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E:\中职信0414\关联交易程序基础数据处理\"/>
    </mc:Choice>
  </mc:AlternateContent>
  <xr:revisionPtr revIDLastSave="0" documentId="13_ncr:1_{3CB08201-6E7D-418A-8330-73ACA951595E}" xr6:coauthVersionLast="47" xr6:coauthVersionMax="47" xr10:uidLastSave="{00000000-0000-0000-0000-000000000000}"/>
  <bookViews>
    <workbookView xWindow="-110" yWindow="-110" windowWidth="29020" windowHeight="17500" xr2:uid="{00000000-000D-0000-FFFF-FFFF00000000}"/>
  </bookViews>
  <sheets>
    <sheet name="查找V1" sheetId="19" r:id="rId1"/>
    <sheet name="抵消V1" sheetId="17" state="hidden" r:id="rId2"/>
    <sheet name="汇总表 " sheetId="18" state="hidden" r:id="rId3"/>
    <sheet name="工作表-列表" sheetId="1" state="hidden" r:id="rId4"/>
    <sheet name="02-关联交易等事项统计表-集团总部-2内部关联交易" sheetId="3" state="hidden" r:id="rId5"/>
    <sheet name="02-关联交易等事项统计表-轻出公司-2内部关联交易" sheetId="4" state="hidden" r:id="rId6"/>
    <sheet name="02-关联交易等事项统计表-三角公司-2内部关联交易" sheetId="5" state="hidden" r:id="rId7"/>
    <sheet name="02-关联交易等事项统计表-双鱼-2内部关联交易" sheetId="6" state="hidden" r:id="rId8"/>
    <sheet name="02-关联交易等事项统计表-现代-2内部关联交易" sheetId="7" state="hidden" r:id="rId9"/>
    <sheet name="02-关联交易等事项统计表-新仕诚公司-2内部关联交易" sheetId="8" state="hidden" r:id="rId10"/>
    <sheet name="02-关联交易等事项统计表-资产公司-2内部关联交易" sheetId="9" state="hidden" r:id="rId11"/>
    <sheet name="奥宝板块关联交易等事项统计表2021年-2内部关联交易" sheetId="10" state="hidden" r:id="rId12"/>
    <sheet name="2内部关联交易" sheetId="11" state="hidden" r:id="rId13"/>
    <sheet name="2内部关联交易-1" sheetId="12" state="hidden" r:id="rId14"/>
    <sheet name="02-关联交易等事项统计表-百花公司-2内部关联交易" sheetId="13" state="hidden" r:id="rId15"/>
    <sheet name="02-关联交易等事项统计表-大新文创-2内部关联交易" sheetId="14" state="hidden" r:id="rId16"/>
    <sheet name="02-关联交易等事项统计表-纺织公司-2内部关联交易" sheetId="15" state="hidden" r:id="rId17"/>
    <sheet name="02-关联交易等事项统计表-虎头公司-2内部关联交易" sheetId="16" state="hidden" r:id="rId18"/>
    <sheet name="Sheet1" sheetId="20" state="hidden" r:id="rId19"/>
  </sheets>
  <externalReferences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</externalReferences>
  <definedNames>
    <definedName name="_xlnm._FilterDatabase" localSheetId="16" hidden="1">'02-关联交易等事项统计表-纺织公司-2内部关联交易'!$A$1:$AK$351</definedName>
    <definedName name="_xlnm._FilterDatabase" localSheetId="17" hidden="1">'02-关联交易等事项统计表-虎头公司-2内部关联交易'!$A$3:$AK$402</definedName>
    <definedName name="_xlnm._FilterDatabase" localSheetId="11" hidden="1">'奥宝板块关联交易等事项统计表2021年-2内部关联交易'!$A$3:$AL$410</definedName>
    <definedName name="_xlnm._FilterDatabase" localSheetId="0" hidden="1">查找V1!$A$3:$AN$790</definedName>
    <definedName name="_xlnm._FilterDatabase" localSheetId="1" hidden="1">抵消V1!$A$3:$AN$677</definedName>
    <definedName name="_xlnm._FilterDatabase" localSheetId="2" hidden="1">'汇总表 '!$A$3:$AM$1080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370" i="17" l="1"/>
  <c r="C368" i="17"/>
  <c r="C366" i="17"/>
  <c r="C352" i="17"/>
  <c r="C339" i="17"/>
  <c r="C480" i="17"/>
  <c r="H480" i="17"/>
  <c r="C542" i="17"/>
  <c r="H542" i="17"/>
  <c r="H673" i="17"/>
  <c r="H674" i="17"/>
  <c r="H675" i="17"/>
  <c r="H676" i="17"/>
  <c r="H668" i="17"/>
  <c r="H669" i="17"/>
  <c r="H670" i="17"/>
  <c r="H671" i="17"/>
  <c r="H672" i="17"/>
  <c r="H664" i="17"/>
  <c r="H667" i="17"/>
  <c r="C84" i="17"/>
  <c r="C82" i="17"/>
  <c r="A85" i="17"/>
  <c r="C78" i="17"/>
  <c r="C76" i="17"/>
  <c r="C74" i="17"/>
  <c r="C72" i="17"/>
  <c r="C70" i="17"/>
  <c r="C65" i="17"/>
  <c r="C57" i="17"/>
  <c r="H25" i="17"/>
  <c r="H333" i="17"/>
  <c r="H339" i="17"/>
  <c r="H352" i="17"/>
  <c r="H57" i="17"/>
  <c r="H65" i="17"/>
  <c r="H67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366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70" i="17"/>
  <c r="H72" i="17"/>
  <c r="H527" i="17"/>
  <c r="H528" i="17"/>
  <c r="H529" i="17"/>
  <c r="H530" i="17"/>
  <c r="H531" i="17"/>
  <c r="H532" i="17"/>
  <c r="H74" i="17"/>
  <c r="H533" i="17"/>
  <c r="H534" i="17"/>
  <c r="H535" i="17"/>
  <c r="H536" i="17"/>
  <c r="H76" i="17"/>
  <c r="H537" i="17"/>
  <c r="H538" i="17"/>
  <c r="H539" i="17"/>
  <c r="H540" i="17"/>
  <c r="H541" i="17"/>
  <c r="H543" i="17"/>
  <c r="H544" i="17"/>
  <c r="H545" i="17"/>
  <c r="H78" i="17"/>
  <c r="H546" i="17"/>
  <c r="H547" i="17"/>
  <c r="H548" i="17"/>
  <c r="H549" i="17"/>
  <c r="H80" i="17"/>
  <c r="H550" i="17"/>
  <c r="H551" i="17"/>
  <c r="H552" i="17"/>
  <c r="H553" i="17"/>
  <c r="H82" i="17"/>
  <c r="H554" i="17"/>
  <c r="H555" i="17"/>
  <c r="H556" i="17"/>
  <c r="H368" i="17"/>
  <c r="H557" i="17"/>
  <c r="H558" i="17"/>
  <c r="H84" i="17"/>
  <c r="H559" i="17"/>
  <c r="H560" i="17"/>
  <c r="H561" i="17"/>
  <c r="H562" i="17"/>
  <c r="H86" i="17"/>
  <c r="H563" i="17"/>
  <c r="H88" i="17"/>
  <c r="H564" i="17"/>
  <c r="H565" i="17"/>
  <c r="H566" i="17"/>
  <c r="H567" i="17"/>
  <c r="H568" i="17"/>
  <c r="H569" i="17"/>
  <c r="H570" i="17"/>
  <c r="H571" i="17"/>
  <c r="H90" i="17"/>
  <c r="H572" i="17"/>
  <c r="H9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370" i="17"/>
  <c r="H597" i="17"/>
  <c r="H598" i="17"/>
  <c r="H94" i="17"/>
  <c r="H96" i="17"/>
  <c r="H599" i="17"/>
  <c r="H600" i="17"/>
  <c r="H98" i="17"/>
  <c r="H601" i="17"/>
  <c r="H602" i="17"/>
  <c r="H603" i="17"/>
  <c r="H100" i="17"/>
  <c r="H604" i="17"/>
  <c r="H605" i="17"/>
  <c r="H606" i="17"/>
  <c r="H607" i="17"/>
  <c r="H608" i="17"/>
  <c r="H609" i="17"/>
  <c r="H610" i="17"/>
  <c r="H102" i="17"/>
  <c r="H611" i="17"/>
  <c r="H612" i="17"/>
  <c r="H613" i="17"/>
  <c r="H104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106" i="17"/>
  <c r="H628" i="17"/>
  <c r="H629" i="17"/>
  <c r="H630" i="17"/>
  <c r="H631" i="17"/>
  <c r="H632" i="17"/>
  <c r="H633" i="17"/>
  <c r="H108" i="17"/>
  <c r="H110" i="17"/>
  <c r="H634" i="17"/>
  <c r="H635" i="17"/>
  <c r="H636" i="17"/>
  <c r="H637" i="17"/>
  <c r="H638" i="17"/>
  <c r="H112" i="17"/>
  <c r="H639" i="17"/>
  <c r="H640" i="17"/>
  <c r="H641" i="17"/>
  <c r="H642" i="17"/>
  <c r="H114" i="17"/>
  <c r="H643" i="17"/>
  <c r="H644" i="17"/>
  <c r="H645" i="17"/>
  <c r="H646" i="17"/>
  <c r="H11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118" i="17"/>
  <c r="H659" i="17"/>
  <c r="H660" i="17"/>
  <c r="H661" i="17"/>
  <c r="H662" i="17"/>
  <c r="H663" i="17"/>
  <c r="H665" i="17"/>
  <c r="H666" i="17"/>
  <c r="H79" i="17"/>
  <c r="H81" i="17"/>
  <c r="H367" i="17"/>
  <c r="H83" i="17"/>
  <c r="H85" i="17"/>
  <c r="H87" i="17"/>
  <c r="H89" i="17"/>
  <c r="H91" i="17"/>
  <c r="H369" i="17"/>
  <c r="H93" i="17"/>
  <c r="H95" i="17"/>
  <c r="H97" i="17"/>
  <c r="H99" i="17"/>
  <c r="H101" i="17"/>
  <c r="H103" i="17"/>
  <c r="H105" i="17"/>
  <c r="H107" i="17"/>
  <c r="H109" i="17"/>
  <c r="H111" i="17"/>
  <c r="H113" i="17"/>
  <c r="H115" i="17"/>
  <c r="H117" i="17"/>
  <c r="H119" i="17"/>
  <c r="H120" i="17"/>
  <c r="H121" i="17"/>
  <c r="H122" i="17"/>
  <c r="H123" i="17"/>
  <c r="H371" i="17"/>
  <c r="H124" i="17"/>
  <c r="H125" i="17"/>
  <c r="H126" i="17"/>
  <c r="H127" i="17"/>
  <c r="H128" i="17"/>
  <c r="H129" i="17"/>
  <c r="H372" i="17"/>
  <c r="H373" i="17"/>
  <c r="H130" i="17"/>
  <c r="H131" i="17"/>
  <c r="H132" i="17"/>
  <c r="H320" i="17"/>
  <c r="H133" i="17"/>
  <c r="H134" i="17"/>
  <c r="H135" i="17"/>
  <c r="H136" i="17"/>
  <c r="H137" i="17"/>
  <c r="H326" i="17"/>
  <c r="H138" i="17"/>
  <c r="H139" i="17"/>
  <c r="H140" i="17"/>
  <c r="H141" i="17"/>
  <c r="H387" i="17"/>
  <c r="H142" i="17"/>
  <c r="H143" i="17"/>
  <c r="H144" i="17"/>
  <c r="H145" i="17"/>
  <c r="H146" i="17"/>
  <c r="H147" i="17"/>
  <c r="H148" i="17"/>
  <c r="H149" i="17"/>
  <c r="H321" i="17"/>
  <c r="H150" i="17"/>
  <c r="H151" i="17"/>
  <c r="H152" i="17"/>
  <c r="H153" i="17"/>
  <c r="H327" i="17"/>
  <c r="H154" i="17"/>
  <c r="H155" i="17"/>
  <c r="H156" i="17"/>
  <c r="H157" i="17"/>
  <c r="H158" i="17"/>
  <c r="H159" i="17"/>
  <c r="H160" i="17"/>
  <c r="H161" i="17"/>
  <c r="H328" i="17"/>
  <c r="H162" i="17"/>
  <c r="H163" i="17"/>
  <c r="H164" i="17"/>
  <c r="H165" i="17"/>
  <c r="H166" i="17"/>
  <c r="H167" i="17"/>
  <c r="H168" i="17"/>
  <c r="H169" i="17"/>
  <c r="H170" i="17"/>
  <c r="H171" i="17"/>
  <c r="H374" i="17"/>
  <c r="H172" i="17"/>
  <c r="H173" i="17"/>
  <c r="H174" i="17"/>
  <c r="H375" i="17"/>
  <c r="H376" i="17"/>
  <c r="H377" i="17"/>
  <c r="H175" i="17"/>
  <c r="H322" i="17"/>
  <c r="H378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379" i="17"/>
  <c r="H192" i="17"/>
  <c r="H193" i="17"/>
  <c r="H194" i="17"/>
  <c r="H329" i="17"/>
  <c r="H195" i="17"/>
  <c r="H196" i="17"/>
  <c r="H197" i="17"/>
  <c r="H198" i="17"/>
  <c r="H199" i="17"/>
  <c r="H200" i="17"/>
  <c r="H201" i="17"/>
  <c r="H380" i="17"/>
  <c r="H202" i="17"/>
  <c r="H203" i="17"/>
  <c r="H204" i="17"/>
  <c r="H205" i="17"/>
  <c r="H206" i="17"/>
  <c r="H207" i="17"/>
  <c r="H208" i="17"/>
  <c r="H209" i="17"/>
  <c r="H210" i="17"/>
  <c r="H381" i="17"/>
  <c r="H211" i="17"/>
  <c r="H212" i="17"/>
  <c r="H323" i="17"/>
  <c r="H213" i="17"/>
  <c r="H214" i="17"/>
  <c r="H330" i="17"/>
  <c r="H215" i="17"/>
  <c r="H216" i="17"/>
  <c r="H217" i="17"/>
  <c r="H218" i="17"/>
  <c r="H219" i="17"/>
  <c r="H220" i="17"/>
  <c r="H382" i="17"/>
  <c r="H221" i="17"/>
  <c r="H222" i="17"/>
  <c r="H383" i="17"/>
  <c r="H223" i="17"/>
  <c r="H224" i="17"/>
  <c r="H225" i="17"/>
  <c r="H226" i="17"/>
  <c r="H227" i="17"/>
  <c r="H228" i="17"/>
  <c r="H384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403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85" i="17"/>
  <c r="H318" i="17"/>
  <c r="H402" i="17"/>
  <c r="H77" i="17"/>
  <c r="H75" i="17"/>
  <c r="H73" i="17"/>
  <c r="H71" i="17"/>
  <c r="H69" i="17"/>
  <c r="H365" i="17"/>
  <c r="H390" i="17"/>
  <c r="H391" i="17"/>
  <c r="H392" i="17"/>
  <c r="H324" i="17"/>
  <c r="H393" i="17"/>
  <c r="H4" i="17"/>
  <c r="H5" i="17"/>
  <c r="H334" i="17"/>
  <c r="H394" i="17"/>
  <c r="H6" i="17"/>
  <c r="H395" i="17"/>
  <c r="H396" i="17"/>
  <c r="H7" i="17"/>
  <c r="H8" i="17"/>
  <c r="H335" i="17"/>
  <c r="H336" i="17"/>
  <c r="H337" i="17"/>
  <c r="H9" i="17"/>
  <c r="H10" i="17"/>
  <c r="H397" i="17"/>
  <c r="H11" i="17"/>
  <c r="H338" i="17"/>
  <c r="H340" i="17"/>
  <c r="H325" i="17"/>
  <c r="H332" i="17"/>
  <c r="H12" i="17"/>
  <c r="H398" i="17"/>
  <c r="H399" i="17"/>
  <c r="H341" i="17"/>
  <c r="H13" i="17"/>
  <c r="H342" i="17"/>
  <c r="H14" i="17"/>
  <c r="H15" i="17"/>
  <c r="H16" i="17"/>
  <c r="H17" i="17"/>
  <c r="H343" i="17"/>
  <c r="H344" i="17"/>
  <c r="H18" i="17"/>
  <c r="H19" i="17"/>
  <c r="H20" i="17"/>
  <c r="H345" i="17"/>
  <c r="H346" i="17"/>
  <c r="H347" i="17"/>
  <c r="H21" i="17"/>
  <c r="H22" i="17"/>
  <c r="H23" i="17"/>
  <c r="H24" i="17"/>
  <c r="H26" i="17"/>
  <c r="H27" i="17"/>
  <c r="H348" i="17"/>
  <c r="H28" i="17"/>
  <c r="H349" i="17"/>
  <c r="H29" i="17"/>
  <c r="H388" i="17"/>
  <c r="H30" i="17"/>
  <c r="H400" i="17"/>
  <c r="H350" i="17"/>
  <c r="H331" i="17"/>
  <c r="H351" i="17"/>
  <c r="H31" i="17"/>
  <c r="H401" i="17"/>
  <c r="H353" i="17"/>
  <c r="H354" i="17"/>
  <c r="H32" i="17"/>
  <c r="H33" i="17"/>
  <c r="H34" i="17"/>
  <c r="H355" i="17"/>
  <c r="H356" i="17"/>
  <c r="H357" i="17"/>
  <c r="H35" i="17"/>
  <c r="H36" i="17"/>
  <c r="H358" i="17"/>
  <c r="H37" i="17"/>
  <c r="H38" i="17"/>
  <c r="H39" i="17"/>
  <c r="H40" i="17"/>
  <c r="H41" i="17"/>
  <c r="H359" i="17"/>
  <c r="H360" i="17"/>
  <c r="H42" i="17"/>
  <c r="H361" i="17"/>
  <c r="H389" i="17"/>
  <c r="H43" i="17"/>
  <c r="H44" i="17"/>
  <c r="H45" i="17"/>
  <c r="H46" i="17"/>
  <c r="H362" i="17"/>
  <c r="H47" i="17"/>
  <c r="H48" i="17"/>
  <c r="H363" i="17"/>
  <c r="H49" i="17"/>
  <c r="H50" i="17"/>
  <c r="H319" i="17"/>
  <c r="H51" i="17"/>
  <c r="H52" i="17"/>
  <c r="H53" i="17"/>
  <c r="H54" i="17"/>
  <c r="H364" i="17"/>
  <c r="H386" i="17"/>
  <c r="H55" i="17"/>
  <c r="H56" i="17"/>
  <c r="H58" i="17"/>
  <c r="H59" i="17"/>
  <c r="H60" i="17"/>
  <c r="H61" i="17"/>
  <c r="H62" i="17"/>
  <c r="H63" i="17"/>
  <c r="H64" i="17"/>
  <c r="H66" i="17"/>
  <c r="H68" i="17"/>
  <c r="H615" i="19"/>
  <c r="H414" i="19"/>
  <c r="H409" i="19"/>
  <c r="H778" i="19"/>
  <c r="H4" i="19"/>
  <c r="H5" i="19"/>
  <c r="H616" i="19"/>
  <c r="H416" i="19"/>
  <c r="H6" i="19"/>
  <c r="H336" i="19"/>
  <c r="H417" i="19"/>
  <c r="H418" i="19"/>
  <c r="H419" i="19"/>
  <c r="H324" i="19"/>
  <c r="H779" i="19"/>
  <c r="H780" i="19"/>
  <c r="H7" i="19"/>
  <c r="H337" i="19"/>
  <c r="H781" i="19"/>
  <c r="H8" i="19"/>
  <c r="H420" i="19"/>
  <c r="H9" i="19"/>
  <c r="H313" i="19"/>
  <c r="H782" i="19"/>
  <c r="H572" i="19"/>
  <c r="H617" i="19"/>
  <c r="H783" i="19"/>
  <c r="H421" i="19"/>
  <c r="H422" i="19"/>
  <c r="H423" i="19"/>
  <c r="H424" i="19"/>
  <c r="H425" i="19"/>
  <c r="H426" i="19"/>
  <c r="H427" i="19"/>
  <c r="H338" i="19"/>
  <c r="H622" i="19"/>
  <c r="H339" i="19"/>
  <c r="H428" i="19"/>
  <c r="H340" i="19"/>
  <c r="H10" i="19"/>
  <c r="H618" i="19"/>
  <c r="H11" i="19"/>
  <c r="H12" i="19"/>
  <c r="H645" i="19"/>
  <c r="H429" i="19"/>
  <c r="H784" i="19"/>
  <c r="H646" i="19"/>
  <c r="H341" i="19"/>
  <c r="H430" i="19"/>
  <c r="H13" i="19"/>
  <c r="H342" i="19"/>
  <c r="H343" i="19"/>
  <c r="H431" i="19"/>
  <c r="H647" i="19"/>
  <c r="H344" i="19"/>
  <c r="H648" i="19"/>
  <c r="H432" i="19"/>
  <c r="H314" i="19"/>
  <c r="H14" i="19"/>
  <c r="H433" i="19"/>
  <c r="H434" i="19"/>
  <c r="H594" i="19"/>
  <c r="H435" i="19"/>
  <c r="H325" i="19"/>
  <c r="H649" i="19"/>
  <c r="H15" i="19"/>
  <c r="H345" i="19"/>
  <c r="H436" i="19"/>
  <c r="H346" i="19"/>
  <c r="H16" i="19"/>
  <c r="H347" i="19"/>
  <c r="H17" i="19"/>
  <c r="H437" i="19"/>
  <c r="H18" i="19"/>
  <c r="H438" i="19"/>
  <c r="H335" i="19"/>
  <c r="H439" i="19"/>
  <c r="H348" i="19"/>
  <c r="H564" i="19"/>
  <c r="H19" i="19"/>
  <c r="H20" i="19"/>
  <c r="H785" i="19"/>
  <c r="H650" i="19"/>
  <c r="H440" i="19"/>
  <c r="H786" i="19"/>
  <c r="H441" i="19"/>
  <c r="H349" i="19"/>
  <c r="H651" i="19"/>
  <c r="H21" i="19"/>
  <c r="H573" i="19"/>
  <c r="H623" i="19"/>
  <c r="H442" i="19"/>
  <c r="H350" i="19"/>
  <c r="H22" i="19"/>
  <c r="H23" i="19"/>
  <c r="H443" i="19"/>
  <c r="H444" i="19"/>
  <c r="H351" i="19"/>
  <c r="H445" i="19"/>
  <c r="H24" i="19"/>
  <c r="H446" i="19"/>
  <c r="H25" i="19"/>
  <c r="H352" i="19"/>
  <c r="H447" i="19"/>
  <c r="H624" i="19"/>
  <c r="H448" i="19"/>
  <c r="H449" i="19"/>
  <c r="H26" i="19"/>
  <c r="H353" i="19"/>
  <c r="H652" i="19"/>
  <c r="H27" i="19"/>
  <c r="H354" i="19"/>
  <c r="H450" i="19"/>
  <c r="H355" i="19"/>
  <c r="H625" i="19"/>
  <c r="H574" i="19"/>
  <c r="H626" i="19"/>
  <c r="H356" i="19"/>
  <c r="H595" i="19"/>
  <c r="H357" i="19"/>
  <c r="H332" i="19"/>
  <c r="H627" i="19"/>
  <c r="H619" i="19"/>
  <c r="H653" i="19"/>
  <c r="H451" i="19"/>
  <c r="H358" i="19"/>
  <c r="H28" i="19"/>
  <c r="H359" i="19"/>
  <c r="H452" i="19"/>
  <c r="H565" i="19"/>
  <c r="H29" i="19"/>
  <c r="H30" i="19"/>
  <c r="H31" i="19"/>
  <c r="H32" i="19"/>
  <c r="H33" i="19"/>
  <c r="H611" i="19"/>
  <c r="H628" i="19"/>
  <c r="H453" i="19"/>
  <c r="H34" i="19"/>
  <c r="H360" i="19"/>
  <c r="H589" i="19"/>
  <c r="H35" i="19"/>
  <c r="H629" i="19"/>
  <c r="H454" i="19"/>
  <c r="H575" i="19"/>
  <c r="H455" i="19"/>
  <c r="H361" i="19"/>
  <c r="H36" i="19"/>
  <c r="H456" i="19"/>
  <c r="H620" i="19"/>
  <c r="H630" i="19"/>
  <c r="H362" i="19"/>
  <c r="H457" i="19"/>
  <c r="H363" i="19"/>
  <c r="H37" i="19"/>
  <c r="H458" i="19"/>
  <c r="H787" i="19"/>
  <c r="H38" i="19"/>
  <c r="H364" i="19"/>
  <c r="H576" i="19"/>
  <c r="H365" i="19"/>
  <c r="H631" i="19"/>
  <c r="H632" i="19"/>
  <c r="H459" i="19"/>
  <c r="H333" i="19"/>
  <c r="H334" i="19"/>
  <c r="H39" i="19"/>
  <c r="H460" i="19"/>
  <c r="H366" i="19"/>
  <c r="H461" i="19"/>
  <c r="H40" i="19"/>
  <c r="H41" i="19"/>
  <c r="H633" i="19"/>
  <c r="H788" i="19"/>
  <c r="H634" i="19"/>
  <c r="H367" i="19"/>
  <c r="H635" i="19"/>
  <c r="H654" i="19"/>
  <c r="H42" i="19"/>
  <c r="H368" i="19"/>
  <c r="H369" i="19"/>
  <c r="H43" i="19"/>
  <c r="H44" i="19"/>
  <c r="H370" i="19"/>
  <c r="H636" i="19"/>
  <c r="H371" i="19"/>
  <c r="H655" i="19"/>
  <c r="H372" i="19"/>
  <c r="H462" i="19"/>
  <c r="H463" i="19"/>
  <c r="H656" i="19"/>
  <c r="H373" i="19"/>
  <c r="H637" i="19"/>
  <c r="H464" i="19"/>
  <c r="H374" i="19"/>
  <c r="H375" i="19"/>
  <c r="H465" i="19"/>
  <c r="H596" i="19"/>
  <c r="H45" i="19"/>
  <c r="H46" i="19"/>
  <c r="H376" i="19"/>
  <c r="H577" i="19"/>
  <c r="H377" i="19"/>
  <c r="H657" i="19"/>
  <c r="H47" i="19"/>
  <c r="H658" i="19"/>
  <c r="H659" i="19"/>
  <c r="H566" i="19"/>
  <c r="H315" i="19"/>
  <c r="H466" i="19"/>
  <c r="H48" i="19"/>
  <c r="H49" i="19"/>
  <c r="H50" i="19"/>
  <c r="H467" i="19"/>
  <c r="H51" i="19"/>
  <c r="H660" i="19"/>
  <c r="H661" i="19"/>
  <c r="H52" i="19"/>
  <c r="H53" i="19"/>
  <c r="H54" i="19"/>
  <c r="H578" i="19"/>
  <c r="H378" i="19"/>
  <c r="H55" i="19"/>
  <c r="H468" i="19"/>
  <c r="H56" i="19"/>
  <c r="H57" i="19"/>
  <c r="H58" i="19"/>
  <c r="H412" i="19"/>
  <c r="H379" i="19"/>
  <c r="H380" i="19"/>
  <c r="H316" i="19"/>
  <c r="H597" i="19"/>
  <c r="H662" i="19"/>
  <c r="H381" i="19"/>
  <c r="H663" i="19"/>
  <c r="H59" i="19"/>
  <c r="H469" i="19"/>
  <c r="H382" i="19"/>
  <c r="H60" i="19"/>
  <c r="H61" i="19"/>
  <c r="H570" i="19"/>
  <c r="H413" i="19"/>
  <c r="H326" i="19"/>
  <c r="H383" i="19"/>
  <c r="H621" i="19"/>
  <c r="H664" i="19"/>
  <c r="H62" i="19"/>
  <c r="H63" i="19"/>
  <c r="H64" i="19"/>
  <c r="H665" i="19"/>
  <c r="H638" i="19"/>
  <c r="H763" i="19"/>
  <c r="H470" i="19"/>
  <c r="H471" i="19"/>
  <c r="H317" i="19"/>
  <c r="H472" i="19"/>
  <c r="H761" i="19"/>
  <c r="H65" i="19"/>
  <c r="H666" i="19"/>
  <c r="H473" i="19"/>
  <c r="H384" i="19"/>
  <c r="H474" i="19"/>
  <c r="H66" i="19"/>
  <c r="H475" i="19"/>
  <c r="H67" i="19"/>
  <c r="H639" i="19"/>
  <c r="H640" i="19"/>
  <c r="H667" i="19"/>
  <c r="H579" i="19"/>
  <c r="H68" i="19"/>
  <c r="H385" i="19"/>
  <c r="H668" i="19"/>
  <c r="H386" i="19"/>
  <c r="H476" i="19"/>
  <c r="H69" i="19"/>
  <c r="H70" i="19"/>
  <c r="H71" i="19"/>
  <c r="H72" i="19"/>
  <c r="H477" i="19"/>
  <c r="H73" i="19"/>
  <c r="H318" i="19"/>
  <c r="H478" i="19"/>
  <c r="H74" i="19"/>
  <c r="H75" i="19"/>
  <c r="H580" i="19"/>
  <c r="H479" i="19"/>
  <c r="H571" i="19"/>
  <c r="H480" i="19"/>
  <c r="H76" i="19"/>
  <c r="H669" i="19"/>
  <c r="H77" i="19"/>
  <c r="H387" i="19"/>
  <c r="H78" i="19"/>
  <c r="H641" i="19"/>
  <c r="H388" i="19"/>
  <c r="H79" i="19"/>
  <c r="H80" i="19"/>
  <c r="H81" i="19"/>
  <c r="H82" i="19"/>
  <c r="H590" i="19"/>
  <c r="H83" i="19"/>
  <c r="H481" i="19"/>
  <c r="H84" i="19"/>
  <c r="H482" i="19"/>
  <c r="H483" i="19"/>
  <c r="H389" i="19"/>
  <c r="H415" i="19"/>
  <c r="H670" i="19"/>
  <c r="H642" i="19"/>
  <c r="H612" i="19"/>
  <c r="H85" i="19"/>
  <c r="H484" i="19"/>
  <c r="H485" i="19"/>
  <c r="H390" i="19"/>
  <c r="H391" i="19"/>
  <c r="H486" i="19"/>
  <c r="H392" i="19"/>
  <c r="H671" i="19"/>
  <c r="H86" i="19"/>
  <c r="H87" i="19"/>
  <c r="H643" i="19"/>
  <c r="H88" i="19"/>
  <c r="H89" i="19"/>
  <c r="H90" i="19"/>
  <c r="H672" i="19"/>
  <c r="H393" i="19"/>
  <c r="H487" i="19"/>
  <c r="H394" i="19"/>
  <c r="H488" i="19"/>
  <c r="H673" i="19"/>
  <c r="H674" i="19"/>
  <c r="H91" i="19"/>
  <c r="H489" i="19"/>
  <c r="H567" i="19"/>
  <c r="H613" i="19"/>
  <c r="H319" i="19"/>
  <c r="H675" i="19"/>
  <c r="H92" i="19"/>
  <c r="H490" i="19"/>
  <c r="H93" i="19"/>
  <c r="H764" i="19"/>
  <c r="H94" i="19"/>
  <c r="H491" i="19"/>
  <c r="H95" i="19"/>
  <c r="H96" i="19"/>
  <c r="H395" i="19"/>
  <c r="H97" i="19"/>
  <c r="H327" i="19"/>
  <c r="H581" i="19"/>
  <c r="H676" i="19"/>
  <c r="H98" i="19"/>
  <c r="H99" i="19"/>
  <c r="H492" i="19"/>
  <c r="H100" i="19"/>
  <c r="H101" i="19"/>
  <c r="H102" i="19"/>
  <c r="H103" i="19"/>
  <c r="H677" i="19"/>
  <c r="H582" i="19"/>
  <c r="H678" i="19"/>
  <c r="H104" i="19"/>
  <c r="H679" i="19"/>
  <c r="H105" i="19"/>
  <c r="H106" i="19"/>
  <c r="H680" i="19"/>
  <c r="H107" i="19"/>
  <c r="H493" i="19"/>
  <c r="H644" i="19"/>
  <c r="H108" i="19"/>
  <c r="H765" i="19"/>
  <c r="H109" i="19"/>
  <c r="H110" i="19"/>
  <c r="H111" i="19"/>
  <c r="H112" i="19"/>
  <c r="H681" i="19"/>
  <c r="H494" i="19"/>
  <c r="H396" i="19"/>
  <c r="H682" i="19"/>
  <c r="H113" i="19"/>
  <c r="H114" i="19"/>
  <c r="H397" i="19"/>
  <c r="H320" i="19"/>
  <c r="H495" i="19"/>
  <c r="H683" i="19"/>
  <c r="H496" i="19"/>
  <c r="H398" i="19"/>
  <c r="H115" i="19"/>
  <c r="H116" i="19"/>
  <c r="H117" i="19"/>
  <c r="H118" i="19"/>
  <c r="H119" i="19"/>
  <c r="H497" i="19"/>
  <c r="H684" i="19"/>
  <c r="H120" i="19"/>
  <c r="H498" i="19"/>
  <c r="H685" i="19"/>
  <c r="H121" i="19"/>
  <c r="H499" i="19"/>
  <c r="H122" i="19"/>
  <c r="H328" i="19"/>
  <c r="H123" i="19"/>
  <c r="H500" i="19"/>
  <c r="H124" i="19"/>
  <c r="H125" i="19"/>
  <c r="H126" i="19"/>
  <c r="H127" i="19"/>
  <c r="H501" i="19"/>
  <c r="H128" i="19"/>
  <c r="H129" i="19"/>
  <c r="H766" i="19"/>
  <c r="H130" i="19"/>
  <c r="H686" i="19"/>
  <c r="H502" i="19"/>
  <c r="H329" i="19"/>
  <c r="H131" i="19"/>
  <c r="H132" i="19"/>
  <c r="H133" i="19"/>
  <c r="H503" i="19"/>
  <c r="H134" i="19"/>
  <c r="H504" i="19"/>
  <c r="H687" i="19"/>
  <c r="H135" i="19"/>
  <c r="H136" i="19"/>
  <c r="H137" i="19"/>
  <c r="H688" i="19"/>
  <c r="H689" i="19"/>
  <c r="H138" i="19"/>
  <c r="H505" i="19"/>
  <c r="H690" i="19"/>
  <c r="H506" i="19"/>
  <c r="H507" i="19"/>
  <c r="H139" i="19"/>
  <c r="H508" i="19"/>
  <c r="H568" i="19"/>
  <c r="H140" i="19"/>
  <c r="H691" i="19"/>
  <c r="H141" i="19"/>
  <c r="H692" i="19"/>
  <c r="H693" i="19"/>
  <c r="H142" i="19"/>
  <c r="H509" i="19"/>
  <c r="H143" i="19"/>
  <c r="H510" i="19"/>
  <c r="H694" i="19"/>
  <c r="H399" i="19"/>
  <c r="H144" i="19"/>
  <c r="H145" i="19"/>
  <c r="H146" i="19"/>
  <c r="H511" i="19"/>
  <c r="H400" i="19"/>
  <c r="H767" i="19"/>
  <c r="H591" i="19"/>
  <c r="H401" i="19"/>
  <c r="H586" i="19"/>
  <c r="H512" i="19"/>
  <c r="H147" i="19"/>
  <c r="H592" i="19"/>
  <c r="H148" i="19"/>
  <c r="H402" i="19"/>
  <c r="H695" i="19"/>
  <c r="H149" i="19"/>
  <c r="H150" i="19"/>
  <c r="H583" i="19"/>
  <c r="H321" i="19"/>
  <c r="H513" i="19"/>
  <c r="H151" i="19"/>
  <c r="H514" i="19"/>
  <c r="H403" i="19"/>
  <c r="H515" i="19"/>
  <c r="H152" i="19"/>
  <c r="H153" i="19"/>
  <c r="H154" i="19"/>
  <c r="H155" i="19"/>
  <c r="H516" i="19"/>
  <c r="H156" i="19"/>
  <c r="H584" i="19"/>
  <c r="H157" i="19"/>
  <c r="H158" i="19"/>
  <c r="H159" i="19"/>
  <c r="H160" i="19"/>
  <c r="H762" i="19"/>
  <c r="H768" i="19"/>
  <c r="H161" i="19"/>
  <c r="H587" i="19"/>
  <c r="H517" i="19"/>
  <c r="H162" i="19"/>
  <c r="H163" i="19"/>
  <c r="H164" i="19"/>
  <c r="H518" i="19"/>
  <c r="H696" i="19"/>
  <c r="H165" i="19"/>
  <c r="H519" i="19"/>
  <c r="H166" i="19"/>
  <c r="H697" i="19"/>
  <c r="H520" i="19"/>
  <c r="H167" i="19"/>
  <c r="H521" i="19"/>
  <c r="H522" i="19"/>
  <c r="H168" i="19"/>
  <c r="H523" i="19"/>
  <c r="H169" i="19"/>
  <c r="H404" i="19"/>
  <c r="H170" i="19"/>
  <c r="H524" i="19"/>
  <c r="H171" i="19"/>
  <c r="H525" i="19"/>
  <c r="H172" i="19"/>
  <c r="H330" i="19"/>
  <c r="H173" i="19"/>
  <c r="H174" i="19"/>
  <c r="H175" i="19"/>
  <c r="H698" i="19"/>
  <c r="H526" i="19"/>
  <c r="H176" i="19"/>
  <c r="H527" i="19"/>
  <c r="H528" i="19"/>
  <c r="H177" i="19"/>
  <c r="H699" i="19"/>
  <c r="H178" i="19"/>
  <c r="H179" i="19"/>
  <c r="H700" i="19"/>
  <c r="H180" i="19"/>
  <c r="H181" i="19"/>
  <c r="H529" i="19"/>
  <c r="H405" i="19"/>
  <c r="H182" i="19"/>
  <c r="H183" i="19"/>
  <c r="H184" i="19"/>
  <c r="H593" i="19"/>
  <c r="H185" i="19"/>
  <c r="H186" i="19"/>
  <c r="H187" i="19"/>
  <c r="H530" i="19"/>
  <c r="H531" i="19"/>
  <c r="H701" i="19"/>
  <c r="H532" i="19"/>
  <c r="H188" i="19"/>
  <c r="H189" i="19"/>
  <c r="H769" i="19"/>
  <c r="H190" i="19"/>
  <c r="H191" i="19"/>
  <c r="H533" i="19"/>
  <c r="H192" i="19"/>
  <c r="H406" i="19"/>
  <c r="H534" i="19"/>
  <c r="H702" i="19"/>
  <c r="H770" i="19"/>
  <c r="H193" i="19"/>
  <c r="H194" i="19"/>
  <c r="H703" i="19"/>
  <c r="H322" i="19"/>
  <c r="H569" i="19"/>
  <c r="H195" i="19"/>
  <c r="H196" i="19"/>
  <c r="H331" i="19"/>
  <c r="H197" i="19"/>
  <c r="H198" i="19"/>
  <c r="H199" i="19"/>
  <c r="H200" i="19"/>
  <c r="H704" i="19"/>
  <c r="H201" i="19"/>
  <c r="H202" i="19"/>
  <c r="H705" i="19"/>
  <c r="H535" i="19"/>
  <c r="H706" i="19"/>
  <c r="H707" i="19"/>
  <c r="H203" i="19"/>
  <c r="H204" i="19"/>
  <c r="H407" i="19"/>
  <c r="H536" i="19"/>
  <c r="H708" i="19"/>
  <c r="H205" i="19"/>
  <c r="H537" i="19"/>
  <c r="H538" i="19"/>
  <c r="H709" i="19"/>
  <c r="H206" i="19"/>
  <c r="H408" i="19"/>
  <c r="H710" i="19"/>
  <c r="H711" i="19"/>
  <c r="H207" i="19"/>
  <c r="H712" i="19"/>
  <c r="H208" i="19"/>
  <c r="H209" i="19"/>
  <c r="H539" i="19"/>
  <c r="H713" i="19"/>
  <c r="H714" i="19"/>
  <c r="H210" i="19"/>
  <c r="H211" i="19"/>
  <c r="H540" i="19"/>
  <c r="H614" i="19"/>
  <c r="H212" i="19"/>
  <c r="H213" i="19"/>
  <c r="H214" i="19"/>
  <c r="H715" i="19"/>
  <c r="H215" i="19"/>
  <c r="H541" i="19"/>
  <c r="H216" i="19"/>
  <c r="H217" i="19"/>
  <c r="H218" i="19"/>
  <c r="H716" i="19"/>
  <c r="H598" i="19"/>
  <c r="H542" i="19"/>
  <c r="H219" i="19"/>
  <c r="H220" i="19"/>
  <c r="H717" i="19"/>
  <c r="H221" i="19"/>
  <c r="H718" i="19"/>
  <c r="H719" i="19"/>
  <c r="H222" i="19"/>
  <c r="H543" i="19"/>
  <c r="H223" i="19"/>
  <c r="H720" i="19"/>
  <c r="H224" i="19"/>
  <c r="H225" i="19"/>
  <c r="H721" i="19"/>
  <c r="H226" i="19"/>
  <c r="H544" i="19"/>
  <c r="H227" i="19"/>
  <c r="H722" i="19"/>
  <c r="H228" i="19"/>
  <c r="H723" i="19"/>
  <c r="H724" i="19"/>
  <c r="H229" i="19"/>
  <c r="H725" i="19"/>
  <c r="H230" i="19"/>
  <c r="H231" i="19"/>
  <c r="H545" i="19"/>
  <c r="H232" i="19"/>
  <c r="H546" i="19"/>
  <c r="H233" i="19"/>
  <c r="H726" i="19"/>
  <c r="H599" i="19"/>
  <c r="H547" i="19"/>
  <c r="H600" i="19"/>
  <c r="H234" i="19"/>
  <c r="H235" i="19"/>
  <c r="H727" i="19"/>
  <c r="H728" i="19"/>
  <c r="H548" i="19"/>
  <c r="H410" i="19"/>
  <c r="H236" i="19"/>
  <c r="H237" i="19"/>
  <c r="H601" i="19"/>
  <c r="H238" i="19"/>
  <c r="H239" i="19"/>
  <c r="H240" i="19"/>
  <c r="H602" i="19"/>
  <c r="H549" i="19"/>
  <c r="H241" i="19"/>
  <c r="H242" i="19"/>
  <c r="H729" i="19"/>
  <c r="H730" i="19"/>
  <c r="H731" i="19"/>
  <c r="H732" i="19"/>
  <c r="H603" i="19"/>
  <c r="H604" i="19"/>
  <c r="H605" i="19"/>
  <c r="H606" i="19"/>
  <c r="H550" i="19"/>
  <c r="H243" i="19"/>
  <c r="H607" i="19"/>
  <c r="H244" i="19"/>
  <c r="H608" i="19"/>
  <c r="H609" i="19"/>
  <c r="H588" i="19"/>
  <c r="H610" i="19"/>
  <c r="H245" i="19"/>
  <c r="H323" i="19"/>
  <c r="H246" i="19"/>
  <c r="H247" i="19"/>
  <c r="H248" i="19"/>
  <c r="H249" i="19"/>
  <c r="H551" i="19"/>
  <c r="H552" i="19"/>
  <c r="H250" i="19"/>
  <c r="H251" i="19"/>
  <c r="H252" i="19"/>
  <c r="H253" i="19"/>
  <c r="H254" i="19"/>
  <c r="H255" i="19"/>
  <c r="H256" i="19"/>
  <c r="H257" i="19"/>
  <c r="H733" i="19"/>
  <c r="H553" i="19"/>
  <c r="H734" i="19"/>
  <c r="H258" i="19"/>
  <c r="H735" i="19"/>
  <c r="H736" i="19"/>
  <c r="H259" i="19"/>
  <c r="H260" i="19"/>
  <c r="H261" i="19"/>
  <c r="H262" i="19"/>
  <c r="H554" i="19"/>
  <c r="H790" i="19"/>
  <c r="H737" i="19"/>
  <c r="H263" i="19"/>
  <c r="H738" i="19"/>
  <c r="H739" i="19"/>
  <c r="H740" i="19"/>
  <c r="H741" i="19"/>
  <c r="H742" i="19"/>
  <c r="H555" i="19"/>
  <c r="H556" i="19"/>
  <c r="H264" i="19"/>
  <c r="H743" i="19"/>
  <c r="H265" i="19"/>
  <c r="H266" i="19"/>
  <c r="H744" i="19"/>
  <c r="H267" i="19"/>
  <c r="H268" i="19"/>
  <c r="H557" i="19"/>
  <c r="H269" i="19"/>
  <c r="H270" i="19"/>
  <c r="H558" i="19"/>
  <c r="H271" i="19"/>
  <c r="H272" i="19"/>
  <c r="H559" i="19"/>
  <c r="H745" i="19"/>
  <c r="H273" i="19"/>
  <c r="H560" i="19"/>
  <c r="H274" i="19"/>
  <c r="H275" i="19"/>
  <c r="H276" i="19"/>
  <c r="H561" i="19"/>
  <c r="H746" i="19"/>
  <c r="H277" i="19"/>
  <c r="H278" i="19"/>
  <c r="H747" i="19"/>
  <c r="H748" i="19"/>
  <c r="H279" i="19"/>
  <c r="H280" i="19"/>
  <c r="H281" i="19"/>
  <c r="H282" i="19"/>
  <c r="H283" i="19"/>
  <c r="H284" i="19"/>
  <c r="H749" i="19"/>
  <c r="H285" i="19"/>
  <c r="H750" i="19"/>
  <c r="H751" i="19"/>
  <c r="H286" i="19"/>
  <c r="H287" i="19"/>
  <c r="H288" i="19"/>
  <c r="H752" i="19"/>
  <c r="H289" i="19"/>
  <c r="H290" i="19"/>
  <c r="H753" i="19"/>
  <c r="H291" i="19"/>
  <c r="H292" i="19"/>
  <c r="H293" i="19"/>
  <c r="H294" i="19"/>
  <c r="H295" i="19"/>
  <c r="H771" i="19"/>
  <c r="H296" i="19"/>
  <c r="H297" i="19"/>
  <c r="H298" i="19"/>
  <c r="H772" i="19"/>
  <c r="H754" i="19"/>
  <c r="H299" i="19"/>
  <c r="H773" i="19"/>
  <c r="H755" i="19"/>
  <c r="H300" i="19"/>
  <c r="H301" i="19"/>
  <c r="H302" i="19"/>
  <c r="H756" i="19"/>
  <c r="H303" i="19"/>
  <c r="H304" i="19"/>
  <c r="H305" i="19"/>
  <c r="H757" i="19"/>
  <c r="H562" i="19"/>
  <c r="H774" i="19"/>
  <c r="H758" i="19"/>
  <c r="H306" i="19"/>
  <c r="H307" i="19"/>
  <c r="H775" i="19"/>
  <c r="H776" i="19"/>
  <c r="H759" i="19"/>
  <c r="H308" i="19"/>
  <c r="H309" i="19"/>
  <c r="H310" i="19"/>
  <c r="H311" i="19"/>
  <c r="H760" i="19"/>
  <c r="H411" i="19"/>
  <c r="H563" i="19"/>
  <c r="H585" i="19"/>
  <c r="H312" i="19"/>
  <c r="H789" i="19"/>
  <c r="H777" i="19"/>
  <c r="AA332" i="17"/>
  <c r="AA6" i="17"/>
  <c r="AA19" i="17"/>
  <c r="AA62" i="17"/>
  <c r="AA334" i="17"/>
  <c r="AA68" i="17"/>
  <c r="AA122" i="17"/>
  <c r="AA123" i="17"/>
  <c r="AA11" i="17"/>
  <c r="AA667" i="17"/>
  <c r="AA38" i="17"/>
  <c r="AA371" i="17"/>
  <c r="AA124" i="17"/>
  <c r="AA32" i="17"/>
  <c r="AA120" i="17"/>
  <c r="AB120" i="17"/>
  <c r="AA394" i="17"/>
  <c r="AB394" i="17"/>
  <c r="AB6" i="17"/>
  <c r="AA121" i="17"/>
  <c r="AB121" i="17"/>
  <c r="AB11" i="17"/>
  <c r="AA10" i="17"/>
  <c r="AB10" i="17"/>
  <c r="AA407" i="17"/>
  <c r="AB407" i="17"/>
  <c r="AB332" i="17"/>
  <c r="AB7" i="17"/>
  <c r="AA409" i="17"/>
  <c r="AB409" i="17"/>
  <c r="AA411" i="17"/>
  <c r="AB411" i="17"/>
  <c r="AA27" i="17"/>
  <c r="AB27" i="17"/>
  <c r="AA413" i="17"/>
  <c r="AB413" i="17"/>
  <c r="AA388" i="17"/>
  <c r="AB388" i="17"/>
  <c r="AA446" i="17"/>
  <c r="AB446" i="17"/>
  <c r="AA30" i="17"/>
  <c r="AB30" i="17"/>
  <c r="AA353" i="17"/>
  <c r="AB353" i="17"/>
  <c r="AB38" i="17"/>
  <c r="AB62" i="17"/>
  <c r="AB19" i="17"/>
  <c r="AB334" i="17"/>
  <c r="AB68" i="17"/>
  <c r="AA415" i="17"/>
  <c r="AB415" i="17"/>
  <c r="AB123" i="17"/>
  <c r="AA416" i="17"/>
  <c r="AB416" i="17"/>
  <c r="AA417" i="17"/>
  <c r="AB417" i="17"/>
  <c r="AA359" i="17"/>
  <c r="AB359" i="17"/>
  <c r="AA42" i="17"/>
  <c r="AB42" i="17"/>
  <c r="AB667" i="17"/>
  <c r="AA420" i="17"/>
  <c r="AB420" i="17"/>
  <c r="AA422" i="17"/>
  <c r="AB422" i="17"/>
  <c r="AB371" i="17"/>
  <c r="AA363" i="17"/>
  <c r="AB363" i="17"/>
  <c r="AA425" i="17"/>
  <c r="AB425" i="17"/>
  <c r="AA319" i="17"/>
  <c r="AB319" i="17"/>
  <c r="AA428" i="17"/>
  <c r="AB428" i="17"/>
  <c r="AA55" i="17"/>
  <c r="AB55" i="17"/>
  <c r="AA429" i="17"/>
  <c r="AB429" i="17"/>
  <c r="AA125" i="17"/>
  <c r="AB125" i="17"/>
  <c r="AA126" i="17"/>
  <c r="AB126" i="17"/>
  <c r="AA430" i="17"/>
  <c r="AB430" i="17"/>
  <c r="AA128" i="17"/>
  <c r="AB128" i="17"/>
  <c r="AA129" i="17"/>
  <c r="AB129" i="17"/>
  <c r="AA372" i="17"/>
  <c r="AB372" i="17"/>
  <c r="AA373" i="17"/>
  <c r="AB373" i="17"/>
  <c r="AA79" i="17"/>
  <c r="AB79" i="17"/>
  <c r="AA130" i="17"/>
  <c r="AB130" i="17"/>
  <c r="AA131" i="17"/>
  <c r="AB131" i="17"/>
  <c r="AA365" i="17"/>
  <c r="AB365" i="17"/>
  <c r="AA132" i="17"/>
  <c r="AB132" i="17"/>
  <c r="AA320" i="17"/>
  <c r="AB320" i="17"/>
  <c r="AA442" i="17"/>
  <c r="AB442" i="17"/>
  <c r="AA134" i="17"/>
  <c r="AB134" i="17"/>
  <c r="AA135" i="17"/>
  <c r="AB135" i="17"/>
  <c r="AA444" i="17"/>
  <c r="AB444" i="17"/>
  <c r="AA44" i="17"/>
  <c r="AB44" i="17"/>
  <c r="AA137" i="17"/>
  <c r="AB137" i="17"/>
  <c r="AA447" i="17"/>
  <c r="AB447" i="17"/>
  <c r="AA138" i="17"/>
  <c r="AB138" i="17"/>
  <c r="AA139" i="17"/>
  <c r="AB139" i="17"/>
  <c r="AA140" i="17"/>
  <c r="AB140" i="17"/>
  <c r="AA141" i="17"/>
  <c r="AB141" i="17"/>
  <c r="AA387" i="17"/>
  <c r="AB387" i="17"/>
  <c r="AA142" i="17"/>
  <c r="AB142" i="17"/>
  <c r="AA143" i="17"/>
  <c r="AB143" i="17"/>
  <c r="AA450" i="17"/>
  <c r="AB450" i="17"/>
  <c r="AA77" i="17"/>
  <c r="AB77" i="17"/>
  <c r="AA73" i="17"/>
  <c r="AB73" i="17"/>
  <c r="AA145" i="17"/>
  <c r="AB145" i="17"/>
  <c r="AA71" i="17"/>
  <c r="AB71" i="17"/>
  <c r="AA455" i="17"/>
  <c r="AB455" i="17"/>
  <c r="AA463" i="17"/>
  <c r="AB463" i="17"/>
  <c r="AA15" i="17"/>
  <c r="AB15" i="17"/>
  <c r="AA148" i="17"/>
  <c r="AB148" i="17"/>
  <c r="AA464" i="17"/>
  <c r="AB464" i="17"/>
  <c r="AA321" i="17"/>
  <c r="AB321" i="17"/>
  <c r="AA369" i="17"/>
  <c r="AB369" i="17"/>
  <c r="AA150" i="17"/>
  <c r="AB150" i="17"/>
  <c r="AA468" i="17"/>
  <c r="AB468" i="17"/>
  <c r="AA477" i="17"/>
  <c r="AB477" i="17"/>
  <c r="AA153" i="17"/>
  <c r="AB153" i="17"/>
  <c r="AA75" i="17"/>
  <c r="AB75" i="17"/>
  <c r="AA327" i="17"/>
  <c r="AB327" i="17"/>
  <c r="AA154" i="17"/>
  <c r="AB154" i="17"/>
  <c r="AA155" i="17"/>
  <c r="AB155" i="17"/>
  <c r="AA156" i="17"/>
  <c r="AB156" i="17"/>
  <c r="AA157" i="17"/>
  <c r="AB157" i="17"/>
  <c r="AA158" i="17"/>
  <c r="AB158" i="17"/>
  <c r="AA159" i="17"/>
  <c r="AB159" i="17"/>
  <c r="AA478" i="17"/>
  <c r="AB478" i="17"/>
  <c r="AA351" i="17"/>
  <c r="AB351" i="17"/>
  <c r="AA161" i="17"/>
  <c r="AB161" i="17"/>
  <c r="AA328" i="17"/>
  <c r="AB328" i="17"/>
  <c r="AA81" i="17"/>
  <c r="AB81" i="17"/>
  <c r="AA162" i="17"/>
  <c r="AB162" i="17"/>
  <c r="AA163" i="17"/>
  <c r="AB163" i="17"/>
  <c r="AA164" i="17"/>
  <c r="AB164" i="17"/>
  <c r="AA165" i="17"/>
  <c r="AB165" i="17"/>
  <c r="AA166" i="17"/>
  <c r="AB166" i="17"/>
  <c r="AA167" i="17"/>
  <c r="AB167" i="17"/>
  <c r="AA87" i="17"/>
  <c r="AB87" i="17"/>
  <c r="AA168" i="17"/>
  <c r="AB168" i="17"/>
  <c r="AA169" i="17"/>
  <c r="AB169" i="17"/>
  <c r="AA83" i="17"/>
  <c r="AB83" i="17"/>
  <c r="AA170" i="17"/>
  <c r="AB170" i="17"/>
  <c r="AA171" i="17"/>
  <c r="AB171" i="17"/>
  <c r="AA374" i="17"/>
  <c r="AB374" i="17"/>
  <c r="AA172" i="17"/>
  <c r="AB172" i="17"/>
  <c r="AA173" i="17"/>
  <c r="AB173" i="17"/>
  <c r="AA482" i="17"/>
  <c r="AB482" i="17"/>
  <c r="AA375" i="17"/>
  <c r="AB375" i="17"/>
  <c r="AA376" i="17"/>
  <c r="AB376" i="17"/>
  <c r="AA377" i="17"/>
  <c r="AB377" i="17"/>
  <c r="AA175" i="17"/>
  <c r="AB175" i="17"/>
  <c r="AA367" i="17"/>
  <c r="AB367" i="17"/>
  <c r="AA85" i="17"/>
  <c r="AB85" i="17"/>
  <c r="AA89" i="17"/>
  <c r="AB89" i="17"/>
  <c r="AA322" i="17"/>
  <c r="AB322" i="17"/>
  <c r="AA356" i="17"/>
  <c r="AB356" i="17"/>
  <c r="AB378" i="17"/>
  <c r="AA489" i="17"/>
  <c r="AB489" i="17"/>
  <c r="AA177" i="17"/>
  <c r="AB177" i="17"/>
  <c r="AA178" i="17"/>
  <c r="AB178" i="17"/>
  <c r="AA490" i="17"/>
  <c r="AB490" i="17"/>
  <c r="AA180" i="17"/>
  <c r="AB180" i="17"/>
  <c r="AA181" i="17"/>
  <c r="AB181" i="17"/>
  <c r="AA491" i="17"/>
  <c r="AB491" i="17"/>
  <c r="AA183" i="17"/>
  <c r="AB183" i="17"/>
  <c r="AA184" i="17"/>
  <c r="AB184" i="17"/>
  <c r="AA496" i="17"/>
  <c r="AB496" i="17"/>
  <c r="AA91" i="17"/>
  <c r="AB91" i="17"/>
  <c r="AA186" i="17"/>
  <c r="AB186" i="17"/>
  <c r="AA502" i="17"/>
  <c r="AB502" i="17"/>
  <c r="AA188" i="17"/>
  <c r="AB188" i="17"/>
  <c r="AA189" i="17"/>
  <c r="AB189" i="17"/>
  <c r="AA190" i="17"/>
  <c r="AB190" i="17"/>
  <c r="AA191" i="17"/>
  <c r="AB191" i="17"/>
  <c r="AA379" i="17"/>
  <c r="AB379" i="17"/>
  <c r="AA192" i="17"/>
  <c r="AB192" i="17"/>
  <c r="AA508" i="17"/>
  <c r="AB508" i="17"/>
  <c r="AA194" i="17"/>
  <c r="AB194" i="17"/>
  <c r="AA329" i="17"/>
  <c r="AB329" i="17"/>
  <c r="AA195" i="17"/>
  <c r="AB195" i="17"/>
  <c r="AA196" i="17"/>
  <c r="AB196" i="17"/>
  <c r="AA197" i="17"/>
  <c r="AB197" i="17"/>
  <c r="AA198" i="17"/>
  <c r="AB198" i="17"/>
  <c r="AA199" i="17"/>
  <c r="AB199" i="17"/>
  <c r="AA200" i="17"/>
  <c r="AB200" i="17"/>
  <c r="AA201" i="17"/>
  <c r="AB201" i="17"/>
  <c r="AA99" i="17"/>
  <c r="AB99" i="17"/>
  <c r="AA380" i="17"/>
  <c r="AB380" i="17"/>
  <c r="AA202" i="17"/>
  <c r="AB202" i="17"/>
  <c r="AA203" i="17"/>
  <c r="AB203" i="17"/>
  <c r="AA204" i="17"/>
  <c r="AB204" i="17"/>
  <c r="AA205" i="17"/>
  <c r="AB205" i="17"/>
  <c r="AA206" i="17"/>
  <c r="AB206" i="17"/>
  <c r="AA207" i="17"/>
  <c r="AB207" i="17"/>
  <c r="AA208" i="17"/>
  <c r="AB208" i="17"/>
  <c r="AA95" i="17"/>
  <c r="AB95" i="17"/>
  <c r="AA209" i="17"/>
  <c r="AB209" i="17"/>
  <c r="AA210" i="17"/>
  <c r="AB210" i="17"/>
  <c r="AA16" i="17"/>
  <c r="AB16" i="17"/>
  <c r="AA381" i="17"/>
  <c r="AB381" i="17"/>
  <c r="AA211" i="17"/>
  <c r="AB211" i="17"/>
  <c r="AA212" i="17"/>
  <c r="AB212" i="17"/>
  <c r="AA323" i="17"/>
  <c r="AB323" i="17"/>
  <c r="AA213" i="17"/>
  <c r="AB213" i="17"/>
  <c r="AA214" i="17"/>
  <c r="AB214" i="17"/>
  <c r="AA330" i="17"/>
  <c r="AB330" i="17"/>
  <c r="AA101" i="17"/>
  <c r="AB101" i="17"/>
  <c r="AA215" i="17"/>
  <c r="AB215" i="17"/>
  <c r="AA97" i="17"/>
  <c r="AB97" i="17"/>
  <c r="AA216" i="17"/>
  <c r="AB216" i="17"/>
  <c r="AA511" i="17"/>
  <c r="AB511" i="17"/>
  <c r="AA218" i="17"/>
  <c r="AB218" i="17"/>
  <c r="AA64" i="17"/>
  <c r="AB64" i="17"/>
  <c r="AA219" i="17"/>
  <c r="AB219" i="17"/>
  <c r="AA220" i="17"/>
  <c r="AB220" i="17"/>
  <c r="AA382" i="17"/>
  <c r="AB382" i="17"/>
  <c r="AA221" i="17"/>
  <c r="AB221" i="17"/>
  <c r="AA222" i="17"/>
  <c r="AB222" i="17"/>
  <c r="AA383" i="17"/>
  <c r="AB383" i="17"/>
  <c r="AA223" i="17"/>
  <c r="AB223" i="17"/>
  <c r="AA224" i="17"/>
  <c r="AB224" i="17"/>
  <c r="AA225" i="17"/>
  <c r="AB225" i="17"/>
  <c r="AA226" i="17"/>
  <c r="AB226" i="17"/>
  <c r="AA105" i="17"/>
  <c r="AB105" i="17"/>
  <c r="AA109" i="17"/>
  <c r="AB109" i="17"/>
  <c r="AA227" i="17"/>
  <c r="AB227" i="17"/>
  <c r="AA228" i="17"/>
  <c r="AB228" i="17"/>
  <c r="AA384" i="17"/>
  <c r="AB384" i="17"/>
  <c r="AA229" i="17"/>
  <c r="AB229" i="17"/>
  <c r="AA230" i="17"/>
  <c r="AB230" i="17"/>
  <c r="AA231" i="17"/>
  <c r="AB231" i="17"/>
  <c r="AA232" i="17"/>
  <c r="AB232" i="17"/>
  <c r="AA103" i="17"/>
  <c r="AB103" i="17"/>
  <c r="AA233" i="17"/>
  <c r="AB233" i="17"/>
  <c r="AA234" i="17"/>
  <c r="AB234" i="17"/>
  <c r="AA235" i="17"/>
  <c r="AB235" i="17"/>
  <c r="AA236" i="17"/>
  <c r="AB236" i="17"/>
  <c r="AA237" i="17"/>
  <c r="AB237" i="17"/>
  <c r="AA238" i="17"/>
  <c r="AB238" i="17"/>
  <c r="AA239" i="17"/>
  <c r="AB239" i="17"/>
  <c r="AA107" i="17"/>
  <c r="AB107" i="17"/>
  <c r="AA240" i="17"/>
  <c r="AB240" i="17"/>
  <c r="AA241" i="17"/>
  <c r="AB241" i="17"/>
  <c r="AA242" i="17"/>
  <c r="AB242" i="17"/>
  <c r="AA243" i="17"/>
  <c r="AB243" i="17"/>
  <c r="AA244" i="17"/>
  <c r="AB244" i="17"/>
  <c r="AA245" i="17"/>
  <c r="AB245" i="17"/>
  <c r="AA246" i="17"/>
  <c r="AB246" i="17"/>
  <c r="AA247" i="17"/>
  <c r="AB247" i="17"/>
  <c r="AA248" i="17"/>
  <c r="AB248" i="17"/>
  <c r="AA249" i="17"/>
  <c r="AB249" i="17"/>
  <c r="AA250" i="17"/>
  <c r="AB250" i="17"/>
  <c r="AA251" i="17"/>
  <c r="AB251" i="17"/>
  <c r="AA252" i="17"/>
  <c r="AB252" i="17"/>
  <c r="AA253" i="17"/>
  <c r="AB253" i="17"/>
  <c r="AA254" i="17"/>
  <c r="AB254" i="17"/>
  <c r="AA255" i="17"/>
  <c r="AB255" i="17"/>
  <c r="AA256" i="17"/>
  <c r="AB256" i="17"/>
  <c r="AA257" i="17"/>
  <c r="AB257" i="17"/>
  <c r="AA258" i="17"/>
  <c r="AB258" i="17"/>
  <c r="AA259" i="17"/>
  <c r="AB259" i="17"/>
  <c r="AA260" i="17"/>
  <c r="AB260" i="17"/>
  <c r="AA261" i="17"/>
  <c r="AB261" i="17"/>
  <c r="AA113" i="17"/>
  <c r="AB113" i="17"/>
  <c r="AA262" i="17"/>
  <c r="AB262" i="17"/>
  <c r="AA263" i="17"/>
  <c r="AB263" i="17"/>
  <c r="AA264" i="17"/>
  <c r="AB264" i="17"/>
  <c r="AA265" i="17"/>
  <c r="AB265" i="17"/>
  <c r="AA266" i="17"/>
  <c r="AB266" i="17"/>
  <c r="AA111" i="17"/>
  <c r="AB111" i="17"/>
  <c r="AA267" i="17"/>
  <c r="AB267" i="17"/>
  <c r="AA268" i="17"/>
  <c r="AB268" i="17"/>
  <c r="AA58" i="17"/>
  <c r="AB58" i="17"/>
  <c r="AA269" i="17"/>
  <c r="AB269" i="17"/>
  <c r="AA270" i="17"/>
  <c r="AB270" i="17"/>
  <c r="AA115" i="17"/>
  <c r="AB115" i="17"/>
  <c r="AA271" i="17"/>
  <c r="AB271" i="17"/>
  <c r="AA403" i="17"/>
  <c r="AB403" i="17"/>
  <c r="AA272" i="17"/>
  <c r="AB272" i="17"/>
  <c r="AA273" i="17"/>
  <c r="AB273" i="17"/>
  <c r="AA274" i="17"/>
  <c r="AB274" i="17"/>
  <c r="AA275" i="17"/>
  <c r="AB275" i="17"/>
  <c r="AA276" i="17"/>
  <c r="AB276" i="17"/>
  <c r="AA277" i="17"/>
  <c r="AB277" i="17"/>
  <c r="AA278" i="17"/>
  <c r="AB278" i="17"/>
  <c r="AA279" i="17"/>
  <c r="AB279" i="17"/>
  <c r="AA280" i="17"/>
  <c r="AB280" i="17"/>
  <c r="AA281" i="17"/>
  <c r="AB281" i="17"/>
  <c r="AA282" i="17"/>
  <c r="AB282" i="17"/>
  <c r="AA283" i="17"/>
  <c r="AB283" i="17"/>
  <c r="AA284" i="17"/>
  <c r="AB284" i="17"/>
  <c r="AA285" i="17"/>
  <c r="AB285" i="17"/>
  <c r="AA286" i="17"/>
  <c r="AB286" i="17"/>
  <c r="AA287" i="17"/>
  <c r="AB287" i="17"/>
  <c r="AA288" i="17"/>
  <c r="AB288" i="17"/>
  <c r="AA289" i="17"/>
  <c r="AB289" i="17"/>
  <c r="AA290" i="17"/>
  <c r="AB290" i="17"/>
  <c r="AA291" i="17"/>
  <c r="AB291" i="17"/>
  <c r="AA69" i="17"/>
  <c r="AB69" i="17"/>
  <c r="AA292" i="17"/>
  <c r="AB292" i="17"/>
  <c r="AA524" i="17"/>
  <c r="AB524" i="17"/>
  <c r="AA294" i="17"/>
  <c r="AB294" i="17"/>
  <c r="AA295" i="17"/>
  <c r="AB295" i="17"/>
  <c r="AA296" i="17"/>
  <c r="AB296" i="17"/>
  <c r="AA93" i="17"/>
  <c r="AB93" i="17"/>
  <c r="AA297" i="17"/>
  <c r="AB297" i="17"/>
  <c r="AA298" i="17"/>
  <c r="AB298" i="17"/>
  <c r="AA299" i="17"/>
  <c r="AB299" i="17"/>
  <c r="AA300" i="17"/>
  <c r="AB300" i="17"/>
  <c r="AA301" i="17"/>
  <c r="AB301" i="17"/>
  <c r="AA302" i="17"/>
  <c r="AB302" i="17"/>
  <c r="AA303" i="17"/>
  <c r="AB303" i="17"/>
  <c r="AA304" i="17"/>
  <c r="AB304" i="17"/>
  <c r="AA305" i="17"/>
  <c r="AB305" i="17"/>
  <c r="AA306" i="17"/>
  <c r="AB306" i="17"/>
  <c r="AA307" i="17"/>
  <c r="AB307" i="17"/>
  <c r="AA308" i="17"/>
  <c r="AB308" i="17"/>
  <c r="AA117" i="17"/>
  <c r="AB117" i="17"/>
  <c r="AA309" i="17"/>
  <c r="AB309" i="17"/>
  <c r="AA310" i="17"/>
  <c r="AB310" i="17"/>
  <c r="AA311" i="17"/>
  <c r="AB311" i="17"/>
  <c r="AA312" i="17"/>
  <c r="AB312" i="17"/>
  <c r="AA313" i="17"/>
  <c r="AB313" i="17"/>
  <c r="AA314" i="17"/>
  <c r="AB314" i="17"/>
  <c r="AA315" i="17"/>
  <c r="AB315" i="17"/>
  <c r="AA316" i="17"/>
  <c r="AB316" i="17"/>
  <c r="AA317" i="17"/>
  <c r="AB317" i="17"/>
  <c r="AA347" i="17"/>
  <c r="AB347" i="17"/>
  <c r="AA343" i="17"/>
  <c r="AB343" i="17"/>
  <c r="AA346" i="17"/>
  <c r="AB346" i="17"/>
  <c r="AA405" i="17"/>
  <c r="AB405" i="17"/>
  <c r="AA528" i="17"/>
  <c r="AB528" i="17"/>
  <c r="AA412" i="17"/>
  <c r="AB412" i="17"/>
  <c r="AA564" i="17"/>
  <c r="AB564" i="17"/>
  <c r="AA591" i="17"/>
  <c r="AB591" i="17"/>
  <c r="AA9" i="17"/>
  <c r="AB9" i="17"/>
  <c r="AA20" i="17"/>
  <c r="AB20" i="17"/>
  <c r="AA28" i="17"/>
  <c r="AB28" i="17"/>
  <c r="AA435" i="17"/>
  <c r="AB435" i="17"/>
  <c r="AA437" i="17"/>
  <c r="AB437" i="17"/>
  <c r="AA438" i="17"/>
  <c r="AB438" i="17"/>
  <c r="AA29" i="17"/>
  <c r="AB29" i="17"/>
  <c r="AB122" i="17"/>
  <c r="AA26" i="17"/>
  <c r="AB26" i="17"/>
  <c r="AA445" i="17"/>
  <c r="AB445" i="17"/>
  <c r="AA39" i="17"/>
  <c r="AB39" i="17"/>
  <c r="AB5" i="17"/>
  <c r="AA48" i="17"/>
  <c r="AB48" i="17"/>
  <c r="AA458" i="17"/>
  <c r="AB458" i="17"/>
  <c r="AA459" i="17"/>
  <c r="AB459" i="17"/>
  <c r="AB124" i="17"/>
  <c r="AA454" i="17"/>
  <c r="AB454" i="17"/>
  <c r="AA51" i="17"/>
  <c r="AB51" i="17"/>
  <c r="AA474" i="17"/>
  <c r="AB474" i="17"/>
  <c r="AB32" i="17"/>
  <c r="AA485" i="17"/>
  <c r="AB485" i="17"/>
  <c r="AA488" i="17"/>
  <c r="AB488" i="17"/>
  <c r="AA127" i="17"/>
  <c r="AB127" i="17"/>
  <c r="AA133" i="17"/>
  <c r="AB133" i="17"/>
  <c r="AA136" i="17"/>
  <c r="AB136" i="17"/>
  <c r="AA492" i="17"/>
  <c r="AB492" i="17"/>
  <c r="AA494" i="17"/>
  <c r="AB494" i="17"/>
  <c r="AA423" i="17"/>
  <c r="AB423" i="17"/>
  <c r="AA424" i="17"/>
  <c r="AB424" i="17"/>
  <c r="AA326" i="17"/>
  <c r="AB326" i="17"/>
  <c r="AA497" i="17"/>
  <c r="AB497" i="17"/>
  <c r="AA501" i="17"/>
  <c r="AB501" i="17"/>
  <c r="AA144" i="17"/>
  <c r="AB144" i="17"/>
  <c r="AA479" i="17"/>
  <c r="AB479" i="17"/>
  <c r="AA421" i="17"/>
  <c r="AB421" i="17"/>
  <c r="AA427" i="17"/>
  <c r="AB427" i="17"/>
  <c r="AA419" i="17"/>
  <c r="AB419" i="17"/>
  <c r="AA504" i="17"/>
  <c r="AB504" i="17"/>
  <c r="AA431" i="17"/>
  <c r="AB431" i="17"/>
  <c r="AA505" i="17"/>
  <c r="AB505" i="17"/>
  <c r="AA506" i="17"/>
  <c r="AB506" i="17"/>
  <c r="AA507" i="17"/>
  <c r="AB507" i="17"/>
  <c r="AA146" i="17"/>
  <c r="AB146" i="17"/>
  <c r="AA509" i="17"/>
  <c r="AB509" i="17"/>
  <c r="AA664" i="17"/>
  <c r="AB664" i="17"/>
  <c r="AA510" i="17"/>
  <c r="AB510" i="17"/>
  <c r="AA434" i="17"/>
  <c r="AB434" i="17"/>
  <c r="AA512" i="17"/>
  <c r="AB512" i="17"/>
  <c r="AA436" i="17"/>
  <c r="AB436" i="17"/>
  <c r="AA513" i="17"/>
  <c r="AB513" i="17"/>
  <c r="AA514" i="17"/>
  <c r="AB514" i="17"/>
  <c r="AA456" i="17"/>
  <c r="AA515" i="17"/>
  <c r="AB515" i="17"/>
  <c r="AA516" i="17"/>
  <c r="AB516" i="17"/>
  <c r="AA517" i="17"/>
  <c r="AB517" i="17"/>
  <c r="AA439" i="17"/>
  <c r="AB439" i="17"/>
  <c r="AA518" i="17"/>
  <c r="AB518" i="17"/>
  <c r="AA519" i="17"/>
  <c r="AB519" i="17"/>
  <c r="AA441" i="17"/>
  <c r="AB441" i="17"/>
  <c r="AA520" i="17"/>
  <c r="AB520" i="17"/>
  <c r="AA521" i="17"/>
  <c r="AB521" i="17"/>
  <c r="AA523" i="17"/>
  <c r="AB523" i="17"/>
  <c r="AA147" i="17"/>
  <c r="AB147" i="17"/>
  <c r="AA149" i="17"/>
  <c r="AB149" i="17"/>
  <c r="AA525" i="17"/>
  <c r="AB525" i="17"/>
  <c r="AA526" i="17"/>
  <c r="AB526" i="17"/>
  <c r="AA449" i="17"/>
  <c r="AB449" i="17"/>
  <c r="AA527" i="17"/>
  <c r="AB527" i="17"/>
  <c r="AA24" i="17"/>
  <c r="AB24" i="17"/>
  <c r="AA56" i="17"/>
  <c r="AB56" i="17"/>
  <c r="AA151" i="17"/>
  <c r="AB151" i="17"/>
  <c r="AA529" i="17"/>
  <c r="AB529" i="17"/>
  <c r="AA451" i="17"/>
  <c r="AB451" i="17"/>
  <c r="AA530" i="17"/>
  <c r="AB530" i="17"/>
  <c r="AA531" i="17"/>
  <c r="AB531" i="17"/>
  <c r="AA432" i="17"/>
  <c r="AB432" i="17"/>
  <c r="AA532" i="17"/>
  <c r="AB532" i="17"/>
  <c r="AA452" i="17"/>
  <c r="AB452" i="17"/>
  <c r="AA533" i="17"/>
  <c r="AB533" i="17"/>
  <c r="AA534" i="17"/>
  <c r="AB534" i="17"/>
  <c r="AA541" i="17"/>
  <c r="AB541" i="17"/>
  <c r="AA535" i="17"/>
  <c r="AB535" i="17"/>
  <c r="AA536" i="17"/>
  <c r="AB536" i="17"/>
  <c r="AA537" i="17"/>
  <c r="AB537" i="17"/>
  <c r="AA538" i="17"/>
  <c r="AB538" i="17"/>
  <c r="AA540" i="17"/>
  <c r="AB540" i="17"/>
  <c r="AA543" i="17"/>
  <c r="AB543" i="17"/>
  <c r="AA470" i="17"/>
  <c r="AB470" i="17"/>
  <c r="AA544" i="17"/>
  <c r="AB544" i="17"/>
  <c r="AA545" i="17"/>
  <c r="AB545" i="17"/>
  <c r="AA546" i="17"/>
  <c r="AB546" i="17"/>
  <c r="AA460" i="17"/>
  <c r="AB460" i="17"/>
  <c r="AA461" i="17"/>
  <c r="AB461" i="17"/>
  <c r="AA547" i="17"/>
  <c r="AB547" i="17"/>
  <c r="AA548" i="17"/>
  <c r="AB548" i="17"/>
  <c r="AA152" i="17"/>
  <c r="AB152" i="17"/>
  <c r="AA549" i="17"/>
  <c r="AB549" i="17"/>
  <c r="AA550" i="17"/>
  <c r="AB550" i="17"/>
  <c r="AA465" i="17"/>
  <c r="AB465" i="17"/>
  <c r="AA466" i="17"/>
  <c r="AB466" i="17"/>
  <c r="AA160" i="17"/>
  <c r="AB160" i="17"/>
  <c r="AA551" i="17"/>
  <c r="AB551" i="17"/>
  <c r="AA552" i="17"/>
  <c r="AB552" i="17"/>
  <c r="AA473" i="17"/>
  <c r="AB473" i="17"/>
  <c r="AA554" i="17"/>
  <c r="AB554" i="17"/>
  <c r="AA555" i="17"/>
  <c r="AB555" i="17"/>
  <c r="AA556" i="17"/>
  <c r="AB556" i="17"/>
  <c r="AA404" i="17"/>
  <c r="AB404" i="17"/>
  <c r="AA557" i="17"/>
  <c r="AB557" i="17"/>
  <c r="AA558" i="17"/>
  <c r="AB558" i="17"/>
  <c r="AA484" i="17"/>
  <c r="AB484" i="17"/>
  <c r="AA174" i="17"/>
  <c r="AB174" i="17"/>
  <c r="AA560" i="17"/>
  <c r="AB560" i="17"/>
  <c r="AA561" i="17"/>
  <c r="AB561" i="17"/>
  <c r="AA562" i="17"/>
  <c r="AB562" i="17"/>
  <c r="AA563" i="17"/>
  <c r="AB563" i="17"/>
  <c r="AA176" i="17"/>
  <c r="AB176" i="17"/>
  <c r="AA565" i="17"/>
  <c r="AB565" i="17"/>
  <c r="AA566" i="17"/>
  <c r="AB566" i="17"/>
  <c r="AA567" i="17"/>
  <c r="AB567" i="17"/>
  <c r="AA568" i="17"/>
  <c r="AB568" i="17"/>
  <c r="AA569" i="17"/>
  <c r="AB569" i="17"/>
  <c r="AA499" i="17"/>
  <c r="AB499" i="17"/>
  <c r="AA571" i="17"/>
  <c r="AB571" i="17"/>
  <c r="AA179" i="17"/>
  <c r="AB179" i="17"/>
  <c r="AA572" i="17"/>
  <c r="AB572" i="17"/>
  <c r="AA503" i="17"/>
  <c r="AB503" i="17"/>
  <c r="AA481" i="17"/>
  <c r="AB481" i="17"/>
  <c r="AA573" i="17"/>
  <c r="AB573" i="17"/>
  <c r="AA574" i="17"/>
  <c r="AB574" i="17"/>
  <c r="AA575" i="17"/>
  <c r="AB575" i="17"/>
  <c r="AA576" i="17"/>
  <c r="AB576" i="17"/>
  <c r="AA577" i="17"/>
  <c r="AB577" i="17"/>
  <c r="AA578" i="17"/>
  <c r="AB578" i="17"/>
  <c r="AA579" i="17"/>
  <c r="AB579" i="17"/>
  <c r="AA580" i="17"/>
  <c r="AB580" i="17"/>
  <c r="AA581" i="17"/>
  <c r="AB581" i="17"/>
  <c r="AA582" i="17"/>
  <c r="AB582" i="17"/>
  <c r="AA583" i="17"/>
  <c r="AB583" i="17"/>
  <c r="AA584" i="17"/>
  <c r="AB584" i="17"/>
  <c r="AA585" i="17"/>
  <c r="AB585" i="17"/>
  <c r="AA586" i="17"/>
  <c r="AB586" i="17"/>
  <c r="AA587" i="17"/>
  <c r="AB587" i="17"/>
  <c r="AA588" i="17"/>
  <c r="AB588" i="17"/>
  <c r="AA589" i="17"/>
  <c r="AB589" i="17"/>
  <c r="AA590" i="17"/>
  <c r="AB590" i="17"/>
  <c r="AB182" i="17"/>
  <c r="AA592" i="17"/>
  <c r="AB592" i="17"/>
  <c r="AA593" i="17"/>
  <c r="AB593" i="17"/>
  <c r="AA594" i="17"/>
  <c r="AB594" i="17"/>
  <c r="AA595" i="17"/>
  <c r="AB595" i="17"/>
  <c r="AA596" i="17"/>
  <c r="AB596" i="17"/>
  <c r="AA597" i="17"/>
  <c r="AB597" i="17"/>
  <c r="AA598" i="17"/>
  <c r="AB598" i="17"/>
  <c r="AA599" i="17"/>
  <c r="AB599" i="17"/>
  <c r="AA600" i="17"/>
  <c r="AB600" i="17"/>
  <c r="AA476" i="17"/>
  <c r="AB476" i="17"/>
  <c r="AA601" i="17"/>
  <c r="AB601" i="17"/>
  <c r="AA602" i="17"/>
  <c r="AB602" i="17"/>
  <c r="AA603" i="17"/>
  <c r="AB603" i="17"/>
  <c r="AA604" i="17"/>
  <c r="AB604" i="17"/>
  <c r="AA605" i="17"/>
  <c r="AB605" i="17"/>
  <c r="AA483" i="17"/>
  <c r="AB483" i="17"/>
  <c r="AA606" i="17"/>
  <c r="AB606" i="17"/>
  <c r="AA607" i="17"/>
  <c r="AB607" i="17"/>
  <c r="AA608" i="17"/>
  <c r="AB608" i="17"/>
  <c r="AA609" i="17"/>
  <c r="AB609" i="17"/>
  <c r="AA610" i="17"/>
  <c r="AB610" i="17"/>
  <c r="AA611" i="17"/>
  <c r="AB611" i="17"/>
  <c r="AA612" i="17"/>
  <c r="AB612" i="17"/>
  <c r="AA613" i="17"/>
  <c r="AB613" i="17"/>
  <c r="AA614" i="17"/>
  <c r="AB614" i="17"/>
  <c r="AA615" i="17"/>
  <c r="AB615" i="17"/>
  <c r="AA616" i="17"/>
  <c r="AB616" i="17"/>
  <c r="AA617" i="17"/>
  <c r="AB617" i="17"/>
  <c r="AA618" i="17"/>
  <c r="AB618" i="17"/>
  <c r="AA619" i="17"/>
  <c r="AB619" i="17"/>
  <c r="AA620" i="17"/>
  <c r="AB620" i="17"/>
  <c r="AA621" i="17"/>
  <c r="AB621" i="17"/>
  <c r="AA668" i="17"/>
  <c r="AB668" i="17"/>
  <c r="AA622" i="17"/>
  <c r="AB622" i="17"/>
  <c r="AA623" i="17"/>
  <c r="AB623" i="17"/>
  <c r="AA624" i="17"/>
  <c r="AB624" i="17"/>
  <c r="AA625" i="17"/>
  <c r="AB625" i="17"/>
  <c r="AA626" i="17"/>
  <c r="AB626" i="17"/>
  <c r="AA627" i="17"/>
  <c r="AB627" i="17"/>
  <c r="AA628" i="17"/>
  <c r="AB628" i="17"/>
  <c r="AA629" i="17"/>
  <c r="AB629" i="17"/>
  <c r="AA630" i="17"/>
  <c r="AB630" i="17"/>
  <c r="AA631" i="17"/>
  <c r="AB631" i="17"/>
  <c r="AA632" i="17"/>
  <c r="AB632" i="17"/>
  <c r="AA633" i="17"/>
  <c r="AB633" i="17"/>
  <c r="AA634" i="17"/>
  <c r="AB634" i="17"/>
  <c r="AA635" i="17"/>
  <c r="AB635" i="17"/>
  <c r="AA636" i="17"/>
  <c r="AB636" i="17"/>
  <c r="AA570" i="17"/>
  <c r="AB570" i="17"/>
  <c r="AA637" i="17"/>
  <c r="AB637" i="17"/>
  <c r="AA638" i="17"/>
  <c r="AB638" i="17"/>
  <c r="AA639" i="17"/>
  <c r="AB639" i="17"/>
  <c r="AA669" i="17"/>
  <c r="AB669" i="17"/>
  <c r="AA670" i="17"/>
  <c r="AB670" i="17"/>
  <c r="AA640" i="17"/>
  <c r="AB640" i="17"/>
  <c r="AA641" i="17"/>
  <c r="AB641" i="17"/>
  <c r="AA642" i="17"/>
  <c r="AB642" i="17"/>
  <c r="AA643" i="17"/>
  <c r="AB643" i="17"/>
  <c r="AA644" i="17"/>
  <c r="AB644" i="17"/>
  <c r="AA645" i="17"/>
  <c r="AB645" i="17"/>
  <c r="AA646" i="17"/>
  <c r="AB646" i="17"/>
  <c r="AA647" i="17"/>
  <c r="AB647" i="17"/>
  <c r="AA648" i="17"/>
  <c r="AB648" i="17"/>
  <c r="AA649" i="17"/>
  <c r="AB649" i="17"/>
  <c r="AA671" i="17"/>
  <c r="AB671" i="17"/>
  <c r="AA650" i="17"/>
  <c r="AB650" i="17"/>
  <c r="AA651" i="17"/>
  <c r="AB651" i="17"/>
  <c r="AA672" i="17"/>
  <c r="AB672" i="17"/>
  <c r="AA652" i="17"/>
  <c r="AB652" i="17"/>
  <c r="AA653" i="17"/>
  <c r="AB653" i="17"/>
  <c r="AA654" i="17"/>
  <c r="AB654" i="17"/>
  <c r="AA655" i="17"/>
  <c r="AB655" i="17"/>
  <c r="AA656" i="17"/>
  <c r="AB656" i="17"/>
  <c r="AA657" i="17"/>
  <c r="AB657" i="17"/>
  <c r="AA658" i="17"/>
  <c r="AB658" i="17"/>
  <c r="AA659" i="17"/>
  <c r="AB659" i="17"/>
  <c r="AA660" i="17"/>
  <c r="AB660" i="17"/>
  <c r="AA661" i="17"/>
  <c r="AB661" i="17"/>
  <c r="AA662" i="17"/>
  <c r="AB662" i="17"/>
  <c r="AA663" i="17"/>
  <c r="AB663" i="17"/>
  <c r="AA414" i="17"/>
  <c r="AA410" i="17"/>
  <c r="AB410" i="17"/>
  <c r="AA418" i="17"/>
  <c r="AB418" i="17"/>
  <c r="AA185" i="17"/>
  <c r="AB185" i="17"/>
  <c r="AA426" i="17"/>
  <c r="AB426" i="17"/>
  <c r="AA433" i="17"/>
  <c r="AB433" i="17"/>
  <c r="AA443" i="17"/>
  <c r="AB443" i="17"/>
  <c r="AA448" i="17"/>
  <c r="AB448" i="17"/>
  <c r="AA453" i="17"/>
  <c r="AB453" i="17"/>
  <c r="AA457" i="17"/>
  <c r="AB457" i="17"/>
  <c r="AA462" i="17"/>
  <c r="AB462" i="17"/>
  <c r="AA187" i="17"/>
  <c r="AB187" i="17"/>
  <c r="AA467" i="17"/>
  <c r="AB467" i="17"/>
  <c r="AA471" i="17"/>
  <c r="AB471" i="17"/>
  <c r="AA472" i="17"/>
  <c r="AB472" i="17"/>
  <c r="AA486" i="17"/>
  <c r="AB486" i="17"/>
  <c r="AA487" i="17"/>
  <c r="AB487" i="17"/>
  <c r="AA493" i="17"/>
  <c r="AB493" i="17"/>
  <c r="AA495" i="17"/>
  <c r="AB495" i="17"/>
  <c r="AA498" i="17"/>
  <c r="AA500" i="17"/>
  <c r="AB500" i="17"/>
  <c r="AA553" i="17"/>
  <c r="AB553" i="17"/>
  <c r="AA559" i="17"/>
  <c r="AB559" i="17"/>
  <c r="AA119" i="17"/>
  <c r="AB119" i="17"/>
  <c r="AB397" i="17"/>
  <c r="AA342" i="17"/>
  <c r="AB342" i="17"/>
  <c r="AA17" i="17"/>
  <c r="AB17" i="17"/>
  <c r="AA193" i="17"/>
  <c r="AB193" i="17"/>
  <c r="AA23" i="17"/>
  <c r="AB23" i="17"/>
  <c r="AA217" i="17"/>
  <c r="AB217" i="17"/>
  <c r="AA293" i="17"/>
  <c r="AB293" i="17"/>
  <c r="AA40" i="17"/>
  <c r="AB40" i="17"/>
  <c r="AA361" i="17"/>
  <c r="AB361" i="17"/>
  <c r="AA22" i="17"/>
  <c r="AB22" i="17"/>
  <c r="AA45" i="17"/>
  <c r="AB45" i="17"/>
  <c r="AA50" i="17"/>
  <c r="AB50" i="17"/>
  <c r="AA337" i="17"/>
  <c r="AB337" i="17"/>
  <c r="AA389" i="17"/>
  <c r="AB389" i="17"/>
  <c r="AB386" i="17"/>
  <c r="AA391" i="17"/>
  <c r="AB391" i="17"/>
  <c r="AA673" i="17"/>
  <c r="AB673" i="17"/>
  <c r="AA34" i="17"/>
  <c r="AB34" i="17"/>
  <c r="AA60" i="17"/>
  <c r="AB60" i="17"/>
  <c r="AA36" i="17"/>
  <c r="AB36" i="17"/>
  <c r="AA395" i="17"/>
  <c r="AB395" i="17"/>
  <c r="AA358" i="17"/>
  <c r="AB358" i="17"/>
  <c r="AA674" i="17"/>
  <c r="AB674" i="17"/>
  <c r="AA61" i="17"/>
  <c r="AB61" i="17"/>
  <c r="AA37" i="17"/>
  <c r="AB37" i="17"/>
  <c r="AA340" i="17"/>
  <c r="AB340" i="17"/>
  <c r="AA675" i="17"/>
  <c r="AB675" i="17"/>
  <c r="AB390" i="17"/>
  <c r="AA360" i="17"/>
  <c r="AB360" i="17"/>
  <c r="AA401" i="17"/>
  <c r="AB401" i="17"/>
  <c r="AA43" i="17"/>
  <c r="AB43" i="17"/>
  <c r="AA396" i="17"/>
  <c r="AB396" i="17"/>
  <c r="AA52" i="17"/>
  <c r="AB52" i="17"/>
  <c r="AA399" i="17"/>
  <c r="AB399" i="17"/>
  <c r="AA676" i="17"/>
  <c r="AB676" i="17"/>
  <c r="AA393" i="17"/>
  <c r="AB393" i="17"/>
  <c r="AA357" i="17"/>
  <c r="AB357" i="17"/>
  <c r="AA398" i="17"/>
  <c r="AB398" i="17"/>
  <c r="AA12" i="17"/>
  <c r="AB12" i="17"/>
  <c r="AA400" i="17"/>
  <c r="AB400" i="17"/>
  <c r="AA341" i="17"/>
  <c r="AB341" i="17"/>
  <c r="AA665" i="17"/>
  <c r="AB665" i="17"/>
  <c r="AA539" i="17"/>
  <c r="AB539" i="17"/>
  <c r="AA13" i="17"/>
  <c r="AB13" i="17"/>
  <c r="AA522" i="17"/>
  <c r="AB522" i="17"/>
  <c r="AA21" i="17"/>
  <c r="AB21" i="17"/>
  <c r="AA325" i="17"/>
  <c r="AB325" i="17"/>
  <c r="AA469" i="17"/>
  <c r="AB469" i="17"/>
  <c r="AA66" i="17"/>
  <c r="AB66" i="17"/>
  <c r="AA440" i="17"/>
  <c r="AB440" i="17"/>
  <c r="AA475" i="17"/>
  <c r="AB475" i="17"/>
  <c r="AA666" i="17"/>
  <c r="AB666" i="17"/>
  <c r="AA406" i="17"/>
  <c r="AB406" i="17"/>
  <c r="AA53" i="17"/>
  <c r="AB53" i="17"/>
  <c r="AA333" i="17"/>
  <c r="AB333" i="17"/>
  <c r="AA49" i="17"/>
  <c r="AB49" i="17"/>
  <c r="AA59" i="17"/>
  <c r="AB59" i="17"/>
  <c r="AA35" i="17"/>
  <c r="AB35" i="17"/>
  <c r="AA47" i="17"/>
  <c r="AB47" i="17"/>
  <c r="AB54" i="17"/>
  <c r="AA350" i="17"/>
  <c r="AB350" i="17"/>
  <c r="AA46" i="17"/>
  <c r="AB46" i="17"/>
  <c r="AA355" i="17"/>
  <c r="AB355" i="17"/>
  <c r="AA362" i="17"/>
  <c r="AB362" i="17"/>
  <c r="AA33" i="17"/>
  <c r="AB33" i="17"/>
  <c r="AA63" i="17"/>
  <c r="AB63" i="17"/>
  <c r="AA385" i="17"/>
  <c r="AB385" i="17"/>
  <c r="AA331" i="17"/>
  <c r="AB331" i="17"/>
  <c r="AA18" i="17"/>
  <c r="AB18" i="17"/>
  <c r="AA31" i="17"/>
  <c r="AB31" i="17"/>
  <c r="AA41" i="17"/>
  <c r="AB41" i="17"/>
  <c r="AA345" i="17"/>
  <c r="AB345" i="17"/>
  <c r="AA338" i="17"/>
  <c r="AB338" i="17"/>
  <c r="AA14" i="17"/>
  <c r="AB14" i="17"/>
  <c r="AA349" i="17"/>
  <c r="AB349" i="17"/>
  <c r="AA318" i="17"/>
  <c r="AB318" i="17"/>
  <c r="AA324" i="17"/>
  <c r="AB324" i="17"/>
  <c r="AA354" i="17"/>
  <c r="AB354" i="17"/>
  <c r="AA348" i="17"/>
  <c r="AB348" i="17"/>
  <c r="AA344" i="17"/>
  <c r="AB344" i="17"/>
  <c r="AA336" i="17"/>
  <c r="AB336" i="17"/>
  <c r="AA335" i="17"/>
  <c r="AB335" i="17"/>
  <c r="AB8" i="17"/>
  <c r="AA392" i="17"/>
  <c r="AB392" i="17"/>
  <c r="AA4" i="17"/>
  <c r="AB4" i="17"/>
  <c r="AA402" i="17"/>
  <c r="AB402" i="17"/>
  <c r="AB364" i="17"/>
  <c r="AA364" i="17"/>
  <c r="W54" i="17" l="1"/>
  <c r="AA54" i="17" s="1"/>
  <c r="AA563" i="19" l="1"/>
  <c r="AA532" i="19"/>
  <c r="AA531" i="19"/>
  <c r="AA163" i="19"/>
  <c r="AA481" i="19"/>
  <c r="AA71" i="19"/>
  <c r="AA472" i="19"/>
  <c r="K8" i="17" l="1"/>
  <c r="AA8" i="17" s="1"/>
  <c r="W5" i="17"/>
  <c r="AA5" i="17" s="1"/>
  <c r="AB498" i="19"/>
  <c r="AA498" i="19"/>
  <c r="C498" i="19"/>
  <c r="A498" i="19"/>
  <c r="AB554" i="19"/>
  <c r="AA554" i="19"/>
  <c r="C554" i="19"/>
  <c r="A554" i="19"/>
  <c r="AB492" i="19"/>
  <c r="AA492" i="19"/>
  <c r="C492" i="19"/>
  <c r="A492" i="19"/>
  <c r="AB562" i="19"/>
  <c r="AA562" i="19"/>
  <c r="C562" i="19"/>
  <c r="A562" i="19"/>
  <c r="AB713" i="19"/>
  <c r="AA713" i="19"/>
  <c r="C713" i="19"/>
  <c r="A713" i="19"/>
  <c r="AB694" i="19"/>
  <c r="AA694" i="19"/>
  <c r="C694" i="19"/>
  <c r="A694" i="19"/>
  <c r="AB574" i="19"/>
  <c r="AA574" i="19"/>
  <c r="C574" i="19"/>
  <c r="A574" i="19"/>
  <c r="AB762" i="19"/>
  <c r="AA762" i="19"/>
  <c r="C762" i="19"/>
  <c r="A762" i="19"/>
  <c r="AB575" i="19"/>
  <c r="AA575" i="19"/>
  <c r="C575" i="19"/>
  <c r="A575" i="19"/>
  <c r="AB761" i="19"/>
  <c r="AA761" i="19"/>
  <c r="C761" i="19"/>
  <c r="A761" i="19"/>
  <c r="AB437" i="19"/>
  <c r="AA437" i="19"/>
  <c r="C437" i="19"/>
  <c r="A437" i="19"/>
  <c r="AB666" i="19"/>
  <c r="AA666" i="19"/>
  <c r="C666" i="19"/>
  <c r="A666" i="19"/>
  <c r="AB659" i="19"/>
  <c r="AA659" i="19"/>
  <c r="C659" i="19"/>
  <c r="A659" i="19"/>
  <c r="A611" i="19"/>
  <c r="A488" i="19"/>
  <c r="A512" i="19"/>
  <c r="A499" i="19"/>
  <c r="AB517" i="19"/>
  <c r="AA517" i="19"/>
  <c r="C517" i="19"/>
  <c r="A517" i="19"/>
  <c r="AB514" i="19"/>
  <c r="AA514" i="19"/>
  <c r="C514" i="19"/>
  <c r="A514" i="19"/>
  <c r="AB542" i="19"/>
  <c r="AA542" i="19"/>
  <c r="C542" i="19"/>
  <c r="A542" i="19"/>
  <c r="AB555" i="19"/>
  <c r="AA555" i="19"/>
  <c r="C555" i="19"/>
  <c r="A555" i="19"/>
  <c r="AB530" i="19"/>
  <c r="AA530" i="19"/>
  <c r="C530" i="19"/>
  <c r="A530" i="19"/>
  <c r="AB551" i="19"/>
  <c r="AA551" i="19"/>
  <c r="C551" i="19"/>
  <c r="A551" i="19"/>
  <c r="AB559" i="19"/>
  <c r="AA559" i="19"/>
  <c r="C559" i="19"/>
  <c r="A559" i="19"/>
  <c r="AB545" i="19"/>
  <c r="AA545" i="19"/>
  <c r="C545" i="19"/>
  <c r="A545" i="19"/>
  <c r="AB529" i="19"/>
  <c r="AA529" i="19"/>
  <c r="C529" i="19"/>
  <c r="A529" i="19"/>
  <c r="AB520" i="19"/>
  <c r="AA520" i="19"/>
  <c r="C520" i="19"/>
  <c r="A520" i="19"/>
  <c r="AB547" i="19"/>
  <c r="AA547" i="19"/>
  <c r="C547" i="19"/>
  <c r="A547" i="19"/>
  <c r="AB522" i="19"/>
  <c r="AA522" i="19"/>
  <c r="C522" i="19"/>
  <c r="A522" i="19"/>
  <c r="AB543" i="19"/>
  <c r="AA543" i="19"/>
  <c r="C543" i="19"/>
  <c r="A543" i="19"/>
  <c r="AB550" i="19"/>
  <c r="AA550" i="19"/>
  <c r="C550" i="19"/>
  <c r="A550" i="19"/>
  <c r="AB510" i="19"/>
  <c r="AA510" i="19"/>
  <c r="C510" i="19"/>
  <c r="A510" i="19"/>
  <c r="AB541" i="19"/>
  <c r="AA541" i="19"/>
  <c r="C541" i="19"/>
  <c r="A541" i="19"/>
  <c r="AB552" i="19"/>
  <c r="AA552" i="19"/>
  <c r="C552" i="19"/>
  <c r="A552" i="19"/>
  <c r="AB505" i="19"/>
  <c r="AA505" i="19"/>
  <c r="C505" i="19"/>
  <c r="A505" i="19"/>
  <c r="AB509" i="19"/>
  <c r="AA509" i="19"/>
  <c r="C509" i="19"/>
  <c r="A509" i="19"/>
  <c r="AB503" i="19"/>
  <c r="AA503" i="19"/>
  <c r="C503" i="19"/>
  <c r="A503" i="19"/>
  <c r="AB563" i="19"/>
  <c r="C563" i="19"/>
  <c r="A563" i="19"/>
  <c r="AB573" i="19"/>
  <c r="AA573" i="19"/>
  <c r="C573" i="19"/>
  <c r="A573" i="19"/>
  <c r="AB590" i="19"/>
  <c r="AA590" i="19"/>
  <c r="C590" i="19"/>
  <c r="A590" i="19"/>
  <c r="AB556" i="19"/>
  <c r="AA556" i="19"/>
  <c r="C556" i="19"/>
  <c r="A556" i="19"/>
  <c r="AB525" i="19"/>
  <c r="AA525" i="19"/>
  <c r="C525" i="19"/>
  <c r="A525" i="19"/>
  <c r="AB449" i="19"/>
  <c r="AA449" i="19"/>
  <c r="C449" i="19"/>
  <c r="A449" i="19"/>
  <c r="AB589" i="19"/>
  <c r="AA589" i="19"/>
  <c r="C589" i="19"/>
  <c r="A589" i="19"/>
  <c r="AB497" i="19"/>
  <c r="AA497" i="19"/>
  <c r="C497" i="19"/>
  <c r="A497" i="19"/>
  <c r="AB715" i="19"/>
  <c r="AA715" i="19"/>
  <c r="C715" i="19"/>
  <c r="A715" i="19"/>
  <c r="AB614" i="19"/>
  <c r="AA614" i="19"/>
  <c r="C614" i="19"/>
  <c r="A614" i="19"/>
  <c r="AB691" i="19"/>
  <c r="AA691" i="19"/>
  <c r="C691" i="19"/>
  <c r="A691" i="19"/>
  <c r="AB484" i="19"/>
  <c r="C484" i="19"/>
  <c r="A484" i="19"/>
  <c r="AB723" i="19"/>
  <c r="AA723" i="19"/>
  <c r="C723" i="19"/>
  <c r="A723" i="19"/>
  <c r="AB458" i="19"/>
  <c r="AA458" i="19"/>
  <c r="C458" i="19"/>
  <c r="A458" i="19"/>
  <c r="AA515" i="19"/>
  <c r="C515" i="19"/>
  <c r="A515" i="19"/>
  <c r="AB540" i="19"/>
  <c r="AA540" i="19"/>
  <c r="C540" i="19"/>
  <c r="A540" i="19"/>
  <c r="AB664" i="19"/>
  <c r="AA664" i="19"/>
  <c r="C664" i="19"/>
  <c r="A664" i="19"/>
  <c r="AB357" i="19"/>
  <c r="C357" i="19"/>
  <c r="A357" i="19"/>
  <c r="AB186" i="19"/>
  <c r="AA186" i="19"/>
  <c r="C186" i="19"/>
  <c r="A186" i="19"/>
  <c r="AB652" i="19"/>
  <c r="AA652" i="19"/>
  <c r="C652" i="19"/>
  <c r="A652" i="19"/>
  <c r="AB648" i="19"/>
  <c r="AA648" i="19"/>
  <c r="C648" i="19"/>
  <c r="A648" i="19"/>
  <c r="AB365" i="19"/>
  <c r="AA365" i="19"/>
  <c r="C365" i="19"/>
  <c r="A365" i="19"/>
  <c r="AB232" i="19"/>
  <c r="AA232" i="19"/>
  <c r="C232" i="19"/>
  <c r="A232" i="19"/>
  <c r="AB5" i="19"/>
  <c r="AA5" i="19"/>
  <c r="C5" i="19"/>
  <c r="A5" i="19"/>
  <c r="AB279" i="19"/>
  <c r="AA279" i="19"/>
  <c r="C279" i="19"/>
  <c r="A279" i="19"/>
  <c r="AB658" i="19"/>
  <c r="AA658" i="19"/>
  <c r="C658" i="19"/>
  <c r="A658" i="19"/>
  <c r="AB307" i="19"/>
  <c r="AA307" i="19"/>
  <c r="C307" i="19"/>
  <c r="A307" i="19"/>
  <c r="AB276" i="19"/>
  <c r="AA276" i="19"/>
  <c r="C276" i="19"/>
  <c r="A276" i="19"/>
  <c r="AB585" i="19"/>
  <c r="AA585" i="19"/>
  <c r="C585" i="19"/>
  <c r="A585" i="19"/>
  <c r="AB356" i="19"/>
  <c r="AA356" i="19"/>
  <c r="C356" i="19"/>
  <c r="A356" i="19"/>
  <c r="AB264" i="19"/>
  <c r="AA264" i="19"/>
  <c r="C264" i="19"/>
  <c r="A264" i="19"/>
  <c r="AB287" i="19"/>
  <c r="AA287" i="19"/>
  <c r="C287" i="19"/>
  <c r="A287" i="19"/>
  <c r="AB301" i="19"/>
  <c r="AA301" i="19"/>
  <c r="C301" i="19"/>
  <c r="A301" i="19"/>
  <c r="AB695" i="19"/>
  <c r="AA695" i="19"/>
  <c r="C695" i="19"/>
  <c r="A695" i="19"/>
  <c r="AB275" i="19"/>
  <c r="AA275" i="19"/>
  <c r="C275" i="19"/>
  <c r="A275" i="19"/>
  <c r="AB763" i="19"/>
  <c r="AA763" i="19"/>
  <c r="C763" i="19"/>
  <c r="A763" i="19"/>
  <c r="AB693" i="19"/>
  <c r="AA693" i="19"/>
  <c r="C693" i="19"/>
  <c r="A693" i="19"/>
  <c r="AB769" i="19"/>
  <c r="AA769" i="19"/>
  <c r="C769" i="19"/>
  <c r="A769" i="19"/>
  <c r="AB476" i="19"/>
  <c r="AA476" i="19"/>
  <c r="C476" i="19"/>
  <c r="A476" i="19"/>
  <c r="AB706" i="19"/>
  <c r="AA706" i="19"/>
  <c r="C706" i="19"/>
  <c r="A706" i="19"/>
  <c r="AA416" i="19"/>
  <c r="C416" i="19"/>
  <c r="A416" i="19"/>
  <c r="AB700" i="19"/>
  <c r="AA700" i="19"/>
  <c r="C700" i="19"/>
  <c r="A700" i="19"/>
  <c r="AB235" i="19"/>
  <c r="AA235" i="19"/>
  <c r="C235" i="19"/>
  <c r="A235" i="19"/>
  <c r="AB444" i="19"/>
  <c r="AA444" i="19"/>
  <c r="C444" i="19"/>
  <c r="A444" i="19"/>
  <c r="AB380" i="19"/>
  <c r="AA380" i="19"/>
  <c r="C380" i="19"/>
  <c r="A380" i="19"/>
  <c r="AB521" i="19"/>
  <c r="AA521" i="19"/>
  <c r="C521" i="19"/>
  <c r="A521" i="19"/>
  <c r="AB721" i="19"/>
  <c r="AA721" i="19"/>
  <c r="C721" i="19"/>
  <c r="A721" i="19"/>
  <c r="AB223" i="19"/>
  <c r="AA223" i="19"/>
  <c r="C223" i="19"/>
  <c r="A223" i="19"/>
  <c r="AB265" i="19"/>
  <c r="AA265" i="19"/>
  <c r="C265" i="19"/>
  <c r="A265" i="19"/>
  <c r="AB282" i="19"/>
  <c r="AA282" i="19"/>
  <c r="C282" i="19"/>
  <c r="A282" i="19"/>
  <c r="AB535" i="19"/>
  <c r="AA535" i="19"/>
  <c r="C535" i="19"/>
  <c r="A535" i="19"/>
  <c r="AB716" i="19"/>
  <c r="AA716" i="19"/>
  <c r="C716" i="19"/>
  <c r="A716" i="19"/>
  <c r="AB286" i="19"/>
  <c r="AA286" i="19"/>
  <c r="C286" i="19"/>
  <c r="A286" i="19"/>
  <c r="AB306" i="19"/>
  <c r="AA306" i="19"/>
  <c r="C306" i="19"/>
  <c r="A306" i="19"/>
  <c r="AB311" i="19"/>
  <c r="AA311" i="19"/>
  <c r="C311" i="19"/>
  <c r="A311" i="19"/>
  <c r="AB274" i="19"/>
  <c r="AA274" i="19"/>
  <c r="C274" i="19"/>
  <c r="A274" i="19"/>
  <c r="AB303" i="19"/>
  <c r="AA303" i="19"/>
  <c r="C303" i="19"/>
  <c r="A303" i="19"/>
  <c r="AB676" i="19"/>
  <c r="AA676" i="19"/>
  <c r="C676" i="19"/>
  <c r="A676" i="19"/>
  <c r="AB310" i="19"/>
  <c r="AA310" i="19"/>
  <c r="C310" i="19"/>
  <c r="A310" i="19"/>
  <c r="AB290" i="19"/>
  <c r="AA290" i="19"/>
  <c r="C290" i="19"/>
  <c r="A290" i="19"/>
  <c r="AB237" i="19"/>
  <c r="AA237" i="19"/>
  <c r="C237" i="19"/>
  <c r="A237" i="19"/>
  <c r="AB225" i="19"/>
  <c r="AA225" i="19"/>
  <c r="C225" i="19"/>
  <c r="A225" i="19"/>
  <c r="AB297" i="19"/>
  <c r="AA297" i="19"/>
  <c r="C297" i="19"/>
  <c r="A297" i="19"/>
  <c r="AB665" i="19"/>
  <c r="AA665" i="19"/>
  <c r="C665" i="19"/>
  <c r="A665" i="19"/>
  <c r="AB735" i="19"/>
  <c r="AA735" i="19"/>
  <c r="C735" i="19"/>
  <c r="A735" i="19"/>
  <c r="AB252" i="19"/>
  <c r="AA252" i="19"/>
  <c r="C252" i="19"/>
  <c r="A252" i="19"/>
  <c r="AB295" i="19"/>
  <c r="AA295" i="19"/>
  <c r="C295" i="19"/>
  <c r="A295" i="19"/>
  <c r="AB271" i="19"/>
  <c r="AA271" i="19"/>
  <c r="C271" i="19"/>
  <c r="A271" i="19"/>
  <c r="AB309" i="19"/>
  <c r="AA309" i="19"/>
  <c r="C309" i="19"/>
  <c r="A309" i="19"/>
  <c r="AB379" i="19"/>
  <c r="AA379" i="19"/>
  <c r="C379" i="19"/>
  <c r="A379" i="19"/>
  <c r="AB281" i="19"/>
  <c r="AA281" i="19"/>
  <c r="C281" i="19"/>
  <c r="A281" i="19"/>
  <c r="AB110" i="19"/>
  <c r="AA110" i="19"/>
  <c r="C110" i="19"/>
  <c r="A110" i="19"/>
  <c r="AB256" i="19"/>
  <c r="AA256" i="19"/>
  <c r="C256" i="19"/>
  <c r="A256" i="19"/>
  <c r="AB88" i="19"/>
  <c r="AA88" i="19"/>
  <c r="C88" i="19"/>
  <c r="A88" i="19"/>
  <c r="AB302" i="19"/>
  <c r="AA302" i="19"/>
  <c r="C302" i="19"/>
  <c r="A302" i="19"/>
  <c r="AB591" i="19"/>
  <c r="AA591" i="19"/>
  <c r="C591" i="19"/>
  <c r="A591" i="19"/>
  <c r="AB718" i="19"/>
  <c r="AA718" i="19"/>
  <c r="C718" i="19"/>
  <c r="A718" i="19"/>
  <c r="AB710" i="19"/>
  <c r="AA710" i="19"/>
  <c r="C710" i="19"/>
  <c r="A710" i="19"/>
  <c r="AB370" i="19"/>
  <c r="AA370" i="19"/>
  <c r="C370" i="19"/>
  <c r="A370" i="19"/>
  <c r="AB697" i="19"/>
  <c r="AA697" i="19"/>
  <c r="C697" i="19"/>
  <c r="A697" i="19"/>
  <c r="AB411" i="19"/>
  <c r="AA411" i="19"/>
  <c r="C411" i="19"/>
  <c r="A411" i="19"/>
  <c r="AB398" i="19"/>
  <c r="AA398" i="19"/>
  <c r="C398" i="19"/>
  <c r="A398" i="19"/>
  <c r="AB391" i="19"/>
  <c r="AA391" i="19"/>
  <c r="C391" i="19"/>
  <c r="A391" i="19"/>
  <c r="AB336" i="19"/>
  <c r="AA336" i="19"/>
  <c r="C336" i="19"/>
  <c r="A336" i="19"/>
  <c r="AB341" i="19"/>
  <c r="AA341" i="19"/>
  <c r="C341" i="19"/>
  <c r="A341" i="19"/>
  <c r="AB342" i="19"/>
  <c r="AA342" i="19"/>
  <c r="C342" i="19"/>
  <c r="A342" i="19"/>
  <c r="AB405" i="19"/>
  <c r="AA405" i="19"/>
  <c r="C405" i="19"/>
  <c r="A405" i="19"/>
  <c r="AB402" i="19"/>
  <c r="AA402" i="19"/>
  <c r="C402" i="19"/>
  <c r="A402" i="19"/>
  <c r="AB394" i="19"/>
  <c r="AA394" i="19"/>
  <c r="C394" i="19"/>
  <c r="A394" i="19"/>
  <c r="AB586" i="19"/>
  <c r="AA586" i="19"/>
  <c r="C586" i="19"/>
  <c r="A586" i="19"/>
  <c r="AB587" i="19"/>
  <c r="AA587" i="19"/>
  <c r="C587" i="19"/>
  <c r="A587" i="19"/>
  <c r="AB588" i="19"/>
  <c r="AA588" i="19"/>
  <c r="C588" i="19"/>
  <c r="A588" i="19"/>
  <c r="AB168" i="19"/>
  <c r="AA168" i="19"/>
  <c r="C168" i="19"/>
  <c r="A168" i="19"/>
  <c r="AB234" i="19"/>
  <c r="AA234" i="19"/>
  <c r="C234" i="19"/>
  <c r="A234" i="19"/>
  <c r="AB268" i="19"/>
  <c r="AA268" i="19"/>
  <c r="C268" i="19"/>
  <c r="A268" i="19"/>
  <c r="AB293" i="19"/>
  <c r="AA293" i="19"/>
  <c r="C293" i="19"/>
  <c r="A293" i="19"/>
  <c r="AB267" i="19"/>
  <c r="AA267" i="19"/>
  <c r="C267" i="19"/>
  <c r="A267" i="19"/>
  <c r="AB308" i="19"/>
  <c r="AA308" i="19"/>
  <c r="C308" i="19"/>
  <c r="A308" i="19"/>
  <c r="AB305" i="19"/>
  <c r="AA305" i="19"/>
  <c r="C305" i="19"/>
  <c r="A305" i="19"/>
  <c r="AB202" i="19"/>
  <c r="AA202" i="19"/>
  <c r="C202" i="19"/>
  <c r="A202" i="19"/>
  <c r="AB140" i="19"/>
  <c r="AA140" i="19"/>
  <c r="C140" i="19"/>
  <c r="A140" i="19"/>
  <c r="AB189" i="19"/>
  <c r="AA189" i="19"/>
  <c r="C189" i="19"/>
  <c r="A189" i="19"/>
  <c r="AB207" i="19"/>
  <c r="AA207" i="19"/>
  <c r="C207" i="19"/>
  <c r="A207" i="19"/>
  <c r="AB182" i="19"/>
  <c r="AA182" i="19"/>
  <c r="C182" i="19"/>
  <c r="A182" i="19"/>
  <c r="AB229" i="19"/>
  <c r="AA229" i="19"/>
  <c r="C229" i="19"/>
  <c r="A229" i="19"/>
  <c r="AB188" i="19"/>
  <c r="AA188" i="19"/>
  <c r="C188" i="19"/>
  <c r="A188" i="19"/>
  <c r="AB187" i="19"/>
  <c r="AA187" i="19"/>
  <c r="C187" i="19"/>
  <c r="A187" i="19"/>
  <c r="AB205" i="19"/>
  <c r="AA205" i="19"/>
  <c r="C205" i="19"/>
  <c r="A205" i="19"/>
  <c r="AB247" i="19"/>
  <c r="AA247" i="19"/>
  <c r="C247" i="19"/>
  <c r="A247" i="19"/>
  <c r="AB105" i="19"/>
  <c r="AA105" i="19"/>
  <c r="C105" i="19"/>
  <c r="A105" i="19"/>
  <c r="AB233" i="19"/>
  <c r="AA233" i="19"/>
  <c r="C233" i="19"/>
  <c r="A233" i="19"/>
  <c r="AB145" i="19"/>
  <c r="AA145" i="19"/>
  <c r="C145" i="19"/>
  <c r="A145" i="19"/>
  <c r="AB221" i="19"/>
  <c r="AA221" i="19"/>
  <c r="C221" i="19"/>
  <c r="A221" i="19"/>
  <c r="AB284" i="19"/>
  <c r="AA284" i="19"/>
  <c r="C284" i="19"/>
  <c r="A284" i="19"/>
  <c r="AB132" i="19"/>
  <c r="AA132" i="19"/>
  <c r="C132" i="19"/>
  <c r="A132" i="19"/>
  <c r="AB191" i="19"/>
  <c r="AA191" i="19"/>
  <c r="C191" i="19"/>
  <c r="A191" i="19"/>
  <c r="AB278" i="19"/>
  <c r="AA278" i="19"/>
  <c r="C278" i="19"/>
  <c r="A278" i="19"/>
  <c r="AB270" i="19"/>
  <c r="AA270" i="19"/>
  <c r="C270" i="19"/>
  <c r="A270" i="19"/>
  <c r="AB126" i="19"/>
  <c r="AA126" i="19"/>
  <c r="C126" i="19"/>
  <c r="A126" i="19"/>
  <c r="AB119" i="19"/>
  <c r="AA119" i="19"/>
  <c r="C119" i="19"/>
  <c r="A119" i="19"/>
  <c r="AB300" i="19"/>
  <c r="AA300" i="19"/>
  <c r="C300" i="19"/>
  <c r="A300" i="19"/>
  <c r="AB260" i="19"/>
  <c r="AA260" i="19"/>
  <c r="C260" i="19"/>
  <c r="A260" i="19"/>
  <c r="AB153" i="19"/>
  <c r="AA153" i="19"/>
  <c r="C153" i="19"/>
  <c r="A153" i="19"/>
  <c r="AB242" i="19"/>
  <c r="AA242" i="19"/>
  <c r="C242" i="19"/>
  <c r="A242" i="19"/>
  <c r="AB291" i="19"/>
  <c r="AA291" i="19"/>
  <c r="C291" i="19"/>
  <c r="A291" i="19"/>
  <c r="AB123" i="19"/>
  <c r="AA123" i="19"/>
  <c r="C123" i="19"/>
  <c r="A123" i="19"/>
  <c r="AB101" i="19"/>
  <c r="AA101" i="19"/>
  <c r="C101" i="19"/>
  <c r="A101" i="19"/>
  <c r="AB9" i="19"/>
  <c r="K9" i="19"/>
  <c r="AA9" i="19" s="1"/>
  <c r="C9" i="19"/>
  <c r="A9" i="19"/>
  <c r="AB22" i="19"/>
  <c r="AA22" i="19"/>
  <c r="C22" i="19"/>
  <c r="A22" i="19"/>
  <c r="AB364" i="19"/>
  <c r="AA364" i="19"/>
  <c r="C364" i="19"/>
  <c r="A364" i="19"/>
  <c r="AB730" i="19"/>
  <c r="AA730" i="19"/>
  <c r="C730" i="19"/>
  <c r="A730" i="19"/>
  <c r="AB739" i="19"/>
  <c r="AA739" i="19"/>
  <c r="C739" i="19"/>
  <c r="A739" i="19"/>
  <c r="AB746" i="19"/>
  <c r="AA746" i="19"/>
  <c r="C746" i="19"/>
  <c r="A746" i="19"/>
  <c r="AB749" i="19"/>
  <c r="AA749" i="19"/>
  <c r="C749" i="19"/>
  <c r="A749" i="19"/>
  <c r="AB738" i="19"/>
  <c r="AA738" i="19"/>
  <c r="C738" i="19"/>
  <c r="A738" i="19"/>
  <c r="AB407" i="19"/>
  <c r="AA407" i="19"/>
  <c r="C407" i="19"/>
  <c r="A407" i="19"/>
  <c r="AB387" i="19"/>
  <c r="AA387" i="19"/>
  <c r="C387" i="19"/>
  <c r="A387" i="19"/>
  <c r="AB376" i="19"/>
  <c r="AA376" i="19"/>
  <c r="C376" i="19"/>
  <c r="A376" i="19"/>
  <c r="AB366" i="19"/>
  <c r="AA366" i="19"/>
  <c r="C366" i="19"/>
  <c r="A366" i="19"/>
  <c r="AB583" i="19"/>
  <c r="AA583" i="19"/>
  <c r="C583" i="19"/>
  <c r="A583" i="19"/>
  <c r="AB748" i="19"/>
  <c r="AA748" i="19"/>
  <c r="C748" i="19"/>
  <c r="A748" i="19"/>
  <c r="AB743" i="19"/>
  <c r="AA743" i="19"/>
  <c r="C743" i="19"/>
  <c r="A743" i="19"/>
  <c r="AB741" i="19"/>
  <c r="AA741" i="19"/>
  <c r="C741" i="19"/>
  <c r="A741" i="19"/>
  <c r="AB451" i="19"/>
  <c r="AA451" i="19"/>
  <c r="C451" i="19"/>
  <c r="A451" i="19"/>
  <c r="AB584" i="19"/>
  <c r="AA584" i="19"/>
  <c r="C584" i="19"/>
  <c r="A584" i="19"/>
  <c r="AB751" i="19"/>
  <c r="AA751" i="19"/>
  <c r="C751" i="19"/>
  <c r="A751" i="19"/>
  <c r="AB403" i="19"/>
  <c r="K403" i="19"/>
  <c r="AA403" i="19" s="1"/>
  <c r="C403" i="19"/>
  <c r="A403" i="19"/>
  <c r="AB397" i="19"/>
  <c r="AA397" i="19"/>
  <c r="C397" i="19"/>
  <c r="A397" i="19"/>
  <c r="AB14" i="19"/>
  <c r="AA14" i="19"/>
  <c r="C14" i="19"/>
  <c r="A14" i="19"/>
  <c r="AB135" i="19"/>
  <c r="AA135" i="19"/>
  <c r="C135" i="19"/>
  <c r="A135" i="19"/>
  <c r="AB214" i="19"/>
  <c r="AA214" i="19"/>
  <c r="C214" i="19"/>
  <c r="A214" i="19"/>
  <c r="AB224" i="19"/>
  <c r="AA224" i="19"/>
  <c r="C224" i="19"/>
  <c r="A224" i="19"/>
  <c r="AB193" i="19"/>
  <c r="AA193" i="19"/>
  <c r="C193" i="19"/>
  <c r="A193" i="19"/>
  <c r="AB179" i="19"/>
  <c r="AA179" i="19"/>
  <c r="C179" i="19"/>
  <c r="A179" i="19"/>
  <c r="AB213" i="19"/>
  <c r="AA213" i="19"/>
  <c r="C213" i="19"/>
  <c r="A213" i="19"/>
  <c r="AB273" i="19"/>
  <c r="AA273" i="19"/>
  <c r="C273" i="19"/>
  <c r="A273" i="19"/>
  <c r="AB128" i="19"/>
  <c r="AA128" i="19"/>
  <c r="C128" i="19"/>
  <c r="A128" i="19"/>
  <c r="AB249" i="19"/>
  <c r="AA249" i="19"/>
  <c r="C249" i="19"/>
  <c r="A249" i="19"/>
  <c r="AB147" i="19"/>
  <c r="AA147" i="19"/>
  <c r="C147" i="19"/>
  <c r="A147" i="19"/>
  <c r="AB194" i="19"/>
  <c r="AA194" i="19"/>
  <c r="C194" i="19"/>
  <c r="A194" i="19"/>
  <c r="AB195" i="19"/>
  <c r="AA195" i="19"/>
  <c r="C195" i="19"/>
  <c r="A195" i="19"/>
  <c r="AB248" i="19"/>
  <c r="AA248" i="19"/>
  <c r="C248" i="19"/>
  <c r="A248" i="19"/>
  <c r="AB177" i="19"/>
  <c r="AA177" i="19"/>
  <c r="C177" i="19"/>
  <c r="A177" i="19"/>
  <c r="AB78" i="19"/>
  <c r="AA78" i="19"/>
  <c r="C78" i="19"/>
  <c r="A78" i="19"/>
  <c r="AB298" i="19"/>
  <c r="AA298" i="19"/>
  <c r="C298" i="19"/>
  <c r="A298" i="19"/>
  <c r="AB80" i="19"/>
  <c r="AA80" i="19"/>
  <c r="C80" i="19"/>
  <c r="A80" i="19"/>
  <c r="AB272" i="19"/>
  <c r="AA272" i="19"/>
  <c r="C272" i="19"/>
  <c r="A272" i="19"/>
  <c r="AB87" i="19"/>
  <c r="AA87" i="19"/>
  <c r="C87" i="19"/>
  <c r="A87" i="19"/>
  <c r="AB148" i="19"/>
  <c r="AA148" i="19"/>
  <c r="C148" i="19"/>
  <c r="A148" i="19"/>
  <c r="AB204" i="19"/>
  <c r="AA204" i="19"/>
  <c r="C204" i="19"/>
  <c r="A204" i="19"/>
  <c r="AB16" i="19"/>
  <c r="AA16" i="19"/>
  <c r="C16" i="19"/>
  <c r="A16" i="19"/>
  <c r="AB196" i="19"/>
  <c r="AA196" i="19"/>
  <c r="C196" i="19"/>
  <c r="A196" i="19"/>
  <c r="AB258" i="19"/>
  <c r="AA258" i="19"/>
  <c r="C258" i="19"/>
  <c r="A258" i="19"/>
  <c r="AB266" i="19"/>
  <c r="AA266" i="19"/>
  <c r="C266" i="19"/>
  <c r="A266" i="19"/>
  <c r="AB54" i="19"/>
  <c r="AA54" i="19"/>
  <c r="C54" i="19"/>
  <c r="A54" i="19"/>
  <c r="AB218" i="19"/>
  <c r="AA218" i="19"/>
  <c r="C218" i="19"/>
  <c r="A218" i="19"/>
  <c r="AB90" i="19"/>
  <c r="AA90" i="19"/>
  <c r="C90" i="19"/>
  <c r="A90" i="19"/>
  <c r="AB208" i="19"/>
  <c r="AA208" i="19"/>
  <c r="C208" i="19"/>
  <c r="A208" i="19"/>
  <c r="AB169" i="19"/>
  <c r="AA169" i="19"/>
  <c r="C169" i="19"/>
  <c r="A169" i="19"/>
  <c r="AB226" i="19"/>
  <c r="AA226" i="19"/>
  <c r="C226" i="19"/>
  <c r="A226" i="19"/>
  <c r="AB220" i="19"/>
  <c r="AA220" i="19"/>
  <c r="C220" i="19"/>
  <c r="A220" i="19"/>
  <c r="AB206" i="19"/>
  <c r="AA206" i="19"/>
  <c r="C206" i="19"/>
  <c r="A206" i="19"/>
  <c r="AB157" i="19"/>
  <c r="AA157" i="19"/>
  <c r="C157" i="19"/>
  <c r="A157" i="19"/>
  <c r="AB262" i="19"/>
  <c r="AA262" i="19"/>
  <c r="C262" i="19"/>
  <c r="A262" i="19"/>
  <c r="AB246" i="19"/>
  <c r="AA246" i="19"/>
  <c r="C246" i="19"/>
  <c r="A246" i="19"/>
  <c r="AB755" i="19"/>
  <c r="AA755" i="19"/>
  <c r="C755" i="19"/>
  <c r="A755" i="19"/>
  <c r="AB758" i="19"/>
  <c r="AA758" i="19"/>
  <c r="C758" i="19"/>
  <c r="A758" i="19"/>
  <c r="AB754" i="19"/>
  <c r="AA754" i="19"/>
  <c r="C754" i="19"/>
  <c r="A754" i="19"/>
  <c r="AB759" i="19"/>
  <c r="AA759" i="19"/>
  <c r="C759" i="19"/>
  <c r="A759" i="19"/>
  <c r="AB674" i="19"/>
  <c r="AA674" i="19"/>
  <c r="C674" i="19"/>
  <c r="A674" i="19"/>
  <c r="AB417" i="19"/>
  <c r="AA417" i="19"/>
  <c r="C417" i="19"/>
  <c r="A417" i="19"/>
  <c r="AB352" i="19"/>
  <c r="AA352" i="19"/>
  <c r="C352" i="19"/>
  <c r="A352" i="19"/>
  <c r="AB361" i="19"/>
  <c r="AA361" i="19"/>
  <c r="C361" i="19"/>
  <c r="A361" i="19"/>
  <c r="AB12" i="19"/>
  <c r="AA12" i="19"/>
  <c r="C12" i="19"/>
  <c r="A12" i="19"/>
  <c r="AB657" i="19"/>
  <c r="AA657" i="19"/>
  <c r="C657" i="19"/>
  <c r="A657" i="19"/>
  <c r="AB374" i="19"/>
  <c r="AA374" i="19"/>
  <c r="C374" i="19"/>
  <c r="A374" i="19"/>
  <c r="AB338" i="19"/>
  <c r="AA338" i="19"/>
  <c r="C338" i="19"/>
  <c r="A338" i="19"/>
  <c r="AB66" i="19"/>
  <c r="AA66" i="19"/>
  <c r="C66" i="19"/>
  <c r="A66" i="19"/>
  <c r="AB51" i="19"/>
  <c r="AA51" i="19"/>
  <c r="C51" i="19"/>
  <c r="A51" i="19"/>
  <c r="AB753" i="19"/>
  <c r="AA753" i="19"/>
  <c r="C753" i="19"/>
  <c r="A753" i="19"/>
  <c r="AB757" i="19"/>
  <c r="AA757" i="19"/>
  <c r="C757" i="19"/>
  <c r="A757" i="19"/>
  <c r="AB756" i="19"/>
  <c r="AA756" i="19"/>
  <c r="C756" i="19"/>
  <c r="A756" i="19"/>
  <c r="AB752" i="19"/>
  <c r="AA752" i="19"/>
  <c r="C752" i="19"/>
  <c r="A752" i="19"/>
  <c r="AB231" i="19"/>
  <c r="AA231" i="19"/>
  <c r="C231" i="19"/>
  <c r="A231" i="19"/>
  <c r="AB359" i="19"/>
  <c r="AA359" i="19"/>
  <c r="C359" i="19"/>
  <c r="A359" i="19"/>
  <c r="AB386" i="19"/>
  <c r="AA386" i="19"/>
  <c r="C386" i="19"/>
  <c r="A386" i="19"/>
  <c r="C377" i="19"/>
  <c r="A377" i="19"/>
  <c r="AB351" i="19"/>
  <c r="K351" i="19"/>
  <c r="AA351" i="19" s="1"/>
  <c r="C351" i="19"/>
  <c r="A351" i="19"/>
  <c r="AB372" i="19"/>
  <c r="AA372" i="19"/>
  <c r="C372" i="19"/>
  <c r="A372" i="19"/>
  <c r="AB579" i="19"/>
  <c r="AA579" i="19"/>
  <c r="C579" i="19"/>
  <c r="A579" i="19"/>
  <c r="AB581" i="19"/>
  <c r="AA581" i="19"/>
  <c r="C581" i="19"/>
  <c r="A581" i="19"/>
  <c r="AB340" i="19"/>
  <c r="AA340" i="19"/>
  <c r="C340" i="19"/>
  <c r="A340" i="19"/>
  <c r="AB350" i="19"/>
  <c r="AA350" i="19"/>
  <c r="C350" i="19"/>
  <c r="A350" i="19"/>
  <c r="AB217" i="19"/>
  <c r="AA217" i="19"/>
  <c r="C217" i="19"/>
  <c r="A217" i="19"/>
  <c r="AB392" i="19"/>
  <c r="AA392" i="19"/>
  <c r="C392" i="19"/>
  <c r="A392" i="19"/>
  <c r="AB582" i="19"/>
  <c r="AA582" i="19"/>
  <c r="C582" i="19"/>
  <c r="A582" i="19"/>
  <c r="AB236" i="19"/>
  <c r="AA236" i="19"/>
  <c r="C236" i="19"/>
  <c r="A236" i="19"/>
  <c r="AB577" i="19"/>
  <c r="AA577" i="19"/>
  <c r="C577" i="19"/>
  <c r="A577" i="19"/>
  <c r="AB176" i="19"/>
  <c r="AA176" i="19"/>
  <c r="C176" i="19"/>
  <c r="A176" i="19"/>
  <c r="AB251" i="19"/>
  <c r="AA251" i="19"/>
  <c r="C251" i="19"/>
  <c r="A251" i="19"/>
  <c r="AB760" i="19"/>
  <c r="AA760" i="19"/>
  <c r="C760" i="19"/>
  <c r="A760" i="19"/>
  <c r="AB669" i="19"/>
  <c r="AA669" i="19"/>
  <c r="C669" i="19"/>
  <c r="A669" i="19"/>
  <c r="AB687" i="19"/>
  <c r="AA687" i="19"/>
  <c r="C687" i="19"/>
  <c r="A687" i="19"/>
  <c r="AB347" i="19"/>
  <c r="AA347" i="19"/>
  <c r="C347" i="19"/>
  <c r="A347" i="19"/>
  <c r="AB159" i="19"/>
  <c r="AA159" i="19"/>
  <c r="C159" i="19"/>
  <c r="A159" i="19"/>
  <c r="AB103" i="19"/>
  <c r="AA103" i="19"/>
  <c r="C103" i="19"/>
  <c r="A103" i="19"/>
  <c r="AB210" i="19"/>
  <c r="AA210" i="19"/>
  <c r="C210" i="19"/>
  <c r="A210" i="19"/>
  <c r="AB355" i="19"/>
  <c r="AA355" i="19"/>
  <c r="C355" i="19"/>
  <c r="A355" i="19"/>
  <c r="AB244" i="19"/>
  <c r="AA244" i="19"/>
  <c r="C244" i="19"/>
  <c r="A244" i="19"/>
  <c r="AB254" i="19"/>
  <c r="AA254" i="19"/>
  <c r="C254" i="19"/>
  <c r="A254" i="19"/>
  <c r="AB134" i="19"/>
  <c r="AA134" i="19"/>
  <c r="C134" i="19"/>
  <c r="A134" i="19"/>
  <c r="AB4" i="19"/>
  <c r="AA4" i="19"/>
  <c r="C4" i="19"/>
  <c r="A4" i="19"/>
  <c r="AB382" i="19"/>
  <c r="AA382" i="19"/>
  <c r="C382" i="19"/>
  <c r="A382" i="19"/>
  <c r="AB348" i="19"/>
  <c r="AA348" i="19"/>
  <c r="C348" i="19"/>
  <c r="A348" i="19"/>
  <c r="AB388" i="19"/>
  <c r="AA388" i="19"/>
  <c r="C388" i="19"/>
  <c r="A388" i="19"/>
  <c r="AB343" i="19"/>
  <c r="AA343" i="19"/>
  <c r="C343" i="19"/>
  <c r="A343" i="19"/>
  <c r="A77" i="19"/>
  <c r="A42" i="19"/>
  <c r="A85" i="19"/>
  <c r="A98" i="19"/>
  <c r="A8" i="19"/>
  <c r="A49" i="19"/>
  <c r="A102" i="19"/>
  <c r="A228" i="19"/>
  <c r="A172" i="19"/>
  <c r="A37" i="19"/>
  <c r="A6" i="19"/>
  <c r="A95" i="19"/>
  <c r="A60" i="19"/>
  <c r="A18" i="19"/>
  <c r="A263" i="19"/>
  <c r="A203" i="19"/>
  <c r="A192" i="19"/>
  <c r="A151" i="19"/>
  <c r="A167" i="19"/>
  <c r="A89" i="19"/>
  <c r="A137" i="19"/>
  <c r="A726" i="19"/>
  <c r="A166" i="19"/>
  <c r="A25" i="19"/>
  <c r="A154" i="19"/>
  <c r="A383" i="19"/>
  <c r="A375" i="19"/>
  <c r="A390" i="19"/>
  <c r="A772" i="19"/>
  <c r="A773" i="19"/>
  <c r="A771" i="19"/>
  <c r="A774" i="19"/>
  <c r="A776" i="19"/>
  <c r="A775" i="19"/>
  <c r="A122" i="19"/>
  <c r="A612" i="19"/>
  <c r="A672" i="19"/>
  <c r="A516" i="19"/>
  <c r="A534" i="19"/>
  <c r="A175" i="19"/>
  <c r="A142" i="19"/>
  <c r="A294" i="19"/>
  <c r="A86" i="19"/>
  <c r="A198" i="19"/>
  <c r="A144" i="19"/>
  <c r="A58" i="19"/>
  <c r="A215" i="19"/>
  <c r="A33" i="19"/>
  <c r="A72" i="19"/>
  <c r="A200" i="19"/>
  <c r="A109" i="19"/>
  <c r="A104" i="19"/>
  <c r="A40" i="19"/>
  <c r="A174" i="19"/>
  <c r="A130" i="19"/>
  <c r="A143" i="19"/>
  <c r="A160" i="19"/>
  <c r="A139" i="19"/>
  <c r="A216" i="19"/>
  <c r="A170" i="19"/>
  <c r="A94" i="19"/>
  <c r="A113" i="19"/>
  <c r="A125" i="19"/>
  <c r="A239" i="19"/>
  <c r="A240" i="19"/>
  <c r="A93" i="19"/>
  <c r="A238" i="19"/>
  <c r="A124" i="19"/>
  <c r="A173" i="19"/>
  <c r="A243" i="19"/>
  <c r="AC702" i="19"/>
  <c r="AB702" i="19"/>
  <c r="C702" i="19"/>
  <c r="A702" i="19"/>
  <c r="AC701" i="19"/>
  <c r="AB701" i="19"/>
  <c r="C701" i="19"/>
  <c r="A701" i="19"/>
  <c r="AC650" i="19"/>
  <c r="AB650" i="19"/>
  <c r="C650" i="19"/>
  <c r="A650" i="19"/>
  <c r="AC747" i="19"/>
  <c r="AB747" i="19"/>
  <c r="C747" i="19"/>
  <c r="A747" i="19"/>
  <c r="AC740" i="19"/>
  <c r="AB740" i="19"/>
  <c r="C740" i="19"/>
  <c r="A740" i="19"/>
  <c r="AC750" i="19"/>
  <c r="AB750" i="19"/>
  <c r="C750" i="19"/>
  <c r="A750" i="19"/>
  <c r="AC742" i="19"/>
  <c r="AB742" i="19"/>
  <c r="C742" i="19"/>
  <c r="A742" i="19"/>
  <c r="AC690" i="19"/>
  <c r="AB690" i="19"/>
  <c r="C690" i="19"/>
  <c r="A690" i="19"/>
  <c r="AB656" i="19"/>
  <c r="K656" i="19"/>
  <c r="AC656" i="19" s="1"/>
  <c r="C656" i="19"/>
  <c r="A656" i="19"/>
  <c r="AC653" i="19"/>
  <c r="AB653" i="19"/>
  <c r="C653" i="19"/>
  <c r="A653" i="19"/>
  <c r="AC645" i="19"/>
  <c r="AB645" i="19"/>
  <c r="C645" i="19"/>
  <c r="A645" i="19"/>
  <c r="AC649" i="19"/>
  <c r="AB649" i="19"/>
  <c r="C649" i="19"/>
  <c r="A649" i="19"/>
  <c r="AC668" i="19"/>
  <c r="AB668" i="19"/>
  <c r="C668" i="19"/>
  <c r="A668" i="19"/>
  <c r="AC682" i="19"/>
  <c r="AB682" i="19"/>
  <c r="C682" i="19"/>
  <c r="A682" i="19"/>
  <c r="AC685" i="19"/>
  <c r="AB685" i="19"/>
  <c r="C685" i="19"/>
  <c r="A685" i="19"/>
  <c r="AB646" i="19"/>
  <c r="K646" i="19"/>
  <c r="AC646" i="19" s="1"/>
  <c r="C646" i="19"/>
  <c r="A646" i="19"/>
  <c r="AC692" i="19"/>
  <c r="AB692" i="19"/>
  <c r="C692" i="19"/>
  <c r="A692" i="19"/>
  <c r="AC99" i="19"/>
  <c r="AB99" i="19"/>
  <c r="C99" i="19"/>
  <c r="A99" i="19"/>
  <c r="AC11" i="19"/>
  <c r="AB11" i="19"/>
  <c r="C11" i="19"/>
  <c r="A11" i="19"/>
  <c r="AC15" i="19"/>
  <c r="AB15" i="19"/>
  <c r="C15" i="19"/>
  <c r="A15" i="19"/>
  <c r="AC76" i="19"/>
  <c r="AB76" i="19"/>
  <c r="C76" i="19"/>
  <c r="A76" i="19"/>
  <c r="AB705" i="19"/>
  <c r="AA705" i="19"/>
  <c r="C705" i="19"/>
  <c r="A705" i="19"/>
  <c r="AB594" i="19"/>
  <c r="AA594" i="19"/>
  <c r="C594" i="19"/>
  <c r="A594" i="19"/>
  <c r="AB596" i="19"/>
  <c r="AA596" i="19"/>
  <c r="C596" i="19"/>
  <c r="A596" i="19"/>
  <c r="AB595" i="19"/>
  <c r="AA595" i="19"/>
  <c r="C595" i="19"/>
  <c r="A595" i="19"/>
  <c r="AB597" i="19"/>
  <c r="AA597" i="19"/>
  <c r="C597" i="19"/>
  <c r="A597" i="19"/>
  <c r="AB24" i="19"/>
  <c r="AA24" i="19"/>
  <c r="C24" i="19"/>
  <c r="A24" i="19"/>
  <c r="AB141" i="19"/>
  <c r="AA141" i="19"/>
  <c r="C141" i="19"/>
  <c r="A141" i="19"/>
  <c r="AB131" i="19"/>
  <c r="AA131" i="19"/>
  <c r="C131" i="19"/>
  <c r="A131" i="19"/>
  <c r="AB199" i="19"/>
  <c r="AA199" i="19"/>
  <c r="C199" i="19"/>
  <c r="A199" i="19"/>
  <c r="AB250" i="19"/>
  <c r="AA250" i="19"/>
  <c r="C250" i="19"/>
  <c r="A250" i="19"/>
  <c r="AB162" i="19"/>
  <c r="AA162" i="19"/>
  <c r="C162" i="19"/>
  <c r="A162" i="19"/>
  <c r="AB227" i="19"/>
  <c r="AA227" i="19"/>
  <c r="C227" i="19"/>
  <c r="A227" i="19"/>
  <c r="AB261" i="19"/>
  <c r="AA261" i="19"/>
  <c r="C261" i="19"/>
  <c r="A261" i="19"/>
  <c r="AB197" i="19"/>
  <c r="AA197" i="19"/>
  <c r="C197" i="19"/>
  <c r="A197" i="19"/>
  <c r="AB150" i="19"/>
  <c r="AA150" i="19"/>
  <c r="C150" i="19"/>
  <c r="A150" i="19"/>
  <c r="AB149" i="19"/>
  <c r="AA149" i="19"/>
  <c r="C149" i="19"/>
  <c r="A149" i="19"/>
  <c r="AB219" i="19"/>
  <c r="AA219" i="19"/>
  <c r="C219" i="19"/>
  <c r="A219" i="19"/>
  <c r="AB138" i="19"/>
  <c r="AA138" i="19"/>
  <c r="C138" i="19"/>
  <c r="A138" i="19"/>
  <c r="AB181" i="19"/>
  <c r="AA181" i="19"/>
  <c r="C181" i="19"/>
  <c r="A181" i="19"/>
  <c r="AB211" i="19"/>
  <c r="AA211" i="19"/>
  <c r="C211" i="19"/>
  <c r="A211" i="19"/>
  <c r="AB107" i="19"/>
  <c r="AA107" i="19"/>
  <c r="C107" i="19"/>
  <c r="A107" i="19"/>
  <c r="AB190" i="19"/>
  <c r="AA190" i="19"/>
  <c r="C190" i="19"/>
  <c r="A190" i="19"/>
  <c r="AB212" i="19"/>
  <c r="AA212" i="19"/>
  <c r="C212" i="19"/>
  <c r="A212" i="19"/>
  <c r="AB120" i="19"/>
  <c r="AA120" i="19"/>
  <c r="C120" i="19"/>
  <c r="A120" i="19"/>
  <c r="AB117" i="19"/>
  <c r="AA117" i="19"/>
  <c r="C117" i="19"/>
  <c r="A117" i="19"/>
  <c r="AB108" i="19"/>
  <c r="AA108" i="19"/>
  <c r="C108" i="19"/>
  <c r="A108" i="19"/>
  <c r="AB667" i="19"/>
  <c r="AA667" i="19"/>
  <c r="C667" i="19"/>
  <c r="A667" i="19"/>
  <c r="AB681" i="19"/>
  <c r="AA681" i="19"/>
  <c r="C681" i="19"/>
  <c r="A681" i="19"/>
  <c r="AB745" i="19"/>
  <c r="AA745" i="19"/>
  <c r="C745" i="19"/>
  <c r="A745" i="19"/>
  <c r="AB736" i="19"/>
  <c r="AA736" i="19"/>
  <c r="C736" i="19"/>
  <c r="A736" i="19"/>
  <c r="AB722" i="19"/>
  <c r="AA722" i="19"/>
  <c r="C722" i="19"/>
  <c r="A722" i="19"/>
  <c r="AB599" i="19"/>
  <c r="AA599" i="19"/>
  <c r="C599" i="19"/>
  <c r="A599" i="19"/>
  <c r="AB605" i="19"/>
  <c r="AA605" i="19"/>
  <c r="C605" i="19"/>
  <c r="A605" i="19"/>
  <c r="AB598" i="19"/>
  <c r="AA598" i="19"/>
  <c r="C598" i="19"/>
  <c r="A598" i="19"/>
  <c r="AB607" i="19"/>
  <c r="AA607" i="19"/>
  <c r="C607" i="19"/>
  <c r="A607" i="19"/>
  <c r="AB600" i="19"/>
  <c r="AA600" i="19"/>
  <c r="C600" i="19"/>
  <c r="A600" i="19"/>
  <c r="AB604" i="19"/>
  <c r="AA604" i="19"/>
  <c r="C604" i="19"/>
  <c r="A604" i="19"/>
  <c r="AB602" i="19"/>
  <c r="AA602" i="19"/>
  <c r="C602" i="19"/>
  <c r="A602" i="19"/>
  <c r="AB606" i="19"/>
  <c r="AA606" i="19"/>
  <c r="C606" i="19"/>
  <c r="A606" i="19"/>
  <c r="AB671" i="19"/>
  <c r="AA671" i="19"/>
  <c r="C671" i="19"/>
  <c r="A671" i="19"/>
  <c r="AB610" i="19"/>
  <c r="AA610" i="19"/>
  <c r="C610" i="19"/>
  <c r="A610" i="19"/>
  <c r="AB608" i="19"/>
  <c r="AA608" i="19"/>
  <c r="C608" i="19"/>
  <c r="A608" i="19"/>
  <c r="AB601" i="19"/>
  <c r="AA601" i="19"/>
  <c r="C601" i="19"/>
  <c r="A601" i="19"/>
  <c r="AB603" i="19"/>
  <c r="AA603" i="19"/>
  <c r="C603" i="19"/>
  <c r="A603" i="19"/>
  <c r="AB609" i="19"/>
  <c r="AA609" i="19"/>
  <c r="C609" i="19"/>
  <c r="A609" i="19"/>
  <c r="AB257" i="19"/>
  <c r="AA257" i="19"/>
  <c r="C257" i="19"/>
  <c r="A257" i="19"/>
  <c r="AB491" i="19"/>
  <c r="AA491" i="19"/>
  <c r="C491" i="19"/>
  <c r="A491" i="19"/>
  <c r="AB480" i="19"/>
  <c r="AA480" i="19"/>
  <c r="C480" i="19"/>
  <c r="A480" i="19"/>
  <c r="AB580" i="19"/>
  <c r="AA580" i="19"/>
  <c r="C580" i="19"/>
  <c r="A580" i="19"/>
  <c r="AB384" i="19"/>
  <c r="AA384" i="19"/>
  <c r="C384" i="19"/>
  <c r="A384" i="19"/>
  <c r="AB183" i="19"/>
  <c r="AA183" i="19"/>
  <c r="C183" i="19"/>
  <c r="A183" i="19"/>
  <c r="AB332" i="19"/>
  <c r="AA332" i="19"/>
  <c r="C332" i="19"/>
  <c r="A332" i="19"/>
  <c r="AB479" i="19"/>
  <c r="AA479" i="19"/>
  <c r="C479" i="19"/>
  <c r="A479" i="19"/>
  <c r="AB456" i="19"/>
  <c r="AA456" i="19"/>
  <c r="C456" i="19"/>
  <c r="A456" i="19"/>
  <c r="AB538" i="19"/>
  <c r="AA538" i="19"/>
  <c r="C538" i="19"/>
  <c r="A538" i="19"/>
  <c r="AB446" i="19"/>
  <c r="AA446" i="19"/>
  <c r="C446" i="19"/>
  <c r="A446" i="19"/>
  <c r="AB447" i="19"/>
  <c r="AA447" i="19"/>
  <c r="C447" i="19"/>
  <c r="A447" i="19"/>
  <c r="AB462" i="19"/>
  <c r="AA462" i="19"/>
  <c r="C462" i="19"/>
  <c r="A462" i="19"/>
  <c r="AB490" i="19"/>
  <c r="AA490" i="19"/>
  <c r="C490" i="19"/>
  <c r="A490" i="19"/>
  <c r="AB459" i="19"/>
  <c r="AA459" i="19"/>
  <c r="C459" i="19"/>
  <c r="A459" i="19"/>
  <c r="AB523" i="19"/>
  <c r="AA523" i="19"/>
  <c r="C523" i="19"/>
  <c r="A523" i="19"/>
  <c r="AB467" i="19"/>
  <c r="AA467" i="19"/>
  <c r="C467" i="19"/>
  <c r="A467" i="19"/>
  <c r="AB471" i="19"/>
  <c r="AA471" i="19"/>
  <c r="C471" i="19"/>
  <c r="A471" i="19"/>
  <c r="AB470" i="19"/>
  <c r="AA470" i="19"/>
  <c r="C470" i="19"/>
  <c r="A470" i="19"/>
  <c r="AB422" i="19"/>
  <c r="AA422" i="19"/>
  <c r="C422" i="19"/>
  <c r="A422" i="19"/>
  <c r="AB430" i="19"/>
  <c r="AA430" i="19"/>
  <c r="C430" i="19"/>
  <c r="A430" i="19"/>
  <c r="AB454" i="19"/>
  <c r="AA454" i="19"/>
  <c r="C454" i="19"/>
  <c r="A454" i="19"/>
  <c r="AB489" i="19"/>
  <c r="AA489" i="19"/>
  <c r="C489" i="19"/>
  <c r="A489" i="19"/>
  <c r="AB427" i="19"/>
  <c r="AA427" i="19"/>
  <c r="C427" i="19"/>
  <c r="A427" i="19"/>
  <c r="AB460" i="19"/>
  <c r="AA460" i="19"/>
  <c r="C460" i="19"/>
  <c r="A460" i="19"/>
  <c r="AB428" i="19"/>
  <c r="AA428" i="19"/>
  <c r="C428" i="19"/>
  <c r="A428" i="19"/>
  <c r="AB435" i="19"/>
  <c r="AA435" i="19"/>
  <c r="C435" i="19"/>
  <c r="A435" i="19"/>
  <c r="AB468" i="19"/>
  <c r="AA468" i="19"/>
  <c r="C468" i="19"/>
  <c r="A468" i="19"/>
  <c r="AB486" i="19"/>
  <c r="AA486" i="19"/>
  <c r="C486" i="19"/>
  <c r="A486" i="19"/>
  <c r="AB500" i="19"/>
  <c r="AA500" i="19"/>
  <c r="C500" i="19"/>
  <c r="A500" i="19"/>
  <c r="AB477" i="19"/>
  <c r="AA477" i="19"/>
  <c r="C477" i="19"/>
  <c r="A477" i="19"/>
  <c r="AB425" i="19"/>
  <c r="AA425" i="19"/>
  <c r="C425" i="19"/>
  <c r="A425" i="19"/>
  <c r="AB442" i="19"/>
  <c r="AA442" i="19"/>
  <c r="C442" i="19"/>
  <c r="A442" i="19"/>
  <c r="AB457" i="19"/>
  <c r="AA457" i="19"/>
  <c r="C457" i="19"/>
  <c r="A457" i="19"/>
  <c r="AB482" i="19"/>
  <c r="AA482" i="19"/>
  <c r="C482" i="19"/>
  <c r="A482" i="19"/>
  <c r="AB426" i="19"/>
  <c r="AA426" i="19"/>
  <c r="C426" i="19"/>
  <c r="A426" i="19"/>
  <c r="AB453" i="19"/>
  <c r="AA453" i="19"/>
  <c r="C453" i="19"/>
  <c r="A453" i="19"/>
  <c r="AB424" i="19"/>
  <c r="AA424" i="19"/>
  <c r="C424" i="19"/>
  <c r="A424" i="19"/>
  <c r="AB438" i="19"/>
  <c r="AA438" i="19"/>
  <c r="C438" i="19"/>
  <c r="A438" i="19"/>
  <c r="AB432" i="19"/>
  <c r="AA432" i="19"/>
  <c r="C432" i="19"/>
  <c r="A432" i="19"/>
  <c r="AB443" i="19"/>
  <c r="AA443" i="19"/>
  <c r="C443" i="19"/>
  <c r="A443" i="19"/>
  <c r="AB466" i="19"/>
  <c r="AA466" i="19"/>
  <c r="C466" i="19"/>
  <c r="A466" i="19"/>
  <c r="AB420" i="19"/>
  <c r="AA420" i="19"/>
  <c r="C420" i="19"/>
  <c r="A420" i="19"/>
  <c r="AB448" i="19"/>
  <c r="AA448" i="19"/>
  <c r="C448" i="19"/>
  <c r="A448" i="19"/>
  <c r="AB433" i="19"/>
  <c r="AA433" i="19"/>
  <c r="C433" i="19"/>
  <c r="A433" i="19"/>
  <c r="AB474" i="19"/>
  <c r="AA474" i="19"/>
  <c r="C474" i="19"/>
  <c r="A474" i="19"/>
  <c r="AB495" i="19"/>
  <c r="AA495" i="19"/>
  <c r="C495" i="19"/>
  <c r="A495" i="19"/>
  <c r="AB440" i="19"/>
  <c r="AA440" i="19"/>
  <c r="C440" i="19"/>
  <c r="A440" i="19"/>
  <c r="AB419" i="19"/>
  <c r="AA419" i="19"/>
  <c r="C419" i="19"/>
  <c r="A419" i="19"/>
  <c r="AB478" i="19"/>
  <c r="AA478" i="19"/>
  <c r="C478" i="19"/>
  <c r="A478" i="19"/>
  <c r="AB431" i="19"/>
  <c r="AA431" i="19"/>
  <c r="C431" i="19"/>
  <c r="A431" i="19"/>
  <c r="AB429" i="19"/>
  <c r="AA429" i="19"/>
  <c r="C429" i="19"/>
  <c r="A429" i="19"/>
  <c r="AB452" i="19"/>
  <c r="AA452" i="19"/>
  <c r="C452" i="19"/>
  <c r="A452" i="19"/>
  <c r="AB445" i="19"/>
  <c r="AA445" i="19"/>
  <c r="C445" i="19"/>
  <c r="A445" i="19"/>
  <c r="AB463" i="19"/>
  <c r="AA463" i="19"/>
  <c r="C463" i="19"/>
  <c r="A463" i="19"/>
  <c r="AB327" i="19"/>
  <c r="AA327" i="19"/>
  <c r="C327" i="19"/>
  <c r="A327" i="19"/>
  <c r="AB45" i="19"/>
  <c r="AA45" i="19"/>
  <c r="C45" i="19"/>
  <c r="A45" i="19"/>
  <c r="AB285" i="19"/>
  <c r="AA285" i="19"/>
  <c r="C285" i="19"/>
  <c r="A285" i="19"/>
  <c r="AB146" i="19"/>
  <c r="AA146" i="19"/>
  <c r="C146" i="19"/>
  <c r="A146" i="19"/>
  <c r="AB334" i="19"/>
  <c r="AA334" i="19"/>
  <c r="C334" i="19"/>
  <c r="A334" i="19"/>
  <c r="AB158" i="19"/>
  <c r="K158" i="19"/>
  <c r="AA158" i="19" s="1"/>
  <c r="C158" i="19"/>
  <c r="A158" i="19"/>
  <c r="AB165" i="19"/>
  <c r="AA165" i="19"/>
  <c r="C165" i="19"/>
  <c r="A165" i="19"/>
  <c r="AB74" i="19"/>
  <c r="AA74" i="19"/>
  <c r="C74" i="19"/>
  <c r="A74" i="19"/>
  <c r="AB112" i="19"/>
  <c r="AA112" i="19"/>
  <c r="C112" i="19"/>
  <c r="A112" i="19"/>
  <c r="AB53" i="19"/>
  <c r="AA53" i="19"/>
  <c r="C53" i="19"/>
  <c r="A53" i="19"/>
  <c r="AB155" i="19"/>
  <c r="AA155" i="19"/>
  <c r="C155" i="19"/>
  <c r="A155" i="19"/>
  <c r="AB81" i="19"/>
  <c r="AA81" i="19"/>
  <c r="C81" i="19"/>
  <c r="A81" i="19"/>
  <c r="AB55" i="19"/>
  <c r="AA55" i="19"/>
  <c r="C55" i="19"/>
  <c r="A55" i="19"/>
  <c r="AB36" i="19"/>
  <c r="AA36" i="19"/>
  <c r="C36" i="19"/>
  <c r="A36" i="19"/>
  <c r="AB129" i="19"/>
  <c r="AA129" i="19"/>
  <c r="C129" i="19"/>
  <c r="A129" i="19"/>
  <c r="AB13" i="19"/>
  <c r="AA13" i="19"/>
  <c r="C13" i="19"/>
  <c r="A13" i="19"/>
  <c r="AB118" i="19"/>
  <c r="AA118" i="19"/>
  <c r="C118" i="19"/>
  <c r="A118" i="19"/>
  <c r="AB56" i="19"/>
  <c r="AA56" i="19"/>
  <c r="C56" i="19"/>
  <c r="A56" i="19"/>
  <c r="AB70" i="19"/>
  <c r="AA70" i="19"/>
  <c r="C70" i="19"/>
  <c r="A70" i="19"/>
  <c r="AB171" i="19"/>
  <c r="AA171" i="19"/>
  <c r="C171" i="19"/>
  <c r="A171" i="19"/>
  <c r="AB111" i="19"/>
  <c r="AA111" i="19"/>
  <c r="C111" i="19"/>
  <c r="A111" i="19"/>
  <c r="AB68" i="19"/>
  <c r="AA68" i="19"/>
  <c r="C68" i="19"/>
  <c r="A68" i="19"/>
  <c r="AB83" i="19"/>
  <c r="AA83" i="19"/>
  <c r="C83" i="19"/>
  <c r="A83" i="19"/>
  <c r="AB34" i="19"/>
  <c r="AA34" i="19"/>
  <c r="C34" i="19"/>
  <c r="A34" i="19"/>
  <c r="AB27" i="19"/>
  <c r="AA27" i="19"/>
  <c r="C27" i="19"/>
  <c r="A27" i="19"/>
  <c r="AB19" i="19"/>
  <c r="AA19" i="19"/>
  <c r="C19" i="19"/>
  <c r="A19" i="19"/>
  <c r="AB21" i="19"/>
  <c r="AA21" i="19"/>
  <c r="C21" i="19"/>
  <c r="A21" i="19"/>
  <c r="AB114" i="19"/>
  <c r="AA114" i="19"/>
  <c r="C114" i="19"/>
  <c r="A114" i="19"/>
  <c r="AB62" i="19"/>
  <c r="AA62" i="19"/>
  <c r="C62" i="19"/>
  <c r="A62" i="19"/>
  <c r="AB92" i="19"/>
  <c r="AA92" i="19"/>
  <c r="C92" i="19"/>
  <c r="A92" i="19"/>
  <c r="AB17" i="19"/>
  <c r="AA17" i="19"/>
  <c r="C17" i="19"/>
  <c r="A17" i="19"/>
  <c r="AB67" i="19"/>
  <c r="AA67" i="19"/>
  <c r="C67" i="19"/>
  <c r="A67" i="19"/>
  <c r="AB161" i="19"/>
  <c r="AA161" i="19"/>
  <c r="C161" i="19"/>
  <c r="A161" i="19"/>
  <c r="AB201" i="19"/>
  <c r="AA201" i="19"/>
  <c r="C201" i="19"/>
  <c r="A201" i="19"/>
  <c r="AB152" i="19"/>
  <c r="AA152" i="19"/>
  <c r="C152" i="19"/>
  <c r="A152" i="19"/>
  <c r="AB43" i="19"/>
  <c r="AA43" i="19"/>
  <c r="C43" i="19"/>
  <c r="A43" i="19"/>
  <c r="AB31" i="19"/>
  <c r="AA31" i="19"/>
  <c r="C31" i="19"/>
  <c r="A31" i="19"/>
  <c r="AB116" i="19"/>
  <c r="AA116" i="19"/>
  <c r="C116" i="19"/>
  <c r="A116" i="19"/>
  <c r="AB64" i="19"/>
  <c r="AA64" i="19"/>
  <c r="C64" i="19"/>
  <c r="A64" i="19"/>
  <c r="AB50" i="19"/>
  <c r="AA50" i="19"/>
  <c r="C50" i="19"/>
  <c r="A50" i="19"/>
  <c r="AB57" i="19"/>
  <c r="AA57" i="19"/>
  <c r="C57" i="19"/>
  <c r="A57" i="19"/>
  <c r="AB106" i="19"/>
  <c r="AA106" i="19"/>
  <c r="C106" i="19"/>
  <c r="A106" i="19"/>
  <c r="AB96" i="19"/>
  <c r="AA96" i="19"/>
  <c r="C96" i="19"/>
  <c r="A96" i="19"/>
  <c r="AB44" i="19"/>
  <c r="AA44" i="19"/>
  <c r="C44" i="19"/>
  <c r="A44" i="19"/>
  <c r="AB312" i="19"/>
  <c r="AA312" i="19"/>
  <c r="C312" i="19"/>
  <c r="A312" i="19"/>
  <c r="AB75" i="19"/>
  <c r="AA75" i="19"/>
  <c r="C75" i="19"/>
  <c r="A75" i="19"/>
  <c r="AB41" i="19"/>
  <c r="AA41" i="19"/>
  <c r="C41" i="19"/>
  <c r="A41" i="19"/>
  <c r="AB39" i="19"/>
  <c r="AA39" i="19"/>
  <c r="C39" i="19"/>
  <c r="A39" i="19"/>
  <c r="AB59" i="19"/>
  <c r="AA59" i="19"/>
  <c r="C59" i="19"/>
  <c r="A59" i="19"/>
  <c r="AB63" i="19"/>
  <c r="AA63" i="19"/>
  <c r="C63" i="19"/>
  <c r="A63" i="19"/>
  <c r="AB20" i="19"/>
  <c r="AA20" i="19"/>
  <c r="C20" i="19"/>
  <c r="A20" i="19"/>
  <c r="AB29" i="19"/>
  <c r="AA29" i="19"/>
  <c r="C29" i="19"/>
  <c r="A29" i="19"/>
  <c r="AB326" i="19"/>
  <c r="AA326" i="19"/>
  <c r="C326" i="19"/>
  <c r="A326" i="19"/>
  <c r="AB30" i="19"/>
  <c r="AA30" i="19"/>
  <c r="C30" i="19"/>
  <c r="A30" i="19"/>
  <c r="AB325" i="19"/>
  <c r="AA325" i="19"/>
  <c r="C325" i="19"/>
  <c r="A325" i="19"/>
  <c r="AB7" i="19"/>
  <c r="AA7" i="19"/>
  <c r="C7" i="19"/>
  <c r="A7" i="19"/>
  <c r="AB331" i="19"/>
  <c r="AA331" i="19"/>
  <c r="C331" i="19"/>
  <c r="A331" i="19"/>
  <c r="AB333" i="19"/>
  <c r="AA333" i="19"/>
  <c r="C333" i="19"/>
  <c r="A333" i="19"/>
  <c r="AB79" i="19"/>
  <c r="AA79" i="19"/>
  <c r="C79" i="19"/>
  <c r="A79" i="19"/>
  <c r="AB48" i="19"/>
  <c r="AA48" i="19"/>
  <c r="C48" i="19"/>
  <c r="A48" i="19"/>
  <c r="AB330" i="19"/>
  <c r="AA330" i="19"/>
  <c r="C330" i="19"/>
  <c r="A330" i="19"/>
  <c r="AB73" i="19"/>
  <c r="AA73" i="19"/>
  <c r="C73" i="19"/>
  <c r="A73" i="19"/>
  <c r="AB209" i="19"/>
  <c r="AA209" i="19"/>
  <c r="C209" i="19"/>
  <c r="A209" i="19"/>
  <c r="AB69" i="19"/>
  <c r="AA69" i="19"/>
  <c r="C69" i="19"/>
  <c r="A69" i="19"/>
  <c r="AB26" i="19"/>
  <c r="AA26" i="19"/>
  <c r="C26" i="19"/>
  <c r="A26" i="19"/>
  <c r="AB61" i="19"/>
  <c r="AA61" i="19"/>
  <c r="C61" i="19"/>
  <c r="A61" i="19"/>
  <c r="AB46" i="19"/>
  <c r="AA46" i="19"/>
  <c r="C46" i="19"/>
  <c r="A46" i="19"/>
  <c r="AB163" i="19"/>
  <c r="C163" i="19"/>
  <c r="A163" i="19"/>
  <c r="AB71" i="19"/>
  <c r="C71" i="19"/>
  <c r="A71" i="19"/>
  <c r="AB91" i="19"/>
  <c r="AA91" i="19"/>
  <c r="C91" i="19"/>
  <c r="A91" i="19"/>
  <c r="AB84" i="19"/>
  <c r="AA84" i="19"/>
  <c r="C84" i="19"/>
  <c r="A84" i="19"/>
  <c r="AB65" i="19"/>
  <c r="AA65" i="19"/>
  <c r="C65" i="19"/>
  <c r="A65" i="19"/>
  <c r="AB38" i="19"/>
  <c r="AA38" i="19"/>
  <c r="C38" i="19"/>
  <c r="A38" i="19"/>
  <c r="AB52" i="19"/>
  <c r="AA52" i="19"/>
  <c r="C52" i="19"/>
  <c r="A52" i="19"/>
  <c r="AB100" i="19"/>
  <c r="AA100" i="19"/>
  <c r="C100" i="19"/>
  <c r="A100" i="19"/>
  <c r="AB115" i="19"/>
  <c r="AA115" i="19"/>
  <c r="C115" i="19"/>
  <c r="A115" i="19"/>
  <c r="AB328" i="19"/>
  <c r="AA328" i="19"/>
  <c r="C328" i="19"/>
  <c r="A328" i="19"/>
  <c r="AB32" i="19"/>
  <c r="AA32" i="19"/>
  <c r="C32" i="19"/>
  <c r="A32" i="19"/>
  <c r="AB329" i="19"/>
  <c r="AA329" i="19"/>
  <c r="C329" i="19"/>
  <c r="A329" i="19"/>
  <c r="AB518" i="19"/>
  <c r="AA518" i="19"/>
  <c r="C518" i="19"/>
  <c r="A518" i="19"/>
  <c r="AB536" i="19"/>
  <c r="AA536" i="19"/>
  <c r="C536" i="19"/>
  <c r="A536" i="19"/>
  <c r="AB508" i="19"/>
  <c r="AA508" i="19"/>
  <c r="C508" i="19"/>
  <c r="A508" i="19"/>
  <c r="AB441" i="19"/>
  <c r="AA441" i="19"/>
  <c r="C441" i="19"/>
  <c r="A441" i="19"/>
  <c r="AB481" i="19"/>
  <c r="C481" i="19"/>
  <c r="A481" i="19"/>
  <c r="AB531" i="19"/>
  <c r="C531" i="19"/>
  <c r="A531" i="19"/>
  <c r="AB532" i="19"/>
  <c r="C532" i="19"/>
  <c r="A532" i="19"/>
  <c r="AB472" i="19"/>
  <c r="C472" i="19"/>
  <c r="A472" i="19"/>
  <c r="AB455" i="19"/>
  <c r="AA455" i="19"/>
  <c r="C455" i="19"/>
  <c r="A455" i="19"/>
  <c r="AB464" i="19"/>
  <c r="AA464" i="19"/>
  <c r="C464" i="19"/>
  <c r="A464" i="19"/>
  <c r="AB469" i="19"/>
  <c r="AA469" i="19"/>
  <c r="C469" i="19"/>
  <c r="A469" i="19"/>
  <c r="AB537" i="19"/>
  <c r="AA537" i="19"/>
  <c r="C537" i="19"/>
  <c r="A537" i="19"/>
  <c r="AB487" i="19"/>
  <c r="AA487" i="19"/>
  <c r="C487" i="19"/>
  <c r="A487" i="19"/>
  <c r="AB561" i="19"/>
  <c r="AA561" i="19"/>
  <c r="C561" i="19"/>
  <c r="A561" i="19"/>
  <c r="AB483" i="19"/>
  <c r="AA483" i="19"/>
  <c r="C483" i="19"/>
  <c r="A483" i="19"/>
  <c r="AB504" i="19"/>
  <c r="AA504" i="19"/>
  <c r="C504" i="19"/>
  <c r="A504" i="19"/>
  <c r="AB539" i="19"/>
  <c r="AA539" i="19"/>
  <c r="C539" i="19"/>
  <c r="A539" i="19"/>
  <c r="AB496" i="19"/>
  <c r="AA496" i="19"/>
  <c r="C496" i="19"/>
  <c r="A496" i="19"/>
  <c r="AB450" i="19"/>
  <c r="AA450" i="19"/>
  <c r="C450" i="19"/>
  <c r="A450" i="19"/>
  <c r="AB576" i="19"/>
  <c r="AA576" i="19"/>
  <c r="C576" i="19"/>
  <c r="A576" i="19"/>
  <c r="AB389" i="19"/>
  <c r="K389" i="19"/>
  <c r="AA389" i="19" s="1"/>
  <c r="C389" i="19"/>
  <c r="A389" i="19"/>
  <c r="AB371" i="19"/>
  <c r="AA371" i="19"/>
  <c r="C371" i="19"/>
  <c r="A371" i="19"/>
  <c r="AB362" i="19"/>
  <c r="AA362" i="19"/>
  <c r="C362" i="19"/>
  <c r="A362" i="19"/>
  <c r="AB385" i="19"/>
  <c r="AA385" i="19"/>
  <c r="C385" i="19"/>
  <c r="A385" i="19"/>
  <c r="AB679" i="19"/>
  <c r="AA679" i="19"/>
  <c r="C679" i="19"/>
  <c r="A679" i="19"/>
  <c r="AB346" i="19"/>
  <c r="AA346" i="19"/>
  <c r="C346" i="19"/>
  <c r="A346" i="19"/>
  <c r="AB396" i="19"/>
  <c r="AA396" i="19"/>
  <c r="C396" i="19"/>
  <c r="A396" i="19"/>
  <c r="AB378" i="19"/>
  <c r="AA378" i="19"/>
  <c r="C378" i="19"/>
  <c r="A378" i="19"/>
  <c r="AB381" i="19"/>
  <c r="AA381" i="19"/>
  <c r="C381" i="19"/>
  <c r="A381" i="19"/>
  <c r="AB641" i="19"/>
  <c r="AA641" i="19"/>
  <c r="C641" i="19"/>
  <c r="A641" i="19"/>
  <c r="AB630" i="19"/>
  <c r="AA630" i="19"/>
  <c r="C630" i="19"/>
  <c r="A630" i="19"/>
  <c r="AB655" i="19"/>
  <c r="AA655" i="19"/>
  <c r="C655" i="19"/>
  <c r="A655" i="19"/>
  <c r="AB35" i="19"/>
  <c r="AA35" i="19"/>
  <c r="C35" i="19"/>
  <c r="A35" i="19"/>
  <c r="AB683" i="19"/>
  <c r="AA683" i="19"/>
  <c r="C683" i="19"/>
  <c r="A683" i="19"/>
  <c r="AB358" i="19"/>
  <c r="AA358" i="19"/>
  <c r="C358" i="19"/>
  <c r="A358" i="19"/>
  <c r="AB345" i="19"/>
  <c r="AA345" i="19"/>
  <c r="C345" i="19"/>
  <c r="A345" i="19"/>
  <c r="AB401" i="19"/>
  <c r="AA401" i="19"/>
  <c r="C401" i="19"/>
  <c r="A401" i="19"/>
  <c r="AB637" i="19"/>
  <c r="AA637" i="19"/>
  <c r="C637" i="19"/>
  <c r="A637" i="19"/>
  <c r="AB395" i="19"/>
  <c r="AA395" i="19"/>
  <c r="C395" i="19"/>
  <c r="A395" i="19"/>
  <c r="AB363" i="19"/>
  <c r="AA363" i="19"/>
  <c r="C363" i="19"/>
  <c r="A363" i="19"/>
  <c r="AB339" i="19"/>
  <c r="AA339" i="19"/>
  <c r="C339" i="19"/>
  <c r="A339" i="19"/>
  <c r="AB353" i="19"/>
  <c r="AA353" i="19"/>
  <c r="C353" i="19"/>
  <c r="A353" i="19"/>
  <c r="AB368" i="19"/>
  <c r="AA368" i="19"/>
  <c r="C368" i="19"/>
  <c r="A368" i="19"/>
  <c r="AB253" i="19"/>
  <c r="AA253" i="19"/>
  <c r="C253" i="19"/>
  <c r="A253" i="19"/>
  <c r="AB156" i="19"/>
  <c r="AA156" i="19"/>
  <c r="C156" i="19"/>
  <c r="A156" i="19"/>
  <c r="AB23" i="19"/>
  <c r="AA23" i="19"/>
  <c r="C23" i="19"/>
  <c r="A23" i="19"/>
  <c r="AB619" i="19"/>
  <c r="AA619" i="19"/>
  <c r="C619" i="19"/>
  <c r="A619" i="19"/>
  <c r="AB621" i="19"/>
  <c r="AA621" i="19"/>
  <c r="C621" i="19"/>
  <c r="A621" i="19"/>
  <c r="AB620" i="19"/>
  <c r="AA620" i="19"/>
  <c r="C620" i="19"/>
  <c r="A620" i="19"/>
  <c r="AB337" i="19"/>
  <c r="AA337" i="19"/>
  <c r="C337" i="19"/>
  <c r="A337" i="19"/>
  <c r="AB360" i="19"/>
  <c r="AA360" i="19"/>
  <c r="C360" i="19"/>
  <c r="A360" i="19"/>
  <c r="AB344" i="19"/>
  <c r="AA344" i="19"/>
  <c r="C344" i="19"/>
  <c r="A344" i="19"/>
  <c r="AB410" i="19"/>
  <c r="AA410" i="19"/>
  <c r="C410" i="19"/>
  <c r="A410" i="19"/>
  <c r="AB404" i="19"/>
  <c r="AA404" i="19"/>
  <c r="C404" i="19"/>
  <c r="A404" i="19"/>
  <c r="AB399" i="19"/>
  <c r="AA399" i="19"/>
  <c r="C399" i="19"/>
  <c r="A399" i="19"/>
  <c r="AB354" i="19"/>
  <c r="AA354" i="19"/>
  <c r="C354" i="19"/>
  <c r="A354" i="19"/>
  <c r="AA670" i="19"/>
  <c r="K670" i="19"/>
  <c r="AB670" i="19" s="1"/>
  <c r="C670" i="19"/>
  <c r="A670" i="19"/>
  <c r="AB415" i="19"/>
  <c r="K415" i="19"/>
  <c r="AA415" i="19" s="1"/>
  <c r="C415" i="19"/>
  <c r="A415" i="19"/>
  <c r="AB373" i="19"/>
  <c r="AA373" i="19"/>
  <c r="C373" i="19"/>
  <c r="A373" i="19"/>
  <c r="AB622" i="19"/>
  <c r="AA622" i="19"/>
  <c r="C622" i="19"/>
  <c r="A622" i="19"/>
  <c r="AB636" i="19"/>
  <c r="AA636" i="19"/>
  <c r="C636" i="19"/>
  <c r="A636" i="19"/>
  <c r="AB369" i="19"/>
  <c r="AA369" i="19"/>
  <c r="C369" i="19"/>
  <c r="A369" i="19"/>
  <c r="AB615" i="19"/>
  <c r="AA615" i="19"/>
  <c r="C615" i="19"/>
  <c r="A615" i="19"/>
  <c r="AB662" i="19"/>
  <c r="AA662" i="19"/>
  <c r="C662" i="19"/>
  <c r="A662" i="19"/>
  <c r="AB661" i="19"/>
  <c r="AA661" i="19"/>
  <c r="C661" i="19"/>
  <c r="A661" i="19"/>
  <c r="AB660" i="19"/>
  <c r="AA660" i="19"/>
  <c r="C660" i="19"/>
  <c r="A660" i="19"/>
  <c r="AB678" i="19"/>
  <c r="AA678" i="19"/>
  <c r="C678" i="19"/>
  <c r="A678" i="19"/>
  <c r="AB439" i="19"/>
  <c r="AA439" i="19"/>
  <c r="C439" i="19"/>
  <c r="A439" i="19"/>
  <c r="AB393" i="19"/>
  <c r="AA393" i="19"/>
  <c r="C393" i="19"/>
  <c r="A393" i="19"/>
  <c r="AB82" i="19"/>
  <c r="AA82" i="19"/>
  <c r="C82" i="19"/>
  <c r="A82" i="19"/>
  <c r="AB10" i="19"/>
  <c r="AA10" i="19"/>
  <c r="C10" i="19"/>
  <c r="A10" i="19"/>
  <c r="AB544" i="19"/>
  <c r="AA544" i="19"/>
  <c r="C544" i="19"/>
  <c r="A544" i="19"/>
  <c r="AB533" i="19"/>
  <c r="AA533" i="19"/>
  <c r="C533" i="19"/>
  <c r="A533" i="19"/>
  <c r="AB506" i="19"/>
  <c r="AA506" i="19"/>
  <c r="C506" i="19"/>
  <c r="A506" i="19"/>
  <c r="AB133" i="19"/>
  <c r="AA133" i="19"/>
  <c r="C133" i="19"/>
  <c r="A133" i="19"/>
  <c r="AB259" i="19"/>
  <c r="AA259" i="19"/>
  <c r="C259" i="19"/>
  <c r="A259" i="19"/>
  <c r="AB180" i="19"/>
  <c r="AA180" i="19"/>
  <c r="C180" i="19"/>
  <c r="A180" i="19"/>
  <c r="AB558" i="19"/>
  <c r="AA558" i="19"/>
  <c r="C558" i="19"/>
  <c r="A558" i="19"/>
  <c r="AB560" i="19"/>
  <c r="AA560" i="19"/>
  <c r="C560" i="19"/>
  <c r="A560" i="19"/>
  <c r="AB502" i="19"/>
  <c r="AA502" i="19"/>
  <c r="C502" i="19"/>
  <c r="A502" i="19"/>
  <c r="AB526" i="19"/>
  <c r="AA526" i="19"/>
  <c r="C526" i="19"/>
  <c r="A526" i="19"/>
  <c r="AB513" i="19"/>
  <c r="AA513" i="19"/>
  <c r="C513" i="19"/>
  <c r="A513" i="19"/>
  <c r="AB507" i="19"/>
  <c r="AA507" i="19"/>
  <c r="C507" i="19"/>
  <c r="A507" i="19"/>
  <c r="AB493" i="19"/>
  <c r="AA493" i="19"/>
  <c r="C493" i="19"/>
  <c r="A493" i="19"/>
  <c r="AB553" i="19"/>
  <c r="AA553" i="19"/>
  <c r="C553" i="19"/>
  <c r="A553" i="19"/>
  <c r="AB501" i="19"/>
  <c r="AA501" i="19"/>
  <c r="C501" i="19"/>
  <c r="A501" i="19"/>
  <c r="AB549" i="19"/>
  <c r="AA549" i="19"/>
  <c r="C549" i="19"/>
  <c r="A549" i="19"/>
  <c r="AB519" i="19"/>
  <c r="AA519" i="19"/>
  <c r="C519" i="19"/>
  <c r="A519" i="19"/>
  <c r="AB511" i="19"/>
  <c r="AA511" i="19"/>
  <c r="C511" i="19"/>
  <c r="A511" i="19"/>
  <c r="AB711" i="19"/>
  <c r="AA711" i="19"/>
  <c r="C711" i="19"/>
  <c r="A711" i="19"/>
  <c r="AB707" i="19"/>
  <c r="AA707" i="19"/>
  <c r="C707" i="19"/>
  <c r="A707" i="19"/>
  <c r="AB714" i="19"/>
  <c r="AA714" i="19"/>
  <c r="C714" i="19"/>
  <c r="A714" i="19"/>
  <c r="AB728" i="19"/>
  <c r="AA728" i="19"/>
  <c r="C728" i="19"/>
  <c r="A728" i="19"/>
  <c r="AB592" i="19"/>
  <c r="AA592" i="19"/>
  <c r="C592" i="19"/>
  <c r="A592" i="19"/>
  <c r="AB727" i="19"/>
  <c r="AA727" i="19"/>
  <c r="C727" i="19"/>
  <c r="A727" i="19"/>
  <c r="AB703" i="19"/>
  <c r="AA703" i="19"/>
  <c r="C703" i="19"/>
  <c r="A703" i="19"/>
  <c r="AB528" i="19"/>
  <c r="AA528" i="19"/>
  <c r="C528" i="19"/>
  <c r="A528" i="19"/>
  <c r="AB527" i="19"/>
  <c r="AA527" i="19"/>
  <c r="C527" i="19"/>
  <c r="A527" i="19"/>
  <c r="AB524" i="19"/>
  <c r="AA524" i="19"/>
  <c r="C524" i="19"/>
  <c r="A524" i="19"/>
  <c r="AB548" i="19"/>
  <c r="AA548" i="19"/>
  <c r="C548" i="19"/>
  <c r="A548" i="19"/>
  <c r="AB709" i="19"/>
  <c r="AA709" i="19"/>
  <c r="C709" i="19"/>
  <c r="A709" i="19"/>
  <c r="AB546" i="19"/>
  <c r="AA546" i="19"/>
  <c r="C546" i="19"/>
  <c r="A546" i="19"/>
  <c r="AB733" i="19"/>
  <c r="AA733" i="19"/>
  <c r="C733" i="19"/>
  <c r="A733" i="19"/>
  <c r="AB593" i="19"/>
  <c r="AA593" i="19"/>
  <c r="C593" i="19"/>
  <c r="A593" i="19"/>
  <c r="AB684" i="19"/>
  <c r="AA684" i="19"/>
  <c r="C684" i="19"/>
  <c r="A684" i="19"/>
  <c r="AB725" i="19"/>
  <c r="AA725" i="19"/>
  <c r="C725" i="19"/>
  <c r="A725" i="19"/>
  <c r="AB461" i="19"/>
  <c r="AA461" i="19"/>
  <c r="C461" i="19"/>
  <c r="A461" i="19"/>
  <c r="AB485" i="19"/>
  <c r="AA485" i="19"/>
  <c r="C485" i="19"/>
  <c r="A485" i="19"/>
  <c r="AB423" i="19"/>
  <c r="AA423" i="19"/>
  <c r="C423" i="19"/>
  <c r="A423" i="19"/>
  <c r="AB475" i="19"/>
  <c r="AA475" i="19"/>
  <c r="C475" i="19"/>
  <c r="A475" i="19"/>
  <c r="AB557" i="19"/>
  <c r="AA557" i="19"/>
  <c r="C557" i="19"/>
  <c r="A557" i="19"/>
  <c r="AB418" i="19"/>
  <c r="AA418" i="19"/>
  <c r="C418" i="19"/>
  <c r="A418" i="19"/>
  <c r="AB473" i="19"/>
  <c r="AA473" i="19"/>
  <c r="C473" i="19"/>
  <c r="A473" i="19"/>
  <c r="AB465" i="19"/>
  <c r="AA465" i="19"/>
  <c r="C465" i="19"/>
  <c r="A465" i="19"/>
  <c r="AB434" i="19"/>
  <c r="AA434" i="19"/>
  <c r="C434" i="19"/>
  <c r="A434" i="19"/>
  <c r="AB421" i="19"/>
  <c r="AA421" i="19"/>
  <c r="C421" i="19"/>
  <c r="A421" i="19"/>
  <c r="AB164" i="19"/>
  <c r="AA164" i="19"/>
  <c r="C164" i="19"/>
  <c r="A164" i="19"/>
  <c r="AB121" i="19"/>
  <c r="AA121" i="19"/>
  <c r="C121" i="19"/>
  <c r="A121" i="19"/>
  <c r="AB97" i="19"/>
  <c r="AA97" i="19"/>
  <c r="C97" i="19"/>
  <c r="A97" i="19"/>
  <c r="AB222" i="19"/>
  <c r="AA222" i="19"/>
  <c r="C222" i="19"/>
  <c r="A222" i="19"/>
  <c r="AB184" i="19"/>
  <c r="AA184" i="19"/>
  <c r="C184" i="19"/>
  <c r="A184" i="19"/>
  <c r="AB28" i="19"/>
  <c r="AA28" i="19"/>
  <c r="C28" i="19"/>
  <c r="A28" i="19"/>
  <c r="AB617" i="19"/>
  <c r="AA617" i="19"/>
  <c r="C617" i="19"/>
  <c r="A617" i="19"/>
  <c r="AB616" i="19"/>
  <c r="AA616" i="19"/>
  <c r="C616" i="19"/>
  <c r="A616" i="19"/>
  <c r="AB618" i="19"/>
  <c r="AA618" i="19"/>
  <c r="C618" i="19"/>
  <c r="A618" i="19"/>
  <c r="AB704" i="19"/>
  <c r="AA704" i="19"/>
  <c r="C704" i="19"/>
  <c r="A704" i="19"/>
  <c r="AB731" i="19"/>
  <c r="AA731" i="19"/>
  <c r="C731" i="19"/>
  <c r="A731" i="19"/>
  <c r="AB623" i="19"/>
  <c r="AA623" i="19"/>
  <c r="C623" i="19"/>
  <c r="A623" i="19"/>
  <c r="AB436" i="19"/>
  <c r="AA436" i="19"/>
  <c r="C436" i="19"/>
  <c r="A436" i="19"/>
  <c r="AB686" i="19"/>
  <c r="AA686" i="19"/>
  <c r="C686" i="19"/>
  <c r="A686" i="19"/>
  <c r="AB494" i="19"/>
  <c r="AA494" i="19"/>
  <c r="C494" i="19"/>
  <c r="A494" i="19"/>
  <c r="AB578" i="19"/>
  <c r="AA578" i="19"/>
  <c r="C578" i="19"/>
  <c r="A578" i="19"/>
  <c r="AB571" i="19"/>
  <c r="AA571" i="19"/>
  <c r="C571" i="19"/>
  <c r="A571" i="19"/>
  <c r="AB689" i="19"/>
  <c r="AA689" i="19"/>
  <c r="C689" i="19"/>
  <c r="A689" i="19"/>
  <c r="AB719" i="19"/>
  <c r="AA719" i="19"/>
  <c r="C719" i="19"/>
  <c r="A719" i="19"/>
  <c r="AB720" i="19"/>
  <c r="AA720" i="19"/>
  <c r="C720" i="19"/>
  <c r="A720" i="19"/>
  <c r="AB732" i="19"/>
  <c r="AA732" i="19"/>
  <c r="C732" i="19"/>
  <c r="A732" i="19"/>
  <c r="AB734" i="19"/>
  <c r="AA734" i="19"/>
  <c r="C734" i="19"/>
  <c r="A734" i="19"/>
  <c r="AB768" i="19"/>
  <c r="AA768" i="19"/>
  <c r="C768" i="19"/>
  <c r="A768" i="19"/>
  <c r="AB699" i="19"/>
  <c r="AA699" i="19"/>
  <c r="C699" i="19"/>
  <c r="A699" i="19"/>
  <c r="AB654" i="19"/>
  <c r="AA654" i="19"/>
  <c r="C654" i="19"/>
  <c r="A654" i="19"/>
  <c r="AB269" i="19"/>
  <c r="AA269" i="19"/>
  <c r="C269" i="19"/>
  <c r="A269" i="19"/>
  <c r="AB185" i="19"/>
  <c r="AA185" i="19"/>
  <c r="C185" i="19"/>
  <c r="A185" i="19"/>
  <c r="AB299" i="19"/>
  <c r="AA299" i="19"/>
  <c r="C299" i="19"/>
  <c r="A299" i="19"/>
  <c r="AB288" i="19"/>
  <c r="AA288" i="19"/>
  <c r="C288" i="19"/>
  <c r="A288" i="19"/>
  <c r="AB283" i="19"/>
  <c r="AA283" i="19"/>
  <c r="C283" i="19"/>
  <c r="A283" i="19"/>
  <c r="AB245" i="19"/>
  <c r="AA245" i="19"/>
  <c r="C245" i="19"/>
  <c r="A245" i="19"/>
  <c r="AB292" i="19"/>
  <c r="AA292" i="19"/>
  <c r="C292" i="19"/>
  <c r="A292" i="19"/>
  <c r="AB304" i="19"/>
  <c r="AA304" i="19"/>
  <c r="C304" i="19"/>
  <c r="A304" i="19"/>
  <c r="AB277" i="19"/>
  <c r="AA277" i="19"/>
  <c r="C277" i="19"/>
  <c r="A277" i="19"/>
  <c r="AB241" i="19"/>
  <c r="AA241" i="19"/>
  <c r="C241" i="19"/>
  <c r="A241" i="19"/>
  <c r="AB289" i="19"/>
  <c r="AA289" i="19"/>
  <c r="C289" i="19"/>
  <c r="A289" i="19"/>
  <c r="AB255" i="19"/>
  <c r="AA255" i="19"/>
  <c r="C255" i="19"/>
  <c r="A255" i="19"/>
  <c r="AB296" i="19"/>
  <c r="AA296" i="19"/>
  <c r="C296" i="19"/>
  <c r="A296" i="19"/>
  <c r="AB280" i="19"/>
  <c r="AA280" i="19"/>
  <c r="C280" i="19"/>
  <c r="A280" i="19"/>
  <c r="AB178" i="19"/>
  <c r="AA178" i="19"/>
  <c r="C178" i="19"/>
  <c r="A178" i="19"/>
  <c r="AB230" i="19"/>
  <c r="AA230" i="19"/>
  <c r="C230" i="19"/>
  <c r="A230" i="19"/>
  <c r="AB127" i="19"/>
  <c r="AA127" i="19"/>
  <c r="C127" i="19"/>
  <c r="A127" i="19"/>
  <c r="AB688" i="19"/>
  <c r="AA688" i="19"/>
  <c r="C688" i="19"/>
  <c r="A688" i="19"/>
  <c r="AB744" i="19"/>
  <c r="AA744" i="19"/>
  <c r="C744" i="19"/>
  <c r="A744" i="19"/>
  <c r="AB323" i="19"/>
  <c r="AA323" i="19"/>
  <c r="C323" i="19"/>
  <c r="A323" i="19"/>
  <c r="AB696" i="19"/>
  <c r="AA696" i="19"/>
  <c r="C696" i="19"/>
  <c r="A696" i="19"/>
  <c r="AB675" i="19"/>
  <c r="AA675" i="19"/>
  <c r="C675" i="19"/>
  <c r="A675" i="19"/>
  <c r="AB569" i="19"/>
  <c r="AA569" i="19"/>
  <c r="C569" i="19"/>
  <c r="A569" i="19"/>
  <c r="AB767" i="19"/>
  <c r="AA767" i="19"/>
  <c r="C767" i="19"/>
  <c r="A767" i="19"/>
  <c r="AB568" i="19"/>
  <c r="AA568" i="19"/>
  <c r="C568" i="19"/>
  <c r="A568" i="19"/>
  <c r="AB319" i="19"/>
  <c r="AA319" i="19"/>
  <c r="C319" i="19"/>
  <c r="A319" i="19"/>
  <c r="AB315" i="19"/>
  <c r="AA315" i="19"/>
  <c r="C315" i="19"/>
  <c r="A315" i="19"/>
  <c r="AB613" i="19"/>
  <c r="AA613" i="19"/>
  <c r="C613" i="19"/>
  <c r="A613" i="19"/>
  <c r="AB717" i="19"/>
  <c r="AA717" i="19"/>
  <c r="C717" i="19"/>
  <c r="A717" i="19"/>
  <c r="AB698" i="19"/>
  <c r="AA698" i="19"/>
  <c r="C698" i="19"/>
  <c r="A698" i="19"/>
  <c r="AB400" i="19"/>
  <c r="AA400" i="19"/>
  <c r="C400" i="19"/>
  <c r="A400" i="19"/>
  <c r="AB136" i="19"/>
  <c r="AA136" i="19"/>
  <c r="C136" i="19"/>
  <c r="A136" i="19"/>
  <c r="AB677" i="19"/>
  <c r="AA677" i="19"/>
  <c r="C677" i="19"/>
  <c r="A677" i="19"/>
  <c r="AB673" i="19"/>
  <c r="AA673" i="19"/>
  <c r="C673" i="19"/>
  <c r="A673" i="19"/>
  <c r="AB712" i="19"/>
  <c r="AA712" i="19"/>
  <c r="C712" i="19"/>
  <c r="A712" i="19"/>
  <c r="AB633" i="19"/>
  <c r="AA633" i="19"/>
  <c r="C633" i="19"/>
  <c r="A633" i="19"/>
  <c r="AB680" i="19"/>
  <c r="AA680" i="19"/>
  <c r="C680" i="19"/>
  <c r="A680" i="19"/>
  <c r="AB724" i="19"/>
  <c r="AA724" i="19"/>
  <c r="C724" i="19"/>
  <c r="A724" i="19"/>
  <c r="AB708" i="19"/>
  <c r="AA708" i="19"/>
  <c r="C708" i="19"/>
  <c r="A708" i="19"/>
  <c r="AB737" i="19"/>
  <c r="AA737" i="19"/>
  <c r="C737" i="19"/>
  <c r="A737" i="19"/>
  <c r="AB566" i="19"/>
  <c r="AA566" i="19"/>
  <c r="C566" i="19"/>
  <c r="A566" i="19"/>
  <c r="AB47" i="19"/>
  <c r="AA47" i="19"/>
  <c r="C47" i="19"/>
  <c r="A47" i="19"/>
  <c r="AB651" i="19"/>
  <c r="AA651" i="19"/>
  <c r="C651" i="19"/>
  <c r="A651" i="19"/>
  <c r="AB349" i="19"/>
  <c r="AA349" i="19"/>
  <c r="C349" i="19"/>
  <c r="A349" i="19"/>
  <c r="AB322" i="19"/>
  <c r="AA322" i="19"/>
  <c r="C322" i="19"/>
  <c r="A322" i="19"/>
  <c r="AB406" i="19"/>
  <c r="AA406" i="19"/>
  <c r="C406" i="19"/>
  <c r="A406" i="19"/>
  <c r="AB408" i="19"/>
  <c r="AA408" i="19"/>
  <c r="C408" i="19"/>
  <c r="A408" i="19"/>
  <c r="AB634" i="19"/>
  <c r="AA634" i="19"/>
  <c r="C634" i="19"/>
  <c r="A634" i="19"/>
  <c r="AB790" i="19"/>
  <c r="AA790" i="19"/>
  <c r="C790" i="19"/>
  <c r="A790" i="19"/>
  <c r="AB564" i="19"/>
  <c r="AA564" i="19"/>
  <c r="C564" i="19"/>
  <c r="A564" i="19"/>
  <c r="AB313" i="19"/>
  <c r="AA313" i="19"/>
  <c r="C313" i="19"/>
  <c r="A313" i="19"/>
  <c r="AB321" i="19"/>
  <c r="AA321" i="19"/>
  <c r="C321" i="19"/>
  <c r="A321" i="19"/>
  <c r="AB565" i="19"/>
  <c r="AA565" i="19"/>
  <c r="C565" i="19"/>
  <c r="A565" i="19"/>
  <c r="AB314" i="19"/>
  <c r="AA314" i="19"/>
  <c r="C314" i="19"/>
  <c r="A314" i="19"/>
  <c r="AB320" i="19"/>
  <c r="AA320" i="19"/>
  <c r="C320" i="19"/>
  <c r="A320" i="19"/>
  <c r="AB318" i="19"/>
  <c r="AA318" i="19"/>
  <c r="C318" i="19"/>
  <c r="A318" i="19"/>
  <c r="AB663" i="19"/>
  <c r="AA663" i="19"/>
  <c r="C663" i="19"/>
  <c r="A663" i="19"/>
  <c r="AB766" i="19"/>
  <c r="AA766" i="19"/>
  <c r="C766" i="19"/>
  <c r="A766" i="19"/>
  <c r="AB317" i="19"/>
  <c r="AA317" i="19"/>
  <c r="C317" i="19"/>
  <c r="A317" i="19"/>
  <c r="AB316" i="19"/>
  <c r="AA316" i="19"/>
  <c r="C316" i="19"/>
  <c r="A316" i="19"/>
  <c r="AB570" i="19"/>
  <c r="AA570" i="19"/>
  <c r="C570" i="19"/>
  <c r="A570" i="19"/>
  <c r="AB764" i="19"/>
  <c r="AA764" i="19"/>
  <c r="C764" i="19"/>
  <c r="A764" i="19"/>
  <c r="AB729" i="19"/>
  <c r="AA729" i="19"/>
  <c r="C729" i="19"/>
  <c r="A729" i="19"/>
  <c r="AB770" i="19"/>
  <c r="AA770" i="19"/>
  <c r="C770" i="19"/>
  <c r="A770" i="19"/>
  <c r="AB367" i="19"/>
  <c r="AA367" i="19"/>
  <c r="C367" i="19"/>
  <c r="A367" i="19"/>
  <c r="AB765" i="19"/>
  <c r="AA765" i="19"/>
  <c r="C765" i="19"/>
  <c r="A765" i="19"/>
  <c r="AE567" i="19"/>
  <c r="AB567" i="19"/>
  <c r="AA567" i="19"/>
  <c r="C567" i="19"/>
  <c r="A567" i="19"/>
  <c r="AB647" i="19"/>
  <c r="AA647" i="19"/>
  <c r="C647" i="19"/>
  <c r="A647" i="19"/>
  <c r="AB643" i="19"/>
  <c r="AA643" i="19"/>
  <c r="C643" i="19"/>
  <c r="A643" i="19"/>
  <c r="AB644" i="19"/>
  <c r="AA644" i="19"/>
  <c r="C644" i="19"/>
  <c r="A644" i="19"/>
  <c r="AB632" i="19"/>
  <c r="AA632" i="19"/>
  <c r="C632" i="19"/>
  <c r="A632" i="19"/>
  <c r="AB626" i="19"/>
  <c r="AA626" i="19"/>
  <c r="C626" i="19"/>
  <c r="A626" i="19"/>
  <c r="AB631" i="19"/>
  <c r="AA631" i="19"/>
  <c r="C631" i="19"/>
  <c r="A631" i="19"/>
  <c r="AB629" i="19"/>
  <c r="AA629" i="19"/>
  <c r="C629" i="19"/>
  <c r="A629" i="19"/>
  <c r="AB624" i="19"/>
  <c r="AA624" i="19"/>
  <c r="C624" i="19"/>
  <c r="A624" i="19"/>
  <c r="AB640" i="19"/>
  <c r="AA640" i="19"/>
  <c r="C640" i="19"/>
  <c r="A640" i="19"/>
  <c r="AB635" i="19"/>
  <c r="AA635" i="19"/>
  <c r="C635" i="19"/>
  <c r="A635" i="19"/>
  <c r="AB638" i="19"/>
  <c r="AA638" i="19"/>
  <c r="C638" i="19"/>
  <c r="A638" i="19"/>
  <c r="AB642" i="19"/>
  <c r="AA642" i="19"/>
  <c r="C642" i="19"/>
  <c r="A642" i="19"/>
  <c r="AB625" i="19"/>
  <c r="AA625" i="19"/>
  <c r="C625" i="19"/>
  <c r="A625" i="19"/>
  <c r="AB639" i="19"/>
  <c r="AA639" i="19"/>
  <c r="C639" i="19"/>
  <c r="A639" i="19"/>
  <c r="AB627" i="19"/>
  <c r="AA627" i="19"/>
  <c r="C627" i="19"/>
  <c r="A627" i="19"/>
  <c r="AB628" i="19"/>
  <c r="AA628" i="19"/>
  <c r="C628" i="19"/>
  <c r="A628" i="19"/>
  <c r="AB572" i="19"/>
  <c r="AA572" i="19"/>
  <c r="C572" i="19"/>
  <c r="A572" i="19"/>
  <c r="AB789" i="19"/>
  <c r="AA789" i="19"/>
  <c r="C789" i="19"/>
  <c r="A789" i="19"/>
  <c r="AB785" i="19"/>
  <c r="AA785" i="19"/>
  <c r="C785" i="19"/>
  <c r="A785" i="19"/>
  <c r="AB779" i="19"/>
  <c r="AA779" i="19"/>
  <c r="C779" i="19"/>
  <c r="A779" i="19"/>
  <c r="AB784" i="19"/>
  <c r="K784" i="19"/>
  <c r="AA784" i="19" s="1"/>
  <c r="C784" i="19"/>
  <c r="A784" i="19"/>
  <c r="AB788" i="19"/>
  <c r="AA788" i="19"/>
  <c r="C788" i="19"/>
  <c r="A788" i="19"/>
  <c r="AB787" i="19"/>
  <c r="AA787" i="19"/>
  <c r="C787" i="19"/>
  <c r="A787" i="19"/>
  <c r="AB782" i="19"/>
  <c r="AA782" i="19"/>
  <c r="C782" i="19"/>
  <c r="A782" i="19"/>
  <c r="AB780" i="19"/>
  <c r="AA780" i="19"/>
  <c r="C780" i="19"/>
  <c r="A780" i="19"/>
  <c r="AB777" i="19"/>
  <c r="K777" i="19"/>
  <c r="AA777" i="19" s="1"/>
  <c r="C777" i="19"/>
  <c r="A777" i="19"/>
  <c r="AB786" i="19"/>
  <c r="AA786" i="19"/>
  <c r="C786" i="19"/>
  <c r="A786" i="19"/>
  <c r="AB783" i="19"/>
  <c r="AA783" i="19"/>
  <c r="C783" i="19"/>
  <c r="A783" i="19"/>
  <c r="AB778" i="19"/>
  <c r="AA778" i="19"/>
  <c r="C778" i="19"/>
  <c r="A778" i="19"/>
  <c r="AB781" i="19"/>
  <c r="AA781" i="19"/>
  <c r="C781" i="19"/>
  <c r="A781" i="19"/>
  <c r="AB324" i="19"/>
  <c r="AA324" i="19"/>
  <c r="C324" i="19"/>
  <c r="A324" i="19"/>
  <c r="AB412" i="19"/>
  <c r="AA412" i="19"/>
  <c r="C412" i="19"/>
  <c r="A412" i="19"/>
  <c r="AB413" i="19"/>
  <c r="AA413" i="19"/>
  <c r="C413" i="19"/>
  <c r="A413" i="19"/>
  <c r="AB414" i="19"/>
  <c r="AA414" i="19"/>
  <c r="C414" i="19"/>
  <c r="A414" i="19"/>
  <c r="AB409" i="19"/>
  <c r="AA409" i="19"/>
  <c r="C409" i="19"/>
  <c r="A409" i="19"/>
  <c r="AB335" i="19"/>
  <c r="AA335" i="19"/>
  <c r="C335" i="19"/>
  <c r="A335" i="19"/>
  <c r="AA1080" i="18"/>
  <c r="Z1080" i="18"/>
  <c r="C1080" i="18"/>
  <c r="A1080" i="18"/>
  <c r="AA1079" i="18"/>
  <c r="Z1079" i="18"/>
  <c r="C1079" i="18"/>
  <c r="A1079" i="18"/>
  <c r="AA1078" i="18"/>
  <c r="Z1078" i="18"/>
  <c r="C1078" i="18"/>
  <c r="A1078" i="18"/>
  <c r="AA1077" i="18"/>
  <c r="Z1077" i="18"/>
  <c r="C1077" i="18"/>
  <c r="A1077" i="18"/>
  <c r="AA1076" i="18"/>
  <c r="Z1076" i="18"/>
  <c r="C1076" i="18"/>
  <c r="A1076" i="18"/>
  <c r="AA1075" i="18"/>
  <c r="Z1075" i="18"/>
  <c r="C1075" i="18"/>
  <c r="A1075" i="18"/>
  <c r="AA1074" i="18"/>
  <c r="Z1074" i="18"/>
  <c r="C1074" i="18"/>
  <c r="A1074" i="18"/>
  <c r="AA1073" i="18"/>
  <c r="Z1073" i="18"/>
  <c r="C1073" i="18"/>
  <c r="A1073" i="18"/>
  <c r="AA1072" i="18"/>
  <c r="Z1072" i="18"/>
  <c r="C1072" i="18"/>
  <c r="A1072" i="18"/>
  <c r="AA1071" i="18"/>
  <c r="Z1071" i="18"/>
  <c r="C1071" i="18"/>
  <c r="A1071" i="18"/>
  <c r="AA1070" i="18"/>
  <c r="Z1070" i="18"/>
  <c r="C1070" i="18"/>
  <c r="A1070" i="18"/>
  <c r="AA1069" i="18"/>
  <c r="Z1069" i="18"/>
  <c r="C1069" i="18"/>
  <c r="A1069" i="18"/>
  <c r="AA1068" i="18"/>
  <c r="Z1068" i="18"/>
  <c r="C1068" i="18"/>
  <c r="A1068" i="18"/>
  <c r="AA1067" i="18"/>
  <c r="Z1067" i="18"/>
  <c r="C1067" i="18"/>
  <c r="A1067" i="18"/>
  <c r="AA1066" i="18"/>
  <c r="Z1066" i="18"/>
  <c r="C1066" i="18"/>
  <c r="A1066" i="18"/>
  <c r="AA1065" i="18"/>
  <c r="Z1065" i="18"/>
  <c r="C1065" i="18"/>
  <c r="A1065" i="18"/>
  <c r="AA1064" i="18"/>
  <c r="Z1064" i="18"/>
  <c r="C1064" i="18"/>
  <c r="A1064" i="18"/>
  <c r="AA1063" i="18"/>
  <c r="Z1063" i="18"/>
  <c r="C1063" i="18"/>
  <c r="A1063" i="18"/>
  <c r="AA1062" i="18"/>
  <c r="Z1062" i="18"/>
  <c r="C1062" i="18"/>
  <c r="A1062" i="18"/>
  <c r="AA1061" i="18"/>
  <c r="Z1061" i="18"/>
  <c r="C1061" i="18"/>
  <c r="A1061" i="18"/>
  <c r="AA1060" i="18"/>
  <c r="Z1060" i="18"/>
  <c r="C1060" i="18"/>
  <c r="A1060" i="18"/>
  <c r="AA1059" i="18"/>
  <c r="Z1059" i="18"/>
  <c r="C1059" i="18"/>
  <c r="A1059" i="18"/>
  <c r="AA1058" i="18"/>
  <c r="Z1058" i="18"/>
  <c r="C1058" i="18"/>
  <c r="A1058" i="18"/>
  <c r="AA1057" i="18"/>
  <c r="Z1057" i="18"/>
  <c r="C1057" i="18"/>
  <c r="A1057" i="18"/>
  <c r="AA1056" i="18"/>
  <c r="Z1056" i="18"/>
  <c r="C1056" i="18"/>
  <c r="A1056" i="18"/>
  <c r="AA1055" i="18"/>
  <c r="Z1055" i="18"/>
  <c r="C1055" i="18"/>
  <c r="A1055" i="18"/>
  <c r="AA1054" i="18"/>
  <c r="Z1054" i="18"/>
  <c r="C1054" i="18"/>
  <c r="A1054" i="18"/>
  <c r="AA1053" i="18"/>
  <c r="Z1053" i="18"/>
  <c r="C1053" i="18"/>
  <c r="A1053" i="18"/>
  <c r="AA1052" i="18"/>
  <c r="Z1052" i="18"/>
  <c r="C1052" i="18"/>
  <c r="A1052" i="18"/>
  <c r="AA1051" i="18"/>
  <c r="Z1051" i="18"/>
  <c r="C1051" i="18"/>
  <c r="A1051" i="18"/>
  <c r="AA1050" i="18"/>
  <c r="Z1050" i="18"/>
  <c r="C1050" i="18"/>
  <c r="A1050" i="18"/>
  <c r="AA1049" i="18"/>
  <c r="Z1049" i="18"/>
  <c r="C1049" i="18"/>
  <c r="A1049" i="18"/>
  <c r="AA1048" i="18"/>
  <c r="Z1048" i="18"/>
  <c r="C1048" i="18"/>
  <c r="A1048" i="18"/>
  <c r="AA1047" i="18"/>
  <c r="Z1047" i="18"/>
  <c r="C1047" i="18"/>
  <c r="A1047" i="18"/>
  <c r="AA1046" i="18"/>
  <c r="Z1046" i="18"/>
  <c r="C1046" i="18"/>
  <c r="A1046" i="18"/>
  <c r="AA1045" i="18"/>
  <c r="Z1045" i="18"/>
  <c r="C1045" i="18"/>
  <c r="A1045" i="18"/>
  <c r="AA1044" i="18"/>
  <c r="Z1044" i="18"/>
  <c r="C1044" i="18"/>
  <c r="A1044" i="18"/>
  <c r="AA1043" i="18"/>
  <c r="Z1043" i="18"/>
  <c r="C1043" i="18"/>
  <c r="A1043" i="18"/>
  <c r="AA1042" i="18"/>
  <c r="Z1042" i="18"/>
  <c r="C1042" i="18"/>
  <c r="A1042" i="18"/>
  <c r="AA1041" i="18"/>
  <c r="Z1041" i="18"/>
  <c r="C1041" i="18"/>
  <c r="A1041" i="18"/>
  <c r="AA1040" i="18"/>
  <c r="Z1040" i="18"/>
  <c r="C1040" i="18"/>
  <c r="A1040" i="18"/>
  <c r="AA1039" i="18"/>
  <c r="Z1039" i="18"/>
  <c r="C1039" i="18"/>
  <c r="A1039" i="18"/>
  <c r="AA1038" i="18"/>
  <c r="Z1038" i="18"/>
  <c r="C1038" i="18"/>
  <c r="A1038" i="18"/>
  <c r="AA1037" i="18"/>
  <c r="Z1037" i="18"/>
  <c r="C1037" i="18"/>
  <c r="A1037" i="18"/>
  <c r="AA1036" i="18"/>
  <c r="Z1036" i="18"/>
  <c r="C1036" i="18"/>
  <c r="A1036" i="18"/>
  <c r="AA1035" i="18"/>
  <c r="Z1035" i="18"/>
  <c r="C1035" i="18"/>
  <c r="A1035" i="18"/>
  <c r="AA1034" i="18"/>
  <c r="Z1034" i="18"/>
  <c r="C1034" i="18"/>
  <c r="A1034" i="18"/>
  <c r="AA1033" i="18"/>
  <c r="Z1033" i="18"/>
  <c r="C1033" i="18"/>
  <c r="A1033" i="18"/>
  <c r="AA1032" i="18"/>
  <c r="Z1032" i="18"/>
  <c r="C1032" i="18"/>
  <c r="A1032" i="18"/>
  <c r="AA1031" i="18"/>
  <c r="Z1031" i="18"/>
  <c r="C1031" i="18"/>
  <c r="A1031" i="18"/>
  <c r="AA1030" i="18"/>
  <c r="Z1030" i="18"/>
  <c r="C1030" i="18"/>
  <c r="A1030" i="18"/>
  <c r="AA1029" i="18"/>
  <c r="Z1029" i="18"/>
  <c r="C1029" i="18"/>
  <c r="A1029" i="18"/>
  <c r="AA1028" i="18"/>
  <c r="Z1028" i="18"/>
  <c r="C1028" i="18"/>
  <c r="A1028" i="18"/>
  <c r="AA1027" i="18"/>
  <c r="Z1027" i="18"/>
  <c r="C1027" i="18"/>
  <c r="A1027" i="18"/>
  <c r="AA1026" i="18"/>
  <c r="Z1026" i="18"/>
  <c r="C1026" i="18"/>
  <c r="A1026" i="18"/>
  <c r="AA1025" i="18"/>
  <c r="Z1025" i="18"/>
  <c r="C1025" i="18"/>
  <c r="A1025" i="18"/>
  <c r="AA1024" i="18"/>
  <c r="Z1024" i="18"/>
  <c r="C1024" i="18"/>
  <c r="A1024" i="18"/>
  <c r="AA1023" i="18"/>
  <c r="Z1023" i="18"/>
  <c r="C1023" i="18"/>
  <c r="A1023" i="18"/>
  <c r="AA1022" i="18"/>
  <c r="Z1022" i="18"/>
  <c r="C1022" i="18"/>
  <c r="A1022" i="18"/>
  <c r="AA1021" i="18"/>
  <c r="Z1021" i="18"/>
  <c r="C1021" i="18"/>
  <c r="A1021" i="18"/>
  <c r="AA1020" i="18"/>
  <c r="Z1020" i="18"/>
  <c r="C1020" i="18"/>
  <c r="A1020" i="18"/>
  <c r="AA1019" i="18"/>
  <c r="Z1019" i="18"/>
  <c r="C1019" i="18"/>
  <c r="A1019" i="18"/>
  <c r="AA1018" i="18"/>
  <c r="Z1018" i="18"/>
  <c r="C1018" i="18"/>
  <c r="A1018" i="18"/>
  <c r="AA1017" i="18"/>
  <c r="Z1017" i="18"/>
  <c r="C1017" i="18"/>
  <c r="A1017" i="18"/>
  <c r="AA1016" i="18"/>
  <c r="Z1016" i="18"/>
  <c r="C1016" i="18"/>
  <c r="A1016" i="18"/>
  <c r="AA1015" i="18"/>
  <c r="Z1015" i="18"/>
  <c r="C1015" i="18"/>
  <c r="A1015" i="18"/>
  <c r="AA1014" i="18"/>
  <c r="Z1014" i="18"/>
  <c r="C1014" i="18"/>
  <c r="A1014" i="18"/>
  <c r="AA1013" i="18"/>
  <c r="Z1013" i="18"/>
  <c r="C1013" i="18"/>
  <c r="A1013" i="18"/>
  <c r="AA1012" i="18"/>
  <c r="Z1012" i="18"/>
  <c r="C1012" i="18"/>
  <c r="A1012" i="18"/>
  <c r="AA1011" i="18"/>
  <c r="Z1011" i="18"/>
  <c r="C1011" i="18"/>
  <c r="A1011" i="18"/>
  <c r="AA1010" i="18"/>
  <c r="Z1010" i="18"/>
  <c r="C1010" i="18"/>
  <c r="A1010" i="18"/>
  <c r="AA1009" i="18"/>
  <c r="Z1009" i="18"/>
  <c r="C1009" i="18"/>
  <c r="A1009" i="18"/>
  <c r="AA1008" i="18"/>
  <c r="Z1008" i="18"/>
  <c r="C1008" i="18"/>
  <c r="A1008" i="18"/>
  <c r="AA1007" i="18"/>
  <c r="Z1007" i="18"/>
  <c r="C1007" i="18"/>
  <c r="A1007" i="18"/>
  <c r="AA1006" i="18"/>
  <c r="Z1006" i="18"/>
  <c r="C1006" i="18"/>
  <c r="A1006" i="18"/>
  <c r="AA1005" i="18"/>
  <c r="Z1005" i="18"/>
  <c r="C1005" i="18"/>
  <c r="A1005" i="18"/>
  <c r="AA1004" i="18"/>
  <c r="Z1004" i="18"/>
  <c r="C1004" i="18"/>
  <c r="A1004" i="18"/>
  <c r="AA1003" i="18"/>
  <c r="Z1003" i="18"/>
  <c r="C1003" i="18"/>
  <c r="A1003" i="18"/>
  <c r="AA1002" i="18"/>
  <c r="Z1002" i="18"/>
  <c r="C1002" i="18"/>
  <c r="A1002" i="18"/>
  <c r="AA1001" i="18"/>
  <c r="Z1001" i="18"/>
  <c r="C1001" i="18"/>
  <c r="A1001" i="18"/>
  <c r="AA1000" i="18"/>
  <c r="Z1000" i="18"/>
  <c r="C1000" i="18"/>
  <c r="A1000" i="18"/>
  <c r="AA999" i="18"/>
  <c r="Z999" i="18"/>
  <c r="C999" i="18"/>
  <c r="A999" i="18"/>
  <c r="AA998" i="18"/>
  <c r="Z998" i="18"/>
  <c r="C998" i="18"/>
  <c r="A998" i="18"/>
  <c r="AA997" i="18"/>
  <c r="Z997" i="18"/>
  <c r="C997" i="18"/>
  <c r="A997" i="18"/>
  <c r="AA996" i="18"/>
  <c r="Z996" i="18"/>
  <c r="C996" i="18"/>
  <c r="A996" i="18"/>
  <c r="AA995" i="18"/>
  <c r="Z995" i="18"/>
  <c r="C995" i="18"/>
  <c r="A995" i="18"/>
  <c r="AA994" i="18"/>
  <c r="Z994" i="18"/>
  <c r="C994" i="18"/>
  <c r="A994" i="18"/>
  <c r="AA993" i="18"/>
  <c r="Z993" i="18"/>
  <c r="C993" i="18"/>
  <c r="A993" i="18"/>
  <c r="AA992" i="18"/>
  <c r="Z992" i="18"/>
  <c r="C992" i="18"/>
  <c r="A992" i="18"/>
  <c r="AA991" i="18"/>
  <c r="Z991" i="18"/>
  <c r="C991" i="18"/>
  <c r="A991" i="18"/>
  <c r="AA990" i="18"/>
  <c r="Z990" i="18"/>
  <c r="C990" i="18"/>
  <c r="A990" i="18"/>
  <c r="AA989" i="18"/>
  <c r="Z989" i="18"/>
  <c r="C989" i="18"/>
  <c r="A989" i="18"/>
  <c r="AA988" i="18"/>
  <c r="Z988" i="18"/>
  <c r="C988" i="18"/>
  <c r="A988" i="18"/>
  <c r="AA987" i="18"/>
  <c r="Z987" i="18"/>
  <c r="C987" i="18"/>
  <c r="A987" i="18"/>
  <c r="AA986" i="18"/>
  <c r="Z986" i="18"/>
  <c r="C986" i="18"/>
  <c r="A986" i="18"/>
  <c r="AA985" i="18"/>
  <c r="Z985" i="18"/>
  <c r="C985" i="18"/>
  <c r="A985" i="18"/>
  <c r="AA984" i="18"/>
  <c r="Z984" i="18"/>
  <c r="C984" i="18"/>
  <c r="A984" i="18"/>
  <c r="AA983" i="18"/>
  <c r="Z983" i="18"/>
  <c r="C983" i="18"/>
  <c r="A983" i="18"/>
  <c r="AA982" i="18"/>
  <c r="Z982" i="18"/>
  <c r="C982" i="18"/>
  <c r="A982" i="18"/>
  <c r="AA981" i="18"/>
  <c r="Z981" i="18"/>
  <c r="C981" i="18"/>
  <c r="A981" i="18"/>
  <c r="AA980" i="18"/>
  <c r="Z980" i="18"/>
  <c r="C980" i="18"/>
  <c r="A980" i="18"/>
  <c r="AA979" i="18"/>
  <c r="Z979" i="18"/>
  <c r="C979" i="18"/>
  <c r="A979" i="18"/>
  <c r="AA978" i="18"/>
  <c r="Z978" i="18"/>
  <c r="C978" i="18"/>
  <c r="A978" i="18"/>
  <c r="AA977" i="18"/>
  <c r="Z977" i="18"/>
  <c r="C977" i="18"/>
  <c r="A977" i="18"/>
  <c r="AA976" i="18"/>
  <c r="Z976" i="18"/>
  <c r="C976" i="18"/>
  <c r="A976" i="18"/>
  <c r="AA975" i="18"/>
  <c r="Z975" i="18"/>
  <c r="C975" i="18"/>
  <c r="A975" i="18"/>
  <c r="AA974" i="18"/>
  <c r="Z974" i="18"/>
  <c r="C974" i="18"/>
  <c r="A974" i="18"/>
  <c r="AA973" i="18"/>
  <c r="Z973" i="18"/>
  <c r="C973" i="18"/>
  <c r="A973" i="18"/>
  <c r="AA972" i="18"/>
  <c r="Z972" i="18"/>
  <c r="C972" i="18"/>
  <c r="A972" i="18"/>
  <c r="AA971" i="18"/>
  <c r="Z971" i="18"/>
  <c r="C971" i="18"/>
  <c r="A971" i="18"/>
  <c r="AA970" i="18"/>
  <c r="Z970" i="18"/>
  <c r="C970" i="18"/>
  <c r="A970" i="18"/>
  <c r="AA969" i="18"/>
  <c r="Z969" i="18"/>
  <c r="C969" i="18"/>
  <c r="A969" i="18"/>
  <c r="AA968" i="18"/>
  <c r="Z968" i="18"/>
  <c r="C968" i="18"/>
  <c r="A968" i="18"/>
  <c r="AA967" i="18"/>
  <c r="Z967" i="18"/>
  <c r="C967" i="18"/>
  <c r="A967" i="18"/>
  <c r="AA966" i="18"/>
  <c r="Z966" i="18"/>
  <c r="C966" i="18"/>
  <c r="A966" i="18"/>
  <c r="AA965" i="18"/>
  <c r="Z965" i="18"/>
  <c r="C965" i="18"/>
  <c r="A965" i="18"/>
  <c r="AA964" i="18"/>
  <c r="Z964" i="18"/>
  <c r="C964" i="18"/>
  <c r="A964" i="18"/>
  <c r="AA963" i="18"/>
  <c r="Z963" i="18"/>
  <c r="C963" i="18"/>
  <c r="A963" i="18"/>
  <c r="AA962" i="18"/>
  <c r="Z962" i="18"/>
  <c r="C962" i="18"/>
  <c r="A962" i="18"/>
  <c r="AA961" i="18"/>
  <c r="Z961" i="18"/>
  <c r="C961" i="18"/>
  <c r="A961" i="18"/>
  <c r="AA960" i="18"/>
  <c r="Z960" i="18"/>
  <c r="C960" i="18"/>
  <c r="A960" i="18"/>
  <c r="AA959" i="18"/>
  <c r="Z959" i="18"/>
  <c r="C959" i="18"/>
  <c r="A959" i="18"/>
  <c r="AA958" i="18"/>
  <c r="Z958" i="18"/>
  <c r="C958" i="18"/>
  <c r="A958" i="18"/>
  <c r="AA957" i="18"/>
  <c r="Z957" i="18"/>
  <c r="C957" i="18"/>
  <c r="A957" i="18"/>
  <c r="AA956" i="18"/>
  <c r="Z956" i="18"/>
  <c r="C956" i="18"/>
  <c r="A956" i="18"/>
  <c r="AA955" i="18"/>
  <c r="Z955" i="18"/>
  <c r="C955" i="18"/>
  <c r="A955" i="18"/>
  <c r="AA954" i="18"/>
  <c r="Z954" i="18"/>
  <c r="C954" i="18"/>
  <c r="A954" i="18"/>
  <c r="AA953" i="18"/>
  <c r="Z953" i="18"/>
  <c r="C953" i="18"/>
  <c r="A953" i="18"/>
  <c r="AA952" i="18"/>
  <c r="Z952" i="18"/>
  <c r="C952" i="18"/>
  <c r="A952" i="18"/>
  <c r="AA951" i="18"/>
  <c r="Z951" i="18"/>
  <c r="C951" i="18"/>
  <c r="A951" i="18"/>
  <c r="AA950" i="18"/>
  <c r="Z950" i="18"/>
  <c r="C950" i="18"/>
  <c r="A950" i="18"/>
  <c r="AA949" i="18"/>
  <c r="Z949" i="18"/>
  <c r="C949" i="18"/>
  <c r="A949" i="18"/>
  <c r="AA948" i="18"/>
  <c r="Z948" i="18"/>
  <c r="C948" i="18"/>
  <c r="A948" i="18"/>
  <c r="AA947" i="18"/>
  <c r="Z947" i="18"/>
  <c r="C947" i="18"/>
  <c r="A947" i="18"/>
  <c r="AA946" i="18"/>
  <c r="Z946" i="18"/>
  <c r="C946" i="18"/>
  <c r="A946" i="18"/>
  <c r="AA945" i="18"/>
  <c r="Z945" i="18"/>
  <c r="C945" i="18"/>
  <c r="A945" i="18"/>
  <c r="AA944" i="18"/>
  <c r="Z944" i="18"/>
  <c r="C944" i="18"/>
  <c r="A944" i="18"/>
  <c r="AA943" i="18"/>
  <c r="Z943" i="18"/>
  <c r="C943" i="18"/>
  <c r="A943" i="18"/>
  <c r="AA942" i="18"/>
  <c r="Z942" i="18"/>
  <c r="C942" i="18"/>
  <c r="A942" i="18"/>
  <c r="AA941" i="18"/>
  <c r="Z941" i="18"/>
  <c r="C941" i="18"/>
  <c r="A941" i="18"/>
  <c r="AA940" i="18"/>
  <c r="Z940" i="18"/>
  <c r="C940" i="18"/>
  <c r="A940" i="18"/>
  <c r="AA939" i="18"/>
  <c r="Z939" i="18"/>
  <c r="C939" i="18"/>
  <c r="A939" i="18"/>
  <c r="AA938" i="18"/>
  <c r="Z938" i="18"/>
  <c r="C938" i="18"/>
  <c r="A938" i="18"/>
  <c r="AA937" i="18"/>
  <c r="Z937" i="18"/>
  <c r="C937" i="18"/>
  <c r="A937" i="18"/>
  <c r="AA936" i="18"/>
  <c r="Z936" i="18"/>
  <c r="C936" i="18"/>
  <c r="A936" i="18"/>
  <c r="AA935" i="18"/>
  <c r="Z935" i="18"/>
  <c r="C935" i="18"/>
  <c r="A935" i="18"/>
  <c r="AA934" i="18"/>
  <c r="Z934" i="18"/>
  <c r="C934" i="18"/>
  <c r="A934" i="18"/>
  <c r="AA933" i="18"/>
  <c r="Z933" i="18"/>
  <c r="C933" i="18"/>
  <c r="A933" i="18"/>
  <c r="AA932" i="18"/>
  <c r="Z932" i="18"/>
  <c r="C932" i="18"/>
  <c r="A932" i="18"/>
  <c r="AA931" i="18"/>
  <c r="Z931" i="18"/>
  <c r="C931" i="18"/>
  <c r="A931" i="18"/>
  <c r="AA930" i="18"/>
  <c r="Z930" i="18"/>
  <c r="C930" i="18"/>
  <c r="A930" i="18"/>
  <c r="AA929" i="18"/>
  <c r="Z929" i="18"/>
  <c r="C929" i="18"/>
  <c r="A929" i="18"/>
  <c r="AA928" i="18"/>
  <c r="Z928" i="18"/>
  <c r="C928" i="18"/>
  <c r="A928" i="18"/>
  <c r="AA927" i="18"/>
  <c r="Z927" i="18"/>
  <c r="C927" i="18"/>
  <c r="A927" i="18"/>
  <c r="AA926" i="18"/>
  <c r="Z926" i="18"/>
  <c r="C926" i="18"/>
  <c r="A926" i="18"/>
  <c r="AA925" i="18"/>
  <c r="Z925" i="18"/>
  <c r="C925" i="18"/>
  <c r="A925" i="18"/>
  <c r="AA924" i="18"/>
  <c r="Z924" i="18"/>
  <c r="C924" i="18"/>
  <c r="A924" i="18"/>
  <c r="AA923" i="18"/>
  <c r="Z923" i="18"/>
  <c r="C923" i="18"/>
  <c r="A923" i="18"/>
  <c r="AA922" i="18"/>
  <c r="Z922" i="18"/>
  <c r="C922" i="18"/>
  <c r="A922" i="18"/>
  <c r="AA921" i="18"/>
  <c r="Z921" i="18"/>
  <c r="C921" i="18"/>
  <c r="A921" i="18"/>
  <c r="AA920" i="18"/>
  <c r="Z920" i="18"/>
  <c r="C920" i="18"/>
  <c r="A920" i="18"/>
  <c r="AA919" i="18"/>
  <c r="Z919" i="18"/>
  <c r="C919" i="18"/>
  <c r="A919" i="18"/>
  <c r="AA918" i="18"/>
  <c r="Z918" i="18"/>
  <c r="C918" i="18"/>
  <c r="A918" i="18"/>
  <c r="AA917" i="18"/>
  <c r="Z917" i="18"/>
  <c r="C917" i="18"/>
  <c r="A917" i="18"/>
  <c r="AA916" i="18"/>
  <c r="Z916" i="18"/>
  <c r="C916" i="18"/>
  <c r="A916" i="18"/>
  <c r="AA915" i="18"/>
  <c r="Z915" i="18"/>
  <c r="C915" i="18"/>
  <c r="A915" i="18"/>
  <c r="AA914" i="18"/>
  <c r="Z914" i="18"/>
  <c r="C914" i="18"/>
  <c r="A914" i="18"/>
  <c r="AA913" i="18"/>
  <c r="Z913" i="18"/>
  <c r="C913" i="18"/>
  <c r="A913" i="18"/>
  <c r="AA912" i="18"/>
  <c r="J912" i="18"/>
  <c r="Z912" i="18" s="1"/>
  <c r="C912" i="18"/>
  <c r="A912" i="18"/>
  <c r="AA911" i="18"/>
  <c r="J911" i="18"/>
  <c r="Z911" i="18" s="1"/>
  <c r="C911" i="18"/>
  <c r="A911" i="18"/>
  <c r="AA910" i="18"/>
  <c r="Z910" i="18"/>
  <c r="C910" i="18"/>
  <c r="A910" i="18"/>
  <c r="AA909" i="18"/>
  <c r="Z909" i="18"/>
  <c r="C909" i="18"/>
  <c r="A909" i="18"/>
  <c r="AA908" i="18"/>
  <c r="Z908" i="18"/>
  <c r="C908" i="18"/>
  <c r="A908" i="18"/>
  <c r="AA907" i="18"/>
  <c r="Z907" i="18"/>
  <c r="C907" i="18"/>
  <c r="A907" i="18"/>
  <c r="AA906" i="18"/>
  <c r="Z906" i="18"/>
  <c r="C906" i="18"/>
  <c r="A906" i="18"/>
  <c r="AA905" i="18"/>
  <c r="Z905" i="18"/>
  <c r="C905" i="18"/>
  <c r="A905" i="18"/>
  <c r="AA904" i="18"/>
  <c r="Z904" i="18"/>
  <c r="C904" i="18"/>
  <c r="A904" i="18"/>
  <c r="AA903" i="18"/>
  <c r="Z903" i="18"/>
  <c r="C903" i="18"/>
  <c r="A903" i="18"/>
  <c r="AA902" i="18"/>
  <c r="Z902" i="18"/>
  <c r="C902" i="18"/>
  <c r="A902" i="18"/>
  <c r="AA901" i="18"/>
  <c r="Z901" i="18"/>
  <c r="C901" i="18"/>
  <c r="A901" i="18"/>
  <c r="AA900" i="18"/>
  <c r="Z900" i="18"/>
  <c r="C900" i="18"/>
  <c r="A900" i="18"/>
  <c r="AA899" i="18"/>
  <c r="Z899" i="18"/>
  <c r="C899" i="18"/>
  <c r="A899" i="18"/>
  <c r="AA898" i="18"/>
  <c r="Z898" i="18"/>
  <c r="C898" i="18"/>
  <c r="A898" i="18"/>
  <c r="AA897" i="18"/>
  <c r="Z897" i="18"/>
  <c r="C897" i="18"/>
  <c r="A897" i="18"/>
  <c r="AA896" i="18"/>
  <c r="Z896" i="18"/>
  <c r="C896" i="18"/>
  <c r="A896" i="18"/>
  <c r="AA895" i="18"/>
  <c r="Z895" i="18"/>
  <c r="C895" i="18"/>
  <c r="A895" i="18"/>
  <c r="AA894" i="18"/>
  <c r="Z894" i="18"/>
  <c r="C894" i="18"/>
  <c r="A894" i="18"/>
  <c r="AA893" i="18"/>
  <c r="Z893" i="18"/>
  <c r="C893" i="18"/>
  <c r="A893" i="18"/>
  <c r="Z892" i="18"/>
  <c r="M892" i="18"/>
  <c r="AA892" i="18" s="1"/>
  <c r="C892" i="18"/>
  <c r="A892" i="18"/>
  <c r="AA891" i="18"/>
  <c r="Z891" i="18"/>
  <c r="C891" i="18"/>
  <c r="A891" i="18"/>
  <c r="AA890" i="18"/>
  <c r="Z890" i="18"/>
  <c r="C890" i="18"/>
  <c r="A890" i="18"/>
  <c r="AA889" i="18"/>
  <c r="Z889" i="18"/>
  <c r="C889" i="18"/>
  <c r="A889" i="18"/>
  <c r="AA888" i="18"/>
  <c r="Z888" i="18"/>
  <c r="C888" i="18"/>
  <c r="A888" i="18"/>
  <c r="AA887" i="18"/>
  <c r="Z887" i="18"/>
  <c r="C887" i="18"/>
  <c r="A887" i="18"/>
  <c r="AA886" i="18"/>
  <c r="Z886" i="18"/>
  <c r="C886" i="18"/>
  <c r="A886" i="18"/>
  <c r="AA885" i="18"/>
  <c r="Z885" i="18"/>
  <c r="C885" i="18"/>
  <c r="A885" i="18"/>
  <c r="AA884" i="18"/>
  <c r="Z884" i="18"/>
  <c r="C884" i="18"/>
  <c r="A884" i="18"/>
  <c r="AA883" i="18"/>
  <c r="Z883" i="18"/>
  <c r="C883" i="18"/>
  <c r="A883" i="18"/>
  <c r="AA882" i="18"/>
  <c r="Z882" i="18"/>
  <c r="C882" i="18"/>
  <c r="A882" i="18"/>
  <c r="AA881" i="18"/>
  <c r="Z881" i="18"/>
  <c r="C881" i="18"/>
  <c r="A881" i="18"/>
  <c r="AA880" i="18"/>
  <c r="Z880" i="18"/>
  <c r="C880" i="18"/>
  <c r="A880" i="18"/>
  <c r="AA879" i="18"/>
  <c r="Z879" i="18"/>
  <c r="C879" i="18"/>
  <c r="A879" i="18"/>
  <c r="AA878" i="18"/>
  <c r="Z878" i="18"/>
  <c r="C878" i="18"/>
  <c r="A878" i="18"/>
  <c r="AA877" i="18"/>
  <c r="Z877" i="18"/>
  <c r="C877" i="18"/>
  <c r="A877" i="18"/>
  <c r="AA876" i="18"/>
  <c r="Z876" i="18"/>
  <c r="C876" i="18"/>
  <c r="A876" i="18"/>
  <c r="AA875" i="18"/>
  <c r="Z875" i="18"/>
  <c r="C875" i="18"/>
  <c r="A875" i="18"/>
  <c r="AA874" i="18"/>
  <c r="Z874" i="18"/>
  <c r="C874" i="18"/>
  <c r="A874" i="18"/>
  <c r="AA873" i="18"/>
  <c r="Z873" i="18"/>
  <c r="C873" i="18"/>
  <c r="A873" i="18"/>
  <c r="AA872" i="18"/>
  <c r="Z872" i="18"/>
  <c r="C872" i="18"/>
  <c r="A872" i="18"/>
  <c r="AA871" i="18"/>
  <c r="Z871" i="18"/>
  <c r="C871" i="18"/>
  <c r="A871" i="18"/>
  <c r="AA870" i="18"/>
  <c r="Z870" i="18"/>
  <c r="C870" i="18"/>
  <c r="A870" i="18"/>
  <c r="AA869" i="18"/>
  <c r="Z869" i="18"/>
  <c r="C869" i="18"/>
  <c r="A869" i="18"/>
  <c r="AA868" i="18"/>
  <c r="Z868" i="18"/>
  <c r="C868" i="18"/>
  <c r="A868" i="18"/>
  <c r="AA867" i="18"/>
  <c r="Z867" i="18"/>
  <c r="C867" i="18"/>
  <c r="A867" i="18"/>
  <c r="AA866" i="18"/>
  <c r="J866" i="18"/>
  <c r="Z866" i="18" s="1"/>
  <c r="C866" i="18"/>
  <c r="A866" i="18"/>
  <c r="AA865" i="18"/>
  <c r="Z865" i="18"/>
  <c r="C865" i="18"/>
  <c r="A865" i="18"/>
  <c r="AA864" i="18"/>
  <c r="Z864" i="18"/>
  <c r="C864" i="18"/>
  <c r="A864" i="18"/>
  <c r="AA863" i="18"/>
  <c r="Z863" i="18"/>
  <c r="C863" i="18"/>
  <c r="A863" i="18"/>
  <c r="AA862" i="18"/>
  <c r="Z862" i="18"/>
  <c r="C862" i="18"/>
  <c r="A862" i="18"/>
  <c r="AA861" i="18"/>
  <c r="Z861" i="18"/>
  <c r="C861" i="18"/>
  <c r="A861" i="18"/>
  <c r="AA860" i="18"/>
  <c r="Z860" i="18"/>
  <c r="C860" i="18"/>
  <c r="A860" i="18"/>
  <c r="AA859" i="18"/>
  <c r="Z859" i="18"/>
  <c r="C859" i="18"/>
  <c r="A859" i="18"/>
  <c r="AA858" i="18"/>
  <c r="Z858" i="18"/>
  <c r="C858" i="18"/>
  <c r="A858" i="18"/>
  <c r="AA857" i="18"/>
  <c r="Z857" i="18"/>
  <c r="C857" i="18"/>
  <c r="A857" i="18"/>
  <c r="AA856" i="18"/>
  <c r="Z856" i="18"/>
  <c r="C856" i="18"/>
  <c r="A856" i="18"/>
  <c r="AA855" i="18"/>
  <c r="Z855" i="18"/>
  <c r="C855" i="18"/>
  <c r="A855" i="18"/>
  <c r="AA854" i="18"/>
  <c r="Z854" i="18"/>
  <c r="C854" i="18"/>
  <c r="A854" i="18"/>
  <c r="AA853" i="18"/>
  <c r="Z853" i="18"/>
  <c r="C853" i="18"/>
  <c r="A853" i="18"/>
  <c r="AA852" i="18"/>
  <c r="Z852" i="18"/>
  <c r="C852" i="18"/>
  <c r="A852" i="18"/>
  <c r="AA851" i="18"/>
  <c r="Z851" i="18"/>
  <c r="C851" i="18"/>
  <c r="A851" i="18"/>
  <c r="AA850" i="18"/>
  <c r="Z850" i="18"/>
  <c r="C850" i="18"/>
  <c r="A850" i="18"/>
  <c r="AA849" i="18"/>
  <c r="Z849" i="18"/>
  <c r="C849" i="18"/>
  <c r="A849" i="18"/>
  <c r="AA848" i="18"/>
  <c r="Z848" i="18"/>
  <c r="C848" i="18"/>
  <c r="A848" i="18"/>
  <c r="AA847" i="18"/>
  <c r="Z847" i="18"/>
  <c r="C847" i="18"/>
  <c r="A847" i="18"/>
  <c r="AA846" i="18"/>
  <c r="Z846" i="18"/>
  <c r="C846" i="18"/>
  <c r="A846" i="18"/>
  <c r="AA845" i="18"/>
  <c r="Z845" i="18"/>
  <c r="C845" i="18"/>
  <c r="A845" i="18"/>
  <c r="AA844" i="18"/>
  <c r="Z844" i="18"/>
  <c r="C844" i="18"/>
  <c r="A844" i="18"/>
  <c r="AA843" i="18"/>
  <c r="Z843" i="18"/>
  <c r="C843" i="18"/>
  <c r="A843" i="18"/>
  <c r="AA842" i="18"/>
  <c r="Z842" i="18"/>
  <c r="C842" i="18"/>
  <c r="A842" i="18"/>
  <c r="AA841" i="18"/>
  <c r="Z841" i="18"/>
  <c r="C841" i="18"/>
  <c r="A841" i="18"/>
  <c r="AA840" i="18"/>
  <c r="Z840" i="18"/>
  <c r="C840" i="18"/>
  <c r="A840" i="18"/>
  <c r="AA839" i="18"/>
  <c r="Z839" i="18"/>
  <c r="C839" i="18"/>
  <c r="A839" i="18"/>
  <c r="AA838" i="18"/>
  <c r="Z838" i="18"/>
  <c r="C838" i="18"/>
  <c r="A838" i="18"/>
  <c r="AA837" i="18"/>
  <c r="Z837" i="18"/>
  <c r="C837" i="18"/>
  <c r="A837" i="18"/>
  <c r="AA836" i="18"/>
  <c r="Z836" i="18"/>
  <c r="C836" i="18"/>
  <c r="A836" i="18"/>
  <c r="AA835" i="18"/>
  <c r="Z835" i="18"/>
  <c r="C835" i="18"/>
  <c r="A835" i="18"/>
  <c r="AA834" i="18"/>
  <c r="Z834" i="18"/>
  <c r="C834" i="18"/>
  <c r="A834" i="18"/>
  <c r="AA833" i="18"/>
  <c r="Z833" i="18"/>
  <c r="C833" i="18"/>
  <c r="A833" i="18"/>
  <c r="AA832" i="18"/>
  <c r="Z832" i="18"/>
  <c r="C832" i="18"/>
  <c r="A832" i="18"/>
  <c r="AA831" i="18"/>
  <c r="Z831" i="18"/>
  <c r="C831" i="18"/>
  <c r="A831" i="18"/>
  <c r="AA830" i="18"/>
  <c r="Z830" i="18"/>
  <c r="C830" i="18"/>
  <c r="A830" i="18"/>
  <c r="AA829" i="18"/>
  <c r="Z829" i="18"/>
  <c r="C829" i="18"/>
  <c r="A829" i="18"/>
  <c r="AA828" i="18"/>
  <c r="Z828" i="18"/>
  <c r="C828" i="18"/>
  <c r="A828" i="18"/>
  <c r="AA827" i="18"/>
  <c r="Z827" i="18"/>
  <c r="C827" i="18"/>
  <c r="A827" i="18"/>
  <c r="AA826" i="18"/>
  <c r="Z826" i="18"/>
  <c r="C826" i="18"/>
  <c r="A826" i="18"/>
  <c r="AA825" i="18"/>
  <c r="Z825" i="18"/>
  <c r="C825" i="18"/>
  <c r="A825" i="18"/>
  <c r="AA824" i="18"/>
  <c r="Z824" i="18"/>
  <c r="C824" i="18"/>
  <c r="A824" i="18"/>
  <c r="AA823" i="18"/>
  <c r="Z823" i="18"/>
  <c r="C823" i="18"/>
  <c r="A823" i="18"/>
  <c r="AA822" i="18"/>
  <c r="Z822" i="18"/>
  <c r="C822" i="18"/>
  <c r="A822" i="18"/>
  <c r="AA821" i="18"/>
  <c r="Z821" i="18"/>
  <c r="C821" i="18"/>
  <c r="A821" i="18"/>
  <c r="AA820" i="18"/>
  <c r="Z820" i="18"/>
  <c r="C820" i="18"/>
  <c r="A820" i="18"/>
  <c r="AA819" i="18"/>
  <c r="Z819" i="18"/>
  <c r="C819" i="18"/>
  <c r="A819" i="18"/>
  <c r="AA818" i="18"/>
  <c r="Z818" i="18"/>
  <c r="C818" i="18"/>
  <c r="A818" i="18"/>
  <c r="AA817" i="18"/>
  <c r="Z817" i="18"/>
  <c r="C817" i="18"/>
  <c r="A817" i="18"/>
  <c r="AA816" i="18"/>
  <c r="Z816" i="18"/>
  <c r="C816" i="18"/>
  <c r="A816" i="18"/>
  <c r="AA815" i="18"/>
  <c r="Z815" i="18"/>
  <c r="C815" i="18"/>
  <c r="A815" i="18"/>
  <c r="AA814" i="18"/>
  <c r="Z814" i="18"/>
  <c r="C814" i="18"/>
  <c r="A814" i="18"/>
  <c r="AA813" i="18"/>
  <c r="Z813" i="18"/>
  <c r="C813" i="18"/>
  <c r="A813" i="18"/>
  <c r="AA812" i="18"/>
  <c r="Z812" i="18"/>
  <c r="C812" i="18"/>
  <c r="A812" i="18"/>
  <c r="AA811" i="18"/>
  <c r="Z811" i="18"/>
  <c r="C811" i="18"/>
  <c r="A811" i="18"/>
  <c r="AA810" i="18"/>
  <c r="Z810" i="18"/>
  <c r="C810" i="18"/>
  <c r="A810" i="18"/>
  <c r="AA809" i="18"/>
  <c r="Z809" i="18"/>
  <c r="C809" i="18"/>
  <c r="A809" i="18"/>
  <c r="AA808" i="18"/>
  <c r="Z808" i="18"/>
  <c r="C808" i="18"/>
  <c r="A808" i="18"/>
  <c r="AA807" i="18"/>
  <c r="Z807" i="18"/>
  <c r="C807" i="18"/>
  <c r="A807" i="18"/>
  <c r="AA806" i="18"/>
  <c r="Z806" i="18"/>
  <c r="C806" i="18"/>
  <c r="A806" i="18"/>
  <c r="AA805" i="18"/>
  <c r="Z805" i="18"/>
  <c r="C805" i="18"/>
  <c r="A805" i="18"/>
  <c r="AA804" i="18"/>
  <c r="Z804" i="18"/>
  <c r="C804" i="18"/>
  <c r="A804" i="18"/>
  <c r="AA803" i="18"/>
  <c r="Z803" i="18"/>
  <c r="C803" i="18"/>
  <c r="A803" i="18"/>
  <c r="AA802" i="18"/>
  <c r="Z802" i="18"/>
  <c r="C802" i="18"/>
  <c r="A802" i="18"/>
  <c r="Z801" i="18"/>
  <c r="M801" i="18"/>
  <c r="AA801" i="18" s="1"/>
  <c r="C801" i="18"/>
  <c r="A801" i="18"/>
  <c r="AA800" i="18"/>
  <c r="Z800" i="18"/>
  <c r="C800" i="18"/>
  <c r="A800" i="18"/>
  <c r="AA799" i="18"/>
  <c r="Z799" i="18"/>
  <c r="C799" i="18"/>
  <c r="A799" i="18"/>
  <c r="AA798" i="18"/>
  <c r="Z798" i="18"/>
  <c r="C798" i="18"/>
  <c r="A798" i="18"/>
  <c r="AA797" i="18"/>
  <c r="Z797" i="18"/>
  <c r="C797" i="18"/>
  <c r="A797" i="18"/>
  <c r="AA796" i="18"/>
  <c r="Z796" i="18"/>
  <c r="C796" i="18"/>
  <c r="A796" i="18"/>
  <c r="AA795" i="18"/>
  <c r="Z795" i="18"/>
  <c r="C795" i="18"/>
  <c r="A795" i="18"/>
  <c r="AA794" i="18"/>
  <c r="Z794" i="18"/>
  <c r="C794" i="18"/>
  <c r="A794" i="18"/>
  <c r="AA793" i="18"/>
  <c r="Z793" i="18"/>
  <c r="C793" i="18"/>
  <c r="A793" i="18"/>
  <c r="AA792" i="18"/>
  <c r="Z792" i="18"/>
  <c r="C792" i="18"/>
  <c r="A792" i="18"/>
  <c r="AA791" i="18"/>
  <c r="Z791" i="18"/>
  <c r="C791" i="18"/>
  <c r="A791" i="18"/>
  <c r="AA790" i="18"/>
  <c r="Z790" i="18"/>
  <c r="C790" i="18"/>
  <c r="A790" i="18"/>
  <c r="AA789" i="18"/>
  <c r="Z789" i="18"/>
  <c r="C789" i="18"/>
  <c r="A789" i="18"/>
  <c r="AA788" i="18"/>
  <c r="Z788" i="18"/>
  <c r="C788" i="18"/>
  <c r="A788" i="18"/>
  <c r="AA787" i="18"/>
  <c r="Z787" i="18"/>
  <c r="C787" i="18"/>
  <c r="A787" i="18"/>
  <c r="AA786" i="18"/>
  <c r="Z786" i="18"/>
  <c r="C786" i="18"/>
  <c r="A786" i="18"/>
  <c r="AA785" i="18"/>
  <c r="Z785" i="18"/>
  <c r="C785" i="18"/>
  <c r="A785" i="18"/>
  <c r="AA784" i="18"/>
  <c r="Z784" i="18"/>
  <c r="C784" i="18"/>
  <c r="A784" i="18"/>
  <c r="AA783" i="18"/>
  <c r="Z783" i="18"/>
  <c r="C783" i="18"/>
  <c r="A783" i="18"/>
  <c r="AA782" i="18"/>
  <c r="Z782" i="18"/>
  <c r="C782" i="18"/>
  <c r="A782" i="18"/>
  <c r="AA781" i="18"/>
  <c r="Z781" i="18"/>
  <c r="C781" i="18"/>
  <c r="A781" i="18"/>
  <c r="AA780" i="18"/>
  <c r="Z780" i="18"/>
  <c r="C780" i="18"/>
  <c r="A780" i="18"/>
  <c r="AA779" i="18"/>
  <c r="Z779" i="18"/>
  <c r="C779" i="18"/>
  <c r="A779" i="18"/>
  <c r="AA778" i="18"/>
  <c r="Z778" i="18"/>
  <c r="C778" i="18"/>
  <c r="A778" i="18"/>
  <c r="AA777" i="18"/>
  <c r="Z777" i="18"/>
  <c r="C777" i="18"/>
  <c r="A777" i="18"/>
  <c r="AA776" i="18"/>
  <c r="Z776" i="18"/>
  <c r="C776" i="18"/>
  <c r="A776" i="18"/>
  <c r="AA775" i="18"/>
  <c r="Z775" i="18"/>
  <c r="C775" i="18"/>
  <c r="A775" i="18"/>
  <c r="AA774" i="18"/>
  <c r="Z774" i="18"/>
  <c r="C774" i="18"/>
  <c r="A774" i="18"/>
  <c r="AA773" i="18"/>
  <c r="Z773" i="18"/>
  <c r="C773" i="18"/>
  <c r="A773" i="18"/>
  <c r="AA772" i="18"/>
  <c r="Z772" i="18"/>
  <c r="C772" i="18"/>
  <c r="A772" i="18"/>
  <c r="AA771" i="18"/>
  <c r="Z771" i="18"/>
  <c r="C771" i="18"/>
  <c r="A771" i="18"/>
  <c r="AA770" i="18"/>
  <c r="Z770" i="18"/>
  <c r="C770" i="18"/>
  <c r="A770" i="18"/>
  <c r="AA769" i="18"/>
  <c r="Z769" i="18"/>
  <c r="C769" i="18"/>
  <c r="A769" i="18"/>
  <c r="AA768" i="18"/>
  <c r="Z768" i="18"/>
  <c r="C768" i="18"/>
  <c r="A768" i="18"/>
  <c r="AA767" i="18"/>
  <c r="Z767" i="18"/>
  <c r="C767" i="18"/>
  <c r="A767" i="18"/>
  <c r="AA766" i="18"/>
  <c r="Z766" i="18"/>
  <c r="C766" i="18"/>
  <c r="A766" i="18"/>
  <c r="AA765" i="18"/>
  <c r="Z765" i="18"/>
  <c r="C765" i="18"/>
  <c r="A765" i="18"/>
  <c r="AA764" i="18"/>
  <c r="Z764" i="18"/>
  <c r="C764" i="18"/>
  <c r="A764" i="18"/>
  <c r="AA763" i="18"/>
  <c r="Z763" i="18"/>
  <c r="C763" i="18"/>
  <c r="A763" i="18"/>
  <c r="AA762" i="18"/>
  <c r="Z762" i="18"/>
  <c r="C762" i="18"/>
  <c r="A762" i="18"/>
  <c r="AA761" i="18"/>
  <c r="Z761" i="18"/>
  <c r="C761" i="18"/>
  <c r="A761" i="18"/>
  <c r="AA760" i="18"/>
  <c r="Z760" i="18"/>
  <c r="C760" i="18"/>
  <c r="A760" i="18"/>
  <c r="Z759" i="18"/>
  <c r="M759" i="18"/>
  <c r="AA759" i="18" s="1"/>
  <c r="C759" i="18"/>
  <c r="A759" i="18"/>
  <c r="AA758" i="18"/>
  <c r="Z758" i="18"/>
  <c r="C758" i="18"/>
  <c r="A758" i="18"/>
  <c r="AA757" i="18"/>
  <c r="Z757" i="18"/>
  <c r="C757" i="18"/>
  <c r="A757" i="18"/>
  <c r="AA756" i="18"/>
  <c r="Z756" i="18"/>
  <c r="C756" i="18"/>
  <c r="A756" i="18"/>
  <c r="AA755" i="18"/>
  <c r="Z755" i="18"/>
  <c r="C755" i="18"/>
  <c r="A755" i="18"/>
  <c r="AA754" i="18"/>
  <c r="Z754" i="18"/>
  <c r="C754" i="18"/>
  <c r="A754" i="18"/>
  <c r="AA753" i="18"/>
  <c r="Z753" i="18"/>
  <c r="C753" i="18"/>
  <c r="A753" i="18"/>
  <c r="AA752" i="18"/>
  <c r="Z752" i="18"/>
  <c r="C752" i="18"/>
  <c r="A752" i="18"/>
  <c r="AA751" i="18"/>
  <c r="Z751" i="18"/>
  <c r="C751" i="18"/>
  <c r="A751" i="18"/>
  <c r="AA750" i="18"/>
  <c r="Z750" i="18"/>
  <c r="C750" i="18"/>
  <c r="A750" i="18"/>
  <c r="M749" i="18"/>
  <c r="C749" i="18"/>
  <c r="A749" i="18"/>
  <c r="AA748" i="18"/>
  <c r="Z748" i="18"/>
  <c r="C748" i="18"/>
  <c r="A748" i="18"/>
  <c r="AA747" i="18"/>
  <c r="Z747" i="18"/>
  <c r="C747" i="18"/>
  <c r="A747" i="18"/>
  <c r="C746" i="18"/>
  <c r="A746" i="18"/>
  <c r="AA745" i="18"/>
  <c r="Z745" i="18"/>
  <c r="C745" i="18"/>
  <c r="A745" i="18"/>
  <c r="AA744" i="18"/>
  <c r="Z744" i="18"/>
  <c r="C744" i="18"/>
  <c r="A744" i="18"/>
  <c r="AA743" i="18"/>
  <c r="Z743" i="18"/>
  <c r="C743" i="18"/>
  <c r="A743" i="18"/>
  <c r="AA742" i="18"/>
  <c r="Z742" i="18"/>
  <c r="C742" i="18"/>
  <c r="A742" i="18"/>
  <c r="AA741" i="18"/>
  <c r="Z741" i="18"/>
  <c r="C741" i="18"/>
  <c r="A741" i="18"/>
  <c r="AA740" i="18"/>
  <c r="Z740" i="18"/>
  <c r="C740" i="18"/>
  <c r="A740" i="18"/>
  <c r="AA739" i="18"/>
  <c r="Z739" i="18"/>
  <c r="C739" i="18"/>
  <c r="A739" i="18"/>
  <c r="AA738" i="18"/>
  <c r="Z738" i="18"/>
  <c r="C738" i="18"/>
  <c r="A738" i="18"/>
  <c r="AA737" i="18"/>
  <c r="Z737" i="18"/>
  <c r="C737" i="18"/>
  <c r="A737" i="18"/>
  <c r="AA736" i="18"/>
  <c r="Z736" i="18"/>
  <c r="C736" i="18"/>
  <c r="A736" i="18"/>
  <c r="C735" i="18"/>
  <c r="A735" i="18"/>
  <c r="AA734" i="18"/>
  <c r="J734" i="18"/>
  <c r="Z734" i="18" s="1"/>
  <c r="C734" i="18"/>
  <c r="A734" i="18"/>
  <c r="AA733" i="18"/>
  <c r="Z733" i="18"/>
  <c r="C733" i="18"/>
  <c r="A733" i="18"/>
  <c r="AA732" i="18"/>
  <c r="Z732" i="18"/>
  <c r="C732" i="18"/>
  <c r="A732" i="18"/>
  <c r="AA731" i="18"/>
  <c r="Z731" i="18"/>
  <c r="C731" i="18"/>
  <c r="A731" i="18"/>
  <c r="AA730" i="18"/>
  <c r="Z730" i="18"/>
  <c r="C730" i="18"/>
  <c r="A730" i="18"/>
  <c r="AA729" i="18"/>
  <c r="Z729" i="18"/>
  <c r="C729" i="18"/>
  <c r="A729" i="18"/>
  <c r="AA728" i="18"/>
  <c r="Z728" i="18"/>
  <c r="C728" i="18"/>
  <c r="A728" i="18"/>
  <c r="AA727" i="18"/>
  <c r="Z727" i="18"/>
  <c r="C727" i="18"/>
  <c r="A727" i="18"/>
  <c r="AA726" i="18"/>
  <c r="Z726" i="18"/>
  <c r="C726" i="18"/>
  <c r="A726" i="18"/>
  <c r="AA725" i="18"/>
  <c r="Z725" i="18"/>
  <c r="C725" i="18"/>
  <c r="A725" i="18"/>
  <c r="AA724" i="18"/>
  <c r="Z724" i="18"/>
  <c r="C724" i="18"/>
  <c r="A724" i="18"/>
  <c r="AA723" i="18"/>
  <c r="Z723" i="18"/>
  <c r="C723" i="18"/>
  <c r="A723" i="18"/>
  <c r="AA722" i="18"/>
  <c r="Z722" i="18"/>
  <c r="C722" i="18"/>
  <c r="A722" i="18"/>
  <c r="AA721" i="18"/>
  <c r="Z721" i="18"/>
  <c r="C721" i="18"/>
  <c r="A721" i="18"/>
  <c r="AA720" i="18"/>
  <c r="Z720" i="18"/>
  <c r="C720" i="18"/>
  <c r="A720" i="18"/>
  <c r="AA719" i="18"/>
  <c r="Z719" i="18"/>
  <c r="C719" i="18"/>
  <c r="A719" i="18"/>
  <c r="AA718" i="18"/>
  <c r="Z718" i="18"/>
  <c r="C718" i="18"/>
  <c r="A718" i="18"/>
  <c r="AA717" i="18"/>
  <c r="Z717" i="18"/>
  <c r="C717" i="18"/>
  <c r="A717" i="18"/>
  <c r="AA716" i="18"/>
  <c r="Z716" i="18"/>
  <c r="C716" i="18"/>
  <c r="A716" i="18"/>
  <c r="AA715" i="18"/>
  <c r="Z715" i="18"/>
  <c r="C715" i="18"/>
  <c r="A715" i="18"/>
  <c r="AA714" i="18"/>
  <c r="Z714" i="18"/>
  <c r="C714" i="18"/>
  <c r="A714" i="18"/>
  <c r="AA713" i="18"/>
  <c r="Z713" i="18"/>
  <c r="C713" i="18"/>
  <c r="A713" i="18"/>
  <c r="AA712" i="18"/>
  <c r="Z712" i="18"/>
  <c r="C712" i="18"/>
  <c r="A712" i="18"/>
  <c r="AA711" i="18"/>
  <c r="Z711" i="18"/>
  <c r="C711" i="18"/>
  <c r="A711" i="18"/>
  <c r="AA710" i="18"/>
  <c r="Z710" i="18"/>
  <c r="C710" i="18"/>
  <c r="A710" i="18"/>
  <c r="AA709" i="18"/>
  <c r="Z709" i="18"/>
  <c r="C709" i="18"/>
  <c r="A709" i="18"/>
  <c r="AA708" i="18"/>
  <c r="Z708" i="18"/>
  <c r="C708" i="18"/>
  <c r="A708" i="18"/>
  <c r="AA707" i="18"/>
  <c r="Z707" i="18"/>
  <c r="C707" i="18"/>
  <c r="A707" i="18"/>
  <c r="AA706" i="18"/>
  <c r="Z706" i="18"/>
  <c r="C706" i="18"/>
  <c r="A706" i="18"/>
  <c r="AA705" i="18"/>
  <c r="Z705" i="18"/>
  <c r="C705" i="18"/>
  <c r="A705" i="18"/>
  <c r="AA704" i="18"/>
  <c r="Z704" i="18"/>
  <c r="C704" i="18"/>
  <c r="A704" i="18"/>
  <c r="AA703" i="18"/>
  <c r="Z703" i="18"/>
  <c r="C703" i="18"/>
  <c r="A703" i="18"/>
  <c r="AA702" i="18"/>
  <c r="Z702" i="18"/>
  <c r="C702" i="18"/>
  <c r="A702" i="18"/>
  <c r="AA701" i="18"/>
  <c r="Z701" i="18"/>
  <c r="C701" i="18"/>
  <c r="A701" i="18"/>
  <c r="AA700" i="18"/>
  <c r="Z700" i="18"/>
  <c r="C700" i="18"/>
  <c r="A700" i="18"/>
  <c r="AA699" i="18"/>
  <c r="Z699" i="18"/>
  <c r="C699" i="18"/>
  <c r="A699" i="18"/>
  <c r="AA698" i="18"/>
  <c r="Z698" i="18"/>
  <c r="C698" i="18"/>
  <c r="A698" i="18"/>
  <c r="AA697" i="18"/>
  <c r="Z697" i="18"/>
  <c r="C697" i="18"/>
  <c r="A697" i="18"/>
  <c r="AA696" i="18"/>
  <c r="Z696" i="18"/>
  <c r="C696" i="18"/>
  <c r="A696" i="18"/>
  <c r="AA695" i="18"/>
  <c r="Z695" i="18"/>
  <c r="C695" i="18"/>
  <c r="A695" i="18"/>
  <c r="AA694" i="18"/>
  <c r="Z694" i="18"/>
  <c r="C694" i="18"/>
  <c r="A694" i="18"/>
  <c r="AA693" i="18"/>
  <c r="Z693" i="18"/>
  <c r="C693" i="18"/>
  <c r="A693" i="18"/>
  <c r="AA692" i="18"/>
  <c r="Z692" i="18"/>
  <c r="C692" i="18"/>
  <c r="A692" i="18"/>
  <c r="AA691" i="18"/>
  <c r="Z691" i="18"/>
  <c r="C691" i="18"/>
  <c r="A691" i="18"/>
  <c r="AA690" i="18"/>
  <c r="Z690" i="18"/>
  <c r="C690" i="18"/>
  <c r="A690" i="18"/>
  <c r="AA689" i="18"/>
  <c r="Z689" i="18"/>
  <c r="C689" i="18"/>
  <c r="A689" i="18"/>
  <c r="AA688" i="18"/>
  <c r="Z688" i="18"/>
  <c r="C688" i="18"/>
  <c r="A688" i="18"/>
  <c r="AA687" i="18"/>
  <c r="Z687" i="18"/>
  <c r="C687" i="18"/>
  <c r="A687" i="18"/>
  <c r="AA686" i="18"/>
  <c r="Z686" i="18"/>
  <c r="C686" i="18"/>
  <c r="A686" i="18"/>
  <c r="AA685" i="18"/>
  <c r="Z685" i="18"/>
  <c r="C685" i="18"/>
  <c r="A685" i="18"/>
  <c r="AA684" i="18"/>
  <c r="Z684" i="18"/>
  <c r="C684" i="18"/>
  <c r="A684" i="18"/>
  <c r="AA683" i="18"/>
  <c r="Z683" i="18"/>
  <c r="C683" i="18"/>
  <c r="A683" i="18"/>
  <c r="AA682" i="18"/>
  <c r="Z682" i="18"/>
  <c r="C682" i="18"/>
  <c r="A682" i="18"/>
  <c r="AA681" i="18"/>
  <c r="J681" i="18"/>
  <c r="Z681" i="18" s="1"/>
  <c r="C681" i="18"/>
  <c r="A681" i="18"/>
  <c r="AA680" i="18"/>
  <c r="J680" i="18"/>
  <c r="Z680" i="18" s="1"/>
  <c r="C680" i="18"/>
  <c r="A680" i="18"/>
  <c r="AA679" i="18"/>
  <c r="Z679" i="18"/>
  <c r="C679" i="18"/>
  <c r="A679" i="18"/>
  <c r="AA678" i="18"/>
  <c r="J678" i="18"/>
  <c r="Z678" i="18" s="1"/>
  <c r="C678" i="18"/>
  <c r="A678" i="18"/>
  <c r="AA677" i="18"/>
  <c r="Z677" i="18"/>
  <c r="C677" i="18"/>
  <c r="A677" i="18"/>
  <c r="AA676" i="18"/>
  <c r="Z676" i="18"/>
  <c r="C676" i="18"/>
  <c r="A676" i="18"/>
  <c r="AA675" i="18"/>
  <c r="Z675" i="18"/>
  <c r="C675" i="18"/>
  <c r="A675" i="18"/>
  <c r="AA674" i="18"/>
  <c r="Z674" i="18"/>
  <c r="C674" i="18"/>
  <c r="A674" i="18"/>
  <c r="AA673" i="18"/>
  <c r="Z673" i="18"/>
  <c r="C673" i="18"/>
  <c r="A673" i="18"/>
  <c r="AA672" i="18"/>
  <c r="Z672" i="18"/>
  <c r="C672" i="18"/>
  <c r="A672" i="18"/>
  <c r="AA671" i="18"/>
  <c r="Z671" i="18"/>
  <c r="C671" i="18"/>
  <c r="A671" i="18"/>
  <c r="AA670" i="18"/>
  <c r="Z670" i="18"/>
  <c r="C670" i="18"/>
  <c r="A670" i="18"/>
  <c r="AA669" i="18"/>
  <c r="Z669" i="18"/>
  <c r="C669" i="18"/>
  <c r="A669" i="18"/>
  <c r="A668" i="18"/>
  <c r="A667" i="18"/>
  <c r="A666" i="18"/>
  <c r="A665" i="18"/>
  <c r="A664" i="18"/>
  <c r="A663" i="18"/>
  <c r="A662" i="18"/>
  <c r="A661" i="18"/>
  <c r="A660" i="18"/>
  <c r="A659" i="18"/>
  <c r="A658" i="18"/>
  <c r="A657" i="18"/>
  <c r="A656" i="18"/>
  <c r="A655" i="18"/>
  <c r="A654" i="18"/>
  <c r="A653" i="18"/>
  <c r="A652" i="18"/>
  <c r="A651" i="18"/>
  <c r="A650" i="18"/>
  <c r="A649" i="18"/>
  <c r="A648" i="18"/>
  <c r="A647" i="18"/>
  <c r="A646" i="18"/>
  <c r="A645" i="18"/>
  <c r="A644" i="18"/>
  <c r="A643" i="18"/>
  <c r="A642" i="18"/>
  <c r="A641" i="18"/>
  <c r="A640" i="18"/>
  <c r="A639" i="18"/>
  <c r="A638" i="18"/>
  <c r="A637" i="18"/>
  <c r="A636" i="18"/>
  <c r="A635" i="18"/>
  <c r="A634" i="18"/>
  <c r="A633" i="18"/>
  <c r="A632" i="18"/>
  <c r="A631" i="18"/>
  <c r="A630" i="18"/>
  <c r="A629" i="18"/>
  <c r="A628" i="18"/>
  <c r="A627" i="18"/>
  <c r="A626" i="18"/>
  <c r="A625" i="18"/>
  <c r="A624" i="18"/>
  <c r="A623" i="18"/>
  <c r="A622" i="18"/>
  <c r="A621" i="18"/>
  <c r="A620" i="18"/>
  <c r="A619" i="18"/>
  <c r="A618" i="18"/>
  <c r="A617" i="18"/>
  <c r="A616" i="18"/>
  <c r="A615" i="18"/>
  <c r="A614" i="18"/>
  <c r="A613" i="18"/>
  <c r="A612" i="18"/>
  <c r="A611" i="18"/>
  <c r="A610" i="18"/>
  <c r="A609" i="18"/>
  <c r="A608" i="18"/>
  <c r="A607" i="18"/>
  <c r="A606" i="18"/>
  <c r="A605" i="18"/>
  <c r="A604" i="18"/>
  <c r="A603" i="18"/>
  <c r="A602" i="18"/>
  <c r="A601" i="18"/>
  <c r="A600" i="18"/>
  <c r="A599" i="18"/>
  <c r="A598" i="18"/>
  <c r="A597" i="18"/>
  <c r="A596" i="18"/>
  <c r="A595" i="18"/>
  <c r="A594" i="18"/>
  <c r="A593" i="18"/>
  <c r="A592" i="18"/>
  <c r="A591" i="18"/>
  <c r="AB590" i="18"/>
  <c r="AA590" i="18"/>
  <c r="C590" i="18"/>
  <c r="A590" i="18"/>
  <c r="AB589" i="18"/>
  <c r="AA589" i="18"/>
  <c r="C589" i="18"/>
  <c r="A589" i="18"/>
  <c r="AB588" i="18"/>
  <c r="AA588" i="18"/>
  <c r="C588" i="18"/>
  <c r="A588" i="18"/>
  <c r="AB587" i="18"/>
  <c r="AA587" i="18"/>
  <c r="C587" i="18"/>
  <c r="A587" i="18"/>
  <c r="AB586" i="18"/>
  <c r="AA586" i="18"/>
  <c r="C586" i="18"/>
  <c r="A586" i="18"/>
  <c r="AB585" i="18"/>
  <c r="AA585" i="18"/>
  <c r="C585" i="18"/>
  <c r="A585" i="18"/>
  <c r="AB584" i="18"/>
  <c r="AA584" i="18"/>
  <c r="C584" i="18"/>
  <c r="A584" i="18"/>
  <c r="AB583" i="18"/>
  <c r="AA583" i="18"/>
  <c r="C583" i="18"/>
  <c r="A583" i="18"/>
  <c r="AA582" i="18"/>
  <c r="N582" i="18"/>
  <c r="AB582" i="18" s="1"/>
  <c r="C582" i="18"/>
  <c r="A582" i="18"/>
  <c r="AB581" i="18"/>
  <c r="AA581" i="18"/>
  <c r="C581" i="18"/>
  <c r="A581" i="18"/>
  <c r="AB580" i="18"/>
  <c r="AA580" i="18"/>
  <c r="C580" i="18"/>
  <c r="A580" i="18"/>
  <c r="AB579" i="18"/>
  <c r="AA579" i="18"/>
  <c r="C579" i="18"/>
  <c r="A579" i="18"/>
  <c r="AB578" i="18"/>
  <c r="AA578" i="18"/>
  <c r="C578" i="18"/>
  <c r="A578" i="18"/>
  <c r="AB577" i="18"/>
  <c r="AA577" i="18"/>
  <c r="C577" i="18"/>
  <c r="A577" i="18"/>
  <c r="AB576" i="18"/>
  <c r="AA576" i="18"/>
  <c r="C576" i="18"/>
  <c r="A576" i="18"/>
  <c r="AA575" i="18"/>
  <c r="N575" i="18"/>
  <c r="AB575" i="18" s="1"/>
  <c r="C575" i="18"/>
  <c r="A575" i="18"/>
  <c r="AB574" i="18"/>
  <c r="AA574" i="18"/>
  <c r="C574" i="18"/>
  <c r="A574" i="18"/>
  <c r="AB573" i="18"/>
  <c r="AA573" i="18"/>
  <c r="C573" i="18"/>
  <c r="A573" i="18"/>
  <c r="AB572" i="18"/>
  <c r="AA572" i="18"/>
  <c r="C572" i="18"/>
  <c r="A572" i="18"/>
  <c r="AB571" i="18"/>
  <c r="AA571" i="18"/>
  <c r="C571" i="18"/>
  <c r="A571" i="18"/>
  <c r="AB570" i="18"/>
  <c r="AA570" i="18"/>
  <c r="C570" i="18"/>
  <c r="A570" i="18"/>
  <c r="AB569" i="18"/>
  <c r="AA569" i="18"/>
  <c r="C569" i="18"/>
  <c r="A569" i="18"/>
  <c r="AA568" i="18"/>
  <c r="Z568" i="18"/>
  <c r="C568" i="18"/>
  <c r="A568" i="18"/>
  <c r="AA567" i="18"/>
  <c r="Z567" i="18"/>
  <c r="C567" i="18"/>
  <c r="A567" i="18"/>
  <c r="AA566" i="18"/>
  <c r="Z566" i="18"/>
  <c r="C566" i="18"/>
  <c r="A566" i="18"/>
  <c r="AA565" i="18"/>
  <c r="Z565" i="18"/>
  <c r="C565" i="18"/>
  <c r="A565" i="18"/>
  <c r="AA564" i="18"/>
  <c r="Z564" i="18"/>
  <c r="C564" i="18"/>
  <c r="A564" i="18"/>
  <c r="AA563" i="18"/>
  <c r="Z563" i="18"/>
  <c r="C563" i="18"/>
  <c r="A563" i="18"/>
  <c r="AA562" i="18"/>
  <c r="Z562" i="18"/>
  <c r="C562" i="18"/>
  <c r="A562" i="18"/>
  <c r="AA561" i="18"/>
  <c r="Z561" i="18"/>
  <c r="C561" i="18"/>
  <c r="A561" i="18"/>
  <c r="AA560" i="18"/>
  <c r="Z560" i="18"/>
  <c r="C560" i="18"/>
  <c r="A560" i="18"/>
  <c r="AA559" i="18"/>
  <c r="Z559" i="18"/>
  <c r="C559" i="18"/>
  <c r="A559" i="18"/>
  <c r="AA558" i="18"/>
  <c r="Z558" i="18"/>
  <c r="C558" i="18"/>
  <c r="A558" i="18"/>
  <c r="AA557" i="18"/>
  <c r="Z557" i="18"/>
  <c r="C557" i="18"/>
  <c r="A557" i="18"/>
  <c r="AA556" i="18"/>
  <c r="Z556" i="18"/>
  <c r="C556" i="18"/>
  <c r="A556" i="18"/>
  <c r="AA555" i="18"/>
  <c r="Z555" i="18"/>
  <c r="C555" i="18"/>
  <c r="A555" i="18"/>
  <c r="AA554" i="18"/>
  <c r="Z554" i="18"/>
  <c r="C554" i="18"/>
  <c r="A554" i="18"/>
  <c r="AA553" i="18"/>
  <c r="Z553" i="18"/>
  <c r="C553" i="18"/>
  <c r="A553" i="18"/>
  <c r="AA552" i="18"/>
  <c r="Z552" i="18"/>
  <c r="C552" i="18"/>
  <c r="A552" i="18"/>
  <c r="AA551" i="18"/>
  <c r="Z551" i="18"/>
  <c r="C551" i="18"/>
  <c r="A551" i="18"/>
  <c r="AA550" i="18"/>
  <c r="Z550" i="18"/>
  <c r="C550" i="18"/>
  <c r="A550" i="18"/>
  <c r="AA549" i="18"/>
  <c r="Z549" i="18"/>
  <c r="C549" i="18"/>
  <c r="A549" i="18"/>
  <c r="AA548" i="18"/>
  <c r="Z548" i="18"/>
  <c r="C548" i="18"/>
  <c r="A548" i="18"/>
  <c r="AA547" i="18"/>
  <c r="Z547" i="18"/>
  <c r="C547" i="18"/>
  <c r="A547" i="18"/>
  <c r="AA546" i="18"/>
  <c r="Z546" i="18"/>
  <c r="C546" i="18"/>
  <c r="A546" i="18"/>
  <c r="AA545" i="18"/>
  <c r="Z545" i="18"/>
  <c r="C545" i="18"/>
  <c r="A545" i="18"/>
  <c r="AA544" i="18"/>
  <c r="Z544" i="18"/>
  <c r="C544" i="18"/>
  <c r="A544" i="18"/>
  <c r="AA543" i="18"/>
  <c r="Z543" i="18"/>
  <c r="C543" i="18"/>
  <c r="A543" i="18"/>
  <c r="AA542" i="18"/>
  <c r="Z542" i="18"/>
  <c r="C542" i="18"/>
  <c r="A542" i="18"/>
  <c r="AA541" i="18"/>
  <c r="Z541" i="18"/>
  <c r="C541" i="18"/>
  <c r="A541" i="18"/>
  <c r="AA540" i="18"/>
  <c r="Z540" i="18"/>
  <c r="C540" i="18"/>
  <c r="A540" i="18"/>
  <c r="AA539" i="18"/>
  <c r="Z539" i="18"/>
  <c r="C539" i="18"/>
  <c r="A539" i="18"/>
  <c r="AA538" i="18"/>
  <c r="Z538" i="18"/>
  <c r="C538" i="18"/>
  <c r="A538" i="18"/>
  <c r="AA537" i="18"/>
  <c r="Z537" i="18"/>
  <c r="C537" i="18"/>
  <c r="A537" i="18"/>
  <c r="AA536" i="18"/>
  <c r="Z536" i="18"/>
  <c r="C536" i="18"/>
  <c r="A536" i="18"/>
  <c r="AA535" i="18"/>
  <c r="Z535" i="18"/>
  <c r="C535" i="18"/>
  <c r="A535" i="18"/>
  <c r="AA534" i="18"/>
  <c r="Z534" i="18"/>
  <c r="C534" i="18"/>
  <c r="A534" i="18"/>
  <c r="AA533" i="18"/>
  <c r="Z533" i="18"/>
  <c r="C533" i="18"/>
  <c r="A533" i="18"/>
  <c r="AA532" i="18"/>
  <c r="Z532" i="18"/>
  <c r="C532" i="18"/>
  <c r="A532" i="18"/>
  <c r="AA531" i="18"/>
  <c r="Z531" i="18"/>
  <c r="C531" i="18"/>
  <c r="A531" i="18"/>
  <c r="AA530" i="18"/>
  <c r="Z530" i="18"/>
  <c r="C530" i="18"/>
  <c r="A530" i="18"/>
  <c r="AA529" i="18"/>
  <c r="Z529" i="18"/>
  <c r="C529" i="18"/>
  <c r="A529" i="18"/>
  <c r="AA528" i="18"/>
  <c r="Z528" i="18"/>
  <c r="C528" i="18"/>
  <c r="A528" i="18"/>
  <c r="AA527" i="18"/>
  <c r="Z527" i="18"/>
  <c r="C527" i="18"/>
  <c r="A527" i="18"/>
  <c r="AA526" i="18"/>
  <c r="Z526" i="18"/>
  <c r="C526" i="18"/>
  <c r="A526" i="18"/>
  <c r="AA525" i="18"/>
  <c r="Z525" i="18"/>
  <c r="C525" i="18"/>
  <c r="A525" i="18"/>
  <c r="AA524" i="18"/>
  <c r="Z524" i="18"/>
  <c r="C524" i="18"/>
  <c r="A524" i="18"/>
  <c r="AA523" i="18"/>
  <c r="Z523" i="18"/>
  <c r="C523" i="18"/>
  <c r="A523" i="18"/>
  <c r="AA522" i="18"/>
  <c r="Z522" i="18"/>
  <c r="C522" i="18"/>
  <c r="A522" i="18"/>
  <c r="AA521" i="18"/>
  <c r="Z521" i="18"/>
  <c r="C521" i="18"/>
  <c r="A521" i="18"/>
  <c r="AA520" i="18"/>
  <c r="Z520" i="18"/>
  <c r="C520" i="18"/>
  <c r="A520" i="18"/>
  <c r="AA519" i="18"/>
  <c r="Z519" i="18"/>
  <c r="C519" i="18"/>
  <c r="A519" i="18"/>
  <c r="AA518" i="18"/>
  <c r="Z518" i="18"/>
  <c r="C518" i="18"/>
  <c r="A518" i="18"/>
  <c r="AA517" i="18"/>
  <c r="Z517" i="18"/>
  <c r="C517" i="18"/>
  <c r="A517" i="18"/>
  <c r="AA516" i="18"/>
  <c r="Z516" i="18"/>
  <c r="C516" i="18"/>
  <c r="A516" i="18"/>
  <c r="AA515" i="18"/>
  <c r="Z515" i="18"/>
  <c r="C515" i="18"/>
  <c r="A515" i="18"/>
  <c r="AA514" i="18"/>
  <c r="Z514" i="18"/>
  <c r="C514" i="18"/>
  <c r="A514" i="18"/>
  <c r="AA513" i="18"/>
  <c r="Z513" i="18"/>
  <c r="C513" i="18"/>
  <c r="A513" i="18"/>
  <c r="AA512" i="18"/>
  <c r="Z512" i="18"/>
  <c r="C512" i="18"/>
  <c r="A512" i="18"/>
  <c r="AA511" i="18"/>
  <c r="Z511" i="18"/>
  <c r="C511" i="18"/>
  <c r="A511" i="18"/>
  <c r="AA510" i="18"/>
  <c r="Z510" i="18"/>
  <c r="C510" i="18"/>
  <c r="A510" i="18"/>
  <c r="AA509" i="18"/>
  <c r="Z509" i="18"/>
  <c r="C509" i="18"/>
  <c r="A509" i="18"/>
  <c r="AA508" i="18"/>
  <c r="Z508" i="18"/>
  <c r="C508" i="18"/>
  <c r="A508" i="18"/>
  <c r="AA507" i="18"/>
  <c r="Z507" i="18"/>
  <c r="C507" i="18"/>
  <c r="A507" i="18"/>
  <c r="AA506" i="18"/>
  <c r="Z506" i="18"/>
  <c r="C506" i="18"/>
  <c r="A506" i="18"/>
  <c r="AA505" i="18"/>
  <c r="Z505" i="18"/>
  <c r="C505" i="18"/>
  <c r="A505" i="18"/>
  <c r="AA504" i="18"/>
  <c r="Z504" i="18"/>
  <c r="C504" i="18"/>
  <c r="A504" i="18"/>
  <c r="AA503" i="18"/>
  <c r="Z503" i="18"/>
  <c r="C503" i="18"/>
  <c r="A503" i="18"/>
  <c r="AA502" i="18"/>
  <c r="Z502" i="18"/>
  <c r="C502" i="18"/>
  <c r="A502" i="18"/>
  <c r="AA501" i="18"/>
  <c r="Z501" i="18"/>
  <c r="C501" i="18"/>
  <c r="A501" i="18"/>
  <c r="AA500" i="18"/>
  <c r="Z500" i="18"/>
  <c r="C500" i="18"/>
  <c r="A500" i="18"/>
  <c r="AA499" i="18"/>
  <c r="Z499" i="18"/>
  <c r="C499" i="18"/>
  <c r="A499" i="18"/>
  <c r="AA498" i="18"/>
  <c r="Z498" i="18"/>
  <c r="C498" i="18"/>
  <c r="A498" i="18"/>
  <c r="AA497" i="18"/>
  <c r="Z497" i="18"/>
  <c r="C497" i="18"/>
  <c r="A497" i="18"/>
  <c r="AA496" i="18"/>
  <c r="Z496" i="18"/>
  <c r="C496" i="18"/>
  <c r="A496" i="18"/>
  <c r="AA495" i="18"/>
  <c r="Z495" i="18"/>
  <c r="C495" i="18"/>
  <c r="A495" i="18"/>
  <c r="AA494" i="18"/>
  <c r="Z494" i="18"/>
  <c r="C494" i="18"/>
  <c r="A494" i="18"/>
  <c r="AA493" i="18"/>
  <c r="Z493" i="18"/>
  <c r="C493" i="18"/>
  <c r="A493" i="18"/>
  <c r="AA492" i="18"/>
  <c r="Z492" i="18"/>
  <c r="C492" i="18"/>
  <c r="A492" i="18"/>
  <c r="AA491" i="18"/>
  <c r="Z491" i="18"/>
  <c r="C491" i="18"/>
  <c r="A491" i="18"/>
  <c r="AA490" i="18"/>
  <c r="Z490" i="18"/>
  <c r="C490" i="18"/>
  <c r="A490" i="18"/>
  <c r="AA489" i="18"/>
  <c r="Z489" i="18"/>
  <c r="C489" i="18"/>
  <c r="A489" i="18"/>
  <c r="AA488" i="18"/>
  <c r="Z488" i="18"/>
  <c r="C488" i="18"/>
  <c r="A488" i="18"/>
  <c r="AA487" i="18"/>
  <c r="Z487" i="18"/>
  <c r="C487" i="18"/>
  <c r="A487" i="18"/>
  <c r="AA486" i="18"/>
  <c r="Z486" i="18"/>
  <c r="C486" i="18"/>
  <c r="A486" i="18"/>
  <c r="AA485" i="18"/>
  <c r="Z485" i="18"/>
  <c r="C485" i="18"/>
  <c r="A485" i="18"/>
  <c r="AA484" i="18"/>
  <c r="Z484" i="18"/>
  <c r="C484" i="18"/>
  <c r="A484" i="18"/>
  <c r="AA483" i="18"/>
  <c r="Z483" i="18"/>
  <c r="C483" i="18"/>
  <c r="A483" i="18"/>
  <c r="AA482" i="18"/>
  <c r="Z482" i="18"/>
  <c r="C482" i="18"/>
  <c r="A482" i="18"/>
  <c r="AA481" i="18"/>
  <c r="Z481" i="18"/>
  <c r="C481" i="18"/>
  <c r="A481" i="18"/>
  <c r="AA480" i="18"/>
  <c r="Z480" i="18"/>
  <c r="C480" i="18"/>
  <c r="A480" i="18"/>
  <c r="AA479" i="18"/>
  <c r="Z479" i="18"/>
  <c r="C479" i="18"/>
  <c r="A479" i="18"/>
  <c r="AA478" i="18"/>
  <c r="Z478" i="18"/>
  <c r="C478" i="18"/>
  <c r="A478" i="18"/>
  <c r="AA477" i="18"/>
  <c r="Z477" i="18"/>
  <c r="C477" i="18"/>
  <c r="A477" i="18"/>
  <c r="AA476" i="18"/>
  <c r="Z476" i="18"/>
  <c r="C476" i="18"/>
  <c r="A476" i="18"/>
  <c r="AA475" i="18"/>
  <c r="Z475" i="18"/>
  <c r="C475" i="18"/>
  <c r="A475" i="18"/>
  <c r="AA474" i="18"/>
  <c r="Z474" i="18"/>
  <c r="C474" i="18"/>
  <c r="A474" i="18"/>
  <c r="AA473" i="18"/>
  <c r="Z473" i="18"/>
  <c r="C473" i="18"/>
  <c r="A473" i="18"/>
  <c r="AA472" i="18"/>
  <c r="Z472" i="18"/>
  <c r="C472" i="18"/>
  <c r="A472" i="18"/>
  <c r="AA471" i="18"/>
  <c r="Z471" i="18"/>
  <c r="C471" i="18"/>
  <c r="A471" i="18"/>
  <c r="AA470" i="18"/>
  <c r="Z470" i="18"/>
  <c r="C470" i="18"/>
  <c r="A470" i="18"/>
  <c r="AA469" i="18"/>
  <c r="Z469" i="18"/>
  <c r="C469" i="18"/>
  <c r="A469" i="18"/>
  <c r="AA468" i="18"/>
  <c r="Z468" i="18"/>
  <c r="C468" i="18"/>
  <c r="A468" i="18"/>
  <c r="AA467" i="18"/>
  <c r="Z467" i="18"/>
  <c r="C467" i="18"/>
  <c r="A467" i="18"/>
  <c r="AA466" i="18"/>
  <c r="Z466" i="18"/>
  <c r="C466" i="18"/>
  <c r="A466" i="18"/>
  <c r="AA465" i="18"/>
  <c r="Z465" i="18"/>
  <c r="C465" i="18"/>
  <c r="A465" i="18"/>
  <c r="AA464" i="18"/>
  <c r="Z464" i="18"/>
  <c r="C464" i="18"/>
  <c r="A464" i="18"/>
  <c r="AA463" i="18"/>
  <c r="Z463" i="18"/>
  <c r="C463" i="18"/>
  <c r="A463" i="18"/>
  <c r="AA462" i="18"/>
  <c r="Z462" i="18"/>
  <c r="C462" i="18"/>
  <c r="A462" i="18"/>
  <c r="AA461" i="18"/>
  <c r="Z461" i="18"/>
  <c r="C461" i="18"/>
  <c r="A461" i="18"/>
  <c r="AA460" i="18"/>
  <c r="Z460" i="18"/>
  <c r="C460" i="18"/>
  <c r="A460" i="18"/>
  <c r="AA459" i="18"/>
  <c r="Z459" i="18"/>
  <c r="C459" i="18"/>
  <c r="A459" i="18"/>
  <c r="AA458" i="18"/>
  <c r="Z458" i="18"/>
  <c r="C458" i="18"/>
  <c r="A458" i="18"/>
  <c r="AA457" i="18"/>
  <c r="Z457" i="18"/>
  <c r="C457" i="18"/>
  <c r="A457" i="18"/>
  <c r="AA456" i="18"/>
  <c r="Z456" i="18"/>
  <c r="C456" i="18"/>
  <c r="A456" i="18"/>
  <c r="AA455" i="18"/>
  <c r="Z455" i="18"/>
  <c r="C455" i="18"/>
  <c r="A455" i="18"/>
  <c r="AA454" i="18"/>
  <c r="Z454" i="18"/>
  <c r="C454" i="18"/>
  <c r="A454" i="18"/>
  <c r="AA453" i="18"/>
  <c r="Z453" i="18"/>
  <c r="C453" i="18"/>
  <c r="A453" i="18"/>
  <c r="AA452" i="18"/>
  <c r="Z452" i="18"/>
  <c r="C452" i="18"/>
  <c r="A452" i="18"/>
  <c r="AA451" i="18"/>
  <c r="Z451" i="18"/>
  <c r="C451" i="18"/>
  <c r="A451" i="18"/>
  <c r="AA450" i="18"/>
  <c r="Z450" i="18"/>
  <c r="C450" i="18"/>
  <c r="A450" i="18"/>
  <c r="AA449" i="18"/>
  <c r="Z449" i="18"/>
  <c r="C449" i="18"/>
  <c r="A449" i="18"/>
  <c r="AA448" i="18"/>
  <c r="Z448" i="18"/>
  <c r="C448" i="18"/>
  <c r="A448" i="18"/>
  <c r="AA447" i="18"/>
  <c r="Z447" i="18"/>
  <c r="C447" i="18"/>
  <c r="A447" i="18"/>
  <c r="AA446" i="18"/>
  <c r="Z446" i="18"/>
  <c r="C446" i="18"/>
  <c r="A446" i="18"/>
  <c r="AA445" i="18"/>
  <c r="Z445" i="18"/>
  <c r="C445" i="18"/>
  <c r="A445" i="18"/>
  <c r="AA444" i="18"/>
  <c r="Z444" i="18"/>
  <c r="C444" i="18"/>
  <c r="A444" i="18"/>
  <c r="AA443" i="18"/>
  <c r="Z443" i="18"/>
  <c r="C443" i="18"/>
  <c r="A443" i="18"/>
  <c r="AA442" i="18"/>
  <c r="Z442" i="18"/>
  <c r="C442" i="18"/>
  <c r="A442" i="18"/>
  <c r="AA441" i="18"/>
  <c r="Z441" i="18"/>
  <c r="C441" i="18"/>
  <c r="A441" i="18"/>
  <c r="AA440" i="18"/>
  <c r="Z440" i="18"/>
  <c r="C440" i="18"/>
  <c r="A440" i="18"/>
  <c r="AA439" i="18"/>
  <c r="Z439" i="18"/>
  <c r="C439" i="18"/>
  <c r="A439" i="18"/>
  <c r="AA438" i="18"/>
  <c r="Z438" i="18"/>
  <c r="C438" i="18"/>
  <c r="A438" i="18"/>
  <c r="AA437" i="18"/>
  <c r="Z437" i="18"/>
  <c r="C437" i="18"/>
  <c r="A437" i="18"/>
  <c r="AA436" i="18"/>
  <c r="Z436" i="18"/>
  <c r="C436" i="18"/>
  <c r="A436" i="18"/>
  <c r="AA435" i="18"/>
  <c r="Z435" i="18"/>
  <c r="C435" i="18"/>
  <c r="A435" i="18"/>
  <c r="AA434" i="18"/>
  <c r="Z434" i="18"/>
  <c r="C434" i="18"/>
  <c r="A434" i="18"/>
  <c r="AA433" i="18"/>
  <c r="Z433" i="18"/>
  <c r="C433" i="18"/>
  <c r="A433" i="18"/>
  <c r="AA432" i="18"/>
  <c r="Z432" i="18"/>
  <c r="C432" i="18"/>
  <c r="A432" i="18"/>
  <c r="AA431" i="18"/>
  <c r="Z431" i="18"/>
  <c r="C431" i="18"/>
  <c r="A431" i="18"/>
  <c r="AA430" i="18"/>
  <c r="Z430" i="18"/>
  <c r="C430" i="18"/>
  <c r="A430" i="18"/>
  <c r="AA429" i="18"/>
  <c r="Z429" i="18"/>
  <c r="C429" i="18"/>
  <c r="A429" i="18"/>
  <c r="AA428" i="18"/>
  <c r="Z428" i="18"/>
  <c r="C428" i="18"/>
  <c r="A428" i="18"/>
  <c r="AA427" i="18"/>
  <c r="Z427" i="18"/>
  <c r="C427" i="18"/>
  <c r="A427" i="18"/>
  <c r="AA426" i="18"/>
  <c r="Z426" i="18"/>
  <c r="C426" i="18"/>
  <c r="A426" i="18"/>
  <c r="AA425" i="18"/>
  <c r="Z425" i="18"/>
  <c r="C425" i="18"/>
  <c r="A425" i="18"/>
  <c r="AA424" i="18"/>
  <c r="Z424" i="18"/>
  <c r="C424" i="18"/>
  <c r="A424" i="18"/>
  <c r="AA423" i="18"/>
  <c r="Z423" i="18"/>
  <c r="C423" i="18"/>
  <c r="A423" i="18"/>
  <c r="AA422" i="18"/>
  <c r="Z422" i="18"/>
  <c r="C422" i="18"/>
  <c r="A422" i="18"/>
  <c r="AA421" i="18"/>
  <c r="Z421" i="18"/>
  <c r="C421" i="18"/>
  <c r="A421" i="18"/>
  <c r="AA420" i="18"/>
  <c r="Z420" i="18"/>
  <c r="C420" i="18"/>
  <c r="A420" i="18"/>
  <c r="AA419" i="18"/>
  <c r="Z419" i="18"/>
  <c r="C419" i="18"/>
  <c r="A419" i="18"/>
  <c r="AA418" i="18"/>
  <c r="Z418" i="18"/>
  <c r="C418" i="18"/>
  <c r="A418" i="18"/>
  <c r="AA417" i="18"/>
  <c r="Z417" i="18"/>
  <c r="C417" i="18"/>
  <c r="A417" i="18"/>
  <c r="AA416" i="18"/>
  <c r="Z416" i="18"/>
  <c r="C416" i="18"/>
  <c r="A416" i="18"/>
  <c r="AA415" i="18"/>
  <c r="Z415" i="18"/>
  <c r="C415" i="18"/>
  <c r="A415" i="18"/>
  <c r="AA414" i="18"/>
  <c r="Z414" i="18"/>
  <c r="C414" i="18"/>
  <c r="A414" i="18"/>
  <c r="AA413" i="18"/>
  <c r="Z413" i="18"/>
  <c r="C413" i="18"/>
  <c r="A413" i="18"/>
  <c r="AA412" i="18"/>
  <c r="Z412" i="18"/>
  <c r="C412" i="18"/>
  <c r="A412" i="18"/>
  <c r="AA411" i="18"/>
  <c r="Z411" i="18"/>
  <c r="C411" i="18"/>
  <c r="A411" i="18"/>
  <c r="AA410" i="18"/>
  <c r="Z410" i="18"/>
  <c r="C410" i="18"/>
  <c r="A410" i="18"/>
  <c r="AA409" i="18"/>
  <c r="Z409" i="18"/>
  <c r="C409" i="18"/>
  <c r="A409" i="18"/>
  <c r="AA408" i="18"/>
  <c r="Z408" i="18"/>
  <c r="C408" i="18"/>
  <c r="A408" i="18"/>
  <c r="AA407" i="18"/>
  <c r="Z407" i="18"/>
  <c r="C407" i="18"/>
  <c r="A407" i="18"/>
  <c r="AA406" i="18"/>
  <c r="Z406" i="18"/>
  <c r="C406" i="18"/>
  <c r="A406" i="18"/>
  <c r="AA405" i="18"/>
  <c r="Z405" i="18"/>
  <c r="C405" i="18"/>
  <c r="A405" i="18"/>
  <c r="AA404" i="18"/>
  <c r="Z404" i="18"/>
  <c r="C404" i="18"/>
  <c r="A404" i="18"/>
  <c r="AA403" i="18"/>
  <c r="Z403" i="18"/>
  <c r="C403" i="18"/>
  <c r="A403" i="18"/>
  <c r="AA402" i="18"/>
  <c r="J402" i="18"/>
  <c r="Z402" i="18" s="1"/>
  <c r="C402" i="18"/>
  <c r="A402" i="18"/>
  <c r="AA401" i="18"/>
  <c r="Z401" i="18"/>
  <c r="C401" i="18"/>
  <c r="A401" i="18"/>
  <c r="AA400" i="18"/>
  <c r="Z400" i="18"/>
  <c r="C400" i="18"/>
  <c r="A400" i="18"/>
  <c r="AA399" i="18"/>
  <c r="Z399" i="18"/>
  <c r="C399" i="18"/>
  <c r="A399" i="18"/>
  <c r="AA398" i="18"/>
  <c r="Z398" i="18"/>
  <c r="C398" i="18"/>
  <c r="A398" i="18"/>
  <c r="AA397" i="18"/>
  <c r="Z397" i="18"/>
  <c r="C397" i="18"/>
  <c r="A397" i="18"/>
  <c r="AA396" i="18"/>
  <c r="Z396" i="18"/>
  <c r="C396" i="18"/>
  <c r="A396" i="18"/>
  <c r="AA395" i="18"/>
  <c r="Z395" i="18"/>
  <c r="C395" i="18"/>
  <c r="A395" i="18"/>
  <c r="AA394" i="18"/>
  <c r="Z394" i="18"/>
  <c r="C394" i="18"/>
  <c r="A394" i="18"/>
  <c r="AA393" i="18"/>
  <c r="Z393" i="18"/>
  <c r="C393" i="18"/>
  <c r="A393" i="18"/>
  <c r="AA392" i="18"/>
  <c r="Z392" i="18"/>
  <c r="C392" i="18"/>
  <c r="A392" i="18"/>
  <c r="AA391" i="18"/>
  <c r="Z391" i="18"/>
  <c r="C391" i="18"/>
  <c r="A391" i="18"/>
  <c r="AA390" i="18"/>
  <c r="Z390" i="18"/>
  <c r="C390" i="18"/>
  <c r="A390" i="18"/>
  <c r="AA389" i="18"/>
  <c r="Z389" i="18"/>
  <c r="C389" i="18"/>
  <c r="A389" i="18"/>
  <c r="AA388" i="18"/>
  <c r="Z388" i="18"/>
  <c r="C388" i="18"/>
  <c r="A388" i="18"/>
  <c r="AA387" i="18"/>
  <c r="Z387" i="18"/>
  <c r="C387" i="18"/>
  <c r="A387" i="18"/>
  <c r="AA386" i="18"/>
  <c r="Z386" i="18"/>
  <c r="C386" i="18"/>
  <c r="A386" i="18"/>
  <c r="AA385" i="18"/>
  <c r="Z385" i="18"/>
  <c r="C385" i="18"/>
  <c r="A385" i="18"/>
  <c r="AA384" i="18"/>
  <c r="Z384" i="18"/>
  <c r="C384" i="18"/>
  <c r="A384" i="18"/>
  <c r="AA383" i="18"/>
  <c r="Z383" i="18"/>
  <c r="C383" i="18"/>
  <c r="A383" i="18"/>
  <c r="AA382" i="18"/>
  <c r="Z382" i="18"/>
  <c r="C382" i="18"/>
  <c r="A382" i="18"/>
  <c r="AA381" i="18"/>
  <c r="Z381" i="18"/>
  <c r="C381" i="18"/>
  <c r="A381" i="18"/>
  <c r="AA380" i="18"/>
  <c r="Z380" i="18"/>
  <c r="C380" i="18"/>
  <c r="A380" i="18"/>
  <c r="AA379" i="18"/>
  <c r="Z379" i="18"/>
  <c r="C379" i="18"/>
  <c r="A379" i="18"/>
  <c r="AA378" i="18"/>
  <c r="Z378" i="18"/>
  <c r="C378" i="18"/>
  <c r="A378" i="18"/>
  <c r="AA377" i="18"/>
  <c r="Z377" i="18"/>
  <c r="C377" i="18"/>
  <c r="A377" i="18"/>
  <c r="AA376" i="18"/>
  <c r="Z376" i="18"/>
  <c r="C376" i="18"/>
  <c r="A376" i="18"/>
  <c r="AA375" i="18"/>
  <c r="Z375" i="18"/>
  <c r="C375" i="18"/>
  <c r="A375" i="18"/>
  <c r="AA374" i="18"/>
  <c r="Z374" i="18"/>
  <c r="C374" i="18"/>
  <c r="A374" i="18"/>
  <c r="AA373" i="18"/>
  <c r="Z373" i="18"/>
  <c r="C373" i="18"/>
  <c r="A373" i="18"/>
  <c r="AA372" i="18"/>
  <c r="Z372" i="18"/>
  <c r="C372" i="18"/>
  <c r="A372" i="18"/>
  <c r="AA371" i="18"/>
  <c r="Z371" i="18"/>
  <c r="C371" i="18"/>
  <c r="A371" i="18"/>
  <c r="AA370" i="18"/>
  <c r="Z370" i="18"/>
  <c r="C370" i="18"/>
  <c r="A370" i="18"/>
  <c r="AA369" i="18"/>
  <c r="Z369" i="18"/>
  <c r="C369" i="18"/>
  <c r="A369" i="18"/>
  <c r="AA368" i="18"/>
  <c r="Z368" i="18"/>
  <c r="C368" i="18"/>
  <c r="A368" i="18"/>
  <c r="AA367" i="18"/>
  <c r="Z367" i="18"/>
  <c r="C367" i="18"/>
  <c r="A367" i="18"/>
  <c r="AA366" i="18"/>
  <c r="Z366" i="18"/>
  <c r="C366" i="18"/>
  <c r="A366" i="18"/>
  <c r="AA365" i="18"/>
  <c r="Z365" i="18"/>
  <c r="C365" i="18"/>
  <c r="A365" i="18"/>
  <c r="AA364" i="18"/>
  <c r="Z364" i="18"/>
  <c r="C364" i="18"/>
  <c r="A364" i="18"/>
  <c r="AA363" i="18"/>
  <c r="Z363" i="18"/>
  <c r="C363" i="18"/>
  <c r="A363" i="18"/>
  <c r="AA362" i="18"/>
  <c r="Z362" i="18"/>
  <c r="C362" i="18"/>
  <c r="A362" i="18"/>
  <c r="AA361" i="18"/>
  <c r="Z361" i="18"/>
  <c r="C361" i="18"/>
  <c r="A361" i="18"/>
  <c r="AA360" i="18"/>
  <c r="Z360" i="18"/>
  <c r="C360" i="18"/>
  <c r="A360" i="18"/>
  <c r="AA359" i="18"/>
  <c r="Z359" i="18"/>
  <c r="C359" i="18"/>
  <c r="A359" i="18"/>
  <c r="AA358" i="18"/>
  <c r="Z358" i="18"/>
  <c r="C358" i="18"/>
  <c r="A358" i="18"/>
  <c r="AA357" i="18"/>
  <c r="Z357" i="18"/>
  <c r="C357" i="18"/>
  <c r="A357" i="18"/>
  <c r="AA356" i="18"/>
  <c r="Z356" i="18"/>
  <c r="C356" i="18"/>
  <c r="A356" i="18"/>
  <c r="AA355" i="18"/>
  <c r="Z355" i="18"/>
  <c r="C355" i="18"/>
  <c r="A355" i="18"/>
  <c r="AA354" i="18"/>
  <c r="Z354" i="18"/>
  <c r="C354" i="18"/>
  <c r="A354" i="18"/>
  <c r="AA353" i="18"/>
  <c r="Z353" i="18"/>
  <c r="C353" i="18"/>
  <c r="A353" i="18"/>
  <c r="AA352" i="18"/>
  <c r="Z352" i="18"/>
  <c r="C352" i="18"/>
  <c r="A352" i="18"/>
  <c r="AA351" i="18"/>
  <c r="Z351" i="18"/>
  <c r="C351" i="18"/>
  <c r="A351" i="18"/>
  <c r="AA350" i="18"/>
  <c r="Z350" i="18"/>
  <c r="C350" i="18"/>
  <c r="A350" i="18"/>
  <c r="AA349" i="18"/>
  <c r="Z349" i="18"/>
  <c r="C349" i="18"/>
  <c r="A349" i="18"/>
  <c r="AA348" i="18"/>
  <c r="Z348" i="18"/>
  <c r="C348" i="18"/>
  <c r="A348" i="18"/>
  <c r="AA347" i="18"/>
  <c r="Z347" i="18"/>
  <c r="C347" i="18"/>
  <c r="A347" i="18"/>
  <c r="AA346" i="18"/>
  <c r="Z346" i="18"/>
  <c r="C346" i="18"/>
  <c r="A346" i="18"/>
  <c r="AA345" i="18"/>
  <c r="Z345" i="18"/>
  <c r="C345" i="18"/>
  <c r="A345" i="18"/>
  <c r="AA344" i="18"/>
  <c r="Z344" i="18"/>
  <c r="C344" i="18"/>
  <c r="A344" i="18"/>
  <c r="AA343" i="18"/>
  <c r="Z343" i="18"/>
  <c r="C343" i="18"/>
  <c r="A343" i="18"/>
  <c r="AA342" i="18"/>
  <c r="Z342" i="18"/>
  <c r="C342" i="18"/>
  <c r="A342" i="18"/>
  <c r="AA341" i="18"/>
  <c r="Z341" i="18"/>
  <c r="C341" i="18"/>
  <c r="A341" i="18"/>
  <c r="AA340" i="18"/>
  <c r="Z340" i="18"/>
  <c r="C340" i="18"/>
  <c r="A340" i="18"/>
  <c r="AA339" i="18"/>
  <c r="Z339" i="18"/>
  <c r="C339" i="18"/>
  <c r="A339" i="18"/>
  <c r="AA338" i="18"/>
  <c r="Z338" i="18"/>
  <c r="C338" i="18"/>
  <c r="A338" i="18"/>
  <c r="AA337" i="18"/>
  <c r="Z337" i="18"/>
  <c r="C337" i="18"/>
  <c r="A337" i="18"/>
  <c r="AA336" i="18"/>
  <c r="Z336" i="18"/>
  <c r="C336" i="18"/>
  <c r="A336" i="18"/>
  <c r="AA335" i="18"/>
  <c r="Z335" i="18"/>
  <c r="C335" i="18"/>
  <c r="A335" i="18"/>
  <c r="AA334" i="18"/>
  <c r="Z334" i="18"/>
  <c r="C334" i="18"/>
  <c r="A334" i="18"/>
  <c r="AA333" i="18"/>
  <c r="Z333" i="18"/>
  <c r="C333" i="18"/>
  <c r="A333" i="18"/>
  <c r="AA332" i="18"/>
  <c r="Z332" i="18"/>
  <c r="C332" i="18"/>
  <c r="A332" i="18"/>
  <c r="AA331" i="18"/>
  <c r="Z331" i="18"/>
  <c r="C331" i="18"/>
  <c r="A331" i="18"/>
  <c r="AA330" i="18"/>
  <c r="Z330" i="18"/>
  <c r="C330" i="18"/>
  <c r="A330" i="18"/>
  <c r="AA329" i="18"/>
  <c r="Z329" i="18"/>
  <c r="C329" i="18"/>
  <c r="A329" i="18"/>
  <c r="AA328" i="18"/>
  <c r="Z328" i="18"/>
  <c r="C328" i="18"/>
  <c r="A328" i="18"/>
  <c r="AA327" i="18"/>
  <c r="Z327" i="18"/>
  <c r="C327" i="18"/>
  <c r="A327" i="18"/>
  <c r="AA326" i="18"/>
  <c r="Z326" i="18"/>
  <c r="C326" i="18"/>
  <c r="A326" i="18"/>
  <c r="AA325" i="18"/>
  <c r="Z325" i="18"/>
  <c r="C325" i="18"/>
  <c r="A325" i="18"/>
  <c r="AA324" i="18"/>
  <c r="Z324" i="18"/>
  <c r="C324" i="18"/>
  <c r="A324" i="18"/>
  <c r="AA323" i="18"/>
  <c r="Z323" i="18"/>
  <c r="C323" i="18"/>
  <c r="A323" i="18"/>
  <c r="AA322" i="18"/>
  <c r="Z322" i="18"/>
  <c r="C322" i="18"/>
  <c r="A322" i="18"/>
  <c r="AA321" i="18"/>
  <c r="Z321" i="18"/>
  <c r="C321" i="18"/>
  <c r="A321" i="18"/>
  <c r="AA320" i="18"/>
  <c r="Z320" i="18"/>
  <c r="C320" i="18"/>
  <c r="A320" i="18"/>
  <c r="AA319" i="18"/>
  <c r="Z319" i="18"/>
  <c r="C319" i="18"/>
  <c r="A319" i="18"/>
  <c r="AA318" i="18"/>
  <c r="Z318" i="18"/>
  <c r="C318" i="18"/>
  <c r="A318" i="18"/>
  <c r="AA317" i="18"/>
  <c r="Z317" i="18"/>
  <c r="C317" i="18"/>
  <c r="A317" i="18"/>
  <c r="AA316" i="18"/>
  <c r="Z316" i="18"/>
  <c r="C316" i="18"/>
  <c r="A316" i="18"/>
  <c r="AA315" i="18"/>
  <c r="Z315" i="18"/>
  <c r="C315" i="18"/>
  <c r="A315" i="18"/>
  <c r="AA314" i="18"/>
  <c r="Z314" i="18"/>
  <c r="C314" i="18"/>
  <c r="A314" i="18"/>
  <c r="AA313" i="18"/>
  <c r="Z313" i="18"/>
  <c r="C313" i="18"/>
  <c r="A313" i="18"/>
  <c r="AA312" i="18"/>
  <c r="Z312" i="18"/>
  <c r="C312" i="18"/>
  <c r="A312" i="18"/>
  <c r="AA311" i="18"/>
  <c r="Z311" i="18"/>
  <c r="C311" i="18"/>
  <c r="A311" i="18"/>
  <c r="AA310" i="18"/>
  <c r="Z310" i="18"/>
  <c r="C310" i="18"/>
  <c r="A310" i="18"/>
  <c r="AA309" i="18"/>
  <c r="Z309" i="18"/>
  <c r="C309" i="18"/>
  <c r="A309" i="18"/>
  <c r="AA308" i="18"/>
  <c r="Z308" i="18"/>
  <c r="C308" i="18"/>
  <c r="A308" i="18"/>
  <c r="AA307" i="18"/>
  <c r="Z307" i="18"/>
  <c r="C307" i="18"/>
  <c r="A307" i="18"/>
  <c r="AA306" i="18"/>
  <c r="Z306" i="18"/>
  <c r="C306" i="18"/>
  <c r="A306" i="18"/>
  <c r="AA305" i="18"/>
  <c r="Z305" i="18"/>
  <c r="C305" i="18"/>
  <c r="A305" i="18"/>
  <c r="AA304" i="18"/>
  <c r="J304" i="18"/>
  <c r="Z304" i="18" s="1"/>
  <c r="C304" i="18"/>
  <c r="A304" i="18"/>
  <c r="AA303" i="18"/>
  <c r="Z303" i="18"/>
  <c r="C303" i="18"/>
  <c r="A303" i="18"/>
  <c r="AA302" i="18"/>
  <c r="Z302" i="18"/>
  <c r="C302" i="18"/>
  <c r="A302" i="18"/>
  <c r="AA301" i="18"/>
  <c r="Z301" i="18"/>
  <c r="C301" i="18"/>
  <c r="A301" i="18"/>
  <c r="AA300" i="18"/>
  <c r="Z300" i="18"/>
  <c r="C300" i="18"/>
  <c r="A300" i="18"/>
  <c r="AA299" i="18"/>
  <c r="Z299" i="18"/>
  <c r="C299" i="18"/>
  <c r="A299" i="18"/>
  <c r="AA298" i="18"/>
  <c r="Z298" i="18"/>
  <c r="C298" i="18"/>
  <c r="A298" i="18"/>
  <c r="AA297" i="18"/>
  <c r="Z297" i="18"/>
  <c r="C297" i="18"/>
  <c r="A297" i="18"/>
  <c r="AA296" i="18"/>
  <c r="Z296" i="18"/>
  <c r="C296" i="18"/>
  <c r="A296" i="18"/>
  <c r="AA295" i="18"/>
  <c r="Z295" i="18"/>
  <c r="C295" i="18"/>
  <c r="A295" i="18"/>
  <c r="AA294" i="18"/>
  <c r="Z294" i="18"/>
  <c r="C294" i="18"/>
  <c r="A294" i="18"/>
  <c r="AA293" i="18"/>
  <c r="Z293" i="18"/>
  <c r="C293" i="18"/>
  <c r="A293" i="18"/>
  <c r="AA292" i="18"/>
  <c r="Z292" i="18"/>
  <c r="C292" i="18"/>
  <c r="A292" i="18"/>
  <c r="AA291" i="18"/>
  <c r="Z291" i="18"/>
  <c r="C291" i="18"/>
  <c r="A291" i="18"/>
  <c r="AA290" i="18"/>
  <c r="Z290" i="18"/>
  <c r="C290" i="18"/>
  <c r="A290" i="18"/>
  <c r="AA289" i="18"/>
  <c r="Z289" i="18"/>
  <c r="C289" i="18"/>
  <c r="A289" i="18"/>
  <c r="AA288" i="18"/>
  <c r="Z288" i="18"/>
  <c r="C288" i="18"/>
  <c r="A288" i="18"/>
  <c r="AA287" i="18"/>
  <c r="Z287" i="18"/>
  <c r="C287" i="18"/>
  <c r="A287" i="18"/>
  <c r="AA286" i="18"/>
  <c r="Z286" i="18"/>
  <c r="C286" i="18"/>
  <c r="A286" i="18"/>
  <c r="AA285" i="18"/>
  <c r="Z285" i="18"/>
  <c r="C285" i="18"/>
  <c r="A285" i="18"/>
  <c r="AA284" i="18"/>
  <c r="Z284" i="18"/>
  <c r="C284" i="18"/>
  <c r="A284" i="18"/>
  <c r="AA283" i="18"/>
  <c r="Z283" i="18"/>
  <c r="C283" i="18"/>
  <c r="A283" i="18"/>
  <c r="AA282" i="18"/>
  <c r="Z282" i="18"/>
  <c r="C282" i="18"/>
  <c r="A282" i="18"/>
  <c r="AA281" i="18"/>
  <c r="Z281" i="18"/>
  <c r="C281" i="18"/>
  <c r="A281" i="18"/>
  <c r="AA280" i="18"/>
  <c r="Z280" i="18"/>
  <c r="C280" i="18"/>
  <c r="A280" i="18"/>
  <c r="AA279" i="18"/>
  <c r="Z279" i="18"/>
  <c r="C279" i="18"/>
  <c r="A279" i="18"/>
  <c r="AA278" i="18"/>
  <c r="Z278" i="18"/>
  <c r="C278" i="18"/>
  <c r="A278" i="18"/>
  <c r="AA277" i="18"/>
  <c r="Z277" i="18"/>
  <c r="C277" i="18"/>
  <c r="A277" i="18"/>
  <c r="AA276" i="18"/>
  <c r="Z276" i="18"/>
  <c r="C276" i="18"/>
  <c r="A276" i="18"/>
  <c r="AA275" i="18"/>
  <c r="Z275" i="18"/>
  <c r="C275" i="18"/>
  <c r="A275" i="18"/>
  <c r="AA274" i="18"/>
  <c r="Z274" i="18"/>
  <c r="C274" i="18"/>
  <c r="A274" i="18"/>
  <c r="AA273" i="18"/>
  <c r="Z273" i="18"/>
  <c r="C273" i="18"/>
  <c r="A273" i="18"/>
  <c r="AF272" i="18"/>
  <c r="AE272" i="18"/>
  <c r="AH272" i="18" s="1"/>
  <c r="C272" i="18"/>
  <c r="A272" i="18"/>
  <c r="AF271" i="18"/>
  <c r="AE271" i="18"/>
  <c r="C271" i="18"/>
  <c r="A271" i="18"/>
  <c r="AF270" i="18"/>
  <c r="AE270" i="18"/>
  <c r="AH270" i="18" s="1"/>
  <c r="C270" i="18"/>
  <c r="A270" i="18"/>
  <c r="AF269" i="18"/>
  <c r="AE269" i="18"/>
  <c r="C269" i="18"/>
  <c r="A269" i="18"/>
  <c r="AF268" i="18"/>
  <c r="AE268" i="18"/>
  <c r="AH268" i="18" s="1"/>
  <c r="C268" i="18"/>
  <c r="A268" i="18"/>
  <c r="AF267" i="18"/>
  <c r="AE267" i="18"/>
  <c r="C267" i="18"/>
  <c r="A267" i="18"/>
  <c r="AF266" i="18"/>
  <c r="AE266" i="18"/>
  <c r="C266" i="18"/>
  <c r="A266" i="18"/>
  <c r="AF265" i="18"/>
  <c r="AE265" i="18"/>
  <c r="C265" i="18"/>
  <c r="A265" i="18"/>
  <c r="AF264" i="18"/>
  <c r="AE264" i="18"/>
  <c r="C264" i="18"/>
  <c r="A264" i="18"/>
  <c r="AF263" i="18"/>
  <c r="AE263" i="18"/>
  <c r="C263" i="18"/>
  <c r="A263" i="18"/>
  <c r="AF262" i="18"/>
  <c r="AE262" i="18"/>
  <c r="C262" i="18"/>
  <c r="A262" i="18"/>
  <c r="AF261" i="18"/>
  <c r="AE261" i="18"/>
  <c r="C261" i="18"/>
  <c r="A261" i="18"/>
  <c r="AF260" i="18"/>
  <c r="AE260" i="18"/>
  <c r="C260" i="18"/>
  <c r="A260" i="18"/>
  <c r="AF259" i="18"/>
  <c r="AE259" i="18"/>
  <c r="C259" i="18"/>
  <c r="A259" i="18"/>
  <c r="AF258" i="18"/>
  <c r="AE258" i="18"/>
  <c r="C258" i="18"/>
  <c r="A258" i="18"/>
  <c r="AF257" i="18"/>
  <c r="AE257" i="18"/>
  <c r="C257" i="18"/>
  <c r="A257" i="18"/>
  <c r="AF256" i="18"/>
  <c r="AE256" i="18"/>
  <c r="AH256" i="18" s="1"/>
  <c r="C256" i="18"/>
  <c r="A256" i="18"/>
  <c r="AF255" i="18"/>
  <c r="AE255" i="18"/>
  <c r="C255" i="18"/>
  <c r="A255" i="18"/>
  <c r="AF254" i="18"/>
  <c r="AE254" i="18"/>
  <c r="C254" i="18"/>
  <c r="A254" i="18"/>
  <c r="AF253" i="18"/>
  <c r="AE253" i="18"/>
  <c r="C253" i="18"/>
  <c r="A253" i="18"/>
  <c r="AF252" i="18"/>
  <c r="AE252" i="18"/>
  <c r="C252" i="18"/>
  <c r="A252" i="18"/>
  <c r="AF251" i="18"/>
  <c r="AE251" i="18"/>
  <c r="AH251" i="18" s="1"/>
  <c r="C251" i="18"/>
  <c r="A251" i="18"/>
  <c r="AF250" i="18"/>
  <c r="AE250" i="18"/>
  <c r="C250" i="18"/>
  <c r="A250" i="18"/>
  <c r="AF249" i="18"/>
  <c r="AE249" i="18"/>
  <c r="AH249" i="18" s="1"/>
  <c r="C249" i="18"/>
  <c r="A249" i="18"/>
  <c r="AF248" i="18"/>
  <c r="AE248" i="18"/>
  <c r="C248" i="18"/>
  <c r="A248" i="18"/>
  <c r="AF247" i="18"/>
  <c r="AE247" i="18"/>
  <c r="C247" i="18"/>
  <c r="A247" i="18"/>
  <c r="AF246" i="18"/>
  <c r="AE246" i="18"/>
  <c r="C246" i="18"/>
  <c r="A246" i="18"/>
  <c r="AF245" i="18"/>
  <c r="AE245" i="18"/>
  <c r="C245" i="18"/>
  <c r="A245" i="18"/>
  <c r="AF244" i="18"/>
  <c r="AE244" i="18"/>
  <c r="C244" i="18"/>
  <c r="A244" i="18"/>
  <c r="AF243" i="18"/>
  <c r="AE243" i="18"/>
  <c r="AH243" i="18" s="1"/>
  <c r="C243" i="18"/>
  <c r="A243" i="18"/>
  <c r="AF242" i="18"/>
  <c r="AE242" i="18"/>
  <c r="C242" i="18"/>
  <c r="A242" i="18"/>
  <c r="AF241" i="18"/>
  <c r="AE241" i="18"/>
  <c r="AH241" i="18" s="1"/>
  <c r="C241" i="18"/>
  <c r="A241" i="18"/>
  <c r="AF240" i="18"/>
  <c r="AE240" i="18"/>
  <c r="C240" i="18"/>
  <c r="A240" i="18"/>
  <c r="AF239" i="18"/>
  <c r="AE239" i="18"/>
  <c r="AH239" i="18" s="1"/>
  <c r="C239" i="18"/>
  <c r="A239" i="18"/>
  <c r="AF238" i="18"/>
  <c r="AE238" i="18"/>
  <c r="C238" i="18"/>
  <c r="A238" i="18"/>
  <c r="AF237" i="18"/>
  <c r="AE237" i="18"/>
  <c r="C237" i="18"/>
  <c r="A237" i="18"/>
  <c r="AF236" i="18"/>
  <c r="AH236" i="18" s="1"/>
  <c r="AE236" i="18"/>
  <c r="C236" i="18"/>
  <c r="A236" i="18"/>
  <c r="AF235" i="18"/>
  <c r="AE235" i="18"/>
  <c r="C235" i="18"/>
  <c r="A235" i="18"/>
  <c r="AF234" i="18"/>
  <c r="AE234" i="18"/>
  <c r="C234" i="18"/>
  <c r="A234" i="18"/>
  <c r="AF233" i="18"/>
  <c r="AE233" i="18"/>
  <c r="AH233" i="18" s="1"/>
  <c r="C233" i="18"/>
  <c r="A233" i="18"/>
  <c r="AF232" i="18"/>
  <c r="AE232" i="18"/>
  <c r="C232" i="18"/>
  <c r="A232" i="18"/>
  <c r="N231" i="18"/>
  <c r="AF231" i="18" s="1"/>
  <c r="J231" i="18"/>
  <c r="AE231" i="18" s="1"/>
  <c r="AH231" i="18" s="1"/>
  <c r="C231" i="18"/>
  <c r="A231" i="18"/>
  <c r="AE230" i="18"/>
  <c r="N230" i="18"/>
  <c r="AF230" i="18" s="1"/>
  <c r="C230" i="18"/>
  <c r="A230" i="18"/>
  <c r="N229" i="18"/>
  <c r="U229" i="18" s="1"/>
  <c r="J229" i="18"/>
  <c r="AE229" i="18" s="1"/>
  <c r="C229" i="18"/>
  <c r="A229" i="18"/>
  <c r="S228" i="18"/>
  <c r="N228" i="18"/>
  <c r="AF228" i="18" s="1"/>
  <c r="J228" i="18"/>
  <c r="AE228" i="18" s="1"/>
  <c r="C228" i="18"/>
  <c r="A228" i="18"/>
  <c r="N227" i="18"/>
  <c r="AF227" i="18" s="1"/>
  <c r="J227" i="18"/>
  <c r="AE227" i="18" s="1"/>
  <c r="C227" i="18"/>
  <c r="A227" i="18"/>
  <c r="AE226" i="18"/>
  <c r="N226" i="18"/>
  <c r="AF226" i="18" s="1"/>
  <c r="C226" i="18"/>
  <c r="A226" i="18"/>
  <c r="N225" i="18"/>
  <c r="AF225" i="18" s="1"/>
  <c r="J225" i="18"/>
  <c r="AE225" i="18" s="1"/>
  <c r="C225" i="18"/>
  <c r="A225" i="18"/>
  <c r="AA224" i="18"/>
  <c r="Z224" i="18"/>
  <c r="C224" i="18"/>
  <c r="A224" i="18"/>
  <c r="AA223" i="18"/>
  <c r="Z223" i="18"/>
  <c r="C223" i="18"/>
  <c r="A223" i="18"/>
  <c r="AA222" i="18"/>
  <c r="Z222" i="18"/>
  <c r="C222" i="18"/>
  <c r="A222" i="18"/>
  <c r="AA221" i="18"/>
  <c r="Z221" i="18"/>
  <c r="C221" i="18"/>
  <c r="A221" i="18"/>
  <c r="AA220" i="18"/>
  <c r="Z220" i="18"/>
  <c r="M220" i="18"/>
  <c r="C220" i="18"/>
  <c r="A220" i="18"/>
  <c r="AA219" i="18"/>
  <c r="J219" i="18"/>
  <c r="Z219" i="18" s="1"/>
  <c r="C219" i="18"/>
  <c r="A219" i="18"/>
  <c r="AA218" i="18"/>
  <c r="Z218" i="18"/>
  <c r="C218" i="18"/>
  <c r="A218" i="18"/>
  <c r="AA217" i="18"/>
  <c r="Z217" i="18"/>
  <c r="C217" i="18"/>
  <c r="A217" i="18"/>
  <c r="AA216" i="18"/>
  <c r="Z216" i="18"/>
  <c r="C216" i="18"/>
  <c r="A216" i="18"/>
  <c r="AA215" i="18"/>
  <c r="Z215" i="18"/>
  <c r="C215" i="18"/>
  <c r="A215" i="18"/>
  <c r="AA214" i="18"/>
  <c r="Z214" i="18"/>
  <c r="C214" i="18"/>
  <c r="A214" i="18"/>
  <c r="AA213" i="18"/>
  <c r="Z213" i="18"/>
  <c r="C213" i="18"/>
  <c r="A213" i="18"/>
  <c r="AA212" i="18"/>
  <c r="Z212" i="18"/>
  <c r="C212" i="18"/>
  <c r="A212" i="18"/>
  <c r="AA211" i="18"/>
  <c r="Z211" i="18"/>
  <c r="C211" i="18"/>
  <c r="A211" i="18"/>
  <c r="AA210" i="18"/>
  <c r="Z210" i="18"/>
  <c r="C210" i="18"/>
  <c r="A210" i="18"/>
  <c r="AA209" i="18"/>
  <c r="Z209" i="18"/>
  <c r="C209" i="18"/>
  <c r="A209" i="18"/>
  <c r="AA208" i="18"/>
  <c r="Z208" i="18"/>
  <c r="C208" i="18"/>
  <c r="A208" i="18"/>
  <c r="AA207" i="18"/>
  <c r="Z207" i="18"/>
  <c r="C207" i="18"/>
  <c r="A207" i="18"/>
  <c r="AA206" i="18"/>
  <c r="Z206" i="18"/>
  <c r="C206" i="18"/>
  <c r="A206" i="18"/>
  <c r="AA205" i="18"/>
  <c r="Z205" i="18"/>
  <c r="C205" i="18"/>
  <c r="A205" i="18"/>
  <c r="AA204" i="18"/>
  <c r="Z204" i="18"/>
  <c r="C204" i="18"/>
  <c r="A204" i="18"/>
  <c r="AA203" i="18"/>
  <c r="Z203" i="18"/>
  <c r="C203" i="18"/>
  <c r="A203" i="18"/>
  <c r="AA202" i="18"/>
  <c r="Z202" i="18"/>
  <c r="C202" i="18"/>
  <c r="A202" i="18"/>
  <c r="AA201" i="18"/>
  <c r="Z201" i="18"/>
  <c r="C201" i="18"/>
  <c r="A201" i="18"/>
  <c r="AA200" i="18"/>
  <c r="Z200" i="18"/>
  <c r="C200" i="18"/>
  <c r="A200" i="18"/>
  <c r="AA199" i="18"/>
  <c r="Z199" i="18"/>
  <c r="C199" i="18"/>
  <c r="A199" i="18"/>
  <c r="AA198" i="18"/>
  <c r="Z198" i="18"/>
  <c r="C198" i="18"/>
  <c r="A198" i="18"/>
  <c r="AA197" i="18"/>
  <c r="Z197" i="18"/>
  <c r="C197" i="18"/>
  <c r="A197" i="18"/>
  <c r="AA196" i="18"/>
  <c r="Z196" i="18"/>
  <c r="C196" i="18"/>
  <c r="A196" i="18"/>
  <c r="AA195" i="18"/>
  <c r="Z195" i="18"/>
  <c r="C195" i="18"/>
  <c r="A195" i="18"/>
  <c r="AA194" i="18"/>
  <c r="Z194" i="18"/>
  <c r="C194" i="18"/>
  <c r="A194" i="18"/>
  <c r="AA193" i="18"/>
  <c r="Z193" i="18"/>
  <c r="C193" i="18"/>
  <c r="A193" i="18"/>
  <c r="AA192" i="18"/>
  <c r="Z192" i="18"/>
  <c r="C192" i="18"/>
  <c r="A192" i="18"/>
  <c r="AA191" i="18"/>
  <c r="Z191" i="18"/>
  <c r="C191" i="18"/>
  <c r="A191" i="18"/>
  <c r="AA190" i="18"/>
  <c r="Z190" i="18"/>
  <c r="C190" i="18"/>
  <c r="A190" i="18"/>
  <c r="AA189" i="18"/>
  <c r="Z189" i="18"/>
  <c r="C189" i="18"/>
  <c r="A189" i="18"/>
  <c r="AA188" i="18"/>
  <c r="Z188" i="18"/>
  <c r="C188" i="18"/>
  <c r="A188" i="18"/>
  <c r="AA187" i="18"/>
  <c r="Z187" i="18"/>
  <c r="C187" i="18"/>
  <c r="A187" i="18"/>
  <c r="AA186" i="18"/>
  <c r="Z186" i="18"/>
  <c r="C186" i="18"/>
  <c r="A186" i="18"/>
  <c r="AA185" i="18"/>
  <c r="Z185" i="18"/>
  <c r="C185" i="18"/>
  <c r="A185" i="18"/>
  <c r="AA184" i="18"/>
  <c r="Z184" i="18"/>
  <c r="C184" i="18"/>
  <c r="A184" i="18"/>
  <c r="AA183" i="18"/>
  <c r="Z183" i="18"/>
  <c r="C183" i="18"/>
  <c r="A183" i="18"/>
  <c r="AA182" i="18"/>
  <c r="Z182" i="18"/>
  <c r="C182" i="18"/>
  <c r="A182" i="18"/>
  <c r="AA181" i="18"/>
  <c r="Z181" i="18"/>
  <c r="C181" i="18"/>
  <c r="A181" i="18"/>
  <c r="AA180" i="18"/>
  <c r="Z180" i="18"/>
  <c r="C180" i="18"/>
  <c r="A180" i="18"/>
  <c r="AA179" i="18"/>
  <c r="Z179" i="18"/>
  <c r="C179" i="18"/>
  <c r="A179" i="18"/>
  <c r="AA178" i="18"/>
  <c r="Z178" i="18"/>
  <c r="C178" i="18"/>
  <c r="A178" i="18"/>
  <c r="AA177" i="18"/>
  <c r="Z177" i="18"/>
  <c r="C177" i="18"/>
  <c r="A177" i="18"/>
  <c r="AA176" i="18"/>
  <c r="Z176" i="18"/>
  <c r="C176" i="18"/>
  <c r="A176" i="18"/>
  <c r="AA175" i="18"/>
  <c r="Z175" i="18"/>
  <c r="C175" i="18"/>
  <c r="A175" i="18"/>
  <c r="AA174" i="18"/>
  <c r="Z174" i="18"/>
  <c r="C174" i="18"/>
  <c r="A174" i="18"/>
  <c r="AA173" i="18"/>
  <c r="Z173" i="18"/>
  <c r="C173" i="18"/>
  <c r="A173" i="18"/>
  <c r="AA172" i="18"/>
  <c r="Z172" i="18"/>
  <c r="C172" i="18"/>
  <c r="A172" i="18"/>
  <c r="AA171" i="18"/>
  <c r="Z171" i="18"/>
  <c r="C171" i="18"/>
  <c r="A171" i="18"/>
  <c r="AA170" i="18"/>
  <c r="Z170" i="18"/>
  <c r="C170" i="18"/>
  <c r="A170" i="18"/>
  <c r="AA169" i="18"/>
  <c r="Z169" i="18"/>
  <c r="C169" i="18"/>
  <c r="A169" i="18"/>
  <c r="AA168" i="18"/>
  <c r="Z168" i="18"/>
  <c r="C168" i="18"/>
  <c r="A168" i="18"/>
  <c r="AA167" i="18"/>
  <c r="Z167" i="18"/>
  <c r="C167" i="18"/>
  <c r="A167" i="18"/>
  <c r="AA166" i="18"/>
  <c r="Z166" i="18"/>
  <c r="C166" i="18"/>
  <c r="A166" i="18"/>
  <c r="AA165" i="18"/>
  <c r="Z165" i="18"/>
  <c r="C165" i="18"/>
  <c r="A165" i="18"/>
  <c r="AA164" i="18"/>
  <c r="Z164" i="18"/>
  <c r="C164" i="18"/>
  <c r="A164" i="18"/>
  <c r="AA163" i="18"/>
  <c r="Z163" i="18"/>
  <c r="C163" i="18"/>
  <c r="A163" i="18"/>
  <c r="AA162" i="18"/>
  <c r="Z162" i="18"/>
  <c r="C162" i="18"/>
  <c r="A162" i="18"/>
  <c r="AA161" i="18"/>
  <c r="Z161" i="18"/>
  <c r="C161" i="18"/>
  <c r="A161" i="18"/>
  <c r="AA160" i="18"/>
  <c r="Z160" i="18"/>
  <c r="C160" i="18"/>
  <c r="A160" i="18"/>
  <c r="AA159" i="18"/>
  <c r="Z159" i="18"/>
  <c r="C159" i="18"/>
  <c r="A159" i="18"/>
  <c r="AA158" i="18"/>
  <c r="Z158" i="18"/>
  <c r="C158" i="18"/>
  <c r="A158" i="18"/>
  <c r="AA157" i="18"/>
  <c r="Z157" i="18"/>
  <c r="C157" i="18"/>
  <c r="A157" i="18"/>
  <c r="AA156" i="18"/>
  <c r="Z156" i="18"/>
  <c r="C156" i="18"/>
  <c r="A156" i="18"/>
  <c r="AA155" i="18"/>
  <c r="Z155" i="18"/>
  <c r="C155" i="18"/>
  <c r="A155" i="18"/>
  <c r="AA154" i="18"/>
  <c r="Z154" i="18"/>
  <c r="C154" i="18"/>
  <c r="A154" i="18"/>
  <c r="AA153" i="18"/>
  <c r="Z153" i="18"/>
  <c r="C153" i="18"/>
  <c r="A153" i="18"/>
  <c r="AA152" i="18"/>
  <c r="Z152" i="18"/>
  <c r="C152" i="18"/>
  <c r="A152" i="18"/>
  <c r="AA151" i="18"/>
  <c r="Z151" i="18"/>
  <c r="C151" i="18"/>
  <c r="A151" i="18"/>
  <c r="AA150" i="18"/>
  <c r="Z150" i="18"/>
  <c r="C150" i="18"/>
  <c r="A150" i="18"/>
  <c r="AA149" i="18"/>
  <c r="Z149" i="18"/>
  <c r="C149" i="18"/>
  <c r="A149" i="18"/>
  <c r="AA148" i="18"/>
  <c r="Z148" i="18"/>
  <c r="C148" i="18"/>
  <c r="A148" i="18"/>
  <c r="AA147" i="18"/>
  <c r="Z147" i="18"/>
  <c r="C147" i="18"/>
  <c r="A147" i="18"/>
  <c r="AA146" i="18"/>
  <c r="Z146" i="18"/>
  <c r="C146" i="18"/>
  <c r="A146" i="18"/>
  <c r="AA145" i="18"/>
  <c r="Z145" i="18"/>
  <c r="C145" i="18"/>
  <c r="A145" i="18"/>
  <c r="AA144" i="18"/>
  <c r="Z144" i="18"/>
  <c r="C144" i="18"/>
  <c r="A144" i="18"/>
  <c r="AA143" i="18"/>
  <c r="Z143" i="18"/>
  <c r="C143" i="18"/>
  <c r="A143" i="18"/>
  <c r="AA142" i="18"/>
  <c r="Z142" i="18"/>
  <c r="C142" i="18"/>
  <c r="A142" i="18"/>
  <c r="AA141" i="18"/>
  <c r="Z141" i="18"/>
  <c r="C141" i="18"/>
  <c r="A141" i="18"/>
  <c r="AA140" i="18"/>
  <c r="Z140" i="18"/>
  <c r="C140" i="18"/>
  <c r="A140" i="18"/>
  <c r="AA139" i="18"/>
  <c r="Z139" i="18"/>
  <c r="C139" i="18"/>
  <c r="A139" i="18"/>
  <c r="AA138" i="18"/>
  <c r="Z138" i="18"/>
  <c r="C138" i="18"/>
  <c r="A138" i="18"/>
  <c r="AA137" i="18"/>
  <c r="Z137" i="18"/>
  <c r="C137" i="18"/>
  <c r="A137" i="18"/>
  <c r="AA136" i="18"/>
  <c r="Z136" i="18"/>
  <c r="C136" i="18"/>
  <c r="A136" i="18"/>
  <c r="AA135" i="18"/>
  <c r="Z135" i="18"/>
  <c r="C135" i="18"/>
  <c r="A135" i="18"/>
  <c r="AA134" i="18"/>
  <c r="Z134" i="18"/>
  <c r="C134" i="18"/>
  <c r="A134" i="18"/>
  <c r="AA133" i="18"/>
  <c r="Z133" i="18"/>
  <c r="C133" i="18"/>
  <c r="A133" i="18"/>
  <c r="AA132" i="18"/>
  <c r="Z132" i="18"/>
  <c r="C132" i="18"/>
  <c r="A132" i="18"/>
  <c r="AA131" i="18"/>
  <c r="Z131" i="18"/>
  <c r="C131" i="18"/>
  <c r="A131" i="18"/>
  <c r="AA130" i="18"/>
  <c r="Z130" i="18"/>
  <c r="C130" i="18"/>
  <c r="A130" i="18"/>
  <c r="AA129" i="18"/>
  <c r="Z129" i="18"/>
  <c r="C129" i="18"/>
  <c r="A129" i="18"/>
  <c r="AA128" i="18"/>
  <c r="Z128" i="18"/>
  <c r="C128" i="18"/>
  <c r="A128" i="18"/>
  <c r="AA127" i="18"/>
  <c r="Z127" i="18"/>
  <c r="C127" i="18"/>
  <c r="A127" i="18"/>
  <c r="AA126" i="18"/>
  <c r="Z126" i="18"/>
  <c r="C126" i="18"/>
  <c r="A126" i="18"/>
  <c r="AA125" i="18"/>
  <c r="Z125" i="18"/>
  <c r="C125" i="18"/>
  <c r="A125" i="18"/>
  <c r="AA124" i="18"/>
  <c r="Z124" i="18"/>
  <c r="C124" i="18"/>
  <c r="A124" i="18"/>
  <c r="AA123" i="18"/>
  <c r="Z123" i="18"/>
  <c r="C123" i="18"/>
  <c r="A123" i="18"/>
  <c r="AA122" i="18"/>
  <c r="Z122" i="18"/>
  <c r="C122" i="18"/>
  <c r="A122" i="18"/>
  <c r="AA121" i="18"/>
  <c r="Z121" i="18"/>
  <c r="C121" i="18"/>
  <c r="A121" i="18"/>
  <c r="AA120" i="18"/>
  <c r="Z120" i="18"/>
  <c r="C120" i="18"/>
  <c r="A120" i="18"/>
  <c r="AA119" i="18"/>
  <c r="Z119" i="18"/>
  <c r="C119" i="18"/>
  <c r="A119" i="18"/>
  <c r="AA118" i="18"/>
  <c r="Z118" i="18"/>
  <c r="C118" i="18"/>
  <c r="A118" i="18"/>
  <c r="AA117" i="18"/>
  <c r="Z117" i="18"/>
  <c r="C117" i="18"/>
  <c r="A117" i="18"/>
  <c r="AA116" i="18"/>
  <c r="Z116" i="18"/>
  <c r="C116" i="18"/>
  <c r="A116" i="18"/>
  <c r="AA115" i="18"/>
  <c r="Z115" i="18"/>
  <c r="C115" i="18"/>
  <c r="A115" i="18"/>
  <c r="AA114" i="18"/>
  <c r="Z114" i="18"/>
  <c r="C114" i="18"/>
  <c r="A114" i="18"/>
  <c r="AA113" i="18"/>
  <c r="Z113" i="18"/>
  <c r="C113" i="18"/>
  <c r="A113" i="18"/>
  <c r="AA112" i="18"/>
  <c r="Z112" i="18"/>
  <c r="C112" i="18"/>
  <c r="A112" i="18"/>
  <c r="AA111" i="18"/>
  <c r="Z111" i="18"/>
  <c r="C111" i="18"/>
  <c r="A111" i="18"/>
  <c r="AA110" i="18"/>
  <c r="Z110" i="18"/>
  <c r="C110" i="18"/>
  <c r="A110" i="18"/>
  <c r="AA109" i="18"/>
  <c r="Z109" i="18"/>
  <c r="C109" i="18"/>
  <c r="A109" i="18"/>
  <c r="AA108" i="18"/>
  <c r="Z108" i="18"/>
  <c r="C108" i="18"/>
  <c r="A108" i="18"/>
  <c r="AA107" i="18"/>
  <c r="Z107" i="18"/>
  <c r="C107" i="18"/>
  <c r="A107" i="18"/>
  <c r="AA106" i="18"/>
  <c r="Z106" i="18"/>
  <c r="C106" i="18"/>
  <c r="A106" i="18"/>
  <c r="AA105" i="18"/>
  <c r="Z105" i="18"/>
  <c r="C105" i="18"/>
  <c r="A105" i="18"/>
  <c r="AA104" i="18"/>
  <c r="Z104" i="18"/>
  <c r="C104" i="18"/>
  <c r="A104" i="18"/>
  <c r="AA103" i="18"/>
  <c r="Z103" i="18"/>
  <c r="C103" i="18"/>
  <c r="A103" i="18"/>
  <c r="AA102" i="18"/>
  <c r="Z102" i="18"/>
  <c r="C102" i="18"/>
  <c r="A102" i="18"/>
  <c r="AA101" i="18"/>
  <c r="Z101" i="18"/>
  <c r="C101" i="18"/>
  <c r="A101" i="18"/>
  <c r="AA100" i="18"/>
  <c r="Z100" i="18"/>
  <c r="C100" i="18"/>
  <c r="A100" i="18"/>
  <c r="AA99" i="18"/>
  <c r="Z99" i="18"/>
  <c r="C99" i="18"/>
  <c r="A99" i="18"/>
  <c r="AA98" i="18"/>
  <c r="Z98" i="18"/>
  <c r="C98" i="18"/>
  <c r="A98" i="18"/>
  <c r="AA97" i="18"/>
  <c r="Z97" i="18"/>
  <c r="C97" i="18"/>
  <c r="A97" i="18"/>
  <c r="AA96" i="18"/>
  <c r="Z96" i="18"/>
  <c r="C96" i="18"/>
  <c r="A96" i="18"/>
  <c r="AA95" i="18"/>
  <c r="Z95" i="18"/>
  <c r="C95" i="18"/>
  <c r="A95" i="18"/>
  <c r="AA94" i="18"/>
  <c r="Z94" i="18"/>
  <c r="C94" i="18"/>
  <c r="A94" i="18"/>
  <c r="AA93" i="18"/>
  <c r="Z93" i="18"/>
  <c r="C93" i="18"/>
  <c r="A93" i="18"/>
  <c r="AA92" i="18"/>
  <c r="Z92" i="18"/>
  <c r="C92" i="18"/>
  <c r="A92" i="18"/>
  <c r="AA91" i="18"/>
  <c r="Z91" i="18"/>
  <c r="C91" i="18"/>
  <c r="A91" i="18"/>
  <c r="AA90" i="18"/>
  <c r="Z90" i="18"/>
  <c r="C90" i="18"/>
  <c r="A90" i="18"/>
  <c r="AA89" i="18"/>
  <c r="Z89" i="18"/>
  <c r="C89" i="18"/>
  <c r="A89" i="18"/>
  <c r="AA88" i="18"/>
  <c r="Z88" i="18"/>
  <c r="C88" i="18"/>
  <c r="A88" i="18"/>
  <c r="AA87" i="18"/>
  <c r="Z87" i="18"/>
  <c r="C87" i="18"/>
  <c r="A87" i="18"/>
  <c r="AA86" i="18"/>
  <c r="Z86" i="18"/>
  <c r="C86" i="18"/>
  <c r="A86" i="18"/>
  <c r="AA85" i="18"/>
  <c r="Z85" i="18"/>
  <c r="C85" i="18"/>
  <c r="A85" i="18"/>
  <c r="AA84" i="18"/>
  <c r="Z84" i="18"/>
  <c r="C84" i="18"/>
  <c r="A84" i="18"/>
  <c r="AA83" i="18"/>
  <c r="Z83" i="18"/>
  <c r="C83" i="18"/>
  <c r="A83" i="18"/>
  <c r="AA82" i="18"/>
  <c r="Z82" i="18"/>
  <c r="C82" i="18"/>
  <c r="A82" i="18"/>
  <c r="AA81" i="18"/>
  <c r="Z81" i="18"/>
  <c r="C81" i="18"/>
  <c r="A81" i="18"/>
  <c r="AA80" i="18"/>
  <c r="Z80" i="18"/>
  <c r="C80" i="18"/>
  <c r="A80" i="18"/>
  <c r="AA79" i="18"/>
  <c r="Z79" i="18"/>
  <c r="C79" i="18"/>
  <c r="A79" i="18"/>
  <c r="AA78" i="18"/>
  <c r="Z78" i="18"/>
  <c r="C78" i="18"/>
  <c r="A78" i="18"/>
  <c r="AA77" i="18"/>
  <c r="Z77" i="18"/>
  <c r="C77" i="18"/>
  <c r="A77" i="18"/>
  <c r="AA76" i="18"/>
  <c r="Z76" i="18"/>
  <c r="C76" i="18"/>
  <c r="A76" i="18"/>
  <c r="AA75" i="18"/>
  <c r="Z75" i="18"/>
  <c r="C75" i="18"/>
  <c r="A75" i="18"/>
  <c r="AA74" i="18"/>
  <c r="Z74" i="18"/>
  <c r="C74" i="18"/>
  <c r="A74" i="18"/>
  <c r="AA73" i="18"/>
  <c r="Z73" i="18"/>
  <c r="C73" i="18"/>
  <c r="A73" i="18"/>
  <c r="AA72" i="18"/>
  <c r="Z72" i="18"/>
  <c r="C72" i="18"/>
  <c r="A72" i="18"/>
  <c r="AA71" i="18"/>
  <c r="Z71" i="18"/>
  <c r="C71" i="18"/>
  <c r="A71" i="18"/>
  <c r="AA70" i="18"/>
  <c r="Z70" i="18"/>
  <c r="C70" i="18"/>
  <c r="A70" i="18"/>
  <c r="AA69" i="18"/>
  <c r="Z69" i="18"/>
  <c r="C69" i="18"/>
  <c r="A69" i="18"/>
  <c r="AD68" i="18"/>
  <c r="AA68" i="18"/>
  <c r="Z68" i="18"/>
  <c r="C68" i="18"/>
  <c r="A68" i="18"/>
  <c r="AH67" i="18"/>
  <c r="AF67" i="18"/>
  <c r="AI67" i="18" s="1"/>
  <c r="AD67" i="18"/>
  <c r="AA67" i="18"/>
  <c r="V67" i="18"/>
  <c r="Z67" i="18" s="1"/>
  <c r="C67" i="18"/>
  <c r="A67" i="18"/>
  <c r="AH66" i="18"/>
  <c r="AF66" i="18"/>
  <c r="AI66" i="18" s="1"/>
  <c r="AD66" i="18"/>
  <c r="AA66" i="18"/>
  <c r="V66" i="18"/>
  <c r="Z66" i="18" s="1"/>
  <c r="C66" i="18"/>
  <c r="A66" i="18"/>
  <c r="AH65" i="18"/>
  <c r="AF65" i="18"/>
  <c r="AI65" i="18" s="1"/>
  <c r="AD65" i="18"/>
  <c r="AA65" i="18"/>
  <c r="V65" i="18"/>
  <c r="Z65" i="18" s="1"/>
  <c r="C65" i="18"/>
  <c r="A65" i="18"/>
  <c r="AH64" i="18"/>
  <c r="AF64" i="18"/>
  <c r="AI64" i="18" s="1"/>
  <c r="AD64" i="18"/>
  <c r="AA64" i="18"/>
  <c r="V64" i="18"/>
  <c r="Z64" i="18" s="1"/>
  <c r="C64" i="18"/>
  <c r="A64" i="18"/>
  <c r="AH63" i="18"/>
  <c r="AF63" i="18"/>
  <c r="AI63" i="18" s="1"/>
  <c r="AD63" i="18"/>
  <c r="AA63" i="18"/>
  <c r="V63" i="18"/>
  <c r="Z63" i="18" s="1"/>
  <c r="C63" i="18"/>
  <c r="A63" i="18"/>
  <c r="AH62" i="18"/>
  <c r="AF62" i="18"/>
  <c r="AI62" i="18" s="1"/>
  <c r="AD62" i="18"/>
  <c r="AA62" i="18"/>
  <c r="V62" i="18"/>
  <c r="Z62" i="18" s="1"/>
  <c r="C62" i="18"/>
  <c r="A62" i="18"/>
  <c r="AH61" i="18"/>
  <c r="AF61" i="18"/>
  <c r="AI61" i="18" s="1"/>
  <c r="AD61" i="18"/>
  <c r="AA61" i="18"/>
  <c r="V61" i="18"/>
  <c r="Z61" i="18" s="1"/>
  <c r="C61" i="18"/>
  <c r="A61" i="18"/>
  <c r="AH60" i="18"/>
  <c r="AF60" i="18"/>
  <c r="AI60" i="18" s="1"/>
  <c r="AD60" i="18"/>
  <c r="AA60" i="18"/>
  <c r="V60" i="18"/>
  <c r="Z60" i="18" s="1"/>
  <c r="C60" i="18"/>
  <c r="A60" i="18"/>
  <c r="AH59" i="18"/>
  <c r="AD59" i="18"/>
  <c r="AA59" i="18"/>
  <c r="V59" i="18"/>
  <c r="AF59" i="18" s="1"/>
  <c r="AI59" i="18" s="1"/>
  <c r="C59" i="18"/>
  <c r="A59" i="18"/>
  <c r="AH58" i="18"/>
  <c r="AF58" i="18"/>
  <c r="AI58" i="18" s="1"/>
  <c r="AD58" i="18"/>
  <c r="AA58" i="18"/>
  <c r="Z58" i="18"/>
  <c r="C58" i="18"/>
  <c r="A58" i="18"/>
  <c r="AH57" i="18"/>
  <c r="AF57" i="18"/>
  <c r="AI57" i="18" s="1"/>
  <c r="AD57" i="18"/>
  <c r="AA57" i="18"/>
  <c r="Z57" i="18"/>
  <c r="C57" i="18"/>
  <c r="A57" i="18"/>
  <c r="AH56" i="18"/>
  <c r="AF56" i="18"/>
  <c r="AI56" i="18" s="1"/>
  <c r="AD56" i="18"/>
  <c r="AA56" i="18"/>
  <c r="Z56" i="18"/>
  <c r="C56" i="18"/>
  <c r="A56" i="18"/>
  <c r="AH55" i="18"/>
  <c r="AF55" i="18"/>
  <c r="AI55" i="18" s="1"/>
  <c r="AD55" i="18"/>
  <c r="AA55" i="18"/>
  <c r="Z55" i="18"/>
  <c r="C55" i="18"/>
  <c r="A55" i="18"/>
  <c r="AH54" i="18"/>
  <c r="AF54" i="18"/>
  <c r="AI54" i="18" s="1"/>
  <c r="AD54" i="18"/>
  <c r="AA54" i="18"/>
  <c r="Z54" i="18"/>
  <c r="C54" i="18"/>
  <c r="A54" i="18"/>
  <c r="AH53" i="18"/>
  <c r="AF53" i="18"/>
  <c r="AI53" i="18" s="1"/>
  <c r="AD53" i="18"/>
  <c r="AA53" i="18"/>
  <c r="Z53" i="18"/>
  <c r="C53" i="18"/>
  <c r="A53" i="18"/>
  <c r="AH52" i="18"/>
  <c r="AF52" i="18"/>
  <c r="AI52" i="18" s="1"/>
  <c r="AD52" i="18"/>
  <c r="AA52" i="18"/>
  <c r="Z52" i="18"/>
  <c r="C52" i="18"/>
  <c r="A52" i="18"/>
  <c r="AH51" i="18"/>
  <c r="AF51" i="18"/>
  <c r="AI51" i="18" s="1"/>
  <c r="AD51" i="18"/>
  <c r="AA51" i="18"/>
  <c r="Z51" i="18"/>
  <c r="C51" i="18"/>
  <c r="A51" i="18"/>
  <c r="AI50" i="18"/>
  <c r="AH50" i="18"/>
  <c r="AD50" i="18"/>
  <c r="AA50" i="18"/>
  <c r="Z50" i="18"/>
  <c r="C50" i="18"/>
  <c r="A50" i="18"/>
  <c r="AH49" i="18"/>
  <c r="AD49" i="18"/>
  <c r="AA49" i="18"/>
  <c r="V49" i="18"/>
  <c r="AF49" i="18" s="1"/>
  <c r="C49" i="18"/>
  <c r="A49" i="18"/>
  <c r="AH48" i="18"/>
  <c r="AF48" i="18"/>
  <c r="AI48" i="18" s="1"/>
  <c r="AD48" i="18"/>
  <c r="AA48" i="18"/>
  <c r="Z48" i="18"/>
  <c r="C48" i="18"/>
  <c r="A48" i="18"/>
  <c r="AH47" i="18"/>
  <c r="AD47" i="18"/>
  <c r="AA47" i="18"/>
  <c r="Z47" i="18"/>
  <c r="V47" i="18"/>
  <c r="AF47" i="18" s="1"/>
  <c r="AI47" i="18" s="1"/>
  <c r="C47" i="18"/>
  <c r="A47" i="18"/>
  <c r="AA46" i="18"/>
  <c r="Z46" i="18"/>
  <c r="C46" i="18"/>
  <c r="A46" i="18"/>
  <c r="AA45" i="18"/>
  <c r="V45" i="18"/>
  <c r="AF45" i="18" s="1"/>
  <c r="AI45" i="18" s="1"/>
  <c r="C45" i="18"/>
  <c r="A45" i="18"/>
  <c r="AA44" i="18"/>
  <c r="V44" i="18"/>
  <c r="AI44" i="18" s="1"/>
  <c r="C44" i="18"/>
  <c r="A44" i="18"/>
  <c r="AI43" i="18"/>
  <c r="AF43" i="18"/>
  <c r="AA43" i="18"/>
  <c r="Z43" i="18"/>
  <c r="C43" i="18"/>
  <c r="A43" i="18"/>
  <c r="AF42" i="18"/>
  <c r="AI42" i="18" s="1"/>
  <c r="AA42" i="18"/>
  <c r="V42" i="18"/>
  <c r="Z42" i="18" s="1"/>
  <c r="C42" i="18"/>
  <c r="A42" i="18"/>
  <c r="AA41" i="18"/>
  <c r="Z41" i="18"/>
  <c r="C41" i="18"/>
  <c r="A41" i="18"/>
  <c r="AA40" i="18"/>
  <c r="Z40" i="18"/>
  <c r="C40" i="18"/>
  <c r="A40" i="18"/>
  <c r="AA39" i="18"/>
  <c r="Z39" i="18"/>
  <c r="C39" i="18"/>
  <c r="A39" i="18"/>
  <c r="AA38" i="18"/>
  <c r="Z38" i="18"/>
  <c r="C38" i="18"/>
  <c r="A38" i="18"/>
  <c r="AA37" i="18"/>
  <c r="Z37" i="18"/>
  <c r="C37" i="18"/>
  <c r="A37" i="18"/>
  <c r="AA36" i="18"/>
  <c r="Z36" i="18"/>
  <c r="C36" i="18"/>
  <c r="A36" i="18"/>
  <c r="AA35" i="18"/>
  <c r="Z35" i="18"/>
  <c r="C35" i="18"/>
  <c r="A35" i="18"/>
  <c r="AA34" i="18"/>
  <c r="Z34" i="18"/>
  <c r="C34" i="18"/>
  <c r="A34" i="18"/>
  <c r="AA33" i="18"/>
  <c r="Z33" i="18"/>
  <c r="C33" i="18"/>
  <c r="A33" i="18"/>
  <c r="AA32" i="18"/>
  <c r="Z32" i="18"/>
  <c r="C32" i="18"/>
  <c r="A32" i="18"/>
  <c r="AA31" i="18"/>
  <c r="Z31" i="18"/>
  <c r="C31" i="18"/>
  <c r="A31" i="18"/>
  <c r="AA30" i="18"/>
  <c r="Z30" i="18"/>
  <c r="C30" i="18"/>
  <c r="A30" i="18"/>
  <c r="AA29" i="18"/>
  <c r="Z29" i="18"/>
  <c r="C29" i="18"/>
  <c r="A29" i="18"/>
  <c r="AA28" i="18"/>
  <c r="Z28" i="18"/>
  <c r="C28" i="18"/>
  <c r="A28" i="18"/>
  <c r="AA27" i="18"/>
  <c r="Z27" i="18"/>
  <c r="C27" i="18"/>
  <c r="A27" i="18"/>
  <c r="AA26" i="18"/>
  <c r="Z26" i="18"/>
  <c r="C26" i="18"/>
  <c r="A26" i="18"/>
  <c r="AA25" i="18"/>
  <c r="Z25" i="18"/>
  <c r="C25" i="18"/>
  <c r="A25" i="18"/>
  <c r="AA24" i="18"/>
  <c r="Z24" i="18"/>
  <c r="C24" i="18"/>
  <c r="A24" i="18"/>
  <c r="AA23" i="18"/>
  <c r="Z23" i="18"/>
  <c r="C23" i="18"/>
  <c r="A23" i="18"/>
  <c r="AA22" i="18"/>
  <c r="Z22" i="18"/>
  <c r="C22" i="18"/>
  <c r="A22" i="18"/>
  <c r="AA21" i="18"/>
  <c r="Z21" i="18"/>
  <c r="C21" i="18"/>
  <c r="A21" i="18"/>
  <c r="AA20" i="18"/>
  <c r="Z20" i="18"/>
  <c r="C20" i="18"/>
  <c r="A20" i="18"/>
  <c r="AA19" i="18"/>
  <c r="J19" i="18"/>
  <c r="Z19" i="18" s="1"/>
  <c r="C19" i="18"/>
  <c r="A19" i="18"/>
  <c r="AA18" i="18"/>
  <c r="Z18" i="18"/>
  <c r="C18" i="18"/>
  <c r="A18" i="18"/>
  <c r="AA17" i="18"/>
  <c r="Z17" i="18"/>
  <c r="C17" i="18"/>
  <c r="A17" i="18"/>
  <c r="AA16" i="18"/>
  <c r="Z16" i="18"/>
  <c r="C16" i="18"/>
  <c r="A16" i="18"/>
  <c r="AA15" i="18"/>
  <c r="Z15" i="18"/>
  <c r="C15" i="18"/>
  <c r="A15" i="18"/>
  <c r="AA14" i="18"/>
  <c r="J14" i="18"/>
  <c r="Z14" i="18" s="1"/>
  <c r="C14" i="18"/>
  <c r="A14" i="18"/>
  <c r="AA13" i="18"/>
  <c r="Z13" i="18"/>
  <c r="C13" i="18"/>
  <c r="A13" i="18"/>
  <c r="AA12" i="18"/>
  <c r="Z12" i="18"/>
  <c r="C12" i="18"/>
  <c r="A12" i="18"/>
  <c r="AA11" i="18"/>
  <c r="Z11" i="18"/>
  <c r="C11" i="18"/>
  <c r="A11" i="18"/>
  <c r="AA10" i="18"/>
  <c r="Z10" i="18"/>
  <c r="C10" i="18"/>
  <c r="A10" i="18"/>
  <c r="AA9" i="18"/>
  <c r="Z9" i="18"/>
  <c r="C9" i="18"/>
  <c r="A9" i="18"/>
  <c r="AA8" i="18"/>
  <c r="Z8" i="18"/>
  <c r="C8" i="18"/>
  <c r="A8" i="18"/>
  <c r="AA7" i="18"/>
  <c r="Z7" i="18"/>
  <c r="C7" i="18"/>
  <c r="A7" i="18"/>
  <c r="AA6" i="18"/>
  <c r="Z6" i="18"/>
  <c r="C6" i="18"/>
  <c r="A6" i="18"/>
  <c r="AA5" i="18"/>
  <c r="Z5" i="18"/>
  <c r="C5" i="18"/>
  <c r="A5" i="18"/>
  <c r="AA4" i="18"/>
  <c r="Z4" i="18"/>
  <c r="C4" i="18"/>
  <c r="A4" i="18"/>
  <c r="Z401" i="16"/>
  <c r="Y401" i="16"/>
  <c r="Z400" i="16"/>
  <c r="Y400" i="16"/>
  <c r="Z399" i="16"/>
  <c r="Y399" i="16"/>
  <c r="Z398" i="16"/>
  <c r="Y398" i="16"/>
  <c r="Z397" i="16"/>
  <c r="Y397" i="16"/>
  <c r="Z396" i="16"/>
  <c r="Y396" i="16"/>
  <c r="Z395" i="16"/>
  <c r="Y395" i="16"/>
  <c r="B395" i="16"/>
  <c r="Z394" i="16"/>
  <c r="Y394" i="16"/>
  <c r="B394" i="16"/>
  <c r="Z393" i="16"/>
  <c r="Y393" i="16"/>
  <c r="B393" i="16"/>
  <c r="Z392" i="16"/>
  <c r="Y392" i="16"/>
  <c r="B392" i="16"/>
  <c r="Z391" i="16"/>
  <c r="Y391" i="16"/>
  <c r="B391" i="16"/>
  <c r="Z390" i="16"/>
  <c r="Y390" i="16"/>
  <c r="B390" i="16"/>
  <c r="Z389" i="16"/>
  <c r="Y389" i="16"/>
  <c r="B389" i="16"/>
  <c r="Z388" i="16"/>
  <c r="Y388" i="16"/>
  <c r="B388" i="16"/>
  <c r="Z387" i="16"/>
  <c r="Y387" i="16"/>
  <c r="B387" i="16"/>
  <c r="Z386" i="16"/>
  <c r="Y386" i="16"/>
  <c r="B386" i="16"/>
  <c r="Z385" i="16"/>
  <c r="Y385" i="16"/>
  <c r="B385" i="16"/>
  <c r="Z384" i="16"/>
  <c r="Y384" i="16"/>
  <c r="B384" i="16"/>
  <c r="Z383" i="16"/>
  <c r="Y383" i="16"/>
  <c r="B383" i="16"/>
  <c r="Z382" i="16"/>
  <c r="Y382" i="16"/>
  <c r="B382" i="16"/>
  <c r="Z381" i="16"/>
  <c r="Y381" i="16"/>
  <c r="B381" i="16"/>
  <c r="Z380" i="16"/>
  <c r="Y380" i="16"/>
  <c r="B380" i="16"/>
  <c r="Z379" i="16"/>
  <c r="Y379" i="16"/>
  <c r="B379" i="16"/>
  <c r="Z378" i="16"/>
  <c r="Y378" i="16"/>
  <c r="B378" i="16"/>
  <c r="Z377" i="16"/>
  <c r="Y377" i="16"/>
  <c r="B377" i="16"/>
  <c r="Z376" i="16"/>
  <c r="Y376" i="16"/>
  <c r="B376" i="16"/>
  <c r="Z375" i="16"/>
  <c r="Y375" i="16"/>
  <c r="B375" i="16"/>
  <c r="Z374" i="16"/>
  <c r="Y374" i="16"/>
  <c r="B374" i="16"/>
  <c r="Z373" i="16"/>
  <c r="Y373" i="16"/>
  <c r="B373" i="16"/>
  <c r="Z372" i="16"/>
  <c r="Y372" i="16"/>
  <c r="B372" i="16"/>
  <c r="Z371" i="16"/>
  <c r="Y371" i="16"/>
  <c r="B371" i="16"/>
  <c r="Z370" i="16"/>
  <c r="Y370" i="16"/>
  <c r="B370" i="16"/>
  <c r="Z369" i="16"/>
  <c r="Y369" i="16"/>
  <c r="B369" i="16"/>
  <c r="Z368" i="16"/>
  <c r="Y368" i="16"/>
  <c r="B368" i="16"/>
  <c r="Z367" i="16"/>
  <c r="Y367" i="16"/>
  <c r="B367" i="16"/>
  <c r="Z366" i="16"/>
  <c r="Y366" i="16"/>
  <c r="B366" i="16"/>
  <c r="Z365" i="16"/>
  <c r="Y365" i="16"/>
  <c r="B365" i="16"/>
  <c r="Z364" i="16"/>
  <c r="Y364" i="16"/>
  <c r="B364" i="16"/>
  <c r="Z363" i="16"/>
  <c r="Y363" i="16"/>
  <c r="B363" i="16"/>
  <c r="Z362" i="16"/>
  <c r="Y362" i="16"/>
  <c r="B362" i="16"/>
  <c r="Z361" i="16"/>
  <c r="Y361" i="16"/>
  <c r="B361" i="16"/>
  <c r="Z360" i="16"/>
  <c r="Y360" i="16"/>
  <c r="B360" i="16"/>
  <c r="Z359" i="16"/>
  <c r="Y359" i="16"/>
  <c r="B359" i="16"/>
  <c r="Z358" i="16"/>
  <c r="Y358" i="16"/>
  <c r="B358" i="16"/>
  <c r="Z357" i="16"/>
  <c r="Y357" i="16"/>
  <c r="B357" i="16"/>
  <c r="Z356" i="16"/>
  <c r="Y356" i="16"/>
  <c r="B356" i="16"/>
  <c r="Z355" i="16"/>
  <c r="Y355" i="16"/>
  <c r="B355" i="16"/>
  <c r="Z354" i="16"/>
  <c r="Y354" i="16"/>
  <c r="B354" i="16"/>
  <c r="Z353" i="16"/>
  <c r="Y353" i="16"/>
  <c r="B353" i="16"/>
  <c r="Z352" i="16"/>
  <c r="Y352" i="16"/>
  <c r="B352" i="16"/>
  <c r="Z351" i="16"/>
  <c r="Y351" i="16"/>
  <c r="B351" i="16"/>
  <c r="Z350" i="16"/>
  <c r="Y350" i="16"/>
  <c r="B350" i="16"/>
  <c r="Z349" i="16"/>
  <c r="Y349" i="16"/>
  <c r="B349" i="16"/>
  <c r="Z348" i="16"/>
  <c r="Y348" i="16"/>
  <c r="B348" i="16"/>
  <c r="Z347" i="16"/>
  <c r="Y347" i="16"/>
  <c r="B347" i="16"/>
  <c r="Z346" i="16"/>
  <c r="Y346" i="16"/>
  <c r="B346" i="16"/>
  <c r="Z345" i="16"/>
  <c r="Y345" i="16"/>
  <c r="B345" i="16"/>
  <c r="Z344" i="16"/>
  <c r="Y344" i="16"/>
  <c r="B344" i="16"/>
  <c r="Z343" i="16"/>
  <c r="Y343" i="16"/>
  <c r="B343" i="16"/>
  <c r="Z342" i="16"/>
  <c r="Y342" i="16"/>
  <c r="B342" i="16"/>
  <c r="Z341" i="16"/>
  <c r="Y341" i="16"/>
  <c r="B341" i="16"/>
  <c r="Z340" i="16"/>
  <c r="Y340" i="16"/>
  <c r="B340" i="16"/>
  <c r="Z339" i="16"/>
  <c r="Y339" i="16"/>
  <c r="B339" i="16"/>
  <c r="Z338" i="16"/>
  <c r="Y338" i="16"/>
  <c r="B338" i="16"/>
  <c r="Z337" i="16"/>
  <c r="Y337" i="16"/>
  <c r="B337" i="16"/>
  <c r="Z336" i="16"/>
  <c r="Y336" i="16"/>
  <c r="B336" i="16"/>
  <c r="Z335" i="16"/>
  <c r="Y335" i="16"/>
  <c r="B335" i="16"/>
  <c r="Z334" i="16"/>
  <c r="Y334" i="16"/>
  <c r="B334" i="16"/>
  <c r="Z333" i="16"/>
  <c r="Y333" i="16"/>
  <c r="B333" i="16"/>
  <c r="Z332" i="16"/>
  <c r="Y332" i="16"/>
  <c r="B332" i="16"/>
  <c r="Z331" i="16"/>
  <c r="Y331" i="16"/>
  <c r="B331" i="16"/>
  <c r="Z330" i="16"/>
  <c r="Y330" i="16"/>
  <c r="B330" i="16"/>
  <c r="Z329" i="16"/>
  <c r="Y329" i="16"/>
  <c r="B329" i="16"/>
  <c r="Z328" i="16"/>
  <c r="Y328" i="16"/>
  <c r="B328" i="16"/>
  <c r="Z327" i="16"/>
  <c r="Y327" i="16"/>
  <c r="B327" i="16"/>
  <c r="Z326" i="16"/>
  <c r="Y326" i="16"/>
  <c r="B326" i="16"/>
  <c r="Z325" i="16"/>
  <c r="Y325" i="16"/>
  <c r="B325" i="16"/>
  <c r="Z324" i="16"/>
  <c r="Y324" i="16"/>
  <c r="B324" i="16"/>
  <c r="Z323" i="16"/>
  <c r="Y323" i="16"/>
  <c r="B323" i="16"/>
  <c r="Z322" i="16"/>
  <c r="Y322" i="16"/>
  <c r="B322" i="16"/>
  <c r="Z321" i="16"/>
  <c r="Y321" i="16"/>
  <c r="B321" i="16"/>
  <c r="Z320" i="16"/>
  <c r="Y320" i="16"/>
  <c r="B320" i="16"/>
  <c r="Z319" i="16"/>
  <c r="Y319" i="16"/>
  <c r="B319" i="16"/>
  <c r="Z318" i="16"/>
  <c r="Y318" i="16"/>
  <c r="B318" i="16"/>
  <c r="Z317" i="16"/>
  <c r="Y317" i="16"/>
  <c r="B317" i="16"/>
  <c r="Z316" i="16"/>
  <c r="Y316" i="16"/>
  <c r="B316" i="16"/>
  <c r="Z315" i="16"/>
  <c r="Y315" i="16"/>
  <c r="B315" i="16"/>
  <c r="Z314" i="16"/>
  <c r="Y314" i="16"/>
  <c r="B314" i="16"/>
  <c r="Z313" i="16"/>
  <c r="Y313" i="16"/>
  <c r="B313" i="16"/>
  <c r="Z312" i="16"/>
  <c r="Y312" i="16"/>
  <c r="B312" i="16"/>
  <c r="Z311" i="16"/>
  <c r="Y311" i="16"/>
  <c r="B311" i="16"/>
  <c r="Z310" i="16"/>
  <c r="Y310" i="16"/>
  <c r="B310" i="16"/>
  <c r="Z309" i="16"/>
  <c r="Y309" i="16"/>
  <c r="B309" i="16"/>
  <c r="Z308" i="16"/>
  <c r="Y308" i="16"/>
  <c r="B308" i="16"/>
  <c r="Z307" i="16"/>
  <c r="Y307" i="16"/>
  <c r="B307" i="16"/>
  <c r="Z306" i="16"/>
  <c r="Y306" i="16"/>
  <c r="B306" i="16"/>
  <c r="Z305" i="16"/>
  <c r="Y305" i="16"/>
  <c r="B305" i="16"/>
  <c r="Z304" i="16"/>
  <c r="Y304" i="16"/>
  <c r="B304" i="16"/>
  <c r="Z303" i="16"/>
  <c r="Y303" i="16"/>
  <c r="B303" i="16"/>
  <c r="Z302" i="16"/>
  <c r="Y302" i="16"/>
  <c r="B302" i="16"/>
  <c r="Z301" i="16"/>
  <c r="Y301" i="16"/>
  <c r="B301" i="16"/>
  <c r="Z300" i="16"/>
  <c r="Y300" i="16"/>
  <c r="B300" i="16"/>
  <c r="Z299" i="16"/>
  <c r="Y299" i="16"/>
  <c r="B299" i="16"/>
  <c r="Z298" i="16"/>
  <c r="Y298" i="16"/>
  <c r="B298" i="16"/>
  <c r="Z297" i="16"/>
  <c r="Y297" i="16"/>
  <c r="B297" i="16"/>
  <c r="Z296" i="16"/>
  <c r="Y296" i="16"/>
  <c r="B296" i="16"/>
  <c r="Z295" i="16"/>
  <c r="Y295" i="16"/>
  <c r="B295" i="16"/>
  <c r="Z294" i="16"/>
  <c r="Y294" i="16"/>
  <c r="B294" i="16"/>
  <c r="Z293" i="16"/>
  <c r="Y293" i="16"/>
  <c r="B293" i="16"/>
  <c r="Z292" i="16"/>
  <c r="Y292" i="16"/>
  <c r="B292" i="16"/>
  <c r="Z291" i="16"/>
  <c r="Y291" i="16"/>
  <c r="B291" i="16"/>
  <c r="Z290" i="16"/>
  <c r="Y290" i="16"/>
  <c r="B290" i="16"/>
  <c r="Z289" i="16"/>
  <c r="Y289" i="16"/>
  <c r="B289" i="16"/>
  <c r="Z288" i="16"/>
  <c r="Y288" i="16"/>
  <c r="B288" i="16"/>
  <c r="Z287" i="16"/>
  <c r="Y287" i="16"/>
  <c r="B287" i="16"/>
  <c r="Z286" i="16"/>
  <c r="Y286" i="16"/>
  <c r="B286" i="16"/>
  <c r="Z285" i="16"/>
  <c r="Y285" i="16"/>
  <c r="B285" i="16"/>
  <c r="Z284" i="16"/>
  <c r="Y284" i="16"/>
  <c r="B284" i="16"/>
  <c r="Z283" i="16"/>
  <c r="Y283" i="16"/>
  <c r="B283" i="16"/>
  <c r="Z282" i="16"/>
  <c r="Y282" i="16"/>
  <c r="B282" i="16"/>
  <c r="Z281" i="16"/>
  <c r="Y281" i="16"/>
  <c r="B281" i="16"/>
  <c r="Z280" i="16"/>
  <c r="Y280" i="16"/>
  <c r="B280" i="16"/>
  <c r="Z279" i="16"/>
  <c r="Y279" i="16"/>
  <c r="B279" i="16"/>
  <c r="Z278" i="16"/>
  <c r="Y278" i="16"/>
  <c r="B278" i="16"/>
  <c r="Z277" i="16"/>
  <c r="Y277" i="16"/>
  <c r="B277" i="16"/>
  <c r="Z276" i="16"/>
  <c r="Y276" i="16"/>
  <c r="B276" i="16"/>
  <c r="Z275" i="16"/>
  <c r="Y275" i="16"/>
  <c r="B275" i="16"/>
  <c r="Z274" i="16"/>
  <c r="Y274" i="16"/>
  <c r="B274" i="16"/>
  <c r="Z273" i="16"/>
  <c r="Y273" i="16"/>
  <c r="B273" i="16"/>
  <c r="Z272" i="16"/>
  <c r="Y272" i="16"/>
  <c r="B272" i="16"/>
  <c r="Z271" i="16"/>
  <c r="Y271" i="16"/>
  <c r="B271" i="16"/>
  <c r="Z270" i="16"/>
  <c r="Y270" i="16"/>
  <c r="B270" i="16"/>
  <c r="Z269" i="16"/>
  <c r="Y269" i="16"/>
  <c r="B269" i="16"/>
  <c r="Z268" i="16"/>
  <c r="Y268" i="16"/>
  <c r="B268" i="16"/>
  <c r="Z267" i="16"/>
  <c r="Y267" i="16"/>
  <c r="B267" i="16"/>
  <c r="Z266" i="16"/>
  <c r="Y266" i="16"/>
  <c r="B266" i="16"/>
  <c r="Z265" i="16"/>
  <c r="Y265" i="16"/>
  <c r="B265" i="16"/>
  <c r="Z264" i="16"/>
  <c r="Y264" i="16"/>
  <c r="B264" i="16"/>
  <c r="Z263" i="16"/>
  <c r="Y263" i="16"/>
  <c r="B263" i="16"/>
  <c r="Z262" i="16"/>
  <c r="Y262" i="16"/>
  <c r="B262" i="16"/>
  <c r="Z261" i="16"/>
  <c r="Y261" i="16"/>
  <c r="B261" i="16"/>
  <c r="Z260" i="16"/>
  <c r="Y260" i="16"/>
  <c r="B260" i="16"/>
  <c r="Z259" i="16"/>
  <c r="Y259" i="16"/>
  <c r="B259" i="16"/>
  <c r="Z258" i="16"/>
  <c r="Y258" i="16"/>
  <c r="B258" i="16"/>
  <c r="Z257" i="16"/>
  <c r="Y257" i="16"/>
  <c r="B257" i="16"/>
  <c r="Z256" i="16"/>
  <c r="Y256" i="16"/>
  <c r="B256" i="16"/>
  <c r="Z255" i="16"/>
  <c r="Y255" i="16"/>
  <c r="B255" i="16"/>
  <c r="Z254" i="16"/>
  <c r="Y254" i="16"/>
  <c r="B254" i="16"/>
  <c r="Z253" i="16"/>
  <c r="Y253" i="16"/>
  <c r="B253" i="16"/>
  <c r="Z252" i="16"/>
  <c r="Y252" i="16"/>
  <c r="B252" i="16"/>
  <c r="Z251" i="16"/>
  <c r="Y251" i="16"/>
  <c r="B251" i="16"/>
  <c r="Z250" i="16"/>
  <c r="Y250" i="16"/>
  <c r="B250" i="16"/>
  <c r="Z249" i="16"/>
  <c r="Y249" i="16"/>
  <c r="B249" i="16"/>
  <c r="Z248" i="16"/>
  <c r="Y248" i="16"/>
  <c r="B248" i="16"/>
  <c r="Z247" i="16"/>
  <c r="Y247" i="16"/>
  <c r="B247" i="16"/>
  <c r="Z246" i="16"/>
  <c r="Y246" i="16"/>
  <c r="B246" i="16"/>
  <c r="Z245" i="16"/>
  <c r="Y245" i="16"/>
  <c r="B245" i="16"/>
  <c r="Z244" i="16"/>
  <c r="Y244" i="16"/>
  <c r="B244" i="16"/>
  <c r="Z243" i="16"/>
  <c r="Y243" i="16"/>
  <c r="B243" i="16"/>
  <c r="Z242" i="16"/>
  <c r="Y242" i="16"/>
  <c r="B242" i="16"/>
  <c r="Z241" i="16"/>
  <c r="Y241" i="16"/>
  <c r="B241" i="16"/>
  <c r="Z240" i="16"/>
  <c r="Y240" i="16"/>
  <c r="B240" i="16"/>
  <c r="Z239" i="16"/>
  <c r="Y239" i="16"/>
  <c r="B239" i="16"/>
  <c r="Z238" i="16"/>
  <c r="Y238" i="16"/>
  <c r="B238" i="16"/>
  <c r="Z237" i="16"/>
  <c r="Y237" i="16"/>
  <c r="B237" i="16"/>
  <c r="Z236" i="16"/>
  <c r="Y236" i="16"/>
  <c r="B236" i="16"/>
  <c r="Z235" i="16"/>
  <c r="Y235" i="16"/>
  <c r="B235" i="16"/>
  <c r="Z234" i="16"/>
  <c r="Y234" i="16"/>
  <c r="B234" i="16"/>
  <c r="Z233" i="16"/>
  <c r="Y233" i="16"/>
  <c r="B233" i="16"/>
  <c r="Z232" i="16"/>
  <c r="Y232" i="16"/>
  <c r="B232" i="16"/>
  <c r="Z231" i="16"/>
  <c r="Y231" i="16"/>
  <c r="B231" i="16"/>
  <c r="Z230" i="16"/>
  <c r="Y230" i="16"/>
  <c r="B230" i="16"/>
  <c r="Z229" i="16"/>
  <c r="Y229" i="16"/>
  <c r="B229" i="16"/>
  <c r="Z228" i="16"/>
  <c r="Y228" i="16"/>
  <c r="B228" i="16"/>
  <c r="Z227" i="16"/>
  <c r="Y227" i="16"/>
  <c r="B227" i="16"/>
  <c r="Z226" i="16"/>
  <c r="Y226" i="16"/>
  <c r="B226" i="16"/>
  <c r="Z225" i="16"/>
  <c r="Y225" i="16"/>
  <c r="B225" i="16"/>
  <c r="Z224" i="16"/>
  <c r="Y224" i="16"/>
  <c r="B224" i="16"/>
  <c r="Z223" i="16"/>
  <c r="Y223" i="16"/>
  <c r="B223" i="16"/>
  <c r="Z222" i="16"/>
  <c r="Y222" i="16"/>
  <c r="B222" i="16"/>
  <c r="Z221" i="16"/>
  <c r="Y221" i="16"/>
  <c r="B221" i="16"/>
  <c r="Z220" i="16"/>
  <c r="Y220" i="16"/>
  <c r="B220" i="16"/>
  <c r="Z219" i="16"/>
  <c r="Y219" i="16"/>
  <c r="B219" i="16"/>
  <c r="Z218" i="16"/>
  <c r="Y218" i="16"/>
  <c r="B218" i="16"/>
  <c r="Z217" i="16"/>
  <c r="Y217" i="16"/>
  <c r="B217" i="16"/>
  <c r="Z216" i="16"/>
  <c r="Y216" i="16"/>
  <c r="B216" i="16"/>
  <c r="Z215" i="16"/>
  <c r="Y215" i="16"/>
  <c r="B215" i="16"/>
  <c r="Z214" i="16"/>
  <c r="Y214" i="16"/>
  <c r="B214" i="16"/>
  <c r="Z213" i="16"/>
  <c r="Y213" i="16"/>
  <c r="B213" i="16"/>
  <c r="Z212" i="16"/>
  <c r="Y212" i="16"/>
  <c r="B212" i="16"/>
  <c r="Z211" i="16"/>
  <c r="Y211" i="16"/>
  <c r="B211" i="16"/>
  <c r="Z210" i="16"/>
  <c r="Y210" i="16"/>
  <c r="B210" i="16"/>
  <c r="Z209" i="16"/>
  <c r="Y209" i="16"/>
  <c r="B209" i="16"/>
  <c r="Z208" i="16"/>
  <c r="Y208" i="16"/>
  <c r="B208" i="16"/>
  <c r="Z207" i="16"/>
  <c r="Y207" i="16"/>
  <c r="B207" i="16"/>
  <c r="Z206" i="16"/>
  <c r="Y206" i="16"/>
  <c r="B206" i="16"/>
  <c r="Z205" i="16"/>
  <c r="Y205" i="16"/>
  <c r="B205" i="16"/>
  <c r="Z204" i="16"/>
  <c r="Y204" i="16"/>
  <c r="B204" i="16"/>
  <c r="Z203" i="16"/>
  <c r="Y203" i="16"/>
  <c r="B203" i="16"/>
  <c r="Z202" i="16"/>
  <c r="Y202" i="16"/>
  <c r="B202" i="16"/>
  <c r="Z201" i="16"/>
  <c r="Y201" i="16"/>
  <c r="B201" i="16"/>
  <c r="Z200" i="16"/>
  <c r="Y200" i="16"/>
  <c r="B200" i="16"/>
  <c r="Z199" i="16"/>
  <c r="Y199" i="16"/>
  <c r="B199" i="16"/>
  <c r="Z198" i="16"/>
  <c r="Y198" i="16"/>
  <c r="B198" i="16"/>
  <c r="Z197" i="16"/>
  <c r="Y197" i="16"/>
  <c r="B197" i="16"/>
  <c r="Z196" i="16"/>
  <c r="Y196" i="16"/>
  <c r="B196" i="16"/>
  <c r="Z195" i="16"/>
  <c r="Y195" i="16"/>
  <c r="B195" i="16"/>
  <c r="Z194" i="16"/>
  <c r="Y194" i="16"/>
  <c r="B194" i="16"/>
  <c r="Z193" i="16"/>
  <c r="Y193" i="16"/>
  <c r="B193" i="16"/>
  <c r="Z192" i="16"/>
  <c r="Y192" i="16"/>
  <c r="B192" i="16"/>
  <c r="Z191" i="16"/>
  <c r="Y191" i="16"/>
  <c r="B191" i="16"/>
  <c r="Z190" i="16"/>
  <c r="Y190" i="16"/>
  <c r="B190" i="16"/>
  <c r="Z189" i="16"/>
  <c r="Y189" i="16"/>
  <c r="B189" i="16"/>
  <c r="Z188" i="16"/>
  <c r="Y188" i="16"/>
  <c r="B188" i="16"/>
  <c r="Z187" i="16"/>
  <c r="Y187" i="16"/>
  <c r="B187" i="16"/>
  <c r="Z186" i="16"/>
  <c r="Y186" i="16"/>
  <c r="B186" i="16"/>
  <c r="Z185" i="16"/>
  <c r="Y185" i="16"/>
  <c r="B185" i="16"/>
  <c r="Z184" i="16"/>
  <c r="Y184" i="16"/>
  <c r="B184" i="16"/>
  <c r="Z183" i="16"/>
  <c r="Y183" i="16"/>
  <c r="B183" i="16"/>
  <c r="Z182" i="16"/>
  <c r="Y182" i="16"/>
  <c r="B182" i="16"/>
  <c r="Z181" i="16"/>
  <c r="Y181" i="16"/>
  <c r="B181" i="16"/>
  <c r="Z180" i="16"/>
  <c r="Y180" i="16"/>
  <c r="B180" i="16"/>
  <c r="Z179" i="16"/>
  <c r="Y179" i="16"/>
  <c r="B179" i="16"/>
  <c r="Z178" i="16"/>
  <c r="Y178" i="16"/>
  <c r="B178" i="16"/>
  <c r="Z177" i="16"/>
  <c r="Y177" i="16"/>
  <c r="B177" i="16"/>
  <c r="Z176" i="16"/>
  <c r="Y176" i="16"/>
  <c r="B176" i="16"/>
  <c r="Z175" i="16"/>
  <c r="Y175" i="16"/>
  <c r="B175" i="16"/>
  <c r="Z174" i="16"/>
  <c r="Y174" i="16"/>
  <c r="B174" i="16"/>
  <c r="Z173" i="16"/>
  <c r="Y173" i="16"/>
  <c r="B173" i="16"/>
  <c r="Z172" i="16"/>
  <c r="Y172" i="16"/>
  <c r="B172" i="16"/>
  <c r="Z171" i="16"/>
  <c r="Y171" i="16"/>
  <c r="B171" i="16"/>
  <c r="Z170" i="16"/>
  <c r="Y170" i="16"/>
  <c r="B170" i="16"/>
  <c r="Z169" i="16"/>
  <c r="Y169" i="16"/>
  <c r="B169" i="16"/>
  <c r="Z168" i="16"/>
  <c r="Y168" i="16"/>
  <c r="B168" i="16"/>
  <c r="Z167" i="16"/>
  <c r="Y167" i="16"/>
  <c r="B167" i="16"/>
  <c r="Z166" i="16"/>
  <c r="Y166" i="16"/>
  <c r="B166" i="16"/>
  <c r="Z165" i="16"/>
  <c r="Y165" i="16"/>
  <c r="B165" i="16"/>
  <c r="Z164" i="16"/>
  <c r="Y164" i="16"/>
  <c r="B164" i="16"/>
  <c r="Z163" i="16"/>
  <c r="Y163" i="16"/>
  <c r="B163" i="16"/>
  <c r="Z162" i="16"/>
  <c r="Y162" i="16"/>
  <c r="B162" i="16"/>
  <c r="Z161" i="16"/>
  <c r="Y161" i="16"/>
  <c r="B161" i="16"/>
  <c r="Z160" i="16"/>
  <c r="Y160" i="16"/>
  <c r="B160" i="16"/>
  <c r="Z159" i="16"/>
  <c r="Y159" i="16"/>
  <c r="B159" i="16"/>
  <c r="Z158" i="16"/>
  <c r="Y158" i="16"/>
  <c r="B158" i="16"/>
  <c r="Z157" i="16"/>
  <c r="Y157" i="16"/>
  <c r="B157" i="16"/>
  <c r="Z156" i="16"/>
  <c r="Y156" i="16"/>
  <c r="B156" i="16"/>
  <c r="Z155" i="16"/>
  <c r="Y155" i="16"/>
  <c r="B155" i="16"/>
  <c r="Z154" i="16"/>
  <c r="Y154" i="16"/>
  <c r="B154" i="16"/>
  <c r="Z153" i="16"/>
  <c r="Y153" i="16"/>
  <c r="B153" i="16"/>
  <c r="Z152" i="16"/>
  <c r="Y152" i="16"/>
  <c r="B152" i="16"/>
  <c r="Z151" i="16"/>
  <c r="Y151" i="16"/>
  <c r="B151" i="16"/>
  <c r="Z150" i="16"/>
  <c r="Y150" i="16"/>
  <c r="B150" i="16"/>
  <c r="Z149" i="16"/>
  <c r="Y149" i="16"/>
  <c r="B149" i="16"/>
  <c r="Z148" i="16"/>
  <c r="Y148" i="16"/>
  <c r="B148" i="16"/>
  <c r="Z147" i="16"/>
  <c r="Y147" i="16"/>
  <c r="B147" i="16"/>
  <c r="Z146" i="16"/>
  <c r="Y146" i="16"/>
  <c r="B146" i="16"/>
  <c r="Z145" i="16"/>
  <c r="Y145" i="16"/>
  <c r="B145" i="16"/>
  <c r="Z144" i="16"/>
  <c r="Y144" i="16"/>
  <c r="B144" i="16"/>
  <c r="Z143" i="16"/>
  <c r="Y143" i="16"/>
  <c r="B143" i="16"/>
  <c r="Z142" i="16"/>
  <c r="Y142" i="16"/>
  <c r="B142" i="16"/>
  <c r="Z141" i="16"/>
  <c r="Y141" i="16"/>
  <c r="B141" i="16"/>
  <c r="Z140" i="16"/>
  <c r="Y140" i="16"/>
  <c r="B140" i="16"/>
  <c r="Z139" i="16"/>
  <c r="Y139" i="16"/>
  <c r="B139" i="16"/>
  <c r="Z138" i="16"/>
  <c r="Y138" i="16"/>
  <c r="B138" i="16"/>
  <c r="Z137" i="16"/>
  <c r="Y137" i="16"/>
  <c r="B137" i="16"/>
  <c r="Z136" i="16"/>
  <c r="Y136" i="16"/>
  <c r="B136" i="16"/>
  <c r="Z135" i="16"/>
  <c r="Y135" i="16"/>
  <c r="B135" i="16"/>
  <c r="Z134" i="16"/>
  <c r="Y134" i="16"/>
  <c r="B134" i="16"/>
  <c r="Z133" i="16"/>
  <c r="Y133" i="16"/>
  <c r="B133" i="16"/>
  <c r="Z132" i="16"/>
  <c r="Y132" i="16"/>
  <c r="B132" i="16"/>
  <c r="Z131" i="16"/>
  <c r="Y131" i="16"/>
  <c r="B131" i="16"/>
  <c r="Z130" i="16"/>
  <c r="Y130" i="16"/>
  <c r="B130" i="16"/>
  <c r="Z129" i="16"/>
  <c r="Y129" i="16"/>
  <c r="B129" i="16"/>
  <c r="Z128" i="16"/>
  <c r="Y128" i="16"/>
  <c r="B128" i="16"/>
  <c r="Z127" i="16"/>
  <c r="Y127" i="16"/>
  <c r="B127" i="16"/>
  <c r="Z126" i="16"/>
  <c r="Y126" i="16"/>
  <c r="B126" i="16"/>
  <c r="Z125" i="16"/>
  <c r="Y125" i="16"/>
  <c r="B125" i="16"/>
  <c r="Z124" i="16"/>
  <c r="Y124" i="16"/>
  <c r="B124" i="16"/>
  <c r="Z123" i="16"/>
  <c r="Y123" i="16"/>
  <c r="B123" i="16"/>
  <c r="Z122" i="16"/>
  <c r="Y122" i="16"/>
  <c r="B122" i="16"/>
  <c r="Z121" i="16"/>
  <c r="Y121" i="16"/>
  <c r="B121" i="16"/>
  <c r="Z120" i="16"/>
  <c r="Y120" i="16"/>
  <c r="B120" i="16"/>
  <c r="Z119" i="16"/>
  <c r="Y119" i="16"/>
  <c r="B119" i="16"/>
  <c r="Z118" i="16"/>
  <c r="Y118" i="16"/>
  <c r="B118" i="16"/>
  <c r="Z117" i="16"/>
  <c r="Y117" i="16"/>
  <c r="B117" i="16"/>
  <c r="Z116" i="16"/>
  <c r="Y116" i="16"/>
  <c r="B116" i="16"/>
  <c r="Z115" i="16"/>
  <c r="Y115" i="16"/>
  <c r="B115" i="16"/>
  <c r="Z114" i="16"/>
  <c r="Y114" i="16"/>
  <c r="B114" i="16"/>
  <c r="Z113" i="16"/>
  <c r="Y113" i="16"/>
  <c r="B113" i="16"/>
  <c r="Z112" i="16"/>
  <c r="Y112" i="16"/>
  <c r="B112" i="16"/>
  <c r="Z111" i="16"/>
  <c r="Y111" i="16"/>
  <c r="B111" i="16"/>
  <c r="Z110" i="16"/>
  <c r="Y110" i="16"/>
  <c r="B110" i="16"/>
  <c r="Z109" i="16"/>
  <c r="Y109" i="16"/>
  <c r="B109" i="16"/>
  <c r="Z108" i="16"/>
  <c r="Y108" i="16"/>
  <c r="B108" i="16"/>
  <c r="Z107" i="16"/>
  <c r="Y107" i="16"/>
  <c r="B107" i="16"/>
  <c r="Z106" i="16"/>
  <c r="Y106" i="16"/>
  <c r="B106" i="16"/>
  <c r="Z105" i="16"/>
  <c r="Y105" i="16"/>
  <c r="B105" i="16"/>
  <c r="Z104" i="16"/>
  <c r="Y104" i="16"/>
  <c r="B104" i="16"/>
  <c r="Z103" i="16"/>
  <c r="Y103" i="16"/>
  <c r="B103" i="16"/>
  <c r="Z102" i="16"/>
  <c r="Y102" i="16"/>
  <c r="B102" i="16"/>
  <c r="Z101" i="16"/>
  <c r="Y101" i="16"/>
  <c r="B101" i="16"/>
  <c r="Z100" i="16"/>
  <c r="Y100" i="16"/>
  <c r="B100" i="16"/>
  <c r="Z99" i="16"/>
  <c r="Y99" i="16"/>
  <c r="B99" i="16"/>
  <c r="Z98" i="16"/>
  <c r="Y98" i="16"/>
  <c r="B98" i="16"/>
  <c r="Z97" i="16"/>
  <c r="Y97" i="16"/>
  <c r="B97" i="16"/>
  <c r="Z96" i="16"/>
  <c r="Y96" i="16"/>
  <c r="B96" i="16"/>
  <c r="Z95" i="16"/>
  <c r="Y95" i="16"/>
  <c r="B95" i="16"/>
  <c r="Z94" i="16"/>
  <c r="Y94" i="16"/>
  <c r="B94" i="16"/>
  <c r="Z93" i="16"/>
  <c r="Y93" i="16"/>
  <c r="B93" i="16"/>
  <c r="Z92" i="16"/>
  <c r="Y92" i="16"/>
  <c r="B92" i="16"/>
  <c r="Z91" i="16"/>
  <c r="Y91" i="16"/>
  <c r="B91" i="16"/>
  <c r="Z90" i="16"/>
  <c r="Y90" i="16"/>
  <c r="B90" i="16"/>
  <c r="Z89" i="16"/>
  <c r="Y89" i="16"/>
  <c r="B89" i="16"/>
  <c r="Z88" i="16"/>
  <c r="Y88" i="16"/>
  <c r="B88" i="16"/>
  <c r="Z87" i="16"/>
  <c r="Y87" i="16"/>
  <c r="B87" i="16"/>
  <c r="Z86" i="16"/>
  <c r="Y86" i="16"/>
  <c r="B86" i="16"/>
  <c r="Z85" i="16"/>
  <c r="Y85" i="16"/>
  <c r="B85" i="16"/>
  <c r="Z84" i="16"/>
  <c r="Y84" i="16"/>
  <c r="B84" i="16"/>
  <c r="Z83" i="16"/>
  <c r="Y83" i="16"/>
  <c r="B83" i="16"/>
  <c r="Z82" i="16"/>
  <c r="Y82" i="16"/>
  <c r="B82" i="16"/>
  <c r="Z81" i="16"/>
  <c r="Y81" i="16"/>
  <c r="B81" i="16"/>
  <c r="Z80" i="16"/>
  <c r="Y80" i="16"/>
  <c r="B80" i="16"/>
  <c r="Z79" i="16"/>
  <c r="Y79" i="16"/>
  <c r="B79" i="16"/>
  <c r="Z78" i="16"/>
  <c r="Y78" i="16"/>
  <c r="B78" i="16"/>
  <c r="Z77" i="16"/>
  <c r="Y77" i="16"/>
  <c r="B77" i="16"/>
  <c r="Z76" i="16"/>
  <c r="Y76" i="16"/>
  <c r="B76" i="16"/>
  <c r="Z75" i="16"/>
  <c r="Y75" i="16"/>
  <c r="B75" i="16"/>
  <c r="Z74" i="16"/>
  <c r="Y74" i="16"/>
  <c r="B74" i="16"/>
  <c r="Z73" i="16"/>
  <c r="Y73" i="16"/>
  <c r="B73" i="16"/>
  <c r="Z72" i="16"/>
  <c r="Y72" i="16"/>
  <c r="B72" i="16"/>
  <c r="Z71" i="16"/>
  <c r="Y71" i="16"/>
  <c r="B71" i="16"/>
  <c r="Z70" i="16"/>
  <c r="Y70" i="16"/>
  <c r="B70" i="16"/>
  <c r="Z69" i="16"/>
  <c r="Y69" i="16"/>
  <c r="B69" i="16"/>
  <c r="Z68" i="16"/>
  <c r="Y68" i="16"/>
  <c r="B68" i="16"/>
  <c r="Z67" i="16"/>
  <c r="Y67" i="16"/>
  <c r="B67" i="16"/>
  <c r="Z66" i="16"/>
  <c r="Y66" i="16"/>
  <c r="B66" i="16"/>
  <c r="Z65" i="16"/>
  <c r="Y65" i="16"/>
  <c r="B65" i="16"/>
  <c r="Z64" i="16"/>
  <c r="Y64" i="16"/>
  <c r="B64" i="16"/>
  <c r="Z63" i="16"/>
  <c r="Y63" i="16"/>
  <c r="B63" i="16"/>
  <c r="Z62" i="16"/>
  <c r="Y62" i="16"/>
  <c r="B62" i="16"/>
  <c r="Z61" i="16"/>
  <c r="Y61" i="16"/>
  <c r="B61" i="16"/>
  <c r="Z60" i="16"/>
  <c r="Y60" i="16"/>
  <c r="B60" i="16"/>
  <c r="Z59" i="16"/>
  <c r="Y59" i="16"/>
  <c r="B59" i="16"/>
  <c r="Z58" i="16"/>
  <c r="Y58" i="16"/>
  <c r="B58" i="16"/>
  <c r="Z57" i="16"/>
  <c r="Y57" i="16"/>
  <c r="B57" i="16"/>
  <c r="Z56" i="16"/>
  <c r="Y56" i="16"/>
  <c r="B56" i="16"/>
  <c r="Z55" i="16"/>
  <c r="Y55" i="16"/>
  <c r="B55" i="16"/>
  <c r="Z54" i="16"/>
  <c r="Y54" i="16"/>
  <c r="B54" i="16"/>
  <c r="Z53" i="16"/>
  <c r="Y53" i="16"/>
  <c r="B53" i="16"/>
  <c r="Z52" i="16"/>
  <c r="Y52" i="16"/>
  <c r="B52" i="16"/>
  <c r="Z51" i="16"/>
  <c r="Y51" i="16"/>
  <c r="B51" i="16"/>
  <c r="Z50" i="16"/>
  <c r="Y50" i="16"/>
  <c r="B50" i="16"/>
  <c r="Z49" i="16"/>
  <c r="Y49" i="16"/>
  <c r="B49" i="16"/>
  <c r="Z48" i="16"/>
  <c r="Y48" i="16"/>
  <c r="B48" i="16"/>
  <c r="Z47" i="16"/>
  <c r="Y47" i="16"/>
  <c r="B47" i="16"/>
  <c r="Z46" i="16"/>
  <c r="Y46" i="16"/>
  <c r="B46" i="16"/>
  <c r="Z45" i="16"/>
  <c r="Y45" i="16"/>
  <c r="B45" i="16"/>
  <c r="Z44" i="16"/>
  <c r="Y44" i="16"/>
  <c r="B44" i="16"/>
  <c r="Z43" i="16"/>
  <c r="Y43" i="16"/>
  <c r="B43" i="16"/>
  <c r="Z42" i="16"/>
  <c r="Y42" i="16"/>
  <c r="B42" i="16"/>
  <c r="Z41" i="16"/>
  <c r="Y41" i="16"/>
  <c r="B41" i="16"/>
  <c r="Z40" i="16"/>
  <c r="Y40" i="16"/>
  <c r="B40" i="16"/>
  <c r="Z39" i="16"/>
  <c r="Y39" i="16"/>
  <c r="B39" i="16"/>
  <c r="Z38" i="16"/>
  <c r="Y38" i="16"/>
  <c r="B38" i="16"/>
  <c r="Z37" i="16"/>
  <c r="Y37" i="16"/>
  <c r="B37" i="16"/>
  <c r="Z36" i="16"/>
  <c r="Y36" i="16"/>
  <c r="B36" i="16"/>
  <c r="Z35" i="16"/>
  <c r="Y35" i="16"/>
  <c r="B35" i="16"/>
  <c r="Z34" i="16"/>
  <c r="Y34" i="16"/>
  <c r="B34" i="16"/>
  <c r="Z33" i="16"/>
  <c r="Y33" i="16"/>
  <c r="B33" i="16"/>
  <c r="Z32" i="16"/>
  <c r="Y32" i="16"/>
  <c r="B32" i="16"/>
  <c r="Z31" i="16"/>
  <c r="Y31" i="16"/>
  <c r="B31" i="16"/>
  <c r="Z30" i="16"/>
  <c r="Y30" i="16"/>
  <c r="B30" i="16"/>
  <c r="Z29" i="16"/>
  <c r="Y29" i="16"/>
  <c r="B29" i="16"/>
  <c r="Z28" i="16"/>
  <c r="Y28" i="16"/>
  <c r="B28" i="16"/>
  <c r="Z27" i="16"/>
  <c r="Y27" i="16"/>
  <c r="B27" i="16"/>
  <c r="Z26" i="16"/>
  <c r="Y26" i="16"/>
  <c r="B26" i="16"/>
  <c r="Z25" i="16"/>
  <c r="Y25" i="16"/>
  <c r="B25" i="16"/>
  <c r="Z24" i="16"/>
  <c r="Y24" i="16"/>
  <c r="B24" i="16"/>
  <c r="Z23" i="16"/>
  <c r="Y23" i="16"/>
  <c r="B23" i="16"/>
  <c r="Z22" i="16"/>
  <c r="Y22" i="16"/>
  <c r="B22" i="16"/>
  <c r="Z21" i="16"/>
  <c r="Y21" i="16"/>
  <c r="B21" i="16"/>
  <c r="Z20" i="16"/>
  <c r="Y20" i="16"/>
  <c r="B20" i="16"/>
  <c r="Z19" i="16"/>
  <c r="Y19" i="16"/>
  <c r="B19" i="16"/>
  <c r="Z18" i="16"/>
  <c r="Y18" i="16"/>
  <c r="B18" i="16"/>
  <c r="Z17" i="16"/>
  <c r="Y17" i="16"/>
  <c r="B17" i="16"/>
  <c r="Z16" i="16"/>
  <c r="Y16" i="16"/>
  <c r="B16" i="16"/>
  <c r="Z15" i="16"/>
  <c r="Y15" i="16"/>
  <c r="B15" i="16"/>
  <c r="Z14" i="16"/>
  <c r="Y14" i="16"/>
  <c r="B14" i="16"/>
  <c r="Z13" i="16"/>
  <c r="Y13" i="16"/>
  <c r="B13" i="16"/>
  <c r="Z12" i="16"/>
  <c r="Y12" i="16"/>
  <c r="B12" i="16"/>
  <c r="Z11" i="16"/>
  <c r="Y11" i="16"/>
  <c r="B11" i="16"/>
  <c r="Z10" i="16"/>
  <c r="Y10" i="16"/>
  <c r="B10" i="16"/>
  <c r="Z9" i="16"/>
  <c r="Y9" i="16"/>
  <c r="B9" i="16"/>
  <c r="Z8" i="16"/>
  <c r="Y8" i="16"/>
  <c r="B8" i="16"/>
  <c r="Z7" i="16"/>
  <c r="Y7" i="16"/>
  <c r="B7" i="16"/>
  <c r="Z6" i="16"/>
  <c r="Y6" i="16"/>
  <c r="B6" i="16"/>
  <c r="Z5" i="16"/>
  <c r="Y5" i="16"/>
  <c r="B5" i="16"/>
  <c r="Z4" i="16"/>
  <c r="Y4" i="16"/>
  <c r="B4" i="16"/>
  <c r="Z344" i="15"/>
  <c r="Y344" i="15"/>
  <c r="B344" i="15"/>
  <c r="Z343" i="15"/>
  <c r="Y343" i="15"/>
  <c r="B343" i="15"/>
  <c r="Z342" i="15"/>
  <c r="Y342" i="15"/>
  <c r="B342" i="15"/>
  <c r="Z341" i="15"/>
  <c r="Y341" i="15"/>
  <c r="B341" i="15"/>
  <c r="Z340" i="15"/>
  <c r="Y340" i="15"/>
  <c r="B340" i="15"/>
  <c r="Z339" i="15"/>
  <c r="Y339" i="15"/>
  <c r="B339" i="15"/>
  <c r="Z338" i="15"/>
  <c r="Y338" i="15"/>
  <c r="B338" i="15"/>
  <c r="Z337" i="15"/>
  <c r="Y337" i="15"/>
  <c r="B337" i="15"/>
  <c r="Z336" i="15"/>
  <c r="Y336" i="15"/>
  <c r="B336" i="15"/>
  <c r="Z335" i="15"/>
  <c r="Y335" i="15"/>
  <c r="B335" i="15"/>
  <c r="Z334" i="15"/>
  <c r="Y334" i="15"/>
  <c r="B334" i="15"/>
  <c r="Z333" i="15"/>
  <c r="Y333" i="15"/>
  <c r="B333" i="15"/>
  <c r="Z332" i="15"/>
  <c r="Y332" i="15"/>
  <c r="B332" i="15"/>
  <c r="Z331" i="15"/>
  <c r="Y331" i="15"/>
  <c r="B331" i="15"/>
  <c r="Z330" i="15"/>
  <c r="Y330" i="15"/>
  <c r="B330" i="15"/>
  <c r="Z329" i="15"/>
  <c r="Y329" i="15"/>
  <c r="B329" i="15"/>
  <c r="Z328" i="15"/>
  <c r="Y328" i="15"/>
  <c r="B328" i="15"/>
  <c r="Z327" i="15"/>
  <c r="Y327" i="15"/>
  <c r="B327" i="15"/>
  <c r="Z326" i="15"/>
  <c r="Y326" i="15"/>
  <c r="B326" i="15"/>
  <c r="Z325" i="15"/>
  <c r="Y325" i="15"/>
  <c r="B325" i="15"/>
  <c r="Z324" i="15"/>
  <c r="Y324" i="15"/>
  <c r="B324" i="15"/>
  <c r="Z323" i="15"/>
  <c r="Y323" i="15"/>
  <c r="B323" i="15"/>
  <c r="Z322" i="15"/>
  <c r="Y322" i="15"/>
  <c r="B322" i="15"/>
  <c r="Z321" i="15"/>
  <c r="Y321" i="15"/>
  <c r="B321" i="15"/>
  <c r="Z320" i="15"/>
  <c r="Y320" i="15"/>
  <c r="B320" i="15"/>
  <c r="Z319" i="15"/>
  <c r="Y319" i="15"/>
  <c r="B319" i="15"/>
  <c r="Z318" i="15"/>
  <c r="Y318" i="15"/>
  <c r="B318" i="15"/>
  <c r="Z317" i="15"/>
  <c r="Y317" i="15"/>
  <c r="B317" i="15"/>
  <c r="Z316" i="15"/>
  <c r="Y316" i="15"/>
  <c r="B316" i="15"/>
  <c r="Z315" i="15"/>
  <c r="Y315" i="15"/>
  <c r="B315" i="15"/>
  <c r="Z314" i="15"/>
  <c r="Y314" i="15"/>
  <c r="B314" i="15"/>
  <c r="Z313" i="15"/>
  <c r="Y313" i="15"/>
  <c r="B313" i="15"/>
  <c r="Z312" i="15"/>
  <c r="Y312" i="15"/>
  <c r="B312" i="15"/>
  <c r="Z311" i="15"/>
  <c r="Y311" i="15"/>
  <c r="B311" i="15"/>
  <c r="Z310" i="15"/>
  <c r="Y310" i="15"/>
  <c r="B310" i="15"/>
  <c r="Z309" i="15"/>
  <c r="Y309" i="15"/>
  <c r="B309" i="15"/>
  <c r="Z308" i="15"/>
  <c r="Y308" i="15"/>
  <c r="B308" i="15"/>
  <c r="Z307" i="15"/>
  <c r="Y307" i="15"/>
  <c r="B307" i="15"/>
  <c r="Z306" i="15"/>
  <c r="Y306" i="15"/>
  <c r="B306" i="15"/>
  <c r="Z305" i="15"/>
  <c r="Y305" i="15"/>
  <c r="B305" i="15"/>
  <c r="Z304" i="15"/>
  <c r="Y304" i="15"/>
  <c r="B304" i="15"/>
  <c r="Z303" i="15"/>
  <c r="Y303" i="15"/>
  <c r="B303" i="15"/>
  <c r="Z302" i="15"/>
  <c r="Y302" i="15"/>
  <c r="B302" i="15"/>
  <c r="Z301" i="15"/>
  <c r="Y301" i="15"/>
  <c r="B301" i="15"/>
  <c r="Z300" i="15"/>
  <c r="Y300" i="15"/>
  <c r="B300" i="15"/>
  <c r="Z299" i="15"/>
  <c r="Y299" i="15"/>
  <c r="B299" i="15"/>
  <c r="Z298" i="15"/>
  <c r="Y298" i="15"/>
  <c r="B298" i="15"/>
  <c r="Z297" i="15"/>
  <c r="Y297" i="15"/>
  <c r="B297" i="15"/>
  <c r="Z296" i="15"/>
  <c r="Y296" i="15"/>
  <c r="B296" i="15"/>
  <c r="Z295" i="15"/>
  <c r="Y295" i="15"/>
  <c r="B295" i="15"/>
  <c r="Z294" i="15"/>
  <c r="Y294" i="15"/>
  <c r="B294" i="15"/>
  <c r="Z293" i="15"/>
  <c r="Y293" i="15"/>
  <c r="B293" i="15"/>
  <c r="Z292" i="15"/>
  <c r="Y292" i="15"/>
  <c r="B292" i="15"/>
  <c r="Z291" i="15"/>
  <c r="Y291" i="15"/>
  <c r="B291" i="15"/>
  <c r="Z290" i="15"/>
  <c r="Y290" i="15"/>
  <c r="B290" i="15"/>
  <c r="Z289" i="15"/>
  <c r="Y289" i="15"/>
  <c r="B289" i="15"/>
  <c r="Z288" i="15"/>
  <c r="Y288" i="15"/>
  <c r="B288" i="15"/>
  <c r="Z287" i="15"/>
  <c r="Y287" i="15"/>
  <c r="B287" i="15"/>
  <c r="Z286" i="15"/>
  <c r="Y286" i="15"/>
  <c r="B286" i="15"/>
  <c r="Z285" i="15"/>
  <c r="Y285" i="15"/>
  <c r="B285" i="15"/>
  <c r="Z284" i="15"/>
  <c r="Y284" i="15"/>
  <c r="B284" i="15"/>
  <c r="Z283" i="15"/>
  <c r="Y283" i="15"/>
  <c r="B283" i="15"/>
  <c r="Z282" i="15"/>
  <c r="Y282" i="15"/>
  <c r="B282" i="15"/>
  <c r="Z281" i="15"/>
  <c r="Y281" i="15"/>
  <c r="B281" i="15"/>
  <c r="Z280" i="15"/>
  <c r="Y280" i="15"/>
  <c r="B280" i="15"/>
  <c r="Z279" i="15"/>
  <c r="Y279" i="15"/>
  <c r="B279" i="15"/>
  <c r="Z278" i="15"/>
  <c r="Y278" i="15"/>
  <c r="B278" i="15"/>
  <c r="Z277" i="15"/>
  <c r="Y277" i="15"/>
  <c r="B277" i="15"/>
  <c r="Z276" i="15"/>
  <c r="Y276" i="15"/>
  <c r="B276" i="15"/>
  <c r="Z275" i="15"/>
  <c r="Y275" i="15"/>
  <c r="B275" i="15"/>
  <c r="Z274" i="15"/>
  <c r="Y274" i="15"/>
  <c r="B274" i="15"/>
  <c r="Z273" i="15"/>
  <c r="Y273" i="15"/>
  <c r="B273" i="15"/>
  <c r="Z272" i="15"/>
  <c r="Y272" i="15"/>
  <c r="B272" i="15"/>
  <c r="Z271" i="15"/>
  <c r="Y271" i="15"/>
  <c r="B271" i="15"/>
  <c r="Z270" i="15"/>
  <c r="Y270" i="15"/>
  <c r="B270" i="15"/>
  <c r="Z269" i="15"/>
  <c r="Y269" i="15"/>
  <c r="B269" i="15"/>
  <c r="Z268" i="15"/>
  <c r="Y268" i="15"/>
  <c r="B268" i="15"/>
  <c r="Z267" i="15"/>
  <c r="Y267" i="15"/>
  <c r="B267" i="15"/>
  <c r="Z266" i="15"/>
  <c r="Y266" i="15"/>
  <c r="B266" i="15"/>
  <c r="Z265" i="15"/>
  <c r="Y265" i="15"/>
  <c r="B265" i="15"/>
  <c r="Z264" i="15"/>
  <c r="Y264" i="15"/>
  <c r="B264" i="15"/>
  <c r="Z263" i="15"/>
  <c r="Y263" i="15"/>
  <c r="B263" i="15"/>
  <c r="Z262" i="15"/>
  <c r="Y262" i="15"/>
  <c r="B262" i="15"/>
  <c r="Z261" i="15"/>
  <c r="Y261" i="15"/>
  <c r="B261" i="15"/>
  <c r="Z260" i="15"/>
  <c r="Y260" i="15"/>
  <c r="B260" i="15"/>
  <c r="Z259" i="15"/>
  <c r="Y259" i="15"/>
  <c r="B259" i="15"/>
  <c r="Z258" i="15"/>
  <c r="Y258" i="15"/>
  <c r="B258" i="15"/>
  <c r="Z257" i="15"/>
  <c r="Y257" i="15"/>
  <c r="B257" i="15"/>
  <c r="Z256" i="15"/>
  <c r="Y256" i="15"/>
  <c r="B256" i="15"/>
  <c r="Z255" i="15"/>
  <c r="Y255" i="15"/>
  <c r="B255" i="15"/>
  <c r="Z254" i="15"/>
  <c r="Y254" i="15"/>
  <c r="B254" i="15"/>
  <c r="Z253" i="15"/>
  <c r="Y253" i="15"/>
  <c r="B253" i="15"/>
  <c r="Z252" i="15"/>
  <c r="Y252" i="15"/>
  <c r="B252" i="15"/>
  <c r="Z251" i="15"/>
  <c r="Y251" i="15"/>
  <c r="B251" i="15"/>
  <c r="Z250" i="15"/>
  <c r="Y250" i="15"/>
  <c r="B250" i="15"/>
  <c r="Z249" i="15"/>
  <c r="Y249" i="15"/>
  <c r="B249" i="15"/>
  <c r="Z248" i="15"/>
  <c r="Y248" i="15"/>
  <c r="B248" i="15"/>
  <c r="Z247" i="15"/>
  <c r="I247" i="15"/>
  <c r="Y247" i="15" s="1"/>
  <c r="B247" i="15"/>
  <c r="Z246" i="15"/>
  <c r="I246" i="15"/>
  <c r="Y246" i="15" s="1"/>
  <c r="B246" i="15"/>
  <c r="Z245" i="15"/>
  <c r="Y245" i="15"/>
  <c r="B245" i="15"/>
  <c r="Z244" i="15"/>
  <c r="Y244" i="15"/>
  <c r="B244" i="15"/>
  <c r="Z243" i="15"/>
  <c r="Y243" i="15"/>
  <c r="B243" i="15"/>
  <c r="Z242" i="15"/>
  <c r="Y242" i="15"/>
  <c r="B242" i="15"/>
  <c r="Z241" i="15"/>
  <c r="Y241" i="15"/>
  <c r="B241" i="15"/>
  <c r="Z240" i="15"/>
  <c r="Y240" i="15"/>
  <c r="B240" i="15"/>
  <c r="Z239" i="15"/>
  <c r="Y239" i="15"/>
  <c r="B239" i="15"/>
  <c r="Z238" i="15"/>
  <c r="Y238" i="15"/>
  <c r="B238" i="15"/>
  <c r="Z237" i="15"/>
  <c r="Y237" i="15"/>
  <c r="B237" i="15"/>
  <c r="Z236" i="15"/>
  <c r="Y236" i="15"/>
  <c r="B236" i="15"/>
  <c r="Z235" i="15"/>
  <c r="Y235" i="15"/>
  <c r="B235" i="15"/>
  <c r="Z234" i="15"/>
  <c r="Y234" i="15"/>
  <c r="B234" i="15"/>
  <c r="Z233" i="15"/>
  <c r="Y233" i="15"/>
  <c r="B233" i="15"/>
  <c r="Z232" i="15"/>
  <c r="Y232" i="15"/>
  <c r="B232" i="15"/>
  <c r="Z231" i="15"/>
  <c r="Y231" i="15"/>
  <c r="B231" i="15"/>
  <c r="Z230" i="15"/>
  <c r="Y230" i="15"/>
  <c r="B230" i="15"/>
  <c r="Z229" i="15"/>
  <c r="Y229" i="15"/>
  <c r="B229" i="15"/>
  <c r="Z228" i="15"/>
  <c r="Y228" i="15"/>
  <c r="B228" i="15"/>
  <c r="Y227" i="15"/>
  <c r="L227" i="15"/>
  <c r="Z227" i="15" s="1"/>
  <c r="B227" i="15"/>
  <c r="Z226" i="15"/>
  <c r="Y226" i="15"/>
  <c r="B226" i="15"/>
  <c r="Z225" i="15"/>
  <c r="Y225" i="15"/>
  <c r="B225" i="15"/>
  <c r="Z224" i="15"/>
  <c r="Y224" i="15"/>
  <c r="B224" i="15"/>
  <c r="Z223" i="15"/>
  <c r="Y223" i="15"/>
  <c r="B223" i="15"/>
  <c r="Z222" i="15"/>
  <c r="Y222" i="15"/>
  <c r="B222" i="15"/>
  <c r="Z221" i="15"/>
  <c r="Y221" i="15"/>
  <c r="B221" i="15"/>
  <c r="Z220" i="15"/>
  <c r="Y220" i="15"/>
  <c r="B220" i="15"/>
  <c r="Z219" i="15"/>
  <c r="Y219" i="15"/>
  <c r="B219" i="15"/>
  <c r="Z218" i="15"/>
  <c r="Y218" i="15"/>
  <c r="B218" i="15"/>
  <c r="Z217" i="15"/>
  <c r="Y217" i="15"/>
  <c r="B217" i="15"/>
  <c r="Z216" i="15"/>
  <c r="Y216" i="15"/>
  <c r="B216" i="15"/>
  <c r="Z215" i="15"/>
  <c r="Y215" i="15"/>
  <c r="B215" i="15"/>
  <c r="Z214" i="15"/>
  <c r="Y214" i="15"/>
  <c r="B214" i="15"/>
  <c r="Z213" i="15"/>
  <c r="Y213" i="15"/>
  <c r="B213" i="15"/>
  <c r="Z212" i="15"/>
  <c r="Y212" i="15"/>
  <c r="B212" i="15"/>
  <c r="Z211" i="15"/>
  <c r="Y211" i="15"/>
  <c r="B211" i="15"/>
  <c r="Z210" i="15"/>
  <c r="Y210" i="15"/>
  <c r="B210" i="15"/>
  <c r="Z209" i="15"/>
  <c r="Y209" i="15"/>
  <c r="B209" i="15"/>
  <c r="Z208" i="15"/>
  <c r="Y208" i="15"/>
  <c r="B208" i="15"/>
  <c r="Z207" i="15"/>
  <c r="Y207" i="15"/>
  <c r="B207" i="15"/>
  <c r="Z206" i="15"/>
  <c r="Y206" i="15"/>
  <c r="B206" i="15"/>
  <c r="Z205" i="15"/>
  <c r="Y205" i="15"/>
  <c r="B205" i="15"/>
  <c r="Z204" i="15"/>
  <c r="Y204" i="15"/>
  <c r="B204" i="15"/>
  <c r="Z203" i="15"/>
  <c r="Y203" i="15"/>
  <c r="B203" i="15"/>
  <c r="Z202" i="15"/>
  <c r="Y202" i="15"/>
  <c r="B202" i="15"/>
  <c r="Z201" i="15"/>
  <c r="Y201" i="15"/>
  <c r="I201" i="15"/>
  <c r="B201" i="15"/>
  <c r="Z200" i="15"/>
  <c r="Y200" i="15"/>
  <c r="B200" i="15"/>
  <c r="Z199" i="15"/>
  <c r="Y199" i="15"/>
  <c r="B199" i="15"/>
  <c r="Z198" i="15"/>
  <c r="Y198" i="15"/>
  <c r="B198" i="15"/>
  <c r="Z197" i="15"/>
  <c r="Y197" i="15"/>
  <c r="B197" i="15"/>
  <c r="Z196" i="15"/>
  <c r="Y196" i="15"/>
  <c r="B196" i="15"/>
  <c r="Z195" i="15"/>
  <c r="Y195" i="15"/>
  <c r="B195" i="15"/>
  <c r="Z194" i="15"/>
  <c r="Y194" i="15"/>
  <c r="B194" i="15"/>
  <c r="Z193" i="15"/>
  <c r="Y193" i="15"/>
  <c r="B193" i="15"/>
  <c r="Z192" i="15"/>
  <c r="Y192" i="15"/>
  <c r="B192" i="15"/>
  <c r="Z191" i="15"/>
  <c r="Y191" i="15"/>
  <c r="B191" i="15"/>
  <c r="Z190" i="15"/>
  <c r="Y190" i="15"/>
  <c r="B190" i="15"/>
  <c r="Z189" i="15"/>
  <c r="Y189" i="15"/>
  <c r="B189" i="15"/>
  <c r="Z188" i="15"/>
  <c r="Y188" i="15"/>
  <c r="B188" i="15"/>
  <c r="Z187" i="15"/>
  <c r="Y187" i="15"/>
  <c r="B187" i="15"/>
  <c r="Z186" i="15"/>
  <c r="Y186" i="15"/>
  <c r="B186" i="15"/>
  <c r="Z185" i="15"/>
  <c r="Y185" i="15"/>
  <c r="B185" i="15"/>
  <c r="Z184" i="15"/>
  <c r="Y184" i="15"/>
  <c r="B184" i="15"/>
  <c r="Z183" i="15"/>
  <c r="Y183" i="15"/>
  <c r="B183" i="15"/>
  <c r="Z182" i="15"/>
  <c r="Y182" i="15"/>
  <c r="B182" i="15"/>
  <c r="Z181" i="15"/>
  <c r="Y181" i="15"/>
  <c r="B181" i="15"/>
  <c r="Z180" i="15"/>
  <c r="Y180" i="15"/>
  <c r="B180" i="15"/>
  <c r="Z179" i="15"/>
  <c r="Y179" i="15"/>
  <c r="B179" i="15"/>
  <c r="Z178" i="15"/>
  <c r="Y178" i="15"/>
  <c r="B178" i="15"/>
  <c r="Z177" i="15"/>
  <c r="Y177" i="15"/>
  <c r="B177" i="15"/>
  <c r="Z176" i="15"/>
  <c r="Y176" i="15"/>
  <c r="B176" i="15"/>
  <c r="Z175" i="15"/>
  <c r="Y175" i="15"/>
  <c r="B175" i="15"/>
  <c r="Z174" i="15"/>
  <c r="Y174" i="15"/>
  <c r="B174" i="15"/>
  <c r="Z173" i="15"/>
  <c r="Y173" i="15"/>
  <c r="B173" i="15"/>
  <c r="Z172" i="15"/>
  <c r="Y172" i="15"/>
  <c r="B172" i="15"/>
  <c r="Z171" i="15"/>
  <c r="Y171" i="15"/>
  <c r="B171" i="15"/>
  <c r="Z170" i="15"/>
  <c r="Y170" i="15"/>
  <c r="B170" i="15"/>
  <c r="Z169" i="15"/>
  <c r="Y169" i="15"/>
  <c r="B169" i="15"/>
  <c r="Z168" i="15"/>
  <c r="Y168" i="15"/>
  <c r="B168" i="15"/>
  <c r="Z167" i="15"/>
  <c r="Y167" i="15"/>
  <c r="B167" i="15"/>
  <c r="Z166" i="15"/>
  <c r="Y166" i="15"/>
  <c r="B166" i="15"/>
  <c r="Z165" i="15"/>
  <c r="Y165" i="15"/>
  <c r="B165" i="15"/>
  <c r="Z164" i="15"/>
  <c r="Y164" i="15"/>
  <c r="B164" i="15"/>
  <c r="Z163" i="15"/>
  <c r="Y163" i="15"/>
  <c r="B163" i="15"/>
  <c r="Z162" i="15"/>
  <c r="Y162" i="15"/>
  <c r="B162" i="15"/>
  <c r="Z161" i="15"/>
  <c r="Y161" i="15"/>
  <c r="B161" i="15"/>
  <c r="Z160" i="15"/>
  <c r="Y160" i="15"/>
  <c r="B160" i="15"/>
  <c r="Z159" i="15"/>
  <c r="Y159" i="15"/>
  <c r="B159" i="15"/>
  <c r="Z158" i="15"/>
  <c r="Y158" i="15"/>
  <c r="B158" i="15"/>
  <c r="Z157" i="15"/>
  <c r="Y157" i="15"/>
  <c r="B157" i="15"/>
  <c r="Z156" i="15"/>
  <c r="Y156" i="15"/>
  <c r="B156" i="15"/>
  <c r="Z155" i="15"/>
  <c r="Y155" i="15"/>
  <c r="B155" i="15"/>
  <c r="Z154" i="15"/>
  <c r="Y154" i="15"/>
  <c r="B154" i="15"/>
  <c r="Z153" i="15"/>
  <c r="Y153" i="15"/>
  <c r="B153" i="15"/>
  <c r="Z152" i="15"/>
  <c r="Y152" i="15"/>
  <c r="B152" i="15"/>
  <c r="Z151" i="15"/>
  <c r="Y151" i="15"/>
  <c r="B151" i="15"/>
  <c r="Z150" i="15"/>
  <c r="Y150" i="15"/>
  <c r="B150" i="15"/>
  <c r="Z149" i="15"/>
  <c r="Y149" i="15"/>
  <c r="B149" i="15"/>
  <c r="Z148" i="15"/>
  <c r="Y148" i="15"/>
  <c r="B148" i="15"/>
  <c r="Z147" i="15"/>
  <c r="Y147" i="15"/>
  <c r="B147" i="15"/>
  <c r="Z146" i="15"/>
  <c r="Y146" i="15"/>
  <c r="B146" i="15"/>
  <c r="Z145" i="15"/>
  <c r="Y145" i="15"/>
  <c r="B145" i="15"/>
  <c r="Z144" i="15"/>
  <c r="Y144" i="15"/>
  <c r="B144" i="15"/>
  <c r="Z143" i="15"/>
  <c r="Y143" i="15"/>
  <c r="B143" i="15"/>
  <c r="Z142" i="15"/>
  <c r="Y142" i="15"/>
  <c r="B142" i="15"/>
  <c r="Z141" i="15"/>
  <c r="Y141" i="15"/>
  <c r="B141" i="15"/>
  <c r="Z140" i="15"/>
  <c r="Y140" i="15"/>
  <c r="B140" i="15"/>
  <c r="Z139" i="15"/>
  <c r="Y139" i="15"/>
  <c r="B139" i="15"/>
  <c r="Z138" i="15"/>
  <c r="Y138" i="15"/>
  <c r="B138" i="15"/>
  <c r="Z137" i="15"/>
  <c r="Y137" i="15"/>
  <c r="B137" i="15"/>
  <c r="Y136" i="15"/>
  <c r="L136" i="15"/>
  <c r="Z136" i="15" s="1"/>
  <c r="B136" i="15"/>
  <c r="Z135" i="15"/>
  <c r="Y135" i="15"/>
  <c r="B135" i="15"/>
  <c r="Z134" i="15"/>
  <c r="Y134" i="15"/>
  <c r="B134" i="15"/>
  <c r="Z133" i="15"/>
  <c r="Y133" i="15"/>
  <c r="B133" i="15"/>
  <c r="Z132" i="15"/>
  <c r="Y132" i="15"/>
  <c r="B132" i="15"/>
  <c r="Z131" i="15"/>
  <c r="Y131" i="15"/>
  <c r="B131" i="15"/>
  <c r="Z130" i="15"/>
  <c r="Y130" i="15"/>
  <c r="B130" i="15"/>
  <c r="Z129" i="15"/>
  <c r="Y129" i="15"/>
  <c r="B129" i="15"/>
  <c r="Z128" i="15"/>
  <c r="Y128" i="15"/>
  <c r="B128" i="15"/>
  <c r="Z127" i="15"/>
  <c r="Y127" i="15"/>
  <c r="B127" i="15"/>
  <c r="Z126" i="15"/>
  <c r="Y126" i="15"/>
  <c r="B126" i="15"/>
  <c r="Z125" i="15"/>
  <c r="Y125" i="15"/>
  <c r="B125" i="15"/>
  <c r="Z124" i="15"/>
  <c r="Y124" i="15"/>
  <c r="B124" i="15"/>
  <c r="Z123" i="15"/>
  <c r="Y123" i="15"/>
  <c r="B123" i="15"/>
  <c r="Z122" i="15"/>
  <c r="Y122" i="15"/>
  <c r="B122" i="15"/>
  <c r="Z121" i="15"/>
  <c r="Y121" i="15"/>
  <c r="B121" i="15"/>
  <c r="Z120" i="15"/>
  <c r="Y120" i="15"/>
  <c r="B120" i="15"/>
  <c r="Z119" i="15"/>
  <c r="Y119" i="15"/>
  <c r="B119" i="15"/>
  <c r="Z118" i="15"/>
  <c r="Y118" i="15"/>
  <c r="B118" i="15"/>
  <c r="Z117" i="15"/>
  <c r="Y117" i="15"/>
  <c r="B117" i="15"/>
  <c r="Z116" i="15"/>
  <c r="Y116" i="15"/>
  <c r="B116" i="15"/>
  <c r="Z115" i="15"/>
  <c r="Y115" i="15"/>
  <c r="B115" i="15"/>
  <c r="Z114" i="15"/>
  <c r="Y114" i="15"/>
  <c r="B114" i="15"/>
  <c r="Z113" i="15"/>
  <c r="Y113" i="15"/>
  <c r="B113" i="15"/>
  <c r="Z112" i="15"/>
  <c r="Y112" i="15"/>
  <c r="B112" i="15"/>
  <c r="Z111" i="15"/>
  <c r="Y111" i="15"/>
  <c r="B111" i="15"/>
  <c r="Z110" i="15"/>
  <c r="Y110" i="15"/>
  <c r="B110" i="15"/>
  <c r="Z109" i="15"/>
  <c r="Y109" i="15"/>
  <c r="B109" i="15"/>
  <c r="Z108" i="15"/>
  <c r="Y108" i="15"/>
  <c r="B108" i="15"/>
  <c r="Z107" i="15"/>
  <c r="Y107" i="15"/>
  <c r="B107" i="15"/>
  <c r="Z106" i="15"/>
  <c r="Y106" i="15"/>
  <c r="B106" i="15"/>
  <c r="Z105" i="15"/>
  <c r="Y105" i="15"/>
  <c r="B105" i="15"/>
  <c r="Z104" i="15"/>
  <c r="Y104" i="15"/>
  <c r="B104" i="15"/>
  <c r="Z103" i="15"/>
  <c r="Y103" i="15"/>
  <c r="B103" i="15"/>
  <c r="Z102" i="15"/>
  <c r="Y102" i="15"/>
  <c r="B102" i="15"/>
  <c r="Z101" i="15"/>
  <c r="Y101" i="15"/>
  <c r="B101" i="15"/>
  <c r="Z100" i="15"/>
  <c r="Y100" i="15"/>
  <c r="B100" i="15"/>
  <c r="Z99" i="15"/>
  <c r="Y99" i="15"/>
  <c r="B99" i="15"/>
  <c r="Z98" i="15"/>
  <c r="Y98" i="15"/>
  <c r="B98" i="15"/>
  <c r="Z97" i="15"/>
  <c r="Y97" i="15"/>
  <c r="B97" i="15"/>
  <c r="Z96" i="15"/>
  <c r="Y96" i="15"/>
  <c r="B96" i="15"/>
  <c r="Z95" i="15"/>
  <c r="Y95" i="15"/>
  <c r="B95" i="15"/>
  <c r="Y94" i="15"/>
  <c r="L94" i="15"/>
  <c r="Z94" i="15" s="1"/>
  <c r="B94" i="15"/>
  <c r="Z93" i="15"/>
  <c r="Y93" i="15"/>
  <c r="B93" i="15"/>
  <c r="Z92" i="15"/>
  <c r="Y92" i="15"/>
  <c r="B92" i="15"/>
  <c r="Z91" i="15"/>
  <c r="Y91" i="15"/>
  <c r="B91" i="15"/>
  <c r="Z90" i="15"/>
  <c r="Y90" i="15"/>
  <c r="B90" i="15"/>
  <c r="Z89" i="15"/>
  <c r="Y89" i="15"/>
  <c r="B89" i="15"/>
  <c r="Z88" i="15"/>
  <c r="Y88" i="15"/>
  <c r="B88" i="15"/>
  <c r="Z87" i="15"/>
  <c r="Y87" i="15"/>
  <c r="B87" i="15"/>
  <c r="Z86" i="15"/>
  <c r="Y86" i="15"/>
  <c r="B86" i="15"/>
  <c r="Z85" i="15"/>
  <c r="Y85" i="15"/>
  <c r="B85" i="15"/>
  <c r="L84" i="15"/>
  <c r="B84" i="15"/>
  <c r="Z83" i="15"/>
  <c r="Y83" i="15"/>
  <c r="B83" i="15"/>
  <c r="Z82" i="15"/>
  <c r="Y82" i="15"/>
  <c r="B82" i="15"/>
  <c r="B81" i="15"/>
  <c r="Z80" i="15"/>
  <c r="Y80" i="15"/>
  <c r="B80" i="15"/>
  <c r="Z79" i="15"/>
  <c r="Y79" i="15"/>
  <c r="B79" i="15"/>
  <c r="Z78" i="15"/>
  <c r="Y78" i="15"/>
  <c r="B78" i="15"/>
  <c r="Z77" i="15"/>
  <c r="Y77" i="15"/>
  <c r="B77" i="15"/>
  <c r="Z76" i="15"/>
  <c r="Y76" i="15"/>
  <c r="B76" i="15"/>
  <c r="Z75" i="15"/>
  <c r="Y75" i="15"/>
  <c r="B75" i="15"/>
  <c r="Z74" i="15"/>
  <c r="Y74" i="15"/>
  <c r="B74" i="15"/>
  <c r="Z73" i="15"/>
  <c r="Y73" i="15"/>
  <c r="B73" i="15"/>
  <c r="Z72" i="15"/>
  <c r="Y72" i="15"/>
  <c r="B72" i="15"/>
  <c r="Z71" i="15"/>
  <c r="Y71" i="15"/>
  <c r="B71" i="15"/>
  <c r="B70" i="15"/>
  <c r="Z69" i="15"/>
  <c r="I69" i="15"/>
  <c r="Y69" i="15" s="1"/>
  <c r="B69" i="15"/>
  <c r="Z68" i="15"/>
  <c r="Y68" i="15"/>
  <c r="B68" i="15"/>
  <c r="Z67" i="15"/>
  <c r="Y67" i="15"/>
  <c r="B67" i="15"/>
  <c r="Z66" i="15"/>
  <c r="Y66" i="15"/>
  <c r="B66" i="15"/>
  <c r="Z65" i="15"/>
  <c r="Y65" i="15"/>
  <c r="B65" i="15"/>
  <c r="Z64" i="15"/>
  <c r="Y64" i="15"/>
  <c r="B64" i="15"/>
  <c r="Z63" i="15"/>
  <c r="Y63" i="15"/>
  <c r="B63" i="15"/>
  <c r="Z62" i="15"/>
  <c r="Y62" i="15"/>
  <c r="B62" i="15"/>
  <c r="Z61" i="15"/>
  <c r="Y61" i="15"/>
  <c r="B61" i="15"/>
  <c r="Z60" i="15"/>
  <c r="Y60" i="15"/>
  <c r="B60" i="15"/>
  <c r="Z59" i="15"/>
  <c r="Y59" i="15"/>
  <c r="B59" i="15"/>
  <c r="Z58" i="15"/>
  <c r="Y58" i="15"/>
  <c r="B58" i="15"/>
  <c r="Z57" i="15"/>
  <c r="Y57" i="15"/>
  <c r="B57" i="15"/>
  <c r="Z56" i="15"/>
  <c r="Y56" i="15"/>
  <c r="B56" i="15"/>
  <c r="Z55" i="15"/>
  <c r="Y55" i="15"/>
  <c r="B55" i="15"/>
  <c r="Z54" i="15"/>
  <c r="Y54" i="15"/>
  <c r="B54" i="15"/>
  <c r="Z53" i="15"/>
  <c r="Y53" i="15"/>
  <c r="B53" i="15"/>
  <c r="Z52" i="15"/>
  <c r="Y52" i="15"/>
  <c r="B52" i="15"/>
  <c r="Z51" i="15"/>
  <c r="Y51" i="15"/>
  <c r="B51" i="15"/>
  <c r="Z50" i="15"/>
  <c r="Y50" i="15"/>
  <c r="B50" i="15"/>
  <c r="Z49" i="15"/>
  <c r="Y49" i="15"/>
  <c r="B49" i="15"/>
  <c r="Z48" i="15"/>
  <c r="Y48" i="15"/>
  <c r="B48" i="15"/>
  <c r="Z47" i="15"/>
  <c r="Y47" i="15"/>
  <c r="B47" i="15"/>
  <c r="Z46" i="15"/>
  <c r="Y46" i="15"/>
  <c r="B46" i="15"/>
  <c r="Z45" i="15"/>
  <c r="Y45" i="15"/>
  <c r="B45" i="15"/>
  <c r="Z44" i="15"/>
  <c r="Y44" i="15"/>
  <c r="B44" i="15"/>
  <c r="Z43" i="15"/>
  <c r="Y43" i="15"/>
  <c r="B43" i="15"/>
  <c r="Z42" i="15"/>
  <c r="Y42" i="15"/>
  <c r="B42" i="15"/>
  <c r="Z41" i="15"/>
  <c r="Y41" i="15"/>
  <c r="B41" i="15"/>
  <c r="Z40" i="15"/>
  <c r="Y40" i="15"/>
  <c r="B40" i="15"/>
  <c r="Z39" i="15"/>
  <c r="Y39" i="15"/>
  <c r="B39" i="15"/>
  <c r="Z38" i="15"/>
  <c r="Y38" i="15"/>
  <c r="B38" i="15"/>
  <c r="Z37" i="15"/>
  <c r="Y37" i="15"/>
  <c r="B37" i="15"/>
  <c r="Z36" i="15"/>
  <c r="Y36" i="15"/>
  <c r="B36" i="15"/>
  <c r="Z35" i="15"/>
  <c r="Y35" i="15"/>
  <c r="B35" i="15"/>
  <c r="Z34" i="15"/>
  <c r="Y34" i="15"/>
  <c r="B34" i="15"/>
  <c r="Z33" i="15"/>
  <c r="Y33" i="15"/>
  <c r="B33" i="15"/>
  <c r="Z32" i="15"/>
  <c r="Y32" i="15"/>
  <c r="B32" i="15"/>
  <c r="Z31" i="15"/>
  <c r="Y31" i="15"/>
  <c r="B31" i="15"/>
  <c r="Z30" i="15"/>
  <c r="Y30" i="15"/>
  <c r="B30" i="15"/>
  <c r="Z29" i="15"/>
  <c r="Y29" i="15"/>
  <c r="B29" i="15"/>
  <c r="Z28" i="15"/>
  <c r="Y28" i="15"/>
  <c r="B28" i="15"/>
  <c r="Z27" i="15"/>
  <c r="Y27" i="15"/>
  <c r="B27" i="15"/>
  <c r="Z26" i="15"/>
  <c r="Y26" i="15"/>
  <c r="B26" i="15"/>
  <c r="Z25" i="15"/>
  <c r="Y25" i="15"/>
  <c r="B25" i="15"/>
  <c r="Z24" i="15"/>
  <c r="Y24" i="15"/>
  <c r="B24" i="15"/>
  <c r="Z23" i="15"/>
  <c r="Y23" i="15"/>
  <c r="B23" i="15"/>
  <c r="Z22" i="15"/>
  <c r="Y22" i="15"/>
  <c r="B22" i="15"/>
  <c r="Z21" i="15"/>
  <c r="Y21" i="15"/>
  <c r="B21" i="15"/>
  <c r="Z20" i="15"/>
  <c r="Y20" i="15"/>
  <c r="B20" i="15"/>
  <c r="Z19" i="15"/>
  <c r="Y19" i="15"/>
  <c r="B19" i="15"/>
  <c r="Z18" i="15"/>
  <c r="Y18" i="15"/>
  <c r="B18" i="15"/>
  <c r="Z17" i="15"/>
  <c r="Y17" i="15"/>
  <c r="B17" i="15"/>
  <c r="Z16" i="15"/>
  <c r="I16" i="15"/>
  <c r="Y16" i="15" s="1"/>
  <c r="B16" i="15"/>
  <c r="Z15" i="15"/>
  <c r="I15" i="15"/>
  <c r="Y15" i="15" s="1"/>
  <c r="B15" i="15"/>
  <c r="Z14" i="15"/>
  <c r="Y14" i="15"/>
  <c r="B14" i="15"/>
  <c r="Z13" i="15"/>
  <c r="Y13" i="15"/>
  <c r="I13" i="15"/>
  <c r="B13" i="15"/>
  <c r="Z12" i="15"/>
  <c r="Y12" i="15"/>
  <c r="B12" i="15"/>
  <c r="Z11" i="15"/>
  <c r="Y11" i="15"/>
  <c r="B11" i="15"/>
  <c r="Z10" i="15"/>
  <c r="Y10" i="15"/>
  <c r="B10" i="15"/>
  <c r="Z9" i="15"/>
  <c r="Y9" i="15"/>
  <c r="B9" i="15"/>
  <c r="Z8" i="15"/>
  <c r="Y8" i="15"/>
  <c r="B8" i="15"/>
  <c r="Z7" i="15"/>
  <c r="Y7" i="15"/>
  <c r="B7" i="15"/>
  <c r="Z6" i="15"/>
  <c r="Y6" i="15"/>
  <c r="B6" i="15"/>
  <c r="Z5" i="15"/>
  <c r="Y5" i="15"/>
  <c r="B5" i="15"/>
  <c r="Z4" i="15"/>
  <c r="Y4" i="15"/>
  <c r="B4" i="15"/>
  <c r="Z402" i="14"/>
  <c r="Y402" i="14"/>
  <c r="B402" i="14"/>
  <c r="Z401" i="14"/>
  <c r="Y401" i="14"/>
  <c r="B401" i="14"/>
  <c r="Z400" i="14"/>
  <c r="Y400" i="14"/>
  <c r="B400" i="14"/>
  <c r="Z399" i="14"/>
  <c r="Y399" i="14"/>
  <c r="B399" i="14"/>
  <c r="Z398" i="14"/>
  <c r="Y398" i="14"/>
  <c r="B398" i="14"/>
  <c r="Z397" i="14"/>
  <c r="Y397" i="14"/>
  <c r="B397" i="14"/>
  <c r="Z396" i="14"/>
  <c r="Y396" i="14"/>
  <c r="B396" i="14"/>
  <c r="Z395" i="14"/>
  <c r="Y395" i="14"/>
  <c r="B395" i="14"/>
  <c r="Z394" i="14"/>
  <c r="Y394" i="14"/>
  <c r="B394" i="14"/>
  <c r="Z393" i="14"/>
  <c r="Y393" i="14"/>
  <c r="B393" i="14"/>
  <c r="Z392" i="14"/>
  <c r="Y392" i="14"/>
  <c r="B392" i="14"/>
  <c r="Z391" i="14"/>
  <c r="Y391" i="14"/>
  <c r="B391" i="14"/>
  <c r="Z390" i="14"/>
  <c r="Y390" i="14"/>
  <c r="B390" i="14"/>
  <c r="Z389" i="14"/>
  <c r="Y389" i="14"/>
  <c r="B389" i="14"/>
  <c r="Z388" i="14"/>
  <c r="Y388" i="14"/>
  <c r="B388" i="14"/>
  <c r="Z387" i="14"/>
  <c r="Y387" i="14"/>
  <c r="B387" i="14"/>
  <c r="Z386" i="14"/>
  <c r="Y386" i="14"/>
  <c r="B386" i="14"/>
  <c r="Z385" i="14"/>
  <c r="Y385" i="14"/>
  <c r="B385" i="14"/>
  <c r="Z384" i="14"/>
  <c r="Y384" i="14"/>
  <c r="B384" i="14"/>
  <c r="Z383" i="14"/>
  <c r="Y383" i="14"/>
  <c r="B383" i="14"/>
  <c r="Z382" i="14"/>
  <c r="Y382" i="14"/>
  <c r="B382" i="14"/>
  <c r="Z381" i="14"/>
  <c r="Y381" i="14"/>
  <c r="B381" i="14"/>
  <c r="Z380" i="14"/>
  <c r="Y380" i="14"/>
  <c r="B380" i="14"/>
  <c r="Z379" i="14"/>
  <c r="Y379" i="14"/>
  <c r="B379" i="14"/>
  <c r="Z378" i="14"/>
  <c r="Y378" i="14"/>
  <c r="B378" i="14"/>
  <c r="Z377" i="14"/>
  <c r="Y377" i="14"/>
  <c r="B377" i="14"/>
  <c r="Z376" i="14"/>
  <c r="Y376" i="14"/>
  <c r="B376" i="14"/>
  <c r="Z375" i="14"/>
  <c r="Y375" i="14"/>
  <c r="B375" i="14"/>
  <c r="Z374" i="14"/>
  <c r="Y374" i="14"/>
  <c r="B374" i="14"/>
  <c r="Z373" i="14"/>
  <c r="Y373" i="14"/>
  <c r="B373" i="14"/>
  <c r="Z372" i="14"/>
  <c r="Y372" i="14"/>
  <c r="B372" i="14"/>
  <c r="Z371" i="14"/>
  <c r="Y371" i="14"/>
  <c r="B371" i="14"/>
  <c r="Z370" i="14"/>
  <c r="Y370" i="14"/>
  <c r="B370" i="14"/>
  <c r="Z369" i="14"/>
  <c r="Y369" i="14"/>
  <c r="B369" i="14"/>
  <c r="Z368" i="14"/>
  <c r="Y368" i="14"/>
  <c r="B368" i="14"/>
  <c r="Z367" i="14"/>
  <c r="Y367" i="14"/>
  <c r="B367" i="14"/>
  <c r="Z366" i="14"/>
  <c r="Y366" i="14"/>
  <c r="B366" i="14"/>
  <c r="Z365" i="14"/>
  <c r="Y365" i="14"/>
  <c r="B365" i="14"/>
  <c r="Z364" i="14"/>
  <c r="Y364" i="14"/>
  <c r="B364" i="14"/>
  <c r="Z363" i="14"/>
  <c r="Y363" i="14"/>
  <c r="B363" i="14"/>
  <c r="Z362" i="14"/>
  <c r="Y362" i="14"/>
  <c r="B362" i="14"/>
  <c r="Z361" i="14"/>
  <c r="Y361" i="14"/>
  <c r="B361" i="14"/>
  <c r="Z360" i="14"/>
  <c r="Y360" i="14"/>
  <c r="B360" i="14"/>
  <c r="Z359" i="14"/>
  <c r="Y359" i="14"/>
  <c r="B359" i="14"/>
  <c r="Z358" i="14"/>
  <c r="Y358" i="14"/>
  <c r="B358" i="14"/>
  <c r="Z357" i="14"/>
  <c r="Y357" i="14"/>
  <c r="B357" i="14"/>
  <c r="Z356" i="14"/>
  <c r="Y356" i="14"/>
  <c r="B356" i="14"/>
  <c r="Z355" i="14"/>
  <c r="Y355" i="14"/>
  <c r="B355" i="14"/>
  <c r="Z354" i="14"/>
  <c r="Y354" i="14"/>
  <c r="B354" i="14"/>
  <c r="Z353" i="14"/>
  <c r="Y353" i="14"/>
  <c r="B353" i="14"/>
  <c r="Z352" i="14"/>
  <c r="Y352" i="14"/>
  <c r="B352" i="14"/>
  <c r="Z351" i="14"/>
  <c r="Y351" i="14"/>
  <c r="B351" i="14"/>
  <c r="Z350" i="14"/>
  <c r="Y350" i="14"/>
  <c r="B350" i="14"/>
  <c r="Z349" i="14"/>
  <c r="Y349" i="14"/>
  <c r="B349" i="14"/>
  <c r="Z348" i="14"/>
  <c r="Y348" i="14"/>
  <c r="B348" i="14"/>
  <c r="Z347" i="14"/>
  <c r="Y347" i="14"/>
  <c r="B347" i="14"/>
  <c r="Z346" i="14"/>
  <c r="Y346" i="14"/>
  <c r="B346" i="14"/>
  <c r="Z345" i="14"/>
  <c r="Y345" i="14"/>
  <c r="B345" i="14"/>
  <c r="Z344" i="14"/>
  <c r="Y344" i="14"/>
  <c r="B344" i="14"/>
  <c r="Z343" i="14"/>
  <c r="Y343" i="14"/>
  <c r="B343" i="14"/>
  <c r="Z342" i="14"/>
  <c r="Y342" i="14"/>
  <c r="B342" i="14"/>
  <c r="Z341" i="14"/>
  <c r="Y341" i="14"/>
  <c r="B341" i="14"/>
  <c r="Z340" i="14"/>
  <c r="Y340" i="14"/>
  <c r="B340" i="14"/>
  <c r="Z339" i="14"/>
  <c r="Y339" i="14"/>
  <c r="B339" i="14"/>
  <c r="Z338" i="14"/>
  <c r="Y338" i="14"/>
  <c r="B338" i="14"/>
  <c r="Z337" i="14"/>
  <c r="Y337" i="14"/>
  <c r="B337" i="14"/>
  <c r="Z336" i="14"/>
  <c r="Y336" i="14"/>
  <c r="B336" i="14"/>
  <c r="Z335" i="14"/>
  <c r="Y335" i="14"/>
  <c r="B335" i="14"/>
  <c r="Z334" i="14"/>
  <c r="Y334" i="14"/>
  <c r="B334" i="14"/>
  <c r="Z333" i="14"/>
  <c r="Y333" i="14"/>
  <c r="B333" i="14"/>
  <c r="Z332" i="14"/>
  <c r="Y332" i="14"/>
  <c r="B332" i="14"/>
  <c r="Z331" i="14"/>
  <c r="Y331" i="14"/>
  <c r="B331" i="14"/>
  <c r="Z330" i="14"/>
  <c r="Y330" i="14"/>
  <c r="B330" i="14"/>
  <c r="Z329" i="14"/>
  <c r="Y329" i="14"/>
  <c r="B329" i="14"/>
  <c r="Z328" i="14"/>
  <c r="Y328" i="14"/>
  <c r="B328" i="14"/>
  <c r="Z327" i="14"/>
  <c r="Y327" i="14"/>
  <c r="B327" i="14"/>
  <c r="Z326" i="14"/>
  <c r="Y326" i="14"/>
  <c r="B326" i="14"/>
  <c r="Z325" i="14"/>
  <c r="Y325" i="14"/>
  <c r="B325" i="14"/>
  <c r="Z324" i="14"/>
  <c r="Y324" i="14"/>
  <c r="B324" i="14"/>
  <c r="Z323" i="14"/>
  <c r="Y323" i="14"/>
  <c r="B323" i="14"/>
  <c r="Z322" i="14"/>
  <c r="Y322" i="14"/>
  <c r="B322" i="14"/>
  <c r="Z321" i="14"/>
  <c r="Y321" i="14"/>
  <c r="B321" i="14"/>
  <c r="Z320" i="14"/>
  <c r="Y320" i="14"/>
  <c r="B320" i="14"/>
  <c r="Z319" i="14"/>
  <c r="Y319" i="14"/>
  <c r="B319" i="14"/>
  <c r="Z318" i="14"/>
  <c r="Y318" i="14"/>
  <c r="B318" i="14"/>
  <c r="Z317" i="14"/>
  <c r="Y317" i="14"/>
  <c r="B317" i="14"/>
  <c r="Z316" i="14"/>
  <c r="Y316" i="14"/>
  <c r="B316" i="14"/>
  <c r="Z315" i="14"/>
  <c r="Y315" i="14"/>
  <c r="B315" i="14"/>
  <c r="Z314" i="14"/>
  <c r="Y314" i="14"/>
  <c r="B314" i="14"/>
  <c r="Z313" i="14"/>
  <c r="Y313" i="14"/>
  <c r="B313" i="14"/>
  <c r="Z312" i="14"/>
  <c r="Y312" i="14"/>
  <c r="B312" i="14"/>
  <c r="Z311" i="14"/>
  <c r="Y311" i="14"/>
  <c r="B311" i="14"/>
  <c r="Z310" i="14"/>
  <c r="Y310" i="14"/>
  <c r="B310" i="14"/>
  <c r="Z309" i="14"/>
  <c r="Y309" i="14"/>
  <c r="B309" i="14"/>
  <c r="Z308" i="14"/>
  <c r="Y308" i="14"/>
  <c r="B308" i="14"/>
  <c r="Z307" i="14"/>
  <c r="Y307" i="14"/>
  <c r="B307" i="14"/>
  <c r="Z306" i="14"/>
  <c r="Y306" i="14"/>
  <c r="B306" i="14"/>
  <c r="Z305" i="14"/>
  <c r="Y305" i="14"/>
  <c r="B305" i="14"/>
  <c r="Z304" i="14"/>
  <c r="Y304" i="14"/>
  <c r="B304" i="14"/>
  <c r="Z303" i="14"/>
  <c r="Y303" i="14"/>
  <c r="B303" i="14"/>
  <c r="Z302" i="14"/>
  <c r="Y302" i="14"/>
  <c r="B302" i="14"/>
  <c r="Z301" i="14"/>
  <c r="Y301" i="14"/>
  <c r="B301" i="14"/>
  <c r="Z300" i="14"/>
  <c r="Y300" i="14"/>
  <c r="B300" i="14"/>
  <c r="Z299" i="14"/>
  <c r="Y299" i="14"/>
  <c r="B299" i="14"/>
  <c r="Z298" i="14"/>
  <c r="Y298" i="14"/>
  <c r="B298" i="14"/>
  <c r="Z297" i="14"/>
  <c r="Y297" i="14"/>
  <c r="B297" i="14"/>
  <c r="Z296" i="14"/>
  <c r="Y296" i="14"/>
  <c r="B296" i="14"/>
  <c r="Z295" i="14"/>
  <c r="Y295" i="14"/>
  <c r="B295" i="14"/>
  <c r="Z294" i="14"/>
  <c r="Y294" i="14"/>
  <c r="B294" i="14"/>
  <c r="Z293" i="14"/>
  <c r="Y293" i="14"/>
  <c r="B293" i="14"/>
  <c r="Z292" i="14"/>
  <c r="Y292" i="14"/>
  <c r="B292" i="14"/>
  <c r="Z291" i="14"/>
  <c r="Y291" i="14"/>
  <c r="B291" i="14"/>
  <c r="Z290" i="14"/>
  <c r="Y290" i="14"/>
  <c r="B290" i="14"/>
  <c r="Z289" i="14"/>
  <c r="Y289" i="14"/>
  <c r="B289" i="14"/>
  <c r="Z288" i="14"/>
  <c r="Y288" i="14"/>
  <c r="B288" i="14"/>
  <c r="Z287" i="14"/>
  <c r="Y287" i="14"/>
  <c r="B287" i="14"/>
  <c r="Z286" i="14"/>
  <c r="Y286" i="14"/>
  <c r="B286" i="14"/>
  <c r="Z285" i="14"/>
  <c r="Y285" i="14"/>
  <c r="B285" i="14"/>
  <c r="Z284" i="14"/>
  <c r="Y284" i="14"/>
  <c r="B284" i="14"/>
  <c r="Z283" i="14"/>
  <c r="Y283" i="14"/>
  <c r="B283" i="14"/>
  <c r="Z282" i="14"/>
  <c r="Y282" i="14"/>
  <c r="B282" i="14"/>
  <c r="Z281" i="14"/>
  <c r="Y281" i="14"/>
  <c r="B281" i="14"/>
  <c r="Z280" i="14"/>
  <c r="Y280" i="14"/>
  <c r="B280" i="14"/>
  <c r="Z279" i="14"/>
  <c r="Y279" i="14"/>
  <c r="B279" i="14"/>
  <c r="Z278" i="14"/>
  <c r="Y278" i="14"/>
  <c r="B278" i="14"/>
  <c r="Z277" i="14"/>
  <c r="Y277" i="14"/>
  <c r="B277" i="14"/>
  <c r="Z276" i="14"/>
  <c r="Y276" i="14"/>
  <c r="B276" i="14"/>
  <c r="Z275" i="14"/>
  <c r="Y275" i="14"/>
  <c r="B275" i="14"/>
  <c r="Z274" i="14"/>
  <c r="Y274" i="14"/>
  <c r="B274" i="14"/>
  <c r="Z273" i="14"/>
  <c r="Y273" i="14"/>
  <c r="B273" i="14"/>
  <c r="Z272" i="14"/>
  <c r="Y272" i="14"/>
  <c r="B272" i="14"/>
  <c r="Z271" i="14"/>
  <c r="Y271" i="14"/>
  <c r="B271" i="14"/>
  <c r="Z270" i="14"/>
  <c r="Y270" i="14"/>
  <c r="B270" i="14"/>
  <c r="Z269" i="14"/>
  <c r="Y269" i="14"/>
  <c r="B269" i="14"/>
  <c r="Z268" i="14"/>
  <c r="Y268" i="14"/>
  <c r="B268" i="14"/>
  <c r="Z267" i="14"/>
  <c r="Y267" i="14"/>
  <c r="B267" i="14"/>
  <c r="Z266" i="14"/>
  <c r="Y266" i="14"/>
  <c r="B266" i="14"/>
  <c r="Z265" i="14"/>
  <c r="Y265" i="14"/>
  <c r="B265" i="14"/>
  <c r="Z264" i="14"/>
  <c r="Y264" i="14"/>
  <c r="B264" i="14"/>
  <c r="Z263" i="14"/>
  <c r="Y263" i="14"/>
  <c r="B263" i="14"/>
  <c r="Z262" i="14"/>
  <c r="Y262" i="14"/>
  <c r="B262" i="14"/>
  <c r="Z261" i="14"/>
  <c r="Y261" i="14"/>
  <c r="B261" i="14"/>
  <c r="Z260" i="14"/>
  <c r="Y260" i="14"/>
  <c r="B260" i="14"/>
  <c r="Z259" i="14"/>
  <c r="Y259" i="14"/>
  <c r="B259" i="14"/>
  <c r="Z258" i="14"/>
  <c r="Y258" i="14"/>
  <c r="B258" i="14"/>
  <c r="Z257" i="14"/>
  <c r="Y257" i="14"/>
  <c r="B257" i="14"/>
  <c r="Z256" i="14"/>
  <c r="Y256" i="14"/>
  <c r="B256" i="14"/>
  <c r="Z255" i="14"/>
  <c r="Y255" i="14"/>
  <c r="B255" i="14"/>
  <c r="Z254" i="14"/>
  <c r="Y254" i="14"/>
  <c r="B254" i="14"/>
  <c r="Z253" i="14"/>
  <c r="Y253" i="14"/>
  <c r="B253" i="14"/>
  <c r="Z252" i="14"/>
  <c r="Y252" i="14"/>
  <c r="B252" i="14"/>
  <c r="Z251" i="14"/>
  <c r="Y251" i="14"/>
  <c r="B251" i="14"/>
  <c r="Z250" i="14"/>
  <c r="Y250" i="14"/>
  <c r="B250" i="14"/>
  <c r="Z249" i="14"/>
  <c r="Y249" i="14"/>
  <c r="B249" i="14"/>
  <c r="Z248" i="14"/>
  <c r="Y248" i="14"/>
  <c r="B248" i="14"/>
  <c r="Z247" i="14"/>
  <c r="Y247" i="14"/>
  <c r="B247" i="14"/>
  <c r="Z246" i="14"/>
  <c r="Y246" i="14"/>
  <c r="B246" i="14"/>
  <c r="Z245" i="14"/>
  <c r="Y245" i="14"/>
  <c r="B245" i="14"/>
  <c r="Z244" i="14"/>
  <c r="Y244" i="14"/>
  <c r="B244" i="14"/>
  <c r="Z243" i="14"/>
  <c r="Y243" i="14"/>
  <c r="B243" i="14"/>
  <c r="Z242" i="14"/>
  <c r="Y242" i="14"/>
  <c r="B242" i="14"/>
  <c r="Z241" i="14"/>
  <c r="Y241" i="14"/>
  <c r="B241" i="14"/>
  <c r="Z240" i="14"/>
  <c r="Y240" i="14"/>
  <c r="B240" i="14"/>
  <c r="Z239" i="14"/>
  <c r="Y239" i="14"/>
  <c r="B239" i="14"/>
  <c r="Z238" i="14"/>
  <c r="Y238" i="14"/>
  <c r="B238" i="14"/>
  <c r="Z237" i="14"/>
  <c r="Y237" i="14"/>
  <c r="B237" i="14"/>
  <c r="Z236" i="14"/>
  <c r="Y236" i="14"/>
  <c r="B236" i="14"/>
  <c r="Z235" i="14"/>
  <c r="Y235" i="14"/>
  <c r="B235" i="14"/>
  <c r="Z234" i="14"/>
  <c r="Y234" i="14"/>
  <c r="B234" i="14"/>
  <c r="Z233" i="14"/>
  <c r="Y233" i="14"/>
  <c r="B233" i="14"/>
  <c r="Z232" i="14"/>
  <c r="Y232" i="14"/>
  <c r="B232" i="14"/>
  <c r="Z231" i="14"/>
  <c r="Y231" i="14"/>
  <c r="B231" i="14"/>
  <c r="Z230" i="14"/>
  <c r="Y230" i="14"/>
  <c r="B230" i="14"/>
  <c r="Z229" i="14"/>
  <c r="Y229" i="14"/>
  <c r="B229" i="14"/>
  <c r="Z228" i="14"/>
  <c r="Y228" i="14"/>
  <c r="B228" i="14"/>
  <c r="Z227" i="14"/>
  <c r="Y227" i="14"/>
  <c r="B227" i="14"/>
  <c r="Z226" i="14"/>
  <c r="Y226" i="14"/>
  <c r="B226" i="14"/>
  <c r="Z225" i="14"/>
  <c r="Y225" i="14"/>
  <c r="B225" i="14"/>
  <c r="Z224" i="14"/>
  <c r="Y224" i="14"/>
  <c r="B224" i="14"/>
  <c r="Z223" i="14"/>
  <c r="Y223" i="14"/>
  <c r="B223" i="14"/>
  <c r="Z222" i="14"/>
  <c r="Y222" i="14"/>
  <c r="B222" i="14"/>
  <c r="Z221" i="14"/>
  <c r="Y221" i="14"/>
  <c r="B221" i="14"/>
  <c r="Z220" i="14"/>
  <c r="Y220" i="14"/>
  <c r="B220" i="14"/>
  <c r="Z219" i="14"/>
  <c r="Y219" i="14"/>
  <c r="B219" i="14"/>
  <c r="Z218" i="14"/>
  <c r="Y218" i="14"/>
  <c r="B218" i="14"/>
  <c r="Z217" i="14"/>
  <c r="Y217" i="14"/>
  <c r="B217" i="14"/>
  <c r="Z216" i="14"/>
  <c r="Y216" i="14"/>
  <c r="B216" i="14"/>
  <c r="Z215" i="14"/>
  <c r="Y215" i="14"/>
  <c r="B215" i="14"/>
  <c r="Z214" i="14"/>
  <c r="Y214" i="14"/>
  <c r="B214" i="14"/>
  <c r="Z213" i="14"/>
  <c r="Y213" i="14"/>
  <c r="B213" i="14"/>
  <c r="Z212" i="14"/>
  <c r="Y212" i="14"/>
  <c r="B212" i="14"/>
  <c r="Z211" i="14"/>
  <c r="Y211" i="14"/>
  <c r="B211" i="14"/>
  <c r="Z210" i="14"/>
  <c r="Y210" i="14"/>
  <c r="B210" i="14"/>
  <c r="Z209" i="14"/>
  <c r="Y209" i="14"/>
  <c r="B209" i="14"/>
  <c r="Z208" i="14"/>
  <c r="Y208" i="14"/>
  <c r="B208" i="14"/>
  <c r="Z207" i="14"/>
  <c r="Y207" i="14"/>
  <c r="B207" i="14"/>
  <c r="Z206" i="14"/>
  <c r="Y206" i="14"/>
  <c r="B206" i="14"/>
  <c r="Z205" i="14"/>
  <c r="Y205" i="14"/>
  <c r="B205" i="14"/>
  <c r="Z204" i="14"/>
  <c r="Y204" i="14"/>
  <c r="B204" i="14"/>
  <c r="Z203" i="14"/>
  <c r="Y203" i="14"/>
  <c r="B203" i="14"/>
  <c r="Z202" i="14"/>
  <c r="Y202" i="14"/>
  <c r="B202" i="14"/>
  <c r="Z201" i="14"/>
  <c r="Y201" i="14"/>
  <c r="B201" i="14"/>
  <c r="Z200" i="14"/>
  <c r="Y200" i="14"/>
  <c r="B200" i="14"/>
  <c r="Z199" i="14"/>
  <c r="Y199" i="14"/>
  <c r="B199" i="14"/>
  <c r="Z198" i="14"/>
  <c r="Y198" i="14"/>
  <c r="B198" i="14"/>
  <c r="Z197" i="14"/>
  <c r="Y197" i="14"/>
  <c r="B197" i="14"/>
  <c r="Z196" i="14"/>
  <c r="Y196" i="14"/>
  <c r="B196" i="14"/>
  <c r="Z195" i="14"/>
  <c r="Y195" i="14"/>
  <c r="B195" i="14"/>
  <c r="Z194" i="14"/>
  <c r="Y194" i="14"/>
  <c r="B194" i="14"/>
  <c r="Z193" i="14"/>
  <c r="Y193" i="14"/>
  <c r="B193" i="14"/>
  <c r="Z192" i="14"/>
  <c r="Y192" i="14"/>
  <c r="B192" i="14"/>
  <c r="Z191" i="14"/>
  <c r="Y191" i="14"/>
  <c r="B191" i="14"/>
  <c r="Z190" i="14"/>
  <c r="Y190" i="14"/>
  <c r="B190" i="14"/>
  <c r="Z189" i="14"/>
  <c r="Y189" i="14"/>
  <c r="B189" i="14"/>
  <c r="Z188" i="14"/>
  <c r="Y188" i="14"/>
  <c r="B188" i="14"/>
  <c r="Z187" i="14"/>
  <c r="Y187" i="14"/>
  <c r="B187" i="14"/>
  <c r="Z186" i="14"/>
  <c r="Y186" i="14"/>
  <c r="B186" i="14"/>
  <c r="Z185" i="14"/>
  <c r="Y185" i="14"/>
  <c r="B185" i="14"/>
  <c r="Z184" i="14"/>
  <c r="Y184" i="14"/>
  <c r="B184" i="14"/>
  <c r="Z183" i="14"/>
  <c r="Y183" i="14"/>
  <c r="B183" i="14"/>
  <c r="Z182" i="14"/>
  <c r="Y182" i="14"/>
  <c r="B182" i="14"/>
  <c r="Z181" i="14"/>
  <c r="Y181" i="14"/>
  <c r="B181" i="14"/>
  <c r="Z180" i="14"/>
  <c r="Y180" i="14"/>
  <c r="B180" i="14"/>
  <c r="Z179" i="14"/>
  <c r="Y179" i="14"/>
  <c r="B179" i="14"/>
  <c r="Z178" i="14"/>
  <c r="Y178" i="14"/>
  <c r="B178" i="14"/>
  <c r="Z177" i="14"/>
  <c r="Y177" i="14"/>
  <c r="B177" i="14"/>
  <c r="Z176" i="14"/>
  <c r="Y176" i="14"/>
  <c r="B176" i="14"/>
  <c r="Z175" i="14"/>
  <c r="Y175" i="14"/>
  <c r="B175" i="14"/>
  <c r="Z174" i="14"/>
  <c r="Y174" i="14"/>
  <c r="B174" i="14"/>
  <c r="Z173" i="14"/>
  <c r="Y173" i="14"/>
  <c r="B173" i="14"/>
  <c r="Z172" i="14"/>
  <c r="Y172" i="14"/>
  <c r="B172" i="14"/>
  <c r="Z171" i="14"/>
  <c r="Y171" i="14"/>
  <c r="B171" i="14"/>
  <c r="Z170" i="14"/>
  <c r="Y170" i="14"/>
  <c r="B170" i="14"/>
  <c r="Z169" i="14"/>
  <c r="Y169" i="14"/>
  <c r="B169" i="14"/>
  <c r="Z168" i="14"/>
  <c r="Y168" i="14"/>
  <c r="B168" i="14"/>
  <c r="Z167" i="14"/>
  <c r="Y167" i="14"/>
  <c r="B167" i="14"/>
  <c r="Z166" i="14"/>
  <c r="Y166" i="14"/>
  <c r="B166" i="14"/>
  <c r="Z165" i="14"/>
  <c r="Y165" i="14"/>
  <c r="B165" i="14"/>
  <c r="Z164" i="14"/>
  <c r="Y164" i="14"/>
  <c r="B164" i="14"/>
  <c r="Z163" i="14"/>
  <c r="Y163" i="14"/>
  <c r="B163" i="14"/>
  <c r="Z162" i="14"/>
  <c r="Y162" i="14"/>
  <c r="B162" i="14"/>
  <c r="Z161" i="14"/>
  <c r="Y161" i="14"/>
  <c r="B161" i="14"/>
  <c r="Z160" i="14"/>
  <c r="Y160" i="14"/>
  <c r="B160" i="14"/>
  <c r="Z159" i="14"/>
  <c r="Y159" i="14"/>
  <c r="B159" i="14"/>
  <c r="Z158" i="14"/>
  <c r="Y158" i="14"/>
  <c r="B158" i="14"/>
  <c r="Z157" i="14"/>
  <c r="Y157" i="14"/>
  <c r="B157" i="14"/>
  <c r="Z156" i="14"/>
  <c r="Y156" i="14"/>
  <c r="B156" i="14"/>
  <c r="Z155" i="14"/>
  <c r="Y155" i="14"/>
  <c r="B155" i="14"/>
  <c r="Z154" i="14"/>
  <c r="Y154" i="14"/>
  <c r="B154" i="14"/>
  <c r="Z153" i="14"/>
  <c r="Y153" i="14"/>
  <c r="B153" i="14"/>
  <c r="Z152" i="14"/>
  <c r="Y152" i="14"/>
  <c r="B152" i="14"/>
  <c r="Z151" i="14"/>
  <c r="Y151" i="14"/>
  <c r="B151" i="14"/>
  <c r="Z150" i="14"/>
  <c r="Y150" i="14"/>
  <c r="B150" i="14"/>
  <c r="Z149" i="14"/>
  <c r="Y149" i="14"/>
  <c r="B149" i="14"/>
  <c r="Z148" i="14"/>
  <c r="Y148" i="14"/>
  <c r="B148" i="14"/>
  <c r="Z147" i="14"/>
  <c r="Y147" i="14"/>
  <c r="B147" i="14"/>
  <c r="Z146" i="14"/>
  <c r="Y146" i="14"/>
  <c r="B146" i="14"/>
  <c r="Z145" i="14"/>
  <c r="Y145" i="14"/>
  <c r="B145" i="14"/>
  <c r="Z144" i="14"/>
  <c r="Y144" i="14"/>
  <c r="B144" i="14"/>
  <c r="Z143" i="14"/>
  <c r="Y143" i="14"/>
  <c r="B143" i="14"/>
  <c r="Z142" i="14"/>
  <c r="Y142" i="14"/>
  <c r="B142" i="14"/>
  <c r="Z141" i="14"/>
  <c r="Y141" i="14"/>
  <c r="B141" i="14"/>
  <c r="Z140" i="14"/>
  <c r="Y140" i="14"/>
  <c r="B140" i="14"/>
  <c r="Z139" i="14"/>
  <c r="Y139" i="14"/>
  <c r="B139" i="14"/>
  <c r="Z138" i="14"/>
  <c r="Y138" i="14"/>
  <c r="B138" i="14"/>
  <c r="Z137" i="14"/>
  <c r="Y137" i="14"/>
  <c r="B137" i="14"/>
  <c r="Z136" i="14"/>
  <c r="Y136" i="14"/>
  <c r="B136" i="14"/>
  <c r="Z135" i="14"/>
  <c r="Y135" i="14"/>
  <c r="B135" i="14"/>
  <c r="Z134" i="14"/>
  <c r="Y134" i="14"/>
  <c r="B134" i="14"/>
  <c r="Z133" i="14"/>
  <c r="Y133" i="14"/>
  <c r="B133" i="14"/>
  <c r="Z132" i="14"/>
  <c r="Y132" i="14"/>
  <c r="B132" i="14"/>
  <c r="Z131" i="14"/>
  <c r="Y131" i="14"/>
  <c r="B131" i="14"/>
  <c r="Z130" i="14"/>
  <c r="Y130" i="14"/>
  <c r="B130" i="14"/>
  <c r="Z129" i="14"/>
  <c r="Y129" i="14"/>
  <c r="B129" i="14"/>
  <c r="Z128" i="14"/>
  <c r="Y128" i="14"/>
  <c r="B128" i="14"/>
  <c r="Z127" i="14"/>
  <c r="Y127" i="14"/>
  <c r="B127" i="14"/>
  <c r="Z126" i="14"/>
  <c r="Y126" i="14"/>
  <c r="B126" i="14"/>
  <c r="Z125" i="14"/>
  <c r="Y125" i="14"/>
  <c r="B125" i="14"/>
  <c r="Z124" i="14"/>
  <c r="Y124" i="14"/>
  <c r="B124" i="14"/>
  <c r="Z123" i="14"/>
  <c r="Y123" i="14"/>
  <c r="B123" i="14"/>
  <c r="Z122" i="14"/>
  <c r="Y122" i="14"/>
  <c r="B122" i="14"/>
  <c r="Z121" i="14"/>
  <c r="Y121" i="14"/>
  <c r="B121" i="14"/>
  <c r="Z120" i="14"/>
  <c r="Y120" i="14"/>
  <c r="B120" i="14"/>
  <c r="Z119" i="14"/>
  <c r="Y119" i="14"/>
  <c r="B119" i="14"/>
  <c r="Z118" i="14"/>
  <c r="Y118" i="14"/>
  <c r="B118" i="14"/>
  <c r="Z117" i="14"/>
  <c r="Y117" i="14"/>
  <c r="B117" i="14"/>
  <c r="Z116" i="14"/>
  <c r="Y116" i="14"/>
  <c r="B116" i="14"/>
  <c r="Z115" i="14"/>
  <c r="Y115" i="14"/>
  <c r="B115" i="14"/>
  <c r="Z114" i="14"/>
  <c r="Y114" i="14"/>
  <c r="B114" i="14"/>
  <c r="Z113" i="14"/>
  <c r="Y113" i="14"/>
  <c r="B113" i="14"/>
  <c r="Z112" i="14"/>
  <c r="Y112" i="14"/>
  <c r="B112" i="14"/>
  <c r="Z111" i="14"/>
  <c r="Y111" i="14"/>
  <c r="B111" i="14"/>
  <c r="Z110" i="14"/>
  <c r="Y110" i="14"/>
  <c r="B110" i="14"/>
  <c r="Z109" i="14"/>
  <c r="Y109" i="14"/>
  <c r="B109" i="14"/>
  <c r="Z108" i="14"/>
  <c r="Y108" i="14"/>
  <c r="B108" i="14"/>
  <c r="Z107" i="14"/>
  <c r="Y107" i="14"/>
  <c r="B107" i="14"/>
  <c r="Z106" i="14"/>
  <c r="Y106" i="14"/>
  <c r="B106" i="14"/>
  <c r="Z105" i="14"/>
  <c r="Y105" i="14"/>
  <c r="B105" i="14"/>
  <c r="Z104" i="14"/>
  <c r="Y104" i="14"/>
  <c r="B104" i="14"/>
  <c r="Z103" i="14"/>
  <c r="Y103" i="14"/>
  <c r="B103" i="14"/>
  <c r="Z102" i="14"/>
  <c r="Y102" i="14"/>
  <c r="B102" i="14"/>
  <c r="Z101" i="14"/>
  <c r="Y101" i="14"/>
  <c r="B101" i="14"/>
  <c r="Z100" i="14"/>
  <c r="Y100" i="14"/>
  <c r="B100" i="14"/>
  <c r="Z99" i="14"/>
  <c r="Y99" i="14"/>
  <c r="B99" i="14"/>
  <c r="Z98" i="14"/>
  <c r="Y98" i="14"/>
  <c r="B98" i="14"/>
  <c r="Z97" i="14"/>
  <c r="Y97" i="14"/>
  <c r="B97" i="14"/>
  <c r="Z96" i="14"/>
  <c r="Y96" i="14"/>
  <c r="B96" i="14"/>
  <c r="Z95" i="14"/>
  <c r="Y95" i="14"/>
  <c r="B95" i="14"/>
  <c r="Z94" i="14"/>
  <c r="Y94" i="14"/>
  <c r="B94" i="14"/>
  <c r="Z93" i="14"/>
  <c r="Y93" i="14"/>
  <c r="B93" i="14"/>
  <c r="Z92" i="14"/>
  <c r="Y92" i="14"/>
  <c r="B92" i="14"/>
  <c r="Z91" i="14"/>
  <c r="Y91" i="14"/>
  <c r="B91" i="14"/>
  <c r="Z90" i="14"/>
  <c r="Y90" i="14"/>
  <c r="B90" i="14"/>
  <c r="Z89" i="14"/>
  <c r="Y89" i="14"/>
  <c r="B89" i="14"/>
  <c r="Z88" i="14"/>
  <c r="Y88" i="14"/>
  <c r="B88" i="14"/>
  <c r="Z87" i="14"/>
  <c r="Y87" i="14"/>
  <c r="B87" i="14"/>
  <c r="Z86" i="14"/>
  <c r="Y86" i="14"/>
  <c r="B86" i="14"/>
  <c r="Z85" i="14"/>
  <c r="Y85" i="14"/>
  <c r="B85" i="14"/>
  <c r="Z84" i="14"/>
  <c r="Y84" i="14"/>
  <c r="B84" i="14"/>
  <c r="Z83" i="14"/>
  <c r="Y83" i="14"/>
  <c r="B83" i="14"/>
  <c r="Z82" i="14"/>
  <c r="Y82" i="14"/>
  <c r="B82" i="14"/>
  <c r="AA403" i="13"/>
  <c r="Z403" i="13"/>
  <c r="B403" i="13"/>
  <c r="AA402" i="13"/>
  <c r="Z402" i="13"/>
  <c r="B402" i="13"/>
  <c r="AA401" i="13"/>
  <c r="Z401" i="13"/>
  <c r="B401" i="13"/>
  <c r="AA400" i="13"/>
  <c r="Z400" i="13"/>
  <c r="B400" i="13"/>
  <c r="AA399" i="13"/>
  <c r="Z399" i="13"/>
  <c r="B399" i="13"/>
  <c r="AA398" i="13"/>
  <c r="Z398" i="13"/>
  <c r="B398" i="13"/>
  <c r="AA397" i="13"/>
  <c r="Z397" i="13"/>
  <c r="B397" i="13"/>
  <c r="AA396" i="13"/>
  <c r="Z396" i="13"/>
  <c r="B396" i="13"/>
  <c r="AA395" i="13"/>
  <c r="Z395" i="13"/>
  <c r="B395" i="13"/>
  <c r="AA394" i="13"/>
  <c r="Z394" i="13"/>
  <c r="B394" i="13"/>
  <c r="AA393" i="13"/>
  <c r="Z393" i="13"/>
  <c r="B393" i="13"/>
  <c r="AA392" i="13"/>
  <c r="Z392" i="13"/>
  <c r="B392" i="13"/>
  <c r="AA391" i="13"/>
  <c r="Z391" i="13"/>
  <c r="B391" i="13"/>
  <c r="AA390" i="13"/>
  <c r="Z390" i="13"/>
  <c r="B390" i="13"/>
  <c r="AA389" i="13"/>
  <c r="Z389" i="13"/>
  <c r="B389" i="13"/>
  <c r="AA388" i="13"/>
  <c r="Z388" i="13"/>
  <c r="B388" i="13"/>
  <c r="AA387" i="13"/>
  <c r="Z387" i="13"/>
  <c r="B387" i="13"/>
  <c r="AA386" i="13"/>
  <c r="Z386" i="13"/>
  <c r="B386" i="13"/>
  <c r="AA385" i="13"/>
  <c r="Z385" i="13"/>
  <c r="B385" i="13"/>
  <c r="AA384" i="13"/>
  <c r="Z384" i="13"/>
  <c r="B384" i="13"/>
  <c r="AA383" i="13"/>
  <c r="Z383" i="13"/>
  <c r="B383" i="13"/>
  <c r="AA382" i="13"/>
  <c r="Z382" i="13"/>
  <c r="B382" i="13"/>
  <c r="AA381" i="13"/>
  <c r="Z381" i="13"/>
  <c r="B381" i="13"/>
  <c r="AA380" i="13"/>
  <c r="Z380" i="13"/>
  <c r="B380" i="13"/>
  <c r="AA379" i="13"/>
  <c r="Z379" i="13"/>
  <c r="B379" i="13"/>
  <c r="AA378" i="13"/>
  <c r="Z378" i="13"/>
  <c r="B378" i="13"/>
  <c r="AA377" i="13"/>
  <c r="Z377" i="13"/>
  <c r="B377" i="13"/>
  <c r="AA376" i="13"/>
  <c r="Z376" i="13"/>
  <c r="B376" i="13"/>
  <c r="AA375" i="13"/>
  <c r="Z375" i="13"/>
  <c r="B375" i="13"/>
  <c r="AA374" i="13"/>
  <c r="Z374" i="13"/>
  <c r="B374" i="13"/>
  <c r="AA373" i="13"/>
  <c r="Z373" i="13"/>
  <c r="B373" i="13"/>
  <c r="AA372" i="13"/>
  <c r="Z372" i="13"/>
  <c r="B372" i="13"/>
  <c r="AA371" i="13"/>
  <c r="Z371" i="13"/>
  <c r="B371" i="13"/>
  <c r="AA370" i="13"/>
  <c r="Z370" i="13"/>
  <c r="B370" i="13"/>
  <c r="AA369" i="13"/>
  <c r="Z369" i="13"/>
  <c r="B369" i="13"/>
  <c r="AA368" i="13"/>
  <c r="Z368" i="13"/>
  <c r="B368" i="13"/>
  <c r="AA367" i="13"/>
  <c r="Z367" i="13"/>
  <c r="B367" i="13"/>
  <c r="AA366" i="13"/>
  <c r="Z366" i="13"/>
  <c r="B366" i="13"/>
  <c r="AA365" i="13"/>
  <c r="Z365" i="13"/>
  <c r="B365" i="13"/>
  <c r="AA364" i="13"/>
  <c r="Z364" i="13"/>
  <c r="B364" i="13"/>
  <c r="AA363" i="13"/>
  <c r="Z363" i="13"/>
  <c r="B363" i="13"/>
  <c r="AA362" i="13"/>
  <c r="Z362" i="13"/>
  <c r="B362" i="13"/>
  <c r="AA361" i="13"/>
  <c r="Z361" i="13"/>
  <c r="B361" i="13"/>
  <c r="AA360" i="13"/>
  <c r="Z360" i="13"/>
  <c r="B360" i="13"/>
  <c r="AA359" i="13"/>
  <c r="Z359" i="13"/>
  <c r="B359" i="13"/>
  <c r="AA358" i="13"/>
  <c r="Z358" i="13"/>
  <c r="B358" i="13"/>
  <c r="AA357" i="13"/>
  <c r="Z357" i="13"/>
  <c r="B357" i="13"/>
  <c r="AA356" i="13"/>
  <c r="Z356" i="13"/>
  <c r="B356" i="13"/>
  <c r="AA355" i="13"/>
  <c r="Z355" i="13"/>
  <c r="B355" i="13"/>
  <c r="AA354" i="13"/>
  <c r="Z354" i="13"/>
  <c r="B354" i="13"/>
  <c r="AA353" i="13"/>
  <c r="Z353" i="13"/>
  <c r="B353" i="13"/>
  <c r="AA352" i="13"/>
  <c r="Z352" i="13"/>
  <c r="B352" i="13"/>
  <c r="AA351" i="13"/>
  <c r="Z351" i="13"/>
  <c r="B351" i="13"/>
  <c r="AA350" i="13"/>
  <c r="Z350" i="13"/>
  <c r="B350" i="13"/>
  <c r="AA349" i="13"/>
  <c r="Z349" i="13"/>
  <c r="B349" i="13"/>
  <c r="AA348" i="13"/>
  <c r="Z348" i="13"/>
  <c r="B348" i="13"/>
  <c r="AA347" i="13"/>
  <c r="Z347" i="13"/>
  <c r="B347" i="13"/>
  <c r="AA346" i="13"/>
  <c r="Z346" i="13"/>
  <c r="B346" i="13"/>
  <c r="AA345" i="13"/>
  <c r="Z345" i="13"/>
  <c r="B345" i="13"/>
  <c r="AA344" i="13"/>
  <c r="Z344" i="13"/>
  <c r="B344" i="13"/>
  <c r="AA343" i="13"/>
  <c r="Z343" i="13"/>
  <c r="B343" i="13"/>
  <c r="AA342" i="13"/>
  <c r="Z342" i="13"/>
  <c r="B342" i="13"/>
  <c r="AA341" i="13"/>
  <c r="Z341" i="13"/>
  <c r="B341" i="13"/>
  <c r="AA340" i="13"/>
  <c r="Z340" i="13"/>
  <c r="B340" i="13"/>
  <c r="AA339" i="13"/>
  <c r="Z339" i="13"/>
  <c r="B339" i="13"/>
  <c r="AA338" i="13"/>
  <c r="Z338" i="13"/>
  <c r="B338" i="13"/>
  <c r="AA337" i="13"/>
  <c r="Z337" i="13"/>
  <c r="B337" i="13"/>
  <c r="AA336" i="13"/>
  <c r="Z336" i="13"/>
  <c r="B336" i="13"/>
  <c r="AA335" i="13"/>
  <c r="Z335" i="13"/>
  <c r="B335" i="13"/>
  <c r="AA334" i="13"/>
  <c r="Z334" i="13"/>
  <c r="B334" i="13"/>
  <c r="AA333" i="13"/>
  <c r="Z333" i="13"/>
  <c r="B333" i="13"/>
  <c r="AA332" i="13"/>
  <c r="Z332" i="13"/>
  <c r="B332" i="13"/>
  <c r="AA331" i="13"/>
  <c r="Z331" i="13"/>
  <c r="B331" i="13"/>
  <c r="AA330" i="13"/>
  <c r="Z330" i="13"/>
  <c r="B330" i="13"/>
  <c r="AA329" i="13"/>
  <c r="Z329" i="13"/>
  <c r="B329" i="13"/>
  <c r="AA328" i="13"/>
  <c r="Z328" i="13"/>
  <c r="B328" i="13"/>
  <c r="AA327" i="13"/>
  <c r="Z327" i="13"/>
  <c r="B327" i="13"/>
  <c r="AA326" i="13"/>
  <c r="Z326" i="13"/>
  <c r="B326" i="13"/>
  <c r="AA325" i="13"/>
  <c r="Z325" i="13"/>
  <c r="B325" i="13"/>
  <c r="AA324" i="13"/>
  <c r="Z324" i="13"/>
  <c r="B324" i="13"/>
  <c r="AA323" i="13"/>
  <c r="Z323" i="13"/>
  <c r="B323" i="13"/>
  <c r="AA322" i="13"/>
  <c r="Z322" i="13"/>
  <c r="B322" i="13"/>
  <c r="AA321" i="13"/>
  <c r="Z321" i="13"/>
  <c r="B321" i="13"/>
  <c r="AA320" i="13"/>
  <c r="Z320" i="13"/>
  <c r="B320" i="13"/>
  <c r="AA319" i="13"/>
  <c r="Z319" i="13"/>
  <c r="B319" i="13"/>
  <c r="AA318" i="13"/>
  <c r="Z318" i="13"/>
  <c r="B318" i="13"/>
  <c r="AA317" i="13"/>
  <c r="Z317" i="13"/>
  <c r="B317" i="13"/>
  <c r="AA316" i="13"/>
  <c r="Z316" i="13"/>
  <c r="B316" i="13"/>
  <c r="AA315" i="13"/>
  <c r="Z315" i="13"/>
  <c r="B315" i="13"/>
  <c r="AA314" i="13"/>
  <c r="Z314" i="13"/>
  <c r="B314" i="13"/>
  <c r="AA313" i="13"/>
  <c r="Z313" i="13"/>
  <c r="B313" i="13"/>
  <c r="AA312" i="13"/>
  <c r="Z312" i="13"/>
  <c r="B312" i="13"/>
  <c r="AA311" i="13"/>
  <c r="Z311" i="13"/>
  <c r="B311" i="13"/>
  <c r="AA310" i="13"/>
  <c r="Z310" i="13"/>
  <c r="B310" i="13"/>
  <c r="AA309" i="13"/>
  <c r="Z309" i="13"/>
  <c r="B309" i="13"/>
  <c r="AA308" i="13"/>
  <c r="Z308" i="13"/>
  <c r="B308" i="13"/>
  <c r="AA307" i="13"/>
  <c r="Z307" i="13"/>
  <c r="B307" i="13"/>
  <c r="AA306" i="13"/>
  <c r="Z306" i="13"/>
  <c r="B306" i="13"/>
  <c r="AA305" i="13"/>
  <c r="Z305" i="13"/>
  <c r="B305" i="13"/>
  <c r="AA304" i="13"/>
  <c r="Z304" i="13"/>
  <c r="B304" i="13"/>
  <c r="AA303" i="13"/>
  <c r="Z303" i="13"/>
  <c r="B303" i="13"/>
  <c r="AA302" i="13"/>
  <c r="Z302" i="13"/>
  <c r="B302" i="13"/>
  <c r="AA301" i="13"/>
  <c r="Z301" i="13"/>
  <c r="B301" i="13"/>
  <c r="AA300" i="13"/>
  <c r="Z300" i="13"/>
  <c r="B300" i="13"/>
  <c r="AA299" i="13"/>
  <c r="Z299" i="13"/>
  <c r="B299" i="13"/>
  <c r="AA298" i="13"/>
  <c r="Z298" i="13"/>
  <c r="B298" i="13"/>
  <c r="AA297" i="13"/>
  <c r="Z297" i="13"/>
  <c r="B297" i="13"/>
  <c r="AA296" i="13"/>
  <c r="Z296" i="13"/>
  <c r="B296" i="13"/>
  <c r="AA295" i="13"/>
  <c r="Z295" i="13"/>
  <c r="B295" i="13"/>
  <c r="AA294" i="13"/>
  <c r="Z294" i="13"/>
  <c r="B294" i="13"/>
  <c r="AA293" i="13"/>
  <c r="Z293" i="13"/>
  <c r="B293" i="13"/>
  <c r="AA292" i="13"/>
  <c r="Z292" i="13"/>
  <c r="B292" i="13"/>
  <c r="AA291" i="13"/>
  <c r="Z291" i="13"/>
  <c r="B291" i="13"/>
  <c r="AA290" i="13"/>
  <c r="Z290" i="13"/>
  <c r="B290" i="13"/>
  <c r="AA289" i="13"/>
  <c r="Z289" i="13"/>
  <c r="B289" i="13"/>
  <c r="AA288" i="13"/>
  <c r="Z288" i="13"/>
  <c r="B288" i="13"/>
  <c r="AA287" i="13"/>
  <c r="Z287" i="13"/>
  <c r="B287" i="13"/>
  <c r="AA286" i="13"/>
  <c r="Z286" i="13"/>
  <c r="B286" i="13"/>
  <c r="AA285" i="13"/>
  <c r="Z285" i="13"/>
  <c r="B285" i="13"/>
  <c r="AA284" i="13"/>
  <c r="Z284" i="13"/>
  <c r="B284" i="13"/>
  <c r="AA283" i="13"/>
  <c r="Z283" i="13"/>
  <c r="B283" i="13"/>
  <c r="AA282" i="13"/>
  <c r="Z282" i="13"/>
  <c r="B282" i="13"/>
  <c r="AA281" i="13"/>
  <c r="Z281" i="13"/>
  <c r="B281" i="13"/>
  <c r="AA280" i="13"/>
  <c r="Z280" i="13"/>
  <c r="B280" i="13"/>
  <c r="AA279" i="13"/>
  <c r="Z279" i="13"/>
  <c r="B279" i="13"/>
  <c r="AA278" i="13"/>
  <c r="Z278" i="13"/>
  <c r="B278" i="13"/>
  <c r="AA277" i="13"/>
  <c r="Z277" i="13"/>
  <c r="B277" i="13"/>
  <c r="AA276" i="13"/>
  <c r="Z276" i="13"/>
  <c r="B276" i="13"/>
  <c r="AA275" i="13"/>
  <c r="Z275" i="13"/>
  <c r="B275" i="13"/>
  <c r="AA274" i="13"/>
  <c r="Z274" i="13"/>
  <c r="B274" i="13"/>
  <c r="AA273" i="13"/>
  <c r="Z273" i="13"/>
  <c r="B273" i="13"/>
  <c r="AA272" i="13"/>
  <c r="Z272" i="13"/>
  <c r="B272" i="13"/>
  <c r="AA271" i="13"/>
  <c r="Z271" i="13"/>
  <c r="B271" i="13"/>
  <c r="AA270" i="13"/>
  <c r="Z270" i="13"/>
  <c r="B270" i="13"/>
  <c r="AA269" i="13"/>
  <c r="Z269" i="13"/>
  <c r="B269" i="13"/>
  <c r="AA268" i="13"/>
  <c r="Z268" i="13"/>
  <c r="B268" i="13"/>
  <c r="AA267" i="13"/>
  <c r="Z267" i="13"/>
  <c r="B267" i="13"/>
  <c r="AA266" i="13"/>
  <c r="Z266" i="13"/>
  <c r="B266" i="13"/>
  <c r="AA265" i="13"/>
  <c r="Z265" i="13"/>
  <c r="B265" i="13"/>
  <c r="AA264" i="13"/>
  <c r="Z264" i="13"/>
  <c r="B264" i="13"/>
  <c r="AA263" i="13"/>
  <c r="Z263" i="13"/>
  <c r="B263" i="13"/>
  <c r="AA262" i="13"/>
  <c r="Z262" i="13"/>
  <c r="B262" i="13"/>
  <c r="AA261" i="13"/>
  <c r="Z261" i="13"/>
  <c r="B261" i="13"/>
  <c r="AA260" i="13"/>
  <c r="Z260" i="13"/>
  <c r="B260" i="13"/>
  <c r="AA259" i="13"/>
  <c r="Z259" i="13"/>
  <c r="B259" i="13"/>
  <c r="AA258" i="13"/>
  <c r="Z258" i="13"/>
  <c r="B258" i="13"/>
  <c r="AA257" i="13"/>
  <c r="Z257" i="13"/>
  <c r="B257" i="13"/>
  <c r="AA256" i="13"/>
  <c r="Z256" i="13"/>
  <c r="B256" i="13"/>
  <c r="AA255" i="13"/>
  <c r="Z255" i="13"/>
  <c r="B255" i="13"/>
  <c r="AA254" i="13"/>
  <c r="Z254" i="13"/>
  <c r="B254" i="13"/>
  <c r="AA253" i="13"/>
  <c r="Z253" i="13"/>
  <c r="B253" i="13"/>
  <c r="AA252" i="13"/>
  <c r="Z252" i="13"/>
  <c r="B252" i="13"/>
  <c r="AA251" i="13"/>
  <c r="Z251" i="13"/>
  <c r="B251" i="13"/>
  <c r="AA250" i="13"/>
  <c r="Z250" i="13"/>
  <c r="B250" i="13"/>
  <c r="AA249" i="13"/>
  <c r="Z249" i="13"/>
  <c r="B249" i="13"/>
  <c r="AA248" i="13"/>
  <c r="Z248" i="13"/>
  <c r="B248" i="13"/>
  <c r="AA247" i="13"/>
  <c r="Z247" i="13"/>
  <c r="B247" i="13"/>
  <c r="AA246" i="13"/>
  <c r="Z246" i="13"/>
  <c r="B246" i="13"/>
  <c r="AA245" i="13"/>
  <c r="Z245" i="13"/>
  <c r="B245" i="13"/>
  <c r="AA244" i="13"/>
  <c r="Z244" i="13"/>
  <c r="B244" i="13"/>
  <c r="AA243" i="13"/>
  <c r="Z243" i="13"/>
  <c r="B243" i="13"/>
  <c r="AA242" i="13"/>
  <c r="Z242" i="13"/>
  <c r="B242" i="13"/>
  <c r="AA241" i="13"/>
  <c r="Z241" i="13"/>
  <c r="B241" i="13"/>
  <c r="AA240" i="13"/>
  <c r="Z240" i="13"/>
  <c r="B240" i="13"/>
  <c r="AA239" i="13"/>
  <c r="Z239" i="13"/>
  <c r="B239" i="13"/>
  <c r="AA238" i="13"/>
  <c r="Z238" i="13"/>
  <c r="B238" i="13"/>
  <c r="AA237" i="13"/>
  <c r="Z237" i="13"/>
  <c r="B237" i="13"/>
  <c r="AA236" i="13"/>
  <c r="Z236" i="13"/>
  <c r="B236" i="13"/>
  <c r="AA235" i="13"/>
  <c r="Z235" i="13"/>
  <c r="B235" i="13"/>
  <c r="AA234" i="13"/>
  <c r="Z234" i="13"/>
  <c r="B234" i="13"/>
  <c r="AA233" i="13"/>
  <c r="Z233" i="13"/>
  <c r="B233" i="13"/>
  <c r="AA232" i="13"/>
  <c r="Z232" i="13"/>
  <c r="B232" i="13"/>
  <c r="AA231" i="13"/>
  <c r="Z231" i="13"/>
  <c r="B231" i="13"/>
  <c r="AA230" i="13"/>
  <c r="Z230" i="13"/>
  <c r="B230" i="13"/>
  <c r="AA229" i="13"/>
  <c r="Z229" i="13"/>
  <c r="B229" i="13"/>
  <c r="AA228" i="13"/>
  <c r="Z228" i="13"/>
  <c r="B228" i="13"/>
  <c r="AA227" i="13"/>
  <c r="Z227" i="13"/>
  <c r="B227" i="13"/>
  <c r="AA226" i="13"/>
  <c r="Z226" i="13"/>
  <c r="B226" i="13"/>
  <c r="AA225" i="13"/>
  <c r="Z225" i="13"/>
  <c r="B225" i="13"/>
  <c r="AA224" i="13"/>
  <c r="Z224" i="13"/>
  <c r="B224" i="13"/>
  <c r="AA223" i="13"/>
  <c r="Z223" i="13"/>
  <c r="B223" i="13"/>
  <c r="AA222" i="13"/>
  <c r="Z222" i="13"/>
  <c r="B222" i="13"/>
  <c r="AA221" i="13"/>
  <c r="Z221" i="13"/>
  <c r="B221" i="13"/>
  <c r="AA220" i="13"/>
  <c r="Z220" i="13"/>
  <c r="B220" i="13"/>
  <c r="AA219" i="13"/>
  <c r="Z219" i="13"/>
  <c r="B219" i="13"/>
  <c r="AA218" i="13"/>
  <c r="Z218" i="13"/>
  <c r="B218" i="13"/>
  <c r="AA217" i="13"/>
  <c r="Z217" i="13"/>
  <c r="B217" i="13"/>
  <c r="AA216" i="13"/>
  <c r="Z216" i="13"/>
  <c r="B216" i="13"/>
  <c r="AA215" i="13"/>
  <c r="Z215" i="13"/>
  <c r="B215" i="13"/>
  <c r="AA214" i="13"/>
  <c r="Z214" i="13"/>
  <c r="B214" i="13"/>
  <c r="AA213" i="13"/>
  <c r="Z213" i="13"/>
  <c r="B213" i="13"/>
  <c r="AA212" i="13"/>
  <c r="Z212" i="13"/>
  <c r="B212" i="13"/>
  <c r="AA211" i="13"/>
  <c r="Z211" i="13"/>
  <c r="B211" i="13"/>
  <c r="AA210" i="13"/>
  <c r="Z210" i="13"/>
  <c r="B210" i="13"/>
  <c r="AA209" i="13"/>
  <c r="Z209" i="13"/>
  <c r="B209" i="13"/>
  <c r="AA208" i="13"/>
  <c r="Z208" i="13"/>
  <c r="B208" i="13"/>
  <c r="AA207" i="13"/>
  <c r="Z207" i="13"/>
  <c r="B207" i="13"/>
  <c r="AA206" i="13"/>
  <c r="Z206" i="13"/>
  <c r="B206" i="13"/>
  <c r="AA205" i="13"/>
  <c r="Z205" i="13"/>
  <c r="B205" i="13"/>
  <c r="AA204" i="13"/>
  <c r="Z204" i="13"/>
  <c r="B204" i="13"/>
  <c r="AA203" i="13"/>
  <c r="Z203" i="13"/>
  <c r="B203" i="13"/>
  <c r="AA202" i="13"/>
  <c r="Z202" i="13"/>
  <c r="B202" i="13"/>
  <c r="AA201" i="13"/>
  <c r="Z201" i="13"/>
  <c r="B201" i="13"/>
  <c r="AA200" i="13"/>
  <c r="Z200" i="13"/>
  <c r="B200" i="13"/>
  <c r="AA199" i="13"/>
  <c r="Z199" i="13"/>
  <c r="B199" i="13"/>
  <c r="AA198" i="13"/>
  <c r="Z198" i="13"/>
  <c r="B198" i="13"/>
  <c r="AA197" i="13"/>
  <c r="Z197" i="13"/>
  <c r="B197" i="13"/>
  <c r="AA196" i="13"/>
  <c r="Z196" i="13"/>
  <c r="B196" i="13"/>
  <c r="AA195" i="13"/>
  <c r="Z195" i="13"/>
  <c r="B195" i="13"/>
  <c r="AA194" i="13"/>
  <c r="Z194" i="13"/>
  <c r="B194" i="13"/>
  <c r="AA193" i="13"/>
  <c r="Z193" i="13"/>
  <c r="B193" i="13"/>
  <c r="AA192" i="13"/>
  <c r="Z192" i="13"/>
  <c r="B192" i="13"/>
  <c r="AA191" i="13"/>
  <c r="Z191" i="13"/>
  <c r="B191" i="13"/>
  <c r="AA190" i="13"/>
  <c r="Z190" i="13"/>
  <c r="B190" i="13"/>
  <c r="AA189" i="13"/>
  <c r="Z189" i="13"/>
  <c r="B189" i="13"/>
  <c r="AA188" i="13"/>
  <c r="Z188" i="13"/>
  <c r="B188" i="13"/>
  <c r="AA187" i="13"/>
  <c r="Z187" i="13"/>
  <c r="B187" i="13"/>
  <c r="AA186" i="13"/>
  <c r="Z186" i="13"/>
  <c r="B186" i="13"/>
  <c r="AA185" i="13"/>
  <c r="Z185" i="13"/>
  <c r="B185" i="13"/>
  <c r="AA184" i="13"/>
  <c r="Z184" i="13"/>
  <c r="B184" i="13"/>
  <c r="AA183" i="13"/>
  <c r="Z183" i="13"/>
  <c r="B183" i="13"/>
  <c r="AA182" i="13"/>
  <c r="Z182" i="13"/>
  <c r="B182" i="13"/>
  <c r="AA181" i="13"/>
  <c r="Z181" i="13"/>
  <c r="B181" i="13"/>
  <c r="AA180" i="13"/>
  <c r="Z180" i="13"/>
  <c r="B180" i="13"/>
  <c r="AA179" i="13"/>
  <c r="Z179" i="13"/>
  <c r="B179" i="13"/>
  <c r="AA178" i="13"/>
  <c r="Z178" i="13"/>
  <c r="B178" i="13"/>
  <c r="AA177" i="13"/>
  <c r="Z177" i="13"/>
  <c r="B177" i="13"/>
  <c r="AA176" i="13"/>
  <c r="Z176" i="13"/>
  <c r="B176" i="13"/>
  <c r="AA175" i="13"/>
  <c r="Z175" i="13"/>
  <c r="B175" i="13"/>
  <c r="AA174" i="13"/>
  <c r="Z174" i="13"/>
  <c r="B174" i="13"/>
  <c r="AA173" i="13"/>
  <c r="Z173" i="13"/>
  <c r="B173" i="13"/>
  <c r="AA172" i="13"/>
  <c r="Z172" i="13"/>
  <c r="B172" i="13"/>
  <c r="AA171" i="13"/>
  <c r="Z171" i="13"/>
  <c r="B171" i="13"/>
  <c r="AA170" i="13"/>
  <c r="Z170" i="13"/>
  <c r="B170" i="13"/>
  <c r="AA169" i="13"/>
  <c r="Z169" i="13"/>
  <c r="B169" i="13"/>
  <c r="AA168" i="13"/>
  <c r="Z168" i="13"/>
  <c r="B168" i="13"/>
  <c r="AA167" i="13"/>
  <c r="Z167" i="13"/>
  <c r="B167" i="13"/>
  <c r="AA166" i="13"/>
  <c r="Z166" i="13"/>
  <c r="B166" i="13"/>
  <c r="AA165" i="13"/>
  <c r="Z165" i="13"/>
  <c r="B165" i="13"/>
  <c r="AA164" i="13"/>
  <c r="Z164" i="13"/>
  <c r="B164" i="13"/>
  <c r="AA163" i="13"/>
  <c r="Z163" i="13"/>
  <c r="B163" i="13"/>
  <c r="AA162" i="13"/>
  <c r="Z162" i="13"/>
  <c r="B162" i="13"/>
  <c r="AA161" i="13"/>
  <c r="Z161" i="13"/>
  <c r="B161" i="13"/>
  <c r="AA160" i="13"/>
  <c r="Z160" i="13"/>
  <c r="B160" i="13"/>
  <c r="AA159" i="13"/>
  <c r="Z159" i="13"/>
  <c r="B159" i="13"/>
  <c r="AA158" i="13"/>
  <c r="Z158" i="13"/>
  <c r="B158" i="13"/>
  <c r="AA157" i="13"/>
  <c r="Z157" i="13"/>
  <c r="B157" i="13"/>
  <c r="AA156" i="13"/>
  <c r="Z156" i="13"/>
  <c r="B156" i="13"/>
  <c r="AA155" i="13"/>
  <c r="Z155" i="13"/>
  <c r="B155" i="13"/>
  <c r="AA154" i="13"/>
  <c r="Z154" i="13"/>
  <c r="B154" i="13"/>
  <c r="AA153" i="13"/>
  <c r="Z153" i="13"/>
  <c r="B153" i="13"/>
  <c r="AA152" i="13"/>
  <c r="Z152" i="13"/>
  <c r="B152" i="13"/>
  <c r="AA151" i="13"/>
  <c r="Z151" i="13"/>
  <c r="B151" i="13"/>
  <c r="AA150" i="13"/>
  <c r="Z150" i="13"/>
  <c r="B150" i="13"/>
  <c r="AA149" i="13"/>
  <c r="Z149" i="13"/>
  <c r="B149" i="13"/>
  <c r="AA148" i="13"/>
  <c r="Z148" i="13"/>
  <c r="B148" i="13"/>
  <c r="AA147" i="13"/>
  <c r="Z147" i="13"/>
  <c r="B147" i="13"/>
  <c r="AA146" i="13"/>
  <c r="Z146" i="13"/>
  <c r="B146" i="13"/>
  <c r="AA145" i="13"/>
  <c r="Z145" i="13"/>
  <c r="B145" i="13"/>
  <c r="AA144" i="13"/>
  <c r="Z144" i="13"/>
  <c r="B144" i="13"/>
  <c r="AA143" i="13"/>
  <c r="Z143" i="13"/>
  <c r="B143" i="13"/>
  <c r="AA142" i="13"/>
  <c r="Z142" i="13"/>
  <c r="B142" i="13"/>
  <c r="AA141" i="13"/>
  <c r="Z141" i="13"/>
  <c r="B141" i="13"/>
  <c r="AA140" i="13"/>
  <c r="Z140" i="13"/>
  <c r="B140" i="13"/>
  <c r="AA139" i="13"/>
  <c r="Z139" i="13"/>
  <c r="B139" i="13"/>
  <c r="AA138" i="13"/>
  <c r="Z138" i="13"/>
  <c r="B138" i="13"/>
  <c r="AA137" i="13"/>
  <c r="Z137" i="13"/>
  <c r="B137" i="13"/>
  <c r="AA136" i="13"/>
  <c r="Z136" i="13"/>
  <c r="B136" i="13"/>
  <c r="AA135" i="13"/>
  <c r="Z135" i="13"/>
  <c r="B135" i="13"/>
  <c r="AA134" i="13"/>
  <c r="Z134" i="13"/>
  <c r="B134" i="13"/>
  <c r="AA133" i="13"/>
  <c r="Z133" i="13"/>
  <c r="B133" i="13"/>
  <c r="AA132" i="13"/>
  <c r="Z132" i="13"/>
  <c r="B132" i="13"/>
  <c r="AA131" i="13"/>
  <c r="Z131" i="13"/>
  <c r="B131" i="13"/>
  <c r="AA130" i="13"/>
  <c r="Z130" i="13"/>
  <c r="B130" i="13"/>
  <c r="AA129" i="13"/>
  <c r="Z129" i="13"/>
  <c r="B129" i="13"/>
  <c r="AA128" i="13"/>
  <c r="Z128" i="13"/>
  <c r="B128" i="13"/>
  <c r="AA127" i="13"/>
  <c r="Z127" i="13"/>
  <c r="B127" i="13"/>
  <c r="AA126" i="13"/>
  <c r="Z126" i="13"/>
  <c r="B126" i="13"/>
  <c r="AA125" i="13"/>
  <c r="Z125" i="13"/>
  <c r="B125" i="13"/>
  <c r="AA124" i="13"/>
  <c r="Z124" i="13"/>
  <c r="B124" i="13"/>
  <c r="AA123" i="13"/>
  <c r="Z123" i="13"/>
  <c r="B123" i="13"/>
  <c r="AA122" i="13"/>
  <c r="Z122" i="13"/>
  <c r="B122" i="13"/>
  <c r="AA121" i="13"/>
  <c r="Z121" i="13"/>
  <c r="B121" i="13"/>
  <c r="AA120" i="13"/>
  <c r="Z120" i="13"/>
  <c r="B120" i="13"/>
  <c r="AA119" i="13"/>
  <c r="Z119" i="13"/>
  <c r="B119" i="13"/>
  <c r="AA118" i="13"/>
  <c r="Z118" i="13"/>
  <c r="B118" i="13"/>
  <c r="AA117" i="13"/>
  <c r="Z117" i="13"/>
  <c r="B117" i="13"/>
  <c r="AA116" i="13"/>
  <c r="Z116" i="13"/>
  <c r="B116" i="13"/>
  <c r="AA115" i="13"/>
  <c r="Z115" i="13"/>
  <c r="B115" i="13"/>
  <c r="AA114" i="13"/>
  <c r="Z114" i="13"/>
  <c r="B114" i="13"/>
  <c r="AA113" i="13"/>
  <c r="Z113" i="13"/>
  <c r="B113" i="13"/>
  <c r="AA112" i="13"/>
  <c r="Z112" i="13"/>
  <c r="B112" i="13"/>
  <c r="AA111" i="13"/>
  <c r="Z111" i="13"/>
  <c r="B111" i="13"/>
  <c r="AA110" i="13"/>
  <c r="Z110" i="13"/>
  <c r="B110" i="13"/>
  <c r="AA109" i="13"/>
  <c r="Z109" i="13"/>
  <c r="B109" i="13"/>
  <c r="AA108" i="13"/>
  <c r="Z108" i="13"/>
  <c r="B108" i="13"/>
  <c r="AA107" i="13"/>
  <c r="Z107" i="13"/>
  <c r="B107" i="13"/>
  <c r="AA106" i="13"/>
  <c r="Z106" i="13"/>
  <c r="B106" i="13"/>
  <c r="AA105" i="13"/>
  <c r="Z105" i="13"/>
  <c r="B105" i="13"/>
  <c r="AA104" i="13"/>
  <c r="Z104" i="13"/>
  <c r="B104" i="13"/>
  <c r="AA103" i="13"/>
  <c r="Z103" i="13"/>
  <c r="B103" i="13"/>
  <c r="AA102" i="13"/>
  <c r="Z102" i="13"/>
  <c r="B102" i="13"/>
  <c r="AA101" i="13"/>
  <c r="Z101" i="13"/>
  <c r="B101" i="13"/>
  <c r="AA100" i="13"/>
  <c r="Z100" i="13"/>
  <c r="B100" i="13"/>
  <c r="AA99" i="13"/>
  <c r="Z99" i="13"/>
  <c r="B99" i="13"/>
  <c r="AA98" i="13"/>
  <c r="Z98" i="13"/>
  <c r="B98" i="13"/>
  <c r="AA97" i="13"/>
  <c r="Z97" i="13"/>
  <c r="B97" i="13"/>
  <c r="AA96" i="13"/>
  <c r="Z96" i="13"/>
  <c r="B96" i="13"/>
  <c r="AA95" i="13"/>
  <c r="Z95" i="13"/>
  <c r="B95" i="13"/>
  <c r="AA94" i="13"/>
  <c r="Z94" i="13"/>
  <c r="B94" i="13"/>
  <c r="AA93" i="13"/>
  <c r="Z93" i="13"/>
  <c r="B93" i="13"/>
  <c r="AA92" i="13"/>
  <c r="Z92" i="13"/>
  <c r="B92" i="13"/>
  <c r="AA91" i="13"/>
  <c r="Z91" i="13"/>
  <c r="B91" i="13"/>
  <c r="AA90" i="13"/>
  <c r="Z90" i="13"/>
  <c r="B90" i="13"/>
  <c r="AA89" i="13"/>
  <c r="Z89" i="13"/>
  <c r="B89" i="13"/>
  <c r="AA88" i="13"/>
  <c r="Z88" i="13"/>
  <c r="B88" i="13"/>
  <c r="AA87" i="13"/>
  <c r="Z87" i="13"/>
  <c r="B87" i="13"/>
  <c r="AA86" i="13"/>
  <c r="Z86" i="13"/>
  <c r="B86" i="13"/>
  <c r="AA85" i="13"/>
  <c r="Z85" i="13"/>
  <c r="B85" i="13"/>
  <c r="AA84" i="13"/>
  <c r="Z84" i="13"/>
  <c r="B84" i="13"/>
  <c r="AA83" i="13"/>
  <c r="Z83" i="13"/>
  <c r="B83" i="13"/>
  <c r="AA82" i="13"/>
  <c r="Z82" i="13"/>
  <c r="B82" i="13"/>
  <c r="AA81" i="13"/>
  <c r="Z81" i="13"/>
  <c r="B81" i="13"/>
  <c r="AA80" i="13"/>
  <c r="Z80" i="13"/>
  <c r="B80" i="13"/>
  <c r="AA79" i="13"/>
  <c r="Z79" i="13"/>
  <c r="B79" i="13"/>
  <c r="AA78" i="13"/>
  <c r="Z78" i="13"/>
  <c r="B78" i="13"/>
  <c r="AA77" i="13"/>
  <c r="Z77" i="13"/>
  <c r="B77" i="13"/>
  <c r="AA76" i="13"/>
  <c r="Z76" i="13"/>
  <c r="B76" i="13"/>
  <c r="AA75" i="13"/>
  <c r="Z75" i="13"/>
  <c r="B75" i="13"/>
  <c r="AA74" i="13"/>
  <c r="Z74" i="13"/>
  <c r="B74" i="13"/>
  <c r="AA73" i="13"/>
  <c r="Z73" i="13"/>
  <c r="B73" i="13"/>
  <c r="AA72" i="13"/>
  <c r="Z72" i="13"/>
  <c r="B72" i="13"/>
  <c r="AA71" i="13"/>
  <c r="Z71" i="13"/>
  <c r="B71" i="13"/>
  <c r="AA70" i="13"/>
  <c r="Z70" i="13"/>
  <c r="B70" i="13"/>
  <c r="AA69" i="13"/>
  <c r="Z69" i="13"/>
  <c r="B69" i="13"/>
  <c r="AA68" i="13"/>
  <c r="Z68" i="13"/>
  <c r="B68" i="13"/>
  <c r="AA67" i="13"/>
  <c r="Z67" i="13"/>
  <c r="B67" i="13"/>
  <c r="AA66" i="13"/>
  <c r="Z66" i="13"/>
  <c r="B66" i="13"/>
  <c r="AA65" i="13"/>
  <c r="Z65" i="13"/>
  <c r="B65" i="13"/>
  <c r="AA64" i="13"/>
  <c r="Z64" i="13"/>
  <c r="B64" i="13"/>
  <c r="AA63" i="13"/>
  <c r="Z63" i="13"/>
  <c r="B63" i="13"/>
  <c r="AA62" i="13"/>
  <c r="Z62" i="13"/>
  <c r="B62" i="13"/>
  <c r="AA61" i="13"/>
  <c r="Z61" i="13"/>
  <c r="B61" i="13"/>
  <c r="AA60" i="13"/>
  <c r="Z60" i="13"/>
  <c r="B60" i="13"/>
  <c r="AA59" i="13"/>
  <c r="Z59" i="13"/>
  <c r="B59" i="13"/>
  <c r="AA58" i="13"/>
  <c r="Z58" i="13"/>
  <c r="B58" i="13"/>
  <c r="AA57" i="13"/>
  <c r="Z57" i="13"/>
  <c r="B57" i="13"/>
  <c r="AA56" i="13"/>
  <c r="Z56" i="13"/>
  <c r="B56" i="13"/>
  <c r="AA55" i="13"/>
  <c r="Z55" i="13"/>
  <c r="B55" i="13"/>
  <c r="AA54" i="13"/>
  <c r="Z54" i="13"/>
  <c r="B54" i="13"/>
  <c r="AA53" i="13"/>
  <c r="Z53" i="13"/>
  <c r="B53" i="13"/>
  <c r="AA52" i="13"/>
  <c r="Z52" i="13"/>
  <c r="B52" i="13"/>
  <c r="AA51" i="13"/>
  <c r="Z51" i="13"/>
  <c r="B51" i="13"/>
  <c r="AA50" i="13"/>
  <c r="Z50" i="13"/>
  <c r="B50" i="13"/>
  <c r="AA49" i="13"/>
  <c r="Z49" i="13"/>
  <c r="B49" i="13"/>
  <c r="AA48" i="13"/>
  <c r="Z48" i="13"/>
  <c r="B48" i="13"/>
  <c r="AA47" i="13"/>
  <c r="Z47" i="13"/>
  <c r="B47" i="13"/>
  <c r="AA46" i="13"/>
  <c r="Z46" i="13"/>
  <c r="B46" i="13"/>
  <c r="AA45" i="13"/>
  <c r="Z45" i="13"/>
  <c r="B45" i="13"/>
  <c r="AA44" i="13"/>
  <c r="Z44" i="13"/>
  <c r="B44" i="13"/>
  <c r="AA43" i="13"/>
  <c r="Z43" i="13"/>
  <c r="B43" i="13"/>
  <c r="AA42" i="13"/>
  <c r="Z42" i="13"/>
  <c r="B42" i="13"/>
  <c r="AA41" i="13"/>
  <c r="Z41" i="13"/>
  <c r="B41" i="13"/>
  <c r="AA40" i="13"/>
  <c r="Z40" i="13"/>
  <c r="B40" i="13"/>
  <c r="AA39" i="13"/>
  <c r="Z39" i="13"/>
  <c r="B39" i="13"/>
  <c r="AA38" i="13"/>
  <c r="Z38" i="13"/>
  <c r="B38" i="13"/>
  <c r="AA37" i="13"/>
  <c r="Z37" i="13"/>
  <c r="B37" i="13"/>
  <c r="AA36" i="13"/>
  <c r="Z36" i="13"/>
  <c r="B36" i="13"/>
  <c r="AA35" i="13"/>
  <c r="Z35" i="13"/>
  <c r="B35" i="13"/>
  <c r="AA34" i="13"/>
  <c r="Z34" i="13"/>
  <c r="B34" i="13"/>
  <c r="AA33" i="13"/>
  <c r="Z33" i="13"/>
  <c r="B33" i="13"/>
  <c r="AA32" i="13"/>
  <c r="Z32" i="13"/>
  <c r="B32" i="13"/>
  <c r="AA31" i="13"/>
  <c r="Z31" i="13"/>
  <c r="B31" i="13"/>
  <c r="AA30" i="13"/>
  <c r="Z30" i="13"/>
  <c r="B30" i="13"/>
  <c r="AA29" i="13"/>
  <c r="Z29" i="13"/>
  <c r="B29" i="13"/>
  <c r="AA28" i="13"/>
  <c r="Z28" i="13"/>
  <c r="B28" i="13"/>
  <c r="AA27" i="13"/>
  <c r="Z27" i="13"/>
  <c r="B27" i="13"/>
  <c r="AA26" i="13"/>
  <c r="Z26" i="13"/>
  <c r="B26" i="13"/>
  <c r="AA25" i="13"/>
  <c r="Z25" i="13"/>
  <c r="B25" i="13"/>
  <c r="AA24" i="13"/>
  <c r="Z24" i="13"/>
  <c r="B24" i="13"/>
  <c r="AA23" i="13"/>
  <c r="Z23" i="13"/>
  <c r="B23" i="13"/>
  <c r="AA22" i="13"/>
  <c r="Z22" i="13"/>
  <c r="B22" i="13"/>
  <c r="AA21" i="13"/>
  <c r="Z21" i="13"/>
  <c r="B21" i="13"/>
  <c r="AA20" i="13"/>
  <c r="Z20" i="13"/>
  <c r="B20" i="13"/>
  <c r="AA19" i="13"/>
  <c r="Z19" i="13"/>
  <c r="B19" i="13"/>
  <c r="AA18" i="13"/>
  <c r="Z18" i="13"/>
  <c r="B18" i="13"/>
  <c r="AA17" i="13"/>
  <c r="Z17" i="13"/>
  <c r="M17" i="13"/>
  <c r="B17" i="13"/>
  <c r="AA16" i="13"/>
  <c r="Z16" i="13"/>
  <c r="B16" i="13"/>
  <c r="AA15" i="13"/>
  <c r="Z15" i="13"/>
  <c r="B15" i="13"/>
  <c r="AA14" i="13"/>
  <c r="Z14" i="13"/>
  <c r="B14" i="13"/>
  <c r="AA13" i="13"/>
  <c r="Z13" i="13"/>
  <c r="B13" i="13"/>
  <c r="AA12" i="13"/>
  <c r="Z12" i="13"/>
  <c r="B12" i="13"/>
  <c r="AA11" i="13"/>
  <c r="Z11" i="13"/>
  <c r="B11" i="13"/>
  <c r="Z10" i="13"/>
  <c r="M10" i="13"/>
  <c r="AA10" i="13" s="1"/>
  <c r="B10" i="13"/>
  <c r="AA9" i="13"/>
  <c r="Z9" i="13"/>
  <c r="B9" i="13"/>
  <c r="AA8" i="13"/>
  <c r="Z8" i="13"/>
  <c r="B8" i="13"/>
  <c r="AA7" i="13"/>
  <c r="Z7" i="13"/>
  <c r="B7" i="13"/>
  <c r="AA6" i="13"/>
  <c r="Z6" i="13"/>
  <c r="B6" i="13"/>
  <c r="AA5" i="13"/>
  <c r="Z5" i="13"/>
  <c r="B5" i="13"/>
  <c r="AA4" i="13"/>
  <c r="Z4" i="13"/>
  <c r="B4" i="13"/>
  <c r="Z403" i="12"/>
  <c r="Y403" i="12"/>
  <c r="B403" i="12"/>
  <c r="Z402" i="12"/>
  <c r="Y402" i="12"/>
  <c r="B402" i="12"/>
  <c r="Z401" i="12"/>
  <c r="Y401" i="12"/>
  <c r="B401" i="12"/>
  <c r="Z400" i="12"/>
  <c r="Y400" i="12"/>
  <c r="B400" i="12"/>
  <c r="Z399" i="12"/>
  <c r="Y399" i="12"/>
  <c r="B399" i="12"/>
  <c r="Z398" i="12"/>
  <c r="Y398" i="12"/>
  <c r="B398" i="12"/>
  <c r="Z397" i="12"/>
  <c r="Y397" i="12"/>
  <c r="B397" i="12"/>
  <c r="Z396" i="12"/>
  <c r="Y396" i="12"/>
  <c r="B396" i="12"/>
  <c r="Z395" i="12"/>
  <c r="Y395" i="12"/>
  <c r="B395" i="12"/>
  <c r="Z394" i="12"/>
  <c r="Y394" i="12"/>
  <c r="B394" i="12"/>
  <c r="Z393" i="12"/>
  <c r="Y393" i="12"/>
  <c r="B393" i="12"/>
  <c r="Z392" i="12"/>
  <c r="Y392" i="12"/>
  <c r="B392" i="12"/>
  <c r="Z391" i="12"/>
  <c r="Y391" i="12"/>
  <c r="B391" i="12"/>
  <c r="Z390" i="12"/>
  <c r="Y390" i="12"/>
  <c r="B390" i="12"/>
  <c r="Z389" i="12"/>
  <c r="Y389" i="12"/>
  <c r="B389" i="12"/>
  <c r="Z388" i="12"/>
  <c r="Y388" i="12"/>
  <c r="B388" i="12"/>
  <c r="Z387" i="12"/>
  <c r="Y387" i="12"/>
  <c r="B387" i="12"/>
  <c r="Z386" i="12"/>
  <c r="Y386" i="12"/>
  <c r="B386" i="12"/>
  <c r="Z385" i="12"/>
  <c r="Y385" i="12"/>
  <c r="B385" i="12"/>
  <c r="Z384" i="12"/>
  <c r="Y384" i="12"/>
  <c r="B384" i="12"/>
  <c r="Z383" i="12"/>
  <c r="Y383" i="12"/>
  <c r="B383" i="12"/>
  <c r="Z382" i="12"/>
  <c r="Y382" i="12"/>
  <c r="B382" i="12"/>
  <c r="Z381" i="12"/>
  <c r="Y381" i="12"/>
  <c r="B381" i="12"/>
  <c r="Z380" i="12"/>
  <c r="Y380" i="12"/>
  <c r="B380" i="12"/>
  <c r="Z379" i="12"/>
  <c r="Y379" i="12"/>
  <c r="B379" i="12"/>
  <c r="Z378" i="12"/>
  <c r="Y378" i="12"/>
  <c r="B378" i="12"/>
  <c r="Z377" i="12"/>
  <c r="Y377" i="12"/>
  <c r="B377" i="12"/>
  <c r="Z376" i="12"/>
  <c r="Y376" i="12"/>
  <c r="B376" i="12"/>
  <c r="Z375" i="12"/>
  <c r="Y375" i="12"/>
  <c r="B375" i="12"/>
  <c r="Z374" i="12"/>
  <c r="Y374" i="12"/>
  <c r="B374" i="12"/>
  <c r="Z373" i="12"/>
  <c r="Y373" i="12"/>
  <c r="B373" i="12"/>
  <c r="Z372" i="12"/>
  <c r="Y372" i="12"/>
  <c r="B372" i="12"/>
  <c r="Z371" i="12"/>
  <c r="Y371" i="12"/>
  <c r="B371" i="12"/>
  <c r="Z370" i="12"/>
  <c r="Y370" i="12"/>
  <c r="B370" i="12"/>
  <c r="Z369" i="12"/>
  <c r="Y369" i="12"/>
  <c r="B369" i="12"/>
  <c r="Z368" i="12"/>
  <c r="Y368" i="12"/>
  <c r="B368" i="12"/>
  <c r="Z367" i="12"/>
  <c r="Y367" i="12"/>
  <c r="B367" i="12"/>
  <c r="Z366" i="12"/>
  <c r="Y366" i="12"/>
  <c r="B366" i="12"/>
  <c r="Z365" i="12"/>
  <c r="Y365" i="12"/>
  <c r="B365" i="12"/>
  <c r="Z364" i="12"/>
  <c r="Y364" i="12"/>
  <c r="B364" i="12"/>
  <c r="Z363" i="12"/>
  <c r="Y363" i="12"/>
  <c r="B363" i="12"/>
  <c r="Z362" i="12"/>
  <c r="Y362" i="12"/>
  <c r="B362" i="12"/>
  <c r="Z361" i="12"/>
  <c r="Y361" i="12"/>
  <c r="B361" i="12"/>
  <c r="Z360" i="12"/>
  <c r="Y360" i="12"/>
  <c r="B360" i="12"/>
  <c r="Z359" i="12"/>
  <c r="Y359" i="12"/>
  <c r="B359" i="12"/>
  <c r="Z358" i="12"/>
  <c r="Y358" i="12"/>
  <c r="B358" i="12"/>
  <c r="Z357" i="12"/>
  <c r="Y357" i="12"/>
  <c r="B357" i="12"/>
  <c r="Z356" i="12"/>
  <c r="Y356" i="12"/>
  <c r="B356" i="12"/>
  <c r="Z355" i="12"/>
  <c r="Y355" i="12"/>
  <c r="B355" i="12"/>
  <c r="Z354" i="12"/>
  <c r="Y354" i="12"/>
  <c r="B354" i="12"/>
  <c r="Z353" i="12"/>
  <c r="Y353" i="12"/>
  <c r="B353" i="12"/>
  <c r="Z352" i="12"/>
  <c r="Y352" i="12"/>
  <c r="B352" i="12"/>
  <c r="Z351" i="12"/>
  <c r="Y351" i="12"/>
  <c r="B351" i="12"/>
  <c r="Z350" i="12"/>
  <c r="Y350" i="12"/>
  <c r="B350" i="12"/>
  <c r="Z349" i="12"/>
  <c r="Y349" i="12"/>
  <c r="B349" i="12"/>
  <c r="Z348" i="12"/>
  <c r="Y348" i="12"/>
  <c r="B348" i="12"/>
  <c r="Z347" i="12"/>
  <c r="Y347" i="12"/>
  <c r="B347" i="12"/>
  <c r="Z346" i="12"/>
  <c r="Y346" i="12"/>
  <c r="B346" i="12"/>
  <c r="Z345" i="12"/>
  <c r="Y345" i="12"/>
  <c r="B345" i="12"/>
  <c r="Z344" i="12"/>
  <c r="Y344" i="12"/>
  <c r="B344" i="12"/>
  <c r="Z343" i="12"/>
  <c r="Y343" i="12"/>
  <c r="B343" i="12"/>
  <c r="Z342" i="12"/>
  <c r="Y342" i="12"/>
  <c r="B342" i="12"/>
  <c r="Z341" i="12"/>
  <c r="Y341" i="12"/>
  <c r="B341" i="12"/>
  <c r="Z340" i="12"/>
  <c r="Y340" i="12"/>
  <c r="B340" i="12"/>
  <c r="Z339" i="12"/>
  <c r="Y339" i="12"/>
  <c r="B339" i="12"/>
  <c r="Z338" i="12"/>
  <c r="Y338" i="12"/>
  <c r="B338" i="12"/>
  <c r="Z337" i="12"/>
  <c r="Y337" i="12"/>
  <c r="B337" i="12"/>
  <c r="Z336" i="12"/>
  <c r="Y336" i="12"/>
  <c r="B336" i="12"/>
  <c r="Z335" i="12"/>
  <c r="Y335" i="12"/>
  <c r="B335" i="12"/>
  <c r="Z334" i="12"/>
  <c r="Y334" i="12"/>
  <c r="B334" i="12"/>
  <c r="Z333" i="12"/>
  <c r="Y333" i="12"/>
  <c r="B333" i="12"/>
  <c r="Z332" i="12"/>
  <c r="Y332" i="12"/>
  <c r="B332" i="12"/>
  <c r="Z331" i="12"/>
  <c r="Y331" i="12"/>
  <c r="B331" i="12"/>
  <c r="Z330" i="12"/>
  <c r="Y330" i="12"/>
  <c r="B330" i="12"/>
  <c r="Z329" i="12"/>
  <c r="Y329" i="12"/>
  <c r="B329" i="12"/>
  <c r="Z328" i="12"/>
  <c r="Y328" i="12"/>
  <c r="B328" i="12"/>
  <c r="Z327" i="12"/>
  <c r="Y327" i="12"/>
  <c r="B327" i="12"/>
  <c r="Z326" i="12"/>
  <c r="Y326" i="12"/>
  <c r="B326" i="12"/>
  <c r="Z325" i="12"/>
  <c r="Y325" i="12"/>
  <c r="B325" i="12"/>
  <c r="Z324" i="12"/>
  <c r="Y324" i="12"/>
  <c r="B324" i="12"/>
  <c r="Z323" i="12"/>
  <c r="Y323" i="12"/>
  <c r="B323" i="12"/>
  <c r="Z322" i="12"/>
  <c r="Y322" i="12"/>
  <c r="B322" i="12"/>
  <c r="Z321" i="12"/>
  <c r="Y321" i="12"/>
  <c r="B321" i="12"/>
  <c r="Z320" i="12"/>
  <c r="Y320" i="12"/>
  <c r="B320" i="12"/>
  <c r="Z319" i="12"/>
  <c r="Y319" i="12"/>
  <c r="B319" i="12"/>
  <c r="Z318" i="12"/>
  <c r="Y318" i="12"/>
  <c r="B318" i="12"/>
  <c r="Z317" i="12"/>
  <c r="Y317" i="12"/>
  <c r="B317" i="12"/>
  <c r="Z316" i="12"/>
  <c r="Y316" i="12"/>
  <c r="B316" i="12"/>
  <c r="Z315" i="12"/>
  <c r="Y315" i="12"/>
  <c r="B315" i="12"/>
  <c r="Z314" i="12"/>
  <c r="Y314" i="12"/>
  <c r="B314" i="12"/>
  <c r="Z313" i="12"/>
  <c r="Y313" i="12"/>
  <c r="B313" i="12"/>
  <c r="Z312" i="12"/>
  <c r="Y312" i="12"/>
  <c r="B312" i="12"/>
  <c r="Z311" i="12"/>
  <c r="Y311" i="12"/>
  <c r="B311" i="12"/>
  <c r="Z310" i="12"/>
  <c r="Y310" i="12"/>
  <c r="B310" i="12"/>
  <c r="Z309" i="12"/>
  <c r="Y309" i="12"/>
  <c r="B309" i="12"/>
  <c r="Z308" i="12"/>
  <c r="Y308" i="12"/>
  <c r="B308" i="12"/>
  <c r="Z307" i="12"/>
  <c r="Y307" i="12"/>
  <c r="B307" i="12"/>
  <c r="Z306" i="12"/>
  <c r="Y306" i="12"/>
  <c r="B306" i="12"/>
  <c r="Z305" i="12"/>
  <c r="Y305" i="12"/>
  <c r="B305" i="12"/>
  <c r="Z304" i="12"/>
  <c r="Y304" i="12"/>
  <c r="B304" i="12"/>
  <c r="Z303" i="12"/>
  <c r="Y303" i="12"/>
  <c r="B303" i="12"/>
  <c r="Z302" i="12"/>
  <c r="Y302" i="12"/>
  <c r="B302" i="12"/>
  <c r="Z301" i="12"/>
  <c r="Y301" i="12"/>
  <c r="B301" i="12"/>
  <c r="Z300" i="12"/>
  <c r="Y300" i="12"/>
  <c r="B300" i="12"/>
  <c r="Z299" i="12"/>
  <c r="Y299" i="12"/>
  <c r="B299" i="12"/>
  <c r="Z298" i="12"/>
  <c r="Y298" i="12"/>
  <c r="B298" i="12"/>
  <c r="Z297" i="12"/>
  <c r="Y297" i="12"/>
  <c r="B297" i="12"/>
  <c r="Z296" i="12"/>
  <c r="Y296" i="12"/>
  <c r="B296" i="12"/>
  <c r="Z295" i="12"/>
  <c r="Y295" i="12"/>
  <c r="B295" i="12"/>
  <c r="Z294" i="12"/>
  <c r="Y294" i="12"/>
  <c r="B294" i="12"/>
  <c r="Z293" i="12"/>
  <c r="Y293" i="12"/>
  <c r="B293" i="12"/>
  <c r="Z292" i="12"/>
  <c r="Y292" i="12"/>
  <c r="B292" i="12"/>
  <c r="Z291" i="12"/>
  <c r="Y291" i="12"/>
  <c r="B291" i="12"/>
  <c r="Z290" i="12"/>
  <c r="Y290" i="12"/>
  <c r="B290" i="12"/>
  <c r="Z289" i="12"/>
  <c r="Y289" i="12"/>
  <c r="B289" i="12"/>
  <c r="Z288" i="12"/>
  <c r="Y288" i="12"/>
  <c r="B288" i="12"/>
  <c r="Z287" i="12"/>
  <c r="Y287" i="12"/>
  <c r="B287" i="12"/>
  <c r="Z286" i="12"/>
  <c r="Y286" i="12"/>
  <c r="B286" i="12"/>
  <c r="Z285" i="12"/>
  <c r="Y285" i="12"/>
  <c r="B285" i="12"/>
  <c r="Z284" i="12"/>
  <c r="Y284" i="12"/>
  <c r="B284" i="12"/>
  <c r="Z283" i="12"/>
  <c r="Y283" i="12"/>
  <c r="B283" i="12"/>
  <c r="Z282" i="12"/>
  <c r="Y282" i="12"/>
  <c r="B282" i="12"/>
  <c r="Z281" i="12"/>
  <c r="Y281" i="12"/>
  <c r="B281" i="12"/>
  <c r="Z280" i="12"/>
  <c r="Y280" i="12"/>
  <c r="B280" i="12"/>
  <c r="Z279" i="12"/>
  <c r="Y279" i="12"/>
  <c r="B279" i="12"/>
  <c r="Z278" i="12"/>
  <c r="Y278" i="12"/>
  <c r="B278" i="12"/>
  <c r="Z277" i="12"/>
  <c r="Y277" i="12"/>
  <c r="B277" i="12"/>
  <c r="Z276" i="12"/>
  <c r="Y276" i="12"/>
  <c r="B276" i="12"/>
  <c r="Z275" i="12"/>
  <c r="Y275" i="12"/>
  <c r="B275" i="12"/>
  <c r="Z274" i="12"/>
  <c r="Y274" i="12"/>
  <c r="B274" i="12"/>
  <c r="Z273" i="12"/>
  <c r="Y273" i="12"/>
  <c r="B273" i="12"/>
  <c r="Z272" i="12"/>
  <c r="Y272" i="12"/>
  <c r="B272" i="12"/>
  <c r="Z271" i="12"/>
  <c r="Y271" i="12"/>
  <c r="B271" i="12"/>
  <c r="Z270" i="12"/>
  <c r="Y270" i="12"/>
  <c r="B270" i="12"/>
  <c r="Z269" i="12"/>
  <c r="Y269" i="12"/>
  <c r="B269" i="12"/>
  <c r="Z268" i="12"/>
  <c r="Y268" i="12"/>
  <c r="B268" i="12"/>
  <c r="Z267" i="12"/>
  <c r="Y267" i="12"/>
  <c r="B267" i="12"/>
  <c r="Z266" i="12"/>
  <c r="Y266" i="12"/>
  <c r="B266" i="12"/>
  <c r="Z265" i="12"/>
  <c r="Y265" i="12"/>
  <c r="B265" i="12"/>
  <c r="Z264" i="12"/>
  <c r="Y264" i="12"/>
  <c r="B264" i="12"/>
  <c r="Z263" i="12"/>
  <c r="Y263" i="12"/>
  <c r="B263" i="12"/>
  <c r="Z262" i="12"/>
  <c r="Y262" i="12"/>
  <c r="B262" i="12"/>
  <c r="Z261" i="12"/>
  <c r="Y261" i="12"/>
  <c r="B261" i="12"/>
  <c r="Z260" i="12"/>
  <c r="Y260" i="12"/>
  <c r="B260" i="12"/>
  <c r="Z259" i="12"/>
  <c r="Y259" i="12"/>
  <c r="B259" i="12"/>
  <c r="Z258" i="12"/>
  <c r="Y258" i="12"/>
  <c r="B258" i="12"/>
  <c r="Z257" i="12"/>
  <c r="Y257" i="12"/>
  <c r="B257" i="12"/>
  <c r="Z256" i="12"/>
  <c r="Y256" i="12"/>
  <c r="B256" i="12"/>
  <c r="Z255" i="12"/>
  <c r="Y255" i="12"/>
  <c r="B255" i="12"/>
  <c r="Z254" i="12"/>
  <c r="Y254" i="12"/>
  <c r="B254" i="12"/>
  <c r="Z253" i="12"/>
  <c r="Y253" i="12"/>
  <c r="B253" i="12"/>
  <c r="Z252" i="12"/>
  <c r="Y252" i="12"/>
  <c r="B252" i="12"/>
  <c r="Z251" i="12"/>
  <c r="Y251" i="12"/>
  <c r="B251" i="12"/>
  <c r="Z250" i="12"/>
  <c r="Y250" i="12"/>
  <c r="B250" i="12"/>
  <c r="Z249" i="12"/>
  <c r="Y249" i="12"/>
  <c r="B249" i="12"/>
  <c r="Z248" i="12"/>
  <c r="Y248" i="12"/>
  <c r="B248" i="12"/>
  <c r="Z247" i="12"/>
  <c r="Y247" i="12"/>
  <c r="B247" i="12"/>
  <c r="Z246" i="12"/>
  <c r="Y246" i="12"/>
  <c r="B246" i="12"/>
  <c r="Z245" i="12"/>
  <c r="Y245" i="12"/>
  <c r="B245" i="12"/>
  <c r="Z244" i="12"/>
  <c r="Y244" i="12"/>
  <c r="B244" i="12"/>
  <c r="Z243" i="12"/>
  <c r="Y243" i="12"/>
  <c r="B243" i="12"/>
  <c r="Z242" i="12"/>
  <c r="Y242" i="12"/>
  <c r="B242" i="12"/>
  <c r="Z241" i="12"/>
  <c r="Y241" i="12"/>
  <c r="B241" i="12"/>
  <c r="Z240" i="12"/>
  <c r="Y240" i="12"/>
  <c r="B240" i="12"/>
  <c r="Z239" i="12"/>
  <c r="Y239" i="12"/>
  <c r="B239" i="12"/>
  <c r="Z238" i="12"/>
  <c r="Y238" i="12"/>
  <c r="B238" i="12"/>
  <c r="Z237" i="12"/>
  <c r="Y237" i="12"/>
  <c r="B237" i="12"/>
  <c r="Z236" i="12"/>
  <c r="Y236" i="12"/>
  <c r="B236" i="12"/>
  <c r="Z235" i="12"/>
  <c r="Y235" i="12"/>
  <c r="B235" i="12"/>
  <c r="Z234" i="12"/>
  <c r="Y234" i="12"/>
  <c r="B234" i="12"/>
  <c r="Z233" i="12"/>
  <c r="Y233" i="12"/>
  <c r="B233" i="12"/>
  <c r="Z232" i="12"/>
  <c r="Y232" i="12"/>
  <c r="B232" i="12"/>
  <c r="Z231" i="12"/>
  <c r="Y231" i="12"/>
  <c r="B231" i="12"/>
  <c r="Z230" i="12"/>
  <c r="Y230" i="12"/>
  <c r="B230" i="12"/>
  <c r="Z229" i="12"/>
  <c r="Y229" i="12"/>
  <c r="B229" i="12"/>
  <c r="Z228" i="12"/>
  <c r="Y228" i="12"/>
  <c r="B228" i="12"/>
  <c r="Z227" i="12"/>
  <c r="Y227" i="12"/>
  <c r="B227" i="12"/>
  <c r="Z226" i="12"/>
  <c r="Y226" i="12"/>
  <c r="B226" i="12"/>
  <c r="Z225" i="12"/>
  <c r="Y225" i="12"/>
  <c r="B225" i="12"/>
  <c r="Z224" i="12"/>
  <c r="Y224" i="12"/>
  <c r="B224" i="12"/>
  <c r="Z223" i="12"/>
  <c r="Y223" i="12"/>
  <c r="B223" i="12"/>
  <c r="Z222" i="12"/>
  <c r="Y222" i="12"/>
  <c r="B222" i="12"/>
  <c r="Z221" i="12"/>
  <c r="Y221" i="12"/>
  <c r="B221" i="12"/>
  <c r="Z220" i="12"/>
  <c r="Y220" i="12"/>
  <c r="B220" i="12"/>
  <c r="Z219" i="12"/>
  <c r="Y219" i="12"/>
  <c r="B219" i="12"/>
  <c r="Z218" i="12"/>
  <c r="Y218" i="12"/>
  <c r="B218" i="12"/>
  <c r="Z217" i="12"/>
  <c r="Y217" i="12"/>
  <c r="B217" i="12"/>
  <c r="Z216" i="12"/>
  <c r="Y216" i="12"/>
  <c r="B216" i="12"/>
  <c r="Z215" i="12"/>
  <c r="Y215" i="12"/>
  <c r="B215" i="12"/>
  <c r="Z214" i="12"/>
  <c r="Y214" i="12"/>
  <c r="B214" i="12"/>
  <c r="Z213" i="12"/>
  <c r="Y213" i="12"/>
  <c r="B213" i="12"/>
  <c r="Z212" i="12"/>
  <c r="Y212" i="12"/>
  <c r="B212" i="12"/>
  <c r="Z211" i="12"/>
  <c r="Y211" i="12"/>
  <c r="B211" i="12"/>
  <c r="Z210" i="12"/>
  <c r="Y210" i="12"/>
  <c r="B210" i="12"/>
  <c r="Z209" i="12"/>
  <c r="Y209" i="12"/>
  <c r="B209" i="12"/>
  <c r="Z208" i="12"/>
  <c r="Y208" i="12"/>
  <c r="B208" i="12"/>
  <c r="Z207" i="12"/>
  <c r="Y207" i="12"/>
  <c r="B207" i="12"/>
  <c r="Z206" i="12"/>
  <c r="Y206" i="12"/>
  <c r="B206" i="12"/>
  <c r="Z205" i="12"/>
  <c r="Y205" i="12"/>
  <c r="B205" i="12"/>
  <c r="Z204" i="12"/>
  <c r="Y204" i="12"/>
  <c r="B204" i="12"/>
  <c r="Z203" i="12"/>
  <c r="Y203" i="12"/>
  <c r="B203" i="12"/>
  <c r="Z202" i="12"/>
  <c r="Y202" i="12"/>
  <c r="B202" i="12"/>
  <c r="Z201" i="12"/>
  <c r="Y201" i="12"/>
  <c r="B201" i="12"/>
  <c r="Z200" i="12"/>
  <c r="Y200" i="12"/>
  <c r="B200" i="12"/>
  <c r="Z199" i="12"/>
  <c r="Y199" i="12"/>
  <c r="B199" i="12"/>
  <c r="Z198" i="12"/>
  <c r="Y198" i="12"/>
  <c r="B198" i="12"/>
  <c r="Z197" i="12"/>
  <c r="Y197" i="12"/>
  <c r="B197" i="12"/>
  <c r="Z196" i="12"/>
  <c r="Y196" i="12"/>
  <c r="B196" i="12"/>
  <c r="Z195" i="12"/>
  <c r="Y195" i="12"/>
  <c r="B195" i="12"/>
  <c r="Z194" i="12"/>
  <c r="Y194" i="12"/>
  <c r="B194" i="12"/>
  <c r="Z193" i="12"/>
  <c r="Y193" i="12"/>
  <c r="B193" i="12"/>
  <c r="Z192" i="12"/>
  <c r="Y192" i="12"/>
  <c r="B192" i="12"/>
  <c r="Z191" i="12"/>
  <c r="Y191" i="12"/>
  <c r="B191" i="12"/>
  <c r="Z190" i="12"/>
  <c r="Y190" i="12"/>
  <c r="B190" i="12"/>
  <c r="Z189" i="12"/>
  <c r="Y189" i="12"/>
  <c r="B189" i="12"/>
  <c r="Z188" i="12"/>
  <c r="Y188" i="12"/>
  <c r="B188" i="12"/>
  <c r="Z187" i="12"/>
  <c r="Y187" i="12"/>
  <c r="B187" i="12"/>
  <c r="Z186" i="12"/>
  <c r="Y186" i="12"/>
  <c r="B186" i="12"/>
  <c r="Z185" i="12"/>
  <c r="Y185" i="12"/>
  <c r="B185" i="12"/>
  <c r="Z184" i="12"/>
  <c r="Y184" i="12"/>
  <c r="B184" i="12"/>
  <c r="Z183" i="12"/>
  <c r="Y183" i="12"/>
  <c r="B183" i="12"/>
  <c r="Z182" i="12"/>
  <c r="Y182" i="12"/>
  <c r="B182" i="12"/>
  <c r="Z181" i="12"/>
  <c r="Y181" i="12"/>
  <c r="B181" i="12"/>
  <c r="Z180" i="12"/>
  <c r="Y180" i="12"/>
  <c r="B180" i="12"/>
  <c r="Z179" i="12"/>
  <c r="Y179" i="12"/>
  <c r="B179" i="12"/>
  <c r="Z178" i="12"/>
  <c r="Y178" i="12"/>
  <c r="B178" i="12"/>
  <c r="Z177" i="12"/>
  <c r="Y177" i="12"/>
  <c r="B177" i="12"/>
  <c r="Z176" i="12"/>
  <c r="Y176" i="12"/>
  <c r="B176" i="12"/>
  <c r="Z175" i="12"/>
  <c r="Y175" i="12"/>
  <c r="B175" i="12"/>
  <c r="Z174" i="12"/>
  <c r="Y174" i="12"/>
  <c r="B174" i="12"/>
  <c r="Z173" i="12"/>
  <c r="Y173" i="12"/>
  <c r="B173" i="12"/>
  <c r="Z172" i="12"/>
  <c r="Y172" i="12"/>
  <c r="B172" i="12"/>
  <c r="Z171" i="12"/>
  <c r="Y171" i="12"/>
  <c r="B171" i="12"/>
  <c r="Z170" i="12"/>
  <c r="Y170" i="12"/>
  <c r="B170" i="12"/>
  <c r="Z169" i="12"/>
  <c r="Y169" i="12"/>
  <c r="B169" i="12"/>
  <c r="Z168" i="12"/>
  <c r="Y168" i="12"/>
  <c r="B168" i="12"/>
  <c r="Z167" i="12"/>
  <c r="Y167" i="12"/>
  <c r="B167" i="12"/>
  <c r="Z166" i="12"/>
  <c r="Y166" i="12"/>
  <c r="B166" i="12"/>
  <c r="Z165" i="12"/>
  <c r="Y165" i="12"/>
  <c r="B165" i="12"/>
  <c r="Z164" i="12"/>
  <c r="Y164" i="12"/>
  <c r="B164" i="12"/>
  <c r="Z163" i="12"/>
  <c r="Y163" i="12"/>
  <c r="B163" i="12"/>
  <c r="Z162" i="12"/>
  <c r="Y162" i="12"/>
  <c r="B162" i="12"/>
  <c r="Z161" i="12"/>
  <c r="Y161" i="12"/>
  <c r="B161" i="12"/>
  <c r="Z160" i="12"/>
  <c r="Y160" i="12"/>
  <c r="B160" i="12"/>
  <c r="Z159" i="12"/>
  <c r="Y159" i="12"/>
  <c r="B159" i="12"/>
  <c r="Z158" i="12"/>
  <c r="Y158" i="12"/>
  <c r="B158" i="12"/>
  <c r="Z157" i="12"/>
  <c r="Y157" i="12"/>
  <c r="B157" i="12"/>
  <c r="Z156" i="12"/>
  <c r="Y156" i="12"/>
  <c r="B156" i="12"/>
  <c r="Z155" i="12"/>
  <c r="Y155" i="12"/>
  <c r="B155" i="12"/>
  <c r="Z154" i="12"/>
  <c r="Y154" i="12"/>
  <c r="B154" i="12"/>
  <c r="Z153" i="12"/>
  <c r="Y153" i="12"/>
  <c r="B153" i="12"/>
  <c r="Z152" i="12"/>
  <c r="Y152" i="12"/>
  <c r="B152" i="12"/>
  <c r="Z151" i="12"/>
  <c r="Y151" i="12"/>
  <c r="B151" i="12"/>
  <c r="Z150" i="12"/>
  <c r="Y150" i="12"/>
  <c r="B150" i="12"/>
  <c r="Z149" i="12"/>
  <c r="Y149" i="12"/>
  <c r="B149" i="12"/>
  <c r="Z148" i="12"/>
  <c r="Y148" i="12"/>
  <c r="B148" i="12"/>
  <c r="Z147" i="12"/>
  <c r="Y147" i="12"/>
  <c r="B147" i="12"/>
  <c r="Z146" i="12"/>
  <c r="Y146" i="12"/>
  <c r="B146" i="12"/>
  <c r="Z145" i="12"/>
  <c r="Y145" i="12"/>
  <c r="B145" i="12"/>
  <c r="Z144" i="12"/>
  <c r="Y144" i="12"/>
  <c r="B144" i="12"/>
  <c r="Z143" i="12"/>
  <c r="Y143" i="12"/>
  <c r="B143" i="12"/>
  <c r="Z142" i="12"/>
  <c r="Y142" i="12"/>
  <c r="B142" i="12"/>
  <c r="Z141" i="12"/>
  <c r="Y141" i="12"/>
  <c r="B141" i="12"/>
  <c r="Z140" i="12"/>
  <c r="Y140" i="12"/>
  <c r="B140" i="12"/>
  <c r="Z139" i="12"/>
  <c r="Y139" i="12"/>
  <c r="B139" i="12"/>
  <c r="Z138" i="12"/>
  <c r="Y138" i="12"/>
  <c r="B138" i="12"/>
  <c r="Z137" i="12"/>
  <c r="Y137" i="12"/>
  <c r="B137" i="12"/>
  <c r="Z136" i="12"/>
  <c r="Y136" i="12"/>
  <c r="B136" i="12"/>
  <c r="Z135" i="12"/>
  <c r="Y135" i="12"/>
  <c r="B135" i="12"/>
  <c r="Z134" i="12"/>
  <c r="Y134" i="12"/>
  <c r="B134" i="12"/>
  <c r="Z133" i="12"/>
  <c r="Y133" i="12"/>
  <c r="B133" i="12"/>
  <c r="Z132" i="12"/>
  <c r="Y132" i="12"/>
  <c r="B132" i="12"/>
  <c r="Z131" i="12"/>
  <c r="Y131" i="12"/>
  <c r="B131" i="12"/>
  <c r="Z130" i="12"/>
  <c r="Y130" i="12"/>
  <c r="B130" i="12"/>
  <c r="Z129" i="12"/>
  <c r="Y129" i="12"/>
  <c r="B129" i="12"/>
  <c r="Z128" i="12"/>
  <c r="Y128" i="12"/>
  <c r="B128" i="12"/>
  <c r="Z127" i="12"/>
  <c r="Y127" i="12"/>
  <c r="B127" i="12"/>
  <c r="Z126" i="12"/>
  <c r="Y126" i="12"/>
  <c r="B126" i="12"/>
  <c r="Z125" i="12"/>
  <c r="Y125" i="12"/>
  <c r="B125" i="12"/>
  <c r="Z124" i="12"/>
  <c r="Y124" i="12"/>
  <c r="B124" i="12"/>
  <c r="Z123" i="12"/>
  <c r="Y123" i="12"/>
  <c r="B123" i="12"/>
  <c r="Z122" i="12"/>
  <c r="Y122" i="12"/>
  <c r="B122" i="12"/>
  <c r="Z121" i="12"/>
  <c r="Y121" i="12"/>
  <c r="B121" i="12"/>
  <c r="Z120" i="12"/>
  <c r="Y120" i="12"/>
  <c r="B120" i="12"/>
  <c r="Z119" i="12"/>
  <c r="Y119" i="12"/>
  <c r="B119" i="12"/>
  <c r="Z118" i="12"/>
  <c r="Y118" i="12"/>
  <c r="B118" i="12"/>
  <c r="Z117" i="12"/>
  <c r="Y117" i="12"/>
  <c r="B117" i="12"/>
  <c r="Z116" i="12"/>
  <c r="Y116" i="12"/>
  <c r="B116" i="12"/>
  <c r="Z115" i="12"/>
  <c r="Y115" i="12"/>
  <c r="B115" i="12"/>
  <c r="Z114" i="12"/>
  <c r="Y114" i="12"/>
  <c r="B114" i="12"/>
  <c r="Z113" i="12"/>
  <c r="Y113" i="12"/>
  <c r="B113" i="12"/>
  <c r="Z112" i="12"/>
  <c r="Y112" i="12"/>
  <c r="B112" i="12"/>
  <c r="Z111" i="12"/>
  <c r="Y111" i="12"/>
  <c r="B111" i="12"/>
  <c r="Z110" i="12"/>
  <c r="Y110" i="12"/>
  <c r="B110" i="12"/>
  <c r="Z109" i="12"/>
  <c r="Y109" i="12"/>
  <c r="B109" i="12"/>
  <c r="Z108" i="12"/>
  <c r="Y108" i="12"/>
  <c r="B108" i="12"/>
  <c r="Z107" i="12"/>
  <c r="Y107" i="12"/>
  <c r="B107" i="12"/>
  <c r="Z106" i="12"/>
  <c r="Y106" i="12"/>
  <c r="B106" i="12"/>
  <c r="Z105" i="12"/>
  <c r="Y105" i="12"/>
  <c r="B105" i="12"/>
  <c r="Z104" i="12"/>
  <c r="Y104" i="12"/>
  <c r="B104" i="12"/>
  <c r="Z103" i="12"/>
  <c r="Y103" i="12"/>
  <c r="B103" i="12"/>
  <c r="Z102" i="12"/>
  <c r="Y102" i="12"/>
  <c r="B102" i="12"/>
  <c r="Z101" i="12"/>
  <c r="Y101" i="12"/>
  <c r="B101" i="12"/>
  <c r="Z100" i="12"/>
  <c r="Y100" i="12"/>
  <c r="B100" i="12"/>
  <c r="Z99" i="12"/>
  <c r="Y99" i="12"/>
  <c r="B99" i="12"/>
  <c r="Z98" i="12"/>
  <c r="Y98" i="12"/>
  <c r="B98" i="12"/>
  <c r="Z97" i="12"/>
  <c r="Y97" i="12"/>
  <c r="B97" i="12"/>
  <c r="Z96" i="12"/>
  <c r="Y96" i="12"/>
  <c r="B96" i="12"/>
  <c r="Z95" i="12"/>
  <c r="Y95" i="12"/>
  <c r="B95" i="12"/>
  <c r="Z94" i="12"/>
  <c r="Y94" i="12"/>
  <c r="B94" i="12"/>
  <c r="Z93" i="12"/>
  <c r="Y93" i="12"/>
  <c r="B93" i="12"/>
  <c r="Z92" i="12"/>
  <c r="Y92" i="12"/>
  <c r="B92" i="12"/>
  <c r="Z91" i="12"/>
  <c r="Y91" i="12"/>
  <c r="B91" i="12"/>
  <c r="Z90" i="12"/>
  <c r="Y90" i="12"/>
  <c r="B90" i="12"/>
  <c r="Z89" i="12"/>
  <c r="Y89" i="12"/>
  <c r="B89" i="12"/>
  <c r="Z88" i="12"/>
  <c r="Y88" i="12"/>
  <c r="B88" i="12"/>
  <c r="Z87" i="12"/>
  <c r="Y87" i="12"/>
  <c r="B87" i="12"/>
  <c r="Z86" i="12"/>
  <c r="Y86" i="12"/>
  <c r="B86" i="12"/>
  <c r="Z85" i="12"/>
  <c r="Y85" i="12"/>
  <c r="B85" i="12"/>
  <c r="Z84" i="12"/>
  <c r="Y84" i="12"/>
  <c r="B84" i="12"/>
  <c r="Z83" i="12"/>
  <c r="Y83" i="12"/>
  <c r="B83" i="12"/>
  <c r="Z82" i="12"/>
  <c r="Y82" i="12"/>
  <c r="B82" i="12"/>
  <c r="Z81" i="12"/>
  <c r="Y81" i="12"/>
  <c r="B81" i="12"/>
  <c r="Z80" i="12"/>
  <c r="Y80" i="12"/>
  <c r="B80" i="12"/>
  <c r="Z79" i="12"/>
  <c r="Y79" i="12"/>
  <c r="B79" i="12"/>
  <c r="Z78" i="12"/>
  <c r="Y78" i="12"/>
  <c r="B78" i="12"/>
  <c r="Z77" i="12"/>
  <c r="Y77" i="12"/>
  <c r="B77" i="12"/>
  <c r="Z76" i="12"/>
  <c r="Y76" i="12"/>
  <c r="B76" i="12"/>
  <c r="Z75" i="12"/>
  <c r="Y75" i="12"/>
  <c r="B75" i="12"/>
  <c r="Z74" i="12"/>
  <c r="Y74" i="12"/>
  <c r="B74" i="12"/>
  <c r="Z73" i="12"/>
  <c r="Y73" i="12"/>
  <c r="B73" i="12"/>
  <c r="Z72" i="12"/>
  <c r="Y72" i="12"/>
  <c r="B72" i="12"/>
  <c r="Z71" i="12"/>
  <c r="Y71" i="12"/>
  <c r="B71" i="12"/>
  <c r="Z70" i="12"/>
  <c r="Y70" i="12"/>
  <c r="B70" i="12"/>
  <c r="Z69" i="12"/>
  <c r="Y69" i="12"/>
  <c r="B69" i="12"/>
  <c r="Z68" i="12"/>
  <c r="Y68" i="12"/>
  <c r="B68" i="12"/>
  <c r="Z67" i="12"/>
  <c r="Y67" i="12"/>
  <c r="B67" i="12"/>
  <c r="Z66" i="12"/>
  <c r="Y66" i="12"/>
  <c r="B66" i="12"/>
  <c r="Z65" i="12"/>
  <c r="Y65" i="12"/>
  <c r="B65" i="12"/>
  <c r="Z64" i="12"/>
  <c r="Y64" i="12"/>
  <c r="B64" i="12"/>
  <c r="Z63" i="12"/>
  <c r="Y63" i="12"/>
  <c r="B63" i="12"/>
  <c r="Z62" i="12"/>
  <c r="Y62" i="12"/>
  <c r="B62" i="12"/>
  <c r="Z61" i="12"/>
  <c r="Y61" i="12"/>
  <c r="B61" i="12"/>
  <c r="Z60" i="12"/>
  <c r="Y60" i="12"/>
  <c r="B60" i="12"/>
  <c r="Z59" i="12"/>
  <c r="Y59" i="12"/>
  <c r="B59" i="12"/>
  <c r="Z58" i="12"/>
  <c r="Y58" i="12"/>
  <c r="B58" i="12"/>
  <c r="Z57" i="12"/>
  <c r="Y57" i="12"/>
  <c r="B57" i="12"/>
  <c r="Z56" i="12"/>
  <c r="Y56" i="12"/>
  <c r="B56" i="12"/>
  <c r="Z55" i="12"/>
  <c r="Y55" i="12"/>
  <c r="B55" i="12"/>
  <c r="Z54" i="12"/>
  <c r="Y54" i="12"/>
  <c r="B54" i="12"/>
  <c r="Z53" i="12"/>
  <c r="Y53" i="12"/>
  <c r="B53" i="12"/>
  <c r="Z52" i="12"/>
  <c r="Y52" i="12"/>
  <c r="B52" i="12"/>
  <c r="Z51" i="12"/>
  <c r="Y51" i="12"/>
  <c r="B51" i="12"/>
  <c r="Z50" i="12"/>
  <c r="Y50" i="12"/>
  <c r="B50" i="12"/>
  <c r="Z49" i="12"/>
  <c r="Y49" i="12"/>
  <c r="B49" i="12"/>
  <c r="Z48" i="12"/>
  <c r="Y48" i="12"/>
  <c r="B48" i="12"/>
  <c r="Z47" i="12"/>
  <c r="Y47" i="12"/>
  <c r="B47" i="12"/>
  <c r="Z46" i="12"/>
  <c r="Y46" i="12"/>
  <c r="B46" i="12"/>
  <c r="Z45" i="12"/>
  <c r="Y45" i="12"/>
  <c r="B45" i="12"/>
  <c r="Z44" i="12"/>
  <c r="Y44" i="12"/>
  <c r="B44" i="12"/>
  <c r="Z43" i="12"/>
  <c r="Y43" i="12"/>
  <c r="B43" i="12"/>
  <c r="Z42" i="12"/>
  <c r="Y42" i="12"/>
  <c r="B42" i="12"/>
  <c r="Z41" i="12"/>
  <c r="Y41" i="12"/>
  <c r="B41" i="12"/>
  <c r="Z40" i="12"/>
  <c r="Y40" i="12"/>
  <c r="B40" i="12"/>
  <c r="Z39" i="12"/>
  <c r="Y39" i="12"/>
  <c r="B39" i="12"/>
  <c r="Z38" i="12"/>
  <c r="Y38" i="12"/>
  <c r="B38" i="12"/>
  <c r="Z37" i="12"/>
  <c r="Y37" i="12"/>
  <c r="B37" i="12"/>
  <c r="Z36" i="12"/>
  <c r="Y36" i="12"/>
  <c r="B36" i="12"/>
  <c r="Z35" i="12"/>
  <c r="Y35" i="12"/>
  <c r="B35" i="12"/>
  <c r="Z34" i="12"/>
  <c r="Y34" i="12"/>
  <c r="B34" i="12"/>
  <c r="Z33" i="12"/>
  <c r="Y33" i="12"/>
  <c r="B33" i="12"/>
  <c r="Z32" i="12"/>
  <c r="Y32" i="12"/>
  <c r="B32" i="12"/>
  <c r="Z31" i="12"/>
  <c r="Y31" i="12"/>
  <c r="B31" i="12"/>
  <c r="Z30" i="12"/>
  <c r="Y30" i="12"/>
  <c r="B30" i="12"/>
  <c r="Z29" i="12"/>
  <c r="Y29" i="12"/>
  <c r="B29" i="12"/>
  <c r="Z28" i="12"/>
  <c r="Y28" i="12"/>
  <c r="B28" i="12"/>
  <c r="Z27" i="12"/>
  <c r="Y27" i="12"/>
  <c r="B27" i="12"/>
  <c r="Z26" i="12"/>
  <c r="Y26" i="12"/>
  <c r="B26" i="12"/>
  <c r="Z25" i="12"/>
  <c r="Y25" i="12"/>
  <c r="B25" i="12"/>
  <c r="Z24" i="12"/>
  <c r="Y24" i="12"/>
  <c r="B24" i="12"/>
  <c r="Z23" i="12"/>
  <c r="Y23" i="12"/>
  <c r="B23" i="12"/>
  <c r="Z22" i="12"/>
  <c r="Y22" i="12"/>
  <c r="B22" i="12"/>
  <c r="Z21" i="12"/>
  <c r="Y21" i="12"/>
  <c r="B21" i="12"/>
  <c r="Z20" i="12"/>
  <c r="Y20" i="12"/>
  <c r="B20" i="12"/>
  <c r="Z19" i="12"/>
  <c r="Y19" i="12"/>
  <c r="B19" i="12"/>
  <c r="Z18" i="12"/>
  <c r="Y18" i="12"/>
  <c r="B18" i="12"/>
  <c r="Z17" i="12"/>
  <c r="Y17" i="12"/>
  <c r="B17" i="12"/>
  <c r="Z16" i="12"/>
  <c r="Y16" i="12"/>
  <c r="B16" i="12"/>
  <c r="Z15" i="12"/>
  <c r="Y15" i="12"/>
  <c r="B15" i="12"/>
  <c r="Z14" i="12"/>
  <c r="Y14" i="12"/>
  <c r="B14" i="12"/>
  <c r="Z13" i="12"/>
  <c r="Y13" i="12"/>
  <c r="B13" i="12"/>
  <c r="Z12" i="12"/>
  <c r="Y12" i="12"/>
  <c r="B12" i="12"/>
  <c r="Z11" i="12"/>
  <c r="Y11" i="12"/>
  <c r="B11" i="12"/>
  <c r="Z10" i="12"/>
  <c r="Y10" i="12"/>
  <c r="B10" i="12"/>
  <c r="Z9" i="12"/>
  <c r="Y9" i="12"/>
  <c r="B9" i="12"/>
  <c r="Z8" i="12"/>
  <c r="Y8" i="12"/>
  <c r="B8" i="12"/>
  <c r="Z7" i="12"/>
  <c r="Y7" i="12"/>
  <c r="B7" i="12"/>
  <c r="Z6" i="12"/>
  <c r="Y6" i="12"/>
  <c r="B6" i="12"/>
  <c r="Z5" i="12"/>
  <c r="Y5" i="12"/>
  <c r="B5" i="12"/>
  <c r="Z4" i="12"/>
  <c r="Y4" i="12"/>
  <c r="B4" i="12"/>
  <c r="Z403" i="11"/>
  <c r="Y403" i="11"/>
  <c r="B403" i="11"/>
  <c r="Z402" i="11"/>
  <c r="Y402" i="11"/>
  <c r="B402" i="11"/>
  <c r="Z401" i="11"/>
  <c r="Y401" i="11"/>
  <c r="B401" i="11"/>
  <c r="Z400" i="11"/>
  <c r="Y400" i="11"/>
  <c r="B400" i="11"/>
  <c r="Z399" i="11"/>
  <c r="Y399" i="11"/>
  <c r="B399" i="11"/>
  <c r="Z398" i="11"/>
  <c r="Y398" i="11"/>
  <c r="B398" i="11"/>
  <c r="Z397" i="11"/>
  <c r="Y397" i="11"/>
  <c r="B397" i="11"/>
  <c r="Z396" i="11"/>
  <c r="Y396" i="11"/>
  <c r="B396" i="11"/>
  <c r="Z395" i="11"/>
  <c r="Y395" i="11"/>
  <c r="B395" i="11"/>
  <c r="Z394" i="11"/>
  <c r="Y394" i="11"/>
  <c r="B394" i="11"/>
  <c r="Z393" i="11"/>
  <c r="Y393" i="11"/>
  <c r="B393" i="11"/>
  <c r="Z392" i="11"/>
  <c r="Y392" i="11"/>
  <c r="B392" i="11"/>
  <c r="Z391" i="11"/>
  <c r="Y391" i="11"/>
  <c r="B391" i="11"/>
  <c r="Z390" i="11"/>
  <c r="Y390" i="11"/>
  <c r="B390" i="11"/>
  <c r="Z389" i="11"/>
  <c r="Y389" i="11"/>
  <c r="B389" i="11"/>
  <c r="Z388" i="11"/>
  <c r="Y388" i="11"/>
  <c r="B388" i="11"/>
  <c r="Z387" i="11"/>
  <c r="Y387" i="11"/>
  <c r="B387" i="11"/>
  <c r="Z386" i="11"/>
  <c r="Y386" i="11"/>
  <c r="B386" i="11"/>
  <c r="Z385" i="11"/>
  <c r="Y385" i="11"/>
  <c r="B385" i="11"/>
  <c r="Z384" i="11"/>
  <c r="Y384" i="11"/>
  <c r="B384" i="11"/>
  <c r="Z383" i="11"/>
  <c r="Y383" i="11"/>
  <c r="B383" i="11"/>
  <c r="Z382" i="11"/>
  <c r="Y382" i="11"/>
  <c r="B382" i="11"/>
  <c r="Z381" i="11"/>
  <c r="Y381" i="11"/>
  <c r="B381" i="11"/>
  <c r="Z380" i="11"/>
  <c r="Y380" i="11"/>
  <c r="B380" i="11"/>
  <c r="Z379" i="11"/>
  <c r="Y379" i="11"/>
  <c r="B379" i="11"/>
  <c r="Z378" i="11"/>
  <c r="Y378" i="11"/>
  <c r="B378" i="11"/>
  <c r="Z377" i="11"/>
  <c r="Y377" i="11"/>
  <c r="B377" i="11"/>
  <c r="Z376" i="11"/>
  <c r="Y376" i="11"/>
  <c r="B376" i="11"/>
  <c r="Z375" i="11"/>
  <c r="Y375" i="11"/>
  <c r="B375" i="11"/>
  <c r="Z374" i="11"/>
  <c r="Y374" i="11"/>
  <c r="B374" i="11"/>
  <c r="Z373" i="11"/>
  <c r="Y373" i="11"/>
  <c r="B373" i="11"/>
  <c r="Z372" i="11"/>
  <c r="Y372" i="11"/>
  <c r="B372" i="11"/>
  <c r="Z371" i="11"/>
  <c r="Y371" i="11"/>
  <c r="B371" i="11"/>
  <c r="Z370" i="11"/>
  <c r="Y370" i="11"/>
  <c r="B370" i="11"/>
  <c r="Z369" i="11"/>
  <c r="Y369" i="11"/>
  <c r="B369" i="11"/>
  <c r="Z368" i="11"/>
  <c r="Y368" i="11"/>
  <c r="B368" i="11"/>
  <c r="Z367" i="11"/>
  <c r="Y367" i="11"/>
  <c r="B367" i="11"/>
  <c r="Z366" i="11"/>
  <c r="Y366" i="11"/>
  <c r="B366" i="11"/>
  <c r="Z365" i="11"/>
  <c r="Y365" i="11"/>
  <c r="B365" i="11"/>
  <c r="Z364" i="11"/>
  <c r="Y364" i="11"/>
  <c r="B364" i="11"/>
  <c r="Z363" i="11"/>
  <c r="Y363" i="11"/>
  <c r="B363" i="11"/>
  <c r="Z362" i="11"/>
  <c r="Y362" i="11"/>
  <c r="B362" i="11"/>
  <c r="Z361" i="11"/>
  <c r="Y361" i="11"/>
  <c r="B361" i="11"/>
  <c r="Z360" i="11"/>
  <c r="Y360" i="11"/>
  <c r="B360" i="11"/>
  <c r="Z359" i="11"/>
  <c r="Y359" i="11"/>
  <c r="B359" i="11"/>
  <c r="Z358" i="11"/>
  <c r="Y358" i="11"/>
  <c r="B358" i="11"/>
  <c r="Z357" i="11"/>
  <c r="Y357" i="11"/>
  <c r="B357" i="11"/>
  <c r="Z356" i="11"/>
  <c r="Y356" i="11"/>
  <c r="B356" i="11"/>
  <c r="Z355" i="11"/>
  <c r="Y355" i="11"/>
  <c r="B355" i="11"/>
  <c r="Z354" i="11"/>
  <c r="Y354" i="11"/>
  <c r="B354" i="11"/>
  <c r="Z353" i="11"/>
  <c r="Y353" i="11"/>
  <c r="B353" i="11"/>
  <c r="Z352" i="11"/>
  <c r="Y352" i="11"/>
  <c r="B352" i="11"/>
  <c r="Z351" i="11"/>
  <c r="Y351" i="11"/>
  <c r="B351" i="11"/>
  <c r="Z350" i="11"/>
  <c r="Y350" i="11"/>
  <c r="B350" i="11"/>
  <c r="Z349" i="11"/>
  <c r="Y349" i="11"/>
  <c r="B349" i="11"/>
  <c r="Z348" i="11"/>
  <c r="Y348" i="11"/>
  <c r="B348" i="11"/>
  <c r="Z347" i="11"/>
  <c r="Y347" i="11"/>
  <c r="B347" i="11"/>
  <c r="Z346" i="11"/>
  <c r="Y346" i="11"/>
  <c r="B346" i="11"/>
  <c r="Z345" i="11"/>
  <c r="Y345" i="11"/>
  <c r="B345" i="11"/>
  <c r="Z344" i="11"/>
  <c r="Y344" i="11"/>
  <c r="B344" i="11"/>
  <c r="Z343" i="11"/>
  <c r="Y343" i="11"/>
  <c r="B343" i="11"/>
  <c r="Z342" i="11"/>
  <c r="Y342" i="11"/>
  <c r="B342" i="11"/>
  <c r="Z341" i="11"/>
  <c r="Y341" i="11"/>
  <c r="B341" i="11"/>
  <c r="Z340" i="11"/>
  <c r="Y340" i="11"/>
  <c r="B340" i="11"/>
  <c r="Z339" i="11"/>
  <c r="Y339" i="11"/>
  <c r="B339" i="11"/>
  <c r="Z338" i="11"/>
  <c r="Y338" i="11"/>
  <c r="B338" i="11"/>
  <c r="Z337" i="11"/>
  <c r="Y337" i="11"/>
  <c r="B337" i="11"/>
  <c r="Z336" i="11"/>
  <c r="Y336" i="11"/>
  <c r="B336" i="11"/>
  <c r="Z335" i="11"/>
  <c r="Y335" i="11"/>
  <c r="B335" i="11"/>
  <c r="Z334" i="11"/>
  <c r="Y334" i="11"/>
  <c r="B334" i="11"/>
  <c r="Z333" i="11"/>
  <c r="Y333" i="11"/>
  <c r="B333" i="11"/>
  <c r="Z332" i="11"/>
  <c r="Y332" i="11"/>
  <c r="B332" i="11"/>
  <c r="Z331" i="11"/>
  <c r="Y331" i="11"/>
  <c r="B331" i="11"/>
  <c r="Z330" i="11"/>
  <c r="Y330" i="11"/>
  <c r="B330" i="11"/>
  <c r="Z329" i="11"/>
  <c r="Y329" i="11"/>
  <c r="B329" i="11"/>
  <c r="Z328" i="11"/>
  <c r="Y328" i="11"/>
  <c r="B328" i="11"/>
  <c r="Z327" i="11"/>
  <c r="Y327" i="11"/>
  <c r="B327" i="11"/>
  <c r="Z326" i="11"/>
  <c r="Y326" i="11"/>
  <c r="B326" i="11"/>
  <c r="Z325" i="11"/>
  <c r="Y325" i="11"/>
  <c r="B325" i="11"/>
  <c r="Z324" i="11"/>
  <c r="Y324" i="11"/>
  <c r="B324" i="11"/>
  <c r="Z323" i="11"/>
  <c r="Y323" i="11"/>
  <c r="B323" i="11"/>
  <c r="Z322" i="11"/>
  <c r="Y322" i="11"/>
  <c r="B322" i="11"/>
  <c r="Z321" i="11"/>
  <c r="Y321" i="11"/>
  <c r="B321" i="11"/>
  <c r="Z320" i="11"/>
  <c r="Y320" i="11"/>
  <c r="B320" i="11"/>
  <c r="Z319" i="11"/>
  <c r="Y319" i="11"/>
  <c r="B319" i="11"/>
  <c r="Z318" i="11"/>
  <c r="Y318" i="11"/>
  <c r="B318" i="11"/>
  <c r="Z317" i="11"/>
  <c r="Y317" i="11"/>
  <c r="B317" i="11"/>
  <c r="Z316" i="11"/>
  <c r="Y316" i="11"/>
  <c r="B316" i="11"/>
  <c r="Z315" i="11"/>
  <c r="Y315" i="11"/>
  <c r="B315" i="11"/>
  <c r="Z314" i="11"/>
  <c r="Y314" i="11"/>
  <c r="B314" i="11"/>
  <c r="Z313" i="11"/>
  <c r="Y313" i="11"/>
  <c r="B313" i="11"/>
  <c r="Z312" i="11"/>
  <c r="Y312" i="11"/>
  <c r="B312" i="11"/>
  <c r="Z311" i="11"/>
  <c r="Y311" i="11"/>
  <c r="B311" i="11"/>
  <c r="Z310" i="11"/>
  <c r="Y310" i="11"/>
  <c r="B310" i="11"/>
  <c r="Z309" i="11"/>
  <c r="Y309" i="11"/>
  <c r="B309" i="11"/>
  <c r="Z308" i="11"/>
  <c r="Y308" i="11"/>
  <c r="B308" i="11"/>
  <c r="Z307" i="11"/>
  <c r="Y307" i="11"/>
  <c r="B307" i="11"/>
  <c r="Z306" i="11"/>
  <c r="Y306" i="11"/>
  <c r="B306" i="11"/>
  <c r="Z305" i="11"/>
  <c r="Y305" i="11"/>
  <c r="B305" i="11"/>
  <c r="Z304" i="11"/>
  <c r="Y304" i="11"/>
  <c r="B304" i="11"/>
  <c r="Z303" i="11"/>
  <c r="Y303" i="11"/>
  <c r="B303" i="11"/>
  <c r="Z302" i="11"/>
  <c r="Y302" i="11"/>
  <c r="B302" i="11"/>
  <c r="Z301" i="11"/>
  <c r="Y301" i="11"/>
  <c r="B301" i="11"/>
  <c r="Z300" i="11"/>
  <c r="Y300" i="11"/>
  <c r="B300" i="11"/>
  <c r="Z299" i="11"/>
  <c r="Y299" i="11"/>
  <c r="B299" i="11"/>
  <c r="Z298" i="11"/>
  <c r="Y298" i="11"/>
  <c r="B298" i="11"/>
  <c r="Z297" i="11"/>
  <c r="Y297" i="11"/>
  <c r="B297" i="11"/>
  <c r="Z296" i="11"/>
  <c r="Y296" i="11"/>
  <c r="B296" i="11"/>
  <c r="Z295" i="11"/>
  <c r="Y295" i="11"/>
  <c r="B295" i="11"/>
  <c r="Z294" i="11"/>
  <c r="Y294" i="11"/>
  <c r="B294" i="11"/>
  <c r="Z293" i="11"/>
  <c r="Y293" i="11"/>
  <c r="B293" i="11"/>
  <c r="Z292" i="11"/>
  <c r="Y292" i="11"/>
  <c r="B292" i="11"/>
  <c r="Z291" i="11"/>
  <c r="Y291" i="11"/>
  <c r="B291" i="11"/>
  <c r="Z290" i="11"/>
  <c r="Y290" i="11"/>
  <c r="B290" i="11"/>
  <c r="Z289" i="11"/>
  <c r="Y289" i="11"/>
  <c r="B289" i="11"/>
  <c r="Z288" i="11"/>
  <c r="Y288" i="11"/>
  <c r="B288" i="11"/>
  <c r="Z287" i="11"/>
  <c r="Y287" i="11"/>
  <c r="B287" i="11"/>
  <c r="Z286" i="11"/>
  <c r="Y286" i="11"/>
  <c r="B286" i="11"/>
  <c r="Z285" i="11"/>
  <c r="Y285" i="11"/>
  <c r="B285" i="11"/>
  <c r="Z284" i="11"/>
  <c r="Y284" i="11"/>
  <c r="B284" i="11"/>
  <c r="Z283" i="11"/>
  <c r="Y283" i="11"/>
  <c r="B283" i="11"/>
  <c r="Z282" i="11"/>
  <c r="Y282" i="11"/>
  <c r="B282" i="11"/>
  <c r="Z281" i="11"/>
  <c r="Y281" i="11"/>
  <c r="B281" i="11"/>
  <c r="Z280" i="11"/>
  <c r="Y280" i="11"/>
  <c r="B280" i="11"/>
  <c r="Z279" i="11"/>
  <c r="Y279" i="11"/>
  <c r="B279" i="11"/>
  <c r="Z278" i="11"/>
  <c r="Y278" i="11"/>
  <c r="B278" i="11"/>
  <c r="Z277" i="11"/>
  <c r="Y277" i="11"/>
  <c r="B277" i="11"/>
  <c r="Z276" i="11"/>
  <c r="Y276" i="11"/>
  <c r="B276" i="11"/>
  <c r="Z275" i="11"/>
  <c r="Y275" i="11"/>
  <c r="B275" i="11"/>
  <c r="Z274" i="11"/>
  <c r="Y274" i="11"/>
  <c r="B274" i="11"/>
  <c r="Z273" i="11"/>
  <c r="Y273" i="11"/>
  <c r="B273" i="11"/>
  <c r="Z272" i="11"/>
  <c r="Y272" i="11"/>
  <c r="B272" i="11"/>
  <c r="Z271" i="11"/>
  <c r="Y271" i="11"/>
  <c r="B271" i="11"/>
  <c r="Z270" i="11"/>
  <c r="Y270" i="11"/>
  <c r="B270" i="11"/>
  <c r="Z269" i="11"/>
  <c r="Y269" i="11"/>
  <c r="B269" i="11"/>
  <c r="Z268" i="11"/>
  <c r="Y268" i="11"/>
  <c r="B268" i="11"/>
  <c r="Z267" i="11"/>
  <c r="Y267" i="11"/>
  <c r="B267" i="11"/>
  <c r="Z266" i="11"/>
  <c r="Y266" i="11"/>
  <c r="B266" i="11"/>
  <c r="Z265" i="11"/>
  <c r="Y265" i="11"/>
  <c r="B265" i="11"/>
  <c r="Z264" i="11"/>
  <c r="Y264" i="11"/>
  <c r="B264" i="11"/>
  <c r="Z263" i="11"/>
  <c r="Y263" i="11"/>
  <c r="B263" i="11"/>
  <c r="Z262" i="11"/>
  <c r="Y262" i="11"/>
  <c r="B262" i="11"/>
  <c r="Z261" i="11"/>
  <c r="Y261" i="11"/>
  <c r="B261" i="11"/>
  <c r="Z260" i="11"/>
  <c r="Y260" i="11"/>
  <c r="B260" i="11"/>
  <c r="Z259" i="11"/>
  <c r="Y259" i="11"/>
  <c r="B259" i="11"/>
  <c r="Z258" i="11"/>
  <c r="Y258" i="11"/>
  <c r="B258" i="11"/>
  <c r="Z257" i="11"/>
  <c r="Y257" i="11"/>
  <c r="B257" i="11"/>
  <c r="Z256" i="11"/>
  <c r="Y256" i="11"/>
  <c r="B256" i="11"/>
  <c r="Z255" i="11"/>
  <c r="Y255" i="11"/>
  <c r="B255" i="11"/>
  <c r="Z254" i="11"/>
  <c r="Y254" i="11"/>
  <c r="B254" i="11"/>
  <c r="Z253" i="11"/>
  <c r="Y253" i="11"/>
  <c r="B253" i="11"/>
  <c r="Z252" i="11"/>
  <c r="Y252" i="11"/>
  <c r="B252" i="11"/>
  <c r="Z251" i="11"/>
  <c r="Y251" i="11"/>
  <c r="B251" i="11"/>
  <c r="Z250" i="11"/>
  <c r="Y250" i="11"/>
  <c r="B250" i="11"/>
  <c r="Z249" i="11"/>
  <c r="Y249" i="11"/>
  <c r="B249" i="11"/>
  <c r="Z248" i="11"/>
  <c r="Y248" i="11"/>
  <c r="B248" i="11"/>
  <c r="Z247" i="11"/>
  <c r="Y247" i="11"/>
  <c r="B247" i="11"/>
  <c r="Z246" i="11"/>
  <c r="Y246" i="11"/>
  <c r="B246" i="11"/>
  <c r="Z245" i="11"/>
  <c r="Y245" i="11"/>
  <c r="B245" i="11"/>
  <c r="Z244" i="11"/>
  <c r="Y244" i="11"/>
  <c r="B244" i="11"/>
  <c r="Z243" i="11"/>
  <c r="Y243" i="11"/>
  <c r="B243" i="11"/>
  <c r="Z242" i="11"/>
  <c r="Y242" i="11"/>
  <c r="B242" i="11"/>
  <c r="Z241" i="11"/>
  <c r="Y241" i="11"/>
  <c r="B241" i="11"/>
  <c r="Z240" i="11"/>
  <c r="Y240" i="11"/>
  <c r="B240" i="11"/>
  <c r="Z239" i="11"/>
  <c r="Y239" i="11"/>
  <c r="B239" i="11"/>
  <c r="Z238" i="11"/>
  <c r="Y238" i="11"/>
  <c r="B238" i="11"/>
  <c r="Z237" i="11"/>
  <c r="Y237" i="11"/>
  <c r="B237" i="11"/>
  <c r="Z236" i="11"/>
  <c r="Y236" i="11"/>
  <c r="B236" i="11"/>
  <c r="Z235" i="11"/>
  <c r="Y235" i="11"/>
  <c r="B235" i="11"/>
  <c r="Z234" i="11"/>
  <c r="Y234" i="11"/>
  <c r="B234" i="11"/>
  <c r="Z233" i="11"/>
  <c r="Y233" i="11"/>
  <c r="B233" i="11"/>
  <c r="Z232" i="11"/>
  <c r="Y232" i="11"/>
  <c r="B232" i="11"/>
  <c r="Z231" i="11"/>
  <c r="Y231" i="11"/>
  <c r="B231" i="11"/>
  <c r="Z230" i="11"/>
  <c r="Y230" i="11"/>
  <c r="B230" i="11"/>
  <c r="Z229" i="11"/>
  <c r="Y229" i="11"/>
  <c r="B229" i="11"/>
  <c r="Z228" i="11"/>
  <c r="Y228" i="11"/>
  <c r="B228" i="11"/>
  <c r="Z227" i="11"/>
  <c r="Y227" i="11"/>
  <c r="B227" i="11"/>
  <c r="Z226" i="11"/>
  <c r="Y226" i="11"/>
  <c r="B226" i="11"/>
  <c r="Z225" i="11"/>
  <c r="Y225" i="11"/>
  <c r="B225" i="11"/>
  <c r="Z224" i="11"/>
  <c r="Y224" i="11"/>
  <c r="B224" i="11"/>
  <c r="Z223" i="11"/>
  <c r="Y223" i="11"/>
  <c r="B223" i="11"/>
  <c r="Z222" i="11"/>
  <c r="Y222" i="11"/>
  <c r="B222" i="11"/>
  <c r="Z221" i="11"/>
  <c r="Y221" i="11"/>
  <c r="B221" i="11"/>
  <c r="Z220" i="11"/>
  <c r="Y220" i="11"/>
  <c r="B220" i="11"/>
  <c r="Z219" i="11"/>
  <c r="Y219" i="11"/>
  <c r="B219" i="11"/>
  <c r="Z218" i="11"/>
  <c r="Y218" i="11"/>
  <c r="B218" i="11"/>
  <c r="Z217" i="11"/>
  <c r="Y217" i="11"/>
  <c r="B217" i="11"/>
  <c r="Z216" i="11"/>
  <c r="Y216" i="11"/>
  <c r="B216" i="11"/>
  <c r="Z215" i="11"/>
  <c r="Y215" i="11"/>
  <c r="B215" i="11"/>
  <c r="Z214" i="11"/>
  <c r="Y214" i="11"/>
  <c r="B214" i="11"/>
  <c r="Z213" i="11"/>
  <c r="Y213" i="11"/>
  <c r="B213" i="11"/>
  <c r="Z212" i="11"/>
  <c r="Y212" i="11"/>
  <c r="B212" i="11"/>
  <c r="Z211" i="11"/>
  <c r="Y211" i="11"/>
  <c r="B211" i="11"/>
  <c r="Z210" i="11"/>
  <c r="Y210" i="11"/>
  <c r="B210" i="11"/>
  <c r="Z209" i="11"/>
  <c r="Y209" i="11"/>
  <c r="B209" i="11"/>
  <c r="Z208" i="11"/>
  <c r="Y208" i="11"/>
  <c r="B208" i="11"/>
  <c r="Z207" i="11"/>
  <c r="Y207" i="11"/>
  <c r="B207" i="11"/>
  <c r="Z206" i="11"/>
  <c r="Y206" i="11"/>
  <c r="B206" i="11"/>
  <c r="Z205" i="11"/>
  <c r="Y205" i="11"/>
  <c r="B205" i="11"/>
  <c r="Z204" i="11"/>
  <c r="Y204" i="11"/>
  <c r="B204" i="11"/>
  <c r="Z203" i="11"/>
  <c r="Y203" i="11"/>
  <c r="B203" i="11"/>
  <c r="Z202" i="11"/>
  <c r="Y202" i="11"/>
  <c r="B202" i="11"/>
  <c r="Z201" i="11"/>
  <c r="Y201" i="11"/>
  <c r="B201" i="11"/>
  <c r="Z200" i="11"/>
  <c r="Y200" i="11"/>
  <c r="B200" i="11"/>
  <c r="Z199" i="11"/>
  <c r="Y199" i="11"/>
  <c r="B199" i="11"/>
  <c r="Z198" i="11"/>
  <c r="Y198" i="11"/>
  <c r="B198" i="11"/>
  <c r="Z197" i="11"/>
  <c r="Y197" i="11"/>
  <c r="B197" i="11"/>
  <c r="Z196" i="11"/>
  <c r="Y196" i="11"/>
  <c r="B196" i="11"/>
  <c r="Z195" i="11"/>
  <c r="Y195" i="11"/>
  <c r="B195" i="11"/>
  <c r="Z194" i="11"/>
  <c r="Y194" i="11"/>
  <c r="B194" i="11"/>
  <c r="Z193" i="11"/>
  <c r="Y193" i="11"/>
  <c r="B193" i="11"/>
  <c r="Z192" i="11"/>
  <c r="Y192" i="11"/>
  <c r="B192" i="11"/>
  <c r="Z191" i="11"/>
  <c r="Y191" i="11"/>
  <c r="B191" i="11"/>
  <c r="Z190" i="11"/>
  <c r="Y190" i="11"/>
  <c r="B190" i="11"/>
  <c r="Z189" i="11"/>
  <c r="Y189" i="11"/>
  <c r="B189" i="11"/>
  <c r="Z188" i="11"/>
  <c r="Y188" i="11"/>
  <c r="B188" i="11"/>
  <c r="Z187" i="11"/>
  <c r="Y187" i="11"/>
  <c r="B187" i="11"/>
  <c r="Z186" i="11"/>
  <c r="Y186" i="11"/>
  <c r="B186" i="11"/>
  <c r="Z185" i="11"/>
  <c r="Y185" i="11"/>
  <c r="B185" i="11"/>
  <c r="Z184" i="11"/>
  <c r="Y184" i="11"/>
  <c r="B184" i="11"/>
  <c r="Z183" i="11"/>
  <c r="Y183" i="11"/>
  <c r="B183" i="11"/>
  <c r="Z182" i="11"/>
  <c r="Y182" i="11"/>
  <c r="B182" i="11"/>
  <c r="Z181" i="11"/>
  <c r="Y181" i="11"/>
  <c r="B181" i="11"/>
  <c r="Z180" i="11"/>
  <c r="Y180" i="11"/>
  <c r="B180" i="11"/>
  <c r="Z179" i="11"/>
  <c r="Y179" i="11"/>
  <c r="B179" i="11"/>
  <c r="Z178" i="11"/>
  <c r="Y178" i="11"/>
  <c r="B178" i="11"/>
  <c r="Z177" i="11"/>
  <c r="Y177" i="11"/>
  <c r="B177" i="11"/>
  <c r="Z176" i="11"/>
  <c r="Y176" i="11"/>
  <c r="B176" i="11"/>
  <c r="Z175" i="11"/>
  <c r="Y175" i="11"/>
  <c r="B175" i="11"/>
  <c r="Z174" i="11"/>
  <c r="Y174" i="11"/>
  <c r="B174" i="11"/>
  <c r="Z173" i="11"/>
  <c r="Y173" i="11"/>
  <c r="B173" i="11"/>
  <c r="Z172" i="11"/>
  <c r="Y172" i="11"/>
  <c r="B172" i="11"/>
  <c r="Z171" i="11"/>
  <c r="Y171" i="11"/>
  <c r="B171" i="11"/>
  <c r="Z170" i="11"/>
  <c r="Y170" i="11"/>
  <c r="B170" i="11"/>
  <c r="Z169" i="11"/>
  <c r="Y169" i="11"/>
  <c r="B169" i="11"/>
  <c r="Z168" i="11"/>
  <c r="Y168" i="11"/>
  <c r="B168" i="11"/>
  <c r="Z167" i="11"/>
  <c r="Y167" i="11"/>
  <c r="B167" i="11"/>
  <c r="Z166" i="11"/>
  <c r="Y166" i="11"/>
  <c r="B166" i="11"/>
  <c r="Z165" i="11"/>
  <c r="Y165" i="11"/>
  <c r="B165" i="11"/>
  <c r="Z164" i="11"/>
  <c r="Y164" i="11"/>
  <c r="B164" i="11"/>
  <c r="Z163" i="11"/>
  <c r="Y163" i="11"/>
  <c r="B163" i="11"/>
  <c r="Z162" i="11"/>
  <c r="Y162" i="11"/>
  <c r="B162" i="11"/>
  <c r="Z161" i="11"/>
  <c r="Y161" i="11"/>
  <c r="B161" i="11"/>
  <c r="Z160" i="11"/>
  <c r="Y160" i="11"/>
  <c r="B160" i="11"/>
  <c r="Z159" i="11"/>
  <c r="Y159" i="11"/>
  <c r="B159" i="11"/>
  <c r="Z158" i="11"/>
  <c r="Y158" i="11"/>
  <c r="B158" i="11"/>
  <c r="Z157" i="11"/>
  <c r="Y157" i="11"/>
  <c r="B157" i="11"/>
  <c r="Z156" i="11"/>
  <c r="Y156" i="11"/>
  <c r="B156" i="11"/>
  <c r="Z155" i="11"/>
  <c r="Y155" i="11"/>
  <c r="B155" i="11"/>
  <c r="Z154" i="11"/>
  <c r="Y154" i="11"/>
  <c r="B154" i="11"/>
  <c r="Z153" i="11"/>
  <c r="Y153" i="11"/>
  <c r="B153" i="11"/>
  <c r="Z152" i="11"/>
  <c r="Y152" i="11"/>
  <c r="B152" i="11"/>
  <c r="Z151" i="11"/>
  <c r="Y151" i="11"/>
  <c r="B151" i="11"/>
  <c r="Z150" i="11"/>
  <c r="Y150" i="11"/>
  <c r="B150" i="11"/>
  <c r="Z149" i="11"/>
  <c r="Y149" i="11"/>
  <c r="B149" i="11"/>
  <c r="Z148" i="11"/>
  <c r="Y148" i="11"/>
  <c r="B148" i="11"/>
  <c r="Z147" i="11"/>
  <c r="Y147" i="11"/>
  <c r="B147" i="11"/>
  <c r="Z146" i="11"/>
  <c r="Y146" i="11"/>
  <c r="B146" i="11"/>
  <c r="Z145" i="11"/>
  <c r="Y145" i="11"/>
  <c r="B145" i="11"/>
  <c r="Z144" i="11"/>
  <c r="Y144" i="11"/>
  <c r="B144" i="11"/>
  <c r="Z143" i="11"/>
  <c r="Y143" i="11"/>
  <c r="B143" i="11"/>
  <c r="Z142" i="11"/>
  <c r="Y142" i="11"/>
  <c r="B142" i="11"/>
  <c r="Z141" i="11"/>
  <c r="Y141" i="11"/>
  <c r="B141" i="11"/>
  <c r="Z140" i="11"/>
  <c r="Y140" i="11"/>
  <c r="B140" i="11"/>
  <c r="Z139" i="11"/>
  <c r="Y139" i="11"/>
  <c r="B139" i="11"/>
  <c r="Z138" i="11"/>
  <c r="Y138" i="11"/>
  <c r="B138" i="11"/>
  <c r="Z137" i="11"/>
  <c r="Y137" i="11"/>
  <c r="B137" i="11"/>
  <c r="Z136" i="11"/>
  <c r="Y136" i="11"/>
  <c r="B136" i="11"/>
  <c r="Z135" i="11"/>
  <c r="Y135" i="11"/>
  <c r="B135" i="11"/>
  <c r="Z134" i="11"/>
  <c r="Y134" i="11"/>
  <c r="B134" i="11"/>
  <c r="Z133" i="11"/>
  <c r="Y133" i="11"/>
  <c r="B133" i="11"/>
  <c r="Z132" i="11"/>
  <c r="Y132" i="11"/>
  <c r="B132" i="11"/>
  <c r="Z131" i="11"/>
  <c r="Y131" i="11"/>
  <c r="B131" i="11"/>
  <c r="Z130" i="11"/>
  <c r="Y130" i="11"/>
  <c r="B130" i="11"/>
  <c r="Z129" i="11"/>
  <c r="Y129" i="11"/>
  <c r="B129" i="11"/>
  <c r="Z128" i="11"/>
  <c r="Y128" i="11"/>
  <c r="B128" i="11"/>
  <c r="Z127" i="11"/>
  <c r="Y127" i="11"/>
  <c r="B127" i="11"/>
  <c r="Z126" i="11"/>
  <c r="Y126" i="11"/>
  <c r="B126" i="11"/>
  <c r="Z125" i="11"/>
  <c r="Y125" i="11"/>
  <c r="B125" i="11"/>
  <c r="Z124" i="11"/>
  <c r="Y124" i="11"/>
  <c r="B124" i="11"/>
  <c r="Z123" i="11"/>
  <c r="Y123" i="11"/>
  <c r="B123" i="11"/>
  <c r="Z122" i="11"/>
  <c r="Y122" i="11"/>
  <c r="B122" i="11"/>
  <c r="Z121" i="11"/>
  <c r="Y121" i="11"/>
  <c r="B121" i="11"/>
  <c r="Z120" i="11"/>
  <c r="Y120" i="11"/>
  <c r="B120" i="11"/>
  <c r="Z119" i="11"/>
  <c r="Y119" i="11"/>
  <c r="B119" i="11"/>
  <c r="Z118" i="11"/>
  <c r="Y118" i="11"/>
  <c r="B118" i="11"/>
  <c r="Z117" i="11"/>
  <c r="Y117" i="11"/>
  <c r="B117" i="11"/>
  <c r="Z116" i="11"/>
  <c r="Y116" i="11"/>
  <c r="B116" i="11"/>
  <c r="Z115" i="11"/>
  <c r="Y115" i="11"/>
  <c r="B115" i="11"/>
  <c r="Z114" i="11"/>
  <c r="Y114" i="11"/>
  <c r="B114" i="11"/>
  <c r="Z113" i="11"/>
  <c r="Y113" i="11"/>
  <c r="B113" i="11"/>
  <c r="Z112" i="11"/>
  <c r="Y112" i="11"/>
  <c r="B112" i="11"/>
  <c r="Z111" i="11"/>
  <c r="Y111" i="11"/>
  <c r="B111" i="11"/>
  <c r="Z110" i="11"/>
  <c r="Y110" i="11"/>
  <c r="B110" i="11"/>
  <c r="Z109" i="11"/>
  <c r="Y109" i="11"/>
  <c r="B109" i="11"/>
  <c r="Z108" i="11"/>
  <c r="Y108" i="11"/>
  <c r="B108" i="11"/>
  <c r="Z107" i="11"/>
  <c r="Y107" i="11"/>
  <c r="B107" i="11"/>
  <c r="Z106" i="11"/>
  <c r="Y106" i="11"/>
  <c r="B106" i="11"/>
  <c r="Z105" i="11"/>
  <c r="Y105" i="11"/>
  <c r="B105" i="11"/>
  <c r="Z104" i="11"/>
  <c r="Y104" i="11"/>
  <c r="B104" i="11"/>
  <c r="Z103" i="11"/>
  <c r="Y103" i="11"/>
  <c r="B103" i="11"/>
  <c r="Z102" i="11"/>
  <c r="Y102" i="11"/>
  <c r="B102" i="11"/>
  <c r="Z101" i="11"/>
  <c r="Y101" i="11"/>
  <c r="B101" i="11"/>
  <c r="Z100" i="11"/>
  <c r="Y100" i="11"/>
  <c r="B100" i="11"/>
  <c r="Z99" i="11"/>
  <c r="Y99" i="11"/>
  <c r="B99" i="11"/>
  <c r="Z98" i="11"/>
  <c r="Y98" i="11"/>
  <c r="B98" i="11"/>
  <c r="Z97" i="11"/>
  <c r="Y97" i="11"/>
  <c r="B97" i="11"/>
  <c r="Z96" i="11"/>
  <c r="Y96" i="11"/>
  <c r="B96" i="11"/>
  <c r="Z95" i="11"/>
  <c r="Y95" i="11"/>
  <c r="B95" i="11"/>
  <c r="Z94" i="11"/>
  <c r="Y94" i="11"/>
  <c r="B94" i="11"/>
  <c r="Z93" i="11"/>
  <c r="Y93" i="11"/>
  <c r="B93" i="11"/>
  <c r="Z92" i="11"/>
  <c r="Y92" i="11"/>
  <c r="B92" i="11"/>
  <c r="Z91" i="11"/>
  <c r="Y91" i="11"/>
  <c r="B91" i="11"/>
  <c r="Z90" i="11"/>
  <c r="Y90" i="11"/>
  <c r="B90" i="11"/>
  <c r="Z89" i="11"/>
  <c r="Y89" i="11"/>
  <c r="B89" i="11"/>
  <c r="Z88" i="11"/>
  <c r="Y88" i="11"/>
  <c r="B88" i="11"/>
  <c r="Z87" i="11"/>
  <c r="Y87" i="11"/>
  <c r="B87" i="11"/>
  <c r="Z86" i="11"/>
  <c r="Y86" i="11"/>
  <c r="B86" i="11"/>
  <c r="Z85" i="11"/>
  <c r="Y85" i="11"/>
  <c r="B85" i="11"/>
  <c r="Z84" i="11"/>
  <c r="Y84" i="11"/>
  <c r="B84" i="11"/>
  <c r="Z83" i="11"/>
  <c r="Y83" i="11"/>
  <c r="B83" i="11"/>
  <c r="Z82" i="11"/>
  <c r="Y82" i="11"/>
  <c r="B82" i="11"/>
  <c r="Z81" i="11"/>
  <c r="Y81" i="11"/>
  <c r="B81" i="11"/>
  <c r="Z80" i="11"/>
  <c r="Y80" i="11"/>
  <c r="B80" i="11"/>
  <c r="Z79" i="11"/>
  <c r="Y79" i="11"/>
  <c r="B79" i="11"/>
  <c r="Z78" i="11"/>
  <c r="Y78" i="11"/>
  <c r="B78" i="11"/>
  <c r="Z77" i="11"/>
  <c r="Y77" i="11"/>
  <c r="B77" i="11"/>
  <c r="Z76" i="11"/>
  <c r="Y76" i="11"/>
  <c r="B76" i="11"/>
  <c r="Z75" i="11"/>
  <c r="Y75" i="11"/>
  <c r="B75" i="11"/>
  <c r="Z74" i="11"/>
  <c r="Y74" i="11"/>
  <c r="B74" i="11"/>
  <c r="Z73" i="11"/>
  <c r="Y73" i="11"/>
  <c r="B73" i="11"/>
  <c r="Z72" i="11"/>
  <c r="Y72" i="11"/>
  <c r="B72" i="11"/>
  <c r="Z71" i="11"/>
  <c r="Y71" i="11"/>
  <c r="B71" i="11"/>
  <c r="Z70" i="11"/>
  <c r="Y70" i="11"/>
  <c r="B70" i="11"/>
  <c r="Z69" i="11"/>
  <c r="Y69" i="11"/>
  <c r="B69" i="11"/>
  <c r="Z68" i="11"/>
  <c r="Y68" i="11"/>
  <c r="B68" i="11"/>
  <c r="Z67" i="11"/>
  <c r="Y67" i="11"/>
  <c r="B67" i="11"/>
  <c r="Z66" i="11"/>
  <c r="Y66" i="11"/>
  <c r="B66" i="11"/>
  <c r="Z65" i="11"/>
  <c r="Y65" i="11"/>
  <c r="B65" i="11"/>
  <c r="Z64" i="11"/>
  <c r="Y64" i="11"/>
  <c r="B64" i="11"/>
  <c r="Z63" i="11"/>
  <c r="Y63" i="11"/>
  <c r="B63" i="11"/>
  <c r="Z62" i="11"/>
  <c r="Y62" i="11"/>
  <c r="B62" i="11"/>
  <c r="Z61" i="11"/>
  <c r="Y61" i="11"/>
  <c r="B61" i="11"/>
  <c r="Z60" i="11"/>
  <c r="Y60" i="11"/>
  <c r="B60" i="11"/>
  <c r="Z59" i="11"/>
  <c r="Y59" i="11"/>
  <c r="B59" i="11"/>
  <c r="Z58" i="11"/>
  <c r="Y58" i="11"/>
  <c r="B58" i="11"/>
  <c r="Z57" i="11"/>
  <c r="Y57" i="11"/>
  <c r="B57" i="11"/>
  <c r="Z56" i="11"/>
  <c r="Y56" i="11"/>
  <c r="B56" i="11"/>
  <c r="Z55" i="11"/>
  <c r="Y55" i="11"/>
  <c r="B55" i="11"/>
  <c r="Z54" i="11"/>
  <c r="Y54" i="11"/>
  <c r="B54" i="11"/>
  <c r="Z53" i="11"/>
  <c r="Y53" i="11"/>
  <c r="B53" i="11"/>
  <c r="Z52" i="11"/>
  <c r="Y52" i="11"/>
  <c r="B52" i="11"/>
  <c r="Z51" i="11"/>
  <c r="Y51" i="11"/>
  <c r="B51" i="11"/>
  <c r="Z50" i="11"/>
  <c r="Y50" i="11"/>
  <c r="B50" i="11"/>
  <c r="Z49" i="11"/>
  <c r="Y49" i="11"/>
  <c r="B49" i="11"/>
  <c r="Z48" i="11"/>
  <c r="Y48" i="11"/>
  <c r="B48" i="11"/>
  <c r="Z47" i="11"/>
  <c r="Y47" i="11"/>
  <c r="B47" i="11"/>
  <c r="Z46" i="11"/>
  <c r="Y46" i="11"/>
  <c r="B46" i="11"/>
  <c r="Z45" i="11"/>
  <c r="Y45" i="11"/>
  <c r="B45" i="11"/>
  <c r="Z44" i="11"/>
  <c r="Y44" i="11"/>
  <c r="B44" i="11"/>
  <c r="Z43" i="11"/>
  <c r="Y43" i="11"/>
  <c r="B43" i="11"/>
  <c r="Z42" i="11"/>
  <c r="Y42" i="11"/>
  <c r="B42" i="11"/>
  <c r="Z41" i="11"/>
  <c r="Y41" i="11"/>
  <c r="B41" i="11"/>
  <c r="Z40" i="11"/>
  <c r="Y40" i="11"/>
  <c r="B40" i="11"/>
  <c r="Z39" i="11"/>
  <c r="Y39" i="11"/>
  <c r="B39" i="11"/>
  <c r="Z38" i="11"/>
  <c r="Y38" i="11"/>
  <c r="B38" i="11"/>
  <c r="Z37" i="11"/>
  <c r="Y37" i="11"/>
  <c r="B37" i="11"/>
  <c r="Z36" i="11"/>
  <c r="Y36" i="11"/>
  <c r="B36" i="11"/>
  <c r="Z35" i="11"/>
  <c r="Y35" i="11"/>
  <c r="B35" i="11"/>
  <c r="Z34" i="11"/>
  <c r="Y34" i="11"/>
  <c r="B34" i="11"/>
  <c r="Z33" i="11"/>
  <c r="Y33" i="11"/>
  <c r="B33" i="11"/>
  <c r="Z32" i="11"/>
  <c r="Y32" i="11"/>
  <c r="B32" i="11"/>
  <c r="Z31" i="11"/>
  <c r="Y31" i="11"/>
  <c r="B31" i="11"/>
  <c r="Z30" i="11"/>
  <c r="Y30" i="11"/>
  <c r="B30" i="11"/>
  <c r="Z29" i="11"/>
  <c r="Y29" i="11"/>
  <c r="B29" i="11"/>
  <c r="Z28" i="11"/>
  <c r="Y28" i="11"/>
  <c r="B28" i="11"/>
  <c r="Z27" i="11"/>
  <c r="Y27" i="11"/>
  <c r="B27" i="11"/>
  <c r="Z26" i="11"/>
  <c r="Y26" i="11"/>
  <c r="B26" i="11"/>
  <c r="Z25" i="11"/>
  <c r="Y25" i="11"/>
  <c r="B25" i="11"/>
  <c r="Z24" i="11"/>
  <c r="Y24" i="11"/>
  <c r="B24" i="11"/>
  <c r="Z23" i="11"/>
  <c r="Y23" i="11"/>
  <c r="B23" i="11"/>
  <c r="Z22" i="11"/>
  <c r="Y22" i="11"/>
  <c r="B22" i="11"/>
  <c r="Z21" i="11"/>
  <c r="Y21" i="11"/>
  <c r="B21" i="11"/>
  <c r="Z20" i="11"/>
  <c r="Y20" i="11"/>
  <c r="B20" i="11"/>
  <c r="Z19" i="11"/>
  <c r="Y19" i="11"/>
  <c r="B19" i="11"/>
  <c r="Z18" i="11"/>
  <c r="Y18" i="11"/>
  <c r="B18" i="11"/>
  <c r="Z17" i="11"/>
  <c r="Y17" i="11"/>
  <c r="B17" i="11"/>
  <c r="Z16" i="11"/>
  <c r="Y16" i="11"/>
  <c r="B16" i="11"/>
  <c r="Z15" i="11"/>
  <c r="Y15" i="11"/>
  <c r="B15" i="11"/>
  <c r="Z14" i="11"/>
  <c r="Y14" i="11"/>
  <c r="B14" i="11"/>
  <c r="Z13" i="11"/>
  <c r="Y13" i="11"/>
  <c r="B13" i="11"/>
  <c r="Z12" i="11"/>
  <c r="Y12" i="11"/>
  <c r="B12" i="11"/>
  <c r="Z11" i="11"/>
  <c r="Y11" i="11"/>
  <c r="B11" i="11"/>
  <c r="Z10" i="11"/>
  <c r="Y10" i="11"/>
  <c r="B10" i="11"/>
  <c r="Z9" i="11"/>
  <c r="Y9" i="11"/>
  <c r="B9" i="11"/>
  <c r="Z8" i="11"/>
  <c r="Y8" i="11"/>
  <c r="B8" i="11"/>
  <c r="Z7" i="11"/>
  <c r="Y7" i="11"/>
  <c r="B7" i="11"/>
  <c r="Z6" i="11"/>
  <c r="Y6" i="11"/>
  <c r="B6" i="11"/>
  <c r="Z5" i="11"/>
  <c r="Y5" i="11"/>
  <c r="B5" i="11"/>
  <c r="Z4" i="11"/>
  <c r="Y4" i="11"/>
  <c r="B4" i="11"/>
  <c r="Z403" i="10"/>
  <c r="Y403" i="10"/>
  <c r="B403" i="10"/>
  <c r="Z402" i="10"/>
  <c r="Y402" i="10"/>
  <c r="B402" i="10"/>
  <c r="Z401" i="10"/>
  <c r="Y401" i="10"/>
  <c r="B401" i="10"/>
  <c r="Z400" i="10"/>
  <c r="Y400" i="10"/>
  <c r="B400" i="10"/>
  <c r="Z399" i="10"/>
  <c r="Y399" i="10"/>
  <c r="B399" i="10"/>
  <c r="Z398" i="10"/>
  <c r="Y398" i="10"/>
  <c r="B398" i="10"/>
  <c r="Z397" i="10"/>
  <c r="Y397" i="10"/>
  <c r="B397" i="10"/>
  <c r="Z396" i="10"/>
  <c r="Y396" i="10"/>
  <c r="B396" i="10"/>
  <c r="Z395" i="10"/>
  <c r="Y395" i="10"/>
  <c r="B395" i="10"/>
  <c r="Z394" i="10"/>
  <c r="Y394" i="10"/>
  <c r="B394" i="10"/>
  <c r="Z393" i="10"/>
  <c r="Y393" i="10"/>
  <c r="B393" i="10"/>
  <c r="Z392" i="10"/>
  <c r="Y392" i="10"/>
  <c r="B392" i="10"/>
  <c r="Z391" i="10"/>
  <c r="Y391" i="10"/>
  <c r="B391" i="10"/>
  <c r="Z390" i="10"/>
  <c r="Y390" i="10"/>
  <c r="B390" i="10"/>
  <c r="Z389" i="10"/>
  <c r="Y389" i="10"/>
  <c r="B389" i="10"/>
  <c r="Z388" i="10"/>
  <c r="Y388" i="10"/>
  <c r="B388" i="10"/>
  <c r="Z387" i="10"/>
  <c r="Y387" i="10"/>
  <c r="B387" i="10"/>
  <c r="Z386" i="10"/>
  <c r="Y386" i="10"/>
  <c r="B386" i="10"/>
  <c r="Z385" i="10"/>
  <c r="Y385" i="10"/>
  <c r="B385" i="10"/>
  <c r="Z384" i="10"/>
  <c r="Y384" i="10"/>
  <c r="B384" i="10"/>
  <c r="Z383" i="10"/>
  <c r="Y383" i="10"/>
  <c r="B383" i="10"/>
  <c r="Z382" i="10"/>
  <c r="Y382" i="10"/>
  <c r="B382" i="10"/>
  <c r="Z381" i="10"/>
  <c r="Y381" i="10"/>
  <c r="B381" i="10"/>
  <c r="Z380" i="10"/>
  <c r="Y380" i="10"/>
  <c r="B380" i="10"/>
  <c r="Z379" i="10"/>
  <c r="Y379" i="10"/>
  <c r="B379" i="10"/>
  <c r="Z378" i="10"/>
  <c r="Y378" i="10"/>
  <c r="B378" i="10"/>
  <c r="Z377" i="10"/>
  <c r="Y377" i="10"/>
  <c r="B377" i="10"/>
  <c r="Z376" i="10"/>
  <c r="Y376" i="10"/>
  <c r="B376" i="10"/>
  <c r="Z375" i="10"/>
  <c r="Y375" i="10"/>
  <c r="B375" i="10"/>
  <c r="Z374" i="10"/>
  <c r="Y374" i="10"/>
  <c r="B374" i="10"/>
  <c r="Z373" i="10"/>
  <c r="Y373" i="10"/>
  <c r="B373" i="10"/>
  <c r="Z372" i="10"/>
  <c r="Y372" i="10"/>
  <c r="B372" i="10"/>
  <c r="Z371" i="10"/>
  <c r="Y371" i="10"/>
  <c r="B371" i="10"/>
  <c r="Z370" i="10"/>
  <c r="Y370" i="10"/>
  <c r="B370" i="10"/>
  <c r="Z369" i="10"/>
  <c r="Y369" i="10"/>
  <c r="B369" i="10"/>
  <c r="Z368" i="10"/>
  <c r="Y368" i="10"/>
  <c r="B368" i="10"/>
  <c r="Z367" i="10"/>
  <c r="Y367" i="10"/>
  <c r="B367" i="10"/>
  <c r="Z366" i="10"/>
  <c r="Y366" i="10"/>
  <c r="B366" i="10"/>
  <c r="Z365" i="10"/>
  <c r="Y365" i="10"/>
  <c r="B365" i="10"/>
  <c r="Z364" i="10"/>
  <c r="Y364" i="10"/>
  <c r="B364" i="10"/>
  <c r="Z363" i="10"/>
  <c r="Y363" i="10"/>
  <c r="B363" i="10"/>
  <c r="Z362" i="10"/>
  <c r="Y362" i="10"/>
  <c r="B362" i="10"/>
  <c r="Z361" i="10"/>
  <c r="Y361" i="10"/>
  <c r="B361" i="10"/>
  <c r="Z360" i="10"/>
  <c r="Y360" i="10"/>
  <c r="B360" i="10"/>
  <c r="Z359" i="10"/>
  <c r="Y359" i="10"/>
  <c r="B359" i="10"/>
  <c r="Z358" i="10"/>
  <c r="Y358" i="10"/>
  <c r="B358" i="10"/>
  <c r="Z357" i="10"/>
  <c r="Y357" i="10"/>
  <c r="B357" i="10"/>
  <c r="Z356" i="10"/>
  <c r="Y356" i="10"/>
  <c r="B356" i="10"/>
  <c r="Z355" i="10"/>
  <c r="Y355" i="10"/>
  <c r="B355" i="10"/>
  <c r="Z354" i="10"/>
  <c r="Y354" i="10"/>
  <c r="B354" i="10"/>
  <c r="Z353" i="10"/>
  <c r="Y353" i="10"/>
  <c r="B353" i="10"/>
  <c r="Z352" i="10"/>
  <c r="Y352" i="10"/>
  <c r="B352" i="10"/>
  <c r="Z351" i="10"/>
  <c r="Y351" i="10"/>
  <c r="B351" i="10"/>
  <c r="Z350" i="10"/>
  <c r="Y350" i="10"/>
  <c r="B350" i="10"/>
  <c r="Z349" i="10"/>
  <c r="Y349" i="10"/>
  <c r="B349" i="10"/>
  <c r="Z348" i="10"/>
  <c r="Y348" i="10"/>
  <c r="B348" i="10"/>
  <c r="Z347" i="10"/>
  <c r="Y347" i="10"/>
  <c r="B347" i="10"/>
  <c r="Z346" i="10"/>
  <c r="Y346" i="10"/>
  <c r="B346" i="10"/>
  <c r="Z345" i="10"/>
  <c r="Y345" i="10"/>
  <c r="B345" i="10"/>
  <c r="Z344" i="10"/>
  <c r="Y344" i="10"/>
  <c r="B344" i="10"/>
  <c r="Z343" i="10"/>
  <c r="Y343" i="10"/>
  <c r="B343" i="10"/>
  <c r="Z342" i="10"/>
  <c r="Y342" i="10"/>
  <c r="B342" i="10"/>
  <c r="Z341" i="10"/>
  <c r="Y341" i="10"/>
  <c r="B341" i="10"/>
  <c r="Z340" i="10"/>
  <c r="Y340" i="10"/>
  <c r="B340" i="10"/>
  <c r="Z339" i="10"/>
  <c r="Y339" i="10"/>
  <c r="B339" i="10"/>
  <c r="Z338" i="10"/>
  <c r="Y338" i="10"/>
  <c r="B338" i="10"/>
  <c r="Z337" i="10"/>
  <c r="Y337" i="10"/>
  <c r="B337" i="10"/>
  <c r="Z336" i="10"/>
  <c r="Y336" i="10"/>
  <c r="B336" i="10"/>
  <c r="Z335" i="10"/>
  <c r="Y335" i="10"/>
  <c r="B335" i="10"/>
  <c r="Z334" i="10"/>
  <c r="Y334" i="10"/>
  <c r="B334" i="10"/>
  <c r="Z333" i="10"/>
  <c r="Y333" i="10"/>
  <c r="B333" i="10"/>
  <c r="Z332" i="10"/>
  <c r="Y332" i="10"/>
  <c r="B332" i="10"/>
  <c r="Z331" i="10"/>
  <c r="Y331" i="10"/>
  <c r="B331" i="10"/>
  <c r="Z330" i="10"/>
  <c r="Y330" i="10"/>
  <c r="B330" i="10"/>
  <c r="Z329" i="10"/>
  <c r="Y329" i="10"/>
  <c r="B329" i="10"/>
  <c r="Z328" i="10"/>
  <c r="Y328" i="10"/>
  <c r="B328" i="10"/>
  <c r="Z327" i="10"/>
  <c r="Y327" i="10"/>
  <c r="B327" i="10"/>
  <c r="Z326" i="10"/>
  <c r="Y326" i="10"/>
  <c r="B326" i="10"/>
  <c r="Z325" i="10"/>
  <c r="Y325" i="10"/>
  <c r="B325" i="10"/>
  <c r="Z324" i="10"/>
  <c r="Y324" i="10"/>
  <c r="B324" i="10"/>
  <c r="Z323" i="10"/>
  <c r="Y323" i="10"/>
  <c r="B323" i="10"/>
  <c r="Z322" i="10"/>
  <c r="Y322" i="10"/>
  <c r="B322" i="10"/>
  <c r="Z321" i="10"/>
  <c r="Y321" i="10"/>
  <c r="B321" i="10"/>
  <c r="Z320" i="10"/>
  <c r="Y320" i="10"/>
  <c r="B320" i="10"/>
  <c r="Z319" i="10"/>
  <c r="Y319" i="10"/>
  <c r="B319" i="10"/>
  <c r="Z318" i="10"/>
  <c r="Y318" i="10"/>
  <c r="B318" i="10"/>
  <c r="Z317" i="10"/>
  <c r="Y317" i="10"/>
  <c r="B317" i="10"/>
  <c r="Z316" i="10"/>
  <c r="Y316" i="10"/>
  <c r="B316" i="10"/>
  <c r="Z315" i="10"/>
  <c r="Y315" i="10"/>
  <c r="B315" i="10"/>
  <c r="Z314" i="10"/>
  <c r="Y314" i="10"/>
  <c r="B314" i="10"/>
  <c r="Z313" i="10"/>
  <c r="Y313" i="10"/>
  <c r="B313" i="10"/>
  <c r="Z312" i="10"/>
  <c r="Y312" i="10"/>
  <c r="B312" i="10"/>
  <c r="Z311" i="10"/>
  <c r="Y311" i="10"/>
  <c r="B311" i="10"/>
  <c r="Z310" i="10"/>
  <c r="Y310" i="10"/>
  <c r="B310" i="10"/>
  <c r="Z309" i="10"/>
  <c r="Y309" i="10"/>
  <c r="B309" i="10"/>
  <c r="Z308" i="10"/>
  <c r="Y308" i="10"/>
  <c r="B308" i="10"/>
  <c r="Z307" i="10"/>
  <c r="Y307" i="10"/>
  <c r="B307" i="10"/>
  <c r="Z306" i="10"/>
  <c r="Y306" i="10"/>
  <c r="B306" i="10"/>
  <c r="Z305" i="10"/>
  <c r="Y305" i="10"/>
  <c r="B305" i="10"/>
  <c r="Z304" i="10"/>
  <c r="Y304" i="10"/>
  <c r="B304" i="10"/>
  <c r="Z303" i="10"/>
  <c r="Y303" i="10"/>
  <c r="B303" i="10"/>
  <c r="Z302" i="10"/>
  <c r="Y302" i="10"/>
  <c r="B302" i="10"/>
  <c r="Z301" i="10"/>
  <c r="Y301" i="10"/>
  <c r="B301" i="10"/>
  <c r="Z300" i="10"/>
  <c r="Y300" i="10"/>
  <c r="B300" i="10"/>
  <c r="Z299" i="10"/>
  <c r="Y299" i="10"/>
  <c r="B299" i="10"/>
  <c r="Z298" i="10"/>
  <c r="Y298" i="10"/>
  <c r="B298" i="10"/>
  <c r="Z297" i="10"/>
  <c r="Y297" i="10"/>
  <c r="B297" i="10"/>
  <c r="Z296" i="10"/>
  <c r="Y296" i="10"/>
  <c r="B296" i="10"/>
  <c r="Z295" i="10"/>
  <c r="Y295" i="10"/>
  <c r="B295" i="10"/>
  <c r="Z294" i="10"/>
  <c r="Y294" i="10"/>
  <c r="B294" i="10"/>
  <c r="Z293" i="10"/>
  <c r="Y293" i="10"/>
  <c r="B293" i="10"/>
  <c r="Z292" i="10"/>
  <c r="Y292" i="10"/>
  <c r="B292" i="10"/>
  <c r="Z291" i="10"/>
  <c r="Y291" i="10"/>
  <c r="B291" i="10"/>
  <c r="Z290" i="10"/>
  <c r="Y290" i="10"/>
  <c r="B290" i="10"/>
  <c r="Z289" i="10"/>
  <c r="Y289" i="10"/>
  <c r="B289" i="10"/>
  <c r="Z288" i="10"/>
  <c r="Y288" i="10"/>
  <c r="B288" i="10"/>
  <c r="Z287" i="10"/>
  <c r="Y287" i="10"/>
  <c r="B287" i="10"/>
  <c r="Z286" i="10"/>
  <c r="Y286" i="10"/>
  <c r="B286" i="10"/>
  <c r="Z285" i="10"/>
  <c r="Y285" i="10"/>
  <c r="B285" i="10"/>
  <c r="Z284" i="10"/>
  <c r="Y284" i="10"/>
  <c r="B284" i="10"/>
  <c r="Z283" i="10"/>
  <c r="Y283" i="10"/>
  <c r="B283" i="10"/>
  <c r="Z282" i="10"/>
  <c r="Y282" i="10"/>
  <c r="B282" i="10"/>
  <c r="Z281" i="10"/>
  <c r="Y281" i="10"/>
  <c r="B281" i="10"/>
  <c r="Z280" i="10"/>
  <c r="Y280" i="10"/>
  <c r="B280" i="10"/>
  <c r="Z279" i="10"/>
  <c r="Y279" i="10"/>
  <c r="B279" i="10"/>
  <c r="Z278" i="10"/>
  <c r="Y278" i="10"/>
  <c r="B278" i="10"/>
  <c r="Z277" i="10"/>
  <c r="Y277" i="10"/>
  <c r="B277" i="10"/>
  <c r="Z276" i="10"/>
  <c r="Y276" i="10"/>
  <c r="B276" i="10"/>
  <c r="Z275" i="10"/>
  <c r="Y275" i="10"/>
  <c r="B275" i="10"/>
  <c r="Z274" i="10"/>
  <c r="Y274" i="10"/>
  <c r="B274" i="10"/>
  <c r="Z273" i="10"/>
  <c r="Y273" i="10"/>
  <c r="B273" i="10"/>
  <c r="Z272" i="10"/>
  <c r="Y272" i="10"/>
  <c r="B272" i="10"/>
  <c r="Z271" i="10"/>
  <c r="Y271" i="10"/>
  <c r="B271" i="10"/>
  <c r="Z270" i="10"/>
  <c r="Y270" i="10"/>
  <c r="B270" i="10"/>
  <c r="Z269" i="10"/>
  <c r="Y269" i="10"/>
  <c r="B269" i="10"/>
  <c r="Z268" i="10"/>
  <c r="Y268" i="10"/>
  <c r="B268" i="10"/>
  <c r="Z267" i="10"/>
  <c r="Y267" i="10"/>
  <c r="B267" i="10"/>
  <c r="Z266" i="10"/>
  <c r="Y266" i="10"/>
  <c r="B266" i="10"/>
  <c r="Z265" i="10"/>
  <c r="Y265" i="10"/>
  <c r="B265" i="10"/>
  <c r="Z264" i="10"/>
  <c r="Y264" i="10"/>
  <c r="B264" i="10"/>
  <c r="Z263" i="10"/>
  <c r="Y263" i="10"/>
  <c r="B263" i="10"/>
  <c r="Z262" i="10"/>
  <c r="Y262" i="10"/>
  <c r="B262" i="10"/>
  <c r="Z261" i="10"/>
  <c r="Y261" i="10"/>
  <c r="B261" i="10"/>
  <c r="Z260" i="10"/>
  <c r="Y260" i="10"/>
  <c r="B260" i="10"/>
  <c r="Z259" i="10"/>
  <c r="Y259" i="10"/>
  <c r="B259" i="10"/>
  <c r="Z258" i="10"/>
  <c r="Y258" i="10"/>
  <c r="B258" i="10"/>
  <c r="Z257" i="10"/>
  <c r="Y257" i="10"/>
  <c r="B257" i="10"/>
  <c r="Z256" i="10"/>
  <c r="Y256" i="10"/>
  <c r="B256" i="10"/>
  <c r="Z255" i="10"/>
  <c r="Y255" i="10"/>
  <c r="B255" i="10"/>
  <c r="Z254" i="10"/>
  <c r="Y254" i="10"/>
  <c r="B254" i="10"/>
  <c r="Z253" i="10"/>
  <c r="Y253" i="10"/>
  <c r="B253" i="10"/>
  <c r="Z252" i="10"/>
  <c r="Y252" i="10"/>
  <c r="B252" i="10"/>
  <c r="Z251" i="10"/>
  <c r="Y251" i="10"/>
  <c r="B251" i="10"/>
  <c r="Z250" i="10"/>
  <c r="Y250" i="10"/>
  <c r="B250" i="10"/>
  <c r="Z249" i="10"/>
  <c r="Y249" i="10"/>
  <c r="B249" i="10"/>
  <c r="Z248" i="10"/>
  <c r="Y248" i="10"/>
  <c r="B248" i="10"/>
  <c r="Z247" i="10"/>
  <c r="Y247" i="10"/>
  <c r="B247" i="10"/>
  <c r="Z246" i="10"/>
  <c r="Y246" i="10"/>
  <c r="B246" i="10"/>
  <c r="Z245" i="10"/>
  <c r="Y245" i="10"/>
  <c r="B245" i="10"/>
  <c r="Z244" i="10"/>
  <c r="Y244" i="10"/>
  <c r="B244" i="10"/>
  <c r="Z243" i="10"/>
  <c r="Y243" i="10"/>
  <c r="B243" i="10"/>
  <c r="Z242" i="10"/>
  <c r="Y242" i="10"/>
  <c r="B242" i="10"/>
  <c r="Z241" i="10"/>
  <c r="Y241" i="10"/>
  <c r="B241" i="10"/>
  <c r="Z240" i="10"/>
  <c r="Y240" i="10"/>
  <c r="B240" i="10"/>
  <c r="Z239" i="10"/>
  <c r="Y239" i="10"/>
  <c r="B239" i="10"/>
  <c r="Z238" i="10"/>
  <c r="Y238" i="10"/>
  <c r="B238" i="10"/>
  <c r="Z237" i="10"/>
  <c r="Y237" i="10"/>
  <c r="B237" i="10"/>
  <c r="Z236" i="10"/>
  <c r="Y236" i="10"/>
  <c r="B236" i="10"/>
  <c r="Z235" i="10"/>
  <c r="Y235" i="10"/>
  <c r="B235" i="10"/>
  <c r="Z234" i="10"/>
  <c r="Y234" i="10"/>
  <c r="B234" i="10"/>
  <c r="Z233" i="10"/>
  <c r="Y233" i="10"/>
  <c r="B233" i="10"/>
  <c r="Z232" i="10"/>
  <c r="Y232" i="10"/>
  <c r="B232" i="10"/>
  <c r="Z231" i="10"/>
  <c r="Y231" i="10"/>
  <c r="B231" i="10"/>
  <c r="Z230" i="10"/>
  <c r="Y230" i="10"/>
  <c r="B230" i="10"/>
  <c r="Z229" i="10"/>
  <c r="Y229" i="10"/>
  <c r="B229" i="10"/>
  <c r="Z228" i="10"/>
  <c r="Y228" i="10"/>
  <c r="B228" i="10"/>
  <c r="Z227" i="10"/>
  <c r="Y227" i="10"/>
  <c r="B227" i="10"/>
  <c r="Z226" i="10"/>
  <c r="Y226" i="10"/>
  <c r="B226" i="10"/>
  <c r="Z225" i="10"/>
  <c r="Y225" i="10"/>
  <c r="B225" i="10"/>
  <c r="Z224" i="10"/>
  <c r="Y224" i="10"/>
  <c r="B224" i="10"/>
  <c r="Z223" i="10"/>
  <c r="Y223" i="10"/>
  <c r="B223" i="10"/>
  <c r="Z222" i="10"/>
  <c r="Y222" i="10"/>
  <c r="B222" i="10"/>
  <c r="Z221" i="10"/>
  <c r="Y221" i="10"/>
  <c r="B221" i="10"/>
  <c r="Z220" i="10"/>
  <c r="Y220" i="10"/>
  <c r="B220" i="10"/>
  <c r="Z219" i="10"/>
  <c r="Y219" i="10"/>
  <c r="B219" i="10"/>
  <c r="Z218" i="10"/>
  <c r="Y218" i="10"/>
  <c r="B218" i="10"/>
  <c r="Z217" i="10"/>
  <c r="Y217" i="10"/>
  <c r="B217" i="10"/>
  <c r="Z216" i="10"/>
  <c r="Y216" i="10"/>
  <c r="B216" i="10"/>
  <c r="Z215" i="10"/>
  <c r="Y215" i="10"/>
  <c r="B215" i="10"/>
  <c r="Z214" i="10"/>
  <c r="Y214" i="10"/>
  <c r="B214" i="10"/>
  <c r="Z213" i="10"/>
  <c r="Y213" i="10"/>
  <c r="B213" i="10"/>
  <c r="Z212" i="10"/>
  <c r="Y212" i="10"/>
  <c r="B212" i="10"/>
  <c r="Z211" i="10"/>
  <c r="Y211" i="10"/>
  <c r="B211" i="10"/>
  <c r="Z210" i="10"/>
  <c r="Y210" i="10"/>
  <c r="B210" i="10"/>
  <c r="Z209" i="10"/>
  <c r="Y209" i="10"/>
  <c r="B209" i="10"/>
  <c r="Z208" i="10"/>
  <c r="Y208" i="10"/>
  <c r="B208" i="10"/>
  <c r="Z207" i="10"/>
  <c r="Y207" i="10"/>
  <c r="B207" i="10"/>
  <c r="Z206" i="10"/>
  <c r="Y206" i="10"/>
  <c r="B206" i="10"/>
  <c r="Z205" i="10"/>
  <c r="Y205" i="10"/>
  <c r="B205" i="10"/>
  <c r="Z204" i="10"/>
  <c r="Y204" i="10"/>
  <c r="B204" i="10"/>
  <c r="Z203" i="10"/>
  <c r="Y203" i="10"/>
  <c r="B203" i="10"/>
  <c r="Z202" i="10"/>
  <c r="Y202" i="10"/>
  <c r="B202" i="10"/>
  <c r="Z201" i="10"/>
  <c r="Y201" i="10"/>
  <c r="B201" i="10"/>
  <c r="Z200" i="10"/>
  <c r="Y200" i="10"/>
  <c r="B200" i="10"/>
  <c r="Z199" i="10"/>
  <c r="Y199" i="10"/>
  <c r="B199" i="10"/>
  <c r="Z198" i="10"/>
  <c r="Y198" i="10"/>
  <c r="B198" i="10"/>
  <c r="Z197" i="10"/>
  <c r="Y197" i="10"/>
  <c r="B197" i="10"/>
  <c r="Z196" i="10"/>
  <c r="Y196" i="10"/>
  <c r="B196" i="10"/>
  <c r="Z195" i="10"/>
  <c r="Y195" i="10"/>
  <c r="B195" i="10"/>
  <c r="Z194" i="10"/>
  <c r="Y194" i="10"/>
  <c r="B194" i="10"/>
  <c r="Z193" i="10"/>
  <c r="Y193" i="10"/>
  <c r="B193" i="10"/>
  <c r="Z192" i="10"/>
  <c r="Y192" i="10"/>
  <c r="B192" i="10"/>
  <c r="Z191" i="10"/>
  <c r="Y191" i="10"/>
  <c r="B191" i="10"/>
  <c r="Z190" i="10"/>
  <c r="Y190" i="10"/>
  <c r="B190" i="10"/>
  <c r="Z189" i="10"/>
  <c r="Y189" i="10"/>
  <c r="B189" i="10"/>
  <c r="Z188" i="10"/>
  <c r="Y188" i="10"/>
  <c r="B188" i="10"/>
  <c r="Z187" i="10"/>
  <c r="Y187" i="10"/>
  <c r="B187" i="10"/>
  <c r="Z186" i="10"/>
  <c r="Y186" i="10"/>
  <c r="B186" i="10"/>
  <c r="Z185" i="10"/>
  <c r="Y185" i="10"/>
  <c r="B185" i="10"/>
  <c r="Z184" i="10"/>
  <c r="Y184" i="10"/>
  <c r="B184" i="10"/>
  <c r="Z183" i="10"/>
  <c r="Y183" i="10"/>
  <c r="B183" i="10"/>
  <c r="Z182" i="10"/>
  <c r="Y182" i="10"/>
  <c r="B182" i="10"/>
  <c r="Z181" i="10"/>
  <c r="Y181" i="10"/>
  <c r="B181" i="10"/>
  <c r="Z180" i="10"/>
  <c r="Y180" i="10"/>
  <c r="B180" i="10"/>
  <c r="Z179" i="10"/>
  <c r="Y179" i="10"/>
  <c r="B179" i="10"/>
  <c r="Z178" i="10"/>
  <c r="Y178" i="10"/>
  <c r="B178" i="10"/>
  <c r="Z177" i="10"/>
  <c r="Y177" i="10"/>
  <c r="B177" i="10"/>
  <c r="Z176" i="10"/>
  <c r="Y176" i="10"/>
  <c r="B176" i="10"/>
  <c r="Z175" i="10"/>
  <c r="Y175" i="10"/>
  <c r="B175" i="10"/>
  <c r="Z174" i="10"/>
  <c r="Y174" i="10"/>
  <c r="B174" i="10"/>
  <c r="Z173" i="10"/>
  <c r="Y173" i="10"/>
  <c r="B173" i="10"/>
  <c r="Z172" i="10"/>
  <c r="Y172" i="10"/>
  <c r="B172" i="10"/>
  <c r="Z171" i="10"/>
  <c r="Y171" i="10"/>
  <c r="B171" i="10"/>
  <c r="Z170" i="10"/>
  <c r="Y170" i="10"/>
  <c r="B170" i="10"/>
  <c r="Z169" i="10"/>
  <c r="Y169" i="10"/>
  <c r="B169" i="10"/>
  <c r="Z168" i="10"/>
  <c r="Y168" i="10"/>
  <c r="B168" i="10"/>
  <c r="Z167" i="10"/>
  <c r="Y167" i="10"/>
  <c r="B167" i="10"/>
  <c r="Z166" i="10"/>
  <c r="Y166" i="10"/>
  <c r="B166" i="10"/>
  <c r="Z165" i="10"/>
  <c r="Y165" i="10"/>
  <c r="B165" i="10"/>
  <c r="Z164" i="10"/>
  <c r="Y164" i="10"/>
  <c r="B164" i="10"/>
  <c r="Z163" i="10"/>
  <c r="Y163" i="10"/>
  <c r="B163" i="10"/>
  <c r="Z162" i="10"/>
  <c r="Y162" i="10"/>
  <c r="B162" i="10"/>
  <c r="Z161" i="10"/>
  <c r="Y161" i="10"/>
  <c r="B161" i="10"/>
  <c r="Z160" i="10"/>
  <c r="Y160" i="10"/>
  <c r="B160" i="10"/>
  <c r="Z159" i="10"/>
  <c r="Y159" i="10"/>
  <c r="B159" i="10"/>
  <c r="Z158" i="10"/>
  <c r="Y158" i="10"/>
  <c r="B158" i="10"/>
  <c r="Z157" i="10"/>
  <c r="Y157" i="10"/>
  <c r="B157" i="10"/>
  <c r="Z156" i="10"/>
  <c r="Y156" i="10"/>
  <c r="B156" i="10"/>
  <c r="Z155" i="10"/>
  <c r="Y155" i="10"/>
  <c r="B155" i="10"/>
  <c r="Z154" i="10"/>
  <c r="Y154" i="10"/>
  <c r="B154" i="10"/>
  <c r="Z153" i="10"/>
  <c r="Y153" i="10"/>
  <c r="B153" i="10"/>
  <c r="Z152" i="10"/>
  <c r="Y152" i="10"/>
  <c r="B152" i="10"/>
  <c r="Z151" i="10"/>
  <c r="Y151" i="10"/>
  <c r="B151" i="10"/>
  <c r="Z150" i="10"/>
  <c r="Y150" i="10"/>
  <c r="B150" i="10"/>
  <c r="Z149" i="10"/>
  <c r="Y149" i="10"/>
  <c r="B149" i="10"/>
  <c r="Z148" i="10"/>
  <c r="Y148" i="10"/>
  <c r="B148" i="10"/>
  <c r="Z147" i="10"/>
  <c r="Y147" i="10"/>
  <c r="B147" i="10"/>
  <c r="Z146" i="10"/>
  <c r="Y146" i="10"/>
  <c r="B146" i="10"/>
  <c r="Z145" i="10"/>
  <c r="Y145" i="10"/>
  <c r="B145" i="10"/>
  <c r="Z144" i="10"/>
  <c r="Y144" i="10"/>
  <c r="B144" i="10"/>
  <c r="Z143" i="10"/>
  <c r="Y143" i="10"/>
  <c r="B143" i="10"/>
  <c r="Z142" i="10"/>
  <c r="Y142" i="10"/>
  <c r="B142" i="10"/>
  <c r="Z141" i="10"/>
  <c r="Y141" i="10"/>
  <c r="B141" i="10"/>
  <c r="Z140" i="10"/>
  <c r="Y140" i="10"/>
  <c r="B140" i="10"/>
  <c r="Z139" i="10"/>
  <c r="Y139" i="10"/>
  <c r="B139" i="10"/>
  <c r="Z138" i="10"/>
  <c r="Y138" i="10"/>
  <c r="B138" i="10"/>
  <c r="Z137" i="10"/>
  <c r="Y137" i="10"/>
  <c r="B137" i="10"/>
  <c r="Z136" i="10"/>
  <c r="Y136" i="10"/>
  <c r="B136" i="10"/>
  <c r="Z135" i="10"/>
  <c r="Y135" i="10"/>
  <c r="B135" i="10"/>
  <c r="Z134" i="10"/>
  <c r="Y134" i="10"/>
  <c r="B134" i="10"/>
  <c r="Z133" i="10"/>
  <c r="Y133" i="10"/>
  <c r="B133" i="10"/>
  <c r="Z132" i="10"/>
  <c r="Y132" i="10"/>
  <c r="B132" i="10"/>
  <c r="Z131" i="10"/>
  <c r="Y131" i="10"/>
  <c r="B131" i="10"/>
  <c r="Z130" i="10"/>
  <c r="Y130" i="10"/>
  <c r="B130" i="10"/>
  <c r="Z129" i="10"/>
  <c r="Y129" i="10"/>
  <c r="B129" i="10"/>
  <c r="Z128" i="10"/>
  <c r="Y128" i="10"/>
  <c r="B128" i="10"/>
  <c r="Z127" i="10"/>
  <c r="Y127" i="10"/>
  <c r="B127" i="10"/>
  <c r="Z126" i="10"/>
  <c r="Y126" i="10"/>
  <c r="B126" i="10"/>
  <c r="Z125" i="10"/>
  <c r="Y125" i="10"/>
  <c r="B125" i="10"/>
  <c r="Z124" i="10"/>
  <c r="Y124" i="10"/>
  <c r="B124" i="10"/>
  <c r="Z123" i="10"/>
  <c r="Y123" i="10"/>
  <c r="B123" i="10"/>
  <c r="Z122" i="10"/>
  <c r="Y122" i="10"/>
  <c r="B122" i="10"/>
  <c r="Z121" i="10"/>
  <c r="Y121" i="10"/>
  <c r="B121" i="10"/>
  <c r="Z120" i="10"/>
  <c r="Y120" i="10"/>
  <c r="B120" i="10"/>
  <c r="Z119" i="10"/>
  <c r="Y119" i="10"/>
  <c r="B119" i="10"/>
  <c r="Z118" i="10"/>
  <c r="Y118" i="10"/>
  <c r="B118" i="10"/>
  <c r="Z117" i="10"/>
  <c r="Y117" i="10"/>
  <c r="B117" i="10"/>
  <c r="Z116" i="10"/>
  <c r="Y116" i="10"/>
  <c r="B116" i="10"/>
  <c r="Z115" i="10"/>
  <c r="Y115" i="10"/>
  <c r="B115" i="10"/>
  <c r="Z114" i="10"/>
  <c r="Y114" i="10"/>
  <c r="B114" i="10"/>
  <c r="Z113" i="10"/>
  <c r="Y113" i="10"/>
  <c r="B113" i="10"/>
  <c r="Z112" i="10"/>
  <c r="Y112" i="10"/>
  <c r="B112" i="10"/>
  <c r="Z111" i="10"/>
  <c r="Y111" i="10"/>
  <c r="B111" i="10"/>
  <c r="Z110" i="10"/>
  <c r="Y110" i="10"/>
  <c r="B110" i="10"/>
  <c r="Z109" i="10"/>
  <c r="Y109" i="10"/>
  <c r="B109" i="10"/>
  <c r="Z108" i="10"/>
  <c r="Y108" i="10"/>
  <c r="B108" i="10"/>
  <c r="Z107" i="10"/>
  <c r="Y107" i="10"/>
  <c r="B107" i="10"/>
  <c r="Z106" i="10"/>
  <c r="Y106" i="10"/>
  <c r="B106" i="10"/>
  <c r="Z105" i="10"/>
  <c r="Y105" i="10"/>
  <c r="B105" i="10"/>
  <c r="Z104" i="10"/>
  <c r="Y104" i="10"/>
  <c r="B104" i="10"/>
  <c r="Z103" i="10"/>
  <c r="Y103" i="10"/>
  <c r="B103" i="10"/>
  <c r="Z102" i="10"/>
  <c r="Y102" i="10"/>
  <c r="B102" i="10"/>
  <c r="Z101" i="10"/>
  <c r="Y101" i="10"/>
  <c r="B101" i="10"/>
  <c r="Z100" i="10"/>
  <c r="I100" i="10"/>
  <c r="Y100" i="10" s="1"/>
  <c r="B100" i="10"/>
  <c r="Z99" i="10"/>
  <c r="Y99" i="10"/>
  <c r="B99" i="10"/>
  <c r="Z98" i="10"/>
  <c r="Y98" i="10"/>
  <c r="B98" i="10"/>
  <c r="Z97" i="10"/>
  <c r="Y97" i="10"/>
  <c r="B97" i="10"/>
  <c r="Z96" i="10"/>
  <c r="Y96" i="10"/>
  <c r="B96" i="10"/>
  <c r="Z95" i="10"/>
  <c r="Y95" i="10"/>
  <c r="B95" i="10"/>
  <c r="Z94" i="10"/>
  <c r="Y94" i="10"/>
  <c r="B94" i="10"/>
  <c r="Z93" i="10"/>
  <c r="Y93" i="10"/>
  <c r="B93" i="10"/>
  <c r="Z92" i="10"/>
  <c r="Y92" i="10"/>
  <c r="B92" i="10"/>
  <c r="Z91" i="10"/>
  <c r="Y91" i="10"/>
  <c r="B91" i="10"/>
  <c r="Z90" i="10"/>
  <c r="Y90" i="10"/>
  <c r="B90" i="10"/>
  <c r="Z89" i="10"/>
  <c r="Y89" i="10"/>
  <c r="B89" i="10"/>
  <c r="Z88" i="10"/>
  <c r="Y88" i="10"/>
  <c r="B88" i="10"/>
  <c r="Z87" i="10"/>
  <c r="Y87" i="10"/>
  <c r="B87" i="10"/>
  <c r="Z86" i="10"/>
  <c r="Y86" i="10"/>
  <c r="B86" i="10"/>
  <c r="Z85" i="10"/>
  <c r="Y85" i="10"/>
  <c r="B85" i="10"/>
  <c r="Z84" i="10"/>
  <c r="Y84" i="10"/>
  <c r="B84" i="10"/>
  <c r="Z83" i="10"/>
  <c r="Y83" i="10"/>
  <c r="B83" i="10"/>
  <c r="Z82" i="10"/>
  <c r="Y82" i="10"/>
  <c r="B82" i="10"/>
  <c r="Z81" i="10"/>
  <c r="Y81" i="10"/>
  <c r="B81" i="10"/>
  <c r="Z80" i="10"/>
  <c r="Y80" i="10"/>
  <c r="B80" i="10"/>
  <c r="Z79" i="10"/>
  <c r="Y79" i="10"/>
  <c r="B79" i="10"/>
  <c r="Z78" i="10"/>
  <c r="Y78" i="10"/>
  <c r="B78" i="10"/>
  <c r="Z77" i="10"/>
  <c r="Y77" i="10"/>
  <c r="B77" i="10"/>
  <c r="Z76" i="10"/>
  <c r="Y76" i="10"/>
  <c r="B76" i="10"/>
  <c r="Z75" i="10"/>
  <c r="Y75" i="10"/>
  <c r="B75" i="10"/>
  <c r="Z74" i="10"/>
  <c r="Y74" i="10"/>
  <c r="B74" i="10"/>
  <c r="Z73" i="10"/>
  <c r="Y73" i="10"/>
  <c r="B73" i="10"/>
  <c r="Z72" i="10"/>
  <c r="Y72" i="10"/>
  <c r="B72" i="10"/>
  <c r="Z71" i="10"/>
  <c r="Y71" i="10"/>
  <c r="B71" i="10"/>
  <c r="Z70" i="10"/>
  <c r="Y70" i="10"/>
  <c r="B70" i="10"/>
  <c r="Z69" i="10"/>
  <c r="Y69" i="10"/>
  <c r="B69" i="10"/>
  <c r="Z68" i="10"/>
  <c r="Y68" i="10"/>
  <c r="B68" i="10"/>
  <c r="Z67" i="10"/>
  <c r="Y67" i="10"/>
  <c r="B67" i="10"/>
  <c r="Z66" i="10"/>
  <c r="Y66" i="10"/>
  <c r="B66" i="10"/>
  <c r="Z65" i="10"/>
  <c r="Y65" i="10"/>
  <c r="B65" i="10"/>
  <c r="Z64" i="10"/>
  <c r="Y64" i="10"/>
  <c r="B64" i="10"/>
  <c r="Z63" i="10"/>
  <c r="Y63" i="10"/>
  <c r="B63" i="10"/>
  <c r="Z62" i="10"/>
  <c r="Y62" i="10"/>
  <c r="B62" i="10"/>
  <c r="Z61" i="10"/>
  <c r="Y61" i="10"/>
  <c r="B61" i="10"/>
  <c r="Z60" i="10"/>
  <c r="Y60" i="10"/>
  <c r="B60" i="10"/>
  <c r="Z59" i="10"/>
  <c r="Y59" i="10"/>
  <c r="B59" i="10"/>
  <c r="Z58" i="10"/>
  <c r="Y58" i="10"/>
  <c r="B58" i="10"/>
  <c r="Z57" i="10"/>
  <c r="Y57" i="10"/>
  <c r="B57" i="10"/>
  <c r="Z56" i="10"/>
  <c r="Y56" i="10"/>
  <c r="B56" i="10"/>
  <c r="Z55" i="10"/>
  <c r="Y55" i="10"/>
  <c r="B55" i="10"/>
  <c r="Z54" i="10"/>
  <c r="Y54" i="10"/>
  <c r="B54" i="10"/>
  <c r="Z53" i="10"/>
  <c r="Y53" i="10"/>
  <c r="B53" i="10"/>
  <c r="Z52" i="10"/>
  <c r="Y52" i="10"/>
  <c r="B52" i="10"/>
  <c r="Z51" i="10"/>
  <c r="Y51" i="10"/>
  <c r="B51" i="10"/>
  <c r="Z50" i="10"/>
  <c r="Y50" i="10"/>
  <c r="B50" i="10"/>
  <c r="Z49" i="10"/>
  <c r="Y49" i="10"/>
  <c r="B49" i="10"/>
  <c r="Z48" i="10"/>
  <c r="Y48" i="10"/>
  <c r="B48" i="10"/>
  <c r="Z47" i="10"/>
  <c r="Y47" i="10"/>
  <c r="B47" i="10"/>
  <c r="Z46" i="10"/>
  <c r="Y46" i="10"/>
  <c r="B46" i="10"/>
  <c r="Z45" i="10"/>
  <c r="Y45" i="10"/>
  <c r="B45" i="10"/>
  <c r="Z44" i="10"/>
  <c r="Y44" i="10"/>
  <c r="B44" i="10"/>
  <c r="Z43" i="10"/>
  <c r="Y43" i="10"/>
  <c r="B43" i="10"/>
  <c r="Z42" i="10"/>
  <c r="Y42" i="10"/>
  <c r="B42" i="10"/>
  <c r="Z41" i="10"/>
  <c r="Y41" i="10"/>
  <c r="B41" i="10"/>
  <c r="Z40" i="10"/>
  <c r="Y40" i="10"/>
  <c r="B40" i="10"/>
  <c r="Z39" i="10"/>
  <c r="Y39" i="10"/>
  <c r="B39" i="10"/>
  <c r="Z38" i="10"/>
  <c r="Y38" i="10"/>
  <c r="B38" i="10"/>
  <c r="Z37" i="10"/>
  <c r="Y37" i="10"/>
  <c r="B37" i="10"/>
  <c r="Z36" i="10"/>
  <c r="Y36" i="10"/>
  <c r="B36" i="10"/>
  <c r="Z35" i="10"/>
  <c r="Y35" i="10"/>
  <c r="B35" i="10"/>
  <c r="Z34" i="10"/>
  <c r="Y34" i="10"/>
  <c r="B34" i="10"/>
  <c r="Z33" i="10"/>
  <c r="Y33" i="10"/>
  <c r="B33" i="10"/>
  <c r="Z32" i="10"/>
  <c r="Y32" i="10"/>
  <c r="B32" i="10"/>
  <c r="Z31" i="10"/>
  <c r="Y31" i="10"/>
  <c r="B31" i="10"/>
  <c r="Z30" i="10"/>
  <c r="Y30" i="10"/>
  <c r="B30" i="10"/>
  <c r="Z29" i="10"/>
  <c r="Y29" i="10"/>
  <c r="B29" i="10"/>
  <c r="Z28" i="10"/>
  <c r="Y28" i="10"/>
  <c r="B28" i="10"/>
  <c r="Z27" i="10"/>
  <c r="Y27" i="10"/>
  <c r="B27" i="10"/>
  <c r="Z26" i="10"/>
  <c r="Y26" i="10"/>
  <c r="B26" i="10"/>
  <c r="Z25" i="10"/>
  <c r="Y25" i="10"/>
  <c r="B25" i="10"/>
  <c r="Z24" i="10"/>
  <c r="Y24" i="10"/>
  <c r="B24" i="10"/>
  <c r="Z23" i="10"/>
  <c r="Y23" i="10"/>
  <c r="B23" i="10"/>
  <c r="Z22" i="10"/>
  <c r="Y22" i="10"/>
  <c r="B22" i="10"/>
  <c r="Z21" i="10"/>
  <c r="Y21" i="10"/>
  <c r="B21" i="10"/>
  <c r="Z20" i="10"/>
  <c r="Y20" i="10"/>
  <c r="B20" i="10"/>
  <c r="Z19" i="10"/>
  <c r="Y19" i="10"/>
  <c r="B19" i="10"/>
  <c r="Z18" i="10"/>
  <c r="Y18" i="10"/>
  <c r="B18" i="10"/>
  <c r="Z17" i="10"/>
  <c r="Y17" i="10"/>
  <c r="B17" i="10"/>
  <c r="Z16" i="10"/>
  <c r="Y16" i="10"/>
  <c r="B16" i="10"/>
  <c r="Z15" i="10"/>
  <c r="Y15" i="10"/>
  <c r="B15" i="10"/>
  <c r="Z14" i="10"/>
  <c r="Y14" i="10"/>
  <c r="B14" i="10"/>
  <c r="Z13" i="10"/>
  <c r="Y13" i="10"/>
  <c r="B13" i="10"/>
  <c r="Z12" i="10"/>
  <c r="Y12" i="10"/>
  <c r="B12" i="10"/>
  <c r="Z11" i="10"/>
  <c r="Y11" i="10"/>
  <c r="B11" i="10"/>
  <c r="Z10" i="10"/>
  <c r="Y10" i="10"/>
  <c r="B10" i="10"/>
  <c r="Z9" i="10"/>
  <c r="Y9" i="10"/>
  <c r="B9" i="10"/>
  <c r="Z8" i="10"/>
  <c r="Y8" i="10"/>
  <c r="B8" i="10"/>
  <c r="Z7" i="10"/>
  <c r="Y7" i="10"/>
  <c r="B7" i="10"/>
  <c r="Z6" i="10"/>
  <c r="Y6" i="10"/>
  <c r="B6" i="10"/>
  <c r="Z5" i="10"/>
  <c r="Y5" i="10"/>
  <c r="B5" i="10"/>
  <c r="Z4" i="10"/>
  <c r="Y4" i="10"/>
  <c r="B4" i="10"/>
  <c r="Z403" i="9"/>
  <c r="Y403" i="9"/>
  <c r="B403" i="9"/>
  <c r="Z402" i="9"/>
  <c r="Y402" i="9"/>
  <c r="B402" i="9"/>
  <c r="Z401" i="9"/>
  <c r="Y401" i="9"/>
  <c r="B401" i="9"/>
  <c r="Z400" i="9"/>
  <c r="Y400" i="9"/>
  <c r="B400" i="9"/>
  <c r="Z399" i="9"/>
  <c r="Y399" i="9"/>
  <c r="B399" i="9"/>
  <c r="Z398" i="9"/>
  <c r="Y398" i="9"/>
  <c r="B398" i="9"/>
  <c r="Z397" i="9"/>
  <c r="Y397" i="9"/>
  <c r="B397" i="9"/>
  <c r="Z396" i="9"/>
  <c r="Y396" i="9"/>
  <c r="B396" i="9"/>
  <c r="Z395" i="9"/>
  <c r="Y395" i="9"/>
  <c r="B395" i="9"/>
  <c r="Z394" i="9"/>
  <c r="Y394" i="9"/>
  <c r="B394" i="9"/>
  <c r="Z393" i="9"/>
  <c r="Y393" i="9"/>
  <c r="B393" i="9"/>
  <c r="Z392" i="9"/>
  <c r="Y392" i="9"/>
  <c r="B392" i="9"/>
  <c r="Z391" i="9"/>
  <c r="Y391" i="9"/>
  <c r="B391" i="9"/>
  <c r="Z390" i="9"/>
  <c r="Y390" i="9"/>
  <c r="B390" i="9"/>
  <c r="Z389" i="9"/>
  <c r="Y389" i="9"/>
  <c r="B389" i="9"/>
  <c r="Z388" i="9"/>
  <c r="Y388" i="9"/>
  <c r="B388" i="9"/>
  <c r="Z387" i="9"/>
  <c r="Y387" i="9"/>
  <c r="B387" i="9"/>
  <c r="Z386" i="9"/>
  <c r="Y386" i="9"/>
  <c r="B386" i="9"/>
  <c r="Z385" i="9"/>
  <c r="Y385" i="9"/>
  <c r="B385" i="9"/>
  <c r="Z384" i="9"/>
  <c r="Y384" i="9"/>
  <c r="B384" i="9"/>
  <c r="Z383" i="9"/>
  <c r="Y383" i="9"/>
  <c r="B383" i="9"/>
  <c r="Z382" i="9"/>
  <c r="Y382" i="9"/>
  <c r="B382" i="9"/>
  <c r="Z381" i="9"/>
  <c r="Y381" i="9"/>
  <c r="B381" i="9"/>
  <c r="Z380" i="9"/>
  <c r="Y380" i="9"/>
  <c r="B380" i="9"/>
  <c r="Z379" i="9"/>
  <c r="Y379" i="9"/>
  <c r="B379" i="9"/>
  <c r="Z378" i="9"/>
  <c r="Y378" i="9"/>
  <c r="B378" i="9"/>
  <c r="Z377" i="9"/>
  <c r="Y377" i="9"/>
  <c r="B377" i="9"/>
  <c r="Z376" i="9"/>
  <c r="Y376" i="9"/>
  <c r="B376" i="9"/>
  <c r="Z375" i="9"/>
  <c r="Y375" i="9"/>
  <c r="B375" i="9"/>
  <c r="Z374" i="9"/>
  <c r="Y374" i="9"/>
  <c r="B374" i="9"/>
  <c r="Z373" i="9"/>
  <c r="Y373" i="9"/>
  <c r="B373" i="9"/>
  <c r="Z372" i="9"/>
  <c r="Y372" i="9"/>
  <c r="B372" i="9"/>
  <c r="Z371" i="9"/>
  <c r="Y371" i="9"/>
  <c r="B371" i="9"/>
  <c r="Z370" i="9"/>
  <c r="Y370" i="9"/>
  <c r="B370" i="9"/>
  <c r="Z369" i="9"/>
  <c r="Y369" i="9"/>
  <c r="B369" i="9"/>
  <c r="Z368" i="9"/>
  <c r="Y368" i="9"/>
  <c r="B368" i="9"/>
  <c r="Z367" i="9"/>
  <c r="Y367" i="9"/>
  <c r="B367" i="9"/>
  <c r="Z366" i="9"/>
  <c r="Y366" i="9"/>
  <c r="B366" i="9"/>
  <c r="Z365" i="9"/>
  <c r="Y365" i="9"/>
  <c r="B365" i="9"/>
  <c r="Z364" i="9"/>
  <c r="Y364" i="9"/>
  <c r="B364" i="9"/>
  <c r="Z363" i="9"/>
  <c r="Y363" i="9"/>
  <c r="B363" i="9"/>
  <c r="Z362" i="9"/>
  <c r="Y362" i="9"/>
  <c r="B362" i="9"/>
  <c r="Z361" i="9"/>
  <c r="Y361" i="9"/>
  <c r="B361" i="9"/>
  <c r="Z360" i="9"/>
  <c r="Y360" i="9"/>
  <c r="B360" i="9"/>
  <c r="Z359" i="9"/>
  <c r="Y359" i="9"/>
  <c r="B359" i="9"/>
  <c r="Z358" i="9"/>
  <c r="Y358" i="9"/>
  <c r="B358" i="9"/>
  <c r="Z357" i="9"/>
  <c r="Y357" i="9"/>
  <c r="B357" i="9"/>
  <c r="Z356" i="9"/>
  <c r="Y356" i="9"/>
  <c r="B356" i="9"/>
  <c r="Z355" i="9"/>
  <c r="Y355" i="9"/>
  <c r="B355" i="9"/>
  <c r="Z354" i="9"/>
  <c r="Y354" i="9"/>
  <c r="B354" i="9"/>
  <c r="Z353" i="9"/>
  <c r="Y353" i="9"/>
  <c r="B353" i="9"/>
  <c r="Z352" i="9"/>
  <c r="Y352" i="9"/>
  <c r="B352" i="9"/>
  <c r="Z351" i="9"/>
  <c r="Y351" i="9"/>
  <c r="B351" i="9"/>
  <c r="Z350" i="9"/>
  <c r="Y350" i="9"/>
  <c r="B350" i="9"/>
  <c r="Z349" i="9"/>
  <c r="Y349" i="9"/>
  <c r="B349" i="9"/>
  <c r="Z348" i="9"/>
  <c r="Y348" i="9"/>
  <c r="B348" i="9"/>
  <c r="Z347" i="9"/>
  <c r="Y347" i="9"/>
  <c r="B347" i="9"/>
  <c r="Z346" i="9"/>
  <c r="Y346" i="9"/>
  <c r="B346" i="9"/>
  <c r="Z345" i="9"/>
  <c r="Y345" i="9"/>
  <c r="B345" i="9"/>
  <c r="Z344" i="9"/>
  <c r="Y344" i="9"/>
  <c r="B344" i="9"/>
  <c r="Z343" i="9"/>
  <c r="Y343" i="9"/>
  <c r="B343" i="9"/>
  <c r="Z342" i="9"/>
  <c r="Y342" i="9"/>
  <c r="B342" i="9"/>
  <c r="Z341" i="9"/>
  <c r="Y341" i="9"/>
  <c r="B341" i="9"/>
  <c r="Z340" i="9"/>
  <c r="Y340" i="9"/>
  <c r="B340" i="9"/>
  <c r="Z339" i="9"/>
  <c r="Y339" i="9"/>
  <c r="B339" i="9"/>
  <c r="Z338" i="9"/>
  <c r="Y338" i="9"/>
  <c r="B338" i="9"/>
  <c r="Z337" i="9"/>
  <c r="Y337" i="9"/>
  <c r="B337" i="9"/>
  <c r="Z336" i="9"/>
  <c r="Y336" i="9"/>
  <c r="B336" i="9"/>
  <c r="Z335" i="9"/>
  <c r="Y335" i="9"/>
  <c r="B335" i="9"/>
  <c r="Z334" i="9"/>
  <c r="Y334" i="9"/>
  <c r="B334" i="9"/>
  <c r="Z333" i="9"/>
  <c r="Y333" i="9"/>
  <c r="B333" i="9"/>
  <c r="Z332" i="9"/>
  <c r="Y332" i="9"/>
  <c r="B332" i="9"/>
  <c r="Z331" i="9"/>
  <c r="Y331" i="9"/>
  <c r="B331" i="9"/>
  <c r="Z330" i="9"/>
  <c r="Y330" i="9"/>
  <c r="B330" i="9"/>
  <c r="Z329" i="9"/>
  <c r="Y329" i="9"/>
  <c r="B329" i="9"/>
  <c r="Z328" i="9"/>
  <c r="Y328" i="9"/>
  <c r="B328" i="9"/>
  <c r="Z327" i="9"/>
  <c r="Y327" i="9"/>
  <c r="B327" i="9"/>
  <c r="Z326" i="9"/>
  <c r="Y326" i="9"/>
  <c r="B326" i="9"/>
  <c r="Z325" i="9"/>
  <c r="Y325" i="9"/>
  <c r="B325" i="9"/>
  <c r="Z324" i="9"/>
  <c r="Y324" i="9"/>
  <c r="B324" i="9"/>
  <c r="Z323" i="9"/>
  <c r="Y323" i="9"/>
  <c r="B323" i="9"/>
  <c r="Z322" i="9"/>
  <c r="Y322" i="9"/>
  <c r="B322" i="9"/>
  <c r="Z321" i="9"/>
  <c r="Y321" i="9"/>
  <c r="B321" i="9"/>
  <c r="Z320" i="9"/>
  <c r="Y320" i="9"/>
  <c r="B320" i="9"/>
  <c r="Z319" i="9"/>
  <c r="Y319" i="9"/>
  <c r="B319" i="9"/>
  <c r="Z318" i="9"/>
  <c r="Y318" i="9"/>
  <c r="B318" i="9"/>
  <c r="Z317" i="9"/>
  <c r="Y317" i="9"/>
  <c r="B317" i="9"/>
  <c r="Z316" i="9"/>
  <c r="Y316" i="9"/>
  <c r="B316" i="9"/>
  <c r="Z315" i="9"/>
  <c r="Y315" i="9"/>
  <c r="B315" i="9"/>
  <c r="Z314" i="9"/>
  <c r="Y314" i="9"/>
  <c r="B314" i="9"/>
  <c r="Z313" i="9"/>
  <c r="Y313" i="9"/>
  <c r="B313" i="9"/>
  <c r="Z312" i="9"/>
  <c r="Y312" i="9"/>
  <c r="B312" i="9"/>
  <c r="Z311" i="9"/>
  <c r="Y311" i="9"/>
  <c r="B311" i="9"/>
  <c r="Z310" i="9"/>
  <c r="Y310" i="9"/>
  <c r="B310" i="9"/>
  <c r="Z309" i="9"/>
  <c r="Y309" i="9"/>
  <c r="B309" i="9"/>
  <c r="Z308" i="9"/>
  <c r="Y308" i="9"/>
  <c r="B308" i="9"/>
  <c r="Z307" i="9"/>
  <c r="Y307" i="9"/>
  <c r="B307" i="9"/>
  <c r="Z306" i="9"/>
  <c r="Y306" i="9"/>
  <c r="B306" i="9"/>
  <c r="Z305" i="9"/>
  <c r="Y305" i="9"/>
  <c r="B305" i="9"/>
  <c r="Z304" i="9"/>
  <c r="Y304" i="9"/>
  <c r="B304" i="9"/>
  <c r="Z303" i="9"/>
  <c r="Y303" i="9"/>
  <c r="B303" i="9"/>
  <c r="Z302" i="9"/>
  <c r="Y302" i="9"/>
  <c r="B302" i="9"/>
  <c r="Z301" i="9"/>
  <c r="Y301" i="9"/>
  <c r="B301" i="9"/>
  <c r="Z300" i="9"/>
  <c r="Y300" i="9"/>
  <c r="B300" i="9"/>
  <c r="Z299" i="9"/>
  <c r="Y299" i="9"/>
  <c r="B299" i="9"/>
  <c r="Z298" i="9"/>
  <c r="Y298" i="9"/>
  <c r="B298" i="9"/>
  <c r="Z297" i="9"/>
  <c r="Y297" i="9"/>
  <c r="B297" i="9"/>
  <c r="Z296" i="9"/>
  <c r="Y296" i="9"/>
  <c r="B296" i="9"/>
  <c r="Z295" i="9"/>
  <c r="Y295" i="9"/>
  <c r="B295" i="9"/>
  <c r="Z294" i="9"/>
  <c r="Y294" i="9"/>
  <c r="B294" i="9"/>
  <c r="Z293" i="9"/>
  <c r="Y293" i="9"/>
  <c r="B293" i="9"/>
  <c r="Z292" i="9"/>
  <c r="Y292" i="9"/>
  <c r="B292" i="9"/>
  <c r="Z291" i="9"/>
  <c r="Y291" i="9"/>
  <c r="B291" i="9"/>
  <c r="Z290" i="9"/>
  <c r="Y290" i="9"/>
  <c r="B290" i="9"/>
  <c r="Z289" i="9"/>
  <c r="Y289" i="9"/>
  <c r="B289" i="9"/>
  <c r="Z288" i="9"/>
  <c r="Y288" i="9"/>
  <c r="B288" i="9"/>
  <c r="Z287" i="9"/>
  <c r="Y287" i="9"/>
  <c r="B287" i="9"/>
  <c r="Z286" i="9"/>
  <c r="Y286" i="9"/>
  <c r="B286" i="9"/>
  <c r="Z285" i="9"/>
  <c r="Y285" i="9"/>
  <c r="B285" i="9"/>
  <c r="Z284" i="9"/>
  <c r="Y284" i="9"/>
  <c r="B284" i="9"/>
  <c r="Z283" i="9"/>
  <c r="Y283" i="9"/>
  <c r="B283" i="9"/>
  <c r="Z282" i="9"/>
  <c r="Y282" i="9"/>
  <c r="B282" i="9"/>
  <c r="Z281" i="9"/>
  <c r="Y281" i="9"/>
  <c r="B281" i="9"/>
  <c r="Z280" i="9"/>
  <c r="Y280" i="9"/>
  <c r="B280" i="9"/>
  <c r="Z279" i="9"/>
  <c r="Y279" i="9"/>
  <c r="B279" i="9"/>
  <c r="Z278" i="9"/>
  <c r="Y278" i="9"/>
  <c r="B278" i="9"/>
  <c r="Z277" i="9"/>
  <c r="Y277" i="9"/>
  <c r="B277" i="9"/>
  <c r="Z276" i="9"/>
  <c r="Y276" i="9"/>
  <c r="B276" i="9"/>
  <c r="Z275" i="9"/>
  <c r="Y275" i="9"/>
  <c r="B275" i="9"/>
  <c r="Z274" i="9"/>
  <c r="Y274" i="9"/>
  <c r="B274" i="9"/>
  <c r="Z273" i="9"/>
  <c r="Y273" i="9"/>
  <c r="B273" i="9"/>
  <c r="Z272" i="9"/>
  <c r="Y272" i="9"/>
  <c r="B272" i="9"/>
  <c r="Z271" i="9"/>
  <c r="Y271" i="9"/>
  <c r="B271" i="9"/>
  <c r="Z270" i="9"/>
  <c r="Y270" i="9"/>
  <c r="B270" i="9"/>
  <c r="Z269" i="9"/>
  <c r="Y269" i="9"/>
  <c r="B269" i="9"/>
  <c r="Z268" i="9"/>
  <c r="Y268" i="9"/>
  <c r="B268" i="9"/>
  <c r="Z267" i="9"/>
  <c r="Y267" i="9"/>
  <c r="B267" i="9"/>
  <c r="Z266" i="9"/>
  <c r="Y266" i="9"/>
  <c r="B266" i="9"/>
  <c r="Z265" i="9"/>
  <c r="Y265" i="9"/>
  <c r="B265" i="9"/>
  <c r="Z264" i="9"/>
  <c r="Y264" i="9"/>
  <c r="B264" i="9"/>
  <c r="Z263" i="9"/>
  <c r="Y263" i="9"/>
  <c r="B263" i="9"/>
  <c r="Z262" i="9"/>
  <c r="Y262" i="9"/>
  <c r="B262" i="9"/>
  <c r="Z261" i="9"/>
  <c r="Y261" i="9"/>
  <c r="B261" i="9"/>
  <c r="Z260" i="9"/>
  <c r="Y260" i="9"/>
  <c r="B260" i="9"/>
  <c r="Z259" i="9"/>
  <c r="Y259" i="9"/>
  <c r="B259" i="9"/>
  <c r="Z258" i="9"/>
  <c r="Y258" i="9"/>
  <c r="B258" i="9"/>
  <c r="Z257" i="9"/>
  <c r="Y257" i="9"/>
  <c r="B257" i="9"/>
  <c r="Z256" i="9"/>
  <c r="Y256" i="9"/>
  <c r="B256" i="9"/>
  <c r="Z255" i="9"/>
  <c r="Y255" i="9"/>
  <c r="B255" i="9"/>
  <c r="Z254" i="9"/>
  <c r="Y254" i="9"/>
  <c r="B254" i="9"/>
  <c r="Z253" i="9"/>
  <c r="Y253" i="9"/>
  <c r="B253" i="9"/>
  <c r="Z252" i="9"/>
  <c r="Y252" i="9"/>
  <c r="B252" i="9"/>
  <c r="Z251" i="9"/>
  <c r="Y251" i="9"/>
  <c r="B251" i="9"/>
  <c r="Z250" i="9"/>
  <c r="Y250" i="9"/>
  <c r="B250" i="9"/>
  <c r="Z249" i="9"/>
  <c r="Y249" i="9"/>
  <c r="B249" i="9"/>
  <c r="Z248" i="9"/>
  <c r="Y248" i="9"/>
  <c r="B248" i="9"/>
  <c r="Z247" i="9"/>
  <c r="Y247" i="9"/>
  <c r="B247" i="9"/>
  <c r="Z246" i="9"/>
  <c r="Y246" i="9"/>
  <c r="B246" i="9"/>
  <c r="Z245" i="9"/>
  <c r="Y245" i="9"/>
  <c r="B245" i="9"/>
  <c r="Z244" i="9"/>
  <c r="Y244" i="9"/>
  <c r="B244" i="9"/>
  <c r="Z243" i="9"/>
  <c r="Y243" i="9"/>
  <c r="B243" i="9"/>
  <c r="Z242" i="9"/>
  <c r="Y242" i="9"/>
  <c r="B242" i="9"/>
  <c r="Z241" i="9"/>
  <c r="Y241" i="9"/>
  <c r="B241" i="9"/>
  <c r="Z240" i="9"/>
  <c r="Y240" i="9"/>
  <c r="B240" i="9"/>
  <c r="Z239" i="9"/>
  <c r="Y239" i="9"/>
  <c r="B239" i="9"/>
  <c r="Z238" i="9"/>
  <c r="Y238" i="9"/>
  <c r="B238" i="9"/>
  <c r="Z237" i="9"/>
  <c r="Y237" i="9"/>
  <c r="B237" i="9"/>
  <c r="Z236" i="9"/>
  <c r="Y236" i="9"/>
  <c r="B236" i="9"/>
  <c r="Z235" i="9"/>
  <c r="Y235" i="9"/>
  <c r="B235" i="9"/>
  <c r="Z234" i="9"/>
  <c r="Y234" i="9"/>
  <c r="B234" i="9"/>
  <c r="Z233" i="9"/>
  <c r="Y233" i="9"/>
  <c r="B233" i="9"/>
  <c r="Z232" i="9"/>
  <c r="Y232" i="9"/>
  <c r="B232" i="9"/>
  <c r="Z231" i="9"/>
  <c r="Y231" i="9"/>
  <c r="B231" i="9"/>
  <c r="Z230" i="9"/>
  <c r="Y230" i="9"/>
  <c r="B230" i="9"/>
  <c r="Z229" i="9"/>
  <c r="Y229" i="9"/>
  <c r="B229" i="9"/>
  <c r="Z228" i="9"/>
  <c r="Y228" i="9"/>
  <c r="B228" i="9"/>
  <c r="Z227" i="9"/>
  <c r="Y227" i="9"/>
  <c r="B227" i="9"/>
  <c r="Z226" i="9"/>
  <c r="Y226" i="9"/>
  <c r="B226" i="9"/>
  <c r="Z225" i="9"/>
  <c r="Y225" i="9"/>
  <c r="B225" i="9"/>
  <c r="Z224" i="9"/>
  <c r="Y224" i="9"/>
  <c r="B224" i="9"/>
  <c r="Z223" i="9"/>
  <c r="Y223" i="9"/>
  <c r="B223" i="9"/>
  <c r="Z222" i="9"/>
  <c r="Y222" i="9"/>
  <c r="B222" i="9"/>
  <c r="Z221" i="9"/>
  <c r="Y221" i="9"/>
  <c r="B221" i="9"/>
  <c r="Z220" i="9"/>
  <c r="Y220" i="9"/>
  <c r="B220" i="9"/>
  <c r="Z219" i="9"/>
  <c r="Y219" i="9"/>
  <c r="B219" i="9"/>
  <c r="Z218" i="9"/>
  <c r="Y218" i="9"/>
  <c r="B218" i="9"/>
  <c r="Z217" i="9"/>
  <c r="Y217" i="9"/>
  <c r="B217" i="9"/>
  <c r="Z216" i="9"/>
  <c r="Y216" i="9"/>
  <c r="B216" i="9"/>
  <c r="Z215" i="9"/>
  <c r="Y215" i="9"/>
  <c r="B215" i="9"/>
  <c r="Z214" i="9"/>
  <c r="Y214" i="9"/>
  <c r="B214" i="9"/>
  <c r="Z213" i="9"/>
  <c r="Y213" i="9"/>
  <c r="B213" i="9"/>
  <c r="Z212" i="9"/>
  <c r="Y212" i="9"/>
  <c r="B212" i="9"/>
  <c r="Z211" i="9"/>
  <c r="Y211" i="9"/>
  <c r="B211" i="9"/>
  <c r="Z210" i="9"/>
  <c r="Y210" i="9"/>
  <c r="B210" i="9"/>
  <c r="Z209" i="9"/>
  <c r="Y209" i="9"/>
  <c r="B209" i="9"/>
  <c r="Z208" i="9"/>
  <c r="Y208" i="9"/>
  <c r="B208" i="9"/>
  <c r="Z207" i="9"/>
  <c r="Y207" i="9"/>
  <c r="B207" i="9"/>
  <c r="Z206" i="9"/>
  <c r="Y206" i="9"/>
  <c r="B206" i="9"/>
  <c r="Z205" i="9"/>
  <c r="Y205" i="9"/>
  <c r="B205" i="9"/>
  <c r="Z204" i="9"/>
  <c r="Y204" i="9"/>
  <c r="B204" i="9"/>
  <c r="Z203" i="9"/>
  <c r="Y203" i="9"/>
  <c r="B203" i="9"/>
  <c r="Z202" i="9"/>
  <c r="Y202" i="9"/>
  <c r="B202" i="9"/>
  <c r="Z201" i="9"/>
  <c r="Y201" i="9"/>
  <c r="B201" i="9"/>
  <c r="Z200" i="9"/>
  <c r="Y200" i="9"/>
  <c r="B200" i="9"/>
  <c r="Z199" i="9"/>
  <c r="Y199" i="9"/>
  <c r="B199" i="9"/>
  <c r="Z198" i="9"/>
  <c r="Y198" i="9"/>
  <c r="B198" i="9"/>
  <c r="Z197" i="9"/>
  <c r="Y197" i="9"/>
  <c r="B197" i="9"/>
  <c r="Z196" i="9"/>
  <c r="Y196" i="9"/>
  <c r="B196" i="9"/>
  <c r="Z195" i="9"/>
  <c r="Y195" i="9"/>
  <c r="B195" i="9"/>
  <c r="Z194" i="9"/>
  <c r="Y194" i="9"/>
  <c r="B194" i="9"/>
  <c r="Z193" i="9"/>
  <c r="Y193" i="9"/>
  <c r="B193" i="9"/>
  <c r="Z192" i="9"/>
  <c r="Y192" i="9"/>
  <c r="B192" i="9"/>
  <c r="Z191" i="9"/>
  <c r="Y191" i="9"/>
  <c r="B191" i="9"/>
  <c r="Z190" i="9"/>
  <c r="Y190" i="9"/>
  <c r="B190" i="9"/>
  <c r="Z189" i="9"/>
  <c r="Y189" i="9"/>
  <c r="B189" i="9"/>
  <c r="Z188" i="9"/>
  <c r="Y188" i="9"/>
  <c r="B188" i="9"/>
  <c r="Z187" i="9"/>
  <c r="Y187" i="9"/>
  <c r="B187" i="9"/>
  <c r="Z186" i="9"/>
  <c r="Y186" i="9"/>
  <c r="B186" i="9"/>
  <c r="Z185" i="9"/>
  <c r="Y185" i="9"/>
  <c r="B185" i="9"/>
  <c r="Z184" i="9"/>
  <c r="Y184" i="9"/>
  <c r="B184" i="9"/>
  <c r="Z183" i="9"/>
  <c r="Y183" i="9"/>
  <c r="B183" i="9"/>
  <c r="Z182" i="9"/>
  <c r="Y182" i="9"/>
  <c r="B182" i="9"/>
  <c r="Z181" i="9"/>
  <c r="Y181" i="9"/>
  <c r="B181" i="9"/>
  <c r="Z180" i="9"/>
  <c r="Y180" i="9"/>
  <c r="B180" i="9"/>
  <c r="Z179" i="9"/>
  <c r="Y179" i="9"/>
  <c r="B179" i="9"/>
  <c r="Z178" i="9"/>
  <c r="Y178" i="9"/>
  <c r="B178" i="9"/>
  <c r="Z177" i="9"/>
  <c r="Y177" i="9"/>
  <c r="B177" i="9"/>
  <c r="Z176" i="9"/>
  <c r="Y176" i="9"/>
  <c r="B176" i="9"/>
  <c r="Z175" i="9"/>
  <c r="Y175" i="9"/>
  <c r="B175" i="9"/>
  <c r="Z174" i="9"/>
  <c r="Y174" i="9"/>
  <c r="B174" i="9"/>
  <c r="Z173" i="9"/>
  <c r="Y173" i="9"/>
  <c r="B173" i="9"/>
  <c r="Z172" i="9"/>
  <c r="Y172" i="9"/>
  <c r="B172" i="9"/>
  <c r="Z171" i="9"/>
  <c r="Y171" i="9"/>
  <c r="B171" i="9"/>
  <c r="Z170" i="9"/>
  <c r="Y170" i="9"/>
  <c r="B170" i="9"/>
  <c r="Z169" i="9"/>
  <c r="Y169" i="9"/>
  <c r="B169" i="9"/>
  <c r="Z168" i="9"/>
  <c r="Y168" i="9"/>
  <c r="B168" i="9"/>
  <c r="Z167" i="9"/>
  <c r="Y167" i="9"/>
  <c r="B167" i="9"/>
  <c r="Z166" i="9"/>
  <c r="Y166" i="9"/>
  <c r="B166" i="9"/>
  <c r="Z165" i="9"/>
  <c r="Y165" i="9"/>
  <c r="B165" i="9"/>
  <c r="Z164" i="9"/>
  <c r="Y164" i="9"/>
  <c r="B164" i="9"/>
  <c r="Z163" i="9"/>
  <c r="Y163" i="9"/>
  <c r="B163" i="9"/>
  <c r="Z162" i="9"/>
  <c r="Y162" i="9"/>
  <c r="B162" i="9"/>
  <c r="Z161" i="9"/>
  <c r="Y161" i="9"/>
  <c r="B161" i="9"/>
  <c r="Z160" i="9"/>
  <c r="Y160" i="9"/>
  <c r="B160" i="9"/>
  <c r="Z159" i="9"/>
  <c r="Y159" i="9"/>
  <c r="B159" i="9"/>
  <c r="Z158" i="9"/>
  <c r="Y158" i="9"/>
  <c r="B158" i="9"/>
  <c r="Z157" i="9"/>
  <c r="Y157" i="9"/>
  <c r="B157" i="9"/>
  <c r="Z156" i="9"/>
  <c r="Y156" i="9"/>
  <c r="B156" i="9"/>
  <c r="Z155" i="9"/>
  <c r="Y155" i="9"/>
  <c r="B155" i="9"/>
  <c r="Z154" i="9"/>
  <c r="Y154" i="9"/>
  <c r="B154" i="9"/>
  <c r="Z153" i="9"/>
  <c r="Y153" i="9"/>
  <c r="B153" i="9"/>
  <c r="Z152" i="9"/>
  <c r="Y152" i="9"/>
  <c r="B152" i="9"/>
  <c r="Z151" i="9"/>
  <c r="Y151" i="9"/>
  <c r="B151" i="9"/>
  <c r="Z150" i="9"/>
  <c r="Y150" i="9"/>
  <c r="B150" i="9"/>
  <c r="Z149" i="9"/>
  <c r="Y149" i="9"/>
  <c r="B149" i="9"/>
  <c r="Z148" i="9"/>
  <c r="Y148" i="9"/>
  <c r="B148" i="9"/>
  <c r="Z147" i="9"/>
  <c r="Y147" i="9"/>
  <c r="B147" i="9"/>
  <c r="Z146" i="9"/>
  <c r="Y146" i="9"/>
  <c r="B146" i="9"/>
  <c r="Z145" i="9"/>
  <c r="Y145" i="9"/>
  <c r="B145" i="9"/>
  <c r="Z144" i="9"/>
  <c r="Y144" i="9"/>
  <c r="B144" i="9"/>
  <c r="Z143" i="9"/>
  <c r="Y143" i="9"/>
  <c r="B143" i="9"/>
  <c r="Z142" i="9"/>
  <c r="Y142" i="9"/>
  <c r="B142" i="9"/>
  <c r="Z141" i="9"/>
  <c r="Y141" i="9"/>
  <c r="B141" i="9"/>
  <c r="Z140" i="9"/>
  <c r="Y140" i="9"/>
  <c r="B140" i="9"/>
  <c r="Z139" i="9"/>
  <c r="Y139" i="9"/>
  <c r="B139" i="9"/>
  <c r="Z138" i="9"/>
  <c r="Y138" i="9"/>
  <c r="B138" i="9"/>
  <c r="Z137" i="9"/>
  <c r="Y137" i="9"/>
  <c r="B137" i="9"/>
  <c r="Z136" i="9"/>
  <c r="Y136" i="9"/>
  <c r="B136" i="9"/>
  <c r="Z135" i="9"/>
  <c r="Y135" i="9"/>
  <c r="B135" i="9"/>
  <c r="Z134" i="9"/>
  <c r="Y134" i="9"/>
  <c r="B134" i="9"/>
  <c r="Z133" i="9"/>
  <c r="Y133" i="9"/>
  <c r="B133" i="9"/>
  <c r="Z132" i="9"/>
  <c r="Y132" i="9"/>
  <c r="B132" i="9"/>
  <c r="Z131" i="9"/>
  <c r="Y131" i="9"/>
  <c r="B131" i="9"/>
  <c r="Z130" i="9"/>
  <c r="Y130" i="9"/>
  <c r="B130" i="9"/>
  <c r="Z129" i="9"/>
  <c r="Y129" i="9"/>
  <c r="B129" i="9"/>
  <c r="Z128" i="9"/>
  <c r="Y128" i="9"/>
  <c r="B128" i="9"/>
  <c r="Z127" i="9"/>
  <c r="Y127" i="9"/>
  <c r="B127" i="9"/>
  <c r="Z126" i="9"/>
  <c r="Y126" i="9"/>
  <c r="B126" i="9"/>
  <c r="Z125" i="9"/>
  <c r="Y125" i="9"/>
  <c r="B125" i="9"/>
  <c r="Z124" i="9"/>
  <c r="Y124" i="9"/>
  <c r="B124" i="9"/>
  <c r="Z123" i="9"/>
  <c r="Y123" i="9"/>
  <c r="B123" i="9"/>
  <c r="Z122" i="9"/>
  <c r="Y122" i="9"/>
  <c r="B122" i="9"/>
  <c r="Z121" i="9"/>
  <c r="Y121" i="9"/>
  <c r="B121" i="9"/>
  <c r="Z120" i="9"/>
  <c r="Y120" i="9"/>
  <c r="B120" i="9"/>
  <c r="Z119" i="9"/>
  <c r="Y119" i="9"/>
  <c r="B119" i="9"/>
  <c r="Z118" i="9"/>
  <c r="Y118" i="9"/>
  <c r="B118" i="9"/>
  <c r="Z117" i="9"/>
  <c r="Y117" i="9"/>
  <c r="B117" i="9"/>
  <c r="Z116" i="9"/>
  <c r="Y116" i="9"/>
  <c r="B116" i="9"/>
  <c r="Z115" i="9"/>
  <c r="Y115" i="9"/>
  <c r="B115" i="9"/>
  <c r="Z114" i="9"/>
  <c r="Y114" i="9"/>
  <c r="B114" i="9"/>
  <c r="Z113" i="9"/>
  <c r="Y113" i="9"/>
  <c r="B113" i="9"/>
  <c r="Z112" i="9"/>
  <c r="Y112" i="9"/>
  <c r="B112" i="9"/>
  <c r="Z111" i="9"/>
  <c r="Y111" i="9"/>
  <c r="B111" i="9"/>
  <c r="Z110" i="9"/>
  <c r="Y110" i="9"/>
  <c r="B110" i="9"/>
  <c r="Z109" i="9"/>
  <c r="Y109" i="9"/>
  <c r="B109" i="9"/>
  <c r="Z108" i="9"/>
  <c r="Y108" i="9"/>
  <c r="B108" i="9"/>
  <c r="Z107" i="9"/>
  <c r="Y107" i="9"/>
  <c r="B107" i="9"/>
  <c r="Z106" i="9"/>
  <c r="Y106" i="9"/>
  <c r="B106" i="9"/>
  <c r="Z105" i="9"/>
  <c r="Y105" i="9"/>
  <c r="B105" i="9"/>
  <c r="Z104" i="9"/>
  <c r="Y104" i="9"/>
  <c r="B104" i="9"/>
  <c r="Z103" i="9"/>
  <c r="I103" i="9"/>
  <c r="Y103" i="9" s="1"/>
  <c r="B103" i="9"/>
  <c r="Z102" i="9"/>
  <c r="Y102" i="9"/>
  <c r="B102" i="9"/>
  <c r="Z101" i="9"/>
  <c r="Y101" i="9"/>
  <c r="B101" i="9"/>
  <c r="Z100" i="9"/>
  <c r="Y100" i="9"/>
  <c r="B100" i="9"/>
  <c r="Z99" i="9"/>
  <c r="Y99" i="9"/>
  <c r="B99" i="9"/>
  <c r="Z98" i="9"/>
  <c r="Y98" i="9"/>
  <c r="B98" i="9"/>
  <c r="Z97" i="9"/>
  <c r="Y97" i="9"/>
  <c r="B97" i="9"/>
  <c r="Z96" i="9"/>
  <c r="Y96" i="9"/>
  <c r="B96" i="9"/>
  <c r="Z95" i="9"/>
  <c r="Y95" i="9"/>
  <c r="B95" i="9"/>
  <c r="Z94" i="9"/>
  <c r="Y94" i="9"/>
  <c r="B94" i="9"/>
  <c r="Z93" i="9"/>
  <c r="Y93" i="9"/>
  <c r="B93" i="9"/>
  <c r="Z92" i="9"/>
  <c r="Y92" i="9"/>
  <c r="B92" i="9"/>
  <c r="Z91" i="9"/>
  <c r="Y91" i="9"/>
  <c r="B91" i="9"/>
  <c r="Z90" i="9"/>
  <c r="Y90" i="9"/>
  <c r="B90" i="9"/>
  <c r="Z89" i="9"/>
  <c r="Y89" i="9"/>
  <c r="B89" i="9"/>
  <c r="Z88" i="9"/>
  <c r="Y88" i="9"/>
  <c r="B88" i="9"/>
  <c r="Z87" i="9"/>
  <c r="Y87" i="9"/>
  <c r="B87" i="9"/>
  <c r="Z86" i="9"/>
  <c r="Y86" i="9"/>
  <c r="B86" i="9"/>
  <c r="Z85" i="9"/>
  <c r="Y85" i="9"/>
  <c r="B85" i="9"/>
  <c r="Z84" i="9"/>
  <c r="Y84" i="9"/>
  <c r="B84" i="9"/>
  <c r="Z83" i="9"/>
  <c r="Y83" i="9"/>
  <c r="B83" i="9"/>
  <c r="Z82" i="9"/>
  <c r="Y82" i="9"/>
  <c r="B82" i="9"/>
  <c r="Z81" i="9"/>
  <c r="Y81" i="9"/>
  <c r="B81" i="9"/>
  <c r="Z80" i="9"/>
  <c r="Y80" i="9"/>
  <c r="B80" i="9"/>
  <c r="Z79" i="9"/>
  <c r="Y79" i="9"/>
  <c r="B79" i="9"/>
  <c r="Z78" i="9"/>
  <c r="Y78" i="9"/>
  <c r="B78" i="9"/>
  <c r="Z77" i="9"/>
  <c r="Y77" i="9"/>
  <c r="B77" i="9"/>
  <c r="Z76" i="9"/>
  <c r="Y76" i="9"/>
  <c r="B76" i="9"/>
  <c r="Z75" i="9"/>
  <c r="Y75" i="9"/>
  <c r="B75" i="9"/>
  <c r="Z74" i="9"/>
  <c r="Y74" i="9"/>
  <c r="B74" i="9"/>
  <c r="Z73" i="9"/>
  <c r="Y73" i="9"/>
  <c r="B73" i="9"/>
  <c r="Z72" i="9"/>
  <c r="Y72" i="9"/>
  <c r="B72" i="9"/>
  <c r="AE71" i="9"/>
  <c r="AD71" i="9"/>
  <c r="B71" i="9"/>
  <c r="AE70" i="9"/>
  <c r="AD70" i="9"/>
  <c r="B70" i="9"/>
  <c r="AE69" i="9"/>
  <c r="AD69" i="9"/>
  <c r="B69" i="9"/>
  <c r="AE68" i="9"/>
  <c r="AG68" i="9" s="1"/>
  <c r="AD68" i="9"/>
  <c r="B68" i="9"/>
  <c r="AE67" i="9"/>
  <c r="AD67" i="9"/>
  <c r="B67" i="9"/>
  <c r="AE66" i="9"/>
  <c r="AD66" i="9"/>
  <c r="B66" i="9"/>
  <c r="AE65" i="9"/>
  <c r="AD65" i="9"/>
  <c r="B65" i="9"/>
  <c r="AE64" i="9"/>
  <c r="AD64" i="9"/>
  <c r="B64" i="9"/>
  <c r="AE63" i="9"/>
  <c r="AD63" i="9"/>
  <c r="B63" i="9"/>
  <c r="AE62" i="9"/>
  <c r="AD62" i="9"/>
  <c r="B62" i="9"/>
  <c r="AE61" i="9"/>
  <c r="AD61" i="9"/>
  <c r="B61" i="9"/>
  <c r="AE60" i="9"/>
  <c r="AG60" i="9" s="1"/>
  <c r="AD60" i="9"/>
  <c r="B60" i="9"/>
  <c r="AE59" i="9"/>
  <c r="AD59" i="9"/>
  <c r="B59" i="9"/>
  <c r="AE58" i="9"/>
  <c r="AD58" i="9"/>
  <c r="B58" i="9"/>
  <c r="AE57" i="9"/>
  <c r="AD57" i="9"/>
  <c r="B57" i="9"/>
  <c r="AE56" i="9"/>
  <c r="AD56" i="9"/>
  <c r="B56" i="9"/>
  <c r="AE55" i="9"/>
  <c r="AD55" i="9"/>
  <c r="B55" i="9"/>
  <c r="AE54" i="9"/>
  <c r="AD54" i="9"/>
  <c r="B54" i="9"/>
  <c r="AE53" i="9"/>
  <c r="AD53" i="9"/>
  <c r="B53" i="9"/>
  <c r="AE52" i="9"/>
  <c r="AG52" i="9" s="1"/>
  <c r="AD52" i="9"/>
  <c r="B52" i="9"/>
  <c r="AE51" i="9"/>
  <c r="AD51" i="9"/>
  <c r="B51" i="9"/>
  <c r="AE50" i="9"/>
  <c r="AD50" i="9"/>
  <c r="B50" i="9"/>
  <c r="AE49" i="9"/>
  <c r="AD49" i="9"/>
  <c r="B49" i="9"/>
  <c r="AE48" i="9"/>
  <c r="AD48" i="9"/>
  <c r="B48" i="9"/>
  <c r="AE47" i="9"/>
  <c r="AD47" i="9"/>
  <c r="B47" i="9"/>
  <c r="AE46" i="9"/>
  <c r="AD46" i="9"/>
  <c r="B46" i="9"/>
  <c r="AE45" i="9"/>
  <c r="AD45" i="9"/>
  <c r="B45" i="9"/>
  <c r="AE44" i="9"/>
  <c r="AG44" i="9" s="1"/>
  <c r="AD44" i="9"/>
  <c r="B44" i="9"/>
  <c r="AE43" i="9"/>
  <c r="AD43" i="9"/>
  <c r="B43" i="9"/>
  <c r="AE42" i="9"/>
  <c r="AD42" i="9"/>
  <c r="B42" i="9"/>
  <c r="AE41" i="9"/>
  <c r="AD41" i="9"/>
  <c r="B41" i="9"/>
  <c r="AE40" i="9"/>
  <c r="AD40" i="9"/>
  <c r="B40" i="9"/>
  <c r="AE39" i="9"/>
  <c r="AD39" i="9"/>
  <c r="B39" i="9"/>
  <c r="AE38" i="9"/>
  <c r="AD38" i="9"/>
  <c r="B38" i="9"/>
  <c r="AE37" i="9"/>
  <c r="AD37" i="9"/>
  <c r="B37" i="9"/>
  <c r="AE36" i="9"/>
  <c r="AG36" i="9" s="1"/>
  <c r="AD36" i="9"/>
  <c r="B36" i="9"/>
  <c r="AE35" i="9"/>
  <c r="AD35" i="9"/>
  <c r="B35" i="9"/>
  <c r="AE34" i="9"/>
  <c r="AD34" i="9"/>
  <c r="B34" i="9"/>
  <c r="AE33" i="9"/>
  <c r="AD33" i="9"/>
  <c r="B33" i="9"/>
  <c r="AE32" i="9"/>
  <c r="AD32" i="9"/>
  <c r="B32" i="9"/>
  <c r="AE31" i="9"/>
  <c r="AD31" i="9"/>
  <c r="B31" i="9"/>
  <c r="M30" i="9"/>
  <c r="AE30" i="9" s="1"/>
  <c r="I30" i="9"/>
  <c r="AD30" i="9" s="1"/>
  <c r="B30" i="9"/>
  <c r="AD29" i="9"/>
  <c r="M29" i="9"/>
  <c r="AE29" i="9" s="1"/>
  <c r="B29" i="9"/>
  <c r="M28" i="9"/>
  <c r="AE28" i="9" s="1"/>
  <c r="I28" i="9"/>
  <c r="AD28" i="9" s="1"/>
  <c r="B28" i="9"/>
  <c r="M27" i="9"/>
  <c r="AE27" i="9" s="1"/>
  <c r="I27" i="9"/>
  <c r="AD27" i="9" s="1"/>
  <c r="B27" i="9"/>
  <c r="M26" i="9"/>
  <c r="AE26" i="9" s="1"/>
  <c r="I26" i="9"/>
  <c r="AD26" i="9" s="1"/>
  <c r="B26" i="9"/>
  <c r="AD25" i="9"/>
  <c r="M25" i="9"/>
  <c r="AE25" i="9" s="1"/>
  <c r="B25" i="9"/>
  <c r="M24" i="9"/>
  <c r="AE24" i="9" s="1"/>
  <c r="I24" i="9"/>
  <c r="AD24" i="9" s="1"/>
  <c r="B24" i="9"/>
  <c r="Z23" i="9"/>
  <c r="Y23" i="9"/>
  <c r="B23" i="9"/>
  <c r="Z22" i="9"/>
  <c r="Y22" i="9"/>
  <c r="B22" i="9"/>
  <c r="Z21" i="9"/>
  <c r="Y21" i="9"/>
  <c r="B21" i="9"/>
  <c r="Z20" i="9"/>
  <c r="Y20" i="9"/>
  <c r="B20" i="9"/>
  <c r="Y19" i="9"/>
  <c r="L19" i="9"/>
  <c r="Z19" i="9" s="1"/>
  <c r="B19" i="9"/>
  <c r="Z18" i="9"/>
  <c r="I18" i="9"/>
  <c r="Y18" i="9" s="1"/>
  <c r="B18" i="9"/>
  <c r="Z17" i="9"/>
  <c r="Y17" i="9"/>
  <c r="B17" i="9"/>
  <c r="Z16" i="9"/>
  <c r="Y16" i="9"/>
  <c r="B16" i="9"/>
  <c r="Z15" i="9"/>
  <c r="Y15" i="9"/>
  <c r="B15" i="9"/>
  <c r="Z14" i="9"/>
  <c r="Y14" i="9"/>
  <c r="B14" i="9"/>
  <c r="Z13" i="9"/>
  <c r="Y13" i="9"/>
  <c r="B13" i="9"/>
  <c r="Z12" i="9"/>
  <c r="Y12" i="9"/>
  <c r="B12" i="9"/>
  <c r="Z11" i="9"/>
  <c r="Y11" i="9"/>
  <c r="B11" i="9"/>
  <c r="Z10" i="9"/>
  <c r="Y10" i="9"/>
  <c r="B10" i="9"/>
  <c r="Z9" i="9"/>
  <c r="Y9" i="9"/>
  <c r="B9" i="9"/>
  <c r="Z8" i="9"/>
  <c r="Y8" i="9"/>
  <c r="B8" i="9"/>
  <c r="Z7" i="9"/>
  <c r="Y7" i="9"/>
  <c r="B7" i="9"/>
  <c r="Z6" i="9"/>
  <c r="Y6" i="9"/>
  <c r="B6" i="9"/>
  <c r="Z5" i="9"/>
  <c r="Y5" i="9"/>
  <c r="B5" i="9"/>
  <c r="Z4" i="9"/>
  <c r="Y4" i="9"/>
  <c r="B4" i="9"/>
  <c r="Z403" i="8"/>
  <c r="Y403" i="8"/>
  <c r="B403" i="8"/>
  <c r="Z402" i="8"/>
  <c r="Y402" i="8"/>
  <c r="B402" i="8"/>
  <c r="Z401" i="8"/>
  <c r="Y401" i="8"/>
  <c r="B401" i="8"/>
  <c r="Z400" i="8"/>
  <c r="Y400" i="8"/>
  <c r="B400" i="8"/>
  <c r="Z399" i="8"/>
  <c r="Y399" i="8"/>
  <c r="B399" i="8"/>
  <c r="Z398" i="8"/>
  <c r="Y398" i="8"/>
  <c r="B398" i="8"/>
  <c r="Z397" i="8"/>
  <c r="Y397" i="8"/>
  <c r="B397" i="8"/>
  <c r="Z396" i="8"/>
  <c r="Y396" i="8"/>
  <c r="B396" i="8"/>
  <c r="Z395" i="8"/>
  <c r="Y395" i="8"/>
  <c r="B395" i="8"/>
  <c r="Z394" i="8"/>
  <c r="Y394" i="8"/>
  <c r="B394" i="8"/>
  <c r="Z393" i="8"/>
  <c r="Y393" i="8"/>
  <c r="B393" i="8"/>
  <c r="Z392" i="8"/>
  <c r="Y392" i="8"/>
  <c r="B392" i="8"/>
  <c r="Z391" i="8"/>
  <c r="Y391" i="8"/>
  <c r="B391" i="8"/>
  <c r="Z390" i="8"/>
  <c r="Y390" i="8"/>
  <c r="B390" i="8"/>
  <c r="Z389" i="8"/>
  <c r="Y389" i="8"/>
  <c r="B389" i="8"/>
  <c r="Z388" i="8"/>
  <c r="Y388" i="8"/>
  <c r="B388" i="8"/>
  <c r="Z387" i="8"/>
  <c r="Y387" i="8"/>
  <c r="B387" i="8"/>
  <c r="Z386" i="8"/>
  <c r="Y386" i="8"/>
  <c r="B386" i="8"/>
  <c r="Z385" i="8"/>
  <c r="Y385" i="8"/>
  <c r="B385" i="8"/>
  <c r="Z384" i="8"/>
  <c r="Y384" i="8"/>
  <c r="B384" i="8"/>
  <c r="Z383" i="8"/>
  <c r="Y383" i="8"/>
  <c r="B383" i="8"/>
  <c r="Z382" i="8"/>
  <c r="Y382" i="8"/>
  <c r="B382" i="8"/>
  <c r="Z381" i="8"/>
  <c r="Y381" i="8"/>
  <c r="B381" i="8"/>
  <c r="Z380" i="8"/>
  <c r="Y380" i="8"/>
  <c r="B380" i="8"/>
  <c r="Z379" i="8"/>
  <c r="Y379" i="8"/>
  <c r="B379" i="8"/>
  <c r="Z378" i="8"/>
  <c r="Y378" i="8"/>
  <c r="B378" i="8"/>
  <c r="Z377" i="8"/>
  <c r="Y377" i="8"/>
  <c r="B377" i="8"/>
  <c r="Z376" i="8"/>
  <c r="Y376" i="8"/>
  <c r="B376" i="8"/>
  <c r="Z375" i="8"/>
  <c r="Y375" i="8"/>
  <c r="B375" i="8"/>
  <c r="Z374" i="8"/>
  <c r="Y374" i="8"/>
  <c r="B374" i="8"/>
  <c r="Z373" i="8"/>
  <c r="Y373" i="8"/>
  <c r="B373" i="8"/>
  <c r="Z372" i="8"/>
  <c r="Y372" i="8"/>
  <c r="B372" i="8"/>
  <c r="Z371" i="8"/>
  <c r="Y371" i="8"/>
  <c r="B371" i="8"/>
  <c r="Z370" i="8"/>
  <c r="Y370" i="8"/>
  <c r="B370" i="8"/>
  <c r="Z369" i="8"/>
  <c r="Y369" i="8"/>
  <c r="B369" i="8"/>
  <c r="Z368" i="8"/>
  <c r="Y368" i="8"/>
  <c r="B368" i="8"/>
  <c r="Z367" i="8"/>
  <c r="Y367" i="8"/>
  <c r="B367" i="8"/>
  <c r="Z366" i="8"/>
  <c r="Y366" i="8"/>
  <c r="B366" i="8"/>
  <c r="Z365" i="8"/>
  <c r="Y365" i="8"/>
  <c r="B365" i="8"/>
  <c r="Z364" i="8"/>
  <c r="Y364" i="8"/>
  <c r="B364" i="8"/>
  <c r="Z363" i="8"/>
  <c r="Y363" i="8"/>
  <c r="B363" i="8"/>
  <c r="Z362" i="8"/>
  <c r="Y362" i="8"/>
  <c r="B362" i="8"/>
  <c r="Z361" i="8"/>
  <c r="Y361" i="8"/>
  <c r="B361" i="8"/>
  <c r="Z360" i="8"/>
  <c r="Y360" i="8"/>
  <c r="B360" i="8"/>
  <c r="Z359" i="8"/>
  <c r="Y359" i="8"/>
  <c r="B359" i="8"/>
  <c r="Z358" i="8"/>
  <c r="Y358" i="8"/>
  <c r="B358" i="8"/>
  <c r="Z357" i="8"/>
  <c r="Y357" i="8"/>
  <c r="B357" i="8"/>
  <c r="Z356" i="8"/>
  <c r="Y356" i="8"/>
  <c r="B356" i="8"/>
  <c r="Z355" i="8"/>
  <c r="Y355" i="8"/>
  <c r="B355" i="8"/>
  <c r="Z354" i="8"/>
  <c r="Y354" i="8"/>
  <c r="B354" i="8"/>
  <c r="Z353" i="8"/>
  <c r="Y353" i="8"/>
  <c r="B353" i="8"/>
  <c r="Z352" i="8"/>
  <c r="Y352" i="8"/>
  <c r="B352" i="8"/>
  <c r="Z351" i="8"/>
  <c r="Y351" i="8"/>
  <c r="B351" i="8"/>
  <c r="Z350" i="8"/>
  <c r="Y350" i="8"/>
  <c r="B350" i="8"/>
  <c r="Z349" i="8"/>
  <c r="Y349" i="8"/>
  <c r="B349" i="8"/>
  <c r="Z348" i="8"/>
  <c r="Y348" i="8"/>
  <c r="B348" i="8"/>
  <c r="Z347" i="8"/>
  <c r="Y347" i="8"/>
  <c r="B347" i="8"/>
  <c r="Z346" i="8"/>
  <c r="Y346" i="8"/>
  <c r="B346" i="8"/>
  <c r="Z345" i="8"/>
  <c r="Y345" i="8"/>
  <c r="B345" i="8"/>
  <c r="Z344" i="8"/>
  <c r="Y344" i="8"/>
  <c r="B344" i="8"/>
  <c r="Z343" i="8"/>
  <c r="Y343" i="8"/>
  <c r="B343" i="8"/>
  <c r="Z342" i="8"/>
  <c r="Y342" i="8"/>
  <c r="B342" i="8"/>
  <c r="Z341" i="8"/>
  <c r="Y341" i="8"/>
  <c r="B341" i="8"/>
  <c r="Z340" i="8"/>
  <c r="Y340" i="8"/>
  <c r="B340" i="8"/>
  <c r="Z339" i="8"/>
  <c r="Y339" i="8"/>
  <c r="B339" i="8"/>
  <c r="Z338" i="8"/>
  <c r="Y338" i="8"/>
  <c r="B338" i="8"/>
  <c r="Z337" i="8"/>
  <c r="Y337" i="8"/>
  <c r="B337" i="8"/>
  <c r="Z336" i="8"/>
  <c r="Y336" i="8"/>
  <c r="B336" i="8"/>
  <c r="Z335" i="8"/>
  <c r="Y335" i="8"/>
  <c r="B335" i="8"/>
  <c r="Z334" i="8"/>
  <c r="Y334" i="8"/>
  <c r="B334" i="8"/>
  <c r="Z333" i="8"/>
  <c r="Y333" i="8"/>
  <c r="B333" i="8"/>
  <c r="Z332" i="8"/>
  <c r="Y332" i="8"/>
  <c r="B332" i="8"/>
  <c r="Z331" i="8"/>
  <c r="Y331" i="8"/>
  <c r="B331" i="8"/>
  <c r="Z330" i="8"/>
  <c r="Y330" i="8"/>
  <c r="B330" i="8"/>
  <c r="Z329" i="8"/>
  <c r="Y329" i="8"/>
  <c r="B329" i="8"/>
  <c r="Z328" i="8"/>
  <c r="Y328" i="8"/>
  <c r="B328" i="8"/>
  <c r="Z327" i="8"/>
  <c r="Y327" i="8"/>
  <c r="B327" i="8"/>
  <c r="Z326" i="8"/>
  <c r="Y326" i="8"/>
  <c r="B326" i="8"/>
  <c r="Z325" i="8"/>
  <c r="Y325" i="8"/>
  <c r="B325" i="8"/>
  <c r="Z324" i="8"/>
  <c r="Y324" i="8"/>
  <c r="B324" i="8"/>
  <c r="Z323" i="8"/>
  <c r="Y323" i="8"/>
  <c r="B323" i="8"/>
  <c r="Z322" i="8"/>
  <c r="Y322" i="8"/>
  <c r="B322" i="8"/>
  <c r="Z321" i="8"/>
  <c r="Y321" i="8"/>
  <c r="B321" i="8"/>
  <c r="Z320" i="8"/>
  <c r="Y320" i="8"/>
  <c r="B320" i="8"/>
  <c r="Z319" i="8"/>
  <c r="Y319" i="8"/>
  <c r="B319" i="8"/>
  <c r="Z318" i="8"/>
  <c r="Y318" i="8"/>
  <c r="B318" i="8"/>
  <c r="Z317" i="8"/>
  <c r="Y317" i="8"/>
  <c r="B317" i="8"/>
  <c r="Z316" i="8"/>
  <c r="Y316" i="8"/>
  <c r="B316" i="8"/>
  <c r="Z315" i="8"/>
  <c r="Y315" i="8"/>
  <c r="B315" i="8"/>
  <c r="Z314" i="8"/>
  <c r="Y314" i="8"/>
  <c r="B314" i="8"/>
  <c r="Z313" i="8"/>
  <c r="Y313" i="8"/>
  <c r="B313" i="8"/>
  <c r="Z312" i="8"/>
  <c r="Y312" i="8"/>
  <c r="B312" i="8"/>
  <c r="Z311" i="8"/>
  <c r="Y311" i="8"/>
  <c r="B311" i="8"/>
  <c r="Z310" i="8"/>
  <c r="Y310" i="8"/>
  <c r="B310" i="8"/>
  <c r="Z309" i="8"/>
  <c r="Y309" i="8"/>
  <c r="B309" i="8"/>
  <c r="Z308" i="8"/>
  <c r="Y308" i="8"/>
  <c r="B308" i="8"/>
  <c r="Z307" i="8"/>
  <c r="Y307" i="8"/>
  <c r="B307" i="8"/>
  <c r="Z306" i="8"/>
  <c r="Y306" i="8"/>
  <c r="B306" i="8"/>
  <c r="Z305" i="8"/>
  <c r="Y305" i="8"/>
  <c r="B305" i="8"/>
  <c r="Z304" i="8"/>
  <c r="Y304" i="8"/>
  <c r="B304" i="8"/>
  <c r="Z303" i="8"/>
  <c r="Y303" i="8"/>
  <c r="B303" i="8"/>
  <c r="Z302" i="8"/>
  <c r="Y302" i="8"/>
  <c r="B302" i="8"/>
  <c r="Z301" i="8"/>
  <c r="Y301" i="8"/>
  <c r="B301" i="8"/>
  <c r="Z300" i="8"/>
  <c r="Y300" i="8"/>
  <c r="B300" i="8"/>
  <c r="Z299" i="8"/>
  <c r="Y299" i="8"/>
  <c r="B299" i="8"/>
  <c r="Z298" i="8"/>
  <c r="Y298" i="8"/>
  <c r="B298" i="8"/>
  <c r="Z297" i="8"/>
  <c r="Y297" i="8"/>
  <c r="B297" i="8"/>
  <c r="Z296" i="8"/>
  <c r="Y296" i="8"/>
  <c r="B296" i="8"/>
  <c r="Z295" i="8"/>
  <c r="Y295" i="8"/>
  <c r="B295" i="8"/>
  <c r="Z294" i="8"/>
  <c r="Y294" i="8"/>
  <c r="B294" i="8"/>
  <c r="Z293" i="8"/>
  <c r="Y293" i="8"/>
  <c r="B293" i="8"/>
  <c r="Z292" i="8"/>
  <c r="Y292" i="8"/>
  <c r="B292" i="8"/>
  <c r="Z291" i="8"/>
  <c r="Y291" i="8"/>
  <c r="B291" i="8"/>
  <c r="Z290" i="8"/>
  <c r="Y290" i="8"/>
  <c r="B290" i="8"/>
  <c r="Z289" i="8"/>
  <c r="Y289" i="8"/>
  <c r="B289" i="8"/>
  <c r="Z288" i="8"/>
  <c r="Y288" i="8"/>
  <c r="B288" i="8"/>
  <c r="Z287" i="8"/>
  <c r="Y287" i="8"/>
  <c r="B287" i="8"/>
  <c r="Z286" i="8"/>
  <c r="Y286" i="8"/>
  <c r="B286" i="8"/>
  <c r="Z285" i="8"/>
  <c r="Y285" i="8"/>
  <c r="B285" i="8"/>
  <c r="Z284" i="8"/>
  <c r="Y284" i="8"/>
  <c r="B284" i="8"/>
  <c r="Z283" i="8"/>
  <c r="Y283" i="8"/>
  <c r="B283" i="8"/>
  <c r="Z282" i="8"/>
  <c r="Y282" i="8"/>
  <c r="B282" i="8"/>
  <c r="Z281" i="8"/>
  <c r="Y281" i="8"/>
  <c r="B281" i="8"/>
  <c r="Z280" i="8"/>
  <c r="Y280" i="8"/>
  <c r="B280" i="8"/>
  <c r="Z279" i="8"/>
  <c r="Y279" i="8"/>
  <c r="B279" i="8"/>
  <c r="Z278" i="8"/>
  <c r="Y278" i="8"/>
  <c r="B278" i="8"/>
  <c r="Z277" i="8"/>
  <c r="Y277" i="8"/>
  <c r="B277" i="8"/>
  <c r="Z276" i="8"/>
  <c r="Y276" i="8"/>
  <c r="B276" i="8"/>
  <c r="Z275" i="8"/>
  <c r="Y275" i="8"/>
  <c r="B275" i="8"/>
  <c r="Z274" i="8"/>
  <c r="Y274" i="8"/>
  <c r="B274" i="8"/>
  <c r="Z273" i="8"/>
  <c r="Y273" i="8"/>
  <c r="B273" i="8"/>
  <c r="Z272" i="8"/>
  <c r="Y272" i="8"/>
  <c r="B272" i="8"/>
  <c r="Z271" i="8"/>
  <c r="Y271" i="8"/>
  <c r="B271" i="8"/>
  <c r="Z270" i="8"/>
  <c r="Y270" i="8"/>
  <c r="B270" i="8"/>
  <c r="Z269" i="8"/>
  <c r="Y269" i="8"/>
  <c r="B269" i="8"/>
  <c r="Z268" i="8"/>
  <c r="Y268" i="8"/>
  <c r="B268" i="8"/>
  <c r="Z267" i="8"/>
  <c r="Y267" i="8"/>
  <c r="B267" i="8"/>
  <c r="Z266" i="8"/>
  <c r="Y266" i="8"/>
  <c r="B266" i="8"/>
  <c r="Z265" i="8"/>
  <c r="Y265" i="8"/>
  <c r="B265" i="8"/>
  <c r="Z264" i="8"/>
  <c r="Y264" i="8"/>
  <c r="B264" i="8"/>
  <c r="Z263" i="8"/>
  <c r="Y263" i="8"/>
  <c r="B263" i="8"/>
  <c r="Z262" i="8"/>
  <c r="Y262" i="8"/>
  <c r="B262" i="8"/>
  <c r="Z261" i="8"/>
  <c r="Y261" i="8"/>
  <c r="B261" i="8"/>
  <c r="Z260" i="8"/>
  <c r="Y260" i="8"/>
  <c r="B260" i="8"/>
  <c r="Z259" i="8"/>
  <c r="Y259" i="8"/>
  <c r="B259" i="8"/>
  <c r="Z258" i="8"/>
  <c r="Y258" i="8"/>
  <c r="B258" i="8"/>
  <c r="Z257" i="8"/>
  <c r="Y257" i="8"/>
  <c r="B257" i="8"/>
  <c r="Z256" i="8"/>
  <c r="Y256" i="8"/>
  <c r="B256" i="8"/>
  <c r="Z255" i="8"/>
  <c r="Y255" i="8"/>
  <c r="B255" i="8"/>
  <c r="Z254" i="8"/>
  <c r="Y254" i="8"/>
  <c r="B254" i="8"/>
  <c r="Z253" i="8"/>
  <c r="Y253" i="8"/>
  <c r="B253" i="8"/>
  <c r="Z252" i="8"/>
  <c r="Y252" i="8"/>
  <c r="B252" i="8"/>
  <c r="Z251" i="8"/>
  <c r="Y251" i="8"/>
  <c r="B251" i="8"/>
  <c r="Z250" i="8"/>
  <c r="Y250" i="8"/>
  <c r="B250" i="8"/>
  <c r="Z249" i="8"/>
  <c r="Y249" i="8"/>
  <c r="B249" i="8"/>
  <c r="Z248" i="8"/>
  <c r="Y248" i="8"/>
  <c r="B248" i="8"/>
  <c r="Z247" i="8"/>
  <c r="Y247" i="8"/>
  <c r="B247" i="8"/>
  <c r="Z246" i="8"/>
  <c r="Y246" i="8"/>
  <c r="B246" i="8"/>
  <c r="Z245" i="8"/>
  <c r="Y245" i="8"/>
  <c r="B245" i="8"/>
  <c r="Z244" i="8"/>
  <c r="Y244" i="8"/>
  <c r="B244" i="8"/>
  <c r="Z243" i="8"/>
  <c r="Y243" i="8"/>
  <c r="B243" i="8"/>
  <c r="Z242" i="8"/>
  <c r="Y242" i="8"/>
  <c r="B242" i="8"/>
  <c r="Z241" i="8"/>
  <c r="Y241" i="8"/>
  <c r="B241" i="8"/>
  <c r="Z240" i="8"/>
  <c r="Y240" i="8"/>
  <c r="B240" i="8"/>
  <c r="Z239" i="8"/>
  <c r="Y239" i="8"/>
  <c r="B239" i="8"/>
  <c r="Z238" i="8"/>
  <c r="Y238" i="8"/>
  <c r="B238" i="8"/>
  <c r="Z237" i="8"/>
  <c r="Y237" i="8"/>
  <c r="B237" i="8"/>
  <c r="Z236" i="8"/>
  <c r="Y236" i="8"/>
  <c r="B236" i="8"/>
  <c r="Z235" i="8"/>
  <c r="Y235" i="8"/>
  <c r="B235" i="8"/>
  <c r="Z234" i="8"/>
  <c r="Y234" i="8"/>
  <c r="B234" i="8"/>
  <c r="Z233" i="8"/>
  <c r="Y233" i="8"/>
  <c r="B233" i="8"/>
  <c r="Z232" i="8"/>
  <c r="Y232" i="8"/>
  <c r="B232" i="8"/>
  <c r="Z231" i="8"/>
  <c r="Y231" i="8"/>
  <c r="B231" i="8"/>
  <c r="Z230" i="8"/>
  <c r="Y230" i="8"/>
  <c r="B230" i="8"/>
  <c r="Z229" i="8"/>
  <c r="Y229" i="8"/>
  <c r="B229" i="8"/>
  <c r="Z228" i="8"/>
  <c r="Y228" i="8"/>
  <c r="B228" i="8"/>
  <c r="Z227" i="8"/>
  <c r="Y227" i="8"/>
  <c r="B227" i="8"/>
  <c r="Z226" i="8"/>
  <c r="Y226" i="8"/>
  <c r="B226" i="8"/>
  <c r="Z225" i="8"/>
  <c r="Y225" i="8"/>
  <c r="B225" i="8"/>
  <c r="Z224" i="8"/>
  <c r="Y224" i="8"/>
  <c r="B224" i="8"/>
  <c r="Z223" i="8"/>
  <c r="Y223" i="8"/>
  <c r="B223" i="8"/>
  <c r="Z222" i="8"/>
  <c r="Y222" i="8"/>
  <c r="B222" i="8"/>
  <c r="Z221" i="8"/>
  <c r="Y221" i="8"/>
  <c r="B221" i="8"/>
  <c r="Z220" i="8"/>
  <c r="Y220" i="8"/>
  <c r="B220" i="8"/>
  <c r="Z219" i="8"/>
  <c r="Y219" i="8"/>
  <c r="B219" i="8"/>
  <c r="Z218" i="8"/>
  <c r="Y218" i="8"/>
  <c r="B218" i="8"/>
  <c r="Z217" i="8"/>
  <c r="Y217" i="8"/>
  <c r="B217" i="8"/>
  <c r="Z216" i="8"/>
  <c r="Y216" i="8"/>
  <c r="B216" i="8"/>
  <c r="Z215" i="8"/>
  <c r="Y215" i="8"/>
  <c r="B215" i="8"/>
  <c r="Z214" i="8"/>
  <c r="Y214" i="8"/>
  <c r="B214" i="8"/>
  <c r="Z213" i="8"/>
  <c r="Y213" i="8"/>
  <c r="B213" i="8"/>
  <c r="Z212" i="8"/>
  <c r="Y212" i="8"/>
  <c r="B212" i="8"/>
  <c r="Z211" i="8"/>
  <c r="Y211" i="8"/>
  <c r="B211" i="8"/>
  <c r="Z210" i="8"/>
  <c r="Y210" i="8"/>
  <c r="B210" i="8"/>
  <c r="Z209" i="8"/>
  <c r="Y209" i="8"/>
  <c r="B209" i="8"/>
  <c r="Z208" i="8"/>
  <c r="Y208" i="8"/>
  <c r="B208" i="8"/>
  <c r="Z207" i="8"/>
  <c r="Y207" i="8"/>
  <c r="B207" i="8"/>
  <c r="Z206" i="8"/>
  <c r="Y206" i="8"/>
  <c r="B206" i="8"/>
  <c r="Z205" i="8"/>
  <c r="Y205" i="8"/>
  <c r="B205" i="8"/>
  <c r="Z204" i="8"/>
  <c r="Y204" i="8"/>
  <c r="B204" i="8"/>
  <c r="Z203" i="8"/>
  <c r="Y203" i="8"/>
  <c r="B203" i="8"/>
  <c r="Z202" i="8"/>
  <c r="Y202" i="8"/>
  <c r="B202" i="8"/>
  <c r="Z201" i="8"/>
  <c r="Y201" i="8"/>
  <c r="B201" i="8"/>
  <c r="Z200" i="8"/>
  <c r="Y200" i="8"/>
  <c r="B200" i="8"/>
  <c r="Z199" i="8"/>
  <c r="Y199" i="8"/>
  <c r="B199" i="8"/>
  <c r="Z198" i="8"/>
  <c r="Y198" i="8"/>
  <c r="B198" i="8"/>
  <c r="Z197" i="8"/>
  <c r="Y197" i="8"/>
  <c r="B197" i="8"/>
  <c r="Z196" i="8"/>
  <c r="Y196" i="8"/>
  <c r="B196" i="8"/>
  <c r="Z195" i="8"/>
  <c r="Y195" i="8"/>
  <c r="B195" i="8"/>
  <c r="Z194" i="8"/>
  <c r="Y194" i="8"/>
  <c r="B194" i="8"/>
  <c r="Z193" i="8"/>
  <c r="Y193" i="8"/>
  <c r="B193" i="8"/>
  <c r="Z192" i="8"/>
  <c r="Y192" i="8"/>
  <c r="B192" i="8"/>
  <c r="Z191" i="8"/>
  <c r="Y191" i="8"/>
  <c r="B191" i="8"/>
  <c r="Z190" i="8"/>
  <c r="Y190" i="8"/>
  <c r="B190" i="8"/>
  <c r="Z189" i="8"/>
  <c r="Y189" i="8"/>
  <c r="B189" i="8"/>
  <c r="Z188" i="8"/>
  <c r="Y188" i="8"/>
  <c r="B188" i="8"/>
  <c r="Z187" i="8"/>
  <c r="Y187" i="8"/>
  <c r="B187" i="8"/>
  <c r="Z186" i="8"/>
  <c r="Y186" i="8"/>
  <c r="B186" i="8"/>
  <c r="Z185" i="8"/>
  <c r="Y185" i="8"/>
  <c r="B185" i="8"/>
  <c r="Z184" i="8"/>
  <c r="Y184" i="8"/>
  <c r="B184" i="8"/>
  <c r="Z183" i="8"/>
  <c r="Y183" i="8"/>
  <c r="B183" i="8"/>
  <c r="Z182" i="8"/>
  <c r="Y182" i="8"/>
  <c r="B182" i="8"/>
  <c r="Z181" i="8"/>
  <c r="Y181" i="8"/>
  <c r="B181" i="8"/>
  <c r="Z180" i="8"/>
  <c r="Y180" i="8"/>
  <c r="B180" i="8"/>
  <c r="Z179" i="8"/>
  <c r="Y179" i="8"/>
  <c r="B179" i="8"/>
  <c r="Z178" i="8"/>
  <c r="Y178" i="8"/>
  <c r="B178" i="8"/>
  <c r="Z177" i="8"/>
  <c r="Y177" i="8"/>
  <c r="B177" i="8"/>
  <c r="Z176" i="8"/>
  <c r="Y176" i="8"/>
  <c r="B176" i="8"/>
  <c r="Z175" i="8"/>
  <c r="Y175" i="8"/>
  <c r="B175" i="8"/>
  <c r="Z174" i="8"/>
  <c r="Y174" i="8"/>
  <c r="B174" i="8"/>
  <c r="Z173" i="8"/>
  <c r="Y173" i="8"/>
  <c r="B173" i="8"/>
  <c r="Z172" i="8"/>
  <c r="Y172" i="8"/>
  <c r="B172" i="8"/>
  <c r="Z171" i="8"/>
  <c r="Y171" i="8"/>
  <c r="B171" i="8"/>
  <c r="Z170" i="8"/>
  <c r="Y170" i="8"/>
  <c r="B170" i="8"/>
  <c r="Z169" i="8"/>
  <c r="Y169" i="8"/>
  <c r="B169" i="8"/>
  <c r="Z168" i="8"/>
  <c r="Y168" i="8"/>
  <c r="B168" i="8"/>
  <c r="Z167" i="8"/>
  <c r="Y167" i="8"/>
  <c r="B167" i="8"/>
  <c r="Z166" i="8"/>
  <c r="Y166" i="8"/>
  <c r="B166" i="8"/>
  <c r="Z165" i="8"/>
  <c r="Y165" i="8"/>
  <c r="B165" i="8"/>
  <c r="Z164" i="8"/>
  <c r="Y164" i="8"/>
  <c r="B164" i="8"/>
  <c r="Z163" i="8"/>
  <c r="Y163" i="8"/>
  <c r="B163" i="8"/>
  <c r="Z162" i="8"/>
  <c r="Y162" i="8"/>
  <c r="B162" i="8"/>
  <c r="Z161" i="8"/>
  <c r="Y161" i="8"/>
  <c r="B161" i="8"/>
  <c r="Z160" i="8"/>
  <c r="Y160" i="8"/>
  <c r="B160" i="8"/>
  <c r="Z159" i="8"/>
  <c r="Y159" i="8"/>
  <c r="B159" i="8"/>
  <c r="Z158" i="8"/>
  <c r="Y158" i="8"/>
  <c r="B158" i="8"/>
  <c r="Z157" i="8"/>
  <c r="Y157" i="8"/>
  <c r="B157" i="8"/>
  <c r="Z156" i="8"/>
  <c r="Y156" i="8"/>
  <c r="B156" i="8"/>
  <c r="Z155" i="8"/>
  <c r="Y155" i="8"/>
  <c r="B155" i="8"/>
  <c r="Z154" i="8"/>
  <c r="Y154" i="8"/>
  <c r="B154" i="8"/>
  <c r="Z153" i="8"/>
  <c r="Y153" i="8"/>
  <c r="B153" i="8"/>
  <c r="Z152" i="8"/>
  <c r="Y152" i="8"/>
  <c r="B152" i="8"/>
  <c r="Z151" i="8"/>
  <c r="Y151" i="8"/>
  <c r="B151" i="8"/>
  <c r="Z150" i="8"/>
  <c r="Y150" i="8"/>
  <c r="B150" i="8"/>
  <c r="Z149" i="8"/>
  <c r="Y149" i="8"/>
  <c r="B149" i="8"/>
  <c r="Z148" i="8"/>
  <c r="Y148" i="8"/>
  <c r="B148" i="8"/>
  <c r="Z147" i="8"/>
  <c r="Y147" i="8"/>
  <c r="B147" i="8"/>
  <c r="Z146" i="8"/>
  <c r="Y146" i="8"/>
  <c r="B146" i="8"/>
  <c r="Z145" i="8"/>
  <c r="Y145" i="8"/>
  <c r="B145" i="8"/>
  <c r="Z144" i="8"/>
  <c r="Y144" i="8"/>
  <c r="B144" i="8"/>
  <c r="Z143" i="8"/>
  <c r="Y143" i="8"/>
  <c r="B143" i="8"/>
  <c r="Z142" i="8"/>
  <c r="Y142" i="8"/>
  <c r="B142" i="8"/>
  <c r="Z141" i="8"/>
  <c r="Y141" i="8"/>
  <c r="B141" i="8"/>
  <c r="Z140" i="8"/>
  <c r="Y140" i="8"/>
  <c r="B140" i="8"/>
  <c r="Z139" i="8"/>
  <c r="Y139" i="8"/>
  <c r="B139" i="8"/>
  <c r="Z138" i="8"/>
  <c r="Y138" i="8"/>
  <c r="B138" i="8"/>
  <c r="Z137" i="8"/>
  <c r="Y137" i="8"/>
  <c r="B137" i="8"/>
  <c r="Z136" i="8"/>
  <c r="Y136" i="8"/>
  <c r="B136" i="8"/>
  <c r="Z135" i="8"/>
  <c r="Y135" i="8"/>
  <c r="B135" i="8"/>
  <c r="Z134" i="8"/>
  <c r="Y134" i="8"/>
  <c r="B134" i="8"/>
  <c r="Z133" i="8"/>
  <c r="Y133" i="8"/>
  <c r="B133" i="8"/>
  <c r="Z132" i="8"/>
  <c r="Y132" i="8"/>
  <c r="B132" i="8"/>
  <c r="Z131" i="8"/>
  <c r="Y131" i="8"/>
  <c r="B131" i="8"/>
  <c r="Z130" i="8"/>
  <c r="Y130" i="8"/>
  <c r="B130" i="8"/>
  <c r="Z129" i="8"/>
  <c r="Y129" i="8"/>
  <c r="B129" i="8"/>
  <c r="Z128" i="8"/>
  <c r="Y128" i="8"/>
  <c r="B128" i="8"/>
  <c r="Z127" i="8"/>
  <c r="Y127" i="8"/>
  <c r="B127" i="8"/>
  <c r="Z126" i="8"/>
  <c r="Y126" i="8"/>
  <c r="B126" i="8"/>
  <c r="Z125" i="8"/>
  <c r="Y125" i="8"/>
  <c r="B125" i="8"/>
  <c r="Z124" i="8"/>
  <c r="Y124" i="8"/>
  <c r="B124" i="8"/>
  <c r="Z123" i="8"/>
  <c r="Y123" i="8"/>
  <c r="B123" i="8"/>
  <c r="Z122" i="8"/>
  <c r="Y122" i="8"/>
  <c r="B122" i="8"/>
  <c r="Z121" i="8"/>
  <c r="Y121" i="8"/>
  <c r="B121" i="8"/>
  <c r="Z120" i="8"/>
  <c r="Y120" i="8"/>
  <c r="B120" i="8"/>
  <c r="Z119" i="8"/>
  <c r="Y119" i="8"/>
  <c r="B119" i="8"/>
  <c r="Z118" i="8"/>
  <c r="Y118" i="8"/>
  <c r="B118" i="8"/>
  <c r="Z117" i="8"/>
  <c r="Y117" i="8"/>
  <c r="B117" i="8"/>
  <c r="Z116" i="8"/>
  <c r="Y116" i="8"/>
  <c r="B116" i="8"/>
  <c r="Z115" i="8"/>
  <c r="Y115" i="8"/>
  <c r="B115" i="8"/>
  <c r="Z114" i="8"/>
  <c r="Y114" i="8"/>
  <c r="B114" i="8"/>
  <c r="Z113" i="8"/>
  <c r="Y113" i="8"/>
  <c r="B113" i="8"/>
  <c r="Z112" i="8"/>
  <c r="Y112" i="8"/>
  <c r="B112" i="8"/>
  <c r="Z111" i="8"/>
  <c r="Y111" i="8"/>
  <c r="B111" i="8"/>
  <c r="Z110" i="8"/>
  <c r="Y110" i="8"/>
  <c r="B110" i="8"/>
  <c r="Z109" i="8"/>
  <c r="Y109" i="8"/>
  <c r="B109" i="8"/>
  <c r="Z108" i="8"/>
  <c r="Y108" i="8"/>
  <c r="B108" i="8"/>
  <c r="Z107" i="8"/>
  <c r="Y107" i="8"/>
  <c r="B107" i="8"/>
  <c r="Z106" i="8"/>
  <c r="Y106" i="8"/>
  <c r="B106" i="8"/>
  <c r="Z105" i="8"/>
  <c r="Y105" i="8"/>
  <c r="B105" i="8"/>
  <c r="Z104" i="8"/>
  <c r="Y104" i="8"/>
  <c r="B104" i="8"/>
  <c r="Z103" i="8"/>
  <c r="Y103" i="8"/>
  <c r="B103" i="8"/>
  <c r="Z102" i="8"/>
  <c r="Y102" i="8"/>
  <c r="B102" i="8"/>
  <c r="Z101" i="8"/>
  <c r="Y101" i="8"/>
  <c r="B101" i="8"/>
  <c r="Z100" i="8"/>
  <c r="Y100" i="8"/>
  <c r="B100" i="8"/>
  <c r="Z99" i="8"/>
  <c r="Y99" i="8"/>
  <c r="B99" i="8"/>
  <c r="Z98" i="8"/>
  <c r="Y98" i="8"/>
  <c r="B98" i="8"/>
  <c r="Z97" i="8"/>
  <c r="Y97" i="8"/>
  <c r="B97" i="8"/>
  <c r="Z96" i="8"/>
  <c r="Y96" i="8"/>
  <c r="B96" i="8"/>
  <c r="Z95" i="8"/>
  <c r="Y95" i="8"/>
  <c r="B95" i="8"/>
  <c r="Z94" i="8"/>
  <c r="Y94" i="8"/>
  <c r="B94" i="8"/>
  <c r="Z93" i="8"/>
  <c r="Y93" i="8"/>
  <c r="B93" i="8"/>
  <c r="Z92" i="8"/>
  <c r="Y92" i="8"/>
  <c r="B92" i="8"/>
  <c r="Z91" i="8"/>
  <c r="Y91" i="8"/>
  <c r="B91" i="8"/>
  <c r="Z90" i="8"/>
  <c r="Y90" i="8"/>
  <c r="B90" i="8"/>
  <c r="Z89" i="8"/>
  <c r="Y89" i="8"/>
  <c r="B89" i="8"/>
  <c r="Z88" i="8"/>
  <c r="Y88" i="8"/>
  <c r="B88" i="8"/>
  <c r="Z87" i="8"/>
  <c r="Y87" i="8"/>
  <c r="B87" i="8"/>
  <c r="Z86" i="8"/>
  <c r="Y86" i="8"/>
  <c r="B86" i="8"/>
  <c r="Z85" i="8"/>
  <c r="Y85" i="8"/>
  <c r="B85" i="8"/>
  <c r="Z84" i="8"/>
  <c r="Y84" i="8"/>
  <c r="B84" i="8"/>
  <c r="Z83" i="8"/>
  <c r="Y83" i="8"/>
  <c r="B83" i="8"/>
  <c r="Z82" i="8"/>
  <c r="Y82" i="8"/>
  <c r="B82" i="8"/>
  <c r="Z81" i="8"/>
  <c r="Y81" i="8"/>
  <c r="B81" i="8"/>
  <c r="Z80" i="8"/>
  <c r="Y80" i="8"/>
  <c r="B80" i="8"/>
  <c r="Z79" i="8"/>
  <c r="Y79" i="8"/>
  <c r="B79" i="8"/>
  <c r="Z78" i="8"/>
  <c r="Y78" i="8"/>
  <c r="B78" i="8"/>
  <c r="Z77" i="8"/>
  <c r="Y77" i="8"/>
  <c r="B77" i="8"/>
  <c r="Z76" i="8"/>
  <c r="Y76" i="8"/>
  <c r="B76" i="8"/>
  <c r="Z75" i="8"/>
  <c r="Y75" i="8"/>
  <c r="B75" i="8"/>
  <c r="Z74" i="8"/>
  <c r="Y74" i="8"/>
  <c r="B74" i="8"/>
  <c r="Z73" i="8"/>
  <c r="Y73" i="8"/>
  <c r="B73" i="8"/>
  <c r="Z72" i="8"/>
  <c r="Y72" i="8"/>
  <c r="B72" i="8"/>
  <c r="Z71" i="8"/>
  <c r="Y71" i="8"/>
  <c r="B71" i="8"/>
  <c r="Z70" i="8"/>
  <c r="Y70" i="8"/>
  <c r="B70" i="8"/>
  <c r="Z69" i="8"/>
  <c r="Y69" i="8"/>
  <c r="B69" i="8"/>
  <c r="Z68" i="8"/>
  <c r="Y68" i="8"/>
  <c r="B68" i="8"/>
  <c r="Z67" i="8"/>
  <c r="Y67" i="8"/>
  <c r="B67" i="8"/>
  <c r="Z66" i="8"/>
  <c r="Y66" i="8"/>
  <c r="B66" i="8"/>
  <c r="Z65" i="8"/>
  <c r="Y65" i="8"/>
  <c r="B65" i="8"/>
  <c r="Z64" i="8"/>
  <c r="Y64" i="8"/>
  <c r="B64" i="8"/>
  <c r="Z63" i="8"/>
  <c r="Y63" i="8"/>
  <c r="B63" i="8"/>
  <c r="Z62" i="8"/>
  <c r="Y62" i="8"/>
  <c r="B62" i="8"/>
  <c r="Z61" i="8"/>
  <c r="Y61" i="8"/>
  <c r="B61" i="8"/>
  <c r="Z60" i="8"/>
  <c r="Y60" i="8"/>
  <c r="B60" i="8"/>
  <c r="Z59" i="8"/>
  <c r="Y59" i="8"/>
  <c r="B59" i="8"/>
  <c r="Z58" i="8"/>
  <c r="Y58" i="8"/>
  <c r="B58" i="8"/>
  <c r="Z57" i="8"/>
  <c r="Y57" i="8"/>
  <c r="B57" i="8"/>
  <c r="Z56" i="8"/>
  <c r="Y56" i="8"/>
  <c r="B56" i="8"/>
  <c r="Z55" i="8"/>
  <c r="Y55" i="8"/>
  <c r="B55" i="8"/>
  <c r="Z54" i="8"/>
  <c r="Y54" i="8"/>
  <c r="B54" i="8"/>
  <c r="Z53" i="8"/>
  <c r="Y53" i="8"/>
  <c r="B53" i="8"/>
  <c r="Z52" i="8"/>
  <c r="Y52" i="8"/>
  <c r="B52" i="8"/>
  <c r="Z51" i="8"/>
  <c r="Y51" i="8"/>
  <c r="B51" i="8"/>
  <c r="Z50" i="8"/>
  <c r="Y50" i="8"/>
  <c r="B50" i="8"/>
  <c r="Z49" i="8"/>
  <c r="Y49" i="8"/>
  <c r="B49" i="8"/>
  <c r="Z48" i="8"/>
  <c r="Y48" i="8"/>
  <c r="B48" i="8"/>
  <c r="Z47" i="8"/>
  <c r="Y47" i="8"/>
  <c r="B47" i="8"/>
  <c r="Z46" i="8"/>
  <c r="Y46" i="8"/>
  <c r="B46" i="8"/>
  <c r="Z45" i="8"/>
  <c r="Y45" i="8"/>
  <c r="B45" i="8"/>
  <c r="Z44" i="8"/>
  <c r="Y44" i="8"/>
  <c r="B44" i="8"/>
  <c r="Z43" i="8"/>
  <c r="Y43" i="8"/>
  <c r="B43" i="8"/>
  <c r="Z42" i="8"/>
  <c r="Y42" i="8"/>
  <c r="B42" i="8"/>
  <c r="Z41" i="8"/>
  <c r="Y41" i="8"/>
  <c r="B41" i="8"/>
  <c r="Z40" i="8"/>
  <c r="Y40" i="8"/>
  <c r="B40" i="8"/>
  <c r="Z39" i="8"/>
  <c r="Y39" i="8"/>
  <c r="B39" i="8"/>
  <c r="Z38" i="8"/>
  <c r="Y38" i="8"/>
  <c r="B38" i="8"/>
  <c r="Z37" i="8"/>
  <c r="Y37" i="8"/>
  <c r="B37" i="8"/>
  <c r="Z36" i="8"/>
  <c r="Y36" i="8"/>
  <c r="B36" i="8"/>
  <c r="Z35" i="8"/>
  <c r="Y35" i="8"/>
  <c r="B35" i="8"/>
  <c r="Z34" i="8"/>
  <c r="Y34" i="8"/>
  <c r="B34" i="8"/>
  <c r="Z33" i="8"/>
  <c r="Y33" i="8"/>
  <c r="B33" i="8"/>
  <c r="Z32" i="8"/>
  <c r="Y32" i="8"/>
  <c r="B32" i="8"/>
  <c r="Z31" i="8"/>
  <c r="Y31" i="8"/>
  <c r="B31" i="8"/>
  <c r="Z30" i="8"/>
  <c r="Y30" i="8"/>
  <c r="B30" i="8"/>
  <c r="Z29" i="8"/>
  <c r="Y29" i="8"/>
  <c r="B29" i="8"/>
  <c r="Z28" i="8"/>
  <c r="Y28" i="8"/>
  <c r="B28" i="8"/>
  <c r="Z27" i="8"/>
  <c r="Y27" i="8"/>
  <c r="B27" i="8"/>
  <c r="Z26" i="8"/>
  <c r="Y26" i="8"/>
  <c r="B26" i="8"/>
  <c r="Z25" i="8"/>
  <c r="Y25" i="8"/>
  <c r="B25" i="8"/>
  <c r="Z24" i="8"/>
  <c r="Y24" i="8"/>
  <c r="B24" i="8"/>
  <c r="Z23" i="8"/>
  <c r="Y23" i="8"/>
  <c r="B23" i="8"/>
  <c r="Z22" i="8"/>
  <c r="Y22" i="8"/>
  <c r="B22" i="8"/>
  <c r="Z21" i="8"/>
  <c r="Y21" i="8"/>
  <c r="B21" i="8"/>
  <c r="Z20" i="8"/>
  <c r="Y20" i="8"/>
  <c r="B20" i="8"/>
  <c r="Z19" i="8"/>
  <c r="Y19" i="8"/>
  <c r="B19" i="8"/>
  <c r="Z18" i="8"/>
  <c r="Y18" i="8"/>
  <c r="B18" i="8"/>
  <c r="Z17" i="8"/>
  <c r="Y17" i="8"/>
  <c r="B17" i="8"/>
  <c r="Z16" i="8"/>
  <c r="Y16" i="8"/>
  <c r="B16" i="8"/>
  <c r="Z15" i="8"/>
  <c r="Y15" i="8"/>
  <c r="B15" i="8"/>
  <c r="Z14" i="8"/>
  <c r="Y14" i="8"/>
  <c r="B14" i="8"/>
  <c r="Z13" i="8"/>
  <c r="Y13" i="8"/>
  <c r="B13" i="8"/>
  <c r="Z12" i="8"/>
  <c r="Y12" i="8"/>
  <c r="B12" i="8"/>
  <c r="Z11" i="8"/>
  <c r="Y11" i="8"/>
  <c r="B11" i="8"/>
  <c r="Z10" i="8"/>
  <c r="Y10" i="8"/>
  <c r="B10" i="8"/>
  <c r="Z9" i="8"/>
  <c r="Y9" i="8"/>
  <c r="B9" i="8"/>
  <c r="Z8" i="8"/>
  <c r="Y8" i="8"/>
  <c r="B8" i="8"/>
  <c r="Z7" i="8"/>
  <c r="Y7" i="8"/>
  <c r="B7" i="8"/>
  <c r="Z6" i="8"/>
  <c r="Y6" i="8"/>
  <c r="B6" i="8"/>
  <c r="Z5" i="8"/>
  <c r="Y5" i="8"/>
  <c r="B5" i="8"/>
  <c r="Z4" i="8"/>
  <c r="Y4" i="8"/>
  <c r="B4" i="8"/>
  <c r="Z403" i="7"/>
  <c r="Y403" i="7"/>
  <c r="B403" i="7"/>
  <c r="Z402" i="7"/>
  <c r="Y402" i="7"/>
  <c r="B402" i="7"/>
  <c r="Z401" i="7"/>
  <c r="Y401" i="7"/>
  <c r="B401" i="7"/>
  <c r="Z400" i="7"/>
  <c r="Y400" i="7"/>
  <c r="B400" i="7"/>
  <c r="Z399" i="7"/>
  <c r="Y399" i="7"/>
  <c r="B399" i="7"/>
  <c r="Z398" i="7"/>
  <c r="Y398" i="7"/>
  <c r="B398" i="7"/>
  <c r="Z397" i="7"/>
  <c r="Y397" i="7"/>
  <c r="B397" i="7"/>
  <c r="Z396" i="7"/>
  <c r="Y396" i="7"/>
  <c r="B396" i="7"/>
  <c r="Z395" i="7"/>
  <c r="Y395" i="7"/>
  <c r="B395" i="7"/>
  <c r="Z394" i="7"/>
  <c r="Y394" i="7"/>
  <c r="B394" i="7"/>
  <c r="Z393" i="7"/>
  <c r="Y393" i="7"/>
  <c r="B393" i="7"/>
  <c r="Z392" i="7"/>
  <c r="Y392" i="7"/>
  <c r="B392" i="7"/>
  <c r="Z391" i="7"/>
  <c r="Y391" i="7"/>
  <c r="B391" i="7"/>
  <c r="Z390" i="7"/>
  <c r="Y390" i="7"/>
  <c r="B390" i="7"/>
  <c r="Z389" i="7"/>
  <c r="Y389" i="7"/>
  <c r="B389" i="7"/>
  <c r="Z388" i="7"/>
  <c r="Y388" i="7"/>
  <c r="B388" i="7"/>
  <c r="Z387" i="7"/>
  <c r="Y387" i="7"/>
  <c r="B387" i="7"/>
  <c r="Z386" i="7"/>
  <c r="Y386" i="7"/>
  <c r="B386" i="7"/>
  <c r="Z385" i="7"/>
  <c r="Y385" i="7"/>
  <c r="B385" i="7"/>
  <c r="Z384" i="7"/>
  <c r="Y384" i="7"/>
  <c r="B384" i="7"/>
  <c r="Z383" i="7"/>
  <c r="Y383" i="7"/>
  <c r="B383" i="7"/>
  <c r="Z382" i="7"/>
  <c r="Y382" i="7"/>
  <c r="B382" i="7"/>
  <c r="Z381" i="7"/>
  <c r="Y381" i="7"/>
  <c r="B381" i="7"/>
  <c r="Z380" i="7"/>
  <c r="Y380" i="7"/>
  <c r="B380" i="7"/>
  <c r="Z379" i="7"/>
  <c r="Y379" i="7"/>
  <c r="B379" i="7"/>
  <c r="Z378" i="7"/>
  <c r="Y378" i="7"/>
  <c r="B378" i="7"/>
  <c r="Z377" i="7"/>
  <c r="Y377" i="7"/>
  <c r="B377" i="7"/>
  <c r="Z376" i="7"/>
  <c r="Y376" i="7"/>
  <c r="B376" i="7"/>
  <c r="Z375" i="7"/>
  <c r="Y375" i="7"/>
  <c r="B375" i="7"/>
  <c r="Z374" i="7"/>
  <c r="Y374" i="7"/>
  <c r="B374" i="7"/>
  <c r="Z373" i="7"/>
  <c r="Y373" i="7"/>
  <c r="B373" i="7"/>
  <c r="Z372" i="7"/>
  <c r="Y372" i="7"/>
  <c r="B372" i="7"/>
  <c r="Z371" i="7"/>
  <c r="Y371" i="7"/>
  <c r="B371" i="7"/>
  <c r="Z370" i="7"/>
  <c r="Y370" i="7"/>
  <c r="B370" i="7"/>
  <c r="Z369" i="7"/>
  <c r="Y369" i="7"/>
  <c r="B369" i="7"/>
  <c r="Z368" i="7"/>
  <c r="Y368" i="7"/>
  <c r="B368" i="7"/>
  <c r="Z367" i="7"/>
  <c r="Y367" i="7"/>
  <c r="B367" i="7"/>
  <c r="Z366" i="7"/>
  <c r="Y366" i="7"/>
  <c r="B366" i="7"/>
  <c r="Z365" i="7"/>
  <c r="Y365" i="7"/>
  <c r="B365" i="7"/>
  <c r="Z364" i="7"/>
  <c r="Y364" i="7"/>
  <c r="B364" i="7"/>
  <c r="Z363" i="7"/>
  <c r="Y363" i="7"/>
  <c r="B363" i="7"/>
  <c r="Z362" i="7"/>
  <c r="Y362" i="7"/>
  <c r="B362" i="7"/>
  <c r="Z361" i="7"/>
  <c r="Y361" i="7"/>
  <c r="B361" i="7"/>
  <c r="Z360" i="7"/>
  <c r="Y360" i="7"/>
  <c r="B360" i="7"/>
  <c r="Z359" i="7"/>
  <c r="Y359" i="7"/>
  <c r="B359" i="7"/>
  <c r="Z358" i="7"/>
  <c r="Y358" i="7"/>
  <c r="B358" i="7"/>
  <c r="Z357" i="7"/>
  <c r="Y357" i="7"/>
  <c r="B357" i="7"/>
  <c r="Z356" i="7"/>
  <c r="Y356" i="7"/>
  <c r="B356" i="7"/>
  <c r="Z355" i="7"/>
  <c r="Y355" i="7"/>
  <c r="B355" i="7"/>
  <c r="Z354" i="7"/>
  <c r="Y354" i="7"/>
  <c r="B354" i="7"/>
  <c r="Z353" i="7"/>
  <c r="Y353" i="7"/>
  <c r="B353" i="7"/>
  <c r="Z352" i="7"/>
  <c r="Y352" i="7"/>
  <c r="B352" i="7"/>
  <c r="Z351" i="7"/>
  <c r="Y351" i="7"/>
  <c r="B351" i="7"/>
  <c r="Z350" i="7"/>
  <c r="Y350" i="7"/>
  <c r="B350" i="7"/>
  <c r="Z349" i="7"/>
  <c r="Y349" i="7"/>
  <c r="B349" i="7"/>
  <c r="Z348" i="7"/>
  <c r="Y348" i="7"/>
  <c r="B348" i="7"/>
  <c r="Z347" i="7"/>
  <c r="Y347" i="7"/>
  <c r="B347" i="7"/>
  <c r="Z346" i="7"/>
  <c r="Y346" i="7"/>
  <c r="B346" i="7"/>
  <c r="Z345" i="7"/>
  <c r="Y345" i="7"/>
  <c r="B345" i="7"/>
  <c r="Z344" i="7"/>
  <c r="Y344" i="7"/>
  <c r="B344" i="7"/>
  <c r="Z343" i="7"/>
  <c r="Y343" i="7"/>
  <c r="B343" i="7"/>
  <c r="Z342" i="7"/>
  <c r="Y342" i="7"/>
  <c r="B342" i="7"/>
  <c r="Z341" i="7"/>
  <c r="Y341" i="7"/>
  <c r="B341" i="7"/>
  <c r="Z340" i="7"/>
  <c r="Y340" i="7"/>
  <c r="B340" i="7"/>
  <c r="Z339" i="7"/>
  <c r="Y339" i="7"/>
  <c r="B339" i="7"/>
  <c r="Z338" i="7"/>
  <c r="Y338" i="7"/>
  <c r="B338" i="7"/>
  <c r="Z337" i="7"/>
  <c r="Y337" i="7"/>
  <c r="B337" i="7"/>
  <c r="Z336" i="7"/>
  <c r="Y336" i="7"/>
  <c r="B336" i="7"/>
  <c r="Z335" i="7"/>
  <c r="Y335" i="7"/>
  <c r="B335" i="7"/>
  <c r="Z334" i="7"/>
  <c r="Y334" i="7"/>
  <c r="B334" i="7"/>
  <c r="Z333" i="7"/>
  <c r="Y333" i="7"/>
  <c r="B333" i="7"/>
  <c r="Z332" i="7"/>
  <c r="Y332" i="7"/>
  <c r="B332" i="7"/>
  <c r="Z331" i="7"/>
  <c r="Y331" i="7"/>
  <c r="B331" i="7"/>
  <c r="Z330" i="7"/>
  <c r="Y330" i="7"/>
  <c r="B330" i="7"/>
  <c r="Z329" i="7"/>
  <c r="Y329" i="7"/>
  <c r="B329" i="7"/>
  <c r="Z328" i="7"/>
  <c r="Y328" i="7"/>
  <c r="B328" i="7"/>
  <c r="Z327" i="7"/>
  <c r="Y327" i="7"/>
  <c r="B327" i="7"/>
  <c r="Z326" i="7"/>
  <c r="Y326" i="7"/>
  <c r="B326" i="7"/>
  <c r="Z325" i="7"/>
  <c r="Y325" i="7"/>
  <c r="B325" i="7"/>
  <c r="Z324" i="7"/>
  <c r="Y324" i="7"/>
  <c r="B324" i="7"/>
  <c r="Z323" i="7"/>
  <c r="Y323" i="7"/>
  <c r="B323" i="7"/>
  <c r="Z322" i="7"/>
  <c r="Y322" i="7"/>
  <c r="B322" i="7"/>
  <c r="Z321" i="7"/>
  <c r="Y321" i="7"/>
  <c r="B321" i="7"/>
  <c r="Z320" i="7"/>
  <c r="Y320" i="7"/>
  <c r="B320" i="7"/>
  <c r="Z319" i="7"/>
  <c r="Y319" i="7"/>
  <c r="B319" i="7"/>
  <c r="Z318" i="7"/>
  <c r="Y318" i="7"/>
  <c r="B318" i="7"/>
  <c r="Z317" i="7"/>
  <c r="Y317" i="7"/>
  <c r="B317" i="7"/>
  <c r="Z316" i="7"/>
  <c r="Y316" i="7"/>
  <c r="B316" i="7"/>
  <c r="Z315" i="7"/>
  <c r="Y315" i="7"/>
  <c r="B315" i="7"/>
  <c r="Z314" i="7"/>
  <c r="Y314" i="7"/>
  <c r="B314" i="7"/>
  <c r="Z313" i="7"/>
  <c r="Y313" i="7"/>
  <c r="B313" i="7"/>
  <c r="Z312" i="7"/>
  <c r="Y312" i="7"/>
  <c r="B312" i="7"/>
  <c r="Z311" i="7"/>
  <c r="Y311" i="7"/>
  <c r="B311" i="7"/>
  <c r="Z310" i="7"/>
  <c r="Y310" i="7"/>
  <c r="B310" i="7"/>
  <c r="Z309" i="7"/>
  <c r="Y309" i="7"/>
  <c r="B309" i="7"/>
  <c r="Z308" i="7"/>
  <c r="Y308" i="7"/>
  <c r="B308" i="7"/>
  <c r="Z307" i="7"/>
  <c r="Y307" i="7"/>
  <c r="B307" i="7"/>
  <c r="Z306" i="7"/>
  <c r="Y306" i="7"/>
  <c r="B306" i="7"/>
  <c r="Z305" i="7"/>
  <c r="Y305" i="7"/>
  <c r="B305" i="7"/>
  <c r="Z304" i="7"/>
  <c r="Y304" i="7"/>
  <c r="B304" i="7"/>
  <c r="Z303" i="7"/>
  <c r="Y303" i="7"/>
  <c r="B303" i="7"/>
  <c r="Z302" i="7"/>
  <c r="Y302" i="7"/>
  <c r="B302" i="7"/>
  <c r="Z301" i="7"/>
  <c r="Y301" i="7"/>
  <c r="B301" i="7"/>
  <c r="Z300" i="7"/>
  <c r="Y300" i="7"/>
  <c r="B300" i="7"/>
  <c r="Z299" i="7"/>
  <c r="Y299" i="7"/>
  <c r="B299" i="7"/>
  <c r="Z298" i="7"/>
  <c r="Y298" i="7"/>
  <c r="B298" i="7"/>
  <c r="Z297" i="7"/>
  <c r="Y297" i="7"/>
  <c r="B297" i="7"/>
  <c r="Z296" i="7"/>
  <c r="Y296" i="7"/>
  <c r="B296" i="7"/>
  <c r="Z295" i="7"/>
  <c r="Y295" i="7"/>
  <c r="B295" i="7"/>
  <c r="Z294" i="7"/>
  <c r="Y294" i="7"/>
  <c r="B294" i="7"/>
  <c r="Z293" i="7"/>
  <c r="Y293" i="7"/>
  <c r="B293" i="7"/>
  <c r="Z292" i="7"/>
  <c r="Y292" i="7"/>
  <c r="B292" i="7"/>
  <c r="Z291" i="7"/>
  <c r="Y291" i="7"/>
  <c r="B291" i="7"/>
  <c r="Z290" i="7"/>
  <c r="Y290" i="7"/>
  <c r="B290" i="7"/>
  <c r="Z289" i="7"/>
  <c r="Y289" i="7"/>
  <c r="B289" i="7"/>
  <c r="Z288" i="7"/>
  <c r="Y288" i="7"/>
  <c r="B288" i="7"/>
  <c r="Z287" i="7"/>
  <c r="Y287" i="7"/>
  <c r="B287" i="7"/>
  <c r="Z286" i="7"/>
  <c r="Y286" i="7"/>
  <c r="B286" i="7"/>
  <c r="Z285" i="7"/>
  <c r="Y285" i="7"/>
  <c r="B285" i="7"/>
  <c r="Z284" i="7"/>
  <c r="Y284" i="7"/>
  <c r="B284" i="7"/>
  <c r="Z283" i="7"/>
  <c r="Y283" i="7"/>
  <c r="B283" i="7"/>
  <c r="Z282" i="7"/>
  <c r="Y282" i="7"/>
  <c r="B282" i="7"/>
  <c r="Z281" i="7"/>
  <c r="Y281" i="7"/>
  <c r="B281" i="7"/>
  <c r="Z280" i="7"/>
  <c r="Y280" i="7"/>
  <c r="B280" i="7"/>
  <c r="Z279" i="7"/>
  <c r="Y279" i="7"/>
  <c r="B279" i="7"/>
  <c r="Z278" i="7"/>
  <c r="Y278" i="7"/>
  <c r="B278" i="7"/>
  <c r="Z277" i="7"/>
  <c r="Y277" i="7"/>
  <c r="B277" i="7"/>
  <c r="Z276" i="7"/>
  <c r="Y276" i="7"/>
  <c r="B276" i="7"/>
  <c r="Z275" i="7"/>
  <c r="Y275" i="7"/>
  <c r="B275" i="7"/>
  <c r="Z274" i="7"/>
  <c r="Y274" i="7"/>
  <c r="B274" i="7"/>
  <c r="Z273" i="7"/>
  <c r="Y273" i="7"/>
  <c r="B273" i="7"/>
  <c r="Z272" i="7"/>
  <c r="Y272" i="7"/>
  <c r="B272" i="7"/>
  <c r="Z271" i="7"/>
  <c r="Y271" i="7"/>
  <c r="B271" i="7"/>
  <c r="Z270" i="7"/>
  <c r="Y270" i="7"/>
  <c r="B270" i="7"/>
  <c r="Z269" i="7"/>
  <c r="Y269" i="7"/>
  <c r="B269" i="7"/>
  <c r="Z268" i="7"/>
  <c r="Y268" i="7"/>
  <c r="B268" i="7"/>
  <c r="Z267" i="7"/>
  <c r="Y267" i="7"/>
  <c r="B267" i="7"/>
  <c r="Z266" i="7"/>
  <c r="Y266" i="7"/>
  <c r="B266" i="7"/>
  <c r="Z265" i="7"/>
  <c r="Y265" i="7"/>
  <c r="B265" i="7"/>
  <c r="Z264" i="7"/>
  <c r="Y264" i="7"/>
  <c r="B264" i="7"/>
  <c r="Z263" i="7"/>
  <c r="Y263" i="7"/>
  <c r="B263" i="7"/>
  <c r="Z262" i="7"/>
  <c r="Y262" i="7"/>
  <c r="B262" i="7"/>
  <c r="Z261" i="7"/>
  <c r="Y261" i="7"/>
  <c r="B261" i="7"/>
  <c r="Z260" i="7"/>
  <c r="Y260" i="7"/>
  <c r="B260" i="7"/>
  <c r="Z259" i="7"/>
  <c r="Y259" i="7"/>
  <c r="B259" i="7"/>
  <c r="Z258" i="7"/>
  <c r="Y258" i="7"/>
  <c r="B258" i="7"/>
  <c r="Z257" i="7"/>
  <c r="Y257" i="7"/>
  <c r="B257" i="7"/>
  <c r="Z256" i="7"/>
  <c r="Y256" i="7"/>
  <c r="B256" i="7"/>
  <c r="Z255" i="7"/>
  <c r="Y255" i="7"/>
  <c r="B255" i="7"/>
  <c r="Z254" i="7"/>
  <c r="Y254" i="7"/>
  <c r="B254" i="7"/>
  <c r="Z253" i="7"/>
  <c r="Y253" i="7"/>
  <c r="B253" i="7"/>
  <c r="Z252" i="7"/>
  <c r="Y252" i="7"/>
  <c r="B252" i="7"/>
  <c r="Z251" i="7"/>
  <c r="Y251" i="7"/>
  <c r="B251" i="7"/>
  <c r="Z250" i="7"/>
  <c r="Y250" i="7"/>
  <c r="B250" i="7"/>
  <c r="Z249" i="7"/>
  <c r="Y249" i="7"/>
  <c r="B249" i="7"/>
  <c r="Z248" i="7"/>
  <c r="Y248" i="7"/>
  <c r="B248" i="7"/>
  <c r="Z247" i="7"/>
  <c r="Y247" i="7"/>
  <c r="B247" i="7"/>
  <c r="Z246" i="7"/>
  <c r="Y246" i="7"/>
  <c r="B246" i="7"/>
  <c r="Z245" i="7"/>
  <c r="Y245" i="7"/>
  <c r="B245" i="7"/>
  <c r="Z244" i="7"/>
  <c r="Y244" i="7"/>
  <c r="B244" i="7"/>
  <c r="Z243" i="7"/>
  <c r="Y243" i="7"/>
  <c r="B243" i="7"/>
  <c r="Z242" i="7"/>
  <c r="Y242" i="7"/>
  <c r="B242" i="7"/>
  <c r="Z241" i="7"/>
  <c r="Y241" i="7"/>
  <c r="B241" i="7"/>
  <c r="Z240" i="7"/>
  <c r="Y240" i="7"/>
  <c r="B240" i="7"/>
  <c r="Z239" i="7"/>
  <c r="Y239" i="7"/>
  <c r="B239" i="7"/>
  <c r="Z238" i="7"/>
  <c r="Y238" i="7"/>
  <c r="B238" i="7"/>
  <c r="Z237" i="7"/>
  <c r="Y237" i="7"/>
  <c r="B237" i="7"/>
  <c r="Z236" i="7"/>
  <c r="Y236" i="7"/>
  <c r="B236" i="7"/>
  <c r="Z235" i="7"/>
  <c r="Y235" i="7"/>
  <c r="B235" i="7"/>
  <c r="Z234" i="7"/>
  <c r="Y234" i="7"/>
  <c r="B234" i="7"/>
  <c r="Z233" i="7"/>
  <c r="Y233" i="7"/>
  <c r="B233" i="7"/>
  <c r="Z232" i="7"/>
  <c r="Y232" i="7"/>
  <c r="B232" i="7"/>
  <c r="Z231" i="7"/>
  <c r="Y231" i="7"/>
  <c r="B231" i="7"/>
  <c r="Z230" i="7"/>
  <c r="Y230" i="7"/>
  <c r="B230" i="7"/>
  <c r="Z229" i="7"/>
  <c r="Y229" i="7"/>
  <c r="B229" i="7"/>
  <c r="Z228" i="7"/>
  <c r="Y228" i="7"/>
  <c r="B228" i="7"/>
  <c r="Z227" i="7"/>
  <c r="Y227" i="7"/>
  <c r="B227" i="7"/>
  <c r="Z226" i="7"/>
  <c r="Y226" i="7"/>
  <c r="B226" i="7"/>
  <c r="Z225" i="7"/>
  <c r="Y225" i="7"/>
  <c r="B225" i="7"/>
  <c r="Z224" i="7"/>
  <c r="Y224" i="7"/>
  <c r="B224" i="7"/>
  <c r="Z223" i="7"/>
  <c r="Y223" i="7"/>
  <c r="B223" i="7"/>
  <c r="Z222" i="7"/>
  <c r="Y222" i="7"/>
  <c r="B222" i="7"/>
  <c r="Z221" i="7"/>
  <c r="Y221" i="7"/>
  <c r="B221" i="7"/>
  <c r="Z220" i="7"/>
  <c r="Y220" i="7"/>
  <c r="B220" i="7"/>
  <c r="Z219" i="7"/>
  <c r="Y219" i="7"/>
  <c r="B219" i="7"/>
  <c r="Z218" i="7"/>
  <c r="Y218" i="7"/>
  <c r="B218" i="7"/>
  <c r="Z217" i="7"/>
  <c r="Y217" i="7"/>
  <c r="B217" i="7"/>
  <c r="Z216" i="7"/>
  <c r="Y216" i="7"/>
  <c r="B216" i="7"/>
  <c r="Z215" i="7"/>
  <c r="Y215" i="7"/>
  <c r="B215" i="7"/>
  <c r="Z214" i="7"/>
  <c r="Y214" i="7"/>
  <c r="B214" i="7"/>
  <c r="Z213" i="7"/>
  <c r="Y213" i="7"/>
  <c r="B213" i="7"/>
  <c r="Z212" i="7"/>
  <c r="Y212" i="7"/>
  <c r="B212" i="7"/>
  <c r="Z211" i="7"/>
  <c r="Y211" i="7"/>
  <c r="B211" i="7"/>
  <c r="Z210" i="7"/>
  <c r="Y210" i="7"/>
  <c r="B210" i="7"/>
  <c r="Z209" i="7"/>
  <c r="Y209" i="7"/>
  <c r="B209" i="7"/>
  <c r="Z208" i="7"/>
  <c r="Y208" i="7"/>
  <c r="B208" i="7"/>
  <c r="Z207" i="7"/>
  <c r="Y207" i="7"/>
  <c r="B207" i="7"/>
  <c r="Z206" i="7"/>
  <c r="Y206" i="7"/>
  <c r="B206" i="7"/>
  <c r="Z205" i="7"/>
  <c r="Y205" i="7"/>
  <c r="B205" i="7"/>
  <c r="Z204" i="7"/>
  <c r="Y204" i="7"/>
  <c r="B204" i="7"/>
  <c r="Z203" i="7"/>
  <c r="Y203" i="7"/>
  <c r="B203" i="7"/>
  <c r="Z202" i="7"/>
  <c r="Y202" i="7"/>
  <c r="B202" i="7"/>
  <c r="Z201" i="7"/>
  <c r="Y201" i="7"/>
  <c r="B201" i="7"/>
  <c r="Z200" i="7"/>
  <c r="Y200" i="7"/>
  <c r="B200" i="7"/>
  <c r="Z199" i="7"/>
  <c r="Y199" i="7"/>
  <c r="B199" i="7"/>
  <c r="Z198" i="7"/>
  <c r="Y198" i="7"/>
  <c r="B198" i="7"/>
  <c r="Z197" i="7"/>
  <c r="Y197" i="7"/>
  <c r="B197" i="7"/>
  <c r="Z196" i="7"/>
  <c r="Y196" i="7"/>
  <c r="B196" i="7"/>
  <c r="Z195" i="7"/>
  <c r="Y195" i="7"/>
  <c r="B195" i="7"/>
  <c r="Z194" i="7"/>
  <c r="Y194" i="7"/>
  <c r="B194" i="7"/>
  <c r="Z193" i="7"/>
  <c r="Y193" i="7"/>
  <c r="B193" i="7"/>
  <c r="Z192" i="7"/>
  <c r="Y192" i="7"/>
  <c r="B192" i="7"/>
  <c r="Z191" i="7"/>
  <c r="Y191" i="7"/>
  <c r="B191" i="7"/>
  <c r="Z190" i="7"/>
  <c r="Y190" i="7"/>
  <c r="B190" i="7"/>
  <c r="Z189" i="7"/>
  <c r="Y189" i="7"/>
  <c r="B189" i="7"/>
  <c r="Z188" i="7"/>
  <c r="Y188" i="7"/>
  <c r="B188" i="7"/>
  <c r="Z187" i="7"/>
  <c r="Y187" i="7"/>
  <c r="B187" i="7"/>
  <c r="Z186" i="7"/>
  <c r="Y186" i="7"/>
  <c r="B186" i="7"/>
  <c r="Z185" i="7"/>
  <c r="Y185" i="7"/>
  <c r="B185" i="7"/>
  <c r="Z184" i="7"/>
  <c r="Y184" i="7"/>
  <c r="B184" i="7"/>
  <c r="Z183" i="7"/>
  <c r="Y183" i="7"/>
  <c r="B183" i="7"/>
  <c r="Z182" i="7"/>
  <c r="Y182" i="7"/>
  <c r="B182" i="7"/>
  <c r="Z181" i="7"/>
  <c r="Y181" i="7"/>
  <c r="B181" i="7"/>
  <c r="Z180" i="7"/>
  <c r="Y180" i="7"/>
  <c r="B180" i="7"/>
  <c r="Z179" i="7"/>
  <c r="Y179" i="7"/>
  <c r="B179" i="7"/>
  <c r="Z178" i="7"/>
  <c r="Y178" i="7"/>
  <c r="B178" i="7"/>
  <c r="Z177" i="7"/>
  <c r="Y177" i="7"/>
  <c r="B177" i="7"/>
  <c r="Z176" i="7"/>
  <c r="Y176" i="7"/>
  <c r="B176" i="7"/>
  <c r="Z175" i="7"/>
  <c r="Y175" i="7"/>
  <c r="B175" i="7"/>
  <c r="Z174" i="7"/>
  <c r="Y174" i="7"/>
  <c r="B174" i="7"/>
  <c r="Z173" i="7"/>
  <c r="Y173" i="7"/>
  <c r="B173" i="7"/>
  <c r="Z172" i="7"/>
  <c r="Y172" i="7"/>
  <c r="B172" i="7"/>
  <c r="Z171" i="7"/>
  <c r="Y171" i="7"/>
  <c r="B171" i="7"/>
  <c r="Z170" i="7"/>
  <c r="Y170" i="7"/>
  <c r="B170" i="7"/>
  <c r="Z169" i="7"/>
  <c r="Y169" i="7"/>
  <c r="B169" i="7"/>
  <c r="Z168" i="7"/>
  <c r="Y168" i="7"/>
  <c r="B168" i="7"/>
  <c r="Z167" i="7"/>
  <c r="Y167" i="7"/>
  <c r="B167" i="7"/>
  <c r="Z166" i="7"/>
  <c r="Y166" i="7"/>
  <c r="B166" i="7"/>
  <c r="Z165" i="7"/>
  <c r="Y165" i="7"/>
  <c r="B165" i="7"/>
  <c r="Z164" i="7"/>
  <c r="Y164" i="7"/>
  <c r="B164" i="7"/>
  <c r="Z163" i="7"/>
  <c r="Y163" i="7"/>
  <c r="B163" i="7"/>
  <c r="Z162" i="7"/>
  <c r="Y162" i="7"/>
  <c r="B162" i="7"/>
  <c r="Z161" i="7"/>
  <c r="Y161" i="7"/>
  <c r="B161" i="7"/>
  <c r="Z160" i="7"/>
  <c r="Y160" i="7"/>
  <c r="B160" i="7"/>
  <c r="Z159" i="7"/>
  <c r="Y159" i="7"/>
  <c r="B159" i="7"/>
  <c r="Z158" i="7"/>
  <c r="Y158" i="7"/>
  <c r="B158" i="7"/>
  <c r="Z157" i="7"/>
  <c r="Y157" i="7"/>
  <c r="B157" i="7"/>
  <c r="Z156" i="7"/>
  <c r="Y156" i="7"/>
  <c r="B156" i="7"/>
  <c r="Z155" i="7"/>
  <c r="Y155" i="7"/>
  <c r="B155" i="7"/>
  <c r="Z154" i="7"/>
  <c r="Y154" i="7"/>
  <c r="B154" i="7"/>
  <c r="Z153" i="7"/>
  <c r="Y153" i="7"/>
  <c r="B153" i="7"/>
  <c r="Z152" i="7"/>
  <c r="Y152" i="7"/>
  <c r="B152" i="7"/>
  <c r="Z151" i="7"/>
  <c r="Y151" i="7"/>
  <c r="B151" i="7"/>
  <c r="Z150" i="7"/>
  <c r="Y150" i="7"/>
  <c r="B150" i="7"/>
  <c r="Z149" i="7"/>
  <c r="Y149" i="7"/>
  <c r="B149" i="7"/>
  <c r="Z148" i="7"/>
  <c r="Y148" i="7"/>
  <c r="B148" i="7"/>
  <c r="Z147" i="7"/>
  <c r="Y147" i="7"/>
  <c r="B147" i="7"/>
  <c r="Z146" i="7"/>
  <c r="Y146" i="7"/>
  <c r="B146" i="7"/>
  <c r="Z145" i="7"/>
  <c r="Y145" i="7"/>
  <c r="B145" i="7"/>
  <c r="Z144" i="7"/>
  <c r="Y144" i="7"/>
  <c r="B144" i="7"/>
  <c r="Z143" i="7"/>
  <c r="Y143" i="7"/>
  <c r="B143" i="7"/>
  <c r="Z142" i="7"/>
  <c r="Y142" i="7"/>
  <c r="B142" i="7"/>
  <c r="Z141" i="7"/>
  <c r="Y141" i="7"/>
  <c r="B141" i="7"/>
  <c r="Z140" i="7"/>
  <c r="Y140" i="7"/>
  <c r="B140" i="7"/>
  <c r="Z139" i="7"/>
  <c r="Y139" i="7"/>
  <c r="B139" i="7"/>
  <c r="Z138" i="7"/>
  <c r="Y138" i="7"/>
  <c r="B138" i="7"/>
  <c r="Z137" i="7"/>
  <c r="Y137" i="7"/>
  <c r="B137" i="7"/>
  <c r="Z136" i="7"/>
  <c r="Y136" i="7"/>
  <c r="B136" i="7"/>
  <c r="Z135" i="7"/>
  <c r="Y135" i="7"/>
  <c r="B135" i="7"/>
  <c r="Z134" i="7"/>
  <c r="Y134" i="7"/>
  <c r="B134" i="7"/>
  <c r="Z133" i="7"/>
  <c r="Y133" i="7"/>
  <c r="B133" i="7"/>
  <c r="Z132" i="7"/>
  <c r="Y132" i="7"/>
  <c r="B132" i="7"/>
  <c r="Z131" i="7"/>
  <c r="Y131" i="7"/>
  <c r="B131" i="7"/>
  <c r="Z130" i="7"/>
  <c r="Y130" i="7"/>
  <c r="B130" i="7"/>
  <c r="Z129" i="7"/>
  <c r="Y129" i="7"/>
  <c r="B129" i="7"/>
  <c r="Z128" i="7"/>
  <c r="Y128" i="7"/>
  <c r="B128" i="7"/>
  <c r="Z127" i="7"/>
  <c r="Y127" i="7"/>
  <c r="B127" i="7"/>
  <c r="Z126" i="7"/>
  <c r="Y126" i="7"/>
  <c r="B126" i="7"/>
  <c r="Z125" i="7"/>
  <c r="Y125" i="7"/>
  <c r="B125" i="7"/>
  <c r="Z124" i="7"/>
  <c r="Y124" i="7"/>
  <c r="B124" i="7"/>
  <c r="Z123" i="7"/>
  <c r="Y123" i="7"/>
  <c r="B123" i="7"/>
  <c r="Z122" i="7"/>
  <c r="Y122" i="7"/>
  <c r="B122" i="7"/>
  <c r="Z121" i="7"/>
  <c r="Y121" i="7"/>
  <c r="B121" i="7"/>
  <c r="Z120" i="7"/>
  <c r="Y120" i="7"/>
  <c r="B120" i="7"/>
  <c r="Z119" i="7"/>
  <c r="Y119" i="7"/>
  <c r="B119" i="7"/>
  <c r="Z118" i="7"/>
  <c r="Y118" i="7"/>
  <c r="B118" i="7"/>
  <c r="Z117" i="7"/>
  <c r="Y117" i="7"/>
  <c r="B117" i="7"/>
  <c r="Z116" i="7"/>
  <c r="Y116" i="7"/>
  <c r="B116" i="7"/>
  <c r="Z115" i="7"/>
  <c r="Y115" i="7"/>
  <c r="B115" i="7"/>
  <c r="Z114" i="7"/>
  <c r="Y114" i="7"/>
  <c r="B114" i="7"/>
  <c r="Z113" i="7"/>
  <c r="Y113" i="7"/>
  <c r="B113" i="7"/>
  <c r="Z112" i="7"/>
  <c r="Y112" i="7"/>
  <c r="B112" i="7"/>
  <c r="Z111" i="7"/>
  <c r="Y111" i="7"/>
  <c r="B111" i="7"/>
  <c r="Z110" i="7"/>
  <c r="Y110" i="7"/>
  <c r="B110" i="7"/>
  <c r="Z109" i="7"/>
  <c r="Y109" i="7"/>
  <c r="B109" i="7"/>
  <c r="Z108" i="7"/>
  <c r="Y108" i="7"/>
  <c r="B108" i="7"/>
  <c r="Z107" i="7"/>
  <c r="Y107" i="7"/>
  <c r="B107" i="7"/>
  <c r="Z106" i="7"/>
  <c r="Y106" i="7"/>
  <c r="B106" i="7"/>
  <c r="Z105" i="7"/>
  <c r="Y105" i="7"/>
  <c r="B105" i="7"/>
  <c r="Z104" i="7"/>
  <c r="Y104" i="7"/>
  <c r="B104" i="7"/>
  <c r="Z103" i="7"/>
  <c r="Y103" i="7"/>
  <c r="B103" i="7"/>
  <c r="Z102" i="7"/>
  <c r="Y102" i="7"/>
  <c r="B102" i="7"/>
  <c r="Z101" i="7"/>
  <c r="Y101" i="7"/>
  <c r="B101" i="7"/>
  <c r="Z100" i="7"/>
  <c r="Y100" i="7"/>
  <c r="B100" i="7"/>
  <c r="Z99" i="7"/>
  <c r="Y99" i="7"/>
  <c r="B99" i="7"/>
  <c r="Z98" i="7"/>
  <c r="Y98" i="7"/>
  <c r="B98" i="7"/>
  <c r="Z97" i="7"/>
  <c r="Y97" i="7"/>
  <c r="B97" i="7"/>
  <c r="Z96" i="7"/>
  <c r="Y96" i="7"/>
  <c r="B96" i="7"/>
  <c r="Z95" i="7"/>
  <c r="Y95" i="7"/>
  <c r="B95" i="7"/>
  <c r="Z94" i="7"/>
  <c r="Y94" i="7"/>
  <c r="B94" i="7"/>
  <c r="Z93" i="7"/>
  <c r="Y93" i="7"/>
  <c r="B93" i="7"/>
  <c r="Z92" i="7"/>
  <c r="Y92" i="7"/>
  <c r="B92" i="7"/>
  <c r="Z91" i="7"/>
  <c r="Y91" i="7"/>
  <c r="B91" i="7"/>
  <c r="Z90" i="7"/>
  <c r="Y90" i="7"/>
  <c r="B90" i="7"/>
  <c r="Z89" i="7"/>
  <c r="Y89" i="7"/>
  <c r="B89" i="7"/>
  <c r="Z88" i="7"/>
  <c r="Y88" i="7"/>
  <c r="B88" i="7"/>
  <c r="Z87" i="7"/>
  <c r="Y87" i="7"/>
  <c r="B87" i="7"/>
  <c r="Z86" i="7"/>
  <c r="Y86" i="7"/>
  <c r="B86" i="7"/>
  <c r="Z85" i="7"/>
  <c r="Y85" i="7"/>
  <c r="B85" i="7"/>
  <c r="Z84" i="7"/>
  <c r="Y84" i="7"/>
  <c r="B84" i="7"/>
  <c r="Z83" i="7"/>
  <c r="Y83" i="7"/>
  <c r="B83" i="7"/>
  <c r="Z82" i="7"/>
  <c r="Y82" i="7"/>
  <c r="B82" i="7"/>
  <c r="Z81" i="7"/>
  <c r="Y81" i="7"/>
  <c r="B81" i="7"/>
  <c r="Z80" i="7"/>
  <c r="Y80" i="7"/>
  <c r="B80" i="7"/>
  <c r="Z79" i="7"/>
  <c r="Y79" i="7"/>
  <c r="B79" i="7"/>
  <c r="Z78" i="7"/>
  <c r="Y78" i="7"/>
  <c r="B78" i="7"/>
  <c r="Z77" i="7"/>
  <c r="Y77" i="7"/>
  <c r="B77" i="7"/>
  <c r="Z76" i="7"/>
  <c r="Y76" i="7"/>
  <c r="B76" i="7"/>
  <c r="Z75" i="7"/>
  <c r="Y75" i="7"/>
  <c r="B75" i="7"/>
  <c r="Z74" i="7"/>
  <c r="Y74" i="7"/>
  <c r="B74" i="7"/>
  <c r="Z73" i="7"/>
  <c r="Y73" i="7"/>
  <c r="B73" i="7"/>
  <c r="Z72" i="7"/>
  <c r="Y72" i="7"/>
  <c r="B72" i="7"/>
  <c r="Z71" i="7"/>
  <c r="Y71" i="7"/>
  <c r="B71" i="7"/>
  <c r="Z70" i="7"/>
  <c r="Y70" i="7"/>
  <c r="B70" i="7"/>
  <c r="Z69" i="7"/>
  <c r="Y69" i="7"/>
  <c r="B69" i="7"/>
  <c r="Z68" i="7"/>
  <c r="Y68" i="7"/>
  <c r="B68" i="7"/>
  <c r="Z67" i="7"/>
  <c r="Y67" i="7"/>
  <c r="B67" i="7"/>
  <c r="Z66" i="7"/>
  <c r="Y66" i="7"/>
  <c r="B66" i="7"/>
  <c r="Z65" i="7"/>
  <c r="Y65" i="7"/>
  <c r="B65" i="7"/>
  <c r="Z64" i="7"/>
  <c r="Y64" i="7"/>
  <c r="B64" i="7"/>
  <c r="Z63" i="7"/>
  <c r="Y63" i="7"/>
  <c r="B63" i="7"/>
  <c r="Z62" i="7"/>
  <c r="Y62" i="7"/>
  <c r="B62" i="7"/>
  <c r="Z61" i="7"/>
  <c r="Y61" i="7"/>
  <c r="B61" i="7"/>
  <c r="Z60" i="7"/>
  <c r="Y60" i="7"/>
  <c r="B60" i="7"/>
  <c r="Z59" i="7"/>
  <c r="Y59" i="7"/>
  <c r="B59" i="7"/>
  <c r="Z58" i="7"/>
  <c r="Y58" i="7"/>
  <c r="B58" i="7"/>
  <c r="Z57" i="7"/>
  <c r="Y57" i="7"/>
  <c r="B57" i="7"/>
  <c r="Z56" i="7"/>
  <c r="Y56" i="7"/>
  <c r="B56" i="7"/>
  <c r="Z55" i="7"/>
  <c r="Y55" i="7"/>
  <c r="B55" i="7"/>
  <c r="Z54" i="7"/>
  <c r="Y54" i="7"/>
  <c r="B54" i="7"/>
  <c r="Z53" i="7"/>
  <c r="Y53" i="7"/>
  <c r="B53" i="7"/>
  <c r="Z52" i="7"/>
  <c r="Y52" i="7"/>
  <c r="B52" i="7"/>
  <c r="Z51" i="7"/>
  <c r="Y51" i="7"/>
  <c r="B51" i="7"/>
  <c r="Z50" i="7"/>
  <c r="Y50" i="7"/>
  <c r="B50" i="7"/>
  <c r="Z49" i="7"/>
  <c r="Y49" i="7"/>
  <c r="B49" i="7"/>
  <c r="Z48" i="7"/>
  <c r="Y48" i="7"/>
  <c r="B48" i="7"/>
  <c r="Z47" i="7"/>
  <c r="Y47" i="7"/>
  <c r="B47" i="7"/>
  <c r="Z46" i="7"/>
  <c r="Y46" i="7"/>
  <c r="B46" i="7"/>
  <c r="Z45" i="7"/>
  <c r="Y45" i="7"/>
  <c r="B45" i="7"/>
  <c r="Z44" i="7"/>
  <c r="Y44" i="7"/>
  <c r="B44" i="7"/>
  <c r="Z43" i="7"/>
  <c r="Y43" i="7"/>
  <c r="B43" i="7"/>
  <c r="Z42" i="7"/>
  <c r="Y42" i="7"/>
  <c r="B42" i="7"/>
  <c r="Z41" i="7"/>
  <c r="Y41" i="7"/>
  <c r="B41" i="7"/>
  <c r="Z40" i="7"/>
  <c r="Y40" i="7"/>
  <c r="B40" i="7"/>
  <c r="Z39" i="7"/>
  <c r="Y39" i="7"/>
  <c r="B39" i="7"/>
  <c r="Z38" i="7"/>
  <c r="Y38" i="7"/>
  <c r="B38" i="7"/>
  <c r="Z37" i="7"/>
  <c r="Y37" i="7"/>
  <c r="B37" i="7"/>
  <c r="Z36" i="7"/>
  <c r="Y36" i="7"/>
  <c r="B36" i="7"/>
  <c r="Z35" i="7"/>
  <c r="Y35" i="7"/>
  <c r="B35" i="7"/>
  <c r="Z34" i="7"/>
  <c r="Y34" i="7"/>
  <c r="B34" i="7"/>
  <c r="Z33" i="7"/>
  <c r="Y33" i="7"/>
  <c r="B33" i="7"/>
  <c r="Z32" i="7"/>
  <c r="Y32" i="7"/>
  <c r="B32" i="7"/>
  <c r="Z31" i="7"/>
  <c r="Y31" i="7"/>
  <c r="B31" i="7"/>
  <c r="Z30" i="7"/>
  <c r="Y30" i="7"/>
  <c r="B30" i="7"/>
  <c r="Z29" i="7"/>
  <c r="Y29" i="7"/>
  <c r="B29" i="7"/>
  <c r="Z28" i="7"/>
  <c r="Y28" i="7"/>
  <c r="B28" i="7"/>
  <c r="Z27" i="7"/>
  <c r="Y27" i="7"/>
  <c r="B27" i="7"/>
  <c r="Z26" i="7"/>
  <c r="Y26" i="7"/>
  <c r="B26" i="7"/>
  <c r="Z25" i="7"/>
  <c r="Y25" i="7"/>
  <c r="B25" i="7"/>
  <c r="Z24" i="7"/>
  <c r="Y24" i="7"/>
  <c r="B24" i="7"/>
  <c r="Z23" i="7"/>
  <c r="Y23" i="7"/>
  <c r="B23" i="7"/>
  <c r="Z22" i="7"/>
  <c r="Y22" i="7"/>
  <c r="B22" i="7"/>
  <c r="Z21" i="7"/>
  <c r="Y21" i="7"/>
  <c r="B21" i="7"/>
  <c r="Z20" i="7"/>
  <c r="Y20" i="7"/>
  <c r="B20" i="7"/>
  <c r="Z19" i="7"/>
  <c r="Y19" i="7"/>
  <c r="B19" i="7"/>
  <c r="Z18" i="7"/>
  <c r="Y18" i="7"/>
  <c r="B18" i="7"/>
  <c r="Z17" i="7"/>
  <c r="Y17" i="7"/>
  <c r="B17" i="7"/>
  <c r="Z16" i="7"/>
  <c r="Y16" i="7"/>
  <c r="B16" i="7"/>
  <c r="Z15" i="7"/>
  <c r="Y15" i="7"/>
  <c r="B15" i="7"/>
  <c r="Z14" i="7"/>
  <c r="Y14" i="7"/>
  <c r="B14" i="7"/>
  <c r="Z13" i="7"/>
  <c r="Y13" i="7"/>
  <c r="B13" i="7"/>
  <c r="Z12" i="7"/>
  <c r="Y12" i="7"/>
  <c r="B12" i="7"/>
  <c r="Z11" i="7"/>
  <c r="Y11" i="7"/>
  <c r="B11" i="7"/>
  <c r="Z10" i="7"/>
  <c r="Y10" i="7"/>
  <c r="B10" i="7"/>
  <c r="Z9" i="7"/>
  <c r="Y9" i="7"/>
  <c r="B9" i="7"/>
  <c r="Z8" i="7"/>
  <c r="Y8" i="7"/>
  <c r="B8" i="7"/>
  <c r="Z7" i="7"/>
  <c r="Y7" i="7"/>
  <c r="B7" i="7"/>
  <c r="Z6" i="7"/>
  <c r="Y6" i="7"/>
  <c r="B6" i="7"/>
  <c r="Z5" i="7"/>
  <c r="Y5" i="7"/>
  <c r="B5" i="7"/>
  <c r="Z4" i="7"/>
  <c r="Y4" i="7"/>
  <c r="B4" i="7"/>
  <c r="Z403" i="6"/>
  <c r="Y403" i="6"/>
  <c r="B403" i="6"/>
  <c r="Z402" i="6"/>
  <c r="Y402" i="6"/>
  <c r="B402" i="6"/>
  <c r="Z401" i="6"/>
  <c r="Y401" i="6"/>
  <c r="B401" i="6"/>
  <c r="Z400" i="6"/>
  <c r="Y400" i="6"/>
  <c r="B400" i="6"/>
  <c r="Z399" i="6"/>
  <c r="Y399" i="6"/>
  <c r="B399" i="6"/>
  <c r="Z398" i="6"/>
  <c r="Y398" i="6"/>
  <c r="B398" i="6"/>
  <c r="Z397" i="6"/>
  <c r="Y397" i="6"/>
  <c r="B397" i="6"/>
  <c r="Z396" i="6"/>
  <c r="Y396" i="6"/>
  <c r="B396" i="6"/>
  <c r="Z395" i="6"/>
  <c r="Y395" i="6"/>
  <c r="B395" i="6"/>
  <c r="Z394" i="6"/>
  <c r="Y394" i="6"/>
  <c r="B394" i="6"/>
  <c r="Z393" i="6"/>
  <c r="Y393" i="6"/>
  <c r="B393" i="6"/>
  <c r="Z392" i="6"/>
  <c r="Y392" i="6"/>
  <c r="B392" i="6"/>
  <c r="Z391" i="6"/>
  <c r="Y391" i="6"/>
  <c r="B391" i="6"/>
  <c r="Z390" i="6"/>
  <c r="Y390" i="6"/>
  <c r="B390" i="6"/>
  <c r="Z389" i="6"/>
  <c r="Y389" i="6"/>
  <c r="B389" i="6"/>
  <c r="Z388" i="6"/>
  <c r="Y388" i="6"/>
  <c r="B388" i="6"/>
  <c r="Z387" i="6"/>
  <c r="Y387" i="6"/>
  <c r="B387" i="6"/>
  <c r="Z386" i="6"/>
  <c r="Y386" i="6"/>
  <c r="B386" i="6"/>
  <c r="Z385" i="6"/>
  <c r="Y385" i="6"/>
  <c r="B385" i="6"/>
  <c r="Z384" i="6"/>
  <c r="Y384" i="6"/>
  <c r="B384" i="6"/>
  <c r="Z383" i="6"/>
  <c r="Y383" i="6"/>
  <c r="B383" i="6"/>
  <c r="Z382" i="6"/>
  <c r="Y382" i="6"/>
  <c r="B382" i="6"/>
  <c r="Z381" i="6"/>
  <c r="Y381" i="6"/>
  <c r="B381" i="6"/>
  <c r="Z380" i="6"/>
  <c r="Y380" i="6"/>
  <c r="B380" i="6"/>
  <c r="Z379" i="6"/>
  <c r="Y379" i="6"/>
  <c r="B379" i="6"/>
  <c r="Z378" i="6"/>
  <c r="Y378" i="6"/>
  <c r="B378" i="6"/>
  <c r="Z377" i="6"/>
  <c r="Y377" i="6"/>
  <c r="B377" i="6"/>
  <c r="Z376" i="6"/>
  <c r="Y376" i="6"/>
  <c r="B376" i="6"/>
  <c r="Z375" i="6"/>
  <c r="Y375" i="6"/>
  <c r="B375" i="6"/>
  <c r="Z374" i="6"/>
  <c r="Y374" i="6"/>
  <c r="B374" i="6"/>
  <c r="Z373" i="6"/>
  <c r="Y373" i="6"/>
  <c r="B373" i="6"/>
  <c r="Z372" i="6"/>
  <c r="Y372" i="6"/>
  <c r="B372" i="6"/>
  <c r="Z371" i="6"/>
  <c r="Y371" i="6"/>
  <c r="B371" i="6"/>
  <c r="Z370" i="6"/>
  <c r="Y370" i="6"/>
  <c r="B370" i="6"/>
  <c r="Z369" i="6"/>
  <c r="Y369" i="6"/>
  <c r="B369" i="6"/>
  <c r="Z368" i="6"/>
  <c r="Y368" i="6"/>
  <c r="B368" i="6"/>
  <c r="Z367" i="6"/>
  <c r="Y367" i="6"/>
  <c r="B367" i="6"/>
  <c r="Z366" i="6"/>
  <c r="Y366" i="6"/>
  <c r="B366" i="6"/>
  <c r="Z365" i="6"/>
  <c r="Y365" i="6"/>
  <c r="B365" i="6"/>
  <c r="Z364" i="6"/>
  <c r="Y364" i="6"/>
  <c r="B364" i="6"/>
  <c r="Z363" i="6"/>
  <c r="Y363" i="6"/>
  <c r="B363" i="6"/>
  <c r="Z362" i="6"/>
  <c r="Y362" i="6"/>
  <c r="B362" i="6"/>
  <c r="Z361" i="6"/>
  <c r="Y361" i="6"/>
  <c r="B361" i="6"/>
  <c r="Z360" i="6"/>
  <c r="Y360" i="6"/>
  <c r="B360" i="6"/>
  <c r="Z359" i="6"/>
  <c r="Y359" i="6"/>
  <c r="B359" i="6"/>
  <c r="Z358" i="6"/>
  <c r="Y358" i="6"/>
  <c r="B358" i="6"/>
  <c r="Z357" i="6"/>
  <c r="Y357" i="6"/>
  <c r="B357" i="6"/>
  <c r="Z356" i="6"/>
  <c r="Y356" i="6"/>
  <c r="B356" i="6"/>
  <c r="Z355" i="6"/>
  <c r="Y355" i="6"/>
  <c r="B355" i="6"/>
  <c r="Z354" i="6"/>
  <c r="Y354" i="6"/>
  <c r="B354" i="6"/>
  <c r="Z353" i="6"/>
  <c r="Y353" i="6"/>
  <c r="B353" i="6"/>
  <c r="Z352" i="6"/>
  <c r="Y352" i="6"/>
  <c r="B352" i="6"/>
  <c r="Z351" i="6"/>
  <c r="Y351" i="6"/>
  <c r="B351" i="6"/>
  <c r="Z350" i="6"/>
  <c r="Y350" i="6"/>
  <c r="B350" i="6"/>
  <c r="Z349" i="6"/>
  <c r="Y349" i="6"/>
  <c r="B349" i="6"/>
  <c r="Z348" i="6"/>
  <c r="Y348" i="6"/>
  <c r="B348" i="6"/>
  <c r="Z347" i="6"/>
  <c r="Y347" i="6"/>
  <c r="B347" i="6"/>
  <c r="Z346" i="6"/>
  <c r="Y346" i="6"/>
  <c r="B346" i="6"/>
  <c r="Z345" i="6"/>
  <c r="Y345" i="6"/>
  <c r="B345" i="6"/>
  <c r="Z344" i="6"/>
  <c r="Y344" i="6"/>
  <c r="B344" i="6"/>
  <c r="Z343" i="6"/>
  <c r="Y343" i="6"/>
  <c r="B343" i="6"/>
  <c r="Z342" i="6"/>
  <c r="Y342" i="6"/>
  <c r="B342" i="6"/>
  <c r="Z341" i="6"/>
  <c r="Y341" i="6"/>
  <c r="B341" i="6"/>
  <c r="Z340" i="6"/>
  <c r="Y340" i="6"/>
  <c r="B340" i="6"/>
  <c r="Z339" i="6"/>
  <c r="Y339" i="6"/>
  <c r="B339" i="6"/>
  <c r="Z338" i="6"/>
  <c r="Y338" i="6"/>
  <c r="B338" i="6"/>
  <c r="Z337" i="6"/>
  <c r="Y337" i="6"/>
  <c r="B337" i="6"/>
  <c r="Z336" i="6"/>
  <c r="Y336" i="6"/>
  <c r="B336" i="6"/>
  <c r="Z335" i="6"/>
  <c r="Y335" i="6"/>
  <c r="B335" i="6"/>
  <c r="Z334" i="6"/>
  <c r="Y334" i="6"/>
  <c r="B334" i="6"/>
  <c r="Z333" i="6"/>
  <c r="Y333" i="6"/>
  <c r="B333" i="6"/>
  <c r="Z332" i="6"/>
  <c r="Y332" i="6"/>
  <c r="B332" i="6"/>
  <c r="Z331" i="6"/>
  <c r="Y331" i="6"/>
  <c r="B331" i="6"/>
  <c r="Z330" i="6"/>
  <c r="Y330" i="6"/>
  <c r="B330" i="6"/>
  <c r="Z329" i="6"/>
  <c r="Y329" i="6"/>
  <c r="B329" i="6"/>
  <c r="Z328" i="6"/>
  <c r="Y328" i="6"/>
  <c r="B328" i="6"/>
  <c r="Z327" i="6"/>
  <c r="Y327" i="6"/>
  <c r="B327" i="6"/>
  <c r="Z326" i="6"/>
  <c r="Y326" i="6"/>
  <c r="B326" i="6"/>
  <c r="Z325" i="6"/>
  <c r="Y325" i="6"/>
  <c r="B325" i="6"/>
  <c r="Z324" i="6"/>
  <c r="Y324" i="6"/>
  <c r="B324" i="6"/>
  <c r="Z323" i="6"/>
  <c r="Y323" i="6"/>
  <c r="B323" i="6"/>
  <c r="Z322" i="6"/>
  <c r="Y322" i="6"/>
  <c r="B322" i="6"/>
  <c r="Z321" i="6"/>
  <c r="Y321" i="6"/>
  <c r="B321" i="6"/>
  <c r="Z320" i="6"/>
  <c r="Y320" i="6"/>
  <c r="B320" i="6"/>
  <c r="Z319" i="6"/>
  <c r="Y319" i="6"/>
  <c r="B319" i="6"/>
  <c r="Z318" i="6"/>
  <c r="Y318" i="6"/>
  <c r="B318" i="6"/>
  <c r="Z317" i="6"/>
  <c r="Y317" i="6"/>
  <c r="B317" i="6"/>
  <c r="Z316" i="6"/>
  <c r="Y316" i="6"/>
  <c r="B316" i="6"/>
  <c r="Z315" i="6"/>
  <c r="Y315" i="6"/>
  <c r="B315" i="6"/>
  <c r="Z314" i="6"/>
  <c r="Y314" i="6"/>
  <c r="B314" i="6"/>
  <c r="Z313" i="6"/>
  <c r="Y313" i="6"/>
  <c r="B313" i="6"/>
  <c r="Z312" i="6"/>
  <c r="Y312" i="6"/>
  <c r="B312" i="6"/>
  <c r="Z311" i="6"/>
  <c r="Y311" i="6"/>
  <c r="B311" i="6"/>
  <c r="Z310" i="6"/>
  <c r="Y310" i="6"/>
  <c r="B310" i="6"/>
  <c r="Z309" i="6"/>
  <c r="Y309" i="6"/>
  <c r="B309" i="6"/>
  <c r="Z308" i="6"/>
  <c r="Y308" i="6"/>
  <c r="B308" i="6"/>
  <c r="Z307" i="6"/>
  <c r="Y307" i="6"/>
  <c r="B307" i="6"/>
  <c r="Z306" i="6"/>
  <c r="Y306" i="6"/>
  <c r="B306" i="6"/>
  <c r="Z305" i="6"/>
  <c r="Y305" i="6"/>
  <c r="B305" i="6"/>
  <c r="Z304" i="6"/>
  <c r="Y304" i="6"/>
  <c r="B304" i="6"/>
  <c r="Z303" i="6"/>
  <c r="Y303" i="6"/>
  <c r="B303" i="6"/>
  <c r="Z302" i="6"/>
  <c r="Y302" i="6"/>
  <c r="B302" i="6"/>
  <c r="Z301" i="6"/>
  <c r="Y301" i="6"/>
  <c r="B301" i="6"/>
  <c r="Z300" i="6"/>
  <c r="Y300" i="6"/>
  <c r="B300" i="6"/>
  <c r="Z299" i="6"/>
  <c r="Y299" i="6"/>
  <c r="B299" i="6"/>
  <c r="Z298" i="6"/>
  <c r="Y298" i="6"/>
  <c r="B298" i="6"/>
  <c r="Z297" i="6"/>
  <c r="Y297" i="6"/>
  <c r="B297" i="6"/>
  <c r="Z296" i="6"/>
  <c r="Y296" i="6"/>
  <c r="B296" i="6"/>
  <c r="Z295" i="6"/>
  <c r="Y295" i="6"/>
  <c r="B295" i="6"/>
  <c r="Z294" i="6"/>
  <c r="Y294" i="6"/>
  <c r="B294" i="6"/>
  <c r="Z293" i="6"/>
  <c r="Y293" i="6"/>
  <c r="B293" i="6"/>
  <c r="Z292" i="6"/>
  <c r="Y292" i="6"/>
  <c r="B292" i="6"/>
  <c r="Z291" i="6"/>
  <c r="Y291" i="6"/>
  <c r="B291" i="6"/>
  <c r="Z290" i="6"/>
  <c r="Y290" i="6"/>
  <c r="B290" i="6"/>
  <c r="Z289" i="6"/>
  <c r="Y289" i="6"/>
  <c r="B289" i="6"/>
  <c r="Z288" i="6"/>
  <c r="Y288" i="6"/>
  <c r="B288" i="6"/>
  <c r="Z287" i="6"/>
  <c r="Y287" i="6"/>
  <c r="B287" i="6"/>
  <c r="Z286" i="6"/>
  <c r="Y286" i="6"/>
  <c r="B286" i="6"/>
  <c r="Z285" i="6"/>
  <c r="Y285" i="6"/>
  <c r="B285" i="6"/>
  <c r="Z284" i="6"/>
  <c r="Y284" i="6"/>
  <c r="B284" i="6"/>
  <c r="Z283" i="6"/>
  <c r="Y283" i="6"/>
  <c r="B283" i="6"/>
  <c r="Z282" i="6"/>
  <c r="Y282" i="6"/>
  <c r="B282" i="6"/>
  <c r="Z281" i="6"/>
  <c r="Y281" i="6"/>
  <c r="B281" i="6"/>
  <c r="Z280" i="6"/>
  <c r="Y280" i="6"/>
  <c r="B280" i="6"/>
  <c r="Z279" i="6"/>
  <c r="Y279" i="6"/>
  <c r="B279" i="6"/>
  <c r="Z278" i="6"/>
  <c r="Y278" i="6"/>
  <c r="B278" i="6"/>
  <c r="Z277" i="6"/>
  <c r="Y277" i="6"/>
  <c r="B277" i="6"/>
  <c r="Z276" i="6"/>
  <c r="Y276" i="6"/>
  <c r="B276" i="6"/>
  <c r="Z275" i="6"/>
  <c r="Y275" i="6"/>
  <c r="B275" i="6"/>
  <c r="Z274" i="6"/>
  <c r="Y274" i="6"/>
  <c r="B274" i="6"/>
  <c r="Z273" i="6"/>
  <c r="Y273" i="6"/>
  <c r="B273" i="6"/>
  <c r="Z272" i="6"/>
  <c r="Y272" i="6"/>
  <c r="B272" i="6"/>
  <c r="Z271" i="6"/>
  <c r="Y271" i="6"/>
  <c r="B271" i="6"/>
  <c r="Z270" i="6"/>
  <c r="Y270" i="6"/>
  <c r="B270" i="6"/>
  <c r="Z269" i="6"/>
  <c r="Y269" i="6"/>
  <c r="B269" i="6"/>
  <c r="Z268" i="6"/>
  <c r="Y268" i="6"/>
  <c r="B268" i="6"/>
  <c r="Z267" i="6"/>
  <c r="Y267" i="6"/>
  <c r="B267" i="6"/>
  <c r="Z266" i="6"/>
  <c r="Y266" i="6"/>
  <c r="B266" i="6"/>
  <c r="Z265" i="6"/>
  <c r="Y265" i="6"/>
  <c r="B265" i="6"/>
  <c r="Z264" i="6"/>
  <c r="Y264" i="6"/>
  <c r="B264" i="6"/>
  <c r="Z263" i="6"/>
  <c r="Y263" i="6"/>
  <c r="B263" i="6"/>
  <c r="Z262" i="6"/>
  <c r="Y262" i="6"/>
  <c r="B262" i="6"/>
  <c r="Z261" i="6"/>
  <c r="Y261" i="6"/>
  <c r="B261" i="6"/>
  <c r="Z260" i="6"/>
  <c r="Y260" i="6"/>
  <c r="B260" i="6"/>
  <c r="Z259" i="6"/>
  <c r="Y259" i="6"/>
  <c r="B259" i="6"/>
  <c r="Z258" i="6"/>
  <c r="Y258" i="6"/>
  <c r="B258" i="6"/>
  <c r="Z257" i="6"/>
  <c r="Y257" i="6"/>
  <c r="B257" i="6"/>
  <c r="Z256" i="6"/>
  <c r="Y256" i="6"/>
  <c r="B256" i="6"/>
  <c r="Z255" i="6"/>
  <c r="Y255" i="6"/>
  <c r="B255" i="6"/>
  <c r="Z254" i="6"/>
  <c r="Y254" i="6"/>
  <c r="B254" i="6"/>
  <c r="Z253" i="6"/>
  <c r="Y253" i="6"/>
  <c r="B253" i="6"/>
  <c r="Z252" i="6"/>
  <c r="Y252" i="6"/>
  <c r="B252" i="6"/>
  <c r="Z251" i="6"/>
  <c r="Y251" i="6"/>
  <c r="B251" i="6"/>
  <c r="Z250" i="6"/>
  <c r="Y250" i="6"/>
  <c r="B250" i="6"/>
  <c r="Z249" i="6"/>
  <c r="Y249" i="6"/>
  <c r="B249" i="6"/>
  <c r="Z248" i="6"/>
  <c r="Y248" i="6"/>
  <c r="B248" i="6"/>
  <c r="Z247" i="6"/>
  <c r="Y247" i="6"/>
  <c r="B247" i="6"/>
  <c r="Z246" i="6"/>
  <c r="Y246" i="6"/>
  <c r="B246" i="6"/>
  <c r="Z245" i="6"/>
  <c r="Y245" i="6"/>
  <c r="B245" i="6"/>
  <c r="Z244" i="6"/>
  <c r="Y244" i="6"/>
  <c r="B244" i="6"/>
  <c r="Z243" i="6"/>
  <c r="Y243" i="6"/>
  <c r="B243" i="6"/>
  <c r="Z242" i="6"/>
  <c r="Y242" i="6"/>
  <c r="B242" i="6"/>
  <c r="Z241" i="6"/>
  <c r="Y241" i="6"/>
  <c r="B241" i="6"/>
  <c r="Z240" i="6"/>
  <c r="Y240" i="6"/>
  <c r="B240" i="6"/>
  <c r="Z239" i="6"/>
  <c r="Y239" i="6"/>
  <c r="B239" i="6"/>
  <c r="Z238" i="6"/>
  <c r="Y238" i="6"/>
  <c r="B238" i="6"/>
  <c r="Z237" i="6"/>
  <c r="Y237" i="6"/>
  <c r="B237" i="6"/>
  <c r="Z236" i="6"/>
  <c r="Y236" i="6"/>
  <c r="B236" i="6"/>
  <c r="Z235" i="6"/>
  <c r="Y235" i="6"/>
  <c r="B235" i="6"/>
  <c r="Z234" i="6"/>
  <c r="Y234" i="6"/>
  <c r="B234" i="6"/>
  <c r="Z233" i="6"/>
  <c r="Y233" i="6"/>
  <c r="B233" i="6"/>
  <c r="Z232" i="6"/>
  <c r="Y232" i="6"/>
  <c r="B232" i="6"/>
  <c r="Z231" i="6"/>
  <c r="Y231" i="6"/>
  <c r="B231" i="6"/>
  <c r="Z230" i="6"/>
  <c r="Y230" i="6"/>
  <c r="B230" i="6"/>
  <c r="Z229" i="6"/>
  <c r="Y229" i="6"/>
  <c r="B229" i="6"/>
  <c r="Z228" i="6"/>
  <c r="Y228" i="6"/>
  <c r="B228" i="6"/>
  <c r="Z227" i="6"/>
  <c r="Y227" i="6"/>
  <c r="B227" i="6"/>
  <c r="Z226" i="6"/>
  <c r="Y226" i="6"/>
  <c r="B226" i="6"/>
  <c r="Z225" i="6"/>
  <c r="Y225" i="6"/>
  <c r="B225" i="6"/>
  <c r="Z224" i="6"/>
  <c r="Y224" i="6"/>
  <c r="B224" i="6"/>
  <c r="Z223" i="6"/>
  <c r="Y223" i="6"/>
  <c r="B223" i="6"/>
  <c r="Z222" i="6"/>
  <c r="Y222" i="6"/>
  <c r="B222" i="6"/>
  <c r="Z221" i="6"/>
  <c r="Y221" i="6"/>
  <c r="B221" i="6"/>
  <c r="Z220" i="6"/>
  <c r="Y220" i="6"/>
  <c r="B220" i="6"/>
  <c r="Z219" i="6"/>
  <c r="Y219" i="6"/>
  <c r="B219" i="6"/>
  <c r="Z218" i="6"/>
  <c r="Y218" i="6"/>
  <c r="B218" i="6"/>
  <c r="Z217" i="6"/>
  <c r="Y217" i="6"/>
  <c r="B217" i="6"/>
  <c r="Z216" i="6"/>
  <c r="Y216" i="6"/>
  <c r="B216" i="6"/>
  <c r="Z215" i="6"/>
  <c r="Y215" i="6"/>
  <c r="B215" i="6"/>
  <c r="Z214" i="6"/>
  <c r="Y214" i="6"/>
  <c r="B214" i="6"/>
  <c r="Z213" i="6"/>
  <c r="Y213" i="6"/>
  <c r="B213" i="6"/>
  <c r="Z212" i="6"/>
  <c r="Y212" i="6"/>
  <c r="B212" i="6"/>
  <c r="Z211" i="6"/>
  <c r="Y211" i="6"/>
  <c r="B211" i="6"/>
  <c r="Z210" i="6"/>
  <c r="Y210" i="6"/>
  <c r="B210" i="6"/>
  <c r="Z209" i="6"/>
  <c r="Y209" i="6"/>
  <c r="B209" i="6"/>
  <c r="Z208" i="6"/>
  <c r="Y208" i="6"/>
  <c r="B208" i="6"/>
  <c r="Z207" i="6"/>
  <c r="Y207" i="6"/>
  <c r="B207" i="6"/>
  <c r="Z206" i="6"/>
  <c r="Y206" i="6"/>
  <c r="B206" i="6"/>
  <c r="Z205" i="6"/>
  <c r="Y205" i="6"/>
  <c r="B205" i="6"/>
  <c r="Z204" i="6"/>
  <c r="Y204" i="6"/>
  <c r="B204" i="6"/>
  <c r="Z203" i="6"/>
  <c r="Y203" i="6"/>
  <c r="B203" i="6"/>
  <c r="Z202" i="6"/>
  <c r="Y202" i="6"/>
  <c r="B202" i="6"/>
  <c r="Z201" i="6"/>
  <c r="Y201" i="6"/>
  <c r="B201" i="6"/>
  <c r="Z200" i="6"/>
  <c r="Y200" i="6"/>
  <c r="B200" i="6"/>
  <c r="Z199" i="6"/>
  <c r="Y199" i="6"/>
  <c r="B199" i="6"/>
  <c r="Z198" i="6"/>
  <c r="Y198" i="6"/>
  <c r="B198" i="6"/>
  <c r="Z197" i="6"/>
  <c r="Y197" i="6"/>
  <c r="B197" i="6"/>
  <c r="Z196" i="6"/>
  <c r="Y196" i="6"/>
  <c r="B196" i="6"/>
  <c r="Z195" i="6"/>
  <c r="Y195" i="6"/>
  <c r="B195" i="6"/>
  <c r="Z194" i="6"/>
  <c r="Y194" i="6"/>
  <c r="B194" i="6"/>
  <c r="Z193" i="6"/>
  <c r="Y193" i="6"/>
  <c r="B193" i="6"/>
  <c r="Z192" i="6"/>
  <c r="Y192" i="6"/>
  <c r="B192" i="6"/>
  <c r="Z191" i="6"/>
  <c r="Y191" i="6"/>
  <c r="B191" i="6"/>
  <c r="Z190" i="6"/>
  <c r="Y190" i="6"/>
  <c r="B190" i="6"/>
  <c r="Z189" i="6"/>
  <c r="Y189" i="6"/>
  <c r="B189" i="6"/>
  <c r="Z188" i="6"/>
  <c r="Y188" i="6"/>
  <c r="B188" i="6"/>
  <c r="Z187" i="6"/>
  <c r="Y187" i="6"/>
  <c r="B187" i="6"/>
  <c r="Z186" i="6"/>
  <c r="Y186" i="6"/>
  <c r="B186" i="6"/>
  <c r="Z185" i="6"/>
  <c r="Y185" i="6"/>
  <c r="B185" i="6"/>
  <c r="Z184" i="6"/>
  <c r="Y184" i="6"/>
  <c r="B184" i="6"/>
  <c r="Z183" i="6"/>
  <c r="Y183" i="6"/>
  <c r="B183" i="6"/>
  <c r="Z182" i="6"/>
  <c r="Y182" i="6"/>
  <c r="B182" i="6"/>
  <c r="Z181" i="6"/>
  <c r="Y181" i="6"/>
  <c r="B181" i="6"/>
  <c r="Z180" i="6"/>
  <c r="Y180" i="6"/>
  <c r="B180" i="6"/>
  <c r="Z179" i="6"/>
  <c r="Y179" i="6"/>
  <c r="B179" i="6"/>
  <c r="Z178" i="6"/>
  <c r="Y178" i="6"/>
  <c r="B178" i="6"/>
  <c r="Z177" i="6"/>
  <c r="Y177" i="6"/>
  <c r="B177" i="6"/>
  <c r="Z176" i="6"/>
  <c r="Y176" i="6"/>
  <c r="B176" i="6"/>
  <c r="Z175" i="6"/>
  <c r="Y175" i="6"/>
  <c r="B175" i="6"/>
  <c r="Z174" i="6"/>
  <c r="Y174" i="6"/>
  <c r="B174" i="6"/>
  <c r="Z173" i="6"/>
  <c r="Y173" i="6"/>
  <c r="B173" i="6"/>
  <c r="Z172" i="6"/>
  <c r="Y172" i="6"/>
  <c r="B172" i="6"/>
  <c r="Z171" i="6"/>
  <c r="Y171" i="6"/>
  <c r="B171" i="6"/>
  <c r="Z170" i="6"/>
  <c r="Y170" i="6"/>
  <c r="B170" i="6"/>
  <c r="Z169" i="6"/>
  <c r="Y169" i="6"/>
  <c r="B169" i="6"/>
  <c r="Z168" i="6"/>
  <c r="Y168" i="6"/>
  <c r="B168" i="6"/>
  <c r="Z167" i="6"/>
  <c r="Y167" i="6"/>
  <c r="B167" i="6"/>
  <c r="Z166" i="6"/>
  <c r="Y166" i="6"/>
  <c r="B166" i="6"/>
  <c r="Z165" i="6"/>
  <c r="Y165" i="6"/>
  <c r="B165" i="6"/>
  <c r="Z164" i="6"/>
  <c r="Y164" i="6"/>
  <c r="B164" i="6"/>
  <c r="Z163" i="6"/>
  <c r="Y163" i="6"/>
  <c r="B163" i="6"/>
  <c r="Z162" i="6"/>
  <c r="Y162" i="6"/>
  <c r="B162" i="6"/>
  <c r="Z161" i="6"/>
  <c r="Y161" i="6"/>
  <c r="B161" i="6"/>
  <c r="Z160" i="6"/>
  <c r="Y160" i="6"/>
  <c r="B160" i="6"/>
  <c r="Z159" i="6"/>
  <c r="Y159" i="6"/>
  <c r="B159" i="6"/>
  <c r="Z158" i="6"/>
  <c r="Y158" i="6"/>
  <c r="B158" i="6"/>
  <c r="Z157" i="6"/>
  <c r="Y157" i="6"/>
  <c r="B157" i="6"/>
  <c r="Z156" i="6"/>
  <c r="Y156" i="6"/>
  <c r="B156" i="6"/>
  <c r="Z155" i="6"/>
  <c r="Y155" i="6"/>
  <c r="B155" i="6"/>
  <c r="Z154" i="6"/>
  <c r="Y154" i="6"/>
  <c r="B154" i="6"/>
  <c r="Z153" i="6"/>
  <c r="Y153" i="6"/>
  <c r="B153" i="6"/>
  <c r="Z152" i="6"/>
  <c r="Y152" i="6"/>
  <c r="B152" i="6"/>
  <c r="Z151" i="6"/>
  <c r="Y151" i="6"/>
  <c r="B151" i="6"/>
  <c r="Z150" i="6"/>
  <c r="Y150" i="6"/>
  <c r="B150" i="6"/>
  <c r="Z149" i="6"/>
  <c r="Y149" i="6"/>
  <c r="B149" i="6"/>
  <c r="Z148" i="6"/>
  <c r="Y148" i="6"/>
  <c r="B148" i="6"/>
  <c r="Z147" i="6"/>
  <c r="Y147" i="6"/>
  <c r="B147" i="6"/>
  <c r="Z146" i="6"/>
  <c r="Y146" i="6"/>
  <c r="B146" i="6"/>
  <c r="Z145" i="6"/>
  <c r="Y145" i="6"/>
  <c r="B145" i="6"/>
  <c r="Z144" i="6"/>
  <c r="Y144" i="6"/>
  <c r="B144" i="6"/>
  <c r="Z143" i="6"/>
  <c r="Y143" i="6"/>
  <c r="B143" i="6"/>
  <c r="Z142" i="6"/>
  <c r="Y142" i="6"/>
  <c r="B142" i="6"/>
  <c r="Z141" i="6"/>
  <c r="Y141" i="6"/>
  <c r="B141" i="6"/>
  <c r="Z140" i="6"/>
  <c r="Y140" i="6"/>
  <c r="B140" i="6"/>
  <c r="Z139" i="6"/>
  <c r="Y139" i="6"/>
  <c r="B139" i="6"/>
  <c r="Z138" i="6"/>
  <c r="Y138" i="6"/>
  <c r="B138" i="6"/>
  <c r="Z137" i="6"/>
  <c r="Y137" i="6"/>
  <c r="B137" i="6"/>
  <c r="Z136" i="6"/>
  <c r="Y136" i="6"/>
  <c r="B136" i="6"/>
  <c r="Z135" i="6"/>
  <c r="Y135" i="6"/>
  <c r="B135" i="6"/>
  <c r="Z134" i="6"/>
  <c r="Y134" i="6"/>
  <c r="B134" i="6"/>
  <c r="Z133" i="6"/>
  <c r="Y133" i="6"/>
  <c r="B133" i="6"/>
  <c r="Z132" i="6"/>
  <c r="Y132" i="6"/>
  <c r="B132" i="6"/>
  <c r="Z131" i="6"/>
  <c r="Y131" i="6"/>
  <c r="B131" i="6"/>
  <c r="Z130" i="6"/>
  <c r="Y130" i="6"/>
  <c r="B130" i="6"/>
  <c r="Z129" i="6"/>
  <c r="Y129" i="6"/>
  <c r="B129" i="6"/>
  <c r="Z128" i="6"/>
  <c r="Y128" i="6"/>
  <c r="B128" i="6"/>
  <c r="Z127" i="6"/>
  <c r="Y127" i="6"/>
  <c r="B127" i="6"/>
  <c r="Z126" i="6"/>
  <c r="Y126" i="6"/>
  <c r="B126" i="6"/>
  <c r="Z125" i="6"/>
  <c r="Y125" i="6"/>
  <c r="B125" i="6"/>
  <c r="Z124" i="6"/>
  <c r="Y124" i="6"/>
  <c r="B124" i="6"/>
  <c r="Z123" i="6"/>
  <c r="Y123" i="6"/>
  <c r="B123" i="6"/>
  <c r="Z122" i="6"/>
  <c r="Y122" i="6"/>
  <c r="B122" i="6"/>
  <c r="Z121" i="6"/>
  <c r="Y121" i="6"/>
  <c r="B121" i="6"/>
  <c r="Z120" i="6"/>
  <c r="Y120" i="6"/>
  <c r="B120" i="6"/>
  <c r="Z119" i="6"/>
  <c r="Y119" i="6"/>
  <c r="B119" i="6"/>
  <c r="Z118" i="6"/>
  <c r="Y118" i="6"/>
  <c r="B118" i="6"/>
  <c r="Z117" i="6"/>
  <c r="Y117" i="6"/>
  <c r="B117" i="6"/>
  <c r="Z116" i="6"/>
  <c r="Y116" i="6"/>
  <c r="B116" i="6"/>
  <c r="Z115" i="6"/>
  <c r="Y115" i="6"/>
  <c r="B115" i="6"/>
  <c r="Z114" i="6"/>
  <c r="Y114" i="6"/>
  <c r="B114" i="6"/>
  <c r="Z113" i="6"/>
  <c r="Y113" i="6"/>
  <c r="B113" i="6"/>
  <c r="Z112" i="6"/>
  <c r="Y112" i="6"/>
  <c r="B112" i="6"/>
  <c r="Z111" i="6"/>
  <c r="Y111" i="6"/>
  <c r="B111" i="6"/>
  <c r="Z110" i="6"/>
  <c r="Y110" i="6"/>
  <c r="B110" i="6"/>
  <c r="Z109" i="6"/>
  <c r="Y109" i="6"/>
  <c r="B109" i="6"/>
  <c r="Z108" i="6"/>
  <c r="Y108" i="6"/>
  <c r="B108" i="6"/>
  <c r="Z107" i="6"/>
  <c r="Y107" i="6"/>
  <c r="B107" i="6"/>
  <c r="Z106" i="6"/>
  <c r="Y106" i="6"/>
  <c r="B106" i="6"/>
  <c r="Z105" i="6"/>
  <c r="Y105" i="6"/>
  <c r="B105" i="6"/>
  <c r="Z104" i="6"/>
  <c r="Y104" i="6"/>
  <c r="B104" i="6"/>
  <c r="Z103" i="6"/>
  <c r="Y103" i="6"/>
  <c r="B103" i="6"/>
  <c r="Z102" i="6"/>
  <c r="Y102" i="6"/>
  <c r="B102" i="6"/>
  <c r="Z101" i="6"/>
  <c r="Y101" i="6"/>
  <c r="B101" i="6"/>
  <c r="Z100" i="6"/>
  <c r="Y100" i="6"/>
  <c r="B100" i="6"/>
  <c r="Z99" i="6"/>
  <c r="Y99" i="6"/>
  <c r="B99" i="6"/>
  <c r="Z98" i="6"/>
  <c r="Y98" i="6"/>
  <c r="B98" i="6"/>
  <c r="Z97" i="6"/>
  <c r="Y97" i="6"/>
  <c r="B97" i="6"/>
  <c r="Z96" i="6"/>
  <c r="Y96" i="6"/>
  <c r="B96" i="6"/>
  <c r="Z95" i="6"/>
  <c r="Y95" i="6"/>
  <c r="B95" i="6"/>
  <c r="Z94" i="6"/>
  <c r="Y94" i="6"/>
  <c r="B94" i="6"/>
  <c r="Z93" i="6"/>
  <c r="Y93" i="6"/>
  <c r="B93" i="6"/>
  <c r="Z92" i="6"/>
  <c r="Y92" i="6"/>
  <c r="B92" i="6"/>
  <c r="Z91" i="6"/>
  <c r="Y91" i="6"/>
  <c r="B91" i="6"/>
  <c r="Z90" i="6"/>
  <c r="Y90" i="6"/>
  <c r="B90" i="6"/>
  <c r="Z89" i="6"/>
  <c r="Y89" i="6"/>
  <c r="B89" i="6"/>
  <c r="Z88" i="6"/>
  <c r="Y88" i="6"/>
  <c r="B88" i="6"/>
  <c r="Z87" i="6"/>
  <c r="Y87" i="6"/>
  <c r="B87" i="6"/>
  <c r="Z86" i="6"/>
  <c r="Y86" i="6"/>
  <c r="B86" i="6"/>
  <c r="Z85" i="6"/>
  <c r="Y85" i="6"/>
  <c r="B85" i="6"/>
  <c r="Z84" i="6"/>
  <c r="Y84" i="6"/>
  <c r="B84" i="6"/>
  <c r="Z83" i="6"/>
  <c r="Y83" i="6"/>
  <c r="B83" i="6"/>
  <c r="Z82" i="6"/>
  <c r="Y82" i="6"/>
  <c r="B82" i="6"/>
  <c r="Z81" i="6"/>
  <c r="Y81" i="6"/>
  <c r="B81" i="6"/>
  <c r="Z80" i="6"/>
  <c r="Y80" i="6"/>
  <c r="B80" i="6"/>
  <c r="Z79" i="6"/>
  <c r="Y79" i="6"/>
  <c r="B79" i="6"/>
  <c r="Z78" i="6"/>
  <c r="Y78" i="6"/>
  <c r="B78" i="6"/>
  <c r="Z77" i="6"/>
  <c r="Y77" i="6"/>
  <c r="B77" i="6"/>
  <c r="Z76" i="6"/>
  <c r="Y76" i="6"/>
  <c r="B76" i="6"/>
  <c r="Z75" i="6"/>
  <c r="Y75" i="6"/>
  <c r="B75" i="6"/>
  <c r="Z74" i="6"/>
  <c r="Y74" i="6"/>
  <c r="B74" i="6"/>
  <c r="Z73" i="6"/>
  <c r="Y73" i="6"/>
  <c r="B73" i="6"/>
  <c r="Z72" i="6"/>
  <c r="Y72" i="6"/>
  <c r="B72" i="6"/>
  <c r="Z71" i="6"/>
  <c r="Y71" i="6"/>
  <c r="B71" i="6"/>
  <c r="Z70" i="6"/>
  <c r="Y70" i="6"/>
  <c r="B70" i="6"/>
  <c r="Z69" i="6"/>
  <c r="Y69" i="6"/>
  <c r="B69" i="6"/>
  <c r="Z68" i="6"/>
  <c r="Y68" i="6"/>
  <c r="B68" i="6"/>
  <c r="Z67" i="6"/>
  <c r="Y67" i="6"/>
  <c r="B67" i="6"/>
  <c r="Z66" i="6"/>
  <c r="Y66" i="6"/>
  <c r="B66" i="6"/>
  <c r="Z65" i="6"/>
  <c r="Y65" i="6"/>
  <c r="B65" i="6"/>
  <c r="Z64" i="6"/>
  <c r="Y64" i="6"/>
  <c r="B64" i="6"/>
  <c r="Z63" i="6"/>
  <c r="Y63" i="6"/>
  <c r="B63" i="6"/>
  <c r="Z62" i="6"/>
  <c r="Y62" i="6"/>
  <c r="B62" i="6"/>
  <c r="Z61" i="6"/>
  <c r="Y61" i="6"/>
  <c r="B61" i="6"/>
  <c r="Z60" i="6"/>
  <c r="Y60" i="6"/>
  <c r="B60" i="6"/>
  <c r="Z59" i="6"/>
  <c r="Y59" i="6"/>
  <c r="B59" i="6"/>
  <c r="Z58" i="6"/>
  <c r="Y58" i="6"/>
  <c r="B58" i="6"/>
  <c r="Z57" i="6"/>
  <c r="Y57" i="6"/>
  <c r="B57" i="6"/>
  <c r="Z56" i="6"/>
  <c r="Y56" i="6"/>
  <c r="B56" i="6"/>
  <c r="Z55" i="6"/>
  <c r="Y55" i="6"/>
  <c r="B55" i="6"/>
  <c r="Z54" i="6"/>
  <c r="Y54" i="6"/>
  <c r="B54" i="6"/>
  <c r="Z53" i="6"/>
  <c r="Y53" i="6"/>
  <c r="B53" i="6"/>
  <c r="Z52" i="6"/>
  <c r="Y52" i="6"/>
  <c r="B52" i="6"/>
  <c r="Z51" i="6"/>
  <c r="Y51" i="6"/>
  <c r="B51" i="6"/>
  <c r="Z50" i="6"/>
  <c r="Y50" i="6"/>
  <c r="B50" i="6"/>
  <c r="Z49" i="6"/>
  <c r="Y49" i="6"/>
  <c r="B49" i="6"/>
  <c r="Z48" i="6"/>
  <c r="Y48" i="6"/>
  <c r="B48" i="6"/>
  <c r="Z47" i="6"/>
  <c r="Y47" i="6"/>
  <c r="B47" i="6"/>
  <c r="Z46" i="6"/>
  <c r="Y46" i="6"/>
  <c r="B46" i="6"/>
  <c r="Z45" i="6"/>
  <c r="Y45" i="6"/>
  <c r="B45" i="6"/>
  <c r="Z44" i="6"/>
  <c r="Y44" i="6"/>
  <c r="B44" i="6"/>
  <c r="Z43" i="6"/>
  <c r="Y43" i="6"/>
  <c r="B43" i="6"/>
  <c r="Z42" i="6"/>
  <c r="Y42" i="6"/>
  <c r="B42" i="6"/>
  <c r="Z41" i="6"/>
  <c r="Y41" i="6"/>
  <c r="B41" i="6"/>
  <c r="Z40" i="6"/>
  <c r="Y40" i="6"/>
  <c r="B40" i="6"/>
  <c r="Z39" i="6"/>
  <c r="Y39" i="6"/>
  <c r="B39" i="6"/>
  <c r="Z38" i="6"/>
  <c r="Y38" i="6"/>
  <c r="B38" i="6"/>
  <c r="Z37" i="6"/>
  <c r="Y37" i="6"/>
  <c r="B37" i="6"/>
  <c r="Z36" i="6"/>
  <c r="Y36" i="6"/>
  <c r="B36" i="6"/>
  <c r="Z35" i="6"/>
  <c r="Y35" i="6"/>
  <c r="B35" i="6"/>
  <c r="Z34" i="6"/>
  <c r="Y34" i="6"/>
  <c r="B34" i="6"/>
  <c r="Z33" i="6"/>
  <c r="Y33" i="6"/>
  <c r="B33" i="6"/>
  <c r="Z32" i="6"/>
  <c r="Y32" i="6"/>
  <c r="B32" i="6"/>
  <c r="Z31" i="6"/>
  <c r="Y31" i="6"/>
  <c r="B31" i="6"/>
  <c r="Z30" i="6"/>
  <c r="Y30" i="6"/>
  <c r="B30" i="6"/>
  <c r="Z29" i="6"/>
  <c r="Y29" i="6"/>
  <c r="B29" i="6"/>
  <c r="Z28" i="6"/>
  <c r="Y28" i="6"/>
  <c r="B28" i="6"/>
  <c r="Z27" i="6"/>
  <c r="Y27" i="6"/>
  <c r="B27" i="6"/>
  <c r="Z26" i="6"/>
  <c r="Y26" i="6"/>
  <c r="B26" i="6"/>
  <c r="Z25" i="6"/>
  <c r="Y25" i="6"/>
  <c r="B25" i="6"/>
  <c r="Z24" i="6"/>
  <c r="Y24" i="6"/>
  <c r="B24" i="6"/>
  <c r="Z23" i="6"/>
  <c r="Y23" i="6"/>
  <c r="B23" i="6"/>
  <c r="Z22" i="6"/>
  <c r="Y22" i="6"/>
  <c r="B22" i="6"/>
  <c r="Z21" i="6"/>
  <c r="Y21" i="6"/>
  <c r="B21" i="6"/>
  <c r="Z20" i="6"/>
  <c r="Y20" i="6"/>
  <c r="B20" i="6"/>
  <c r="Z19" i="6"/>
  <c r="Y19" i="6"/>
  <c r="B19" i="6"/>
  <c r="Z18" i="6"/>
  <c r="Y18" i="6"/>
  <c r="B18" i="6"/>
  <c r="Z17" i="6"/>
  <c r="Y17" i="6"/>
  <c r="B17" i="6"/>
  <c r="Z16" i="6"/>
  <c r="Y16" i="6"/>
  <c r="B16" i="6"/>
  <c r="Z15" i="6"/>
  <c r="Y15" i="6"/>
  <c r="B15" i="6"/>
  <c r="Z14" i="6"/>
  <c r="Y14" i="6"/>
  <c r="B14" i="6"/>
  <c r="Z13" i="6"/>
  <c r="Y13" i="6"/>
  <c r="B13" i="6"/>
  <c r="Z12" i="6"/>
  <c r="Y12" i="6"/>
  <c r="B12" i="6"/>
  <c r="Z11" i="6"/>
  <c r="Y11" i="6"/>
  <c r="B11" i="6"/>
  <c r="Z10" i="6"/>
  <c r="Y10" i="6"/>
  <c r="B10" i="6"/>
  <c r="Z9" i="6"/>
  <c r="Y9" i="6"/>
  <c r="B9" i="6"/>
  <c r="Z8" i="6"/>
  <c r="Y8" i="6"/>
  <c r="B8" i="6"/>
  <c r="Z7" i="6"/>
  <c r="Y7" i="6"/>
  <c r="B7" i="6"/>
  <c r="Z6" i="6"/>
  <c r="Y6" i="6"/>
  <c r="B6" i="6"/>
  <c r="Z5" i="6"/>
  <c r="Y5" i="6"/>
  <c r="B5" i="6"/>
  <c r="Z4" i="6"/>
  <c r="Y4" i="6"/>
  <c r="B4" i="6"/>
  <c r="Z403" i="5"/>
  <c r="Y403" i="5"/>
  <c r="B403" i="5"/>
  <c r="Z402" i="5"/>
  <c r="Y402" i="5"/>
  <c r="B402" i="5"/>
  <c r="Z401" i="5"/>
  <c r="Y401" i="5"/>
  <c r="B401" i="5"/>
  <c r="Z400" i="5"/>
  <c r="Y400" i="5"/>
  <c r="B400" i="5"/>
  <c r="Z399" i="5"/>
  <c r="Y399" i="5"/>
  <c r="B399" i="5"/>
  <c r="Z398" i="5"/>
  <c r="Y398" i="5"/>
  <c r="B398" i="5"/>
  <c r="Z397" i="5"/>
  <c r="Y397" i="5"/>
  <c r="B397" i="5"/>
  <c r="Z396" i="5"/>
  <c r="Y396" i="5"/>
  <c r="B396" i="5"/>
  <c r="Z395" i="5"/>
  <c r="Y395" i="5"/>
  <c r="B395" i="5"/>
  <c r="Z394" i="5"/>
  <c r="Y394" i="5"/>
  <c r="B394" i="5"/>
  <c r="Z393" i="5"/>
  <c r="Y393" i="5"/>
  <c r="B393" i="5"/>
  <c r="Z392" i="5"/>
  <c r="Y392" i="5"/>
  <c r="B392" i="5"/>
  <c r="Z391" i="5"/>
  <c r="Y391" i="5"/>
  <c r="B391" i="5"/>
  <c r="Z390" i="5"/>
  <c r="Y390" i="5"/>
  <c r="B390" i="5"/>
  <c r="Z389" i="5"/>
  <c r="Y389" i="5"/>
  <c r="B389" i="5"/>
  <c r="Z388" i="5"/>
  <c r="Y388" i="5"/>
  <c r="B388" i="5"/>
  <c r="Z387" i="5"/>
  <c r="Y387" i="5"/>
  <c r="B387" i="5"/>
  <c r="Z386" i="5"/>
  <c r="Y386" i="5"/>
  <c r="B386" i="5"/>
  <c r="Z385" i="5"/>
  <c r="Y385" i="5"/>
  <c r="B385" i="5"/>
  <c r="Z384" i="5"/>
  <c r="Y384" i="5"/>
  <c r="B384" i="5"/>
  <c r="Z383" i="5"/>
  <c r="Y383" i="5"/>
  <c r="B383" i="5"/>
  <c r="Z382" i="5"/>
  <c r="Y382" i="5"/>
  <c r="B382" i="5"/>
  <c r="Z381" i="5"/>
  <c r="Y381" i="5"/>
  <c r="B381" i="5"/>
  <c r="Z380" i="5"/>
  <c r="Y380" i="5"/>
  <c r="B380" i="5"/>
  <c r="Z379" i="5"/>
  <c r="Y379" i="5"/>
  <c r="B379" i="5"/>
  <c r="Z378" i="5"/>
  <c r="Y378" i="5"/>
  <c r="B378" i="5"/>
  <c r="Z377" i="5"/>
  <c r="Y377" i="5"/>
  <c r="B377" i="5"/>
  <c r="Z376" i="5"/>
  <c r="Y376" i="5"/>
  <c r="B376" i="5"/>
  <c r="Z375" i="5"/>
  <c r="Y375" i="5"/>
  <c r="B375" i="5"/>
  <c r="Z374" i="5"/>
  <c r="Y374" i="5"/>
  <c r="B374" i="5"/>
  <c r="Z373" i="5"/>
  <c r="Y373" i="5"/>
  <c r="B373" i="5"/>
  <c r="Z372" i="5"/>
  <c r="Y372" i="5"/>
  <c r="B372" i="5"/>
  <c r="Z371" i="5"/>
  <c r="Y371" i="5"/>
  <c r="B371" i="5"/>
  <c r="Z370" i="5"/>
  <c r="Y370" i="5"/>
  <c r="B370" i="5"/>
  <c r="Z369" i="5"/>
  <c r="Y369" i="5"/>
  <c r="B369" i="5"/>
  <c r="Z368" i="5"/>
  <c r="Y368" i="5"/>
  <c r="B368" i="5"/>
  <c r="Z367" i="5"/>
  <c r="Y367" i="5"/>
  <c r="B367" i="5"/>
  <c r="Z366" i="5"/>
  <c r="Y366" i="5"/>
  <c r="B366" i="5"/>
  <c r="Z365" i="5"/>
  <c r="Y365" i="5"/>
  <c r="B365" i="5"/>
  <c r="Z364" i="5"/>
  <c r="Y364" i="5"/>
  <c r="B364" i="5"/>
  <c r="Z363" i="5"/>
  <c r="Y363" i="5"/>
  <c r="B363" i="5"/>
  <c r="Z362" i="5"/>
  <c r="Y362" i="5"/>
  <c r="B362" i="5"/>
  <c r="Z361" i="5"/>
  <c r="Y361" i="5"/>
  <c r="B361" i="5"/>
  <c r="Z360" i="5"/>
  <c r="Y360" i="5"/>
  <c r="B360" i="5"/>
  <c r="Z359" i="5"/>
  <c r="Y359" i="5"/>
  <c r="B359" i="5"/>
  <c r="Z358" i="5"/>
  <c r="Y358" i="5"/>
  <c r="B358" i="5"/>
  <c r="Z357" i="5"/>
  <c r="Y357" i="5"/>
  <c r="B357" i="5"/>
  <c r="Z356" i="5"/>
  <c r="Y356" i="5"/>
  <c r="B356" i="5"/>
  <c r="Z355" i="5"/>
  <c r="Y355" i="5"/>
  <c r="B355" i="5"/>
  <c r="Z354" i="5"/>
  <c r="Y354" i="5"/>
  <c r="B354" i="5"/>
  <c r="Z353" i="5"/>
  <c r="Y353" i="5"/>
  <c r="B353" i="5"/>
  <c r="Z352" i="5"/>
  <c r="Y352" i="5"/>
  <c r="B352" i="5"/>
  <c r="Z351" i="5"/>
  <c r="Y351" i="5"/>
  <c r="B351" i="5"/>
  <c r="Z350" i="5"/>
  <c r="Y350" i="5"/>
  <c r="B350" i="5"/>
  <c r="Z349" i="5"/>
  <c r="Y349" i="5"/>
  <c r="B349" i="5"/>
  <c r="Z348" i="5"/>
  <c r="Y348" i="5"/>
  <c r="B348" i="5"/>
  <c r="Z347" i="5"/>
  <c r="Y347" i="5"/>
  <c r="B347" i="5"/>
  <c r="Z346" i="5"/>
  <c r="Y346" i="5"/>
  <c r="B346" i="5"/>
  <c r="Z345" i="5"/>
  <c r="Y345" i="5"/>
  <c r="B345" i="5"/>
  <c r="Z344" i="5"/>
  <c r="Y344" i="5"/>
  <c r="B344" i="5"/>
  <c r="Z343" i="5"/>
  <c r="Y343" i="5"/>
  <c r="B343" i="5"/>
  <c r="Z342" i="5"/>
  <c r="Y342" i="5"/>
  <c r="B342" i="5"/>
  <c r="Z341" i="5"/>
  <c r="Y341" i="5"/>
  <c r="B341" i="5"/>
  <c r="Z340" i="5"/>
  <c r="Y340" i="5"/>
  <c r="B340" i="5"/>
  <c r="Z339" i="5"/>
  <c r="Y339" i="5"/>
  <c r="B339" i="5"/>
  <c r="Z338" i="5"/>
  <c r="Y338" i="5"/>
  <c r="B338" i="5"/>
  <c r="Z337" i="5"/>
  <c r="Y337" i="5"/>
  <c r="B337" i="5"/>
  <c r="Z336" i="5"/>
  <c r="Y336" i="5"/>
  <c r="B336" i="5"/>
  <c r="Z335" i="5"/>
  <c r="Y335" i="5"/>
  <c r="B335" i="5"/>
  <c r="Z334" i="5"/>
  <c r="Y334" i="5"/>
  <c r="B334" i="5"/>
  <c r="Z333" i="5"/>
  <c r="Y333" i="5"/>
  <c r="B333" i="5"/>
  <c r="Z332" i="5"/>
  <c r="Y332" i="5"/>
  <c r="B332" i="5"/>
  <c r="Z331" i="5"/>
  <c r="Y331" i="5"/>
  <c r="B331" i="5"/>
  <c r="Z330" i="5"/>
  <c r="Y330" i="5"/>
  <c r="B330" i="5"/>
  <c r="Z329" i="5"/>
  <c r="Y329" i="5"/>
  <c r="B329" i="5"/>
  <c r="Z328" i="5"/>
  <c r="Y328" i="5"/>
  <c r="B328" i="5"/>
  <c r="Z327" i="5"/>
  <c r="Y327" i="5"/>
  <c r="B327" i="5"/>
  <c r="Z326" i="5"/>
  <c r="Y326" i="5"/>
  <c r="B326" i="5"/>
  <c r="Z325" i="5"/>
  <c r="Y325" i="5"/>
  <c r="B325" i="5"/>
  <c r="Z324" i="5"/>
  <c r="Y324" i="5"/>
  <c r="B324" i="5"/>
  <c r="Z323" i="5"/>
  <c r="Y323" i="5"/>
  <c r="B323" i="5"/>
  <c r="Z322" i="5"/>
  <c r="Y322" i="5"/>
  <c r="B322" i="5"/>
  <c r="Z321" i="5"/>
  <c r="Y321" i="5"/>
  <c r="B321" i="5"/>
  <c r="Z320" i="5"/>
  <c r="Y320" i="5"/>
  <c r="B320" i="5"/>
  <c r="Z319" i="5"/>
  <c r="Y319" i="5"/>
  <c r="B319" i="5"/>
  <c r="Z318" i="5"/>
  <c r="Y318" i="5"/>
  <c r="B318" i="5"/>
  <c r="Z317" i="5"/>
  <c r="Y317" i="5"/>
  <c r="B317" i="5"/>
  <c r="Z316" i="5"/>
  <c r="Y316" i="5"/>
  <c r="B316" i="5"/>
  <c r="Z315" i="5"/>
  <c r="Y315" i="5"/>
  <c r="B315" i="5"/>
  <c r="Z314" i="5"/>
  <c r="Y314" i="5"/>
  <c r="B314" i="5"/>
  <c r="Z313" i="5"/>
  <c r="Y313" i="5"/>
  <c r="B313" i="5"/>
  <c r="Z312" i="5"/>
  <c r="Y312" i="5"/>
  <c r="B312" i="5"/>
  <c r="Z311" i="5"/>
  <c r="Y311" i="5"/>
  <c r="B311" i="5"/>
  <c r="Z310" i="5"/>
  <c r="Y310" i="5"/>
  <c r="B310" i="5"/>
  <c r="Z309" i="5"/>
  <c r="Y309" i="5"/>
  <c r="B309" i="5"/>
  <c r="Z308" i="5"/>
  <c r="Y308" i="5"/>
  <c r="B308" i="5"/>
  <c r="Z307" i="5"/>
  <c r="Y307" i="5"/>
  <c r="B307" i="5"/>
  <c r="Z306" i="5"/>
  <c r="Y306" i="5"/>
  <c r="B306" i="5"/>
  <c r="Z305" i="5"/>
  <c r="Y305" i="5"/>
  <c r="B305" i="5"/>
  <c r="Z304" i="5"/>
  <c r="Y304" i="5"/>
  <c r="B304" i="5"/>
  <c r="Z303" i="5"/>
  <c r="Y303" i="5"/>
  <c r="B303" i="5"/>
  <c r="Z302" i="5"/>
  <c r="Y302" i="5"/>
  <c r="B302" i="5"/>
  <c r="Z301" i="5"/>
  <c r="Y301" i="5"/>
  <c r="B301" i="5"/>
  <c r="Z300" i="5"/>
  <c r="Y300" i="5"/>
  <c r="B300" i="5"/>
  <c r="Z299" i="5"/>
  <c r="Y299" i="5"/>
  <c r="B299" i="5"/>
  <c r="Z298" i="5"/>
  <c r="Y298" i="5"/>
  <c r="B298" i="5"/>
  <c r="Z297" i="5"/>
  <c r="Y297" i="5"/>
  <c r="B297" i="5"/>
  <c r="Z296" i="5"/>
  <c r="Y296" i="5"/>
  <c r="B296" i="5"/>
  <c r="Z295" i="5"/>
  <c r="Y295" i="5"/>
  <c r="B295" i="5"/>
  <c r="Z294" i="5"/>
  <c r="Y294" i="5"/>
  <c r="B294" i="5"/>
  <c r="Z293" i="5"/>
  <c r="Y293" i="5"/>
  <c r="B293" i="5"/>
  <c r="Z292" i="5"/>
  <c r="Y292" i="5"/>
  <c r="B292" i="5"/>
  <c r="Z291" i="5"/>
  <c r="Y291" i="5"/>
  <c r="B291" i="5"/>
  <c r="Z290" i="5"/>
  <c r="Y290" i="5"/>
  <c r="B290" i="5"/>
  <c r="Z289" i="5"/>
  <c r="Y289" i="5"/>
  <c r="B289" i="5"/>
  <c r="Z288" i="5"/>
  <c r="Y288" i="5"/>
  <c r="B288" i="5"/>
  <c r="Z287" i="5"/>
  <c r="Y287" i="5"/>
  <c r="B287" i="5"/>
  <c r="Z286" i="5"/>
  <c r="Y286" i="5"/>
  <c r="B286" i="5"/>
  <c r="Z285" i="5"/>
  <c r="Y285" i="5"/>
  <c r="B285" i="5"/>
  <c r="Z284" i="5"/>
  <c r="Y284" i="5"/>
  <c r="B284" i="5"/>
  <c r="Z283" i="5"/>
  <c r="Y283" i="5"/>
  <c r="B283" i="5"/>
  <c r="Z282" i="5"/>
  <c r="Y282" i="5"/>
  <c r="B282" i="5"/>
  <c r="Z281" i="5"/>
  <c r="Y281" i="5"/>
  <c r="B281" i="5"/>
  <c r="Z280" i="5"/>
  <c r="Y280" i="5"/>
  <c r="B280" i="5"/>
  <c r="Z279" i="5"/>
  <c r="Y279" i="5"/>
  <c r="B279" i="5"/>
  <c r="Z278" i="5"/>
  <c r="Y278" i="5"/>
  <c r="B278" i="5"/>
  <c r="Z277" i="5"/>
  <c r="Y277" i="5"/>
  <c r="B277" i="5"/>
  <c r="Z276" i="5"/>
  <c r="Y276" i="5"/>
  <c r="B276" i="5"/>
  <c r="Z275" i="5"/>
  <c r="Y275" i="5"/>
  <c r="B275" i="5"/>
  <c r="Z274" i="5"/>
  <c r="Y274" i="5"/>
  <c r="B274" i="5"/>
  <c r="Z273" i="5"/>
  <c r="Y273" i="5"/>
  <c r="B273" i="5"/>
  <c r="Z272" i="5"/>
  <c r="Y272" i="5"/>
  <c r="B272" i="5"/>
  <c r="Z271" i="5"/>
  <c r="Y271" i="5"/>
  <c r="B271" i="5"/>
  <c r="Z270" i="5"/>
  <c r="Y270" i="5"/>
  <c r="B270" i="5"/>
  <c r="Z269" i="5"/>
  <c r="Y269" i="5"/>
  <c r="B269" i="5"/>
  <c r="Z268" i="5"/>
  <c r="Y268" i="5"/>
  <c r="B268" i="5"/>
  <c r="Z267" i="5"/>
  <c r="Y267" i="5"/>
  <c r="B267" i="5"/>
  <c r="Z266" i="5"/>
  <c r="Y266" i="5"/>
  <c r="B266" i="5"/>
  <c r="Z265" i="5"/>
  <c r="Y265" i="5"/>
  <c r="B265" i="5"/>
  <c r="Z264" i="5"/>
  <c r="Y264" i="5"/>
  <c r="B264" i="5"/>
  <c r="Z263" i="5"/>
  <c r="Y263" i="5"/>
  <c r="B263" i="5"/>
  <c r="Z262" i="5"/>
  <c r="Y262" i="5"/>
  <c r="B262" i="5"/>
  <c r="Z261" i="5"/>
  <c r="Y261" i="5"/>
  <c r="B261" i="5"/>
  <c r="Z260" i="5"/>
  <c r="Y260" i="5"/>
  <c r="B260" i="5"/>
  <c r="Z259" i="5"/>
  <c r="Y259" i="5"/>
  <c r="B259" i="5"/>
  <c r="Z258" i="5"/>
  <c r="Y258" i="5"/>
  <c r="B258" i="5"/>
  <c r="Z257" i="5"/>
  <c r="Y257" i="5"/>
  <c r="B257" i="5"/>
  <c r="Z256" i="5"/>
  <c r="Y256" i="5"/>
  <c r="B256" i="5"/>
  <c r="Z255" i="5"/>
  <c r="Y255" i="5"/>
  <c r="B255" i="5"/>
  <c r="Z254" i="5"/>
  <c r="Y254" i="5"/>
  <c r="B254" i="5"/>
  <c r="Z253" i="5"/>
  <c r="Y253" i="5"/>
  <c r="B253" i="5"/>
  <c r="Z252" i="5"/>
  <c r="Y252" i="5"/>
  <c r="B252" i="5"/>
  <c r="Z251" i="5"/>
  <c r="Y251" i="5"/>
  <c r="B251" i="5"/>
  <c r="Z250" i="5"/>
  <c r="Y250" i="5"/>
  <c r="B250" i="5"/>
  <c r="Z249" i="5"/>
  <c r="Y249" i="5"/>
  <c r="B249" i="5"/>
  <c r="Z248" i="5"/>
  <c r="Y248" i="5"/>
  <c r="B248" i="5"/>
  <c r="Z247" i="5"/>
  <c r="Y247" i="5"/>
  <c r="B247" i="5"/>
  <c r="Z246" i="5"/>
  <c r="Y246" i="5"/>
  <c r="B246" i="5"/>
  <c r="Z245" i="5"/>
  <c r="Y245" i="5"/>
  <c r="B245" i="5"/>
  <c r="Z244" i="5"/>
  <c r="Y244" i="5"/>
  <c r="B244" i="5"/>
  <c r="Z243" i="5"/>
  <c r="Y243" i="5"/>
  <c r="B243" i="5"/>
  <c r="Z242" i="5"/>
  <c r="Y242" i="5"/>
  <c r="B242" i="5"/>
  <c r="Z241" i="5"/>
  <c r="Y241" i="5"/>
  <c r="B241" i="5"/>
  <c r="Z240" i="5"/>
  <c r="Y240" i="5"/>
  <c r="B240" i="5"/>
  <c r="Z239" i="5"/>
  <c r="Y239" i="5"/>
  <c r="B239" i="5"/>
  <c r="Z238" i="5"/>
  <c r="Y238" i="5"/>
  <c r="B238" i="5"/>
  <c r="Z237" i="5"/>
  <c r="Y237" i="5"/>
  <c r="B237" i="5"/>
  <c r="Z236" i="5"/>
  <c r="Y236" i="5"/>
  <c r="B236" i="5"/>
  <c r="Z235" i="5"/>
  <c r="Y235" i="5"/>
  <c r="B235" i="5"/>
  <c r="Z234" i="5"/>
  <c r="Y234" i="5"/>
  <c r="B234" i="5"/>
  <c r="Z233" i="5"/>
  <c r="Y233" i="5"/>
  <c r="B233" i="5"/>
  <c r="Z232" i="5"/>
  <c r="Y232" i="5"/>
  <c r="B232" i="5"/>
  <c r="Z231" i="5"/>
  <c r="Y231" i="5"/>
  <c r="B231" i="5"/>
  <c r="Z230" i="5"/>
  <c r="Y230" i="5"/>
  <c r="B230" i="5"/>
  <c r="Z229" i="5"/>
  <c r="Y229" i="5"/>
  <c r="B229" i="5"/>
  <c r="Z228" i="5"/>
  <c r="Y228" i="5"/>
  <c r="B228" i="5"/>
  <c r="Z227" i="5"/>
  <c r="Y227" i="5"/>
  <c r="B227" i="5"/>
  <c r="Z226" i="5"/>
  <c r="Y226" i="5"/>
  <c r="B226" i="5"/>
  <c r="Z225" i="5"/>
  <c r="Y225" i="5"/>
  <c r="B225" i="5"/>
  <c r="Z224" i="5"/>
  <c r="Y224" i="5"/>
  <c r="B224" i="5"/>
  <c r="Z223" i="5"/>
  <c r="Y223" i="5"/>
  <c r="B223" i="5"/>
  <c r="Z222" i="5"/>
  <c r="Y222" i="5"/>
  <c r="B222" i="5"/>
  <c r="Z221" i="5"/>
  <c r="Y221" i="5"/>
  <c r="B221" i="5"/>
  <c r="Z220" i="5"/>
  <c r="Y220" i="5"/>
  <c r="B220" i="5"/>
  <c r="Z219" i="5"/>
  <c r="Y219" i="5"/>
  <c r="B219" i="5"/>
  <c r="Z218" i="5"/>
  <c r="Y218" i="5"/>
  <c r="B218" i="5"/>
  <c r="Z217" i="5"/>
  <c r="Y217" i="5"/>
  <c r="B217" i="5"/>
  <c r="Z216" i="5"/>
  <c r="Y216" i="5"/>
  <c r="B216" i="5"/>
  <c r="Z215" i="5"/>
  <c r="Y215" i="5"/>
  <c r="B215" i="5"/>
  <c r="Z214" i="5"/>
  <c r="Y214" i="5"/>
  <c r="B214" i="5"/>
  <c r="Z213" i="5"/>
  <c r="Y213" i="5"/>
  <c r="B213" i="5"/>
  <c r="Z212" i="5"/>
  <c r="Y212" i="5"/>
  <c r="B212" i="5"/>
  <c r="Z211" i="5"/>
  <c r="Y211" i="5"/>
  <c r="B211" i="5"/>
  <c r="Z210" i="5"/>
  <c r="Y210" i="5"/>
  <c r="B210" i="5"/>
  <c r="Z209" i="5"/>
  <c r="Y209" i="5"/>
  <c r="B209" i="5"/>
  <c r="Z208" i="5"/>
  <c r="Y208" i="5"/>
  <c r="B208" i="5"/>
  <c r="Z207" i="5"/>
  <c r="Y207" i="5"/>
  <c r="B207" i="5"/>
  <c r="Z206" i="5"/>
  <c r="Y206" i="5"/>
  <c r="B206" i="5"/>
  <c r="Z205" i="5"/>
  <c r="Y205" i="5"/>
  <c r="B205" i="5"/>
  <c r="Z204" i="5"/>
  <c r="Y204" i="5"/>
  <c r="B204" i="5"/>
  <c r="Z203" i="5"/>
  <c r="Y203" i="5"/>
  <c r="B203" i="5"/>
  <c r="Z202" i="5"/>
  <c r="Y202" i="5"/>
  <c r="B202" i="5"/>
  <c r="Z201" i="5"/>
  <c r="Y201" i="5"/>
  <c r="B201" i="5"/>
  <c r="Z200" i="5"/>
  <c r="Y200" i="5"/>
  <c r="B200" i="5"/>
  <c r="Z199" i="5"/>
  <c r="Y199" i="5"/>
  <c r="B199" i="5"/>
  <c r="Z198" i="5"/>
  <c r="Y198" i="5"/>
  <c r="B198" i="5"/>
  <c r="Z197" i="5"/>
  <c r="Y197" i="5"/>
  <c r="B197" i="5"/>
  <c r="Z196" i="5"/>
  <c r="Y196" i="5"/>
  <c r="B196" i="5"/>
  <c r="Z195" i="5"/>
  <c r="Y195" i="5"/>
  <c r="B195" i="5"/>
  <c r="Z194" i="5"/>
  <c r="Y194" i="5"/>
  <c r="B194" i="5"/>
  <c r="Z193" i="5"/>
  <c r="Y193" i="5"/>
  <c r="B193" i="5"/>
  <c r="Z192" i="5"/>
  <c r="Y192" i="5"/>
  <c r="B192" i="5"/>
  <c r="Z191" i="5"/>
  <c r="Y191" i="5"/>
  <c r="B191" i="5"/>
  <c r="Z190" i="5"/>
  <c r="Y190" i="5"/>
  <c r="B190" i="5"/>
  <c r="Z189" i="5"/>
  <c r="Y189" i="5"/>
  <c r="B189" i="5"/>
  <c r="Z188" i="5"/>
  <c r="Y188" i="5"/>
  <c r="B188" i="5"/>
  <c r="Z187" i="5"/>
  <c r="Y187" i="5"/>
  <c r="B187" i="5"/>
  <c r="Z186" i="5"/>
  <c r="Y186" i="5"/>
  <c r="B186" i="5"/>
  <c r="Z185" i="5"/>
  <c r="Y185" i="5"/>
  <c r="B185" i="5"/>
  <c r="Z184" i="5"/>
  <c r="Y184" i="5"/>
  <c r="B184" i="5"/>
  <c r="Z183" i="5"/>
  <c r="Y183" i="5"/>
  <c r="B183" i="5"/>
  <c r="Z182" i="5"/>
  <c r="Y182" i="5"/>
  <c r="B182" i="5"/>
  <c r="Z181" i="5"/>
  <c r="Y181" i="5"/>
  <c r="B181" i="5"/>
  <c r="Z180" i="5"/>
  <c r="Y180" i="5"/>
  <c r="B180" i="5"/>
  <c r="Z179" i="5"/>
  <c r="Y179" i="5"/>
  <c r="B179" i="5"/>
  <c r="Z178" i="5"/>
  <c r="Y178" i="5"/>
  <c r="B178" i="5"/>
  <c r="Z177" i="5"/>
  <c r="Y177" i="5"/>
  <c r="B177" i="5"/>
  <c r="Z176" i="5"/>
  <c r="Y176" i="5"/>
  <c r="B176" i="5"/>
  <c r="Z175" i="5"/>
  <c r="Y175" i="5"/>
  <c r="B175" i="5"/>
  <c r="Z174" i="5"/>
  <c r="Y174" i="5"/>
  <c r="B174" i="5"/>
  <c r="Z173" i="5"/>
  <c r="Y173" i="5"/>
  <c r="B173" i="5"/>
  <c r="Z172" i="5"/>
  <c r="Y172" i="5"/>
  <c r="B172" i="5"/>
  <c r="Z171" i="5"/>
  <c r="Y171" i="5"/>
  <c r="B171" i="5"/>
  <c r="Z170" i="5"/>
  <c r="Y170" i="5"/>
  <c r="B170" i="5"/>
  <c r="Z169" i="5"/>
  <c r="Y169" i="5"/>
  <c r="B169" i="5"/>
  <c r="Z168" i="5"/>
  <c r="Y168" i="5"/>
  <c r="B168" i="5"/>
  <c r="Z167" i="5"/>
  <c r="Y167" i="5"/>
  <c r="B167" i="5"/>
  <c r="Z166" i="5"/>
  <c r="Y166" i="5"/>
  <c r="B166" i="5"/>
  <c r="Z165" i="5"/>
  <c r="Y165" i="5"/>
  <c r="B165" i="5"/>
  <c r="Z164" i="5"/>
  <c r="Y164" i="5"/>
  <c r="B164" i="5"/>
  <c r="Z163" i="5"/>
  <c r="Y163" i="5"/>
  <c r="B163" i="5"/>
  <c r="Z162" i="5"/>
  <c r="Y162" i="5"/>
  <c r="B162" i="5"/>
  <c r="Z161" i="5"/>
  <c r="Y161" i="5"/>
  <c r="B161" i="5"/>
  <c r="Z160" i="5"/>
  <c r="Y160" i="5"/>
  <c r="B160" i="5"/>
  <c r="Z159" i="5"/>
  <c r="Y159" i="5"/>
  <c r="B159" i="5"/>
  <c r="Z158" i="5"/>
  <c r="Y158" i="5"/>
  <c r="B158" i="5"/>
  <c r="Z157" i="5"/>
  <c r="Y157" i="5"/>
  <c r="B157" i="5"/>
  <c r="Z156" i="5"/>
  <c r="Y156" i="5"/>
  <c r="B156" i="5"/>
  <c r="Z155" i="5"/>
  <c r="Y155" i="5"/>
  <c r="B155" i="5"/>
  <c r="Z154" i="5"/>
  <c r="Y154" i="5"/>
  <c r="B154" i="5"/>
  <c r="Z153" i="5"/>
  <c r="Y153" i="5"/>
  <c r="B153" i="5"/>
  <c r="Z152" i="5"/>
  <c r="Y152" i="5"/>
  <c r="B152" i="5"/>
  <c r="Z151" i="5"/>
  <c r="Y151" i="5"/>
  <c r="B151" i="5"/>
  <c r="Z150" i="5"/>
  <c r="Y150" i="5"/>
  <c r="B150" i="5"/>
  <c r="Z149" i="5"/>
  <c r="Y149" i="5"/>
  <c r="B149" i="5"/>
  <c r="Z148" i="5"/>
  <c r="Y148" i="5"/>
  <c r="B148" i="5"/>
  <c r="Z147" i="5"/>
  <c r="Y147" i="5"/>
  <c r="B147" i="5"/>
  <c r="Z146" i="5"/>
  <c r="Y146" i="5"/>
  <c r="B146" i="5"/>
  <c r="Z145" i="5"/>
  <c r="Y145" i="5"/>
  <c r="B145" i="5"/>
  <c r="Z144" i="5"/>
  <c r="Y144" i="5"/>
  <c r="B144" i="5"/>
  <c r="Z143" i="5"/>
  <c r="Y143" i="5"/>
  <c r="B143" i="5"/>
  <c r="Z142" i="5"/>
  <c r="Y142" i="5"/>
  <c r="B142" i="5"/>
  <c r="Z141" i="5"/>
  <c r="Y141" i="5"/>
  <c r="B141" i="5"/>
  <c r="Z140" i="5"/>
  <c r="Y140" i="5"/>
  <c r="B140" i="5"/>
  <c r="Z139" i="5"/>
  <c r="Y139" i="5"/>
  <c r="B139" i="5"/>
  <c r="Z138" i="5"/>
  <c r="Y138" i="5"/>
  <c r="B138" i="5"/>
  <c r="Z137" i="5"/>
  <c r="Y137" i="5"/>
  <c r="B137" i="5"/>
  <c r="Z136" i="5"/>
  <c r="Y136" i="5"/>
  <c r="B136" i="5"/>
  <c r="Z135" i="5"/>
  <c r="Y135" i="5"/>
  <c r="B135" i="5"/>
  <c r="Z134" i="5"/>
  <c r="Y134" i="5"/>
  <c r="B134" i="5"/>
  <c r="Z133" i="5"/>
  <c r="Y133" i="5"/>
  <c r="B133" i="5"/>
  <c r="Z132" i="5"/>
  <c r="Y132" i="5"/>
  <c r="B132" i="5"/>
  <c r="Z131" i="5"/>
  <c r="Y131" i="5"/>
  <c r="B131" i="5"/>
  <c r="Z130" i="5"/>
  <c r="Y130" i="5"/>
  <c r="B130" i="5"/>
  <c r="Z129" i="5"/>
  <c r="Y129" i="5"/>
  <c r="B129" i="5"/>
  <c r="Z128" i="5"/>
  <c r="Y128" i="5"/>
  <c r="B128" i="5"/>
  <c r="Z127" i="5"/>
  <c r="Y127" i="5"/>
  <c r="B127" i="5"/>
  <c r="Z126" i="5"/>
  <c r="Y126" i="5"/>
  <c r="B126" i="5"/>
  <c r="Z125" i="5"/>
  <c r="Y125" i="5"/>
  <c r="B125" i="5"/>
  <c r="Z124" i="5"/>
  <c r="Y124" i="5"/>
  <c r="B124" i="5"/>
  <c r="Z123" i="5"/>
  <c r="Y123" i="5"/>
  <c r="B123" i="5"/>
  <c r="Z122" i="5"/>
  <c r="Y122" i="5"/>
  <c r="B122" i="5"/>
  <c r="Z121" i="5"/>
  <c r="Y121" i="5"/>
  <c r="B121" i="5"/>
  <c r="Z120" i="5"/>
  <c r="Y120" i="5"/>
  <c r="B120" i="5"/>
  <c r="Z119" i="5"/>
  <c r="Y119" i="5"/>
  <c r="B119" i="5"/>
  <c r="Z118" i="5"/>
  <c r="Y118" i="5"/>
  <c r="B118" i="5"/>
  <c r="Z117" i="5"/>
  <c r="Y117" i="5"/>
  <c r="B117" i="5"/>
  <c r="Z116" i="5"/>
  <c r="Y116" i="5"/>
  <c r="B116" i="5"/>
  <c r="Z115" i="5"/>
  <c r="Y115" i="5"/>
  <c r="B115" i="5"/>
  <c r="Z114" i="5"/>
  <c r="Y114" i="5"/>
  <c r="B114" i="5"/>
  <c r="Z113" i="5"/>
  <c r="Y113" i="5"/>
  <c r="B113" i="5"/>
  <c r="Z112" i="5"/>
  <c r="Y112" i="5"/>
  <c r="B112" i="5"/>
  <c r="Z111" i="5"/>
  <c r="Y111" i="5"/>
  <c r="B111" i="5"/>
  <c r="Z110" i="5"/>
  <c r="Y110" i="5"/>
  <c r="B110" i="5"/>
  <c r="Z109" i="5"/>
  <c r="Y109" i="5"/>
  <c r="B109" i="5"/>
  <c r="Z108" i="5"/>
  <c r="Y108" i="5"/>
  <c r="B108" i="5"/>
  <c r="Z107" i="5"/>
  <c r="Y107" i="5"/>
  <c r="B107" i="5"/>
  <c r="Z106" i="5"/>
  <c r="Y106" i="5"/>
  <c r="B106" i="5"/>
  <c r="Z105" i="5"/>
  <c r="Y105" i="5"/>
  <c r="B105" i="5"/>
  <c r="Z104" i="5"/>
  <c r="Y104" i="5"/>
  <c r="B104" i="5"/>
  <c r="Z103" i="5"/>
  <c r="Y103" i="5"/>
  <c r="B103" i="5"/>
  <c r="Z102" i="5"/>
  <c r="Y102" i="5"/>
  <c r="B102" i="5"/>
  <c r="Z101" i="5"/>
  <c r="Y101" i="5"/>
  <c r="B101" i="5"/>
  <c r="Z100" i="5"/>
  <c r="Y100" i="5"/>
  <c r="B100" i="5"/>
  <c r="Z99" i="5"/>
  <c r="Y99" i="5"/>
  <c r="B99" i="5"/>
  <c r="Z98" i="5"/>
  <c r="Y98" i="5"/>
  <c r="B98" i="5"/>
  <c r="Z97" i="5"/>
  <c r="Y97" i="5"/>
  <c r="B97" i="5"/>
  <c r="Z96" i="5"/>
  <c r="Y96" i="5"/>
  <c r="B96" i="5"/>
  <c r="Z95" i="5"/>
  <c r="Y95" i="5"/>
  <c r="B95" i="5"/>
  <c r="Z94" i="5"/>
  <c r="Y94" i="5"/>
  <c r="B94" i="5"/>
  <c r="Z93" i="5"/>
  <c r="Y93" i="5"/>
  <c r="B93" i="5"/>
  <c r="Z92" i="5"/>
  <c r="Y92" i="5"/>
  <c r="B92" i="5"/>
  <c r="Z91" i="5"/>
  <c r="Y91" i="5"/>
  <c r="B91" i="5"/>
  <c r="Z90" i="5"/>
  <c r="Y90" i="5"/>
  <c r="B90" i="5"/>
  <c r="Z89" i="5"/>
  <c r="Y89" i="5"/>
  <c r="B89" i="5"/>
  <c r="Z88" i="5"/>
  <c r="Y88" i="5"/>
  <c r="B88" i="5"/>
  <c r="Z87" i="5"/>
  <c r="Y87" i="5"/>
  <c r="B87" i="5"/>
  <c r="Z86" i="5"/>
  <c r="Y86" i="5"/>
  <c r="B86" i="5"/>
  <c r="Z85" i="5"/>
  <c r="Y85" i="5"/>
  <c r="B85" i="5"/>
  <c r="Z84" i="5"/>
  <c r="Y84" i="5"/>
  <c r="B84" i="5"/>
  <c r="Z83" i="5"/>
  <c r="Y83" i="5"/>
  <c r="B83" i="5"/>
  <c r="Z82" i="5"/>
  <c r="Y82" i="5"/>
  <c r="B82" i="5"/>
  <c r="Z81" i="5"/>
  <c r="Y81" i="5"/>
  <c r="B81" i="5"/>
  <c r="Z80" i="5"/>
  <c r="Y80" i="5"/>
  <c r="B80" i="5"/>
  <c r="Z79" i="5"/>
  <c r="Y79" i="5"/>
  <c r="B79" i="5"/>
  <c r="Z78" i="5"/>
  <c r="Y78" i="5"/>
  <c r="B78" i="5"/>
  <c r="Z77" i="5"/>
  <c r="Y77" i="5"/>
  <c r="B77" i="5"/>
  <c r="Z76" i="5"/>
  <c r="Y76" i="5"/>
  <c r="B76" i="5"/>
  <c r="Z75" i="5"/>
  <c r="Y75" i="5"/>
  <c r="B75" i="5"/>
  <c r="Z74" i="5"/>
  <c r="Y74" i="5"/>
  <c r="B74" i="5"/>
  <c r="Z73" i="5"/>
  <c r="Y73" i="5"/>
  <c r="B73" i="5"/>
  <c r="Z72" i="5"/>
  <c r="Y72" i="5"/>
  <c r="B72" i="5"/>
  <c r="Z71" i="5"/>
  <c r="Y71" i="5"/>
  <c r="B71" i="5"/>
  <c r="Z70" i="5"/>
  <c r="Y70" i="5"/>
  <c r="B70" i="5"/>
  <c r="Z69" i="5"/>
  <c r="Y69" i="5"/>
  <c r="B69" i="5"/>
  <c r="Z68" i="5"/>
  <c r="Y68" i="5"/>
  <c r="B68" i="5"/>
  <c r="Z67" i="5"/>
  <c r="Y67" i="5"/>
  <c r="B67" i="5"/>
  <c r="Z66" i="5"/>
  <c r="Y66" i="5"/>
  <c r="B66" i="5"/>
  <c r="Z65" i="5"/>
  <c r="Y65" i="5"/>
  <c r="B65" i="5"/>
  <c r="Z64" i="5"/>
  <c r="Y64" i="5"/>
  <c r="B64" i="5"/>
  <c r="Z63" i="5"/>
  <c r="Y63" i="5"/>
  <c r="B63" i="5"/>
  <c r="Z62" i="5"/>
  <c r="Y62" i="5"/>
  <c r="B62" i="5"/>
  <c r="Z61" i="5"/>
  <c r="Y61" i="5"/>
  <c r="B61" i="5"/>
  <c r="Z60" i="5"/>
  <c r="Y60" i="5"/>
  <c r="B60" i="5"/>
  <c r="Z59" i="5"/>
  <c r="Y59" i="5"/>
  <c r="B59" i="5"/>
  <c r="Z58" i="5"/>
  <c r="Y58" i="5"/>
  <c r="B58" i="5"/>
  <c r="Z57" i="5"/>
  <c r="Y57" i="5"/>
  <c r="B57" i="5"/>
  <c r="Z56" i="5"/>
  <c r="Y56" i="5"/>
  <c r="B56" i="5"/>
  <c r="Z55" i="5"/>
  <c r="Y55" i="5"/>
  <c r="B55" i="5"/>
  <c r="Z54" i="5"/>
  <c r="Y54" i="5"/>
  <c r="B54" i="5"/>
  <c r="Z53" i="5"/>
  <c r="Y53" i="5"/>
  <c r="B53" i="5"/>
  <c r="Z52" i="5"/>
  <c r="Y52" i="5"/>
  <c r="B52" i="5"/>
  <c r="Z51" i="5"/>
  <c r="Y51" i="5"/>
  <c r="B51" i="5"/>
  <c r="Z50" i="5"/>
  <c r="Y50" i="5"/>
  <c r="B50" i="5"/>
  <c r="Z49" i="5"/>
  <c r="Y49" i="5"/>
  <c r="B49" i="5"/>
  <c r="Z48" i="5"/>
  <c r="Y48" i="5"/>
  <c r="B48" i="5"/>
  <c r="Z47" i="5"/>
  <c r="Y47" i="5"/>
  <c r="B47" i="5"/>
  <c r="Z46" i="5"/>
  <c r="Y46" i="5"/>
  <c r="B46" i="5"/>
  <c r="Z45" i="5"/>
  <c r="Y45" i="5"/>
  <c r="B45" i="5"/>
  <c r="Z44" i="5"/>
  <c r="Y44" i="5"/>
  <c r="B44" i="5"/>
  <c r="Z43" i="5"/>
  <c r="Y43" i="5"/>
  <c r="B43" i="5"/>
  <c r="Z42" i="5"/>
  <c r="Y42" i="5"/>
  <c r="B42" i="5"/>
  <c r="Z41" i="5"/>
  <c r="Y41" i="5"/>
  <c r="B41" i="5"/>
  <c r="Z40" i="5"/>
  <c r="Y40" i="5"/>
  <c r="B40" i="5"/>
  <c r="Z39" i="5"/>
  <c r="Y39" i="5"/>
  <c r="B39" i="5"/>
  <c r="Z38" i="5"/>
  <c r="Y38" i="5"/>
  <c r="B38" i="5"/>
  <c r="Z37" i="5"/>
  <c r="Y37" i="5"/>
  <c r="B37" i="5"/>
  <c r="Z36" i="5"/>
  <c r="Y36" i="5"/>
  <c r="B36" i="5"/>
  <c r="Z35" i="5"/>
  <c r="Y35" i="5"/>
  <c r="B35" i="5"/>
  <c r="Z34" i="5"/>
  <c r="Y34" i="5"/>
  <c r="B34" i="5"/>
  <c r="Z33" i="5"/>
  <c r="Y33" i="5"/>
  <c r="B33" i="5"/>
  <c r="Z32" i="5"/>
  <c r="Y32" i="5"/>
  <c r="B32" i="5"/>
  <c r="Z31" i="5"/>
  <c r="Y31" i="5"/>
  <c r="B31" i="5"/>
  <c r="Z30" i="5"/>
  <c r="Y30" i="5"/>
  <c r="B30" i="5"/>
  <c r="Z29" i="5"/>
  <c r="Y29" i="5"/>
  <c r="B29" i="5"/>
  <c r="Z28" i="5"/>
  <c r="Y28" i="5"/>
  <c r="B28" i="5"/>
  <c r="Z27" i="5"/>
  <c r="Y27" i="5"/>
  <c r="B27" i="5"/>
  <c r="Z26" i="5"/>
  <c r="Y26" i="5"/>
  <c r="B26" i="5"/>
  <c r="Z25" i="5"/>
  <c r="Y25" i="5"/>
  <c r="B25" i="5"/>
  <c r="Z24" i="5"/>
  <c r="Y24" i="5"/>
  <c r="B24" i="5"/>
  <c r="Z23" i="5"/>
  <c r="Y23" i="5"/>
  <c r="B23" i="5"/>
  <c r="Z22" i="5"/>
  <c r="Y22" i="5"/>
  <c r="B22" i="5"/>
  <c r="Z21" i="5"/>
  <c r="Y21" i="5"/>
  <c r="B21" i="5"/>
  <c r="Z20" i="5"/>
  <c r="Y20" i="5"/>
  <c r="B20" i="5"/>
  <c r="Z19" i="5"/>
  <c r="Y19" i="5"/>
  <c r="B19" i="5"/>
  <c r="Z18" i="5"/>
  <c r="Y18" i="5"/>
  <c r="B18" i="5"/>
  <c r="Z17" i="5"/>
  <c r="Y17" i="5"/>
  <c r="B17" i="5"/>
  <c r="Z16" i="5"/>
  <c r="Y16" i="5"/>
  <c r="B16" i="5"/>
  <c r="Z15" i="5"/>
  <c r="Y15" i="5"/>
  <c r="B15" i="5"/>
  <c r="Z14" i="5"/>
  <c r="Y14" i="5"/>
  <c r="B14" i="5"/>
  <c r="Z13" i="5"/>
  <c r="Y13" i="5"/>
  <c r="B13" i="5"/>
  <c r="Z12" i="5"/>
  <c r="Y12" i="5"/>
  <c r="B12" i="5"/>
  <c r="Z11" i="5"/>
  <c r="Y11" i="5"/>
  <c r="B11" i="5"/>
  <c r="Z10" i="5"/>
  <c r="Y10" i="5"/>
  <c r="B10" i="5"/>
  <c r="Z9" i="5"/>
  <c r="Y9" i="5"/>
  <c r="B9" i="5"/>
  <c r="Z8" i="5"/>
  <c r="Y8" i="5"/>
  <c r="B8" i="5"/>
  <c r="Z7" i="5"/>
  <c r="Y7" i="5"/>
  <c r="B7" i="5"/>
  <c r="Z6" i="5"/>
  <c r="Y6" i="5"/>
  <c r="B6" i="5"/>
  <c r="Z5" i="5"/>
  <c r="Y5" i="5"/>
  <c r="B5" i="5"/>
  <c r="Z4" i="5"/>
  <c r="Y4" i="5"/>
  <c r="B4" i="5"/>
  <c r="Z403" i="4"/>
  <c r="Y403" i="4"/>
  <c r="B403" i="4"/>
  <c r="Z402" i="4"/>
  <c r="Y402" i="4"/>
  <c r="B402" i="4"/>
  <c r="Z401" i="4"/>
  <c r="Y401" i="4"/>
  <c r="B401" i="4"/>
  <c r="Z400" i="4"/>
  <c r="Y400" i="4"/>
  <c r="B400" i="4"/>
  <c r="Z399" i="4"/>
  <c r="Y399" i="4"/>
  <c r="B399" i="4"/>
  <c r="Z398" i="4"/>
  <c r="Y398" i="4"/>
  <c r="B398" i="4"/>
  <c r="Z397" i="4"/>
  <c r="Y397" i="4"/>
  <c r="B397" i="4"/>
  <c r="Z396" i="4"/>
  <c r="Y396" i="4"/>
  <c r="B396" i="4"/>
  <c r="Z395" i="4"/>
  <c r="Y395" i="4"/>
  <c r="B395" i="4"/>
  <c r="Z394" i="4"/>
  <c r="Y394" i="4"/>
  <c r="B394" i="4"/>
  <c r="Z393" i="4"/>
  <c r="Y393" i="4"/>
  <c r="B393" i="4"/>
  <c r="Z392" i="4"/>
  <c r="Y392" i="4"/>
  <c r="B392" i="4"/>
  <c r="Z391" i="4"/>
  <c r="Y391" i="4"/>
  <c r="B391" i="4"/>
  <c r="Z390" i="4"/>
  <c r="Y390" i="4"/>
  <c r="B390" i="4"/>
  <c r="Z389" i="4"/>
  <c r="Y389" i="4"/>
  <c r="B389" i="4"/>
  <c r="Z388" i="4"/>
  <c r="Y388" i="4"/>
  <c r="B388" i="4"/>
  <c r="Z387" i="4"/>
  <c r="Y387" i="4"/>
  <c r="B387" i="4"/>
  <c r="Z386" i="4"/>
  <c r="Y386" i="4"/>
  <c r="B386" i="4"/>
  <c r="Z385" i="4"/>
  <c r="Y385" i="4"/>
  <c r="B385" i="4"/>
  <c r="Z384" i="4"/>
  <c r="Y384" i="4"/>
  <c r="B384" i="4"/>
  <c r="Z383" i="4"/>
  <c r="Y383" i="4"/>
  <c r="B383" i="4"/>
  <c r="Z382" i="4"/>
  <c r="Y382" i="4"/>
  <c r="B382" i="4"/>
  <c r="Z381" i="4"/>
  <c r="Y381" i="4"/>
  <c r="B381" i="4"/>
  <c r="Z380" i="4"/>
  <c r="Y380" i="4"/>
  <c r="B380" i="4"/>
  <c r="Z379" i="4"/>
  <c r="Y379" i="4"/>
  <c r="B379" i="4"/>
  <c r="Z378" i="4"/>
  <c r="Y378" i="4"/>
  <c r="B378" i="4"/>
  <c r="Z377" i="4"/>
  <c r="Y377" i="4"/>
  <c r="B377" i="4"/>
  <c r="Z376" i="4"/>
  <c r="Y376" i="4"/>
  <c r="B376" i="4"/>
  <c r="Z375" i="4"/>
  <c r="Y375" i="4"/>
  <c r="B375" i="4"/>
  <c r="Z374" i="4"/>
  <c r="Y374" i="4"/>
  <c r="B374" i="4"/>
  <c r="Z373" i="4"/>
  <c r="Y373" i="4"/>
  <c r="B373" i="4"/>
  <c r="Z372" i="4"/>
  <c r="Y372" i="4"/>
  <c r="B372" i="4"/>
  <c r="Z371" i="4"/>
  <c r="Y371" i="4"/>
  <c r="B371" i="4"/>
  <c r="Z370" i="4"/>
  <c r="Y370" i="4"/>
  <c r="B370" i="4"/>
  <c r="Z369" i="4"/>
  <c r="Y369" i="4"/>
  <c r="B369" i="4"/>
  <c r="Z368" i="4"/>
  <c r="Y368" i="4"/>
  <c r="B368" i="4"/>
  <c r="Z367" i="4"/>
  <c r="Y367" i="4"/>
  <c r="B367" i="4"/>
  <c r="Z366" i="4"/>
  <c r="Y366" i="4"/>
  <c r="B366" i="4"/>
  <c r="Z365" i="4"/>
  <c r="Y365" i="4"/>
  <c r="B365" i="4"/>
  <c r="Z364" i="4"/>
  <c r="Y364" i="4"/>
  <c r="B364" i="4"/>
  <c r="Z363" i="4"/>
  <c r="Y363" i="4"/>
  <c r="B363" i="4"/>
  <c r="Z362" i="4"/>
  <c r="Y362" i="4"/>
  <c r="B362" i="4"/>
  <c r="Z361" i="4"/>
  <c r="Y361" i="4"/>
  <c r="B361" i="4"/>
  <c r="Z360" i="4"/>
  <c r="Y360" i="4"/>
  <c r="B360" i="4"/>
  <c r="Z359" i="4"/>
  <c r="Y359" i="4"/>
  <c r="B359" i="4"/>
  <c r="Z358" i="4"/>
  <c r="Y358" i="4"/>
  <c r="B358" i="4"/>
  <c r="Z357" i="4"/>
  <c r="Y357" i="4"/>
  <c r="B357" i="4"/>
  <c r="Z356" i="4"/>
  <c r="Y356" i="4"/>
  <c r="B356" i="4"/>
  <c r="Z355" i="4"/>
  <c r="Y355" i="4"/>
  <c r="B355" i="4"/>
  <c r="Z354" i="4"/>
  <c r="Y354" i="4"/>
  <c r="B354" i="4"/>
  <c r="Z353" i="4"/>
  <c r="Y353" i="4"/>
  <c r="B353" i="4"/>
  <c r="Z352" i="4"/>
  <c r="Y352" i="4"/>
  <c r="B352" i="4"/>
  <c r="Z351" i="4"/>
  <c r="Y351" i="4"/>
  <c r="B351" i="4"/>
  <c r="Z350" i="4"/>
  <c r="Y350" i="4"/>
  <c r="B350" i="4"/>
  <c r="Z349" i="4"/>
  <c r="Y349" i="4"/>
  <c r="B349" i="4"/>
  <c r="Z348" i="4"/>
  <c r="Y348" i="4"/>
  <c r="B348" i="4"/>
  <c r="Z347" i="4"/>
  <c r="Y347" i="4"/>
  <c r="B347" i="4"/>
  <c r="Z346" i="4"/>
  <c r="Y346" i="4"/>
  <c r="B346" i="4"/>
  <c r="Z345" i="4"/>
  <c r="Y345" i="4"/>
  <c r="B345" i="4"/>
  <c r="Z344" i="4"/>
  <c r="Y344" i="4"/>
  <c r="B344" i="4"/>
  <c r="Z343" i="4"/>
  <c r="Y343" i="4"/>
  <c r="B343" i="4"/>
  <c r="Z342" i="4"/>
  <c r="Y342" i="4"/>
  <c r="B342" i="4"/>
  <c r="Z341" i="4"/>
  <c r="Y341" i="4"/>
  <c r="B341" i="4"/>
  <c r="Z340" i="4"/>
  <c r="Y340" i="4"/>
  <c r="B340" i="4"/>
  <c r="Z339" i="4"/>
  <c r="Y339" i="4"/>
  <c r="B339" i="4"/>
  <c r="Z338" i="4"/>
  <c r="Y338" i="4"/>
  <c r="B338" i="4"/>
  <c r="Z337" i="4"/>
  <c r="Y337" i="4"/>
  <c r="B337" i="4"/>
  <c r="Z336" i="4"/>
  <c r="Y336" i="4"/>
  <c r="B336" i="4"/>
  <c r="Z335" i="4"/>
  <c r="Y335" i="4"/>
  <c r="B335" i="4"/>
  <c r="Z334" i="4"/>
  <c r="Y334" i="4"/>
  <c r="B334" i="4"/>
  <c r="Z333" i="4"/>
  <c r="Y333" i="4"/>
  <c r="B333" i="4"/>
  <c r="Z332" i="4"/>
  <c r="Y332" i="4"/>
  <c r="B332" i="4"/>
  <c r="Z331" i="4"/>
  <c r="Y331" i="4"/>
  <c r="B331" i="4"/>
  <c r="Z330" i="4"/>
  <c r="Y330" i="4"/>
  <c r="B330" i="4"/>
  <c r="Z329" i="4"/>
  <c r="Y329" i="4"/>
  <c r="B329" i="4"/>
  <c r="Z328" i="4"/>
  <c r="Y328" i="4"/>
  <c r="B328" i="4"/>
  <c r="Z327" i="4"/>
  <c r="Y327" i="4"/>
  <c r="B327" i="4"/>
  <c r="Z326" i="4"/>
  <c r="Y326" i="4"/>
  <c r="B326" i="4"/>
  <c r="Z325" i="4"/>
  <c r="Y325" i="4"/>
  <c r="B325" i="4"/>
  <c r="Z324" i="4"/>
  <c r="Y324" i="4"/>
  <c r="B324" i="4"/>
  <c r="Z323" i="4"/>
  <c r="Y323" i="4"/>
  <c r="B323" i="4"/>
  <c r="Z322" i="4"/>
  <c r="Y322" i="4"/>
  <c r="B322" i="4"/>
  <c r="Z321" i="4"/>
  <c r="Y321" i="4"/>
  <c r="B321" i="4"/>
  <c r="Z320" i="4"/>
  <c r="Y320" i="4"/>
  <c r="B320" i="4"/>
  <c r="Z319" i="4"/>
  <c r="Y319" i="4"/>
  <c r="B319" i="4"/>
  <c r="Z318" i="4"/>
  <c r="Y318" i="4"/>
  <c r="B318" i="4"/>
  <c r="Z317" i="4"/>
  <c r="Y317" i="4"/>
  <c r="B317" i="4"/>
  <c r="Z316" i="4"/>
  <c r="Y316" i="4"/>
  <c r="B316" i="4"/>
  <c r="Z315" i="4"/>
  <c r="Y315" i="4"/>
  <c r="B315" i="4"/>
  <c r="Z314" i="4"/>
  <c r="Y314" i="4"/>
  <c r="B314" i="4"/>
  <c r="Z313" i="4"/>
  <c r="Y313" i="4"/>
  <c r="B313" i="4"/>
  <c r="Z312" i="4"/>
  <c r="Y312" i="4"/>
  <c r="B312" i="4"/>
  <c r="Z311" i="4"/>
  <c r="Y311" i="4"/>
  <c r="B311" i="4"/>
  <c r="Z310" i="4"/>
  <c r="Y310" i="4"/>
  <c r="B310" i="4"/>
  <c r="Z309" i="4"/>
  <c r="Y309" i="4"/>
  <c r="B309" i="4"/>
  <c r="Z308" i="4"/>
  <c r="Y308" i="4"/>
  <c r="B308" i="4"/>
  <c r="Z307" i="4"/>
  <c r="Y307" i="4"/>
  <c r="B307" i="4"/>
  <c r="Z306" i="4"/>
  <c r="Y306" i="4"/>
  <c r="B306" i="4"/>
  <c r="Z305" i="4"/>
  <c r="Y305" i="4"/>
  <c r="B305" i="4"/>
  <c r="Z304" i="4"/>
  <c r="Y304" i="4"/>
  <c r="B304" i="4"/>
  <c r="Z303" i="4"/>
  <c r="Y303" i="4"/>
  <c r="B303" i="4"/>
  <c r="Z302" i="4"/>
  <c r="Y302" i="4"/>
  <c r="B302" i="4"/>
  <c r="Z301" i="4"/>
  <c r="Y301" i="4"/>
  <c r="B301" i="4"/>
  <c r="Z300" i="4"/>
  <c r="Y300" i="4"/>
  <c r="B300" i="4"/>
  <c r="Z299" i="4"/>
  <c r="Y299" i="4"/>
  <c r="B299" i="4"/>
  <c r="Z298" i="4"/>
  <c r="Y298" i="4"/>
  <c r="B298" i="4"/>
  <c r="Z297" i="4"/>
  <c r="Y297" i="4"/>
  <c r="B297" i="4"/>
  <c r="Z296" i="4"/>
  <c r="Y296" i="4"/>
  <c r="B296" i="4"/>
  <c r="Z295" i="4"/>
  <c r="Y295" i="4"/>
  <c r="B295" i="4"/>
  <c r="Z294" i="4"/>
  <c r="Y294" i="4"/>
  <c r="B294" i="4"/>
  <c r="Z293" i="4"/>
  <c r="Y293" i="4"/>
  <c r="B293" i="4"/>
  <c r="Z292" i="4"/>
  <c r="Y292" i="4"/>
  <c r="B292" i="4"/>
  <c r="Z291" i="4"/>
  <c r="Y291" i="4"/>
  <c r="B291" i="4"/>
  <c r="Z290" i="4"/>
  <c r="Y290" i="4"/>
  <c r="B290" i="4"/>
  <c r="Z289" i="4"/>
  <c r="Y289" i="4"/>
  <c r="B289" i="4"/>
  <c r="Z288" i="4"/>
  <c r="Y288" i="4"/>
  <c r="B288" i="4"/>
  <c r="Z287" i="4"/>
  <c r="Y287" i="4"/>
  <c r="B287" i="4"/>
  <c r="Z286" i="4"/>
  <c r="Y286" i="4"/>
  <c r="B286" i="4"/>
  <c r="Z285" i="4"/>
  <c r="Y285" i="4"/>
  <c r="B285" i="4"/>
  <c r="Z284" i="4"/>
  <c r="Y284" i="4"/>
  <c r="B284" i="4"/>
  <c r="Z283" i="4"/>
  <c r="Y283" i="4"/>
  <c r="B283" i="4"/>
  <c r="Z282" i="4"/>
  <c r="Y282" i="4"/>
  <c r="B282" i="4"/>
  <c r="Z281" i="4"/>
  <c r="Y281" i="4"/>
  <c r="B281" i="4"/>
  <c r="Z280" i="4"/>
  <c r="Y280" i="4"/>
  <c r="B280" i="4"/>
  <c r="Z279" i="4"/>
  <c r="Y279" i="4"/>
  <c r="B279" i="4"/>
  <c r="Z278" i="4"/>
  <c r="Y278" i="4"/>
  <c r="B278" i="4"/>
  <c r="Z277" i="4"/>
  <c r="Y277" i="4"/>
  <c r="B277" i="4"/>
  <c r="Z276" i="4"/>
  <c r="Y276" i="4"/>
  <c r="B276" i="4"/>
  <c r="Z275" i="4"/>
  <c r="Y275" i="4"/>
  <c r="B275" i="4"/>
  <c r="Z274" i="4"/>
  <c r="Y274" i="4"/>
  <c r="B274" i="4"/>
  <c r="Z273" i="4"/>
  <c r="Y273" i="4"/>
  <c r="B273" i="4"/>
  <c r="Z272" i="4"/>
  <c r="Y272" i="4"/>
  <c r="B272" i="4"/>
  <c r="Z271" i="4"/>
  <c r="Y271" i="4"/>
  <c r="B271" i="4"/>
  <c r="Z270" i="4"/>
  <c r="Y270" i="4"/>
  <c r="B270" i="4"/>
  <c r="Z269" i="4"/>
  <c r="Y269" i="4"/>
  <c r="B269" i="4"/>
  <c r="Z268" i="4"/>
  <c r="Y268" i="4"/>
  <c r="B268" i="4"/>
  <c r="Z267" i="4"/>
  <c r="Y267" i="4"/>
  <c r="B267" i="4"/>
  <c r="Z266" i="4"/>
  <c r="Y266" i="4"/>
  <c r="B266" i="4"/>
  <c r="Z265" i="4"/>
  <c r="Y265" i="4"/>
  <c r="B265" i="4"/>
  <c r="Z264" i="4"/>
  <c r="Y264" i="4"/>
  <c r="B264" i="4"/>
  <c r="Z263" i="4"/>
  <c r="Y263" i="4"/>
  <c r="B263" i="4"/>
  <c r="Z262" i="4"/>
  <c r="Y262" i="4"/>
  <c r="B262" i="4"/>
  <c r="Z261" i="4"/>
  <c r="Y261" i="4"/>
  <c r="B261" i="4"/>
  <c r="Z260" i="4"/>
  <c r="Y260" i="4"/>
  <c r="B260" i="4"/>
  <c r="Z259" i="4"/>
  <c r="Y259" i="4"/>
  <c r="B259" i="4"/>
  <c r="Z258" i="4"/>
  <c r="Y258" i="4"/>
  <c r="B258" i="4"/>
  <c r="Z257" i="4"/>
  <c r="Y257" i="4"/>
  <c r="B257" i="4"/>
  <c r="Z256" i="4"/>
  <c r="Y256" i="4"/>
  <c r="B256" i="4"/>
  <c r="Z255" i="4"/>
  <c r="Y255" i="4"/>
  <c r="B255" i="4"/>
  <c r="Z254" i="4"/>
  <c r="Y254" i="4"/>
  <c r="B254" i="4"/>
  <c r="Z253" i="4"/>
  <c r="Y253" i="4"/>
  <c r="B253" i="4"/>
  <c r="Z252" i="4"/>
  <c r="Y252" i="4"/>
  <c r="B252" i="4"/>
  <c r="Z251" i="4"/>
  <c r="Y251" i="4"/>
  <c r="B251" i="4"/>
  <c r="Z250" i="4"/>
  <c r="Y250" i="4"/>
  <c r="B250" i="4"/>
  <c r="Z249" i="4"/>
  <c r="Y249" i="4"/>
  <c r="B249" i="4"/>
  <c r="Z248" i="4"/>
  <c r="Y248" i="4"/>
  <c r="B248" i="4"/>
  <c r="Z247" i="4"/>
  <c r="Y247" i="4"/>
  <c r="B247" i="4"/>
  <c r="Z246" i="4"/>
  <c r="Y246" i="4"/>
  <c r="B246" i="4"/>
  <c r="Z245" i="4"/>
  <c r="Y245" i="4"/>
  <c r="B245" i="4"/>
  <c r="Z244" i="4"/>
  <c r="Y244" i="4"/>
  <c r="B244" i="4"/>
  <c r="Z243" i="4"/>
  <c r="Y243" i="4"/>
  <c r="B243" i="4"/>
  <c r="Z242" i="4"/>
  <c r="Y242" i="4"/>
  <c r="B242" i="4"/>
  <c r="Z241" i="4"/>
  <c r="Y241" i="4"/>
  <c r="B241" i="4"/>
  <c r="Z240" i="4"/>
  <c r="Y240" i="4"/>
  <c r="B240" i="4"/>
  <c r="Z239" i="4"/>
  <c r="Y239" i="4"/>
  <c r="B239" i="4"/>
  <c r="Z238" i="4"/>
  <c r="Y238" i="4"/>
  <c r="B238" i="4"/>
  <c r="Z237" i="4"/>
  <c r="Y237" i="4"/>
  <c r="B237" i="4"/>
  <c r="Z236" i="4"/>
  <c r="Y236" i="4"/>
  <c r="B236" i="4"/>
  <c r="Z235" i="4"/>
  <c r="Y235" i="4"/>
  <c r="B235" i="4"/>
  <c r="Z234" i="4"/>
  <c r="Y234" i="4"/>
  <c r="B234" i="4"/>
  <c r="Z233" i="4"/>
  <c r="Y233" i="4"/>
  <c r="B233" i="4"/>
  <c r="Z232" i="4"/>
  <c r="Y232" i="4"/>
  <c r="B232" i="4"/>
  <c r="Z231" i="4"/>
  <c r="Y231" i="4"/>
  <c r="B231" i="4"/>
  <c r="Z230" i="4"/>
  <c r="Y230" i="4"/>
  <c r="B230" i="4"/>
  <c r="Z229" i="4"/>
  <c r="Y229" i="4"/>
  <c r="B229" i="4"/>
  <c r="Z228" i="4"/>
  <c r="Y228" i="4"/>
  <c r="B228" i="4"/>
  <c r="Z227" i="4"/>
  <c r="Y227" i="4"/>
  <c r="B227" i="4"/>
  <c r="Z226" i="4"/>
  <c r="Y226" i="4"/>
  <c r="B226" i="4"/>
  <c r="Z225" i="4"/>
  <c r="Y225" i="4"/>
  <c r="B225" i="4"/>
  <c r="Z224" i="4"/>
  <c r="Y224" i="4"/>
  <c r="B224" i="4"/>
  <c r="Z223" i="4"/>
  <c r="Y223" i="4"/>
  <c r="B223" i="4"/>
  <c r="Z222" i="4"/>
  <c r="Y222" i="4"/>
  <c r="B222" i="4"/>
  <c r="Z221" i="4"/>
  <c r="Y221" i="4"/>
  <c r="B221" i="4"/>
  <c r="Z220" i="4"/>
  <c r="Y220" i="4"/>
  <c r="B220" i="4"/>
  <c r="Z219" i="4"/>
  <c r="Y219" i="4"/>
  <c r="B219" i="4"/>
  <c r="Z218" i="4"/>
  <c r="Y218" i="4"/>
  <c r="B218" i="4"/>
  <c r="Z217" i="4"/>
  <c r="Y217" i="4"/>
  <c r="B217" i="4"/>
  <c r="Z216" i="4"/>
  <c r="Y216" i="4"/>
  <c r="B216" i="4"/>
  <c r="Z215" i="4"/>
  <c r="Y215" i="4"/>
  <c r="B215" i="4"/>
  <c r="Z214" i="4"/>
  <c r="Y214" i="4"/>
  <c r="B214" i="4"/>
  <c r="Z213" i="4"/>
  <c r="Y213" i="4"/>
  <c r="B213" i="4"/>
  <c r="Z212" i="4"/>
  <c r="Y212" i="4"/>
  <c r="B212" i="4"/>
  <c r="Z211" i="4"/>
  <c r="Y211" i="4"/>
  <c r="B211" i="4"/>
  <c r="Z210" i="4"/>
  <c r="Y210" i="4"/>
  <c r="B210" i="4"/>
  <c r="Z209" i="4"/>
  <c r="Y209" i="4"/>
  <c r="B209" i="4"/>
  <c r="Z208" i="4"/>
  <c r="Y208" i="4"/>
  <c r="B208" i="4"/>
  <c r="Z207" i="4"/>
  <c r="Y207" i="4"/>
  <c r="B207" i="4"/>
  <c r="Z206" i="4"/>
  <c r="Y206" i="4"/>
  <c r="B206" i="4"/>
  <c r="Z205" i="4"/>
  <c r="Y205" i="4"/>
  <c r="B205" i="4"/>
  <c r="Z204" i="4"/>
  <c r="Y204" i="4"/>
  <c r="B204" i="4"/>
  <c r="Z203" i="4"/>
  <c r="Y203" i="4"/>
  <c r="B203" i="4"/>
  <c r="Z202" i="4"/>
  <c r="Y202" i="4"/>
  <c r="B202" i="4"/>
  <c r="Z201" i="4"/>
  <c r="Y201" i="4"/>
  <c r="B201" i="4"/>
  <c r="Z200" i="4"/>
  <c r="Y200" i="4"/>
  <c r="B200" i="4"/>
  <c r="Z199" i="4"/>
  <c r="Y199" i="4"/>
  <c r="B199" i="4"/>
  <c r="Z198" i="4"/>
  <c r="Y198" i="4"/>
  <c r="B198" i="4"/>
  <c r="Z197" i="4"/>
  <c r="Y197" i="4"/>
  <c r="B197" i="4"/>
  <c r="Z196" i="4"/>
  <c r="Y196" i="4"/>
  <c r="B196" i="4"/>
  <c r="Z195" i="4"/>
  <c r="Y195" i="4"/>
  <c r="B195" i="4"/>
  <c r="Z194" i="4"/>
  <c r="Y194" i="4"/>
  <c r="B194" i="4"/>
  <c r="Z193" i="4"/>
  <c r="Y193" i="4"/>
  <c r="B193" i="4"/>
  <c r="Z192" i="4"/>
  <c r="Y192" i="4"/>
  <c r="B192" i="4"/>
  <c r="Z191" i="4"/>
  <c r="Y191" i="4"/>
  <c r="B191" i="4"/>
  <c r="Z190" i="4"/>
  <c r="Y190" i="4"/>
  <c r="B190" i="4"/>
  <c r="Z189" i="4"/>
  <c r="Y189" i="4"/>
  <c r="B189" i="4"/>
  <c r="Z188" i="4"/>
  <c r="Y188" i="4"/>
  <c r="B188" i="4"/>
  <c r="Z187" i="4"/>
  <c r="Y187" i="4"/>
  <c r="B187" i="4"/>
  <c r="Z186" i="4"/>
  <c r="Y186" i="4"/>
  <c r="B186" i="4"/>
  <c r="Z185" i="4"/>
  <c r="Y185" i="4"/>
  <c r="B185" i="4"/>
  <c r="Z184" i="4"/>
  <c r="Y184" i="4"/>
  <c r="B184" i="4"/>
  <c r="Z183" i="4"/>
  <c r="Y183" i="4"/>
  <c r="B183" i="4"/>
  <c r="Z182" i="4"/>
  <c r="Y182" i="4"/>
  <c r="B182" i="4"/>
  <c r="Z181" i="4"/>
  <c r="Y181" i="4"/>
  <c r="B181" i="4"/>
  <c r="Z180" i="4"/>
  <c r="Y180" i="4"/>
  <c r="B180" i="4"/>
  <c r="Z179" i="4"/>
  <c r="Y179" i="4"/>
  <c r="B179" i="4"/>
  <c r="Z178" i="4"/>
  <c r="Y178" i="4"/>
  <c r="B178" i="4"/>
  <c r="Z177" i="4"/>
  <c r="Y177" i="4"/>
  <c r="B177" i="4"/>
  <c r="Z176" i="4"/>
  <c r="Y176" i="4"/>
  <c r="B176" i="4"/>
  <c r="Z175" i="4"/>
  <c r="Y175" i="4"/>
  <c r="B175" i="4"/>
  <c r="Z174" i="4"/>
  <c r="Y174" i="4"/>
  <c r="B174" i="4"/>
  <c r="Z173" i="4"/>
  <c r="Y173" i="4"/>
  <c r="B173" i="4"/>
  <c r="Z172" i="4"/>
  <c r="Y172" i="4"/>
  <c r="B172" i="4"/>
  <c r="Z171" i="4"/>
  <c r="Y171" i="4"/>
  <c r="B171" i="4"/>
  <c r="Z170" i="4"/>
  <c r="Y170" i="4"/>
  <c r="B170" i="4"/>
  <c r="Z169" i="4"/>
  <c r="Y169" i="4"/>
  <c r="B169" i="4"/>
  <c r="Z168" i="4"/>
  <c r="Y168" i="4"/>
  <c r="B168" i="4"/>
  <c r="Z167" i="4"/>
  <c r="Y167" i="4"/>
  <c r="B167" i="4"/>
  <c r="Z166" i="4"/>
  <c r="Y166" i="4"/>
  <c r="B166" i="4"/>
  <c r="Z165" i="4"/>
  <c r="Y165" i="4"/>
  <c r="B165" i="4"/>
  <c r="Z164" i="4"/>
  <c r="Y164" i="4"/>
  <c r="B164" i="4"/>
  <c r="Z163" i="4"/>
  <c r="Y163" i="4"/>
  <c r="B163" i="4"/>
  <c r="Z162" i="4"/>
  <c r="Y162" i="4"/>
  <c r="B162" i="4"/>
  <c r="Z161" i="4"/>
  <c r="Y161" i="4"/>
  <c r="B161" i="4"/>
  <c r="Z160" i="4"/>
  <c r="Y160" i="4"/>
  <c r="B160" i="4"/>
  <c r="Z159" i="4"/>
  <c r="Y159" i="4"/>
  <c r="B159" i="4"/>
  <c r="Z158" i="4"/>
  <c r="Y158" i="4"/>
  <c r="B158" i="4"/>
  <c r="Z157" i="4"/>
  <c r="Y157" i="4"/>
  <c r="B157" i="4"/>
  <c r="Z156" i="4"/>
  <c r="Y156" i="4"/>
  <c r="B156" i="4"/>
  <c r="Z155" i="4"/>
  <c r="Y155" i="4"/>
  <c r="B155" i="4"/>
  <c r="Z154" i="4"/>
  <c r="Y154" i="4"/>
  <c r="B154" i="4"/>
  <c r="Z153" i="4"/>
  <c r="Y153" i="4"/>
  <c r="B153" i="4"/>
  <c r="Z152" i="4"/>
  <c r="Y152" i="4"/>
  <c r="B152" i="4"/>
  <c r="Z151" i="4"/>
  <c r="Y151" i="4"/>
  <c r="B151" i="4"/>
  <c r="Z150" i="4"/>
  <c r="Y150" i="4"/>
  <c r="B150" i="4"/>
  <c r="Z149" i="4"/>
  <c r="Y149" i="4"/>
  <c r="B149" i="4"/>
  <c r="Z148" i="4"/>
  <c r="Y148" i="4"/>
  <c r="B148" i="4"/>
  <c r="Z147" i="4"/>
  <c r="Y147" i="4"/>
  <c r="B147" i="4"/>
  <c r="Z146" i="4"/>
  <c r="Y146" i="4"/>
  <c r="B146" i="4"/>
  <c r="Z145" i="4"/>
  <c r="Y145" i="4"/>
  <c r="B145" i="4"/>
  <c r="Z144" i="4"/>
  <c r="Y144" i="4"/>
  <c r="B144" i="4"/>
  <c r="Z143" i="4"/>
  <c r="Y143" i="4"/>
  <c r="B143" i="4"/>
  <c r="Z142" i="4"/>
  <c r="Y142" i="4"/>
  <c r="B142" i="4"/>
  <c r="Z141" i="4"/>
  <c r="Y141" i="4"/>
  <c r="B141" i="4"/>
  <c r="Z140" i="4"/>
  <c r="Y140" i="4"/>
  <c r="B140" i="4"/>
  <c r="Z139" i="4"/>
  <c r="Y139" i="4"/>
  <c r="B139" i="4"/>
  <c r="Z138" i="4"/>
  <c r="Y138" i="4"/>
  <c r="B138" i="4"/>
  <c r="Z137" i="4"/>
  <c r="Y137" i="4"/>
  <c r="B137" i="4"/>
  <c r="Z136" i="4"/>
  <c r="Y136" i="4"/>
  <c r="B136" i="4"/>
  <c r="Z135" i="4"/>
  <c r="Y135" i="4"/>
  <c r="B135" i="4"/>
  <c r="Z134" i="4"/>
  <c r="Y134" i="4"/>
  <c r="B134" i="4"/>
  <c r="Z133" i="4"/>
  <c r="Y133" i="4"/>
  <c r="B133" i="4"/>
  <c r="Z132" i="4"/>
  <c r="Y132" i="4"/>
  <c r="B132" i="4"/>
  <c r="Z131" i="4"/>
  <c r="Y131" i="4"/>
  <c r="B131" i="4"/>
  <c r="Z130" i="4"/>
  <c r="Y130" i="4"/>
  <c r="B130" i="4"/>
  <c r="Z129" i="4"/>
  <c r="Y129" i="4"/>
  <c r="B129" i="4"/>
  <c r="Z128" i="4"/>
  <c r="Y128" i="4"/>
  <c r="B128" i="4"/>
  <c r="Z127" i="4"/>
  <c r="Y127" i="4"/>
  <c r="B127" i="4"/>
  <c r="Z126" i="4"/>
  <c r="Y126" i="4"/>
  <c r="B126" i="4"/>
  <c r="Z125" i="4"/>
  <c r="Y125" i="4"/>
  <c r="B125" i="4"/>
  <c r="Z124" i="4"/>
  <c r="Y124" i="4"/>
  <c r="B124" i="4"/>
  <c r="Z123" i="4"/>
  <c r="Y123" i="4"/>
  <c r="B123" i="4"/>
  <c r="Z122" i="4"/>
  <c r="Y122" i="4"/>
  <c r="B122" i="4"/>
  <c r="Z121" i="4"/>
  <c r="Y121" i="4"/>
  <c r="B121" i="4"/>
  <c r="Z120" i="4"/>
  <c r="Y120" i="4"/>
  <c r="B120" i="4"/>
  <c r="Z119" i="4"/>
  <c r="Y119" i="4"/>
  <c r="B119" i="4"/>
  <c r="Z118" i="4"/>
  <c r="Y118" i="4"/>
  <c r="B118" i="4"/>
  <c r="Z117" i="4"/>
  <c r="Y117" i="4"/>
  <c r="B117" i="4"/>
  <c r="Z116" i="4"/>
  <c r="Y116" i="4"/>
  <c r="B116" i="4"/>
  <c r="Z115" i="4"/>
  <c r="Y115" i="4"/>
  <c r="B115" i="4"/>
  <c r="Z114" i="4"/>
  <c r="Y114" i="4"/>
  <c r="B114" i="4"/>
  <c r="Z113" i="4"/>
  <c r="Y113" i="4"/>
  <c r="B113" i="4"/>
  <c r="Z112" i="4"/>
  <c r="Y112" i="4"/>
  <c r="B112" i="4"/>
  <c r="Z111" i="4"/>
  <c r="Y111" i="4"/>
  <c r="B111" i="4"/>
  <c r="Z110" i="4"/>
  <c r="Y110" i="4"/>
  <c r="B110" i="4"/>
  <c r="Z109" i="4"/>
  <c r="Y109" i="4"/>
  <c r="B109" i="4"/>
  <c r="Z108" i="4"/>
  <c r="Y108" i="4"/>
  <c r="B108" i="4"/>
  <c r="Z107" i="4"/>
  <c r="Y107" i="4"/>
  <c r="B107" i="4"/>
  <c r="Z106" i="4"/>
  <c r="Y106" i="4"/>
  <c r="B106" i="4"/>
  <c r="Z105" i="4"/>
  <c r="Y105" i="4"/>
  <c r="B105" i="4"/>
  <c r="Z104" i="4"/>
  <c r="Y104" i="4"/>
  <c r="B104" i="4"/>
  <c r="Z103" i="4"/>
  <c r="Y103" i="4"/>
  <c r="B103" i="4"/>
  <c r="Z102" i="4"/>
  <c r="Y102" i="4"/>
  <c r="B102" i="4"/>
  <c r="Z101" i="4"/>
  <c r="Y101" i="4"/>
  <c r="B101" i="4"/>
  <c r="Z100" i="4"/>
  <c r="Y100" i="4"/>
  <c r="B100" i="4"/>
  <c r="Z99" i="4"/>
  <c r="Y99" i="4"/>
  <c r="B99" i="4"/>
  <c r="Z98" i="4"/>
  <c r="Y98" i="4"/>
  <c r="B98" i="4"/>
  <c r="Z97" i="4"/>
  <c r="Y97" i="4"/>
  <c r="B97" i="4"/>
  <c r="Z96" i="4"/>
  <c r="Y96" i="4"/>
  <c r="B96" i="4"/>
  <c r="Z95" i="4"/>
  <c r="Y95" i="4"/>
  <c r="B95" i="4"/>
  <c r="Z94" i="4"/>
  <c r="Y94" i="4"/>
  <c r="B94" i="4"/>
  <c r="Z93" i="4"/>
  <c r="Y93" i="4"/>
  <c r="B93" i="4"/>
  <c r="Z92" i="4"/>
  <c r="Y92" i="4"/>
  <c r="B92" i="4"/>
  <c r="Z91" i="4"/>
  <c r="Y91" i="4"/>
  <c r="B91" i="4"/>
  <c r="Z90" i="4"/>
  <c r="Y90" i="4"/>
  <c r="B90" i="4"/>
  <c r="Z89" i="4"/>
  <c r="Y89" i="4"/>
  <c r="B89" i="4"/>
  <c r="Z88" i="4"/>
  <c r="Y88" i="4"/>
  <c r="B88" i="4"/>
  <c r="Z87" i="4"/>
  <c r="Y87" i="4"/>
  <c r="B87" i="4"/>
  <c r="Z86" i="4"/>
  <c r="Y86" i="4"/>
  <c r="B86" i="4"/>
  <c r="Z85" i="4"/>
  <c r="Y85" i="4"/>
  <c r="B85" i="4"/>
  <c r="Z84" i="4"/>
  <c r="Y84" i="4"/>
  <c r="B84" i="4"/>
  <c r="Z83" i="4"/>
  <c r="Y83" i="4"/>
  <c r="B83" i="4"/>
  <c r="Z82" i="4"/>
  <c r="Y82" i="4"/>
  <c r="B82" i="4"/>
  <c r="Z81" i="4"/>
  <c r="Y81" i="4"/>
  <c r="B81" i="4"/>
  <c r="Z80" i="4"/>
  <c r="Y80" i="4"/>
  <c r="B80" i="4"/>
  <c r="Z79" i="4"/>
  <c r="Y79" i="4"/>
  <c r="B79" i="4"/>
  <c r="Z78" i="4"/>
  <c r="Y78" i="4"/>
  <c r="B78" i="4"/>
  <c r="Z77" i="4"/>
  <c r="Y77" i="4"/>
  <c r="B77" i="4"/>
  <c r="Z76" i="4"/>
  <c r="Y76" i="4"/>
  <c r="B76" i="4"/>
  <c r="Z75" i="4"/>
  <c r="Y75" i="4"/>
  <c r="B75" i="4"/>
  <c r="Z74" i="4"/>
  <c r="Y74" i="4"/>
  <c r="B74" i="4"/>
  <c r="Z73" i="4"/>
  <c r="Y73" i="4"/>
  <c r="B73" i="4"/>
  <c r="Z72" i="4"/>
  <c r="Y72" i="4"/>
  <c r="B72" i="4"/>
  <c r="Z71" i="4"/>
  <c r="Y71" i="4"/>
  <c r="B71" i="4"/>
  <c r="Z70" i="4"/>
  <c r="Y70" i="4"/>
  <c r="B70" i="4"/>
  <c r="Z69" i="4"/>
  <c r="Y69" i="4"/>
  <c r="B69" i="4"/>
  <c r="Z68" i="4"/>
  <c r="Y68" i="4"/>
  <c r="B68" i="4"/>
  <c r="Z67" i="4"/>
  <c r="Y67" i="4"/>
  <c r="B67" i="4"/>
  <c r="Z66" i="4"/>
  <c r="Y66" i="4"/>
  <c r="B66" i="4"/>
  <c r="Z65" i="4"/>
  <c r="Y65" i="4"/>
  <c r="B65" i="4"/>
  <c r="Z64" i="4"/>
  <c r="Y64" i="4"/>
  <c r="B64" i="4"/>
  <c r="Z63" i="4"/>
  <c r="Y63" i="4"/>
  <c r="B63" i="4"/>
  <c r="Z62" i="4"/>
  <c r="Y62" i="4"/>
  <c r="B62" i="4"/>
  <c r="Z61" i="4"/>
  <c r="Y61" i="4"/>
  <c r="B61" i="4"/>
  <c r="Z60" i="4"/>
  <c r="Y60" i="4"/>
  <c r="B60" i="4"/>
  <c r="Z59" i="4"/>
  <c r="Y59" i="4"/>
  <c r="B59" i="4"/>
  <c r="Z58" i="4"/>
  <c r="Y58" i="4"/>
  <c r="B58" i="4"/>
  <c r="Z57" i="4"/>
  <c r="Y57" i="4"/>
  <c r="B57" i="4"/>
  <c r="Z56" i="4"/>
  <c r="Y56" i="4"/>
  <c r="B56" i="4"/>
  <c r="Z55" i="4"/>
  <c r="Y55" i="4"/>
  <c r="B55" i="4"/>
  <c r="Z54" i="4"/>
  <c r="Y54" i="4"/>
  <c r="B54" i="4"/>
  <c r="Z53" i="4"/>
  <c r="Y53" i="4"/>
  <c r="B53" i="4"/>
  <c r="Z52" i="4"/>
  <c r="Y52" i="4"/>
  <c r="B52" i="4"/>
  <c r="Z51" i="4"/>
  <c r="Y51" i="4"/>
  <c r="B51" i="4"/>
  <c r="Z50" i="4"/>
  <c r="Y50" i="4"/>
  <c r="B50" i="4"/>
  <c r="Z49" i="4"/>
  <c r="Y49" i="4"/>
  <c r="B49" i="4"/>
  <c r="Z48" i="4"/>
  <c r="Y48" i="4"/>
  <c r="B48" i="4"/>
  <c r="Z47" i="4"/>
  <c r="Y47" i="4"/>
  <c r="B47" i="4"/>
  <c r="Z46" i="4"/>
  <c r="Y46" i="4"/>
  <c r="B46" i="4"/>
  <c r="Z45" i="4"/>
  <c r="Y45" i="4"/>
  <c r="B45" i="4"/>
  <c r="Z44" i="4"/>
  <c r="Y44" i="4"/>
  <c r="B44" i="4"/>
  <c r="Z43" i="4"/>
  <c r="Y43" i="4"/>
  <c r="B43" i="4"/>
  <c r="Z42" i="4"/>
  <c r="Y42" i="4"/>
  <c r="B42" i="4"/>
  <c r="Z41" i="4"/>
  <c r="Y41" i="4"/>
  <c r="B41" i="4"/>
  <c r="Z40" i="4"/>
  <c r="Y40" i="4"/>
  <c r="B40" i="4"/>
  <c r="Z39" i="4"/>
  <c r="Y39" i="4"/>
  <c r="B39" i="4"/>
  <c r="Z38" i="4"/>
  <c r="Y38" i="4"/>
  <c r="B38" i="4"/>
  <c r="Z37" i="4"/>
  <c r="Y37" i="4"/>
  <c r="B37" i="4"/>
  <c r="Z36" i="4"/>
  <c r="Y36" i="4"/>
  <c r="B36" i="4"/>
  <c r="Z35" i="4"/>
  <c r="Y35" i="4"/>
  <c r="B35" i="4"/>
  <c r="Z34" i="4"/>
  <c r="Y34" i="4"/>
  <c r="B34" i="4"/>
  <c r="Z33" i="4"/>
  <c r="Y33" i="4"/>
  <c r="B33" i="4"/>
  <c r="AC32" i="4"/>
  <c r="Z32" i="4"/>
  <c r="Y32" i="4"/>
  <c r="B32" i="4"/>
  <c r="AG31" i="4"/>
  <c r="AE31" i="4"/>
  <c r="AH31" i="4" s="1"/>
  <c r="AC31" i="4"/>
  <c r="Z31" i="4"/>
  <c r="U31" i="4"/>
  <c r="Y31" i="4" s="1"/>
  <c r="B31" i="4"/>
  <c r="AG30" i="4"/>
  <c r="AE30" i="4"/>
  <c r="AH30" i="4" s="1"/>
  <c r="AC30" i="4"/>
  <c r="Z30" i="4"/>
  <c r="U30" i="4"/>
  <c r="Y30" i="4" s="1"/>
  <c r="B30" i="4"/>
  <c r="AG29" i="4"/>
  <c r="AE29" i="4"/>
  <c r="AH29" i="4" s="1"/>
  <c r="AC29" i="4"/>
  <c r="Z29" i="4"/>
  <c r="U29" i="4"/>
  <c r="Y29" i="4" s="1"/>
  <c r="B29" i="4"/>
  <c r="AG28" i="4"/>
  <c r="AE28" i="4"/>
  <c r="AH28" i="4" s="1"/>
  <c r="AC28" i="4"/>
  <c r="Z28" i="4"/>
  <c r="U28" i="4"/>
  <c r="Y28" i="4" s="1"/>
  <c r="B28" i="4"/>
  <c r="AG27" i="4"/>
  <c r="AE27" i="4"/>
  <c r="AH27" i="4" s="1"/>
  <c r="AC27" i="4"/>
  <c r="Z27" i="4"/>
  <c r="U27" i="4"/>
  <c r="Y27" i="4" s="1"/>
  <c r="B27" i="4"/>
  <c r="AG26" i="4"/>
  <c r="AE26" i="4"/>
  <c r="AH26" i="4" s="1"/>
  <c r="AC26" i="4"/>
  <c r="Z26" i="4"/>
  <c r="U26" i="4"/>
  <c r="Y26" i="4" s="1"/>
  <c r="B26" i="4"/>
  <c r="AG25" i="4"/>
  <c r="AE25" i="4"/>
  <c r="AH25" i="4" s="1"/>
  <c r="AC25" i="4"/>
  <c r="Z25" i="4"/>
  <c r="U25" i="4"/>
  <c r="Y25" i="4" s="1"/>
  <c r="B25" i="4"/>
  <c r="AG24" i="4"/>
  <c r="AE24" i="4"/>
  <c r="AH24" i="4" s="1"/>
  <c r="AC24" i="4"/>
  <c r="Z24" i="4"/>
  <c r="U24" i="4"/>
  <c r="Y24" i="4" s="1"/>
  <c r="B24" i="4"/>
  <c r="AG23" i="4"/>
  <c r="AC23" i="4"/>
  <c r="Z23" i="4"/>
  <c r="U23" i="4"/>
  <c r="Y23" i="4" s="1"/>
  <c r="B23" i="4"/>
  <c r="AG22" i="4"/>
  <c r="AE22" i="4"/>
  <c r="AH22" i="4" s="1"/>
  <c r="AC22" i="4"/>
  <c r="Z22" i="4"/>
  <c r="Y22" i="4"/>
  <c r="B22" i="4"/>
  <c r="AG21" i="4"/>
  <c r="AE21" i="4"/>
  <c r="AH21" i="4" s="1"/>
  <c r="AC21" i="4"/>
  <c r="Z21" i="4"/>
  <c r="Y21" i="4"/>
  <c r="B21" i="4"/>
  <c r="AG20" i="4"/>
  <c r="AE20" i="4"/>
  <c r="AH20" i="4" s="1"/>
  <c r="AC20" i="4"/>
  <c r="Z20" i="4"/>
  <c r="Y20" i="4"/>
  <c r="B20" i="4"/>
  <c r="AG19" i="4"/>
  <c r="AE19" i="4"/>
  <c r="AH19" i="4" s="1"/>
  <c r="AC19" i="4"/>
  <c r="Z19" i="4"/>
  <c r="Y19" i="4"/>
  <c r="B19" i="4"/>
  <c r="AH18" i="4"/>
  <c r="AG18" i="4"/>
  <c r="AE18" i="4"/>
  <c r="AC18" i="4"/>
  <c r="Z18" i="4"/>
  <c r="Y18" i="4"/>
  <c r="B18" i="4"/>
  <c r="AG17" i="4"/>
  <c r="AE17" i="4"/>
  <c r="AH17" i="4" s="1"/>
  <c r="AC17" i="4"/>
  <c r="Z17" i="4"/>
  <c r="Y17" i="4"/>
  <c r="B17" i="4"/>
  <c r="AG16" i="4"/>
  <c r="AE16" i="4"/>
  <c r="AH16" i="4" s="1"/>
  <c r="AC16" i="4"/>
  <c r="Z16" i="4"/>
  <c r="Y16" i="4"/>
  <c r="B16" i="4"/>
  <c r="AG15" i="4"/>
  <c r="AE15" i="4"/>
  <c r="AH15" i="4" s="1"/>
  <c r="AC15" i="4"/>
  <c r="Z15" i="4"/>
  <c r="Y15" i="4"/>
  <c r="B15" i="4"/>
  <c r="AH14" i="4"/>
  <c r="AG14" i="4"/>
  <c r="AC14" i="4"/>
  <c r="Z14" i="4"/>
  <c r="Y14" i="4"/>
  <c r="B14" i="4"/>
  <c r="AG13" i="4"/>
  <c r="AC13" i="4"/>
  <c r="Z13" i="4"/>
  <c r="U13" i="4"/>
  <c r="Y13" i="4" s="1"/>
  <c r="B13" i="4"/>
  <c r="AG12" i="4"/>
  <c r="AE12" i="4"/>
  <c r="AH12" i="4" s="1"/>
  <c r="AC12" i="4"/>
  <c r="Z12" i="4"/>
  <c r="Y12" i="4"/>
  <c r="B12" i="4"/>
  <c r="AG11" i="4"/>
  <c r="AC11" i="4"/>
  <c r="Z11" i="4"/>
  <c r="U11" i="4"/>
  <c r="Y11" i="4" s="1"/>
  <c r="B11" i="4"/>
  <c r="Z10" i="4"/>
  <c r="Y10" i="4"/>
  <c r="B10" i="4"/>
  <c r="Z9" i="4"/>
  <c r="U9" i="4"/>
  <c r="Y9" i="4" s="1"/>
  <c r="B9" i="4"/>
  <c r="Z8" i="4"/>
  <c r="U8" i="4"/>
  <c r="Y8" i="4" s="1"/>
  <c r="B8" i="4"/>
  <c r="AH7" i="4"/>
  <c r="AE7" i="4"/>
  <c r="Z7" i="4"/>
  <c r="Y7" i="4"/>
  <c r="B7" i="4"/>
  <c r="AE6" i="4"/>
  <c r="AH6" i="4" s="1"/>
  <c r="Z6" i="4"/>
  <c r="U6" i="4"/>
  <c r="Y6" i="4" s="1"/>
  <c r="B6" i="4"/>
  <c r="Z5" i="4"/>
  <c r="Y5" i="4"/>
  <c r="B5" i="4"/>
  <c r="Z4" i="4"/>
  <c r="Y4" i="4"/>
  <c r="B4" i="4"/>
  <c r="Z403" i="3"/>
  <c r="Y403" i="3"/>
  <c r="B403" i="3"/>
  <c r="Z402" i="3"/>
  <c r="Y402" i="3"/>
  <c r="B402" i="3"/>
  <c r="Z401" i="3"/>
  <c r="Y401" i="3"/>
  <c r="B401" i="3"/>
  <c r="Z400" i="3"/>
  <c r="Y400" i="3"/>
  <c r="B400" i="3"/>
  <c r="Z399" i="3"/>
  <c r="Y399" i="3"/>
  <c r="B399" i="3"/>
  <c r="Z398" i="3"/>
  <c r="Y398" i="3"/>
  <c r="B398" i="3"/>
  <c r="Z397" i="3"/>
  <c r="Y397" i="3"/>
  <c r="B397" i="3"/>
  <c r="Z396" i="3"/>
  <c r="Y396" i="3"/>
  <c r="B396" i="3"/>
  <c r="Z395" i="3"/>
  <c r="Y395" i="3"/>
  <c r="B395" i="3"/>
  <c r="Z394" i="3"/>
  <c r="Y394" i="3"/>
  <c r="B394" i="3"/>
  <c r="Z393" i="3"/>
  <c r="Y393" i="3"/>
  <c r="B393" i="3"/>
  <c r="Z392" i="3"/>
  <c r="Y392" i="3"/>
  <c r="B392" i="3"/>
  <c r="Z391" i="3"/>
  <c r="Y391" i="3"/>
  <c r="B391" i="3"/>
  <c r="Z390" i="3"/>
  <c r="Y390" i="3"/>
  <c r="B390" i="3"/>
  <c r="Z389" i="3"/>
  <c r="Y389" i="3"/>
  <c r="B389" i="3"/>
  <c r="Z388" i="3"/>
  <c r="Y388" i="3"/>
  <c r="B388" i="3"/>
  <c r="Z387" i="3"/>
  <c r="Y387" i="3"/>
  <c r="B387" i="3"/>
  <c r="Z386" i="3"/>
  <c r="Y386" i="3"/>
  <c r="B386" i="3"/>
  <c r="Z385" i="3"/>
  <c r="Y385" i="3"/>
  <c r="B385" i="3"/>
  <c r="Z384" i="3"/>
  <c r="Y384" i="3"/>
  <c r="B384" i="3"/>
  <c r="Z383" i="3"/>
  <c r="Y383" i="3"/>
  <c r="B383" i="3"/>
  <c r="Z382" i="3"/>
  <c r="Y382" i="3"/>
  <c r="B382" i="3"/>
  <c r="Z381" i="3"/>
  <c r="Y381" i="3"/>
  <c r="B381" i="3"/>
  <c r="Z380" i="3"/>
  <c r="Y380" i="3"/>
  <c r="B380" i="3"/>
  <c r="Z379" i="3"/>
  <c r="Y379" i="3"/>
  <c r="B379" i="3"/>
  <c r="Z378" i="3"/>
  <c r="Y378" i="3"/>
  <c r="B378" i="3"/>
  <c r="Z377" i="3"/>
  <c r="Y377" i="3"/>
  <c r="B377" i="3"/>
  <c r="Z376" i="3"/>
  <c r="Y376" i="3"/>
  <c r="B376" i="3"/>
  <c r="Z375" i="3"/>
  <c r="Y375" i="3"/>
  <c r="B375" i="3"/>
  <c r="Z374" i="3"/>
  <c r="Y374" i="3"/>
  <c r="B374" i="3"/>
  <c r="Z373" i="3"/>
  <c r="Y373" i="3"/>
  <c r="B373" i="3"/>
  <c r="Z372" i="3"/>
  <c r="Y372" i="3"/>
  <c r="B372" i="3"/>
  <c r="Z371" i="3"/>
  <c r="Y371" i="3"/>
  <c r="B371" i="3"/>
  <c r="Z370" i="3"/>
  <c r="Y370" i="3"/>
  <c r="B370" i="3"/>
  <c r="Z369" i="3"/>
  <c r="Y369" i="3"/>
  <c r="B369" i="3"/>
  <c r="Z368" i="3"/>
  <c r="Y368" i="3"/>
  <c r="B368" i="3"/>
  <c r="Z367" i="3"/>
  <c r="Y367" i="3"/>
  <c r="B367" i="3"/>
  <c r="Z366" i="3"/>
  <c r="Y366" i="3"/>
  <c r="B366" i="3"/>
  <c r="Z365" i="3"/>
  <c r="Y365" i="3"/>
  <c r="B365" i="3"/>
  <c r="Z364" i="3"/>
  <c r="Y364" i="3"/>
  <c r="B364" i="3"/>
  <c r="Z363" i="3"/>
  <c r="Y363" i="3"/>
  <c r="B363" i="3"/>
  <c r="Z362" i="3"/>
  <c r="Y362" i="3"/>
  <c r="B362" i="3"/>
  <c r="Z361" i="3"/>
  <c r="Y361" i="3"/>
  <c r="B361" i="3"/>
  <c r="Z360" i="3"/>
  <c r="Y360" i="3"/>
  <c r="B360" i="3"/>
  <c r="Z359" i="3"/>
  <c r="Y359" i="3"/>
  <c r="B359" i="3"/>
  <c r="Z358" i="3"/>
  <c r="Y358" i="3"/>
  <c r="B358" i="3"/>
  <c r="Z357" i="3"/>
  <c r="Y357" i="3"/>
  <c r="B357" i="3"/>
  <c r="Z356" i="3"/>
  <c r="Y356" i="3"/>
  <c r="B356" i="3"/>
  <c r="Z355" i="3"/>
  <c r="Y355" i="3"/>
  <c r="B355" i="3"/>
  <c r="Z354" i="3"/>
  <c r="Y354" i="3"/>
  <c r="B354" i="3"/>
  <c r="Z353" i="3"/>
  <c r="Y353" i="3"/>
  <c r="B353" i="3"/>
  <c r="Z352" i="3"/>
  <c r="Y352" i="3"/>
  <c r="B352" i="3"/>
  <c r="Z351" i="3"/>
  <c r="Y351" i="3"/>
  <c r="B351" i="3"/>
  <c r="Z350" i="3"/>
  <c r="Y350" i="3"/>
  <c r="B350" i="3"/>
  <c r="Z349" i="3"/>
  <c r="Y349" i="3"/>
  <c r="B349" i="3"/>
  <c r="Z348" i="3"/>
  <c r="Y348" i="3"/>
  <c r="B348" i="3"/>
  <c r="Z347" i="3"/>
  <c r="Y347" i="3"/>
  <c r="B347" i="3"/>
  <c r="Z346" i="3"/>
  <c r="Y346" i="3"/>
  <c r="B346" i="3"/>
  <c r="Z345" i="3"/>
  <c r="Y345" i="3"/>
  <c r="B345" i="3"/>
  <c r="Z344" i="3"/>
  <c r="Y344" i="3"/>
  <c r="B344" i="3"/>
  <c r="Z343" i="3"/>
  <c r="Y343" i="3"/>
  <c r="B343" i="3"/>
  <c r="Z342" i="3"/>
  <c r="Y342" i="3"/>
  <c r="B342" i="3"/>
  <c r="Z341" i="3"/>
  <c r="Y341" i="3"/>
  <c r="B341" i="3"/>
  <c r="Z340" i="3"/>
  <c r="Y340" i="3"/>
  <c r="B340" i="3"/>
  <c r="Z339" i="3"/>
  <c r="Y339" i="3"/>
  <c r="B339" i="3"/>
  <c r="Z338" i="3"/>
  <c r="Y338" i="3"/>
  <c r="B338" i="3"/>
  <c r="Z337" i="3"/>
  <c r="Y337" i="3"/>
  <c r="B337" i="3"/>
  <c r="Z336" i="3"/>
  <c r="Y336" i="3"/>
  <c r="B336" i="3"/>
  <c r="Z335" i="3"/>
  <c r="Y335" i="3"/>
  <c r="B335" i="3"/>
  <c r="Z334" i="3"/>
  <c r="Y334" i="3"/>
  <c r="B334" i="3"/>
  <c r="Z333" i="3"/>
  <c r="Y333" i="3"/>
  <c r="B333" i="3"/>
  <c r="Z332" i="3"/>
  <c r="Y332" i="3"/>
  <c r="B332" i="3"/>
  <c r="Z331" i="3"/>
  <c r="Y331" i="3"/>
  <c r="B331" i="3"/>
  <c r="Z330" i="3"/>
  <c r="Y330" i="3"/>
  <c r="B330" i="3"/>
  <c r="Z329" i="3"/>
  <c r="Y329" i="3"/>
  <c r="B329" i="3"/>
  <c r="Z328" i="3"/>
  <c r="Y328" i="3"/>
  <c r="B328" i="3"/>
  <c r="Z327" i="3"/>
  <c r="Y327" i="3"/>
  <c r="B327" i="3"/>
  <c r="Z326" i="3"/>
  <c r="Y326" i="3"/>
  <c r="B326" i="3"/>
  <c r="Z325" i="3"/>
  <c r="Y325" i="3"/>
  <c r="B325" i="3"/>
  <c r="Z324" i="3"/>
  <c r="Y324" i="3"/>
  <c r="B324" i="3"/>
  <c r="Z323" i="3"/>
  <c r="Y323" i="3"/>
  <c r="B323" i="3"/>
  <c r="Z322" i="3"/>
  <c r="Y322" i="3"/>
  <c r="B322" i="3"/>
  <c r="Z321" i="3"/>
  <c r="Y321" i="3"/>
  <c r="B321" i="3"/>
  <c r="Z320" i="3"/>
  <c r="Y320" i="3"/>
  <c r="B320" i="3"/>
  <c r="Z319" i="3"/>
  <c r="Y319" i="3"/>
  <c r="B319" i="3"/>
  <c r="Z318" i="3"/>
  <c r="Y318" i="3"/>
  <c r="B318" i="3"/>
  <c r="Z317" i="3"/>
  <c r="Y317" i="3"/>
  <c r="B317" i="3"/>
  <c r="Z316" i="3"/>
  <c r="Y316" i="3"/>
  <c r="B316" i="3"/>
  <c r="Z315" i="3"/>
  <c r="Y315" i="3"/>
  <c r="B315" i="3"/>
  <c r="Z314" i="3"/>
  <c r="Y314" i="3"/>
  <c r="B314" i="3"/>
  <c r="Z313" i="3"/>
  <c r="Y313" i="3"/>
  <c r="B313" i="3"/>
  <c r="Z312" i="3"/>
  <c r="Y312" i="3"/>
  <c r="B312" i="3"/>
  <c r="Z311" i="3"/>
  <c r="Y311" i="3"/>
  <c r="B311" i="3"/>
  <c r="Z310" i="3"/>
  <c r="Y310" i="3"/>
  <c r="B310" i="3"/>
  <c r="Z309" i="3"/>
  <c r="Y309" i="3"/>
  <c r="B309" i="3"/>
  <c r="Z308" i="3"/>
  <c r="Y308" i="3"/>
  <c r="B308" i="3"/>
  <c r="Z307" i="3"/>
  <c r="Y307" i="3"/>
  <c r="B307" i="3"/>
  <c r="Z306" i="3"/>
  <c r="Y306" i="3"/>
  <c r="B306" i="3"/>
  <c r="Z305" i="3"/>
  <c r="Y305" i="3"/>
  <c r="B305" i="3"/>
  <c r="Z304" i="3"/>
  <c r="Y304" i="3"/>
  <c r="B304" i="3"/>
  <c r="Z303" i="3"/>
  <c r="Y303" i="3"/>
  <c r="B303" i="3"/>
  <c r="Z302" i="3"/>
  <c r="Y302" i="3"/>
  <c r="B302" i="3"/>
  <c r="Z301" i="3"/>
  <c r="Y301" i="3"/>
  <c r="B301" i="3"/>
  <c r="Z300" i="3"/>
  <c r="Y300" i="3"/>
  <c r="B300" i="3"/>
  <c r="Z299" i="3"/>
  <c r="Y299" i="3"/>
  <c r="B299" i="3"/>
  <c r="Z298" i="3"/>
  <c r="Y298" i="3"/>
  <c r="B298" i="3"/>
  <c r="Z297" i="3"/>
  <c r="Y297" i="3"/>
  <c r="B297" i="3"/>
  <c r="Z296" i="3"/>
  <c r="Y296" i="3"/>
  <c r="B296" i="3"/>
  <c r="Z295" i="3"/>
  <c r="Y295" i="3"/>
  <c r="B295" i="3"/>
  <c r="Z294" i="3"/>
  <c r="Y294" i="3"/>
  <c r="B294" i="3"/>
  <c r="Z293" i="3"/>
  <c r="Y293" i="3"/>
  <c r="B293" i="3"/>
  <c r="Z292" i="3"/>
  <c r="Y292" i="3"/>
  <c r="B292" i="3"/>
  <c r="Z291" i="3"/>
  <c r="Y291" i="3"/>
  <c r="B291" i="3"/>
  <c r="Z290" i="3"/>
  <c r="Y290" i="3"/>
  <c r="B290" i="3"/>
  <c r="Z289" i="3"/>
  <c r="Y289" i="3"/>
  <c r="B289" i="3"/>
  <c r="Z288" i="3"/>
  <c r="Y288" i="3"/>
  <c r="B288" i="3"/>
  <c r="Z287" i="3"/>
  <c r="Y287" i="3"/>
  <c r="B287" i="3"/>
  <c r="Z286" i="3"/>
  <c r="Y286" i="3"/>
  <c r="B286" i="3"/>
  <c r="Z285" i="3"/>
  <c r="Y285" i="3"/>
  <c r="B285" i="3"/>
  <c r="Z284" i="3"/>
  <c r="Y284" i="3"/>
  <c r="B284" i="3"/>
  <c r="Z283" i="3"/>
  <c r="Y283" i="3"/>
  <c r="B283" i="3"/>
  <c r="Z282" i="3"/>
  <c r="Y282" i="3"/>
  <c r="B282" i="3"/>
  <c r="Z281" i="3"/>
  <c r="Y281" i="3"/>
  <c r="B281" i="3"/>
  <c r="Z280" i="3"/>
  <c r="Y280" i="3"/>
  <c r="B280" i="3"/>
  <c r="Z279" i="3"/>
  <c r="Y279" i="3"/>
  <c r="B279" i="3"/>
  <c r="Z278" i="3"/>
  <c r="Y278" i="3"/>
  <c r="B278" i="3"/>
  <c r="Z277" i="3"/>
  <c r="Y277" i="3"/>
  <c r="B277" i="3"/>
  <c r="Z276" i="3"/>
  <c r="Y276" i="3"/>
  <c r="B276" i="3"/>
  <c r="Z275" i="3"/>
  <c r="Y275" i="3"/>
  <c r="B275" i="3"/>
  <c r="Z274" i="3"/>
  <c r="Y274" i="3"/>
  <c r="B274" i="3"/>
  <c r="Z273" i="3"/>
  <c r="Y273" i="3"/>
  <c r="B273" i="3"/>
  <c r="Z272" i="3"/>
  <c r="Y272" i="3"/>
  <c r="B272" i="3"/>
  <c r="Z271" i="3"/>
  <c r="Y271" i="3"/>
  <c r="B271" i="3"/>
  <c r="Z270" i="3"/>
  <c r="Y270" i="3"/>
  <c r="B270" i="3"/>
  <c r="Z269" i="3"/>
  <c r="Y269" i="3"/>
  <c r="B269" i="3"/>
  <c r="Z268" i="3"/>
  <c r="Y268" i="3"/>
  <c r="B268" i="3"/>
  <c r="Z267" i="3"/>
  <c r="Y267" i="3"/>
  <c r="B267" i="3"/>
  <c r="Z266" i="3"/>
  <c r="Y266" i="3"/>
  <c r="B266" i="3"/>
  <c r="Z265" i="3"/>
  <c r="Y265" i="3"/>
  <c r="B265" i="3"/>
  <c r="Z264" i="3"/>
  <c r="Y264" i="3"/>
  <c r="B264" i="3"/>
  <c r="Z263" i="3"/>
  <c r="Y263" i="3"/>
  <c r="B263" i="3"/>
  <c r="Z262" i="3"/>
  <c r="Y262" i="3"/>
  <c r="B262" i="3"/>
  <c r="Z261" i="3"/>
  <c r="Y261" i="3"/>
  <c r="B261" i="3"/>
  <c r="Z260" i="3"/>
  <c r="Y260" i="3"/>
  <c r="B260" i="3"/>
  <c r="Z259" i="3"/>
  <c r="Y259" i="3"/>
  <c r="B259" i="3"/>
  <c r="Z258" i="3"/>
  <c r="Y258" i="3"/>
  <c r="B258" i="3"/>
  <c r="Z257" i="3"/>
  <c r="Y257" i="3"/>
  <c r="B257" i="3"/>
  <c r="Z256" i="3"/>
  <c r="Y256" i="3"/>
  <c r="B256" i="3"/>
  <c r="Z255" i="3"/>
  <c r="Y255" i="3"/>
  <c r="B255" i="3"/>
  <c r="Z254" i="3"/>
  <c r="Y254" i="3"/>
  <c r="B254" i="3"/>
  <c r="Z253" i="3"/>
  <c r="Y253" i="3"/>
  <c r="B253" i="3"/>
  <c r="Z252" i="3"/>
  <c r="Y252" i="3"/>
  <c r="B252" i="3"/>
  <c r="Z251" i="3"/>
  <c r="Y251" i="3"/>
  <c r="B251" i="3"/>
  <c r="Z250" i="3"/>
  <c r="Y250" i="3"/>
  <c r="B250" i="3"/>
  <c r="Z249" i="3"/>
  <c r="Y249" i="3"/>
  <c r="B249" i="3"/>
  <c r="Z248" i="3"/>
  <c r="Y248" i="3"/>
  <c r="B248" i="3"/>
  <c r="Z247" i="3"/>
  <c r="Y247" i="3"/>
  <c r="B247" i="3"/>
  <c r="Z246" i="3"/>
  <c r="Y246" i="3"/>
  <c r="B246" i="3"/>
  <c r="Z245" i="3"/>
  <c r="Y245" i="3"/>
  <c r="B245" i="3"/>
  <c r="Z244" i="3"/>
  <c r="Y244" i="3"/>
  <c r="B244" i="3"/>
  <c r="Z243" i="3"/>
  <c r="Y243" i="3"/>
  <c r="B243" i="3"/>
  <c r="Z242" i="3"/>
  <c r="Y242" i="3"/>
  <c r="B242" i="3"/>
  <c r="Z241" i="3"/>
  <c r="Y241" i="3"/>
  <c r="B241" i="3"/>
  <c r="Z240" i="3"/>
  <c r="Y240" i="3"/>
  <c r="B240" i="3"/>
  <c r="Z239" i="3"/>
  <c r="Y239" i="3"/>
  <c r="B239" i="3"/>
  <c r="Z238" i="3"/>
  <c r="Y238" i="3"/>
  <c r="B238" i="3"/>
  <c r="Z237" i="3"/>
  <c r="Y237" i="3"/>
  <c r="B237" i="3"/>
  <c r="Z236" i="3"/>
  <c r="Y236" i="3"/>
  <c r="B236" i="3"/>
  <c r="Z235" i="3"/>
  <c r="Y235" i="3"/>
  <c r="B235" i="3"/>
  <c r="Z234" i="3"/>
  <c r="Y234" i="3"/>
  <c r="B234" i="3"/>
  <c r="Z233" i="3"/>
  <c r="Y233" i="3"/>
  <c r="B233" i="3"/>
  <c r="Z232" i="3"/>
  <c r="Y232" i="3"/>
  <c r="B232" i="3"/>
  <c r="Z231" i="3"/>
  <c r="Y231" i="3"/>
  <c r="B231" i="3"/>
  <c r="Z230" i="3"/>
  <c r="Y230" i="3"/>
  <c r="B230" i="3"/>
  <c r="Z229" i="3"/>
  <c r="Y229" i="3"/>
  <c r="B229" i="3"/>
  <c r="Z228" i="3"/>
  <c r="Y228" i="3"/>
  <c r="B228" i="3"/>
  <c r="Z227" i="3"/>
  <c r="Y227" i="3"/>
  <c r="B227" i="3"/>
  <c r="Z226" i="3"/>
  <c r="Y226" i="3"/>
  <c r="B226" i="3"/>
  <c r="Z225" i="3"/>
  <c r="Y225" i="3"/>
  <c r="B225" i="3"/>
  <c r="Z224" i="3"/>
  <c r="Y224" i="3"/>
  <c r="B224" i="3"/>
  <c r="Z223" i="3"/>
  <c r="Y223" i="3"/>
  <c r="B223" i="3"/>
  <c r="Z222" i="3"/>
  <c r="Y222" i="3"/>
  <c r="B222" i="3"/>
  <c r="Z221" i="3"/>
  <c r="Y221" i="3"/>
  <c r="B221" i="3"/>
  <c r="Z220" i="3"/>
  <c r="Y220" i="3"/>
  <c r="B220" i="3"/>
  <c r="Z219" i="3"/>
  <c r="Y219" i="3"/>
  <c r="B219" i="3"/>
  <c r="Z218" i="3"/>
  <c r="Y218" i="3"/>
  <c r="B218" i="3"/>
  <c r="Z217" i="3"/>
  <c r="Y217" i="3"/>
  <c r="B217" i="3"/>
  <c r="Z216" i="3"/>
  <c r="Y216" i="3"/>
  <c r="B216" i="3"/>
  <c r="Z215" i="3"/>
  <c r="Y215" i="3"/>
  <c r="B215" i="3"/>
  <c r="Z214" i="3"/>
  <c r="Y214" i="3"/>
  <c r="B214" i="3"/>
  <c r="Z213" i="3"/>
  <c r="Y213" i="3"/>
  <c r="B213" i="3"/>
  <c r="Z212" i="3"/>
  <c r="Y212" i="3"/>
  <c r="B212" i="3"/>
  <c r="Z211" i="3"/>
  <c r="Y211" i="3"/>
  <c r="B211" i="3"/>
  <c r="Z210" i="3"/>
  <c r="Y210" i="3"/>
  <c r="B210" i="3"/>
  <c r="Z209" i="3"/>
  <c r="Y209" i="3"/>
  <c r="B209" i="3"/>
  <c r="Z208" i="3"/>
  <c r="Y208" i="3"/>
  <c r="B208" i="3"/>
  <c r="Z207" i="3"/>
  <c r="Y207" i="3"/>
  <c r="B207" i="3"/>
  <c r="Z206" i="3"/>
  <c r="Y206" i="3"/>
  <c r="B206" i="3"/>
  <c r="Z205" i="3"/>
  <c r="Y205" i="3"/>
  <c r="B205" i="3"/>
  <c r="Z204" i="3"/>
  <c r="Y204" i="3"/>
  <c r="B204" i="3"/>
  <c r="Z203" i="3"/>
  <c r="Y203" i="3"/>
  <c r="B203" i="3"/>
  <c r="Z202" i="3"/>
  <c r="Y202" i="3"/>
  <c r="B202" i="3"/>
  <c r="Z201" i="3"/>
  <c r="Y201" i="3"/>
  <c r="B201" i="3"/>
  <c r="Z200" i="3"/>
  <c r="Y200" i="3"/>
  <c r="B200" i="3"/>
  <c r="Z199" i="3"/>
  <c r="Y199" i="3"/>
  <c r="B199" i="3"/>
  <c r="Z198" i="3"/>
  <c r="Y198" i="3"/>
  <c r="B198" i="3"/>
  <c r="Z197" i="3"/>
  <c r="Y197" i="3"/>
  <c r="B197" i="3"/>
  <c r="Z196" i="3"/>
  <c r="Y196" i="3"/>
  <c r="B196" i="3"/>
  <c r="Z195" i="3"/>
  <c r="Y195" i="3"/>
  <c r="B195" i="3"/>
  <c r="Z194" i="3"/>
  <c r="Y194" i="3"/>
  <c r="B194" i="3"/>
  <c r="Z193" i="3"/>
  <c r="Y193" i="3"/>
  <c r="B193" i="3"/>
  <c r="Z192" i="3"/>
  <c r="Y192" i="3"/>
  <c r="B192" i="3"/>
  <c r="Z191" i="3"/>
  <c r="Y191" i="3"/>
  <c r="B191" i="3"/>
  <c r="Z190" i="3"/>
  <c r="Y190" i="3"/>
  <c r="B190" i="3"/>
  <c r="Z189" i="3"/>
  <c r="Y189" i="3"/>
  <c r="B189" i="3"/>
  <c r="Z188" i="3"/>
  <c r="Y188" i="3"/>
  <c r="B188" i="3"/>
  <c r="Z187" i="3"/>
  <c r="Y187" i="3"/>
  <c r="B187" i="3"/>
  <c r="Z186" i="3"/>
  <c r="Y186" i="3"/>
  <c r="B186" i="3"/>
  <c r="Z185" i="3"/>
  <c r="Y185" i="3"/>
  <c r="B185" i="3"/>
  <c r="Z184" i="3"/>
  <c r="Y184" i="3"/>
  <c r="B184" i="3"/>
  <c r="Z183" i="3"/>
  <c r="Y183" i="3"/>
  <c r="B183" i="3"/>
  <c r="Z182" i="3"/>
  <c r="Y182" i="3"/>
  <c r="B182" i="3"/>
  <c r="Z181" i="3"/>
  <c r="Y181" i="3"/>
  <c r="B181" i="3"/>
  <c r="Z180" i="3"/>
  <c r="Y180" i="3"/>
  <c r="B180" i="3"/>
  <c r="Z179" i="3"/>
  <c r="Y179" i="3"/>
  <c r="B179" i="3"/>
  <c r="Z178" i="3"/>
  <c r="Y178" i="3"/>
  <c r="B178" i="3"/>
  <c r="Z177" i="3"/>
  <c r="Y177" i="3"/>
  <c r="B177" i="3"/>
  <c r="Z176" i="3"/>
  <c r="Y176" i="3"/>
  <c r="B176" i="3"/>
  <c r="Z175" i="3"/>
  <c r="Y175" i="3"/>
  <c r="B175" i="3"/>
  <c r="Z174" i="3"/>
  <c r="Y174" i="3"/>
  <c r="B174" i="3"/>
  <c r="Z173" i="3"/>
  <c r="Y173" i="3"/>
  <c r="B173" i="3"/>
  <c r="Z172" i="3"/>
  <c r="Y172" i="3"/>
  <c r="B172" i="3"/>
  <c r="Z171" i="3"/>
  <c r="Y171" i="3"/>
  <c r="B171" i="3"/>
  <c r="Z170" i="3"/>
  <c r="Y170" i="3"/>
  <c r="B170" i="3"/>
  <c r="Z169" i="3"/>
  <c r="Y169" i="3"/>
  <c r="B169" i="3"/>
  <c r="Z168" i="3"/>
  <c r="Y168" i="3"/>
  <c r="B168" i="3"/>
  <c r="Z167" i="3"/>
  <c r="Y167" i="3"/>
  <c r="B167" i="3"/>
  <c r="Z166" i="3"/>
  <c r="Y166" i="3"/>
  <c r="B166" i="3"/>
  <c r="Z165" i="3"/>
  <c r="Y165" i="3"/>
  <c r="B165" i="3"/>
  <c r="Z164" i="3"/>
  <c r="Y164" i="3"/>
  <c r="B164" i="3"/>
  <c r="Z163" i="3"/>
  <c r="Y163" i="3"/>
  <c r="B163" i="3"/>
  <c r="Z162" i="3"/>
  <c r="Y162" i="3"/>
  <c r="B162" i="3"/>
  <c r="Z161" i="3"/>
  <c r="Y161" i="3"/>
  <c r="B161" i="3"/>
  <c r="Z160" i="3"/>
  <c r="Y160" i="3"/>
  <c r="B160" i="3"/>
  <c r="Z159" i="3"/>
  <c r="Y159" i="3"/>
  <c r="B159" i="3"/>
  <c r="Z158" i="3"/>
  <c r="Y158" i="3"/>
  <c r="B158" i="3"/>
  <c r="Z157" i="3"/>
  <c r="Y157" i="3"/>
  <c r="B157" i="3"/>
  <c r="Z156" i="3"/>
  <c r="Y156" i="3"/>
  <c r="B156" i="3"/>
  <c r="Z155" i="3"/>
  <c r="Y155" i="3"/>
  <c r="B155" i="3"/>
  <c r="Z154" i="3"/>
  <c r="Y154" i="3"/>
  <c r="B154" i="3"/>
  <c r="Z153" i="3"/>
  <c r="Y153" i="3"/>
  <c r="B153" i="3"/>
  <c r="Z152" i="3"/>
  <c r="Y152" i="3"/>
  <c r="B152" i="3"/>
  <c r="Z151" i="3"/>
  <c r="Y151" i="3"/>
  <c r="B151" i="3"/>
  <c r="Z150" i="3"/>
  <c r="Y150" i="3"/>
  <c r="B150" i="3"/>
  <c r="Z149" i="3"/>
  <c r="Y149" i="3"/>
  <c r="B149" i="3"/>
  <c r="Z148" i="3"/>
  <c r="Y148" i="3"/>
  <c r="B148" i="3"/>
  <c r="Z147" i="3"/>
  <c r="Y147" i="3"/>
  <c r="B147" i="3"/>
  <c r="Z146" i="3"/>
  <c r="Y146" i="3"/>
  <c r="B146" i="3"/>
  <c r="Z145" i="3"/>
  <c r="Y145" i="3"/>
  <c r="B145" i="3"/>
  <c r="Z144" i="3"/>
  <c r="Y144" i="3"/>
  <c r="B144" i="3"/>
  <c r="Z143" i="3"/>
  <c r="Y143" i="3"/>
  <c r="B143" i="3"/>
  <c r="Z142" i="3"/>
  <c r="Y142" i="3"/>
  <c r="B142" i="3"/>
  <c r="Z141" i="3"/>
  <c r="Y141" i="3"/>
  <c r="B141" i="3"/>
  <c r="Z140" i="3"/>
  <c r="Y140" i="3"/>
  <c r="B140" i="3"/>
  <c r="Z139" i="3"/>
  <c r="Y139" i="3"/>
  <c r="B139" i="3"/>
  <c r="Z138" i="3"/>
  <c r="Y138" i="3"/>
  <c r="B138" i="3"/>
  <c r="Z137" i="3"/>
  <c r="Y137" i="3"/>
  <c r="B137" i="3"/>
  <c r="Z136" i="3"/>
  <c r="Y136" i="3"/>
  <c r="B136" i="3"/>
  <c r="Z135" i="3"/>
  <c r="Y135" i="3"/>
  <c r="B135" i="3"/>
  <c r="Z134" i="3"/>
  <c r="Y134" i="3"/>
  <c r="B134" i="3"/>
  <c r="Z133" i="3"/>
  <c r="Y133" i="3"/>
  <c r="B133" i="3"/>
  <c r="Z132" i="3"/>
  <c r="Y132" i="3"/>
  <c r="B132" i="3"/>
  <c r="Z131" i="3"/>
  <c r="Y131" i="3"/>
  <c r="B131" i="3"/>
  <c r="Z130" i="3"/>
  <c r="Y130" i="3"/>
  <c r="B130" i="3"/>
  <c r="Z129" i="3"/>
  <c r="Y129" i="3"/>
  <c r="B129" i="3"/>
  <c r="Z128" i="3"/>
  <c r="Y128" i="3"/>
  <c r="B128" i="3"/>
  <c r="Z127" i="3"/>
  <c r="Y127" i="3"/>
  <c r="B127" i="3"/>
  <c r="Z126" i="3"/>
  <c r="Y126" i="3"/>
  <c r="B126" i="3"/>
  <c r="Z125" i="3"/>
  <c r="Y125" i="3"/>
  <c r="B125" i="3"/>
  <c r="Z124" i="3"/>
  <c r="Y124" i="3"/>
  <c r="B124" i="3"/>
  <c r="Z123" i="3"/>
  <c r="Y123" i="3"/>
  <c r="B123" i="3"/>
  <c r="Z122" i="3"/>
  <c r="Y122" i="3"/>
  <c r="B122" i="3"/>
  <c r="Z121" i="3"/>
  <c r="Y121" i="3"/>
  <c r="B121" i="3"/>
  <c r="Z120" i="3"/>
  <c r="Y120" i="3"/>
  <c r="B120" i="3"/>
  <c r="Z119" i="3"/>
  <c r="Y119" i="3"/>
  <c r="B119" i="3"/>
  <c r="Z118" i="3"/>
  <c r="Y118" i="3"/>
  <c r="B118" i="3"/>
  <c r="Z117" i="3"/>
  <c r="Y117" i="3"/>
  <c r="B117" i="3"/>
  <c r="Z116" i="3"/>
  <c r="Y116" i="3"/>
  <c r="B116" i="3"/>
  <c r="Z115" i="3"/>
  <c r="Y115" i="3"/>
  <c r="B115" i="3"/>
  <c r="Z114" i="3"/>
  <c r="Y114" i="3"/>
  <c r="B114" i="3"/>
  <c r="Z113" i="3"/>
  <c r="Y113" i="3"/>
  <c r="B113" i="3"/>
  <c r="Z112" i="3"/>
  <c r="Y112" i="3"/>
  <c r="B112" i="3"/>
  <c r="Z111" i="3"/>
  <c r="Y111" i="3"/>
  <c r="B111" i="3"/>
  <c r="Z110" i="3"/>
  <c r="Y110" i="3"/>
  <c r="B110" i="3"/>
  <c r="Z109" i="3"/>
  <c r="Y109" i="3"/>
  <c r="B109" i="3"/>
  <c r="Z108" i="3"/>
  <c r="Y108" i="3"/>
  <c r="B108" i="3"/>
  <c r="Z107" i="3"/>
  <c r="Y107" i="3"/>
  <c r="B107" i="3"/>
  <c r="Z106" i="3"/>
  <c r="Y106" i="3"/>
  <c r="B106" i="3"/>
  <c r="Z105" i="3"/>
  <c r="Y105" i="3"/>
  <c r="B105" i="3"/>
  <c r="Z104" i="3"/>
  <c r="Y104" i="3"/>
  <c r="B104" i="3"/>
  <c r="Z103" i="3"/>
  <c r="Y103" i="3"/>
  <c r="B103" i="3"/>
  <c r="Z102" i="3"/>
  <c r="Y102" i="3"/>
  <c r="B102" i="3"/>
  <c r="Z101" i="3"/>
  <c r="Y101" i="3"/>
  <c r="B101" i="3"/>
  <c r="Z100" i="3"/>
  <c r="Y100" i="3"/>
  <c r="B100" i="3"/>
  <c r="Z99" i="3"/>
  <c r="Y99" i="3"/>
  <c r="B99" i="3"/>
  <c r="Z98" i="3"/>
  <c r="Y98" i="3"/>
  <c r="B98" i="3"/>
  <c r="Z97" i="3"/>
  <c r="Y97" i="3"/>
  <c r="B97" i="3"/>
  <c r="Z96" i="3"/>
  <c r="Y96" i="3"/>
  <c r="B96" i="3"/>
  <c r="Z95" i="3"/>
  <c r="Y95" i="3"/>
  <c r="B95" i="3"/>
  <c r="Z94" i="3"/>
  <c r="Y94" i="3"/>
  <c r="B94" i="3"/>
  <c r="Z93" i="3"/>
  <c r="Y93" i="3"/>
  <c r="B93" i="3"/>
  <c r="Z92" i="3"/>
  <c r="Y92" i="3"/>
  <c r="B92" i="3"/>
  <c r="Z91" i="3"/>
  <c r="Y91" i="3"/>
  <c r="B91" i="3"/>
  <c r="Z90" i="3"/>
  <c r="Y90" i="3"/>
  <c r="B90" i="3"/>
  <c r="Z89" i="3"/>
  <c r="Y89" i="3"/>
  <c r="B89" i="3"/>
  <c r="Z88" i="3"/>
  <c r="Y88" i="3"/>
  <c r="B88" i="3"/>
  <c r="Z87" i="3"/>
  <c r="Y87" i="3"/>
  <c r="B87" i="3"/>
  <c r="Z86" i="3"/>
  <c r="Y86" i="3"/>
  <c r="B86" i="3"/>
  <c r="Z85" i="3"/>
  <c r="Y85" i="3"/>
  <c r="B85" i="3"/>
  <c r="Z84" i="3"/>
  <c r="Y84" i="3"/>
  <c r="B84" i="3"/>
  <c r="Z83" i="3"/>
  <c r="Y83" i="3"/>
  <c r="B83" i="3"/>
  <c r="Z82" i="3"/>
  <c r="Y82" i="3"/>
  <c r="B82" i="3"/>
  <c r="Z81" i="3"/>
  <c r="Y81" i="3"/>
  <c r="B81" i="3"/>
  <c r="Z80" i="3"/>
  <c r="Y80" i="3"/>
  <c r="B80" i="3"/>
  <c r="Z79" i="3"/>
  <c r="Y79" i="3"/>
  <c r="B79" i="3"/>
  <c r="Z78" i="3"/>
  <c r="Y78" i="3"/>
  <c r="B78" i="3"/>
  <c r="Z77" i="3"/>
  <c r="Y77" i="3"/>
  <c r="B77" i="3"/>
  <c r="Z76" i="3"/>
  <c r="Y76" i="3"/>
  <c r="B76" i="3"/>
  <c r="Z75" i="3"/>
  <c r="Y75" i="3"/>
  <c r="B75" i="3"/>
  <c r="Z74" i="3"/>
  <c r="Y74" i="3"/>
  <c r="B74" i="3"/>
  <c r="Z73" i="3"/>
  <c r="Y73" i="3"/>
  <c r="B73" i="3"/>
  <c r="Z72" i="3"/>
  <c r="Y72" i="3"/>
  <c r="B72" i="3"/>
  <c r="Z71" i="3"/>
  <c r="Y71" i="3"/>
  <c r="B71" i="3"/>
  <c r="Z70" i="3"/>
  <c r="Y70" i="3"/>
  <c r="B70" i="3"/>
  <c r="Z69" i="3"/>
  <c r="Y69" i="3"/>
  <c r="B69" i="3"/>
  <c r="Z68" i="3"/>
  <c r="Y68" i="3"/>
  <c r="B68" i="3"/>
  <c r="Z67" i="3"/>
  <c r="Y67" i="3"/>
  <c r="B67" i="3"/>
  <c r="Z66" i="3"/>
  <c r="Y66" i="3"/>
  <c r="B66" i="3"/>
  <c r="Z65" i="3"/>
  <c r="Y65" i="3"/>
  <c r="B65" i="3"/>
  <c r="Z64" i="3"/>
  <c r="Y64" i="3"/>
  <c r="B64" i="3"/>
  <c r="Z63" i="3"/>
  <c r="Y63" i="3"/>
  <c r="B63" i="3"/>
  <c r="Z62" i="3"/>
  <c r="Y62" i="3"/>
  <c r="B62" i="3"/>
  <c r="Z61" i="3"/>
  <c r="Y61" i="3"/>
  <c r="B61" i="3"/>
  <c r="Z60" i="3"/>
  <c r="Y60" i="3"/>
  <c r="B60" i="3"/>
  <c r="Z59" i="3"/>
  <c r="Y59" i="3"/>
  <c r="B59" i="3"/>
  <c r="Z58" i="3"/>
  <c r="Y58" i="3"/>
  <c r="B58" i="3"/>
  <c r="Z57" i="3"/>
  <c r="Y57" i="3"/>
  <c r="B57" i="3"/>
  <c r="Z56" i="3"/>
  <c r="Y56" i="3"/>
  <c r="B56" i="3"/>
  <c r="Z55" i="3"/>
  <c r="Y55" i="3"/>
  <c r="B55" i="3"/>
  <c r="Z54" i="3"/>
  <c r="Y54" i="3"/>
  <c r="B54" i="3"/>
  <c r="Z53" i="3"/>
  <c r="Y53" i="3"/>
  <c r="B53" i="3"/>
  <c r="Z52" i="3"/>
  <c r="Y52" i="3"/>
  <c r="B52" i="3"/>
  <c r="Z51" i="3"/>
  <c r="Y51" i="3"/>
  <c r="B51" i="3"/>
  <c r="Z50" i="3"/>
  <c r="Y50" i="3"/>
  <c r="B50" i="3"/>
  <c r="Z49" i="3"/>
  <c r="Y49" i="3"/>
  <c r="B49" i="3"/>
  <c r="Z48" i="3"/>
  <c r="Y48" i="3"/>
  <c r="B48" i="3"/>
  <c r="Z47" i="3"/>
  <c r="Y47" i="3"/>
  <c r="B47" i="3"/>
  <c r="Z46" i="3"/>
  <c r="Y46" i="3"/>
  <c r="B46" i="3"/>
  <c r="Z45" i="3"/>
  <c r="Y45" i="3"/>
  <c r="B45" i="3"/>
  <c r="Z44" i="3"/>
  <c r="Y44" i="3"/>
  <c r="B44" i="3"/>
  <c r="Z43" i="3"/>
  <c r="Y43" i="3"/>
  <c r="B43" i="3"/>
  <c r="Z42" i="3"/>
  <c r="Y42" i="3"/>
  <c r="B42" i="3"/>
  <c r="Z41" i="3"/>
  <c r="Y41" i="3"/>
  <c r="B41" i="3"/>
  <c r="Z40" i="3"/>
  <c r="Y40" i="3"/>
  <c r="B40" i="3"/>
  <c r="Z39" i="3"/>
  <c r="Y39" i="3"/>
  <c r="B39" i="3"/>
  <c r="Z38" i="3"/>
  <c r="Y38" i="3"/>
  <c r="B38" i="3"/>
  <c r="Z37" i="3"/>
  <c r="Y37" i="3"/>
  <c r="B37" i="3"/>
  <c r="Z36" i="3"/>
  <c r="Y36" i="3"/>
  <c r="B36" i="3"/>
  <c r="Z35" i="3"/>
  <c r="Y35" i="3"/>
  <c r="B35" i="3"/>
  <c r="Z34" i="3"/>
  <c r="Y34" i="3"/>
  <c r="B34" i="3"/>
  <c r="Z33" i="3"/>
  <c r="Y33" i="3"/>
  <c r="B33" i="3"/>
  <c r="Z32" i="3"/>
  <c r="Y32" i="3"/>
  <c r="B32" i="3"/>
  <c r="Z31" i="3"/>
  <c r="Y31" i="3"/>
  <c r="B31" i="3"/>
  <c r="Z30" i="3"/>
  <c r="Y30" i="3"/>
  <c r="B30" i="3"/>
  <c r="Z29" i="3"/>
  <c r="Y29" i="3"/>
  <c r="B29" i="3"/>
  <c r="Z28" i="3"/>
  <c r="Y28" i="3"/>
  <c r="B28" i="3"/>
  <c r="Z27" i="3"/>
  <c r="Y27" i="3"/>
  <c r="B27" i="3"/>
  <c r="Z26" i="3"/>
  <c r="Y26" i="3"/>
  <c r="B26" i="3"/>
  <c r="Z25" i="3"/>
  <c r="Y25" i="3"/>
  <c r="B25" i="3"/>
  <c r="Z24" i="3"/>
  <c r="Y24" i="3"/>
  <c r="B24" i="3"/>
  <c r="Z23" i="3"/>
  <c r="Y23" i="3"/>
  <c r="B23" i="3"/>
  <c r="Z22" i="3"/>
  <c r="Y22" i="3"/>
  <c r="B22" i="3"/>
  <c r="Z21" i="3"/>
  <c r="Y21" i="3"/>
  <c r="B21" i="3"/>
  <c r="Z20" i="3"/>
  <c r="Y20" i="3"/>
  <c r="B20" i="3"/>
  <c r="Z19" i="3"/>
  <c r="I19" i="3"/>
  <c r="Y19" i="3" s="1"/>
  <c r="B19" i="3"/>
  <c r="Z18" i="3"/>
  <c r="Y18" i="3"/>
  <c r="B18" i="3"/>
  <c r="Z17" i="3"/>
  <c r="Y17" i="3"/>
  <c r="B17" i="3"/>
  <c r="Z16" i="3"/>
  <c r="Y16" i="3"/>
  <c r="B16" i="3"/>
  <c r="Z15" i="3"/>
  <c r="Y15" i="3"/>
  <c r="B15" i="3"/>
  <c r="Z14" i="3"/>
  <c r="I14" i="3"/>
  <c r="Y14" i="3" s="1"/>
  <c r="B14" i="3"/>
  <c r="Z13" i="3"/>
  <c r="Y13" i="3"/>
  <c r="B13" i="3"/>
  <c r="Z12" i="3"/>
  <c r="Y12" i="3"/>
  <c r="B12" i="3"/>
  <c r="Z11" i="3"/>
  <c r="Y11" i="3"/>
  <c r="B11" i="3"/>
  <c r="Z10" i="3"/>
  <c r="Y10" i="3"/>
  <c r="B10" i="3"/>
  <c r="Z9" i="3"/>
  <c r="Y9" i="3"/>
  <c r="B9" i="3"/>
  <c r="Z8" i="3"/>
  <c r="Y8" i="3"/>
  <c r="B8" i="3"/>
  <c r="Z7" i="3"/>
  <c r="Y7" i="3"/>
  <c r="B7" i="3"/>
  <c r="Z6" i="3"/>
  <c r="Y6" i="3"/>
  <c r="B6" i="3"/>
  <c r="Z5" i="3"/>
  <c r="Y5" i="3"/>
  <c r="B5" i="3"/>
  <c r="Z4" i="3"/>
  <c r="Y4" i="3"/>
  <c r="B4" i="3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C543" i="17"/>
  <c r="A543" i="17"/>
  <c r="C501" i="17"/>
  <c r="A501" i="17"/>
  <c r="C608" i="17"/>
  <c r="A608" i="17"/>
  <c r="C554" i="17"/>
  <c r="A554" i="17"/>
  <c r="C598" i="17"/>
  <c r="A598" i="17"/>
  <c r="C474" i="17"/>
  <c r="A474" i="17"/>
  <c r="C345" i="17"/>
  <c r="A345" i="17"/>
  <c r="C205" i="17"/>
  <c r="A205" i="17"/>
  <c r="C432" i="17"/>
  <c r="A432" i="17"/>
  <c r="C350" i="17"/>
  <c r="A350" i="17"/>
  <c r="C244" i="17"/>
  <c r="A244" i="17"/>
  <c r="C120" i="17"/>
  <c r="A120" i="17"/>
  <c r="C288" i="17"/>
  <c r="A288" i="17"/>
  <c r="C312" i="17"/>
  <c r="A312" i="17"/>
  <c r="C285" i="17"/>
  <c r="A285" i="17"/>
  <c r="C666" i="17"/>
  <c r="A666" i="17"/>
  <c r="C346" i="17"/>
  <c r="A346" i="17"/>
  <c r="C273" i="17"/>
  <c r="A273" i="17"/>
  <c r="C295" i="17"/>
  <c r="A295" i="17"/>
  <c r="C308" i="17"/>
  <c r="A308" i="17"/>
  <c r="C551" i="17"/>
  <c r="A551" i="17"/>
  <c r="C284" i="17"/>
  <c r="A284" i="17"/>
  <c r="C545" i="17"/>
  <c r="A545" i="17"/>
  <c r="C576" i="17"/>
  <c r="A576" i="17"/>
  <c r="C488" i="17"/>
  <c r="A488" i="17"/>
  <c r="C586" i="17"/>
  <c r="A586" i="17"/>
  <c r="C404" i="17"/>
  <c r="A404" i="17"/>
  <c r="C571" i="17"/>
  <c r="A571" i="17"/>
  <c r="C247" i="17"/>
  <c r="A247" i="17"/>
  <c r="C359" i="17"/>
  <c r="A359" i="17"/>
  <c r="C563" i="17"/>
  <c r="A563" i="17"/>
  <c r="C605" i="17"/>
  <c r="A605" i="17"/>
  <c r="C236" i="17"/>
  <c r="A236" i="17"/>
  <c r="C274" i="17"/>
  <c r="A274" i="17"/>
  <c r="C290" i="17"/>
  <c r="A290" i="17"/>
  <c r="C585" i="17"/>
  <c r="A585" i="17"/>
  <c r="C599" i="17"/>
  <c r="A599" i="17"/>
  <c r="C294" i="17"/>
  <c r="A294" i="17"/>
  <c r="C313" i="17"/>
  <c r="A313" i="17"/>
  <c r="C317" i="17"/>
  <c r="A317" i="17"/>
  <c r="C283" i="17"/>
  <c r="A283" i="17"/>
  <c r="C309" i="17"/>
  <c r="A309" i="17"/>
  <c r="C514" i="17"/>
  <c r="A514" i="17"/>
  <c r="C316" i="17"/>
  <c r="A316" i="17"/>
  <c r="C297" i="17"/>
  <c r="A297" i="17"/>
  <c r="C249" i="17"/>
  <c r="A249" i="17"/>
  <c r="C238" i="17"/>
  <c r="A238" i="17"/>
  <c r="C304" i="17"/>
  <c r="A304" i="17"/>
  <c r="C475" i="17"/>
  <c r="A475" i="17"/>
  <c r="C637" i="17"/>
  <c r="A637" i="17"/>
  <c r="C262" i="17"/>
  <c r="A262" i="17"/>
  <c r="C302" i="17"/>
  <c r="A302" i="17"/>
  <c r="C280" i="17"/>
  <c r="A280" i="17"/>
  <c r="C315" i="17"/>
  <c r="A315" i="17"/>
  <c r="C291" i="17"/>
  <c r="A291" i="17"/>
  <c r="C71" i="17"/>
  <c r="A71" i="17"/>
  <c r="C111" i="17"/>
  <c r="A111" i="17"/>
  <c r="C56" i="17"/>
  <c r="A56" i="17"/>
  <c r="C117" i="17"/>
  <c r="A117" i="17"/>
  <c r="C548" i="17"/>
  <c r="A548" i="17"/>
  <c r="C602" i="17"/>
  <c r="A602" i="17"/>
  <c r="C593" i="17"/>
  <c r="A593" i="17"/>
  <c r="C356" i="17"/>
  <c r="A356" i="17"/>
  <c r="C562" i="17"/>
  <c r="A562" i="17"/>
  <c r="C385" i="17"/>
  <c r="A385" i="17"/>
  <c r="C369" i="17"/>
  <c r="A369" i="17"/>
  <c r="C372" i="17"/>
  <c r="A372" i="17"/>
  <c r="C338" i="17"/>
  <c r="A338" i="17"/>
  <c r="C380" i="17"/>
  <c r="A380" i="17"/>
  <c r="C367" i="17"/>
  <c r="A367" i="17"/>
  <c r="C365" i="17"/>
  <c r="A365" i="17"/>
  <c r="C549" i="17"/>
  <c r="A549" i="17"/>
  <c r="C558" i="17"/>
  <c r="A558" i="17"/>
  <c r="C631" i="17"/>
  <c r="A631" i="17"/>
  <c r="C190" i="17"/>
  <c r="A190" i="17"/>
  <c r="C246" i="17"/>
  <c r="A246" i="17"/>
  <c r="C277" i="17"/>
  <c r="A277" i="17"/>
  <c r="C300" i="17"/>
  <c r="A300" i="17"/>
  <c r="C276" i="17"/>
  <c r="A276" i="17"/>
  <c r="C314" i="17"/>
  <c r="A314" i="17"/>
  <c r="C311" i="17"/>
  <c r="A311" i="17"/>
  <c r="C218" i="17"/>
  <c r="A218" i="17"/>
  <c r="C169" i="17"/>
  <c r="A169" i="17"/>
  <c r="C208" i="17"/>
  <c r="A208" i="17"/>
  <c r="C223" i="17"/>
  <c r="A223" i="17"/>
  <c r="C202" i="17"/>
  <c r="A202" i="17"/>
  <c r="C241" i="17"/>
  <c r="A241" i="17"/>
  <c r="C207" i="17"/>
  <c r="A207" i="17"/>
  <c r="C206" i="17"/>
  <c r="A206" i="17"/>
  <c r="C221" i="17"/>
  <c r="A221" i="17"/>
  <c r="C259" i="17"/>
  <c r="A259" i="17"/>
  <c r="C143" i="17"/>
  <c r="A143" i="17"/>
  <c r="C245" i="17"/>
  <c r="A245" i="17"/>
  <c r="C173" i="17"/>
  <c r="A173" i="17"/>
  <c r="C234" i="17"/>
  <c r="A234" i="17"/>
  <c r="C292" i="17"/>
  <c r="A292" i="17"/>
  <c r="C162" i="17"/>
  <c r="A162" i="17"/>
  <c r="C209" i="17"/>
  <c r="A209" i="17"/>
  <c r="C286" i="17"/>
  <c r="A286" i="17"/>
  <c r="C279" i="17"/>
  <c r="A279" i="17"/>
  <c r="C157" i="17"/>
  <c r="A157" i="17"/>
  <c r="C153" i="17"/>
  <c r="A153" i="17"/>
  <c r="C307" i="17"/>
  <c r="A307" i="17"/>
  <c r="C270" i="17"/>
  <c r="A270" i="17"/>
  <c r="C177" i="17"/>
  <c r="A177" i="17"/>
  <c r="C254" i="17"/>
  <c r="A254" i="17"/>
  <c r="C298" i="17"/>
  <c r="A298" i="17"/>
  <c r="C154" i="17"/>
  <c r="A154" i="17"/>
  <c r="C140" i="17"/>
  <c r="A140" i="17"/>
  <c r="K7" i="17"/>
  <c r="AA7" i="17" s="1"/>
  <c r="C7" i="17"/>
  <c r="A7" i="17"/>
  <c r="C15" i="17"/>
  <c r="A15" i="17"/>
  <c r="C351" i="17"/>
  <c r="A351" i="17"/>
  <c r="C668" i="17"/>
  <c r="A668" i="17"/>
  <c r="C670" i="17"/>
  <c r="A670" i="17"/>
  <c r="C671" i="17"/>
  <c r="A671" i="17"/>
  <c r="C672" i="17"/>
  <c r="A672" i="17"/>
  <c r="C669" i="17"/>
  <c r="A669" i="17"/>
  <c r="C382" i="17"/>
  <c r="A382" i="17"/>
  <c r="C362" i="17"/>
  <c r="A362" i="17"/>
  <c r="C349" i="17"/>
  <c r="A349" i="17"/>
  <c r="C552" i="17"/>
  <c r="A552" i="17"/>
  <c r="C651" i="17"/>
  <c r="A651" i="17"/>
  <c r="C643" i="17"/>
  <c r="A643" i="17"/>
  <c r="C641" i="17"/>
  <c r="A641" i="17"/>
  <c r="C556" i="17"/>
  <c r="A556" i="17"/>
  <c r="C653" i="17"/>
  <c r="A653" i="17"/>
  <c r="K378" i="17"/>
  <c r="AA378" i="17" s="1"/>
  <c r="C378" i="17"/>
  <c r="A378" i="17"/>
  <c r="C8" i="17"/>
  <c r="A8" i="17"/>
  <c r="C165" i="17"/>
  <c r="A165" i="17"/>
  <c r="C228" i="17"/>
  <c r="A228" i="17"/>
  <c r="C237" i="17"/>
  <c r="A237" i="17"/>
  <c r="C211" i="17"/>
  <c r="A211" i="17"/>
  <c r="C200" i="17"/>
  <c r="A200" i="17"/>
  <c r="C227" i="17"/>
  <c r="A227" i="17"/>
  <c r="C282" i="17"/>
  <c r="A282" i="17"/>
  <c r="C159" i="17"/>
  <c r="A159" i="17"/>
  <c r="C261" i="17"/>
  <c r="A261" i="17"/>
  <c r="C175" i="17"/>
  <c r="A175" i="17"/>
  <c r="C212" i="17"/>
  <c r="A212" i="17"/>
  <c r="C213" i="17"/>
  <c r="A213" i="17"/>
  <c r="C260" i="17"/>
  <c r="A260" i="17"/>
  <c r="C198" i="17"/>
  <c r="A198" i="17"/>
  <c r="C54" i="17"/>
  <c r="A54" i="17"/>
  <c r="C305" i="17"/>
  <c r="A305" i="17"/>
  <c r="C126" i="17"/>
  <c r="A126" i="17"/>
  <c r="C281" i="17"/>
  <c r="A281" i="17"/>
  <c r="C130" i="17"/>
  <c r="A130" i="17"/>
  <c r="C63" i="17"/>
  <c r="A63" i="17"/>
  <c r="C220" i="17"/>
  <c r="A220" i="17"/>
  <c r="C214" i="17"/>
  <c r="A214" i="17"/>
  <c r="C268" i="17"/>
  <c r="A268" i="17"/>
  <c r="C275" i="17"/>
  <c r="A275" i="17"/>
  <c r="C123" i="17"/>
  <c r="A123" i="17"/>
  <c r="C232" i="17"/>
  <c r="A232" i="17"/>
  <c r="C58" i="17"/>
  <c r="A58" i="17"/>
  <c r="C224" i="17"/>
  <c r="A224" i="17"/>
  <c r="C191" i="17"/>
  <c r="A191" i="17"/>
  <c r="C239" i="17"/>
  <c r="A239" i="17"/>
  <c r="C233" i="17"/>
  <c r="A233" i="17"/>
  <c r="C222" i="17"/>
  <c r="A222" i="17"/>
  <c r="C181" i="17"/>
  <c r="A181" i="17"/>
  <c r="C271" i="17"/>
  <c r="A271" i="17"/>
  <c r="C258" i="17"/>
  <c r="A258" i="17"/>
  <c r="C658" i="17"/>
  <c r="A658" i="17"/>
  <c r="C660" i="17"/>
  <c r="A660" i="17"/>
  <c r="C656" i="17"/>
  <c r="A656" i="17"/>
  <c r="C662" i="17"/>
  <c r="A662" i="17"/>
  <c r="C507" i="17"/>
  <c r="A507" i="17"/>
  <c r="C405" i="17"/>
  <c r="A405" i="17"/>
  <c r="C343" i="17"/>
  <c r="A343" i="17"/>
  <c r="C10" i="17"/>
  <c r="A10" i="17"/>
  <c r="C461" i="17"/>
  <c r="A461" i="17"/>
  <c r="C337" i="17"/>
  <c r="A337" i="17"/>
  <c r="C676" i="17"/>
  <c r="A676" i="17"/>
  <c r="C674" i="17"/>
  <c r="A674" i="17"/>
  <c r="C675" i="17"/>
  <c r="A675" i="17"/>
  <c r="C673" i="17"/>
  <c r="A673" i="17"/>
  <c r="C243" i="17"/>
  <c r="A243" i="17"/>
  <c r="C347" i="17"/>
  <c r="A347" i="17"/>
  <c r="C363" i="17"/>
  <c r="A363" i="17"/>
  <c r="C358" i="17"/>
  <c r="A358" i="17"/>
  <c r="C355" i="17"/>
  <c r="A355" i="17"/>
  <c r="C485" i="17"/>
  <c r="A485" i="17"/>
  <c r="C513" i="17"/>
  <c r="A513" i="17"/>
  <c r="C342" i="17"/>
  <c r="A342" i="17"/>
  <c r="C231" i="17"/>
  <c r="A231" i="17"/>
  <c r="C373" i="17"/>
  <c r="A373" i="17"/>
  <c r="C387" i="17"/>
  <c r="A387" i="17"/>
  <c r="C248" i="17"/>
  <c r="A248" i="17"/>
  <c r="C460" i="17"/>
  <c r="A460" i="17"/>
  <c r="C197" i="17"/>
  <c r="A197" i="17"/>
  <c r="C263" i="17"/>
  <c r="A263" i="17"/>
  <c r="C665" i="17"/>
  <c r="A665" i="17"/>
  <c r="C493" i="17"/>
  <c r="A493" i="17"/>
  <c r="C534" i="17"/>
  <c r="A534" i="17"/>
  <c r="C183" i="17"/>
  <c r="A183" i="17"/>
  <c r="C141" i="17"/>
  <c r="A141" i="17"/>
  <c r="C226" i="17"/>
  <c r="A226" i="17"/>
  <c r="C256" i="17"/>
  <c r="A256" i="17"/>
  <c r="C265" i="17"/>
  <c r="A265" i="17"/>
  <c r="C164" i="17"/>
  <c r="A164" i="17"/>
  <c r="C119" i="17"/>
  <c r="A119" i="17"/>
  <c r="C364" i="17"/>
  <c r="A364" i="17"/>
  <c r="A55" i="17"/>
  <c r="A38" i="17"/>
  <c r="A138" i="17"/>
  <c r="A6" i="17"/>
  <c r="A61" i="17"/>
  <c r="A240" i="17"/>
  <c r="A194" i="17"/>
  <c r="A30" i="17"/>
  <c r="A60" i="17"/>
  <c r="A42" i="17"/>
  <c r="A19" i="17"/>
  <c r="A272" i="17"/>
  <c r="A219" i="17"/>
  <c r="A210" i="17"/>
  <c r="A189" i="17"/>
  <c r="A131" i="17"/>
  <c r="A167" i="17"/>
  <c r="A612" i="17"/>
  <c r="A188" i="17"/>
  <c r="A17" i="17"/>
  <c r="A178" i="17"/>
  <c r="A361" i="17"/>
  <c r="A348" i="17"/>
  <c r="A655" i="17"/>
  <c r="A657" i="17"/>
  <c r="A654" i="17"/>
  <c r="A659" i="17"/>
  <c r="A663" i="17"/>
  <c r="A661" i="17"/>
  <c r="A500" i="17"/>
  <c r="A504" i="17"/>
  <c r="A555" i="17"/>
  <c r="A578" i="17"/>
  <c r="A66" i="17"/>
  <c r="A170" i="17"/>
  <c r="A301" i="17"/>
  <c r="A79" i="17"/>
  <c r="A215" i="17"/>
  <c r="A172" i="17"/>
  <c r="A44" i="17"/>
  <c r="A229" i="17"/>
  <c r="A24" i="17"/>
  <c r="A47" i="17"/>
  <c r="A216" i="17"/>
  <c r="A145" i="17"/>
  <c r="A142" i="17"/>
  <c r="A62" i="17"/>
  <c r="A195" i="17"/>
  <c r="A161" i="17"/>
  <c r="A171" i="17"/>
  <c r="A184" i="17"/>
  <c r="A168" i="17"/>
  <c r="A230" i="17"/>
  <c r="A192" i="17"/>
  <c r="A135" i="17"/>
  <c r="A148" i="17"/>
  <c r="A156" i="17"/>
  <c r="A250" i="17"/>
  <c r="A252" i="17"/>
  <c r="A134" i="17"/>
  <c r="A251" i="17"/>
  <c r="A155" i="17"/>
  <c r="A196" i="17"/>
  <c r="A255" i="17"/>
  <c r="C579" i="17"/>
  <c r="A579" i="17"/>
  <c r="C574" i="17"/>
  <c r="A574" i="17"/>
  <c r="C650" i="17"/>
  <c r="A650" i="17"/>
  <c r="C640" i="17"/>
  <c r="A640" i="17"/>
  <c r="C652" i="17"/>
  <c r="A652" i="17"/>
  <c r="C642" i="17"/>
  <c r="A642" i="17"/>
  <c r="C537" i="17"/>
  <c r="A537" i="17"/>
  <c r="K456" i="17"/>
  <c r="AB456" i="17" s="1"/>
  <c r="C456" i="17"/>
  <c r="A456" i="17"/>
  <c r="C438" i="17"/>
  <c r="A438" i="17"/>
  <c r="C412" i="17"/>
  <c r="A412" i="17"/>
  <c r="C486" i="17"/>
  <c r="A486" i="17"/>
  <c r="C523" i="17"/>
  <c r="A523" i="17"/>
  <c r="C527" i="17"/>
  <c r="A527" i="17"/>
  <c r="K414" i="17"/>
  <c r="AB414" i="17" s="1"/>
  <c r="C414" i="17"/>
  <c r="A414" i="17"/>
  <c r="C544" i="17"/>
  <c r="A544" i="17"/>
  <c r="C59" i="17"/>
  <c r="A59" i="17"/>
  <c r="C11" i="17"/>
  <c r="A11" i="17"/>
  <c r="C53" i="17"/>
  <c r="A53" i="17"/>
  <c r="C584" i="17"/>
  <c r="A584" i="17"/>
  <c r="C419" i="17"/>
  <c r="A419" i="17"/>
  <c r="C459" i="17"/>
  <c r="A459" i="17"/>
  <c r="C435" i="17"/>
  <c r="A435" i="17"/>
  <c r="C469" i="17"/>
  <c r="A469" i="17"/>
  <c r="C14" i="17"/>
  <c r="A14" i="17"/>
  <c r="C83" i="17"/>
  <c r="A83" i="17"/>
  <c r="C81" i="17"/>
  <c r="A81" i="17"/>
  <c r="C97" i="17"/>
  <c r="A97" i="17"/>
  <c r="C113" i="17"/>
  <c r="A113" i="17"/>
  <c r="C91" i="17"/>
  <c r="A91" i="17"/>
  <c r="C107" i="17"/>
  <c r="A107" i="17"/>
  <c r="C115" i="17"/>
  <c r="A115" i="17"/>
  <c r="C101" i="17"/>
  <c r="A101" i="17"/>
  <c r="C89" i="17"/>
  <c r="A89" i="17"/>
  <c r="C85" i="17"/>
  <c r="C103" i="17"/>
  <c r="A103" i="17"/>
  <c r="C87" i="17"/>
  <c r="A87" i="17"/>
  <c r="C99" i="17"/>
  <c r="A99" i="17"/>
  <c r="C105" i="17"/>
  <c r="A105" i="17"/>
  <c r="C77" i="17"/>
  <c r="A77" i="17"/>
  <c r="C95" i="17"/>
  <c r="A95" i="17"/>
  <c r="C109" i="17"/>
  <c r="A109" i="17"/>
  <c r="C75" i="17"/>
  <c r="A75" i="17"/>
  <c r="C64" i="17"/>
  <c r="A64" i="17"/>
  <c r="C73" i="17"/>
  <c r="A73" i="17"/>
  <c r="C521" i="17"/>
  <c r="A521" i="17"/>
  <c r="C647" i="17"/>
  <c r="A647" i="17"/>
  <c r="C638" i="17"/>
  <c r="A638" i="17"/>
  <c r="C607" i="17"/>
  <c r="A607" i="17"/>
  <c r="C613" i="17"/>
  <c r="A613" i="17"/>
  <c r="C626" i="17"/>
  <c r="A626" i="17"/>
  <c r="C600" i="17"/>
  <c r="A600" i="17"/>
  <c r="C628" i="17"/>
  <c r="A628" i="17"/>
  <c r="C614" i="17"/>
  <c r="A614" i="17"/>
  <c r="C625" i="17"/>
  <c r="A625" i="17"/>
  <c r="C619" i="17"/>
  <c r="A619" i="17"/>
  <c r="C627" i="17"/>
  <c r="A627" i="17"/>
  <c r="C632" i="17"/>
  <c r="A632" i="17"/>
  <c r="C629" i="17"/>
  <c r="A629" i="17"/>
  <c r="C618" i="17"/>
  <c r="A618" i="17"/>
  <c r="C623" i="17"/>
  <c r="A623" i="17"/>
  <c r="C630" i="17"/>
  <c r="A630" i="17"/>
  <c r="C267" i="17"/>
  <c r="A267" i="17"/>
  <c r="C491" i="17"/>
  <c r="A491" i="17"/>
  <c r="C444" i="17"/>
  <c r="A444" i="17"/>
  <c r="C591" i="17"/>
  <c r="A591" i="17"/>
  <c r="C430" i="17"/>
  <c r="A430" i="17"/>
  <c r="C511" i="17"/>
  <c r="A511" i="17"/>
  <c r="C564" i="17"/>
  <c r="A564" i="17"/>
  <c r="C464" i="17"/>
  <c r="A464" i="17"/>
  <c r="C478" i="17"/>
  <c r="A478" i="17"/>
  <c r="C477" i="17"/>
  <c r="A477" i="17"/>
  <c r="C442" i="17"/>
  <c r="A442" i="17"/>
  <c r="C508" i="17"/>
  <c r="A508" i="17"/>
  <c r="C450" i="17"/>
  <c r="A450" i="17"/>
  <c r="C411" i="17"/>
  <c r="A411" i="17"/>
  <c r="C420" i="17"/>
  <c r="A420" i="17"/>
  <c r="C468" i="17"/>
  <c r="A468" i="17"/>
  <c r="C502" i="17"/>
  <c r="A502" i="17"/>
  <c r="C528" i="17"/>
  <c r="A528" i="17"/>
  <c r="C489" i="17"/>
  <c r="A489" i="17"/>
  <c r="C409" i="17"/>
  <c r="A409" i="17"/>
  <c r="C428" i="17"/>
  <c r="A428" i="17"/>
  <c r="C447" i="17"/>
  <c r="A447" i="17"/>
  <c r="C496" i="17"/>
  <c r="A496" i="17"/>
  <c r="C422" i="17"/>
  <c r="A422" i="17"/>
  <c r="C416" i="17"/>
  <c r="A416" i="17"/>
  <c r="C463" i="17"/>
  <c r="A463" i="17"/>
  <c r="C407" i="17"/>
  <c r="A407" i="17"/>
  <c r="C417" i="17"/>
  <c r="A417" i="17"/>
  <c r="C482" i="17"/>
  <c r="A482" i="17"/>
  <c r="C524" i="17"/>
  <c r="A524" i="17"/>
  <c r="C425" i="17"/>
  <c r="A425" i="17"/>
  <c r="C490" i="17"/>
  <c r="A490" i="17"/>
  <c r="C415" i="17"/>
  <c r="A415" i="17"/>
  <c r="C413" i="17"/>
  <c r="A413" i="17"/>
  <c r="C429" i="17"/>
  <c r="A429" i="17"/>
  <c r="C455" i="17"/>
  <c r="A455" i="17"/>
  <c r="C326" i="17"/>
  <c r="A326" i="17"/>
  <c r="C36" i="17"/>
  <c r="A36" i="17"/>
  <c r="C293" i="17"/>
  <c r="A293" i="17"/>
  <c r="C174" i="17"/>
  <c r="A174" i="17"/>
  <c r="C331" i="17"/>
  <c r="A331" i="17"/>
  <c r="K182" i="17"/>
  <c r="AA182" i="17" s="1"/>
  <c r="C182" i="17"/>
  <c r="A182" i="17"/>
  <c r="C187" i="17"/>
  <c r="A187" i="17"/>
  <c r="C51" i="17"/>
  <c r="A51" i="17"/>
  <c r="C147" i="17"/>
  <c r="A147" i="17"/>
  <c r="C122" i="17"/>
  <c r="A122" i="17"/>
  <c r="C179" i="17"/>
  <c r="A179" i="17"/>
  <c r="C127" i="17"/>
  <c r="A127" i="17"/>
  <c r="C26" i="17"/>
  <c r="A26" i="17"/>
  <c r="C29" i="17"/>
  <c r="A29" i="17"/>
  <c r="C160" i="17"/>
  <c r="A160" i="17"/>
  <c r="C9" i="17"/>
  <c r="A9" i="17"/>
  <c r="C152" i="17"/>
  <c r="A152" i="17"/>
  <c r="C39" i="17"/>
  <c r="A39" i="17"/>
  <c r="C124" i="17"/>
  <c r="A124" i="17"/>
  <c r="C193" i="17"/>
  <c r="A193" i="17"/>
  <c r="C146" i="17"/>
  <c r="A146" i="17"/>
  <c r="C48" i="17"/>
  <c r="A48" i="17"/>
  <c r="C28" i="17"/>
  <c r="A28" i="17"/>
  <c r="C20" i="17"/>
  <c r="A20" i="17"/>
  <c r="C13" i="17"/>
  <c r="A13" i="17"/>
  <c r="C149" i="17"/>
  <c r="A149" i="17"/>
  <c r="C43" i="17"/>
  <c r="A43" i="17"/>
  <c r="C133" i="17"/>
  <c r="A133" i="17"/>
  <c r="C12" i="17"/>
  <c r="A12" i="17"/>
  <c r="C185" i="17"/>
  <c r="A185" i="17"/>
  <c r="C217" i="17"/>
  <c r="A217" i="17"/>
  <c r="C176" i="17"/>
  <c r="A176" i="17"/>
  <c r="C34" i="17"/>
  <c r="A34" i="17"/>
  <c r="C151" i="17"/>
  <c r="A151" i="17"/>
  <c r="C41" i="17"/>
  <c r="A41" i="17"/>
  <c r="C144" i="17"/>
  <c r="A144" i="17"/>
  <c r="C136" i="17"/>
  <c r="A136" i="17"/>
  <c r="C33" i="17"/>
  <c r="A33" i="17"/>
  <c r="C318" i="17"/>
  <c r="A318" i="17"/>
  <c r="C52" i="17"/>
  <c r="A52" i="17"/>
  <c r="C31" i="17"/>
  <c r="A31" i="17"/>
  <c r="C32" i="17"/>
  <c r="A32" i="17"/>
  <c r="C21" i="17"/>
  <c r="A21" i="17"/>
  <c r="C22" i="17"/>
  <c r="A22" i="17"/>
  <c r="C325" i="17"/>
  <c r="A325" i="17"/>
  <c r="C5" i="17"/>
  <c r="A5" i="17"/>
  <c r="C330" i="17"/>
  <c r="A330" i="17"/>
  <c r="C125" i="17"/>
  <c r="A125" i="17"/>
  <c r="C329" i="17"/>
  <c r="A329" i="17"/>
  <c r="C49" i="17"/>
  <c r="A49" i="17"/>
  <c r="C225" i="17"/>
  <c r="A225" i="17"/>
  <c r="C46" i="17"/>
  <c r="A46" i="17"/>
  <c r="C18" i="17"/>
  <c r="A18" i="17"/>
  <c r="C40" i="17"/>
  <c r="A40" i="17"/>
  <c r="C35" i="17"/>
  <c r="A35" i="17"/>
  <c r="C186" i="17"/>
  <c r="A186" i="17"/>
  <c r="C50" i="17"/>
  <c r="A50" i="17"/>
  <c r="C132" i="17"/>
  <c r="A132" i="17"/>
  <c r="C129" i="17"/>
  <c r="A129" i="17"/>
  <c r="C45" i="17"/>
  <c r="A45" i="17"/>
  <c r="C68" i="17"/>
  <c r="A68" i="17"/>
  <c r="C139" i="17"/>
  <c r="A139" i="17"/>
  <c r="C150" i="17"/>
  <c r="A150" i="17"/>
  <c r="C327" i="17"/>
  <c r="A327" i="17"/>
  <c r="C23" i="17"/>
  <c r="A23" i="17"/>
  <c r="C328" i="17"/>
  <c r="A328" i="17"/>
  <c r="C559" i="17"/>
  <c r="A559" i="17"/>
  <c r="C588" i="17"/>
  <c r="A588" i="17"/>
  <c r="C540" i="17"/>
  <c r="A540" i="17"/>
  <c r="C426" i="17"/>
  <c r="A426" i="17"/>
  <c r="C495" i="17"/>
  <c r="A495" i="17"/>
  <c r="C573" i="17"/>
  <c r="A573" i="17"/>
  <c r="C575" i="17"/>
  <c r="A575" i="17"/>
  <c r="C479" i="17"/>
  <c r="A479" i="17"/>
  <c r="C443" i="17"/>
  <c r="A443" i="17"/>
  <c r="C457" i="17"/>
  <c r="A457" i="17"/>
  <c r="C472" i="17"/>
  <c r="A472" i="17"/>
  <c r="C590" i="17"/>
  <c r="A590" i="17"/>
  <c r="C505" i="17"/>
  <c r="A505" i="17"/>
  <c r="C649" i="17"/>
  <c r="A649" i="17"/>
  <c r="C497" i="17"/>
  <c r="A497" i="17"/>
  <c r="C533" i="17"/>
  <c r="A533" i="17"/>
  <c r="C596" i="17"/>
  <c r="A596" i="17"/>
  <c r="C526" i="17"/>
  <c r="A526" i="17"/>
  <c r="C433" i="17"/>
  <c r="A433" i="17"/>
  <c r="C448" i="17"/>
  <c r="A448" i="17"/>
  <c r="C446" i="17"/>
  <c r="A446" i="17"/>
  <c r="C371" i="17"/>
  <c r="A371" i="17"/>
  <c r="C517" i="17"/>
  <c r="A517" i="17"/>
  <c r="C336" i="17"/>
  <c r="A336" i="17"/>
  <c r="C354" i="17"/>
  <c r="A354" i="17"/>
  <c r="C360" i="17"/>
  <c r="A360" i="17"/>
  <c r="C494" i="17"/>
  <c r="A494" i="17"/>
  <c r="C445" i="17"/>
  <c r="A445" i="17"/>
  <c r="C454" i="17"/>
  <c r="A454" i="17"/>
  <c r="C27" i="17"/>
  <c r="A27" i="17"/>
  <c r="C525" i="17"/>
  <c r="A525" i="17"/>
  <c r="C335" i="17"/>
  <c r="A335" i="17"/>
  <c r="C377" i="17"/>
  <c r="A377" i="17"/>
  <c r="C264" i="17"/>
  <c r="A264" i="17"/>
  <c r="C180" i="17"/>
  <c r="A180" i="17"/>
  <c r="C16" i="17"/>
  <c r="A16" i="17"/>
  <c r="C437" i="17"/>
  <c r="A437" i="17"/>
  <c r="C389" i="17"/>
  <c r="A389" i="17"/>
  <c r="C388" i="17"/>
  <c r="A388" i="17"/>
  <c r="C334" i="17"/>
  <c r="A334" i="17"/>
  <c r="C344" i="17"/>
  <c r="A344" i="17"/>
  <c r="C340" i="17"/>
  <c r="A340" i="17"/>
  <c r="C333" i="17"/>
  <c r="A333" i="17"/>
  <c r="C379" i="17"/>
  <c r="A379" i="17"/>
  <c r="C374" i="17"/>
  <c r="A374" i="17"/>
  <c r="K498" i="17"/>
  <c r="AB498" i="17" s="1"/>
  <c r="C498" i="17"/>
  <c r="A498" i="17"/>
  <c r="K386" i="17"/>
  <c r="AA386" i="17" s="1"/>
  <c r="C386" i="17"/>
  <c r="A386" i="17"/>
  <c r="C357" i="17"/>
  <c r="A357" i="17"/>
  <c r="C410" i="17"/>
  <c r="A410" i="17"/>
  <c r="C453" i="17"/>
  <c r="A453" i="17"/>
  <c r="C440" i="17"/>
  <c r="A440" i="17"/>
  <c r="C487" i="17"/>
  <c r="A487" i="17"/>
  <c r="C470" i="17"/>
  <c r="A470" i="17"/>
  <c r="C465" i="17"/>
  <c r="A465" i="17"/>
  <c r="C466" i="17"/>
  <c r="A466" i="17"/>
  <c r="C516" i="17"/>
  <c r="A516" i="17"/>
  <c r="C423" i="17"/>
  <c r="A423" i="17"/>
  <c r="C128" i="17"/>
  <c r="A128" i="17"/>
  <c r="C121" i="17"/>
  <c r="A121" i="17"/>
  <c r="C606" i="17"/>
  <c r="A606" i="17"/>
  <c r="C577" i="17"/>
  <c r="A577" i="17"/>
  <c r="C538" i="17"/>
  <c r="A538" i="17"/>
  <c r="C163" i="17"/>
  <c r="A163" i="17"/>
  <c r="C269" i="17"/>
  <c r="A269" i="17"/>
  <c r="C201" i="17"/>
  <c r="A201" i="17"/>
  <c r="C646" i="17"/>
  <c r="A646" i="17"/>
  <c r="C648" i="17"/>
  <c r="A648" i="17"/>
  <c r="C532" i="17"/>
  <c r="A532" i="17"/>
  <c r="C567" i="17"/>
  <c r="A567" i="17"/>
  <c r="C553" i="17"/>
  <c r="A553" i="17"/>
  <c r="C539" i="17"/>
  <c r="A539" i="17"/>
  <c r="C519" i="17"/>
  <c r="A519" i="17"/>
  <c r="C635" i="17"/>
  <c r="A635" i="17"/>
  <c r="C529" i="17"/>
  <c r="A529" i="17"/>
  <c r="C620" i="17"/>
  <c r="A620" i="17"/>
  <c r="C561" i="17"/>
  <c r="A561" i="17"/>
  <c r="C546" i="17"/>
  <c r="A546" i="17"/>
  <c r="C594" i="17"/>
  <c r="A594" i="17"/>
  <c r="C587" i="17"/>
  <c r="A587" i="17"/>
  <c r="C597" i="17"/>
  <c r="A597" i="17"/>
  <c r="C615" i="17"/>
  <c r="A615" i="17"/>
  <c r="C550" i="17"/>
  <c r="A550" i="17"/>
  <c r="C616" i="17"/>
  <c r="A616" i="17"/>
  <c r="C581" i="17"/>
  <c r="A581" i="17"/>
  <c r="C569" i="17"/>
  <c r="A569" i="17"/>
  <c r="C568" i="17"/>
  <c r="A568" i="17"/>
  <c r="C565" i="17"/>
  <c r="A565" i="17"/>
  <c r="C617" i="17"/>
  <c r="A617" i="17"/>
  <c r="C592" i="17"/>
  <c r="A592" i="17"/>
  <c r="C611" i="17"/>
  <c r="A611" i="17"/>
  <c r="C634" i="17"/>
  <c r="A634" i="17"/>
  <c r="C572" i="17"/>
  <c r="A572" i="17"/>
  <c r="C610" i="17"/>
  <c r="A610" i="17"/>
  <c r="C645" i="17"/>
  <c r="A645" i="17"/>
  <c r="C406" i="17"/>
  <c r="A406" i="17"/>
  <c r="C481" i="17"/>
  <c r="A481" i="17"/>
  <c r="C458" i="17"/>
  <c r="A458" i="17"/>
  <c r="C418" i="17"/>
  <c r="A418" i="17"/>
  <c r="C137" i="17"/>
  <c r="A137" i="17"/>
  <c r="C235" i="17"/>
  <c r="A235" i="17"/>
  <c r="C203" i="17"/>
  <c r="A203" i="17"/>
  <c r="C4" i="17"/>
  <c r="A4" i="17"/>
  <c r="C583" i="17"/>
  <c r="A583" i="17"/>
  <c r="C622" i="17"/>
  <c r="A622" i="17"/>
  <c r="C427" i="17"/>
  <c r="A427" i="17"/>
  <c r="C421" i="17"/>
  <c r="A421" i="17"/>
  <c r="C531" i="17"/>
  <c r="A531" i="17"/>
  <c r="C522" i="17"/>
  <c r="A522" i="17"/>
  <c r="C467" i="17"/>
  <c r="A467" i="17"/>
  <c r="C492" i="17"/>
  <c r="A492" i="17"/>
  <c r="C536" i="17"/>
  <c r="A536" i="17"/>
  <c r="C603" i="17"/>
  <c r="A603" i="17"/>
  <c r="C604" i="17"/>
  <c r="A604" i="17"/>
  <c r="C624" i="17"/>
  <c r="A624" i="17"/>
  <c r="C636" i="17"/>
  <c r="A636" i="17"/>
  <c r="C557" i="17"/>
  <c r="A557" i="17"/>
  <c r="C570" i="17"/>
  <c r="A570" i="17"/>
  <c r="C278" i="17"/>
  <c r="A278" i="17"/>
  <c r="C204" i="17"/>
  <c r="A204" i="17"/>
  <c r="C306" i="17"/>
  <c r="A306" i="17"/>
  <c r="C296" i="17"/>
  <c r="A296" i="17"/>
  <c r="C69" i="17"/>
  <c r="A69" i="17"/>
  <c r="C257" i="17"/>
  <c r="A257" i="17"/>
  <c r="C299" i="17"/>
  <c r="A299" i="17"/>
  <c r="C310" i="17"/>
  <c r="A310" i="17"/>
  <c r="C287" i="17"/>
  <c r="A287" i="17"/>
  <c r="C253" i="17"/>
  <c r="A253" i="17"/>
  <c r="C93" i="17"/>
  <c r="A93" i="17"/>
  <c r="C266" i="17"/>
  <c r="A266" i="17"/>
  <c r="C303" i="17"/>
  <c r="A303" i="17"/>
  <c r="C289" i="17"/>
  <c r="A289" i="17"/>
  <c r="C199" i="17"/>
  <c r="A199" i="17"/>
  <c r="C242" i="17"/>
  <c r="A242" i="17"/>
  <c r="C158" i="17"/>
  <c r="A158" i="17"/>
  <c r="C535" i="17"/>
  <c r="A535" i="17"/>
  <c r="C644" i="17"/>
  <c r="A644" i="17"/>
  <c r="C633" i="17"/>
  <c r="A633" i="17"/>
  <c r="C560" i="17"/>
  <c r="A560" i="17"/>
  <c r="C510" i="17"/>
  <c r="A510" i="17"/>
  <c r="C582" i="17"/>
  <c r="A582" i="17"/>
  <c r="C547" i="17"/>
  <c r="A547" i="17"/>
  <c r="C541" i="17"/>
  <c r="A541" i="17"/>
  <c r="C320" i="17"/>
  <c r="A320" i="17"/>
  <c r="C664" i="17"/>
  <c r="A664" i="17"/>
  <c r="C601" i="17"/>
  <c r="A601" i="17"/>
  <c r="C566" i="17"/>
  <c r="A566" i="17"/>
  <c r="C375" i="17"/>
  <c r="A375" i="17"/>
  <c r="C166" i="17"/>
  <c r="A166" i="17"/>
  <c r="C515" i="17"/>
  <c r="A515" i="17"/>
  <c r="C506" i="17"/>
  <c r="A506" i="17"/>
  <c r="C595" i="17"/>
  <c r="A595" i="17"/>
  <c r="C451" i="17"/>
  <c r="A451" i="17"/>
  <c r="C518" i="17"/>
  <c r="A518" i="17"/>
  <c r="C609" i="17"/>
  <c r="A609" i="17"/>
  <c r="C589" i="17"/>
  <c r="A589" i="17"/>
  <c r="C639" i="17"/>
  <c r="A639" i="17"/>
  <c r="C462" i="17"/>
  <c r="A462" i="17"/>
  <c r="C37" i="17"/>
  <c r="A37" i="17"/>
  <c r="C341" i="17"/>
  <c r="A341" i="17"/>
  <c r="C323" i="17"/>
  <c r="A323" i="17"/>
  <c r="C381" i="17"/>
  <c r="A381" i="17"/>
  <c r="C383" i="17"/>
  <c r="A383" i="17"/>
  <c r="C403" i="17"/>
  <c r="A403" i="17"/>
  <c r="C424" i="17"/>
  <c r="A424" i="17"/>
  <c r="C322" i="17"/>
  <c r="A322" i="17"/>
  <c r="C321" i="17"/>
  <c r="A321" i="17"/>
  <c r="C319" i="17"/>
  <c r="A319" i="17"/>
  <c r="C471" i="17"/>
  <c r="A471" i="17"/>
  <c r="C530" i="17"/>
  <c r="A530" i="17"/>
  <c r="C473" i="17"/>
  <c r="A473" i="17"/>
  <c r="C512" i="17"/>
  <c r="A512" i="17"/>
  <c r="C621" i="17"/>
  <c r="A621" i="17"/>
  <c r="C580" i="17"/>
  <c r="A580" i="17"/>
  <c r="C353" i="17"/>
  <c r="A353" i="17"/>
  <c r="C520" i="17"/>
  <c r="A520" i="17"/>
  <c r="AE509" i="17"/>
  <c r="C509" i="17"/>
  <c r="A509" i="17"/>
  <c r="C503" i="17"/>
  <c r="A503" i="17"/>
  <c r="C449" i="17"/>
  <c r="A449" i="17"/>
  <c r="C434" i="17"/>
  <c r="A434" i="17"/>
  <c r="C441" i="17"/>
  <c r="A441" i="17"/>
  <c r="C431" i="17"/>
  <c r="A431" i="17"/>
  <c r="C484" i="17"/>
  <c r="A484" i="17"/>
  <c r="C452" i="17"/>
  <c r="A452" i="17"/>
  <c r="C476" i="17"/>
  <c r="A476" i="17"/>
  <c r="C499" i="17"/>
  <c r="A499" i="17"/>
  <c r="C483" i="17"/>
  <c r="A483" i="17"/>
  <c r="C436" i="17"/>
  <c r="A436" i="17"/>
  <c r="C439" i="17"/>
  <c r="A439" i="17"/>
  <c r="C402" i="17"/>
  <c r="A402" i="17"/>
  <c r="C398" i="17"/>
  <c r="A398" i="17"/>
  <c r="C393" i="17"/>
  <c r="A393" i="17"/>
  <c r="K397" i="17"/>
  <c r="AA397" i="17" s="1"/>
  <c r="C397" i="17"/>
  <c r="A397" i="17"/>
  <c r="C401" i="17"/>
  <c r="A401" i="17"/>
  <c r="C400" i="17"/>
  <c r="A400" i="17"/>
  <c r="C395" i="17"/>
  <c r="A395" i="17"/>
  <c r="C392" i="17"/>
  <c r="A392" i="17"/>
  <c r="K390" i="17"/>
  <c r="AA390" i="17" s="1"/>
  <c r="C390" i="17"/>
  <c r="A390" i="17"/>
  <c r="C399" i="17"/>
  <c r="A399" i="17"/>
  <c r="C396" i="17"/>
  <c r="A396" i="17"/>
  <c r="C391" i="17"/>
  <c r="A391" i="17"/>
  <c r="C394" i="17"/>
  <c r="A394" i="17"/>
  <c r="C324" i="17"/>
  <c r="A324" i="17"/>
  <c r="C667" i="17"/>
  <c r="A667" i="17"/>
  <c r="C376" i="17"/>
  <c r="A376" i="17"/>
  <c r="C384" i="17"/>
  <c r="A384" i="17"/>
  <c r="C332" i="17"/>
  <c r="A332" i="17"/>
  <c r="AG25" i="9" l="1"/>
  <c r="AG30" i="9"/>
  <c r="AH265" i="18"/>
  <c r="AA357" i="19"/>
  <c r="AH230" i="18"/>
  <c r="AH232" i="18"/>
  <c r="AH244" i="18"/>
  <c r="AH250" i="18"/>
  <c r="AH252" i="18"/>
  <c r="AH254" i="18"/>
  <c r="AG37" i="9"/>
  <c r="AG45" i="9"/>
  <c r="AG53" i="9"/>
  <c r="AG61" i="9"/>
  <c r="AG69" i="9"/>
  <c r="AH264" i="18"/>
  <c r="AB416" i="19"/>
  <c r="AH227" i="18"/>
  <c r="AH248" i="18"/>
  <c r="AH258" i="18"/>
  <c r="AH260" i="18"/>
  <c r="AH262" i="18"/>
  <c r="AE9" i="4"/>
  <c r="AH9" i="4" s="1"/>
  <c r="AE11" i="4"/>
  <c r="AH11" i="4" s="1"/>
  <c r="AG32" i="9"/>
  <c r="AG35" i="9"/>
  <c r="AG40" i="9"/>
  <c r="AG43" i="9"/>
  <c r="AG48" i="9"/>
  <c r="AG51" i="9"/>
  <c r="AG56" i="9"/>
  <c r="AG59" i="9"/>
  <c r="AG64" i="9"/>
  <c r="AG67" i="9"/>
  <c r="AH226" i="18"/>
  <c r="AH245" i="18"/>
  <c r="AH253" i="18"/>
  <c r="AH257" i="18"/>
  <c r="AH259" i="18"/>
  <c r="AH263" i="18"/>
  <c r="AG28" i="9"/>
  <c r="AG33" i="9"/>
  <c r="AG41" i="9"/>
  <c r="AG49" i="9"/>
  <c r="AG57" i="9"/>
  <c r="AG65" i="9"/>
  <c r="AH238" i="18"/>
  <c r="AH240" i="18"/>
  <c r="AH271" i="18"/>
  <c r="AG27" i="9"/>
  <c r="AG29" i="9"/>
  <c r="AG31" i="9"/>
  <c r="AG39" i="9"/>
  <c r="AG47" i="9"/>
  <c r="AG55" i="9"/>
  <c r="AG63" i="9"/>
  <c r="AG71" i="9"/>
  <c r="AH235" i="18"/>
  <c r="AH246" i="18"/>
  <c r="AH266" i="18"/>
  <c r="T27" i="9"/>
  <c r="AG34" i="9"/>
  <c r="AG42" i="9"/>
  <c r="AG50" i="9"/>
  <c r="AG58" i="9"/>
  <c r="AG66" i="9"/>
  <c r="Z59" i="18"/>
  <c r="AH237" i="18"/>
  <c r="Z45" i="18"/>
  <c r="Z49" i="18"/>
  <c r="AH261" i="18"/>
  <c r="AH234" i="18"/>
  <c r="AH247" i="18"/>
  <c r="AH267" i="18"/>
  <c r="AG24" i="9"/>
  <c r="T28" i="9"/>
  <c r="AG38" i="9"/>
  <c r="AG46" i="9"/>
  <c r="AG54" i="9"/>
  <c r="AG62" i="9"/>
  <c r="AG70" i="9"/>
  <c r="AF229" i="18"/>
  <c r="AH229" i="18" s="1"/>
  <c r="AH269" i="18"/>
  <c r="AE13" i="4"/>
  <c r="AE23" i="4"/>
  <c r="AH23" i="4" s="1"/>
  <c r="AI49" i="18"/>
  <c r="AH242" i="18"/>
  <c r="AH255" i="18"/>
  <c r="AB515" i="19"/>
  <c r="AA484" i="19"/>
  <c r="AH228" i="18"/>
  <c r="AH225" i="18"/>
  <c r="Z44" i="18"/>
  <c r="U228" i="18"/>
  <c r="S229" i="18"/>
  <c r="AF44" i="18"/>
  <c r="AG26" i="9"/>
  <c r="R27" i="9"/>
  <c r="R28" i="9"/>
  <c r="AE8" i="4"/>
  <c r="AH8" i="4"/>
  <c r="AH13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123</author>
    <author>迟兆澜</author>
  </authors>
  <commentList>
    <comment ref="W6" authorId="0" shapeId="0" xr:uid="{00000000-0006-0000-0100-000003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找不出</t>
        </r>
      </text>
    </comment>
    <comment ref="W10" authorId="0" shapeId="0" xr:uid="{00000000-0006-0000-0100-00000B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找不出</t>
        </r>
      </text>
    </comment>
    <comment ref="W11" authorId="0" shapeId="0" xr:uid="{00000000-0006-0000-0100-000004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找不出</t>
        </r>
      </text>
    </comment>
    <comment ref="K40" authorId="1" shapeId="0" xr:uid="{00000000-0006-0000-0100-00000F000000}">
      <text>
        <r>
          <rPr>
            <b/>
            <sz val="9"/>
            <color indexed="81"/>
            <rFont val="宋体"/>
            <family val="3"/>
            <charset val="134"/>
          </rPr>
          <t>迟兆澜:</t>
        </r>
        <r>
          <rPr>
            <sz val="9"/>
            <color indexed="81"/>
            <rFont val="宋体"/>
            <family val="3"/>
            <charset val="134"/>
          </rPr>
          <t xml:space="preserve">
219076</t>
        </r>
      </text>
    </comment>
    <comment ref="K54" authorId="1" shapeId="0" xr:uid="{00000000-0006-0000-0100-000010000000}">
      <text>
        <r>
          <rPr>
            <b/>
            <sz val="9"/>
            <color indexed="81"/>
            <rFont val="宋体"/>
            <family val="3"/>
            <charset val="134"/>
          </rPr>
          <t>迟兆澜:</t>
        </r>
        <r>
          <rPr>
            <sz val="9"/>
            <color indexed="81"/>
            <rFont val="宋体"/>
            <family val="3"/>
            <charset val="134"/>
          </rPr>
          <t xml:space="preserve">
117361.4</t>
        </r>
      </text>
    </comment>
    <comment ref="W119" authorId="0" shapeId="0" xr:uid="{00000000-0006-0000-0100-00000D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在序时账中找不到</t>
        </r>
      </text>
    </comment>
    <comment ref="W120" authorId="0" shapeId="0" xr:uid="{00000000-0006-0000-0100-000001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找不出</t>
        </r>
      </text>
    </comment>
    <comment ref="W121" authorId="0" shapeId="0" xr:uid="{00000000-0006-0000-0100-000002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找不出</t>
        </r>
      </text>
    </comment>
    <comment ref="K339" authorId="1" shapeId="0" xr:uid="{C902EB46-1585-4E08-93EE-D5021F9E043F}">
      <text>
        <r>
          <rPr>
            <b/>
            <sz val="9"/>
            <color indexed="81"/>
            <rFont val="宋体"/>
            <family val="3"/>
            <charset val="134"/>
          </rPr>
          <t>迟兆澜:</t>
        </r>
        <r>
          <rPr>
            <sz val="9"/>
            <color indexed="81"/>
            <rFont val="宋体"/>
            <family val="3"/>
            <charset val="134"/>
          </rPr>
          <t xml:space="preserve">
经核实确为支付给奥宝的管理费</t>
        </r>
      </text>
    </comment>
    <comment ref="W349" authorId="0" shapeId="0" xr:uid="{00000000-0006-0000-0100-000011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找不出</t>
        </r>
      </text>
    </comment>
    <comment ref="W351" authorId="0" shapeId="0" xr:uid="{00000000-0006-0000-0100-000005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找不出</t>
        </r>
      </text>
    </comment>
    <comment ref="K366" authorId="1" shapeId="0" xr:uid="{43FD0D11-FD18-43B7-9151-281710B6441A}">
      <text>
        <r>
          <rPr>
            <b/>
            <sz val="9"/>
            <color indexed="81"/>
            <rFont val="宋体"/>
            <family val="3"/>
            <charset val="134"/>
          </rPr>
          <t>迟兆澜:</t>
        </r>
        <r>
          <rPr>
            <sz val="9"/>
            <color indexed="81"/>
            <rFont val="宋体"/>
            <family val="3"/>
            <charset val="134"/>
          </rPr>
          <t xml:space="preserve">
经核实确为支付给合益的管理费</t>
        </r>
      </text>
    </comment>
    <comment ref="W394" authorId="0" shapeId="0" xr:uid="{00000000-0006-0000-0100-00000A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找不出</t>
        </r>
      </text>
    </comment>
    <comment ref="W397" authorId="0" shapeId="0" xr:uid="{00000000-0006-0000-0100-00000E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找不出数据</t>
        </r>
      </text>
    </comment>
    <comment ref="W402" authorId="0" shapeId="0" xr:uid="{00000000-0006-0000-0100-000012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找不到</t>
        </r>
      </text>
    </comment>
    <comment ref="K448" authorId="1" shapeId="0" xr:uid="{00000000-0006-0000-0100-00000C000000}">
      <text>
        <r>
          <rPr>
            <b/>
            <sz val="9"/>
            <color indexed="81"/>
            <rFont val="宋体"/>
            <family val="3"/>
            <charset val="134"/>
          </rPr>
          <t>迟兆澜:</t>
        </r>
        <r>
          <rPr>
            <sz val="9"/>
            <color indexed="81"/>
            <rFont val="宋体"/>
            <family val="3"/>
            <charset val="134"/>
          </rPr>
          <t xml:space="preserve">
第一次未查到，第二次补填写</t>
        </r>
      </text>
    </comment>
    <comment ref="T512" authorId="0" shapeId="0" xr:uid="{00000000-0006-0000-0100-000006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不能分辨是轻出有孚还是轻出百货</t>
        </r>
      </text>
    </comment>
    <comment ref="T530" authorId="0" shapeId="0" xr:uid="{00000000-0006-0000-0100-000007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不能分辨是轻出有孚还是轻出百货</t>
        </r>
      </text>
    </comment>
    <comment ref="T580" authorId="0" shapeId="0" xr:uid="{00000000-0006-0000-0100-000008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文件打不开</t>
        </r>
      </text>
    </comment>
    <comment ref="T621" authorId="0" shapeId="0" xr:uid="{00000000-0006-0000-0100-000009000000}">
      <text>
        <r>
          <rPr>
            <b/>
            <sz val="9"/>
            <color indexed="81"/>
            <rFont val="宋体"/>
            <family val="3"/>
            <charset val="134"/>
          </rPr>
          <t>123:</t>
        </r>
        <r>
          <rPr>
            <sz val="9"/>
            <color indexed="81"/>
            <rFont val="宋体"/>
            <family val="3"/>
            <charset val="134"/>
          </rPr>
          <t xml:space="preserve">
文件打不开</t>
        </r>
      </text>
    </comment>
  </commentList>
</comments>
</file>

<file path=xl/sharedStrings.xml><?xml version="1.0" encoding="utf-8"?>
<sst xmlns="http://schemas.openxmlformats.org/spreadsheetml/2006/main" count="24005" uniqueCount="822">
  <si>
    <t>工作表-列表</t>
  </si>
  <si>
    <t>工作表</t>
  </si>
  <si>
    <t>源工作表</t>
  </si>
  <si>
    <t>序号</t>
  </si>
  <si>
    <t>排序</t>
  </si>
  <si>
    <t>级次</t>
  </si>
  <si>
    <t>填报单位名称</t>
  </si>
  <si>
    <t>对方单位级次</t>
  </si>
  <si>
    <t>对方单位名称</t>
  </si>
  <si>
    <t>本单位填列</t>
  </si>
  <si>
    <t>对方单位填列</t>
  </si>
  <si>
    <t>核对工作内容</t>
  </si>
  <si>
    <t>合并抵消分录</t>
  </si>
  <si>
    <t>销售</t>
  </si>
  <si>
    <t>采购</t>
  </si>
  <si>
    <t>本单位销售差异</t>
  </si>
  <si>
    <t>本单位采购差异</t>
  </si>
  <si>
    <t>差异原因</t>
  </si>
  <si>
    <t>核对结果</t>
  </si>
  <si>
    <t>收入科目</t>
  </si>
  <si>
    <t>附注明细项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</si>
  <si>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</si>
  <si>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t>已完成销售支出科目</t>
  </si>
  <si>
    <t>已完成销售支出金额</t>
  </si>
  <si>
    <t>未完成销售支出科目</t>
  </si>
  <si>
    <t>未完成销售支出金额</t>
  </si>
  <si>
    <t>收入金额（不含税）</t>
  </si>
  <si>
    <t>1级</t>
  </si>
  <si>
    <t>广州轻工工贸集团有限公司-1级</t>
  </si>
  <si>
    <t>2级</t>
  </si>
  <si>
    <t>广州虎辉照明科技公司-2级</t>
  </si>
  <si>
    <t>企业拆借利息收入</t>
  </si>
  <si>
    <t>资金占用费</t>
  </si>
  <si>
    <t>3级</t>
  </si>
  <si>
    <t>广州金箭办公用品制造有限公司-3级</t>
  </si>
  <si>
    <t xml:space="preserve">其他业务收入 </t>
  </si>
  <si>
    <t>商标使用费</t>
  </si>
  <si>
    <t>4级</t>
  </si>
  <si>
    <t>广东炜鸿塑料科技有限公司-4级</t>
  </si>
  <si>
    <t>广州澄鹏实业有限公司-2级</t>
  </si>
  <si>
    <r>
      <rPr>
        <sz val="10"/>
        <rFont val="宋体"/>
        <family val="3"/>
        <charset val="134"/>
      </rPr>
      <t>其他业务收入</t>
    </r>
    <r>
      <rPr>
        <sz val="10"/>
        <rFont val="Arial Narrow"/>
        <family val="2"/>
        <charset val="134"/>
      </rPr>
      <t xml:space="preserve"> </t>
    </r>
  </si>
  <si>
    <t>劳务收入</t>
  </si>
  <si>
    <t>广州市奥宝物业管理有限公司-4级</t>
  </si>
  <si>
    <t>租赁收入</t>
  </si>
  <si>
    <t>广州市虎头电池集团股份有限公司-2级</t>
  </si>
  <si>
    <t>投资收益</t>
  </si>
  <si>
    <t>广州鹰金钱食品集团有限公司-2级</t>
  </si>
  <si>
    <t>广州轻出集团股份有限公司-2级</t>
  </si>
  <si>
    <t>广州华糖商务发展有限公司-2级</t>
  </si>
  <si>
    <t>广州轻工国有资产经营管理有限公司-2级</t>
  </si>
  <si>
    <t>广州新仕诚企业发展股份有限公司-2级</t>
  </si>
  <si>
    <t>广州现代投资有限公司-2级</t>
  </si>
  <si>
    <t>广啤（广州）商务发展有限公司-2级</t>
  </si>
  <si>
    <t>广州轻工表业商务发展有限公司-2级</t>
  </si>
  <si>
    <t>广州市大新文化创意发展有限公司-2级</t>
  </si>
  <si>
    <t>广州纺织工贸企业集团有限公司-2级</t>
  </si>
  <si>
    <t>广州百花香料股份有限公司-2级</t>
  </si>
  <si>
    <t>广州市浪奇实业股份有限公司-2级</t>
  </si>
  <si>
    <t>其他业务成本</t>
  </si>
  <si>
    <t>物业管理支出</t>
  </si>
  <si>
    <t>财务费用</t>
  </si>
  <si>
    <t>广州市城市建安工程有限公司-2级</t>
  </si>
  <si>
    <t>广州市泰康食品科技有限公司-2级</t>
  </si>
  <si>
    <t>广州花城玻璃实业公司-2级</t>
  </si>
  <si>
    <t>广玻(广州)商务发展有限公司-2级</t>
  </si>
  <si>
    <t>广州奥宝房地产发展有限公司-3级</t>
  </si>
  <si>
    <t>广州市合益物业管理有限公司-4级</t>
  </si>
  <si>
    <t>广州市亚洲饮料有限公司-2级</t>
  </si>
  <si>
    <t>管理费用</t>
  </si>
  <si>
    <t xml:space="preserve">港景中心管理费 </t>
  </si>
  <si>
    <t>内交易明细表填列说明：</t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</si>
  <si>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</si>
  <si>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</si>
  <si>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</si>
  <si>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</si>
  <si>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</si>
  <si>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</si>
  <si>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02-关联交易等事项统计表-集团总部-2内部关联交易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</si>
  <si>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</si>
  <si>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r>
      <rPr>
        <sz val="10"/>
        <color rgb="FFFF0000"/>
        <rFont val="Arial Narrow"/>
        <family val="2"/>
      </rPr>
      <t>3</t>
    </r>
    <r>
      <rPr>
        <sz val="10"/>
        <color rgb="FFFF0000"/>
        <rFont val="宋体"/>
        <family val="3"/>
        <charset val="134"/>
      </rPr>
      <t>级</t>
    </r>
  </si>
  <si>
    <t>广州轻出集团恒瑞进出口有限公司-3级</t>
  </si>
  <si>
    <t>广州五金矿产进出口有限公司-3级</t>
  </si>
  <si>
    <r>
      <rPr>
        <sz val="10"/>
        <rFont val="宋体"/>
        <family val="3"/>
        <charset val="134"/>
      </rPr>
      <t>财务费用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内部借款利息收入</t>
    </r>
  </si>
  <si>
    <t>内部借款利息收入</t>
  </si>
  <si>
    <t>内部借款利息支出</t>
  </si>
  <si>
    <r>
      <rPr>
        <sz val="10"/>
        <rFont val="宋体"/>
        <family val="3"/>
        <charset val="134"/>
      </rPr>
      <t>财务费用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利息收入</t>
    </r>
  </si>
  <si>
    <r>
      <rPr>
        <sz val="10"/>
        <rFont val="宋体"/>
        <family val="3"/>
        <charset val="134"/>
      </rPr>
      <t>财务费用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利息支出</t>
    </r>
  </si>
  <si>
    <r>
      <rPr>
        <sz val="10"/>
        <color rgb="FFFF0000"/>
        <rFont val="Arial Narrow"/>
        <family val="2"/>
      </rPr>
      <t>2</t>
    </r>
    <r>
      <rPr>
        <sz val="10"/>
        <color rgb="FFFF0000"/>
        <rFont val="宋体"/>
        <family val="3"/>
        <charset val="134"/>
      </rPr>
      <t>级</t>
    </r>
  </si>
  <si>
    <t>广州轻出集团有孚供应链管理有限公司-3级</t>
  </si>
  <si>
    <t>广州轻出集团高宝进出口有限公司-3级</t>
  </si>
  <si>
    <t>广州轻出集团利物达进出口有限公司-3级</t>
  </si>
  <si>
    <t>广州轻出集团百货进出口有限公司-3级</t>
  </si>
  <si>
    <t>广州轻出集团文体用品进出口有限公司-3级</t>
  </si>
  <si>
    <t>营业收入-租金收入</t>
  </si>
  <si>
    <t>大楼租金</t>
  </si>
  <si>
    <r>
      <rPr>
        <sz val="10"/>
        <rFont val="宋体"/>
        <family val="3"/>
        <charset val="134"/>
      </rPr>
      <t>管理费用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租赁费</t>
    </r>
  </si>
  <si>
    <t>广州轻出集团国贸有限公司-3级</t>
  </si>
  <si>
    <t>广州轻出集团易链通贸易有限公司-3级</t>
  </si>
  <si>
    <t>广州轻工业品进出口有限公司-3级</t>
  </si>
  <si>
    <t>其他业务收入</t>
  </si>
  <si>
    <t>商业保险</t>
  </si>
  <si>
    <r>
      <rPr>
        <sz val="10"/>
        <rFont val="宋体"/>
        <family val="3"/>
        <charset val="134"/>
      </rPr>
      <t>管理费用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福利费</t>
    </r>
  </si>
  <si>
    <r>
      <rPr>
        <sz val="10"/>
        <rFont val="宋体"/>
        <family val="3"/>
        <charset val="134"/>
      </rPr>
      <t>营业收入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内销</t>
    </r>
  </si>
  <si>
    <r>
      <rPr>
        <sz val="10"/>
        <rFont val="宋体"/>
        <family val="3"/>
        <charset val="134"/>
      </rPr>
      <t>管理费用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业务招待费</t>
    </r>
  </si>
  <si>
    <r>
      <rPr>
        <sz val="10"/>
        <rFont val="宋体"/>
        <family val="3"/>
        <charset val="134"/>
      </rPr>
      <t>其他业务收入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劳务收入</t>
    </r>
  </si>
  <si>
    <r>
      <rPr>
        <sz val="10"/>
        <rFont val="宋体"/>
        <family val="3"/>
        <charset val="134"/>
      </rPr>
      <t>管理费用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劳务服务费</t>
    </r>
  </si>
  <si>
    <t>越秀轻工业品有限公司-3级</t>
  </si>
  <si>
    <t>营业收入</t>
  </si>
  <si>
    <t>营业成本</t>
  </si>
  <si>
    <t>广州市天祺物业管理有限公司-3级</t>
  </si>
  <si>
    <t>收国资收益</t>
  </si>
  <si>
    <t>未分配利润</t>
  </si>
  <si>
    <t>广州华糖食品有限公司-3级</t>
  </si>
  <si>
    <t>货款</t>
  </si>
  <si>
    <t>广州广印传媒广告有限公司-3级</t>
  </si>
  <si>
    <t>销售费用</t>
  </si>
  <si>
    <t>展览费</t>
  </si>
  <si>
    <t>广州保科力医药保健品进出口有限公司-3级</t>
  </si>
  <si>
    <t>购口罩</t>
  </si>
  <si>
    <r>
      <rPr>
        <sz val="10"/>
        <color rgb="FFFF0000"/>
        <rFont val="Arial Narrow"/>
        <family val="2"/>
      </rPr>
      <t>4</t>
    </r>
    <r>
      <rPr>
        <sz val="10"/>
        <color rgb="FFFF0000"/>
        <rFont val="宋体"/>
        <family val="3"/>
        <charset val="134"/>
      </rPr>
      <t>级</t>
    </r>
  </si>
  <si>
    <r>
      <rPr>
        <sz val="10"/>
        <rFont val="宋体"/>
        <family val="3"/>
        <charset val="134"/>
      </rPr>
      <t>营业成本</t>
    </r>
    <r>
      <rPr>
        <sz val="10"/>
        <rFont val="Arial Narrow"/>
        <family val="2"/>
        <charset val="134"/>
      </rPr>
      <t xml:space="preserve"> </t>
    </r>
  </si>
  <si>
    <t>服务费</t>
  </si>
  <si>
    <t>租金</t>
  </si>
  <si>
    <t>广州市对外贸易广告展览有限公司-4级</t>
  </si>
  <si>
    <r>
      <rPr>
        <sz val="10"/>
        <color rgb="FFFF0000"/>
        <rFont val="Arial Narrow"/>
        <family val="2"/>
      </rPr>
      <t>3</t>
    </r>
    <r>
      <rPr>
        <sz val="10"/>
        <color rgb="FFFF0000"/>
        <rFont val="宋体"/>
        <family val="3"/>
        <charset val="134"/>
      </rPr>
      <t>及</t>
    </r>
  </si>
  <si>
    <t>广东三角牌电器股份有限公司-2级</t>
  </si>
  <si>
    <t>营业收入-租赁收入</t>
  </si>
  <si>
    <t>广州轻出家电科技股份有限公司-3级</t>
  </si>
  <si>
    <t>石马仓库租金</t>
  </si>
  <si>
    <t>营业成本-物业经营成本</t>
  </si>
  <si>
    <t>石马仓库委托经营服务费</t>
  </si>
  <si>
    <t>广州畜产皮鞋有限公司-2级</t>
  </si>
  <si>
    <t>十五甫物业租金</t>
  </si>
  <si>
    <r>
      <rPr>
        <sz val="10"/>
        <rFont val="宋体"/>
        <family val="3"/>
        <charset val="134"/>
      </rPr>
      <t>资产处置收益</t>
    </r>
    <r>
      <rPr>
        <sz val="10"/>
        <rFont val="Arial Narrow"/>
        <family val="2"/>
        <charset val="134"/>
      </rPr>
      <t>_</t>
    </r>
    <r>
      <rPr>
        <sz val="10"/>
        <rFont val="宋体"/>
        <family val="3"/>
        <charset val="134"/>
      </rPr>
      <t>出售非流动资产收益</t>
    </r>
  </si>
  <si>
    <r>
      <rPr>
        <sz val="10"/>
        <rFont val="宋体"/>
        <family val="3"/>
        <charset val="134"/>
      </rPr>
      <t>财务费用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借款利息收入</t>
    </r>
  </si>
  <si>
    <t>劳务费</t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</si>
  <si>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</si>
  <si>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</si>
  <si>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</si>
  <si>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</si>
  <si>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</si>
  <si>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</si>
  <si>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02-关联交易等事项统计表-轻出公司-2内部关联交易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</si>
  <si>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</si>
  <si>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t>主营业务收入</t>
  </si>
  <si>
    <t>内销收入</t>
  </si>
  <si>
    <t>广州市利工民针织有限公司-3级</t>
  </si>
  <si>
    <t>摊位收入</t>
  </si>
  <si>
    <t>广州广氏食品有限公司-4级</t>
  </si>
  <si>
    <t>库存内销商品</t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</si>
  <si>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</si>
  <si>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</si>
  <si>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</si>
  <si>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</si>
  <si>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</si>
  <si>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</si>
  <si>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02-关联交易等事项统计表-三角公司-2内部关联交易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</si>
  <si>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</si>
  <si>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t>广州双鱼体育用品集团有限公司-2级</t>
  </si>
  <si>
    <t>广州广纺联集团有限公司-3级</t>
  </si>
  <si>
    <t>广州纺织品进出口集团有限公司(合并)-3级</t>
  </si>
  <si>
    <t>广州大学纺织服装学院-3级</t>
  </si>
  <si>
    <t>广州百鸣酒店管理有限公司-3级</t>
  </si>
  <si>
    <t>广州市人民印刷厂股份有限公司-2级</t>
  </si>
  <si>
    <t>主营业务成本</t>
  </si>
  <si>
    <t>广州鹰金钱三花酒业有限公司-3级</t>
  </si>
  <si>
    <t>生产成本</t>
  </si>
  <si>
    <t>广州双鱼体育用品厂有限公司-2级</t>
  </si>
  <si>
    <r>
      <rPr>
        <sz val="10"/>
        <rFont val="宋体"/>
        <family val="3"/>
        <charset val="134"/>
      </rPr>
      <t>其他</t>
    </r>
    <r>
      <rPr>
        <sz val="10"/>
        <rFont val="宋体"/>
        <family val="3"/>
        <charset val="134"/>
      </rPr>
      <t>业务成本</t>
    </r>
  </si>
  <si>
    <t>广州双鱼经贸有限公司-3级</t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</si>
  <si>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</si>
  <si>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</si>
  <si>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</si>
  <si>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</si>
  <si>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</si>
  <si>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</si>
  <si>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02-关联交易等事项统计表-双鱼-2内部关联交易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</si>
  <si>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</si>
  <si>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r>
      <rPr>
        <sz val="10"/>
        <color rgb="FFFF0000"/>
        <rFont val="Arial Narrow"/>
        <family val="2"/>
      </rPr>
      <t>2</t>
    </r>
    <r>
      <rPr>
        <sz val="10"/>
        <color rgb="FFFF0000"/>
        <rFont val="宋体"/>
        <family val="3"/>
        <charset val="134"/>
      </rPr>
      <t>级</t>
    </r>
  </si>
  <si>
    <t>广州现代投资有限公司</t>
  </si>
  <si>
    <t>广州轻工工贸集团有限公司</t>
  </si>
  <si>
    <t>管理费用-租金</t>
  </si>
  <si>
    <t>2021年5-12月办公室租金</t>
  </si>
  <si>
    <t>广州市润政置业有限公司-3级</t>
  </si>
  <si>
    <t>广州纺织工贸企业集团有限公司</t>
  </si>
  <si>
    <t>财务费用-利息</t>
  </si>
  <si>
    <t>2021年资金占用费</t>
  </si>
  <si>
    <r>
      <rPr>
        <sz val="10"/>
        <color rgb="FFFF0000"/>
        <rFont val="Arial Narrow"/>
        <family val="2"/>
      </rPr>
      <t>3</t>
    </r>
    <r>
      <rPr>
        <sz val="10"/>
        <color rgb="FFFF0000"/>
        <rFont val="宋体"/>
        <family val="3"/>
        <charset val="134"/>
      </rPr>
      <t>级</t>
    </r>
  </si>
  <si>
    <t>付广州市利工民针织有限公司</t>
  </si>
  <si>
    <r>
      <rPr>
        <sz val="10"/>
        <color rgb="FFFF0000"/>
        <rFont val="宋体"/>
        <family val="3"/>
        <charset val="134"/>
      </rPr>
      <t>管理费用</t>
    </r>
    <r>
      <rPr>
        <sz val="10"/>
        <color rgb="FFFF0000"/>
        <rFont val="Arial Narrow"/>
        <family val="2"/>
      </rPr>
      <t>-</t>
    </r>
    <r>
      <rPr>
        <sz val="10"/>
        <color rgb="FFFF0000"/>
        <rFont val="宋体"/>
        <family val="3"/>
        <charset val="134"/>
      </rPr>
      <t>租金</t>
    </r>
  </si>
  <si>
    <r>
      <rPr>
        <sz val="10"/>
        <color rgb="FFFF0000"/>
        <rFont val="宋体"/>
        <family val="3"/>
        <charset val="134"/>
      </rPr>
      <t>2021</t>
    </r>
    <r>
      <rPr>
        <sz val="10"/>
        <color rgb="FFFF0000"/>
        <rFont val="宋体"/>
        <family val="3"/>
        <charset val="134"/>
      </rPr>
      <t>年</t>
    </r>
    <r>
      <rPr>
        <sz val="10"/>
        <color rgb="FFFF0000"/>
        <rFont val="Arial Narrow"/>
        <family val="2"/>
      </rPr>
      <t>1</t>
    </r>
    <r>
      <rPr>
        <sz val="10"/>
        <color rgb="FFFF0000"/>
        <rFont val="宋体"/>
        <family val="3"/>
        <charset val="134"/>
      </rPr>
      <t>月仓库租金</t>
    </r>
  </si>
  <si>
    <t>广州纺织品进出口集团有限公司</t>
  </si>
  <si>
    <t>管理费用-水电费</t>
  </si>
  <si>
    <t>2020年7-12月水电费</t>
  </si>
  <si>
    <t>广州新仕诚企业发展股份有限公司</t>
  </si>
  <si>
    <t>长期股权投资-损益调整</t>
  </si>
  <si>
    <t>根据2020年审计报告补计新仕诚长期股权投资收益确认</t>
  </si>
  <si>
    <t>计提2021年新仕诚全年投资损益</t>
  </si>
  <si>
    <t>收到新仕诚2020年投资收益款</t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</si>
  <si>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</si>
  <si>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</si>
  <si>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</si>
  <si>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</si>
  <si>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</si>
  <si>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</si>
  <si>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02-关联交易等事项统计表-现代-2内部关联交易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</si>
  <si>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</si>
  <si>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t>物业租金收入</t>
  </si>
  <si>
    <t>物业管理费收入</t>
  </si>
  <si>
    <t>水费</t>
  </si>
  <si>
    <t>电费</t>
  </si>
  <si>
    <t>广州第一棉纺织厂有限公司-3级</t>
  </si>
  <si>
    <t>场地租赁费</t>
  </si>
  <si>
    <t>场地管理费</t>
  </si>
  <si>
    <t>广州合和实业有限公司-3级</t>
  </si>
  <si>
    <t>广州广池商务发展有限公司-2级</t>
  </si>
  <si>
    <t>2021非在穗亲属慰问包款</t>
  </si>
  <si>
    <t>饮用水</t>
  </si>
  <si>
    <t>营业外支出</t>
  </si>
  <si>
    <t>抗疫捐赠饮用水款</t>
  </si>
  <si>
    <t>党支部会议记录本货款</t>
  </si>
  <si>
    <t>安保部印刷品款</t>
  </si>
  <si>
    <t>信封印刷合同款</t>
  </si>
  <si>
    <t>安保部安全隐患整改通知书印刷费</t>
  </si>
  <si>
    <t>创意园轻工集团城市资产标识墙工程尾款</t>
  </si>
  <si>
    <t>文创园城市资产标识墙项目工程尾款</t>
  </si>
  <si>
    <t>智慧园城市资产标识墙项目工程尾款</t>
  </si>
  <si>
    <t>牛奶款</t>
  </si>
  <si>
    <t>抗疫捐赠消毒水款</t>
  </si>
  <si>
    <t>商品</t>
  </si>
  <si>
    <t>印刷款</t>
  </si>
  <si>
    <t>广州纺联进出口有限公司-3级</t>
  </si>
  <si>
    <t>广州提艾提智慧园投资发展有限公司-3级</t>
  </si>
  <si>
    <t>广州提艾提文创园投资发展有限公司-3级</t>
  </si>
  <si>
    <t>印刷品</t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</si>
  <si>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</si>
  <si>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</si>
  <si>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</si>
  <si>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</si>
  <si>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</si>
  <si>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</si>
  <si>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02-关联交易等事项统计表-新仕诚公司-2内部关联交易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</si>
  <si>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</si>
  <si>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r>
      <rPr>
        <sz val="10"/>
        <color rgb="FFFF0000"/>
        <rFont val="Arial Narrow"/>
        <family val="2"/>
      </rPr>
      <t>2</t>
    </r>
    <r>
      <rPr>
        <sz val="10"/>
        <color rgb="FFFF0000"/>
        <rFont val="宋体"/>
        <family val="3"/>
        <charset val="134"/>
      </rPr>
      <t>级</t>
    </r>
  </si>
  <si>
    <t>广州轻工国有资产经营管理有限公司</t>
  </si>
  <si>
    <r>
      <rPr>
        <sz val="10"/>
        <color rgb="FFFF0000"/>
        <rFont val="Arial Narrow"/>
        <family val="2"/>
      </rPr>
      <t>4</t>
    </r>
    <r>
      <rPr>
        <sz val="10"/>
        <color rgb="FFFF0000"/>
        <rFont val="宋体"/>
        <family val="3"/>
        <charset val="134"/>
      </rPr>
      <t>级</t>
    </r>
  </si>
  <si>
    <t>广东炜鸿塑料科技有限公司</t>
  </si>
  <si>
    <t>广州市奥宝物业管理有限公司</t>
  </si>
  <si>
    <r>
      <rPr>
        <sz val="10"/>
        <color rgb="FFFF0000"/>
        <rFont val="Arial Narrow"/>
        <family val="2"/>
      </rPr>
      <t>1</t>
    </r>
    <r>
      <rPr>
        <sz val="10"/>
        <color rgb="FFFF0000"/>
        <rFont val="宋体"/>
        <family val="3"/>
        <charset val="134"/>
      </rPr>
      <t>级</t>
    </r>
  </si>
  <si>
    <t>管理服务费</t>
  </si>
  <si>
    <r>
      <rPr>
        <sz val="10"/>
        <color rgb="FFFF0000"/>
        <rFont val="Arial Narrow"/>
        <family val="2"/>
      </rPr>
      <t>3</t>
    </r>
    <r>
      <rPr>
        <sz val="10"/>
        <color rgb="FFFF0000"/>
        <rFont val="宋体"/>
        <family val="3"/>
        <charset val="134"/>
      </rPr>
      <t>级</t>
    </r>
  </si>
  <si>
    <t>广州广印传媒广告有限公司</t>
  </si>
  <si>
    <t>设计费</t>
  </si>
  <si>
    <t>管理费用-劳务费</t>
  </si>
  <si>
    <t>劳务派遣</t>
  </si>
  <si>
    <t>管理费用-租赁费</t>
  </si>
  <si>
    <t>场地租金</t>
  </si>
  <si>
    <t>其它应收款-保证金</t>
  </si>
  <si>
    <t>场地租金保证金</t>
  </si>
  <si>
    <t>广州畜产进出口有限公司-2级</t>
  </si>
  <si>
    <t>其他业务收入-租金</t>
  </si>
  <si>
    <t>其他业务支出-管理费</t>
  </si>
  <si>
    <t>财务费用-利息支出</t>
  </si>
  <si>
    <t>其他业务收入-资金占用费</t>
  </si>
  <si>
    <t>广州华安实业有限公司-3级</t>
  </si>
  <si>
    <t>高力电池实业有限公司-2级</t>
  </si>
  <si>
    <t>香港高基发展有限公司-2级</t>
  </si>
  <si>
    <t>其他收入</t>
  </si>
  <si>
    <t>管理费收入</t>
  </si>
  <si>
    <t>托管费用</t>
  </si>
  <si>
    <t>广州高力电池有限公司-3级</t>
  </si>
  <si>
    <t>租金收入</t>
  </si>
  <si>
    <t>电费收入</t>
  </si>
  <si>
    <t>水费收入</t>
  </si>
  <si>
    <t>广州虎辉集团有限公司-3级</t>
  </si>
  <si>
    <t>应收账款</t>
  </si>
  <si>
    <t>借</t>
  </si>
  <si>
    <t>三年以上</t>
  </si>
  <si>
    <t>否</t>
  </si>
  <si>
    <t>一年以内</t>
  </si>
  <si>
    <t>东莞高力电池有限公司-3级</t>
  </si>
  <si>
    <t>东莞高力可充电池有限公司-3级</t>
  </si>
  <si>
    <t>是</t>
  </si>
  <si>
    <t>账龄分析法</t>
  </si>
  <si>
    <t>其他应收款</t>
  </si>
  <si>
    <t>广州越高电池有限公司-2级</t>
  </si>
  <si>
    <t>应付账款</t>
  </si>
  <si>
    <t>贷</t>
  </si>
  <si>
    <t>广州高力达电池科技有限公司-3级</t>
  </si>
  <si>
    <t>一至二年</t>
  </si>
  <si>
    <t>往来款</t>
  </si>
  <si>
    <t>其他应付款</t>
  </si>
  <si>
    <t>租赁按金</t>
  </si>
  <si>
    <t>应付利息</t>
  </si>
  <si>
    <t>长期借款</t>
  </si>
  <si>
    <t>暂借款</t>
  </si>
  <si>
    <t>二至三年</t>
  </si>
  <si>
    <t>广州市虎头实业有限公司-3级</t>
  </si>
  <si>
    <t>郁南虎头电源科技有限公司-3级</t>
  </si>
  <si>
    <t>应收利息</t>
  </si>
  <si>
    <t>应付股利</t>
  </si>
  <si>
    <t>广州市润通华经贸发展有限公司-2级</t>
  </si>
  <si>
    <t>其他业务支出</t>
  </si>
  <si>
    <t>管理费</t>
  </si>
  <si>
    <t>广州轻工表业商务发展有限公司</t>
  </si>
  <si>
    <t>广州市纺织工业供销有限公司</t>
  </si>
  <si>
    <t>租金、水电费</t>
  </si>
  <si>
    <t>广州保科力医药保健品进出口有限公司</t>
  </si>
  <si>
    <t>防疫用品</t>
  </si>
  <si>
    <t>广州东润发环境资源有限公司-3级</t>
  </si>
  <si>
    <t>广州浪奇日用品有限公司</t>
  </si>
  <si>
    <t>奥宝管理费</t>
  </si>
  <si>
    <r>
      <rPr>
        <sz val="10"/>
        <color rgb="FFFF0000"/>
        <rFont val="宋体"/>
        <family val="3"/>
        <charset val="134"/>
      </rPr>
      <t>广州华糖商务发展有限公司</t>
    </r>
    <r>
      <rPr>
        <sz val="10"/>
        <color rgb="FFFF0000"/>
        <rFont val="Arial Narrow"/>
        <family val="2"/>
      </rPr>
      <t>-2</t>
    </r>
    <r>
      <rPr>
        <sz val="10"/>
        <color rgb="FFFF0000"/>
        <rFont val="宋体"/>
        <family val="3"/>
        <charset val="134"/>
      </rPr>
      <t>级</t>
    </r>
  </si>
  <si>
    <t>借款利息</t>
  </si>
  <si>
    <r>
      <rPr>
        <sz val="10"/>
        <color rgb="FFFF0000"/>
        <rFont val="宋体"/>
        <family val="3"/>
        <charset val="134"/>
      </rPr>
      <t>广啤（广州）商务发展有限公司</t>
    </r>
    <r>
      <rPr>
        <sz val="10"/>
        <color rgb="FFFF0000"/>
        <rFont val="Arial Narrow"/>
        <family val="2"/>
      </rPr>
      <t>-2</t>
    </r>
    <r>
      <rPr>
        <sz val="10"/>
        <color rgb="FFFF0000"/>
        <rFont val="宋体"/>
        <family val="3"/>
        <charset val="134"/>
      </rPr>
      <t>级</t>
    </r>
  </si>
  <si>
    <r>
      <rPr>
        <sz val="10"/>
        <color rgb="FFFF0000"/>
        <rFont val="宋体"/>
        <family val="3"/>
        <charset val="134"/>
      </rPr>
      <t>广州轻工国有资产经营管理有限公司</t>
    </r>
    <r>
      <rPr>
        <sz val="10"/>
        <color rgb="FFFF0000"/>
        <rFont val="Arial Narrow"/>
        <family val="2"/>
      </rPr>
      <t>-2</t>
    </r>
    <r>
      <rPr>
        <sz val="10"/>
        <color rgb="FFFF0000"/>
        <rFont val="宋体"/>
        <family val="3"/>
        <charset val="134"/>
      </rPr>
      <t>级</t>
    </r>
  </si>
  <si>
    <t>广州市中亚塑料有限公司-2级</t>
  </si>
  <si>
    <t>珠江明珠有限公司</t>
  </si>
  <si>
    <t>高力国际企业有限公司</t>
  </si>
  <si>
    <t>托管费</t>
  </si>
  <si>
    <t>其他</t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</si>
  <si>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</si>
  <si>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</si>
  <si>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</si>
  <si>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</si>
  <si>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</si>
  <si>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</si>
  <si>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02-关联交易等事项统计表-资产公司-2内部关联交易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</si>
  <si>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</si>
  <si>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r>
      <rPr>
        <sz val="10"/>
        <rFont val="宋体"/>
        <family val="3"/>
        <charset val="134"/>
      </rPr>
      <t>主营业务成本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租金</t>
    </r>
  </si>
  <si>
    <r>
      <rPr>
        <sz val="10"/>
        <rFont val="宋体"/>
        <family val="3"/>
        <charset val="134"/>
      </rPr>
      <t>主营业务成本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水费</t>
    </r>
  </si>
  <si>
    <t>广州第四针织有限公司-3级</t>
  </si>
  <si>
    <t>广州新时尚纺织品有限公司-3级</t>
  </si>
  <si>
    <t>广州市服装研究所有限公司-3级</t>
  </si>
  <si>
    <r>
      <rPr>
        <sz val="10"/>
        <rFont val="宋体"/>
        <family val="3"/>
        <charset val="134"/>
      </rPr>
      <t>主营业务成本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垃圾费</t>
    </r>
  </si>
  <si>
    <t>垃圾费</t>
  </si>
  <si>
    <t>广州全新针织厂有限公司-3级</t>
  </si>
  <si>
    <t>广州合成纤维有限公司-3级</t>
  </si>
  <si>
    <t>广州化工进出口有限公司-3级</t>
  </si>
  <si>
    <r>
      <rPr>
        <sz val="10"/>
        <rFont val="宋体"/>
        <family val="3"/>
        <charset val="134"/>
      </rPr>
      <t>主营业务成本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物业管理费</t>
    </r>
  </si>
  <si>
    <r>
      <rPr>
        <sz val="10"/>
        <rFont val="宋体"/>
        <family val="3"/>
        <charset val="134"/>
      </rPr>
      <t>主营业务成本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电费</t>
    </r>
  </si>
  <si>
    <r>
      <rPr>
        <sz val="10"/>
        <rFont val="宋体"/>
        <family val="3"/>
        <charset val="134"/>
      </rPr>
      <t>租赁收入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租金</t>
    </r>
  </si>
  <si>
    <r>
      <rPr>
        <sz val="10"/>
        <rFont val="宋体"/>
        <family val="3"/>
        <charset val="134"/>
      </rPr>
      <t>主营业务收入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管理费</t>
    </r>
  </si>
  <si>
    <r>
      <rPr>
        <sz val="10"/>
        <rFont val="宋体"/>
        <family val="3"/>
        <charset val="134"/>
      </rPr>
      <t>主营业务收入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电费</t>
    </r>
  </si>
  <si>
    <r>
      <rPr>
        <sz val="10"/>
        <rFont val="宋体"/>
        <family val="3"/>
        <charset val="134"/>
      </rPr>
      <t>主营业务收入</t>
    </r>
    <r>
      <rPr>
        <sz val="10"/>
        <rFont val="Arial Narrow"/>
        <family val="2"/>
        <charset val="134"/>
      </rPr>
      <t>-</t>
    </r>
    <r>
      <rPr>
        <sz val="10"/>
        <rFont val="宋体"/>
        <family val="3"/>
        <charset val="134"/>
      </rPr>
      <t>管理服务费</t>
    </r>
  </si>
  <si>
    <t>广州新联泰染织实业有限公司-3级</t>
  </si>
  <si>
    <t>广州丝绸印染厂有限公司-3级</t>
  </si>
  <si>
    <t>广州染织品轻纺商贸有限公司-3级</t>
  </si>
  <si>
    <t>广州市纺织工业供销有限公司-3级</t>
  </si>
  <si>
    <t>利息收入</t>
  </si>
  <si>
    <r>
      <rPr>
        <sz val="10"/>
        <rFont val="宋体"/>
        <family val="3"/>
        <charset val="134"/>
      </rPr>
      <t>主营业务收入</t>
    </r>
    <r>
      <rPr>
        <sz val="10"/>
        <rFont val="Arial Narrow"/>
        <family val="2"/>
        <charset val="134"/>
      </rPr>
      <t>/</t>
    </r>
    <r>
      <rPr>
        <sz val="10"/>
        <rFont val="宋体"/>
        <family val="3"/>
        <charset val="134"/>
      </rPr>
      <t>管理费</t>
    </r>
  </si>
  <si>
    <t>租赁收入/正常租金</t>
  </si>
  <si>
    <t>佛山市三水百花香料香精科技有限公司-3级</t>
  </si>
  <si>
    <r>
      <rPr>
        <sz val="10"/>
        <rFont val="宋体"/>
        <family val="3"/>
        <charset val="134"/>
      </rPr>
      <t>主营业务收入</t>
    </r>
    <r>
      <rPr>
        <sz val="10"/>
        <rFont val="Arial Narrow"/>
        <family val="2"/>
        <charset val="134"/>
      </rPr>
      <t>/</t>
    </r>
    <r>
      <rPr>
        <sz val="10"/>
        <rFont val="宋体"/>
        <family val="3"/>
        <charset val="134"/>
      </rPr>
      <t>水电费</t>
    </r>
    <r>
      <rPr>
        <sz val="10"/>
        <rFont val="Arial Narrow"/>
        <family val="2"/>
        <charset val="134"/>
      </rPr>
      <t>/</t>
    </r>
    <r>
      <rPr>
        <sz val="10"/>
        <rFont val="宋体"/>
        <family val="3"/>
        <charset val="134"/>
      </rPr>
      <t>电费</t>
    </r>
  </si>
  <si>
    <t>广州市塑料工业集团有限公司-3级</t>
  </si>
  <si>
    <t>广州市金威龙实业股份有限公司-4级</t>
  </si>
  <si>
    <t>广州纺织企业集团有限公司-3级</t>
  </si>
  <si>
    <t>广州市对外贸易总公司-2级</t>
  </si>
  <si>
    <t>广州外贸总环之宇国际商贸有限公司-3级</t>
  </si>
  <si>
    <t>5级</t>
  </si>
  <si>
    <t>润通国贸有限公司-5级</t>
  </si>
  <si>
    <t>广州包装印刷集团有限责任公司-2级</t>
  </si>
  <si>
    <t>广州市东方红印刷有限公司-3级</t>
  </si>
  <si>
    <t>广州积士佳食品有限公司-2级</t>
  </si>
  <si>
    <t>广州金银首饰有限公司-2级</t>
  </si>
  <si>
    <r>
      <rPr>
        <sz val="10"/>
        <rFont val="宋体"/>
        <family val="3"/>
        <charset val="134"/>
      </rPr>
      <t>主营业务收入</t>
    </r>
    <r>
      <rPr>
        <sz val="10"/>
        <rFont val="Arial Narrow"/>
        <family val="2"/>
        <charset val="134"/>
      </rPr>
      <t>/</t>
    </r>
    <r>
      <rPr>
        <sz val="10"/>
        <rFont val="宋体"/>
        <family val="3"/>
        <charset val="134"/>
      </rPr>
      <t>管理服务费收入</t>
    </r>
  </si>
  <si>
    <t>利息</t>
  </si>
  <si>
    <r>
      <rPr>
        <sz val="10"/>
        <rFont val="宋体"/>
        <family val="3"/>
        <charset val="134"/>
      </rPr>
      <t>主营业务收入</t>
    </r>
    <r>
      <rPr>
        <sz val="10"/>
        <rFont val="Arial Narrow"/>
        <family val="2"/>
        <charset val="134"/>
      </rPr>
      <t>/</t>
    </r>
    <r>
      <rPr>
        <sz val="10"/>
        <rFont val="宋体"/>
        <family val="3"/>
        <charset val="134"/>
      </rPr>
      <t>水电费</t>
    </r>
    <r>
      <rPr>
        <sz val="10"/>
        <rFont val="Arial Narrow"/>
        <family val="2"/>
        <charset val="134"/>
      </rPr>
      <t>/</t>
    </r>
    <r>
      <rPr>
        <sz val="10"/>
        <rFont val="宋体"/>
        <family val="3"/>
        <charset val="134"/>
      </rPr>
      <t>水费</t>
    </r>
  </si>
  <si>
    <r>
      <rPr>
        <sz val="10"/>
        <rFont val="宋体"/>
        <family val="3"/>
        <charset val="134"/>
      </rPr>
      <t>主营业务成本</t>
    </r>
    <r>
      <rPr>
        <sz val="10"/>
        <rFont val="Arial Narrow"/>
        <family val="2"/>
        <charset val="134"/>
      </rPr>
      <t>/</t>
    </r>
    <r>
      <rPr>
        <sz val="10"/>
        <rFont val="宋体"/>
        <family val="3"/>
        <charset val="134"/>
      </rPr>
      <t>租金</t>
    </r>
  </si>
  <si>
    <t>广州奥宝房地产发展有限公司</t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</si>
  <si>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</si>
  <si>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</si>
  <si>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</si>
  <si>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</si>
  <si>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</si>
  <si>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</si>
  <si>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奥宝板块关联交易等事项统计表2021年-2内部关联交易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</si>
  <si>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</si>
  <si>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t>糖水</t>
  </si>
  <si>
    <t>罐头</t>
  </si>
  <si>
    <t>月饼</t>
  </si>
  <si>
    <t>罐冰</t>
  </si>
  <si>
    <t>罐头\糖水</t>
  </si>
  <si>
    <t>广州洛民塑料有限公司-4级</t>
  </si>
  <si>
    <t>罐头/饼干/糖水</t>
  </si>
  <si>
    <t>广州新华印务有限公司-3级</t>
  </si>
  <si>
    <r>
      <rPr>
        <sz val="10"/>
        <color theme="1"/>
        <rFont val="Arial Narrow"/>
        <family val="2"/>
        <charset val="134"/>
      </rPr>
      <t>3</t>
    </r>
    <r>
      <rPr>
        <sz val="10"/>
        <color theme="1"/>
        <rFont val="宋体"/>
        <family val="2"/>
        <charset val="134"/>
      </rPr>
      <t>级</t>
    </r>
  </si>
  <si>
    <r>
      <rPr>
        <sz val="10"/>
        <color theme="1"/>
        <rFont val="宋体"/>
        <family val="2"/>
        <charset val="134"/>
      </rPr>
      <t>广东鹰金钱海宝食品有限公司</t>
    </r>
    <r>
      <rPr>
        <sz val="10"/>
        <color theme="1"/>
        <rFont val="Arial Narrow"/>
        <family val="2"/>
        <charset val="134"/>
      </rPr>
      <t>-3</t>
    </r>
    <r>
      <rPr>
        <sz val="10"/>
        <color theme="1"/>
        <rFont val="宋体"/>
        <family val="2"/>
        <charset val="134"/>
      </rPr>
      <t>级</t>
    </r>
  </si>
  <si>
    <r>
      <rPr>
        <sz val="10"/>
        <color theme="1"/>
        <rFont val="Arial Narrow"/>
        <family val="2"/>
        <charset val="134"/>
      </rPr>
      <t>2</t>
    </r>
    <r>
      <rPr>
        <sz val="10"/>
        <color theme="1"/>
        <rFont val="宋体"/>
        <family val="2"/>
        <charset val="134"/>
      </rPr>
      <t>级</t>
    </r>
  </si>
  <si>
    <r>
      <rPr>
        <sz val="10"/>
        <color theme="1"/>
        <rFont val="宋体"/>
        <family val="2"/>
        <charset val="134"/>
      </rPr>
      <t>广州鹰金钱食品集团有限公司</t>
    </r>
    <r>
      <rPr>
        <sz val="10"/>
        <color theme="1"/>
        <rFont val="Arial Narrow"/>
        <family val="2"/>
        <charset val="134"/>
      </rPr>
      <t>-2</t>
    </r>
    <r>
      <rPr>
        <sz val="10"/>
        <color theme="1"/>
        <rFont val="宋体"/>
        <family val="2"/>
        <charset val="134"/>
      </rPr>
      <t>级</t>
    </r>
  </si>
  <si>
    <r>
      <rPr>
        <sz val="10"/>
        <color theme="1"/>
        <rFont val="宋体"/>
        <family val="2"/>
        <charset val="134"/>
      </rPr>
      <t>广州市人民印刷厂股份有限公司</t>
    </r>
    <r>
      <rPr>
        <sz val="10"/>
        <color theme="1"/>
        <rFont val="Arial Narrow"/>
        <family val="2"/>
        <charset val="134"/>
      </rPr>
      <t>-2</t>
    </r>
    <r>
      <rPr>
        <sz val="10"/>
        <color theme="1"/>
        <rFont val="宋体"/>
        <family val="2"/>
        <charset val="134"/>
      </rPr>
      <t>级</t>
    </r>
  </si>
  <si>
    <r>
      <rPr>
        <sz val="10"/>
        <color theme="1"/>
        <rFont val="宋体"/>
        <family val="2"/>
        <charset val="134"/>
      </rPr>
      <t>广州鹰金钱三花酒业有限公司</t>
    </r>
    <r>
      <rPr>
        <sz val="10"/>
        <color theme="1"/>
        <rFont val="Arial Narrow"/>
        <family val="2"/>
        <charset val="134"/>
      </rPr>
      <t>-3</t>
    </r>
    <r>
      <rPr>
        <sz val="10"/>
        <color theme="1"/>
        <rFont val="宋体"/>
        <family val="2"/>
        <charset val="134"/>
      </rPr>
      <t>级</t>
    </r>
  </si>
  <si>
    <t>露酒、三花酒</t>
  </si>
  <si>
    <r>
      <rPr>
        <sz val="10"/>
        <color theme="1"/>
        <rFont val="宋体"/>
        <family val="2"/>
        <charset val="134"/>
      </rPr>
      <t>广州市鹰佳贸易有限公司</t>
    </r>
    <r>
      <rPr>
        <sz val="10"/>
        <color theme="1"/>
        <rFont val="Arial Narrow"/>
        <family val="2"/>
        <charset val="134"/>
      </rPr>
      <t>-3</t>
    </r>
    <r>
      <rPr>
        <sz val="10"/>
        <color theme="1"/>
        <rFont val="宋体"/>
        <family val="2"/>
        <charset val="134"/>
      </rPr>
      <t>级</t>
    </r>
  </si>
  <si>
    <t>三花酒</t>
  </si>
  <si>
    <r>
      <rPr>
        <sz val="10"/>
        <color theme="1"/>
        <rFont val="宋体"/>
        <family val="2"/>
        <charset val="134"/>
      </rPr>
      <t>广州双鱼体育用品集团有限公司</t>
    </r>
    <r>
      <rPr>
        <sz val="10"/>
        <color theme="1"/>
        <rFont val="Arial Narrow"/>
        <family val="2"/>
        <charset val="134"/>
      </rPr>
      <t>-2</t>
    </r>
    <r>
      <rPr>
        <sz val="10"/>
        <color theme="1"/>
        <rFont val="宋体"/>
        <family val="2"/>
        <charset val="134"/>
      </rPr>
      <t>级</t>
    </r>
  </si>
  <si>
    <r>
      <rPr>
        <sz val="10"/>
        <color theme="1"/>
        <rFont val="Arial Narrow"/>
        <family val="2"/>
        <charset val="134"/>
      </rPr>
      <t>4</t>
    </r>
    <r>
      <rPr>
        <sz val="10"/>
        <color theme="1"/>
        <rFont val="宋体"/>
        <family val="2"/>
        <charset val="134"/>
      </rPr>
      <t>级</t>
    </r>
  </si>
  <si>
    <r>
      <rPr>
        <sz val="10"/>
        <color theme="1"/>
        <rFont val="宋体"/>
        <family val="2"/>
        <charset val="134"/>
      </rPr>
      <t>广州市奥宝物业管理有限公司</t>
    </r>
    <r>
      <rPr>
        <sz val="10"/>
        <color theme="1"/>
        <rFont val="Arial Narrow"/>
        <family val="2"/>
        <charset val="134"/>
      </rPr>
      <t>-4</t>
    </r>
    <r>
      <rPr>
        <sz val="10"/>
        <color theme="1"/>
        <rFont val="宋体"/>
        <family val="2"/>
        <charset val="134"/>
      </rPr>
      <t>级</t>
    </r>
  </si>
  <si>
    <t>物业租赁</t>
  </si>
  <si>
    <t>物业管理服务费</t>
  </si>
  <si>
    <r>
      <rPr>
        <sz val="10"/>
        <color theme="1"/>
        <rFont val="宋体"/>
        <family val="2"/>
        <charset val="134"/>
      </rPr>
      <t>广州百花香料股份有限公司</t>
    </r>
    <r>
      <rPr>
        <sz val="10"/>
        <color theme="1"/>
        <rFont val="Arial Narrow"/>
        <family val="2"/>
        <charset val="134"/>
      </rPr>
      <t>-2</t>
    </r>
    <r>
      <rPr>
        <sz val="10"/>
        <color theme="1"/>
        <rFont val="宋体"/>
        <family val="2"/>
        <charset val="134"/>
      </rPr>
      <t>级</t>
    </r>
  </si>
  <si>
    <t>原材料-香精</t>
  </si>
  <si>
    <t>包装材料</t>
  </si>
  <si>
    <r>
      <rPr>
        <sz val="10"/>
        <color theme="1"/>
        <rFont val="宋体"/>
        <family val="2"/>
        <charset val="134"/>
      </rPr>
      <t>广州市浪奇实业股份有限公司</t>
    </r>
    <r>
      <rPr>
        <sz val="10"/>
        <color theme="1"/>
        <rFont val="Arial Narrow"/>
        <family val="2"/>
        <charset val="134"/>
      </rPr>
      <t>-2</t>
    </r>
    <r>
      <rPr>
        <sz val="10"/>
        <color theme="1"/>
        <rFont val="宋体"/>
        <family val="2"/>
        <charset val="134"/>
      </rPr>
      <t>级</t>
    </r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</si>
  <si>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</si>
  <si>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</si>
  <si>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</si>
  <si>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</si>
  <si>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</si>
  <si>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</si>
  <si>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2内部关联交易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</si>
  <si>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</si>
  <si>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t>广州市浪奇实业股份有限公司</t>
  </si>
  <si>
    <t>烷基苯等工业品</t>
  </si>
  <si>
    <t>结转成本</t>
  </si>
  <si>
    <t>广州市日用化学工业研究所有限公司</t>
  </si>
  <si>
    <t>洁厕剂等产成品</t>
  </si>
  <si>
    <t>韶关浪奇有限公司</t>
  </si>
  <si>
    <t>硫磺粉等工业品</t>
  </si>
  <si>
    <t>辽宁浪奇实业有限公司</t>
  </si>
  <si>
    <t>磺酸等工业品</t>
  </si>
  <si>
    <t>广州市鹰佳贸易有限公司</t>
  </si>
  <si>
    <t>材料采购</t>
  </si>
  <si>
    <t>采购产品</t>
  </si>
  <si>
    <t>广州鹰金钱三花酒业有限公司</t>
  </si>
  <si>
    <t>广州轻出家电科技股份有限公司</t>
  </si>
  <si>
    <t>广州洛民塑料有限公司</t>
  </si>
  <si>
    <t>广州市利工民针织有限公司</t>
  </si>
  <si>
    <t>工作服、毛巾</t>
  </si>
  <si>
    <t>广州康德斯贸易有限公司</t>
  </si>
  <si>
    <t>广州纺织品进出口集团有限公司(合并)</t>
  </si>
  <si>
    <t>广州纺联进出口有限公司</t>
  </si>
  <si>
    <t>广州德赋汇商贸有限公司</t>
  </si>
  <si>
    <t>广州德典进出口贸易有限公司</t>
  </si>
  <si>
    <t>广州华糖食品有限公司</t>
  </si>
  <si>
    <t>广州广氏食品有限公司</t>
  </si>
  <si>
    <t>广州双鱼体育用品集团有限公司</t>
  </si>
  <si>
    <t>跳绳</t>
  </si>
  <si>
    <t>广州鹰金钱食品集团有限公司</t>
  </si>
  <si>
    <t>慰问品</t>
  </si>
  <si>
    <t>广州市虎头电池集团股份有限公司</t>
  </si>
  <si>
    <t>印刷品制作费</t>
  </si>
  <si>
    <t>广东广纺检测技术股份有限公司</t>
  </si>
  <si>
    <t>租金、水单</t>
  </si>
  <si>
    <r>
      <rPr>
        <sz val="10"/>
        <color rgb="FFFF0000"/>
        <rFont val="Arial Narrow"/>
        <family val="2"/>
      </rPr>
      <t>3</t>
    </r>
    <r>
      <rPr>
        <sz val="10"/>
        <color rgb="FFFF0000"/>
        <rFont val="宋体"/>
        <family val="3"/>
        <charset val="134"/>
      </rPr>
      <t>级</t>
    </r>
  </si>
  <si>
    <t>韶关浪奇有限公司-3级</t>
  </si>
  <si>
    <t>广州浪奇日用品有限公司-3级</t>
  </si>
  <si>
    <t>存货</t>
  </si>
  <si>
    <r>
      <rPr>
        <sz val="10"/>
        <color rgb="FFFF0000"/>
        <rFont val="Arial Narrow"/>
        <family val="2"/>
      </rPr>
      <t>2</t>
    </r>
    <r>
      <rPr>
        <sz val="10"/>
        <color rgb="FFFF0000"/>
        <rFont val="宋体"/>
        <family val="3"/>
        <charset val="134"/>
      </rPr>
      <t>级</t>
    </r>
  </si>
  <si>
    <t>广州市日用化学工业研究所有限公司-3级</t>
  </si>
  <si>
    <t>广州百花香料股份有限公司</t>
  </si>
  <si>
    <t>广州百鸣酒店管理有限公司</t>
  </si>
  <si>
    <t>广州提艾提文创园投资发展有限公司</t>
  </si>
  <si>
    <t>广州提艾提智慧园投资发展有限公司</t>
  </si>
  <si>
    <t>广州轻出集团股份有限公司</t>
  </si>
  <si>
    <t>广东三角牌电器股份有限公司</t>
  </si>
  <si>
    <t>广州广纺联集团有限公司</t>
  </si>
  <si>
    <t>广州虎辉照明科技公司</t>
  </si>
  <si>
    <t>广州市人民印刷厂股份有限公司</t>
  </si>
  <si>
    <t>广州人印包装材料有限责任公司</t>
  </si>
  <si>
    <t>辽宁浪奇实业有限公司-3级</t>
  </si>
  <si>
    <t>发出商品</t>
  </si>
  <si>
    <t>应付暂估</t>
  </si>
  <si>
    <t>广州人印包装材料有限责任公司-3级</t>
  </si>
  <si>
    <t>广州市岜蜚特贸易有限公司-3级</t>
  </si>
  <si>
    <t>工作服费用</t>
  </si>
  <si>
    <r>
      <rPr>
        <sz val="10"/>
        <color rgb="FFFF0000"/>
        <rFont val="宋体"/>
        <family val="3"/>
        <charset val="134"/>
      </rPr>
      <t>广州浪奇日用品有限公司</t>
    </r>
    <r>
      <rPr>
        <sz val="10"/>
        <color rgb="FFFF0000"/>
        <rFont val="Arial Narrow"/>
        <family val="2"/>
      </rPr>
      <t>-3</t>
    </r>
    <r>
      <rPr>
        <sz val="10"/>
        <color rgb="FFFF0000"/>
        <rFont val="宋体"/>
        <family val="3"/>
        <charset val="134"/>
      </rPr>
      <t>级</t>
    </r>
  </si>
  <si>
    <t>成品采购</t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</si>
  <si>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</si>
  <si>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</si>
  <si>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</si>
  <si>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</si>
  <si>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</si>
  <si>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</si>
  <si>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2内部关联交易-1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</si>
  <si>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</si>
  <si>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t>萝岗总部场地租金</t>
  </si>
  <si>
    <t>防疫口罩</t>
  </si>
  <si>
    <t>桶装水，瓶装水</t>
  </si>
  <si>
    <t>转浪奇代发钟炼军2020年绩效，2017年风险保证金</t>
  </si>
  <si>
    <t>水电，蒸汽费</t>
  </si>
  <si>
    <t>广东广纺检测技术股份有限公司-3级</t>
  </si>
  <si>
    <t>水电费</t>
  </si>
  <si>
    <t>毛巾，工作服等</t>
  </si>
  <si>
    <t>福利品</t>
  </si>
  <si>
    <t>2020年利润分配</t>
  </si>
  <si>
    <t>2020年度兵役统筹金</t>
  </si>
  <si>
    <t>工艺品</t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</si>
  <si>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</si>
  <si>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</si>
  <si>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</si>
  <si>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</si>
  <si>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</si>
  <si>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</si>
  <si>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02-关联交易等事项统计表-百花公司-2内部关联交易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</si>
  <si>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</si>
  <si>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t>3级-3级</t>
  </si>
  <si>
    <t>3级-2级</t>
  </si>
  <si>
    <t>广州广德供应链管理有限公司-3级</t>
  </si>
  <si>
    <t>广州虎辉通用照明有限公司</t>
  </si>
  <si>
    <t>3级-1级</t>
  </si>
  <si>
    <t>3级-4级</t>
  </si>
  <si>
    <t>2级-2级</t>
  </si>
  <si>
    <t>库存商品</t>
  </si>
  <si>
    <t>2级-3级</t>
  </si>
  <si>
    <t>2级-4级</t>
  </si>
  <si>
    <t>广东鹰金钱海宝食品有限公司</t>
  </si>
  <si>
    <t>郁南虎头电源科技有限公司</t>
  </si>
  <si>
    <t>广州市大新文化创意发展有限公司</t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</si>
  <si>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</si>
  <si>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</si>
  <si>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</si>
  <si>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</si>
  <si>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</si>
  <si>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</si>
  <si>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02-关联交易等事项统计表-大新文创-2内部关联交易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</si>
  <si>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</si>
  <si>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t>管理费用-管理费</t>
  </si>
  <si>
    <t>广州市合益物业管理有限公司</t>
  </si>
  <si>
    <t>广州德典进出口贸易有限公司-3级</t>
  </si>
  <si>
    <t>东方（中国）投资有限公司-4级</t>
  </si>
  <si>
    <t>销售服装</t>
  </si>
  <si>
    <t>货物销售</t>
  </si>
  <si>
    <t>委托贷款利息</t>
  </si>
  <si>
    <t>广州康德斯贸易有限公司-3级</t>
  </si>
  <si>
    <t>货物采购</t>
  </si>
  <si>
    <t>收代垫水电费</t>
  </si>
  <si>
    <t>收到党建经费</t>
  </si>
  <si>
    <t>收代垫2020.7-12月水电费</t>
  </si>
  <si>
    <t>内部借款利息</t>
  </si>
  <si>
    <t>饭堂费用</t>
  </si>
  <si>
    <t>服装设计中心2021年1-12月租金</t>
  </si>
  <si>
    <t>购防疫口罩</t>
  </si>
  <si>
    <t>广州德赋汇商贸有限公司-3级</t>
  </si>
  <si>
    <t>内部借款利息费用</t>
  </si>
  <si>
    <t>委派财务负责人服务费用</t>
  </si>
  <si>
    <t>销售货物</t>
  </si>
  <si>
    <t>南边路6号管理费</t>
  </si>
  <si>
    <t>饭堂费用及管理费</t>
  </si>
  <si>
    <t>销售红酒</t>
  </si>
  <si>
    <t>代垫款</t>
  </si>
  <si>
    <t>租赁管理费</t>
  </si>
  <si>
    <t>租赁费</t>
  </si>
  <si>
    <t>第二阶段设计费用</t>
  </si>
  <si>
    <t>道路导视系统LOGO景观墙体制作费</t>
  </si>
  <si>
    <t>财务负责人服务费</t>
  </si>
  <si>
    <t>委贷利息</t>
  </si>
  <si>
    <t>西装工作服</t>
  </si>
  <si>
    <t>资金占用费、委贷利息</t>
  </si>
  <si>
    <t>管理费用、营业外支出</t>
  </si>
  <si>
    <t>牛仔工作服、遮阳帽</t>
  </si>
  <si>
    <t>购毛巾、100周年T恤</t>
  </si>
  <si>
    <t>支付利息</t>
  </si>
  <si>
    <t>收到利息</t>
  </si>
  <si>
    <t>销售商品</t>
  </si>
  <si>
    <t>购买福利品</t>
  </si>
  <si>
    <t>物业管理费</t>
  </si>
  <si>
    <t>仓租</t>
  </si>
  <si>
    <t>采购商品出口</t>
  </si>
  <si>
    <t>清洁服务费</t>
  </si>
  <si>
    <t>采购商品自用</t>
  </si>
  <si>
    <t>越秀纺织品有限公司-3级</t>
  </si>
  <si>
    <t>租金、管理费、采购商品自用</t>
  </si>
  <si>
    <t>采购出口商品</t>
  </si>
  <si>
    <t>购棉纱线货款</t>
  </si>
  <si>
    <t>广德大厦饭堂费用</t>
  </si>
  <si>
    <t>广德大厦物业管理服务费</t>
  </si>
  <si>
    <t>汽车费用</t>
  </si>
  <si>
    <t>收到往来经营杂款</t>
  </si>
  <si>
    <t>广州润盈贸易有限公司-3级</t>
  </si>
  <si>
    <t>广州虎辉集团有限公司</t>
  </si>
  <si>
    <t>付：奥宝物业管理费</t>
  </si>
  <si>
    <t>付：春节留穗外地人员16人慰问品（双鱼运动跳绳）</t>
  </si>
  <si>
    <t>付：广德大厦十五楼会场防滑垫费用（双鱼体育公司）</t>
  </si>
  <si>
    <t>付：合益物业管理费</t>
  </si>
  <si>
    <t>付：春节留穗外地人员16人慰问品（鹰金钱鱼罐头）</t>
  </si>
  <si>
    <t>付：春节留穗外地人员16人慰问品（华糖红糖）</t>
  </si>
  <si>
    <t>付：春节留穗外地人员16人慰问品（虎头牌电池）</t>
  </si>
  <si>
    <t>付：春节留穗外地人员16人慰问品（医用外科口罩）</t>
  </si>
  <si>
    <t>付：春节留穗外地人员16人慰问品（利工民毛巾）</t>
  </si>
  <si>
    <t>广德大厦2020年12月和2021年度管理费及饭堂费用</t>
  </si>
  <si>
    <t>广州纺联进出口有限公司-4级</t>
  </si>
  <si>
    <t>南边路6号4-12月管理费</t>
  </si>
  <si>
    <t>财务负责人费用</t>
  </si>
  <si>
    <t>广德大厦1-3月管理费</t>
  </si>
  <si>
    <t>2020年12月饭堂费用</t>
  </si>
  <si>
    <t>銷售商品</t>
  </si>
  <si>
    <t>采购商品</t>
  </si>
  <si>
    <t>广塑国际（香港）有限公司-4级</t>
  </si>
  <si>
    <t>借款及利息</t>
  </si>
  <si>
    <t>检测费</t>
  </si>
  <si>
    <t>购学习强国活动纪念品、留穗过年慰问礼包、周年活动服装</t>
  </si>
  <si>
    <t>购留穗过年慰问包、防疫口罩</t>
  </si>
  <si>
    <t>购留穗过年慰问包</t>
  </si>
  <si>
    <t>购瓶装水</t>
  </si>
  <si>
    <t>广州第一棉纺织厂有限公司</t>
  </si>
  <si>
    <t>物业租赁收入</t>
  </si>
  <si>
    <t>付纺织品进出口公司2020年7-12月广德大厦水电费</t>
  </si>
  <si>
    <t>付新联泰染织实业公司21.1-12月广德大厦物业管理费、饭堂费用</t>
  </si>
  <si>
    <t>还集团内部贷款借款1800万利息</t>
  </si>
  <si>
    <t>支付纺织工贸集团2020年委派财务负责人服务费用</t>
  </si>
  <si>
    <t>支付康德斯公司ISO内审咨询代垫费用</t>
  </si>
  <si>
    <t>付纺织品进出口公司2020年7-12月广德大厦电费</t>
  </si>
  <si>
    <t>主营业务支出</t>
  </si>
  <si>
    <t>消防系统维护保养费</t>
  </si>
  <si>
    <t>办公费</t>
  </si>
  <si>
    <t>垃圾处理费</t>
  </si>
  <si>
    <t>纺织公司归集账户利息</t>
  </si>
  <si>
    <t>2020年集团委派财务负责人服务费</t>
  </si>
  <si>
    <t>公司员工2021年春节留穗慰问费</t>
  </si>
  <si>
    <t>季度借款利息</t>
  </si>
  <si>
    <t>职工宿舍</t>
  </si>
  <si>
    <t>塑料材料</t>
  </si>
  <si>
    <t>物业服务费</t>
  </si>
  <si>
    <t>原材料</t>
  </si>
  <si>
    <t>塑料制品</t>
  </si>
  <si>
    <t xml:space="preserve">原材料 </t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</si>
  <si>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</si>
  <si>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</si>
  <si>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</si>
  <si>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</si>
  <si>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</si>
  <si>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</si>
  <si>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02-关联交易等事项统计表-纺织公司-2内部关联交易</t>
  </si>
  <si>
    <r>
      <rPr>
        <b/>
        <sz val="10"/>
        <rFont val="宋体"/>
        <family val="3"/>
        <charset val="134"/>
      </rPr>
      <t>收入金额（</t>
    </r>
    <r>
      <rPr>
        <b/>
        <sz val="10"/>
        <color rgb="FFFF0000"/>
        <rFont val="宋体"/>
        <family val="3"/>
        <charset val="134"/>
      </rPr>
      <t>不含税</t>
    </r>
    <r>
      <rPr>
        <b/>
        <sz val="10"/>
        <rFont val="宋体"/>
        <family val="3"/>
        <charset val="134"/>
      </rPr>
      <t>）</t>
    </r>
  </si>
  <si>
    <t>业务宣传费</t>
  </si>
  <si>
    <t>高力国际企业有限公司-2级</t>
  </si>
  <si>
    <t>转售水电费</t>
  </si>
  <si>
    <t>租金、仓储费等</t>
  </si>
  <si>
    <t>劳动保护费</t>
  </si>
  <si>
    <t>虎头国际发展有限公司-3级</t>
  </si>
  <si>
    <t>美元收入</t>
  </si>
  <si>
    <t>虎头国际资源有限公司-3级</t>
  </si>
  <si>
    <t>虎头高力电池(香港)有限公司-3级</t>
  </si>
  <si>
    <t>人民币收入</t>
  </si>
  <si>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、销售方应填列以下资料：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</si>
  <si>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主营业务收入、其他业务收入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等收入科目，在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收入科目金额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中填入销货给购货方的全年累计收入不含税金额；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</si>
  <si>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主营业务成本、其他业务支出、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等成本科目，在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已完成销售支出金额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中填入相关的结转成本金额；</t>
    </r>
  </si>
  <si>
    <r>
      <rPr>
        <sz val="10"/>
        <rFont val="Arial Narrow"/>
        <family val="2"/>
        <charset val="134"/>
      </rPr>
      <t>2</t>
    </r>
    <r>
      <rPr>
        <sz val="10"/>
        <rFont val="宋体"/>
        <family val="3"/>
        <charset val="134"/>
      </rPr>
      <t>、购货方应填列以下资料：</t>
    </r>
  </si>
  <si>
    <r>
      <rPr>
        <sz val="10"/>
        <rFont val="宋体"/>
        <family val="3"/>
        <charset val="134"/>
      </rPr>
      <t>（</t>
    </r>
    <r>
      <rPr>
        <sz val="10"/>
        <rFont val="Arial Narrow"/>
        <family val="2"/>
        <charset val="134"/>
      </rPr>
      <t>1</t>
    </r>
    <r>
      <rPr>
        <sz val="10"/>
        <rFont val="宋体"/>
        <family val="3"/>
        <charset val="134"/>
      </rPr>
      <t>）在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中填入存货或固定资产科目，在</t>
    </r>
    <r>
      <rPr>
        <sz val="10"/>
        <rFont val="Arial Narrow"/>
        <family val="2"/>
        <charset val="134"/>
      </rPr>
      <t>“</t>
    </r>
    <r>
      <rPr>
        <sz val="10"/>
        <rFont val="宋体"/>
        <family val="3"/>
        <charset val="134"/>
      </rPr>
      <t>未完成销售支出科目金额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中填入从销货方购入的存货或固定资产原值的年末余额；</t>
    </r>
  </si>
  <si>
    <r>
      <rPr>
        <sz val="10"/>
        <rFont val="Arial Narrow"/>
        <family val="2"/>
        <charset val="134"/>
      </rPr>
      <t>3</t>
    </r>
    <r>
      <rPr>
        <sz val="10"/>
        <rFont val="宋体"/>
        <family val="3"/>
        <charset val="134"/>
      </rPr>
      <t>、附注明细项</t>
    </r>
    <r>
      <rPr>
        <sz val="10"/>
        <rFont val="Arial Narrow"/>
        <family val="2"/>
        <charset val="134"/>
      </rPr>
      <t>”</t>
    </r>
    <r>
      <rPr>
        <sz val="10"/>
        <rFont val="宋体"/>
        <family val="3"/>
        <charset val="134"/>
      </rPr>
      <t>主要填列附注明细项目，便于抵销和合并会计报表的附注编制。</t>
    </r>
  </si>
  <si>
    <t>02-关联交易等事项统计表-虎头公司-2内部关联交易</t>
  </si>
  <si>
    <t>管理费用</t>
    <phoneticPr fontId="23" type="noConversion"/>
  </si>
  <si>
    <r>
      <rPr>
        <b/>
        <sz val="10"/>
        <color rgb="FFFF0000"/>
        <rFont val="宋体"/>
        <family val="3"/>
        <charset val="134"/>
      </rPr>
      <t>本单位填列</t>
    </r>
  </si>
  <si>
    <r>
      <rPr>
        <b/>
        <sz val="10"/>
        <color rgb="FFFF0000"/>
        <rFont val="宋体"/>
        <family val="3"/>
        <charset val="134"/>
      </rPr>
      <t>销售</t>
    </r>
  </si>
  <si>
    <r>
      <rPr>
        <b/>
        <sz val="10"/>
        <color rgb="FFFF0000"/>
        <rFont val="宋体"/>
        <family val="3"/>
        <charset val="134"/>
      </rPr>
      <t>采购</t>
    </r>
  </si>
  <si>
    <r>
      <rPr>
        <b/>
        <sz val="10"/>
        <rFont val="宋体"/>
        <family val="3"/>
        <charset val="134"/>
      </rPr>
      <t>已完成销售支出金额</t>
    </r>
  </si>
  <si>
    <r>
      <rPr>
        <sz val="10"/>
        <rFont val="宋体"/>
        <family val="3"/>
        <charset val="134"/>
      </rPr>
      <t>萝岗总部场地租金</t>
    </r>
  </si>
  <si>
    <r>
      <rPr>
        <sz val="10"/>
        <rFont val="宋体"/>
        <family val="3"/>
        <charset val="134"/>
      </rPr>
      <t>防疫口罩</t>
    </r>
  </si>
  <si>
    <r>
      <rPr>
        <sz val="10"/>
        <rFont val="宋体"/>
        <family val="3"/>
        <charset val="134"/>
      </rPr>
      <t>桶装水，瓶装水</t>
    </r>
  </si>
  <si>
    <r>
      <rPr>
        <sz val="10"/>
        <rFont val="宋体"/>
        <family val="3"/>
        <charset val="134"/>
      </rPr>
      <t>转浪奇代发钟炼军</t>
    </r>
    <r>
      <rPr>
        <sz val="10"/>
        <rFont val="Arial Narrow"/>
        <family val="2"/>
      </rPr>
      <t>2020</t>
    </r>
    <r>
      <rPr>
        <sz val="10"/>
        <rFont val="宋体"/>
        <family val="3"/>
        <charset val="134"/>
      </rPr>
      <t>年绩效，</t>
    </r>
    <r>
      <rPr>
        <sz val="10"/>
        <rFont val="Arial Narrow"/>
        <family val="2"/>
      </rPr>
      <t>2017</t>
    </r>
    <r>
      <rPr>
        <sz val="10"/>
        <rFont val="宋体"/>
        <family val="3"/>
        <charset val="134"/>
      </rPr>
      <t>年风险保证金</t>
    </r>
  </si>
  <si>
    <r>
      <rPr>
        <sz val="10"/>
        <rFont val="宋体"/>
        <family val="3"/>
        <charset val="134"/>
      </rPr>
      <t>场地租金</t>
    </r>
  </si>
  <si>
    <r>
      <rPr>
        <sz val="10"/>
        <rFont val="宋体"/>
        <family val="3"/>
        <charset val="134"/>
      </rPr>
      <t>水电，蒸汽费</t>
    </r>
  </si>
  <si>
    <r>
      <rPr>
        <sz val="10"/>
        <rFont val="宋体"/>
        <family val="3"/>
        <charset val="134"/>
      </rPr>
      <t>水电费</t>
    </r>
  </si>
  <si>
    <r>
      <rPr>
        <sz val="10"/>
        <rFont val="宋体"/>
        <family val="3"/>
        <charset val="134"/>
      </rPr>
      <t>毛巾，工作服等</t>
    </r>
  </si>
  <si>
    <r>
      <rPr>
        <sz val="10"/>
        <rFont val="宋体"/>
        <family val="3"/>
        <charset val="134"/>
      </rPr>
      <t>福利品</t>
    </r>
  </si>
  <si>
    <r>
      <t>2020</t>
    </r>
    <r>
      <rPr>
        <sz val="10"/>
        <rFont val="Arial Narrow"/>
        <family val="2"/>
        <charset val="134"/>
      </rPr>
      <t>年度兵役统筹金</t>
    </r>
  </si>
  <si>
    <r>
      <rPr>
        <sz val="10"/>
        <rFont val="宋体"/>
        <family val="3"/>
        <charset val="134"/>
      </rPr>
      <t>工艺品</t>
    </r>
  </si>
  <si>
    <r>
      <t>2</t>
    </r>
    <r>
      <rPr>
        <sz val="10"/>
        <rFont val="宋体"/>
        <family val="3"/>
        <charset val="134"/>
      </rPr>
      <t>级</t>
    </r>
  </si>
  <si>
    <r>
      <t>3</t>
    </r>
    <r>
      <rPr>
        <sz val="10"/>
        <rFont val="宋体"/>
        <family val="3"/>
        <charset val="134"/>
      </rPr>
      <t>级</t>
    </r>
  </si>
  <si>
    <r>
      <t>4</t>
    </r>
    <r>
      <rPr>
        <sz val="10"/>
        <rFont val="宋体"/>
        <family val="3"/>
        <charset val="134"/>
      </rPr>
      <t>级</t>
    </r>
  </si>
  <si>
    <r>
      <t>1</t>
    </r>
    <r>
      <rPr>
        <sz val="10"/>
        <rFont val="宋体"/>
        <family val="3"/>
        <charset val="134"/>
      </rPr>
      <t>级</t>
    </r>
  </si>
  <si>
    <r>
      <t>广州华糖商务发展有限公司</t>
    </r>
    <r>
      <rPr>
        <sz val="10"/>
        <rFont val="Arial Narrow"/>
        <family val="2"/>
      </rPr>
      <t>-2</t>
    </r>
    <r>
      <rPr>
        <sz val="10"/>
        <rFont val="宋体"/>
        <family val="3"/>
        <charset val="134"/>
      </rPr>
      <t>级</t>
    </r>
  </si>
  <si>
    <r>
      <t>广州轻工国有资产经营管理有限公司</t>
    </r>
    <r>
      <rPr>
        <sz val="10"/>
        <rFont val="Arial Narrow"/>
        <family val="2"/>
      </rPr>
      <t>-2</t>
    </r>
    <r>
      <rPr>
        <sz val="10"/>
        <rFont val="宋体"/>
        <family val="3"/>
        <charset val="134"/>
      </rPr>
      <t>级</t>
    </r>
  </si>
  <si>
    <r>
      <t>3</t>
    </r>
    <r>
      <rPr>
        <sz val="10"/>
        <rFont val="宋体"/>
        <family val="3"/>
        <charset val="134"/>
      </rPr>
      <t>及</t>
    </r>
  </si>
  <si>
    <r>
      <t>3</t>
    </r>
    <r>
      <rPr>
        <sz val="10"/>
        <rFont val="宋体"/>
        <family val="2"/>
        <charset val="134"/>
      </rPr>
      <t>级</t>
    </r>
  </si>
  <si>
    <r>
      <t>广州鹰金钱三花酒业有限公司</t>
    </r>
    <r>
      <rPr>
        <sz val="10"/>
        <rFont val="Arial Narrow"/>
        <family val="2"/>
        <charset val="134"/>
      </rPr>
      <t>-3</t>
    </r>
    <r>
      <rPr>
        <sz val="10"/>
        <rFont val="宋体"/>
        <family val="2"/>
        <charset val="134"/>
      </rPr>
      <t>级</t>
    </r>
  </si>
  <si>
    <r>
      <t>4</t>
    </r>
    <r>
      <rPr>
        <sz val="10"/>
        <rFont val="宋体"/>
        <family val="2"/>
        <charset val="134"/>
      </rPr>
      <t>级</t>
    </r>
  </si>
  <si>
    <r>
      <t>广州市奥宝物业管理有限公司</t>
    </r>
    <r>
      <rPr>
        <sz val="10"/>
        <rFont val="Arial Narrow"/>
        <family val="2"/>
        <charset val="134"/>
      </rPr>
      <t>-4</t>
    </r>
    <r>
      <rPr>
        <sz val="10"/>
        <rFont val="宋体"/>
        <family val="2"/>
        <charset val="134"/>
      </rPr>
      <t>级</t>
    </r>
  </si>
  <si>
    <r>
      <t>2</t>
    </r>
    <r>
      <rPr>
        <sz val="10"/>
        <rFont val="宋体"/>
        <family val="2"/>
        <charset val="134"/>
      </rPr>
      <t>级</t>
    </r>
  </si>
  <si>
    <r>
      <t>广州百花香料股份有限公司</t>
    </r>
    <r>
      <rPr>
        <sz val="10"/>
        <rFont val="Arial Narrow"/>
        <family val="2"/>
        <charset val="134"/>
      </rPr>
      <t>-2</t>
    </r>
    <r>
      <rPr>
        <sz val="10"/>
        <rFont val="宋体"/>
        <family val="2"/>
        <charset val="134"/>
      </rPr>
      <t>级</t>
    </r>
  </si>
  <si>
    <r>
      <t>广啤（广州）商务发展有限公司</t>
    </r>
    <r>
      <rPr>
        <sz val="10"/>
        <rFont val="Arial Narrow"/>
        <family val="2"/>
      </rPr>
      <t>-2</t>
    </r>
    <r>
      <rPr>
        <sz val="10"/>
        <rFont val="宋体"/>
        <family val="3"/>
        <charset val="134"/>
      </rPr>
      <t>级</t>
    </r>
  </si>
  <si>
    <r>
      <t>广州市人民印刷厂股份有限公司</t>
    </r>
    <r>
      <rPr>
        <sz val="10"/>
        <rFont val="Arial Narrow"/>
        <family val="2"/>
        <charset val="134"/>
      </rPr>
      <t>-2</t>
    </r>
    <r>
      <rPr>
        <sz val="10"/>
        <rFont val="宋体"/>
        <family val="2"/>
        <charset val="134"/>
      </rPr>
      <t>级</t>
    </r>
  </si>
  <si>
    <r>
      <t>广州双鱼体育用品集团有限公司</t>
    </r>
    <r>
      <rPr>
        <sz val="10"/>
        <rFont val="Arial Narrow"/>
        <family val="2"/>
        <charset val="134"/>
      </rPr>
      <t>-2</t>
    </r>
    <r>
      <rPr>
        <sz val="10"/>
        <rFont val="宋体"/>
        <family val="2"/>
        <charset val="134"/>
      </rPr>
      <t>级</t>
    </r>
  </si>
  <si>
    <r>
      <t>广州市鹰佳贸易有限公司</t>
    </r>
    <r>
      <rPr>
        <sz val="10"/>
        <rFont val="Arial Narrow"/>
        <family val="2"/>
        <charset val="134"/>
      </rPr>
      <t>-3</t>
    </r>
    <r>
      <rPr>
        <sz val="10"/>
        <rFont val="宋体"/>
        <family val="2"/>
        <charset val="134"/>
      </rPr>
      <t>级</t>
    </r>
  </si>
  <si>
    <r>
      <t>广州市浪奇实业股份有限公司</t>
    </r>
    <r>
      <rPr>
        <sz val="10"/>
        <rFont val="Arial Narrow"/>
        <family val="2"/>
        <charset val="134"/>
      </rPr>
      <t>-2</t>
    </r>
    <r>
      <rPr>
        <sz val="10"/>
        <rFont val="宋体"/>
        <family val="2"/>
        <charset val="134"/>
      </rPr>
      <t>级</t>
    </r>
  </si>
  <si>
    <t>主营业务成本/租金</t>
  </si>
  <si>
    <t>主营业务收入/管理费</t>
  </si>
  <si>
    <t>财务费用-借款利息收入</t>
  </si>
  <si>
    <t>主营业务收入-管理费</t>
  </si>
  <si>
    <t>控制序号</t>
    <phoneticPr fontId="23" type="noConversion"/>
  </si>
  <si>
    <t>主营业务收入</t>
    <phoneticPr fontId="23" type="noConversion"/>
  </si>
  <si>
    <t>管、主营成本</t>
    <phoneticPr fontId="23" type="noConversion"/>
  </si>
  <si>
    <t>投资收益</t>
    <phoneticPr fontId="23" type="noConversion"/>
  </si>
  <si>
    <t>利润分配</t>
    <phoneticPr fontId="23" type="noConversion"/>
  </si>
  <si>
    <t>管理费用</t>
    <phoneticPr fontId="23" type="noConversion"/>
  </si>
  <si>
    <t>主收、其收</t>
    <phoneticPr fontId="23" type="noConversion"/>
  </si>
  <si>
    <t>财务费用</t>
    <phoneticPr fontId="23" type="noConversion"/>
  </si>
  <si>
    <t>利润分配</t>
    <phoneticPr fontId="23" type="noConversion"/>
  </si>
  <si>
    <t>上缴2020年度国家收益</t>
  </si>
  <si>
    <t>利润分配/未分配利润</t>
  </si>
  <si>
    <t>计缴2020年度国有资本经营收益(根据《广州轻工集团关于做好2020年度国有资本经营收益收缴工作的通知》（穗轻工贸集财[2021]200号）要求，对鹰金钱公司未分配利润进行分配)</t>
  </si>
  <si>
    <t>利润分配-未分配利润</t>
  </si>
  <si>
    <t>上缴轻工集团2020年度国有资本经营收益</t>
  </si>
  <si>
    <t>上缴轻工工贸集团2020年度国资收益</t>
  </si>
  <si>
    <t>上缴2020年度国有资本收益</t>
  </si>
  <si>
    <t>利润分配 - 未分配利润</t>
  </si>
  <si>
    <t>上缴轻工工贸集团2020年国有资本收益</t>
  </si>
  <si>
    <t>上缴2020年度国有资本经营收益</t>
  </si>
  <si>
    <t>财务费用</t>
    <phoneticPr fontId="23" type="noConversion"/>
  </si>
  <si>
    <t>委贷利息</t>
    <phoneticPr fontId="23" type="noConversion"/>
  </si>
  <si>
    <t>结转本月销售成本</t>
  </si>
  <si>
    <t>972.72</t>
  </si>
  <si>
    <t>应交税费</t>
  </si>
  <si>
    <t>进项税额</t>
  </si>
  <si>
    <t>租金</t>
    <phoneticPr fontId="23" type="noConversion"/>
  </si>
  <si>
    <t>应付广州市利工民针织有限公司员工工衣款</t>
  </si>
  <si>
    <t>收广州市奥宝物业管理有限公司租金</t>
  </si>
  <si>
    <t>应收账款</t>
    <phoneticPr fontId="23" type="noConversion"/>
  </si>
  <si>
    <t>其他业务成本</t>
    <phoneticPr fontId="23" type="noConversion"/>
  </si>
  <si>
    <t>（陈汝喜）办付（广州市奥宝物业管理有限公司）经营性物业委托奥宝管理2021年10月物业委托管理费_物业部</t>
  </si>
  <si>
    <t>材料采购</t>
    <phoneticPr fontId="23" type="noConversion"/>
  </si>
  <si>
    <t>主营业务收入和应交税费</t>
    <phoneticPr fontId="23" type="noConversion"/>
  </si>
  <si>
    <t>·</t>
    <phoneticPr fontId="23" type="noConversion"/>
  </si>
  <si>
    <t>产品销售 广州广印传媒广告有限公司 陶欧宇</t>
  </si>
  <si>
    <t>租赁物业其他支出</t>
  </si>
  <si>
    <t>暂收划拨(广州轻工工贸公司)2017年2月及6月及9月及2018年7月及8月资金调剂利息收入(2021年1月)</t>
  </si>
  <si>
    <t>产成品自主</t>
  </si>
  <si>
    <t>产品销售 广州市虎头电池集团股份有限公司 梁臻 补单（2021年2月 SA2021020706 ，根据客户要求拆分）</t>
  </si>
  <si>
    <t>应付往来款</t>
  </si>
  <si>
    <t>广州市利工民针织有限公司：工作服Z55888999(公司办公室-林绚)</t>
  </si>
  <si>
    <t>应付职工薪酬</t>
  </si>
  <si>
    <t>广州百花香料股份有限公司：钟炼军、贺军2017年风险金</t>
  </si>
  <si>
    <t>利润分配</t>
  </si>
  <si>
    <t>付工贸集团2020年委派财务负责人服务费</t>
  </si>
  <si>
    <t>应付账款</t>
    <phoneticPr fontId="23" type="noConversion"/>
  </si>
  <si>
    <t>租赁费</t>
    <phoneticPr fontId="23" type="noConversion"/>
  </si>
  <si>
    <r>
      <rPr>
        <sz val="10"/>
        <rFont val="微软雅黑"/>
        <family val="2"/>
        <charset val="134"/>
      </rPr>
      <t>物业管理费收入</t>
    </r>
    <r>
      <rPr>
        <sz val="10"/>
        <rFont val="宋体"/>
        <family val="2"/>
        <charset val="134"/>
      </rPr>
      <t>、水电费</t>
    </r>
    <phoneticPr fontId="23" type="noConversion"/>
  </si>
  <si>
    <t>管理服务费收入</t>
  </si>
  <si>
    <t>2020年12月至2021年11月</t>
  </si>
  <si>
    <t>2021年4月至11月</t>
  </si>
  <si>
    <t>其他应付款/押金</t>
  </si>
  <si>
    <t>差额为税额</t>
  </si>
  <si>
    <t>差额为税额</t>
    <phoneticPr fontId="23" type="noConversion"/>
  </si>
  <si>
    <t>2020年至2021年租金</t>
  </si>
  <si>
    <t>含税金额为1447535元，差额是因为广池公司没有开票。关联方是广州市奥宝物业管理有限公司，不是奥宝房产公司，请知悉。</t>
  </si>
  <si>
    <t>含税金额为614606.76元</t>
  </si>
  <si>
    <t>含税金额为829338.8元，差额是因为发票未开</t>
  </si>
  <si>
    <t>含税金额为899181.12元，差额是因为发票未开</t>
  </si>
  <si>
    <t>其他应收款/租赁按金</t>
  </si>
  <si>
    <t>主营业务成本/维修费</t>
  </si>
  <si>
    <t>20年12月的票对方21年才确认成本</t>
  </si>
  <si>
    <t>燃料及动力</t>
  </si>
  <si>
    <r>
      <rPr>
        <sz val="10"/>
        <rFont val="微软雅黑"/>
        <family val="2"/>
        <charset val="134"/>
      </rPr>
      <t>未收到发票</t>
    </r>
    <r>
      <rPr>
        <sz val="10"/>
        <rFont val="宋体"/>
        <family val="2"/>
        <charset val="134"/>
      </rPr>
      <t>未入账</t>
    </r>
    <phoneticPr fontId="23" type="noConversion"/>
  </si>
  <si>
    <t>未开发票未入账</t>
    <phoneticPr fontId="23" type="noConversion"/>
  </si>
  <si>
    <t>江南大道北路9号自编101铺、102铺、103铺，2021年5-12月租金</t>
  </si>
  <si>
    <t>无</t>
    <phoneticPr fontId="23" type="noConversion"/>
  </si>
  <si>
    <t>未收到发票无法入账</t>
    <phoneticPr fontId="23" type="noConversion"/>
  </si>
  <si>
    <t>主营业务收入-租金</t>
  </si>
  <si>
    <t>对方公司根据合同计提，我司以开票金额为准。</t>
  </si>
  <si>
    <t>其他业务收入-其他-租金收入</t>
  </si>
  <si>
    <t>其他业务收入/租金收入</t>
  </si>
  <si>
    <t>差异20075.08，为燕子岗南路50号3号楼202室2021年11月和12月的租金发票，我司已确认收入，对方未入账</t>
  </si>
  <si>
    <t>租金/清洁费/电梯费/电费2297410.82+9717.01+29528.33+15.43</t>
  </si>
  <si>
    <t>其他业务收入-电费</t>
  </si>
  <si>
    <t>装饰、袜厂已在2021年6月注销，两家公司的对应收益（装饰135915.20、袜厂92201.98）并没有反映在新时尚2021年的利润中。</t>
  </si>
  <si>
    <t>装饰相应合益承租的物业租金</t>
  </si>
  <si>
    <t>广州市纺织装饰品工业（集团）公司已在2021年6月注销，收益102166.02没有并入新时尚2021年的损益表中</t>
  </si>
  <si>
    <t>本院不能抵扣增值税进项，按照发票总金额入账，与新仕诚收入金额存在差异</t>
  </si>
  <si>
    <r>
      <rPr>
        <sz val="10"/>
        <rFont val="微软雅黑"/>
        <family val="2"/>
        <charset val="134"/>
      </rPr>
      <t>租赁费</t>
    </r>
    <r>
      <rPr>
        <sz val="10"/>
        <rFont val="Arial Narrow"/>
        <family val="2"/>
        <charset val="134"/>
      </rPr>
      <t>/</t>
    </r>
    <r>
      <rPr>
        <sz val="10"/>
        <rFont val="宋体"/>
        <family val="2"/>
        <charset val="134"/>
      </rPr>
      <t>物业管理费</t>
    </r>
    <phoneticPr fontId="23" type="noConversion"/>
  </si>
  <si>
    <t>其他业务成本-其他</t>
  </si>
  <si>
    <t>其他业务支出/物业管理费</t>
  </si>
  <si>
    <t>经核对，纺织公司填报的数是含税的，奥宝填报的数是不含税的，因此不一致。</t>
  </si>
  <si>
    <t>差额的主要原因是2020年12月和2021年1月进项税额合计40644.76元，由于该发票为增值税普通发票，无法抵扣进项税额，应计入成本，因此产生差额</t>
  </si>
  <si>
    <t>其他业务成本-管理费</t>
  </si>
  <si>
    <t>11月物业管理费</t>
  </si>
  <si>
    <t>无法联系对方会计</t>
  </si>
  <si>
    <t>管理费用—水电费</t>
  </si>
  <si>
    <t>广州市纺织装饰品工业（集团）公司已在2021年6月注销，成本费用48261.71元没有反映在新时尚2021年的损益表中。据反馈差额的原因是纺织装饰在2021年无收到发票所以没有形成成本费用。</t>
  </si>
  <si>
    <t>经核对，纺织公司的数无误，奥宝数据填错</t>
  </si>
  <si>
    <t>主营业务成本-管理费</t>
  </si>
  <si>
    <t>化工与利工民一致</t>
  </si>
  <si>
    <t>化工公司是价税合计入费用，利工民是不含税入账</t>
  </si>
  <si>
    <t>销售费用租金</t>
  </si>
  <si>
    <t>采购服装</t>
  </si>
  <si>
    <t>化工原材料</t>
  </si>
  <si>
    <t>包含暂估货款金额</t>
  </si>
  <si>
    <t>蒸汽费</t>
  </si>
  <si>
    <t xml:space="preserve">             </t>
    <phoneticPr fontId="23" type="noConversion"/>
  </si>
  <si>
    <t>不含税收入（不含2022年开具2021年租金）</t>
  </si>
  <si>
    <t xml:space="preserve"> 租金</t>
  </si>
  <si>
    <t>不含税收入（不含11.12月）</t>
  </si>
  <si>
    <t>不含税收入</t>
  </si>
  <si>
    <t>收tit创意园300平米物业租金及管理费</t>
  </si>
  <si>
    <t>无</t>
  </si>
  <si>
    <t>2022年1月开具发票形成收入</t>
  </si>
  <si>
    <t>对方公司预提费用</t>
  </si>
  <si>
    <t>2021年开票数</t>
  </si>
  <si>
    <t>应收租金</t>
  </si>
  <si>
    <t>不含保证金</t>
  </si>
  <si>
    <t>付轻工利息</t>
  </si>
  <si>
    <t>普票含税</t>
  </si>
  <si>
    <t>付奥宝公司物业管理费</t>
  </si>
  <si>
    <t xml:space="preserve">营业费用 </t>
  </si>
  <si>
    <t>应付 服务费</t>
  </si>
  <si>
    <t>应付服务费（计提数）</t>
  </si>
  <si>
    <t>20年11-12月租金680204.59于21年开票确认收入</t>
  </si>
  <si>
    <t>截止到21年12月31日，有418087.18元的采购发票和180301.04元的费用发票未收到</t>
  </si>
  <si>
    <t>2020年10月-2021年8月租金</t>
  </si>
  <si>
    <t>奥宝确认租金成本是确认到2021年10月，与双鱼确认的收入相差两个月</t>
  </si>
  <si>
    <t>未销售完，成本金额为已结转数</t>
  </si>
  <si>
    <t>管理费用-其他/管理费用-劳务服务费</t>
  </si>
  <si>
    <t>对方金额有误</t>
  </si>
  <si>
    <t>外单位</t>
  </si>
  <si>
    <t>管理费用-场地租金</t>
  </si>
  <si>
    <t>广州纺织工贸企业集团有限公司：2021年6-12月租金</t>
  </si>
  <si>
    <t>固定资产</t>
  </si>
  <si>
    <t>押金</t>
  </si>
  <si>
    <t>新仕诚公司2020年向广州大学纺织服装学院支付广州TIT创意园道路导视系统、logo景观墙体设计合同款153,700.00元，确认无形资产149,223.31元(不含税）。</t>
  </si>
  <si>
    <t>长期股权投资</t>
  </si>
  <si>
    <t>电费</t>
    <phoneticPr fontId="23" type="noConversion"/>
  </si>
  <si>
    <t>水费</t>
    <phoneticPr fontId="23" type="noConversion"/>
  </si>
  <si>
    <t>资产处置收益</t>
    <phoneticPr fontId="23" type="noConversion"/>
  </si>
  <si>
    <t>其他应收款</t>
    <phoneticPr fontId="23" type="noConversion"/>
  </si>
  <si>
    <t>科目序号</t>
    <phoneticPr fontId="23" type="noConversion"/>
  </si>
  <si>
    <t>资产处置收益</t>
  </si>
  <si>
    <t>其他业务收入</t>
    <phoneticPr fontId="23" type="noConversion"/>
  </si>
  <si>
    <t>库存内销商品</t>
    <phoneticPr fontId="23" type="noConversion"/>
  </si>
  <si>
    <t>主营业务成本</t>
    <phoneticPr fontId="23" type="noConversion"/>
  </si>
  <si>
    <r>
      <rPr>
        <b/>
        <sz val="10"/>
        <rFont val="宋体"/>
        <family val="3"/>
        <charset val="134"/>
      </rPr>
      <t>本单位填列</t>
    </r>
  </si>
  <si>
    <r>
      <rPr>
        <b/>
        <sz val="10"/>
        <rFont val="宋体"/>
        <family val="3"/>
        <charset val="134"/>
      </rPr>
      <t>销售</t>
    </r>
  </si>
  <si>
    <r>
      <rPr>
        <b/>
        <sz val="10"/>
        <rFont val="宋体"/>
        <family val="3"/>
        <charset val="134"/>
      </rPr>
      <t>收入金额（不含税）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</si>
</sst>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_(&quot;¥&quot;* #,##0_);_(&quot;¥&quot;* \(#,##0\);_(&quot;¥&quot;* &quot;-&quot;_);_(@_)"/>
    <numFmt numFmtId="177" formatCode="_(* #,##0_);_(* \(#,##0\);_(* &quot;-&quot;_);_(@_)"/>
    <numFmt numFmtId="178" formatCode="_(&quot;¥&quot;* #,##0.00_);_(&quot;¥&quot;* \(#,##0.00\);_(&quot;¥&quot;* &quot;-&quot;??_);_(@_)"/>
    <numFmt numFmtId="179" formatCode="_(* #,##0.00_);_(* \(#,##0.00\);_(* &quot;-&quot;??_);_(@_)"/>
    <numFmt numFmtId="180" formatCode="#,##0.00_ "/>
    <numFmt numFmtId="181" formatCode="_-* #,##0.00_-;\-* #,##0.00_-;_-* &quot;-&quot;??_-;_-@_-"/>
    <numFmt numFmtId="182" formatCode="#,##0_ "/>
  </numFmts>
  <fonts count="36" x14ac:knownFonts="1">
    <font>
      <sz val="10"/>
      <color theme="1"/>
      <name val="Arial"/>
      <family val="2"/>
    </font>
    <font>
      <sz val="10"/>
      <name val="Arial Narrow"/>
      <family val="2"/>
      <charset val="134"/>
    </font>
    <font>
      <sz val="10"/>
      <name val="微软雅黑"/>
      <family val="2"/>
      <charset val="134"/>
    </font>
    <font>
      <sz val="11"/>
      <color rgb="FFFF0000"/>
      <name val="宋体"/>
      <family val="3"/>
      <charset val="134"/>
    </font>
    <font>
      <sz val="11"/>
      <name val="宋体"/>
      <family val="3"/>
      <charset val="134"/>
    </font>
    <font>
      <sz val="12"/>
      <name val="宋体"/>
      <family val="3"/>
      <charset val="134"/>
    </font>
    <font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</font>
    <font>
      <sz val="11"/>
      <color rgb="FF000000"/>
      <name val="等线"/>
      <family val="3"/>
      <charset val="134"/>
      <scheme val="minor"/>
    </font>
    <font>
      <sz val="10"/>
      <name val="宋体"/>
      <family val="3"/>
      <charset val="134"/>
    </font>
    <font>
      <b/>
      <sz val="10"/>
      <name val="宋体"/>
      <family val="3"/>
      <charset val="134"/>
    </font>
    <font>
      <b/>
      <sz val="10"/>
      <name val="Arial Narrow"/>
      <family val="2"/>
    </font>
    <font>
      <b/>
      <sz val="10"/>
      <color rgb="FFFF0000"/>
      <name val="宋体"/>
      <family val="3"/>
      <charset val="134"/>
    </font>
    <font>
      <sz val="10"/>
      <color rgb="FFFF0000"/>
      <name val="宋体"/>
      <family val="3"/>
      <charset val="134"/>
    </font>
    <font>
      <sz val="10"/>
      <color rgb="FFFF0000"/>
      <name val="Arial Narrow"/>
      <family val="2"/>
    </font>
    <font>
      <sz val="10"/>
      <color theme="1"/>
      <name val="Arial Narrow"/>
      <family val="2"/>
      <charset val="134"/>
    </font>
    <font>
      <sz val="10"/>
      <color theme="1"/>
      <name val="宋体"/>
      <family val="2"/>
      <charset val="134"/>
    </font>
    <font>
      <sz val="10"/>
      <color rgb="FF000000"/>
      <name val="宋体"/>
      <family val="3"/>
      <charset val="134"/>
    </font>
    <font>
      <sz val="9"/>
      <name val="宋体"/>
      <family val="2"/>
      <charset val="134"/>
    </font>
    <font>
      <sz val="11"/>
      <color theme="1"/>
      <name val="等线"/>
      <family val="2"/>
      <charset val="134"/>
      <scheme val="minor"/>
    </font>
    <font>
      <u/>
      <sz val="10"/>
      <color rgb="FF0000FF"/>
      <name val="Arial"/>
      <family val="2"/>
    </font>
    <font>
      <u/>
      <sz val="11"/>
      <color rgb="FF0000FF"/>
      <name val="等线"/>
      <family val="3"/>
      <charset val="134"/>
      <scheme val="minor"/>
    </font>
    <font>
      <sz val="10"/>
      <color theme="1"/>
      <name val="Arial"/>
      <family val="2"/>
    </font>
    <font>
      <sz val="9"/>
      <name val="宋体"/>
      <family val="3"/>
      <charset val="134"/>
    </font>
    <font>
      <sz val="10"/>
      <color theme="1"/>
      <name val="Arial"/>
      <family val="2"/>
      <charset val="134"/>
    </font>
    <font>
      <sz val="10"/>
      <name val="宋体"/>
      <family val="2"/>
      <charset val="134"/>
    </font>
    <font>
      <b/>
      <sz val="10"/>
      <color rgb="FFFF0000"/>
      <name val="Arial Narrow"/>
      <family val="2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000000"/>
      <name val="Arial Narrow"/>
      <family val="2"/>
    </font>
    <font>
      <sz val="10"/>
      <name val="Arial"/>
      <family val="2"/>
    </font>
    <font>
      <sz val="10"/>
      <color theme="1"/>
      <name val="宋体"/>
      <family val="3"/>
      <charset val="134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1"/>
      <name val="宋体"/>
      <family val="3"/>
      <charset val="134"/>
    </font>
  </fonts>
  <fills count="11">
    <fill>
      <patternFill patternType="none"/>
    </fill>
    <fill>
      <patternFill patternType="gray125"/>
    </fill>
    <fill>
      <patternFill patternType="solid">
        <fgColor theme="5" tint="0.79992065187536243"/>
        <bgColor indexed="64"/>
      </patternFill>
    </fill>
    <fill>
      <patternFill patternType="solid">
        <fgColor theme="5" tint="0.79989013336588644"/>
        <bgColor indexed="64"/>
      </patternFill>
    </fill>
    <fill>
      <patternFill patternType="solid">
        <fgColor rgb="FFADD8E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70AD47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dotted">
        <color indexed="64"/>
      </right>
      <top/>
      <bottom style="dotted">
        <color indexed="64"/>
      </bottom>
      <diagonal/>
    </border>
  </borders>
  <cellStyleXfs count="17">
    <xf numFmtId="0" fontId="0" fillId="0" borderId="0"/>
    <xf numFmtId="9" fontId="22" fillId="0" borderId="0" applyFont="0" applyFill="0" applyBorder="0" applyAlignment="0" applyProtection="0"/>
    <xf numFmtId="178" fontId="22" fillId="0" borderId="0" applyFont="0" applyFill="0" applyBorder="0" applyAlignment="0" applyProtection="0"/>
    <xf numFmtId="176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77" fontId="22" fillId="0" borderId="0" applyFont="0" applyFill="0" applyBorder="0" applyAlignment="0" applyProtection="0"/>
    <xf numFmtId="0" fontId="21" fillId="0" borderId="0" applyNumberFormat="0" applyFill="0" applyBorder="0" applyProtection="0"/>
    <xf numFmtId="179" fontId="19" fillId="0" borderId="0" applyFont="0" applyFill="0" applyBorder="0" applyProtection="0"/>
    <xf numFmtId="0" fontId="5" fillId="0" borderId="0"/>
    <xf numFmtId="0" fontId="20" fillId="0" borderId="0" applyNumberFormat="0" applyFill="0" applyBorder="0" applyAlignment="0" applyProtection="0"/>
    <xf numFmtId="179" fontId="19" fillId="0" borderId="0" applyFont="0" applyFill="0" applyBorder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2" fillId="0" borderId="0"/>
  </cellStyleXfs>
  <cellXfs count="408">
    <xf numFmtId="0" fontId="0" fillId="0" borderId="0" xfId="0"/>
    <xf numFmtId="0" fontId="9" fillId="0" borderId="0" xfId="16" applyFont="1" applyAlignment="1">
      <alignment vertical="center"/>
    </xf>
    <xf numFmtId="0" fontId="1" fillId="0" borderId="0" xfId="16" applyFont="1" applyAlignment="1">
      <alignment vertical="center"/>
    </xf>
    <xf numFmtId="0" fontId="1" fillId="0" borderId="0" xfId="16" applyFont="1" applyAlignment="1">
      <alignment horizontal="center" vertical="center" wrapText="1"/>
    </xf>
    <xf numFmtId="0" fontId="10" fillId="0" borderId="1" xfId="16" applyFont="1" applyBorder="1" applyAlignment="1">
      <alignment horizontal="center" vertical="center" wrapText="1"/>
    </xf>
    <xf numFmtId="0" fontId="10" fillId="2" borderId="1" xfId="16" applyFont="1" applyFill="1" applyBorder="1" applyAlignment="1">
      <alignment horizontal="center" vertical="center" wrapText="1"/>
    </xf>
    <xf numFmtId="0" fontId="11" fillId="0" borderId="1" xfId="16" applyFont="1" applyBorder="1" applyAlignment="1">
      <alignment horizontal="center" vertical="center" wrapText="1"/>
    </xf>
    <xf numFmtId="181" fontId="10" fillId="0" borderId="1" xfId="7" applyNumberFormat="1" applyFont="1" applyFill="1" applyBorder="1" applyAlignment="1">
      <alignment horizontal="center" vertical="center" wrapText="1"/>
    </xf>
    <xf numFmtId="181" fontId="10" fillId="2" borderId="1" xfId="7" applyNumberFormat="1" applyFont="1" applyFill="1" applyBorder="1" applyAlignment="1">
      <alignment horizontal="center" vertical="center" wrapText="1"/>
    </xf>
    <xf numFmtId="179" fontId="10" fillId="2" borderId="1" xfId="7" applyFont="1" applyFill="1" applyBorder="1" applyAlignment="1">
      <alignment horizontal="center" vertical="center" wrapText="1"/>
    </xf>
    <xf numFmtId="0" fontId="1" fillId="0" borderId="0" xfId="16" applyFont="1" applyAlignment="1" applyProtection="1">
      <alignment vertical="center"/>
      <protection locked="0"/>
    </xf>
    <xf numFmtId="182" fontId="1" fillId="0" borderId="1" xfId="8" applyNumberFormat="1" applyFont="1" applyFill="1" applyBorder="1" applyAlignment="1" applyProtection="1">
      <alignment horizontal="center" vertical="center"/>
      <protection locked="0"/>
    </xf>
    <xf numFmtId="182" fontId="14" fillId="0" borderId="1" xfId="8" applyNumberFormat="1" applyFont="1" applyFill="1" applyBorder="1" applyAlignment="1" applyProtection="1">
      <alignment horizontal="left" vertical="center"/>
      <protection locked="0"/>
    </xf>
    <xf numFmtId="182" fontId="13" fillId="0" borderId="1" xfId="8" applyNumberFormat="1" applyFont="1" applyFill="1" applyBorder="1" applyAlignment="1" applyProtection="1">
      <alignment horizontal="left" vertical="center"/>
      <protection locked="0"/>
    </xf>
    <xf numFmtId="180" fontId="9" fillId="0" borderId="1" xfId="8" applyNumberFormat="1" applyFont="1" applyFill="1" applyBorder="1" applyAlignment="1" applyProtection="1">
      <alignment horizontal="left" vertical="center"/>
      <protection locked="0"/>
    </xf>
    <xf numFmtId="179" fontId="1" fillId="0" borderId="1" xfId="7" applyNumberFormat="1" applyFont="1" applyFill="1" applyBorder="1" applyAlignment="1" applyProtection="1">
      <alignment horizontal="right" vertical="center"/>
      <protection locked="0"/>
    </xf>
    <xf numFmtId="180" fontId="1" fillId="0" borderId="1" xfId="8" applyNumberFormat="1" applyFont="1" applyFill="1" applyBorder="1" applyAlignment="1" applyProtection="1">
      <alignment horizontal="left" vertical="center"/>
      <protection locked="0"/>
    </xf>
    <xf numFmtId="181" fontId="1" fillId="0" borderId="1" xfId="7" applyNumberFormat="1" applyFont="1" applyFill="1" applyBorder="1" applyAlignment="1" applyProtection="1">
      <alignment horizontal="right" vertical="center"/>
      <protection locked="0"/>
    </xf>
    <xf numFmtId="0" fontId="1" fillId="0" borderId="1" xfId="16" applyFont="1" applyBorder="1" applyAlignment="1" applyProtection="1">
      <alignment horizontal="left" vertical="center"/>
      <protection locked="0"/>
    </xf>
    <xf numFmtId="0" fontId="14" fillId="0" borderId="1" xfId="16" applyFont="1" applyBorder="1" applyAlignment="1" applyProtection="1">
      <alignment horizontal="left" vertical="center"/>
      <protection locked="0"/>
    </xf>
    <xf numFmtId="0" fontId="1" fillId="0" borderId="1" xfId="16" applyFont="1" applyBorder="1" applyAlignment="1" applyProtection="1">
      <alignment horizontal="right" vertical="center"/>
      <protection locked="0"/>
    </xf>
    <xf numFmtId="181" fontId="1" fillId="2" borderId="1" xfId="7" applyNumberFormat="1" applyFont="1" applyFill="1" applyBorder="1" applyAlignment="1" applyProtection="1">
      <alignment horizontal="left" vertical="center"/>
      <protection locked="0"/>
    </xf>
    <xf numFmtId="181" fontId="1" fillId="2" borderId="1" xfId="7" applyNumberFormat="1" applyFont="1" applyFill="1" applyBorder="1" applyAlignment="1" applyProtection="1">
      <alignment horizontal="right" vertical="center"/>
      <protection locked="0"/>
    </xf>
    <xf numFmtId="0" fontId="1" fillId="2" borderId="1" xfId="16" applyFont="1" applyFill="1" applyBorder="1" applyAlignment="1" applyProtection="1">
      <alignment horizontal="left" vertical="center"/>
      <protection locked="0"/>
    </xf>
    <xf numFmtId="0" fontId="1" fillId="2" borderId="1" xfId="16" applyFont="1" applyFill="1" applyBorder="1" applyAlignment="1" applyProtection="1">
      <alignment horizontal="right" vertical="center"/>
      <protection locked="0"/>
    </xf>
    <xf numFmtId="179" fontId="1" fillId="2" borderId="1" xfId="7" applyFont="1" applyFill="1" applyBorder="1" applyAlignment="1" applyProtection="1">
      <alignment horizontal="right" vertical="center"/>
    </xf>
    <xf numFmtId="0" fontId="1" fillId="2" borderId="1" xfId="16" applyFont="1" applyFill="1" applyBorder="1" applyAlignment="1" applyProtection="1">
      <alignment vertical="center"/>
      <protection locked="0"/>
    </xf>
    <xf numFmtId="179" fontId="1" fillId="2" borderId="1" xfId="7" applyFont="1" applyFill="1" applyBorder="1" applyAlignment="1" applyProtection="1">
      <alignment vertical="center"/>
      <protection locked="0"/>
    </xf>
    <xf numFmtId="180" fontId="2" fillId="0" borderId="1" xfId="8" applyNumberFormat="1" applyFont="1" applyFill="1" applyBorder="1" applyAlignment="1" applyProtection="1">
      <alignment horizontal="left" vertical="center"/>
      <protection locked="0"/>
    </xf>
    <xf numFmtId="182" fontId="14" fillId="0" borderId="0" xfId="8" applyNumberFormat="1" applyFont="1" applyFill="1" applyBorder="1" applyAlignment="1" applyProtection="1">
      <alignment horizontal="left" vertical="center"/>
      <protection locked="0"/>
    </xf>
    <xf numFmtId="0" fontId="9" fillId="0" borderId="0" xfId="16" applyFont="1" applyAlignment="1">
      <alignment horizontal="left" vertical="center" indent="1"/>
    </xf>
    <xf numFmtId="0" fontId="1" fillId="0" borderId="0" xfId="16" applyFont="1" applyAlignment="1">
      <alignment vertical="center"/>
    </xf>
    <xf numFmtId="181" fontId="1" fillId="0" borderId="0" xfId="7" applyNumberFormat="1" applyFont="1" applyFill="1" applyAlignment="1">
      <alignment vertical="center"/>
    </xf>
    <xf numFmtId="0" fontId="15" fillId="0" borderId="0" xfId="16" applyFont="1" applyAlignment="1">
      <alignment vertical="center"/>
    </xf>
    <xf numFmtId="179" fontId="15" fillId="0" borderId="0" xfId="7" applyFont="1" applyAlignment="1">
      <alignment vertical="center"/>
    </xf>
    <xf numFmtId="0" fontId="20" fillId="0" borderId="0" xfId="9"/>
    <xf numFmtId="179" fontId="1" fillId="2" borderId="1" xfId="16" applyNumberFormat="1" applyFont="1" applyFill="1" applyBorder="1" applyAlignment="1" applyProtection="1">
      <alignment vertical="center"/>
      <protection locked="0"/>
    </xf>
    <xf numFmtId="181" fontId="1" fillId="2" borderId="1" xfId="16" applyNumberFormat="1" applyFont="1" applyFill="1" applyBorder="1" applyAlignment="1" applyProtection="1">
      <alignment vertical="center"/>
      <protection locked="0"/>
    </xf>
    <xf numFmtId="180" fontId="1" fillId="2" borderId="1" xfId="16" applyNumberFormat="1" applyFont="1" applyFill="1" applyBorder="1" applyAlignment="1" applyProtection="1">
      <alignment vertical="center"/>
      <protection locked="0"/>
    </xf>
    <xf numFmtId="179" fontId="18" fillId="0" borderId="1" xfId="10" applyFont="1" applyFill="1" applyBorder="1" applyAlignment="1" applyProtection="1">
      <alignment horizontal="left" vertical="center" shrinkToFit="1"/>
      <protection locked="0"/>
    </xf>
    <xf numFmtId="181" fontId="9" fillId="2" borderId="1" xfId="7" applyNumberFormat="1" applyFont="1" applyFill="1" applyBorder="1" applyAlignment="1" applyProtection="1">
      <alignment horizontal="left" vertical="center"/>
      <protection locked="0"/>
    </xf>
    <xf numFmtId="4" fontId="1" fillId="0" borderId="1" xfId="16" applyNumberFormat="1" applyFont="1" applyBorder="1" applyAlignment="1" applyProtection="1">
      <alignment horizontal="right" vertical="center"/>
      <protection locked="0"/>
    </xf>
    <xf numFmtId="0" fontId="9" fillId="0" borderId="0" xfId="16" applyFont="1" applyAlignment="1" applyProtection="1">
      <alignment vertical="center"/>
      <protection locked="0"/>
    </xf>
    <xf numFmtId="0" fontId="9" fillId="0" borderId="1" xfId="16" applyFont="1" applyBorder="1" applyAlignment="1" applyProtection="1">
      <alignment vertical="center"/>
      <protection locked="0"/>
    </xf>
    <xf numFmtId="0" fontId="14" fillId="0" borderId="0" xfId="16" applyFont="1" applyAlignment="1" applyProtection="1">
      <alignment vertical="center"/>
      <protection locked="0"/>
    </xf>
    <xf numFmtId="182" fontId="14" fillId="0" borderId="1" xfId="8" applyNumberFormat="1" applyFont="1" applyFill="1" applyBorder="1" applyAlignment="1" applyProtection="1">
      <alignment horizontal="center" vertical="center"/>
      <protection locked="0"/>
    </xf>
    <xf numFmtId="0" fontId="13" fillId="0" borderId="2" xfId="16" applyFont="1" applyBorder="1" applyAlignment="1">
      <alignment horizontal="left" vertical="center"/>
    </xf>
    <xf numFmtId="0" fontId="14" fillId="0" borderId="0" xfId="16" applyFont="1" applyAlignment="1">
      <alignment vertical="center"/>
    </xf>
    <xf numFmtId="0" fontId="13" fillId="0" borderId="3" xfId="16" applyFont="1" applyBorder="1" applyAlignment="1">
      <alignment horizontal="left" vertical="center"/>
    </xf>
    <xf numFmtId="180" fontId="14" fillId="0" borderId="1" xfId="8" applyNumberFormat="1" applyFont="1" applyFill="1" applyBorder="1" applyAlignment="1" applyProtection="1">
      <alignment horizontal="left" vertical="center"/>
      <protection locked="0"/>
    </xf>
    <xf numFmtId="0" fontId="14" fillId="0" borderId="1" xfId="16" applyFont="1" applyBorder="1" applyAlignment="1" applyProtection="1">
      <alignment horizontal="right" vertical="center"/>
      <protection locked="0"/>
    </xf>
    <xf numFmtId="181" fontId="14" fillId="2" borderId="1" xfId="7" applyNumberFormat="1" applyFont="1" applyFill="1" applyBorder="1" applyAlignment="1" applyProtection="1">
      <alignment horizontal="left" vertical="center"/>
      <protection locked="0"/>
    </xf>
    <xf numFmtId="181" fontId="14" fillId="2" borderId="1" xfId="7" applyNumberFormat="1" applyFont="1" applyFill="1" applyBorder="1" applyAlignment="1" applyProtection="1">
      <alignment horizontal="right" vertical="center"/>
      <protection locked="0"/>
    </xf>
    <xf numFmtId="0" fontId="14" fillId="2" borderId="1" xfId="16" applyFont="1" applyFill="1" applyBorder="1" applyAlignment="1" applyProtection="1">
      <alignment horizontal="left" vertical="center"/>
      <protection locked="0"/>
    </xf>
    <xf numFmtId="0" fontId="14" fillId="2" borderId="1" xfId="16" applyFont="1" applyFill="1" applyBorder="1" applyAlignment="1" applyProtection="1">
      <alignment horizontal="right" vertical="center"/>
      <protection locked="0"/>
    </xf>
    <xf numFmtId="179" fontId="14" fillId="2" borderId="1" xfId="7" applyFont="1" applyFill="1" applyBorder="1" applyAlignment="1" applyProtection="1">
      <alignment horizontal="right" vertical="center"/>
    </xf>
    <xf numFmtId="0" fontId="14" fillId="2" borderId="1" xfId="16" applyFont="1" applyFill="1" applyBorder="1" applyAlignment="1" applyProtection="1">
      <alignment vertical="center"/>
      <protection locked="0"/>
    </xf>
    <xf numFmtId="179" fontId="14" fillId="2" borderId="1" xfId="7" applyFont="1" applyFill="1" applyBorder="1" applyAlignment="1" applyProtection="1">
      <alignment vertical="center"/>
      <protection locked="0"/>
    </xf>
    <xf numFmtId="180" fontId="9" fillId="0" borderId="1" xfId="8" applyNumberFormat="1" applyFont="1" applyFill="1" applyBorder="1" applyAlignment="1" applyProtection="1">
      <alignment horizontal="left" vertical="center" wrapText="1"/>
      <protection locked="0"/>
    </xf>
    <xf numFmtId="179" fontId="9" fillId="0" borderId="1" xfId="7" applyNumberFormat="1" applyFont="1" applyFill="1" applyBorder="1" applyAlignment="1" applyProtection="1">
      <alignment horizontal="right" vertical="center"/>
      <protection locked="0"/>
    </xf>
    <xf numFmtId="0" fontId="9" fillId="0" borderId="1" xfId="16" applyFont="1" applyBorder="1" applyAlignment="1" applyProtection="1">
      <alignment horizontal="left" vertical="center" wrapText="1"/>
      <protection locked="0"/>
    </xf>
    <xf numFmtId="0" fontId="9" fillId="0" borderId="1" xfId="16" applyFont="1" applyBorder="1" applyAlignment="1" applyProtection="1">
      <alignment horizontal="left" vertical="center"/>
      <protection locked="0"/>
    </xf>
    <xf numFmtId="0" fontId="13" fillId="0" borderId="1" xfId="16" applyFont="1" applyBorder="1" applyAlignment="1" applyProtection="1">
      <alignment horizontal="left" vertical="center" wrapText="1"/>
      <protection locked="0"/>
    </xf>
    <xf numFmtId="181" fontId="9" fillId="0" borderId="1" xfId="7" applyNumberFormat="1" applyFont="1" applyFill="1" applyBorder="1" applyAlignment="1" applyProtection="1">
      <alignment horizontal="right" vertical="center"/>
      <protection locked="0"/>
    </xf>
    <xf numFmtId="0" fontId="17" fillId="0" borderId="2" xfId="16" applyFont="1" applyBorder="1" applyAlignment="1">
      <alignment horizontal="left" vertical="center"/>
    </xf>
    <xf numFmtId="181" fontId="14" fillId="0" borderId="1" xfId="7" applyNumberFormat="1" applyFont="1" applyFill="1" applyBorder="1" applyAlignment="1" applyProtection="1">
      <alignment horizontal="right" vertical="center"/>
      <protection locked="0"/>
    </xf>
    <xf numFmtId="181" fontId="1" fillId="3" borderId="1" xfId="7" applyNumberFormat="1" applyFont="1" applyFill="1" applyBorder="1" applyAlignment="1" applyProtection="1">
      <alignment horizontal="left" vertical="center"/>
      <protection locked="0"/>
    </xf>
    <xf numFmtId="181" fontId="1" fillId="3" borderId="1" xfId="7" applyNumberFormat="1" applyFont="1" applyFill="1" applyBorder="1" applyAlignment="1" applyProtection="1">
      <alignment horizontal="right" vertical="center"/>
      <protection locked="0"/>
    </xf>
    <xf numFmtId="0" fontId="1" fillId="3" borderId="1" xfId="16" applyFont="1" applyFill="1" applyBorder="1" applyAlignment="1" applyProtection="1">
      <alignment horizontal="left" vertical="center"/>
      <protection locked="0"/>
    </xf>
    <xf numFmtId="0" fontId="1" fillId="3" borderId="1" xfId="16" applyFont="1" applyFill="1" applyBorder="1" applyAlignment="1" applyProtection="1">
      <alignment horizontal="right" vertical="center"/>
      <protection locked="0"/>
    </xf>
    <xf numFmtId="179" fontId="1" fillId="3" borderId="1" xfId="7" applyFont="1" applyFill="1" applyBorder="1" applyAlignment="1" applyProtection="1">
      <alignment horizontal="right" vertical="center"/>
    </xf>
    <xf numFmtId="0" fontId="1" fillId="3" borderId="1" xfId="16" applyFont="1" applyFill="1" applyBorder="1" applyAlignment="1" applyProtection="1">
      <alignment vertical="center"/>
      <protection locked="0"/>
    </xf>
    <xf numFmtId="179" fontId="1" fillId="3" borderId="1" xfId="7" applyFont="1" applyFill="1" applyBorder="1" applyAlignment="1" applyProtection="1">
      <alignment vertical="center"/>
      <protection locked="0"/>
    </xf>
    <xf numFmtId="0" fontId="14" fillId="0" borderId="1" xfId="16" applyFont="1" applyBorder="1" applyAlignment="1">
      <alignment horizontal="left" vertical="center"/>
    </xf>
    <xf numFmtId="180" fontId="1" fillId="0" borderId="0" xfId="8" applyNumberFormat="1" applyFont="1" applyFill="1" applyAlignment="1" applyProtection="1">
      <alignment horizontal="right" vertical="center"/>
      <protection locked="0"/>
    </xf>
    <xf numFmtId="180" fontId="1" fillId="0" borderId="1" xfId="8" applyNumberFormat="1" applyFont="1" applyFill="1" applyBorder="1" applyAlignment="1" applyProtection="1">
      <alignment horizontal="center" vertical="center"/>
      <protection locked="0"/>
    </xf>
    <xf numFmtId="180" fontId="1" fillId="0" borderId="1" xfId="8" applyNumberFormat="1" applyFont="1" applyFill="1" applyBorder="1" applyAlignment="1" applyProtection="1">
      <alignment horizontal="right" vertical="center"/>
      <protection locked="0"/>
    </xf>
    <xf numFmtId="180" fontId="14" fillId="0" borderId="1" xfId="8" applyNumberFormat="1" applyFont="1" applyFill="1" applyBorder="1" applyAlignment="1" applyProtection="1">
      <alignment horizontal="right" vertical="center"/>
      <protection locked="0"/>
    </xf>
    <xf numFmtId="180" fontId="1" fillId="3" borderId="1" xfId="8" applyNumberFormat="1" applyFont="1" applyFill="1" applyBorder="1" applyAlignment="1" applyProtection="1">
      <alignment horizontal="left" vertical="center"/>
      <protection locked="0"/>
    </xf>
    <xf numFmtId="180" fontId="1" fillId="3" borderId="1" xfId="8" applyNumberFormat="1" applyFont="1" applyFill="1" applyBorder="1" applyAlignment="1" applyProtection="1">
      <alignment horizontal="center" vertical="center"/>
      <protection locked="0"/>
    </xf>
    <xf numFmtId="180" fontId="1" fillId="3" borderId="1" xfId="8" applyNumberFormat="1" applyFont="1" applyFill="1" applyBorder="1" applyAlignment="1" applyProtection="1">
      <alignment horizontal="right" vertical="center"/>
      <protection locked="0"/>
    </xf>
    <xf numFmtId="180" fontId="1" fillId="3" borderId="1" xfId="8" applyNumberFormat="1" applyFont="1" applyFill="1" applyBorder="1" applyAlignment="1" applyProtection="1">
      <alignment horizontal="left" vertical="center" wrapText="1"/>
      <protection locked="0"/>
    </xf>
    <xf numFmtId="180" fontId="1" fillId="0" borderId="1" xfId="16" applyNumberFormat="1" applyFont="1" applyBorder="1" applyAlignment="1" applyProtection="1">
      <alignment horizontal="right" vertical="center"/>
      <protection locked="0"/>
    </xf>
    <xf numFmtId="0" fontId="1" fillId="0" borderId="0" xfId="16" applyFont="1" applyAlignment="1" applyProtection="1">
      <alignment vertical="center"/>
      <protection locked="0"/>
    </xf>
    <xf numFmtId="182" fontId="1" fillId="0" borderId="1" xfId="8" applyNumberFormat="1" applyFont="1" applyBorder="1" applyAlignment="1" applyProtection="1">
      <alignment horizontal="center" vertical="center"/>
      <protection locked="0"/>
    </xf>
    <xf numFmtId="182" fontId="14" fillId="0" borderId="1" xfId="8" applyNumberFormat="1" applyFont="1" applyBorder="1" applyAlignment="1" applyProtection="1">
      <alignment horizontal="left" vertical="center"/>
      <protection locked="0"/>
    </xf>
    <xf numFmtId="0" fontId="17" fillId="0" borderId="3" xfId="16" applyFont="1" applyBorder="1" applyAlignment="1">
      <alignment horizontal="left" vertical="center"/>
    </xf>
    <xf numFmtId="180" fontId="1" fillId="0" borderId="1" xfId="8" applyNumberFormat="1" applyFont="1" applyBorder="1" applyAlignment="1" applyProtection="1">
      <alignment horizontal="left" vertical="center"/>
      <protection locked="0"/>
    </xf>
    <xf numFmtId="179" fontId="1" fillId="0" borderId="1" xfId="7" applyFont="1" applyFill="1" applyBorder="1" applyAlignment="1" applyProtection="1">
      <alignment horizontal="right" vertical="center"/>
      <protection locked="0"/>
    </xf>
    <xf numFmtId="0" fontId="1" fillId="0" borderId="1" xfId="16" applyFont="1" applyBorder="1" applyAlignment="1" applyProtection="1">
      <alignment horizontal="left" vertical="center"/>
      <protection locked="0"/>
    </xf>
    <xf numFmtId="0" fontId="14" fillId="0" borderId="1" xfId="16" applyFont="1" applyBorder="1" applyAlignment="1" applyProtection="1">
      <alignment horizontal="left" vertical="center"/>
      <protection locked="0"/>
    </xf>
    <xf numFmtId="0" fontId="1" fillId="0" borderId="1" xfId="16" applyFont="1" applyBorder="1" applyAlignment="1" applyProtection="1">
      <alignment horizontal="right" vertical="center"/>
      <protection locked="0"/>
    </xf>
    <xf numFmtId="180" fontId="9" fillId="0" borderId="1" xfId="8" applyNumberFormat="1" applyFont="1" applyBorder="1" applyAlignment="1" applyProtection="1">
      <alignment horizontal="left" vertical="center"/>
      <protection locked="0"/>
    </xf>
    <xf numFmtId="0" fontId="1" fillId="0" borderId="1" xfId="16" applyFont="1" applyBorder="1" applyAlignment="1" applyProtection="1">
      <alignment vertical="center"/>
      <protection locked="0"/>
    </xf>
    <xf numFmtId="182" fontId="16" fillId="0" borderId="1" xfId="8" applyNumberFormat="1" applyFont="1" applyFill="1" applyBorder="1" applyAlignment="1" applyProtection="1">
      <alignment horizontal="left" vertical="center"/>
      <protection locked="0"/>
    </xf>
    <xf numFmtId="180" fontId="16" fillId="0" borderId="1" xfId="8" applyNumberFormat="1" applyFont="1" applyFill="1" applyBorder="1" applyAlignment="1" applyProtection="1">
      <alignment horizontal="center" vertical="center"/>
      <protection locked="0"/>
    </xf>
    <xf numFmtId="180" fontId="16" fillId="0" borderId="1" xfId="8" applyNumberFormat="1" applyFont="1" applyFill="1" applyBorder="1" applyAlignment="1" applyProtection="1">
      <alignment horizontal="left" vertical="center"/>
      <protection locked="0"/>
    </xf>
    <xf numFmtId="179" fontId="16" fillId="0" borderId="1" xfId="7" applyNumberFormat="1" applyFont="1" applyFill="1" applyBorder="1" applyAlignment="1" applyProtection="1">
      <alignment horizontal="right" vertical="center"/>
      <protection locked="0"/>
    </xf>
    <xf numFmtId="182" fontId="15" fillId="0" borderId="1" xfId="8" applyNumberFormat="1" applyFont="1" applyFill="1" applyBorder="1" applyAlignment="1" applyProtection="1">
      <alignment horizontal="left" vertical="center"/>
      <protection locked="0"/>
    </xf>
    <xf numFmtId="180" fontId="15" fillId="0" borderId="1" xfId="8" applyNumberFormat="1" applyFont="1" applyFill="1" applyBorder="1" applyAlignment="1" applyProtection="1">
      <alignment horizontal="left" vertical="center"/>
      <protection locked="0"/>
    </xf>
    <xf numFmtId="179" fontId="15" fillId="0" borderId="1" xfId="7" applyNumberFormat="1" applyFont="1" applyFill="1" applyBorder="1" applyAlignment="1" applyProtection="1">
      <alignment horizontal="right" vertical="center"/>
      <protection locked="0"/>
    </xf>
    <xf numFmtId="181" fontId="15" fillId="0" borderId="1" xfId="7" applyNumberFormat="1" applyFont="1" applyFill="1" applyBorder="1" applyAlignment="1" applyProtection="1">
      <alignment horizontal="right" vertical="center"/>
      <protection locked="0"/>
    </xf>
    <xf numFmtId="182" fontId="14" fillId="0" borderId="1" xfId="8" applyNumberFormat="1" applyFont="1" applyBorder="1" applyAlignment="1" applyProtection="1">
      <alignment horizontal="center" vertical="center"/>
      <protection locked="0"/>
    </xf>
    <xf numFmtId="182" fontId="14" fillId="0" borderId="1" xfId="8" applyNumberFormat="1" applyFont="1" applyBorder="1" applyAlignment="1" applyProtection="1">
      <alignment horizontal="left" vertical="center" wrapText="1"/>
      <protection locked="0"/>
    </xf>
    <xf numFmtId="0" fontId="9" fillId="0" borderId="1" xfId="16" applyFont="1" applyBorder="1" applyAlignment="1" applyProtection="1">
      <alignment horizontal="left" vertical="center"/>
      <protection locked="0"/>
    </xf>
    <xf numFmtId="4" fontId="13" fillId="0" borderId="1" xfId="16" applyNumberFormat="1" applyFont="1" applyBorder="1" applyAlignment="1" applyProtection="1">
      <alignment horizontal="left" vertical="center"/>
      <protection locked="0"/>
    </xf>
    <xf numFmtId="4" fontId="1" fillId="0" borderId="1" xfId="16" applyNumberFormat="1" applyFont="1" applyBorder="1" applyAlignment="1" applyProtection="1">
      <alignment vertical="center"/>
      <protection locked="0"/>
    </xf>
    <xf numFmtId="182" fontId="13" fillId="0" borderId="1" xfId="8" applyNumberFormat="1" applyFont="1" applyBorder="1" applyAlignment="1" applyProtection="1">
      <alignment horizontal="left" vertical="center"/>
      <protection locked="0"/>
    </xf>
    <xf numFmtId="0" fontId="10" fillId="3" borderId="1" xfId="16" applyFont="1" applyFill="1" applyBorder="1" applyAlignment="1">
      <alignment horizontal="center" vertical="center" wrapText="1"/>
    </xf>
    <xf numFmtId="0" fontId="11" fillId="3" borderId="1" xfId="16" applyFont="1" applyFill="1" applyBorder="1" applyAlignment="1">
      <alignment horizontal="center" vertical="center" wrapText="1"/>
    </xf>
    <xf numFmtId="181" fontId="10" fillId="3" borderId="1" xfId="7" applyNumberFormat="1" applyFont="1" applyFill="1" applyBorder="1" applyAlignment="1">
      <alignment horizontal="center" vertical="center" wrapText="1"/>
    </xf>
    <xf numFmtId="0" fontId="11" fillId="3" borderId="4" xfId="16" applyFont="1" applyFill="1" applyBorder="1" applyAlignment="1">
      <alignment horizontal="center" vertical="center" wrapText="1"/>
    </xf>
    <xf numFmtId="179" fontId="10" fillId="3" borderId="1" xfId="7" applyFont="1" applyFill="1" applyBorder="1" applyAlignment="1">
      <alignment horizontal="center" vertical="center" wrapText="1"/>
    </xf>
    <xf numFmtId="0" fontId="8" fillId="0" borderId="1" xfId="16" applyFont="1" applyBorder="1" applyAlignment="1">
      <alignment vertical="center"/>
    </xf>
    <xf numFmtId="0" fontId="9" fillId="0" borderId="1" xfId="16" applyFont="1" applyBorder="1" applyAlignment="1">
      <alignment horizontal="left" vertical="center"/>
    </xf>
    <xf numFmtId="180" fontId="8" fillId="0" borderId="0" xfId="16" applyNumberFormat="1" applyFont="1" applyAlignment="1">
      <alignment vertical="center"/>
    </xf>
    <xf numFmtId="0" fontId="9" fillId="0" borderId="1" xfId="16" applyFont="1" applyBorder="1" applyAlignment="1">
      <alignment vertical="center"/>
    </xf>
    <xf numFmtId="0" fontId="1" fillId="0" borderId="1" xfId="16" applyFont="1" applyBorder="1" applyAlignment="1" applyProtection="1">
      <alignment vertical="center"/>
      <protection locked="0"/>
    </xf>
    <xf numFmtId="181" fontId="1" fillId="0" borderId="1" xfId="7" applyNumberFormat="1" applyFont="1" applyFill="1" applyBorder="1" applyAlignment="1" applyProtection="1">
      <alignment horizontal="center" vertical="center" wrapText="1"/>
      <protection locked="0"/>
    </xf>
    <xf numFmtId="4" fontId="8" fillId="0" borderId="0" xfId="16" applyNumberFormat="1" applyFont="1" applyAlignment="1">
      <alignment vertical="center"/>
    </xf>
    <xf numFmtId="182" fontId="3" fillId="0" borderId="1" xfId="8" applyNumberFormat="1" applyFont="1" applyFill="1" applyBorder="1" applyAlignment="1" applyProtection="1">
      <alignment horizontal="left" vertical="center"/>
      <protection locked="0"/>
    </xf>
    <xf numFmtId="0" fontId="4" fillId="0" borderId="1" xfId="16" applyFont="1" applyBorder="1" applyAlignment="1">
      <alignment vertical="center" wrapText="1"/>
    </xf>
    <xf numFmtId="180" fontId="4" fillId="0" borderId="1" xfId="8" applyNumberFormat="1" applyFont="1" applyFill="1" applyBorder="1" applyAlignment="1" applyProtection="1">
      <alignment horizontal="left" vertical="center"/>
      <protection locked="0"/>
    </xf>
    <xf numFmtId="179" fontId="7" fillId="0" borderId="1" xfId="7" applyFont="1" applyFill="1" applyBorder="1" applyAlignment="1">
      <alignment vertical="center"/>
    </xf>
    <xf numFmtId="179" fontId="4" fillId="0" borderId="1" xfId="7" applyFont="1" applyFill="1" applyBorder="1" applyAlignment="1" applyProtection="1">
      <alignment horizontal="right" vertical="center"/>
      <protection locked="0"/>
    </xf>
    <xf numFmtId="0" fontId="4" fillId="0" borderId="1" xfId="16" applyFont="1" applyBorder="1" applyAlignment="1" applyProtection="1">
      <alignment horizontal="left" vertical="center"/>
      <protection locked="0"/>
    </xf>
    <xf numFmtId="0" fontId="3" fillId="0" borderId="1" xfId="16" applyFont="1" applyBorder="1" applyAlignment="1" applyProtection="1">
      <alignment horizontal="left" vertical="center"/>
      <protection locked="0"/>
    </xf>
    <xf numFmtId="179" fontId="4" fillId="0" borderId="1" xfId="7" applyFont="1" applyFill="1" applyBorder="1" applyAlignment="1">
      <alignment vertical="center"/>
    </xf>
    <xf numFmtId="0" fontId="4" fillId="0" borderId="1" xfId="11" applyFont="1" applyFill="1" applyBorder="1" applyAlignment="1">
      <alignment vertical="center" wrapText="1"/>
    </xf>
    <xf numFmtId="0" fontId="4" fillId="0" borderId="1" xfId="12" applyFont="1" applyFill="1" applyBorder="1" applyAlignment="1">
      <alignment vertical="center" wrapText="1"/>
    </xf>
    <xf numFmtId="49" fontId="4" fillId="0" borderId="1" xfId="13" applyNumberFormat="1" applyFont="1" applyFill="1" applyBorder="1" applyAlignment="1">
      <alignment horizontal="left" vertical="center"/>
    </xf>
    <xf numFmtId="179" fontId="4" fillId="0" borderId="1" xfId="7" applyFont="1" applyFill="1" applyBorder="1" applyAlignment="1" applyProtection="1">
      <alignment horizontal="center" vertical="center" wrapText="1"/>
      <protection locked="0"/>
    </xf>
    <xf numFmtId="179" fontId="4" fillId="0" borderId="1" xfId="7" applyFont="1" applyFill="1" applyBorder="1" applyAlignment="1" applyProtection="1">
      <alignment horizontal="left" vertical="center"/>
      <protection locked="0"/>
    </xf>
    <xf numFmtId="0" fontId="4" fillId="0" borderId="0" xfId="16" applyFont="1" applyAlignment="1" applyProtection="1">
      <alignment vertical="center"/>
      <protection locked="0"/>
    </xf>
    <xf numFmtId="0" fontId="4" fillId="0" borderId="1" xfId="16" applyFont="1" applyBorder="1" applyAlignment="1" applyProtection="1">
      <alignment vertical="center"/>
      <protection locked="0"/>
    </xf>
    <xf numFmtId="179" fontId="4" fillId="0" borderId="1" xfId="7" applyFont="1" applyFill="1" applyBorder="1" applyAlignment="1" applyProtection="1">
      <alignment vertical="center"/>
      <protection locked="0"/>
    </xf>
    <xf numFmtId="181" fontId="4" fillId="0" borderId="1" xfId="7" applyNumberFormat="1" applyFont="1" applyFill="1" applyBorder="1" applyAlignment="1" applyProtection="1">
      <alignment horizontal="right" vertical="center"/>
      <protection locked="0"/>
    </xf>
    <xf numFmtId="181" fontId="3" fillId="0" borderId="1" xfId="7" applyNumberFormat="1" applyFont="1" applyFill="1" applyBorder="1" applyAlignment="1" applyProtection="1">
      <alignment horizontal="center" vertical="center" wrapText="1"/>
      <protection locked="0"/>
    </xf>
    <xf numFmtId="179" fontId="3" fillId="0" borderId="1" xfId="7" applyFont="1" applyFill="1" applyBorder="1" applyAlignment="1" applyProtection="1">
      <alignment horizontal="center" vertical="center" wrapText="1"/>
      <protection locked="0"/>
    </xf>
    <xf numFmtId="0" fontId="3" fillId="0" borderId="2" xfId="16" applyFont="1" applyBorder="1" applyAlignment="1">
      <alignment horizontal="left" vertical="center"/>
    </xf>
    <xf numFmtId="179" fontId="6" fillId="0" borderId="1" xfId="7" applyFont="1" applyFill="1" applyBorder="1" applyAlignment="1">
      <alignment vertical="center"/>
    </xf>
    <xf numFmtId="180" fontId="6" fillId="0" borderId="1" xfId="14" applyNumberFormat="1" applyFont="1" applyFill="1" applyBorder="1" applyAlignment="1">
      <alignment vertical="center"/>
    </xf>
    <xf numFmtId="0" fontId="4" fillId="0" borderId="1" xfId="15" applyFont="1" applyFill="1" applyBorder="1" applyAlignment="1">
      <alignment vertical="center" wrapText="1"/>
    </xf>
    <xf numFmtId="0" fontId="4" fillId="0" borderId="1" xfId="13" applyFont="1" applyFill="1" applyBorder="1" applyAlignment="1">
      <alignment vertical="center" wrapText="1"/>
    </xf>
    <xf numFmtId="180" fontId="4" fillId="0" borderId="5" xfId="8" applyNumberFormat="1" applyFont="1" applyFill="1" applyBorder="1" applyAlignment="1" applyProtection="1">
      <alignment horizontal="left" vertical="center"/>
      <protection locked="0"/>
    </xf>
    <xf numFmtId="179" fontId="4" fillId="0" borderId="6" xfId="7" applyFont="1" applyFill="1" applyBorder="1" applyAlignment="1" applyProtection="1">
      <alignment horizontal="right" vertical="center"/>
      <protection locked="0"/>
    </xf>
    <xf numFmtId="179" fontId="4" fillId="0" borderId="7" xfId="7" applyFont="1" applyFill="1" applyBorder="1" applyAlignment="1" applyProtection="1">
      <alignment horizontal="right" vertical="center"/>
      <protection locked="0"/>
    </xf>
    <xf numFmtId="179" fontId="4" fillId="0" borderId="0" xfId="7" applyFont="1" applyFill="1" applyBorder="1" applyAlignment="1" applyProtection="1">
      <alignment vertical="center"/>
      <protection locked="0"/>
    </xf>
    <xf numFmtId="49" fontId="4" fillId="0" borderId="1" xfId="16" applyNumberFormat="1" applyFont="1" applyBorder="1" applyAlignment="1">
      <alignment vertical="center"/>
    </xf>
    <xf numFmtId="0" fontId="3" fillId="0" borderId="1" xfId="16" applyFont="1" applyBorder="1" applyAlignment="1">
      <alignment vertical="center"/>
    </xf>
    <xf numFmtId="49" fontId="3" fillId="0" borderId="1" xfId="16" applyNumberFormat="1" applyFont="1" applyBorder="1" applyAlignment="1">
      <alignment vertical="center" wrapText="1"/>
    </xf>
    <xf numFmtId="180" fontId="2" fillId="0" borderId="1" xfId="8" applyNumberFormat="1" applyFont="1" applyBorder="1" applyAlignment="1" applyProtection="1">
      <alignment horizontal="left" vertical="center"/>
      <protection locked="0"/>
    </xf>
    <xf numFmtId="180" fontId="1" fillId="0" borderId="1" xfId="7" applyNumberFormat="1" applyFont="1" applyFill="1" applyBorder="1" applyAlignment="1" applyProtection="1">
      <alignment horizontal="right" vertical="center"/>
      <protection locked="0"/>
    </xf>
    <xf numFmtId="0" fontId="0" fillId="0" borderId="0" xfId="16" applyFont="1"/>
    <xf numFmtId="0" fontId="12" fillId="0" borderId="8" xfId="16" applyFont="1" applyBorder="1" applyAlignment="1">
      <alignment vertical="center" wrapText="1"/>
    </xf>
    <xf numFmtId="0" fontId="11" fillId="0" borderId="7" xfId="16" applyFont="1" applyBorder="1" applyAlignment="1">
      <alignment vertical="center" wrapText="1"/>
    </xf>
    <xf numFmtId="0" fontId="10" fillId="0" borderId="8" xfId="16" applyFont="1" applyBorder="1" applyAlignment="1">
      <alignment vertical="center" wrapText="1"/>
    </xf>
    <xf numFmtId="0" fontId="12" fillId="2" borderId="8" xfId="16" applyFont="1" applyFill="1" applyBorder="1" applyAlignment="1">
      <alignment vertical="center" wrapText="1"/>
    </xf>
    <xf numFmtId="0" fontId="10" fillId="2" borderId="8" xfId="16" applyFont="1" applyFill="1" applyBorder="1" applyAlignment="1">
      <alignment vertical="center" wrapText="1"/>
    </xf>
    <xf numFmtId="0" fontId="10" fillId="2" borderId="1" xfId="16" applyFont="1" applyFill="1" applyBorder="1" applyAlignment="1">
      <alignment vertical="center" wrapText="1"/>
    </xf>
    <xf numFmtId="0" fontId="12" fillId="2" borderId="1" xfId="16" applyFont="1" applyFill="1" applyBorder="1" applyAlignment="1">
      <alignment vertical="center" wrapText="1"/>
    </xf>
    <xf numFmtId="180" fontId="9" fillId="0" borderId="5" xfId="8" applyNumberFormat="1" applyFont="1" applyFill="1" applyBorder="1" applyAlignment="1">
      <alignment vertical="center" wrapText="1"/>
    </xf>
    <xf numFmtId="0" fontId="20" fillId="0" borderId="0" xfId="9" applyAlignment="1"/>
    <xf numFmtId="0" fontId="10" fillId="0" borderId="1" xfId="16" applyFont="1" applyBorder="1" applyAlignment="1">
      <alignment vertical="center" wrapText="1"/>
    </xf>
    <xf numFmtId="0" fontId="10" fillId="0" borderId="5" xfId="16" applyFont="1" applyBorder="1" applyAlignment="1">
      <alignment vertical="center" wrapText="1"/>
    </xf>
    <xf numFmtId="0" fontId="10" fillId="3" borderId="1" xfId="16" applyFont="1" applyFill="1" applyBorder="1" applyAlignment="1">
      <alignment vertical="center" wrapText="1"/>
    </xf>
    <xf numFmtId="0" fontId="10" fillId="2" borderId="5" xfId="16" applyFont="1" applyFill="1" applyBorder="1" applyAlignment="1">
      <alignment vertical="center" wrapText="1"/>
    </xf>
    <xf numFmtId="0" fontId="11" fillId="0" borderId="8" xfId="16" applyFont="1" applyBorder="1" applyAlignment="1">
      <alignment vertical="center" wrapText="1"/>
    </xf>
    <xf numFmtId="0" fontId="12" fillId="0" borderId="9" xfId="16" applyFont="1" applyBorder="1" applyAlignment="1">
      <alignment vertical="center" wrapText="1"/>
    </xf>
    <xf numFmtId="0" fontId="12" fillId="2" borderId="9" xfId="16" applyFont="1" applyFill="1" applyBorder="1" applyAlignment="1">
      <alignment vertical="center" wrapText="1"/>
    </xf>
    <xf numFmtId="0" fontId="11" fillId="3" borderId="7" xfId="16" applyFont="1" applyFill="1" applyBorder="1" applyAlignment="1">
      <alignment vertical="center" wrapText="1"/>
    </xf>
    <xf numFmtId="179" fontId="11" fillId="3" borderId="1" xfId="7" applyFont="1" applyFill="1" applyBorder="1" applyAlignment="1">
      <alignment vertical="center" wrapText="1"/>
    </xf>
    <xf numFmtId="0" fontId="10" fillId="3" borderId="5" xfId="16" applyFont="1" applyFill="1" applyBorder="1" applyAlignment="1">
      <alignment vertical="center" wrapText="1"/>
    </xf>
    <xf numFmtId="0" fontId="0" fillId="4" borderId="5" xfId="16" applyFont="1" applyFill="1" applyBorder="1" applyAlignment="1">
      <alignment horizontal="left" vertical="center"/>
    </xf>
    <xf numFmtId="0" fontId="0" fillId="4" borderId="10" xfId="16" applyFont="1" applyFill="1" applyBorder="1" applyAlignment="1">
      <alignment horizontal="left" vertical="center"/>
    </xf>
    <xf numFmtId="0" fontId="9" fillId="0" borderId="1" xfId="16" applyFont="1" applyBorder="1" applyAlignment="1" applyProtection="1">
      <alignment vertical="center"/>
      <protection locked="0"/>
    </xf>
    <xf numFmtId="0" fontId="13" fillId="0" borderId="1" xfId="16" applyFont="1" applyBorder="1" applyAlignment="1">
      <alignment horizontal="left" vertical="center"/>
    </xf>
    <xf numFmtId="0" fontId="14" fillId="0" borderId="1" xfId="16" applyFont="1" applyBorder="1" applyAlignment="1">
      <alignment vertical="center"/>
    </xf>
    <xf numFmtId="0" fontId="17" fillId="0" borderId="1" xfId="16" applyFont="1" applyBorder="1" applyAlignment="1">
      <alignment horizontal="left" vertical="center"/>
    </xf>
    <xf numFmtId="180" fontId="8" fillId="0" borderId="1" xfId="16" applyNumberFormat="1" applyFont="1" applyBorder="1" applyAlignment="1">
      <alignment vertical="center"/>
    </xf>
    <xf numFmtId="4" fontId="8" fillId="0" borderId="1" xfId="16" applyNumberFormat="1" applyFont="1" applyBorder="1" applyAlignment="1">
      <alignment vertical="center"/>
    </xf>
    <xf numFmtId="0" fontId="4" fillId="0" borderId="1" xfId="16" applyFont="1" applyBorder="1" applyAlignment="1" applyProtection="1">
      <alignment vertical="center"/>
      <protection locked="0"/>
    </xf>
    <xf numFmtId="0" fontId="3" fillId="0" borderId="1" xfId="16" applyFont="1" applyBorder="1" applyAlignment="1">
      <alignment horizontal="left" vertical="center"/>
    </xf>
    <xf numFmtId="182" fontId="14" fillId="5" borderId="1" xfId="8" applyNumberFormat="1" applyFont="1" applyFill="1" applyBorder="1" applyAlignment="1" applyProtection="1">
      <alignment horizontal="left" vertical="center"/>
      <protection locked="0"/>
    </xf>
    <xf numFmtId="182" fontId="14" fillId="6" borderId="1" xfId="8" applyNumberFormat="1" applyFont="1" applyFill="1" applyBorder="1" applyAlignment="1" applyProtection="1">
      <alignment horizontal="left" vertical="center"/>
      <protection locked="0"/>
    </xf>
    <xf numFmtId="0" fontId="0" fillId="0" borderId="1" xfId="0" applyBorder="1"/>
    <xf numFmtId="180" fontId="4" fillId="0" borderId="0" xfId="8" applyNumberFormat="1" applyFont="1" applyFill="1" applyBorder="1" applyAlignment="1" applyProtection="1">
      <alignment horizontal="left" vertical="center"/>
      <protection locked="0"/>
    </xf>
    <xf numFmtId="180" fontId="1" fillId="0" borderId="0" xfId="8" applyNumberFormat="1" applyFont="1" applyFill="1" applyBorder="1" applyAlignment="1" applyProtection="1">
      <alignment horizontal="left" vertical="center"/>
      <protection locked="0"/>
    </xf>
    <xf numFmtId="180" fontId="1" fillId="0" borderId="0" xfId="8" applyNumberFormat="1" applyFont="1" applyBorder="1" applyAlignment="1" applyProtection="1">
      <alignment horizontal="left" vertical="center"/>
      <protection locked="0"/>
    </xf>
    <xf numFmtId="179" fontId="1" fillId="0" borderId="0" xfId="7" applyNumberFormat="1" applyFont="1" applyFill="1" applyBorder="1" applyAlignment="1" applyProtection="1">
      <alignment horizontal="right" vertical="center"/>
      <protection locked="0"/>
    </xf>
    <xf numFmtId="181" fontId="1" fillId="0" borderId="0" xfId="7" applyNumberFormat="1" applyFont="1" applyFill="1" applyBorder="1" applyAlignment="1" applyProtection="1">
      <alignment horizontal="right" vertical="center"/>
      <protection locked="0"/>
    </xf>
    <xf numFmtId="179" fontId="4" fillId="0" borderId="0" xfId="7" applyFont="1" applyFill="1" applyBorder="1" applyAlignment="1" applyProtection="1">
      <alignment horizontal="right" vertical="center"/>
      <protection locked="0"/>
    </xf>
    <xf numFmtId="179" fontId="4" fillId="0" borderId="0" xfId="7" applyFont="1" applyFill="1" applyBorder="1" applyAlignment="1" applyProtection="1">
      <alignment horizontal="left" vertical="center"/>
      <protection locked="0"/>
    </xf>
    <xf numFmtId="0" fontId="4" fillId="0" borderId="0" xfId="16" applyFont="1" applyBorder="1" applyAlignment="1" applyProtection="1">
      <alignment horizontal="left" vertical="center"/>
      <protection locked="0"/>
    </xf>
    <xf numFmtId="0" fontId="1" fillId="0" borderId="0" xfId="16" applyFont="1" applyBorder="1" applyAlignment="1" applyProtection="1">
      <alignment horizontal="left" vertical="center"/>
      <protection locked="0"/>
    </xf>
    <xf numFmtId="0" fontId="14" fillId="0" borderId="0" xfId="16" applyFont="1" applyBorder="1" applyAlignment="1" applyProtection="1">
      <alignment horizontal="left" vertical="center"/>
      <protection locked="0"/>
    </xf>
    <xf numFmtId="0" fontId="1" fillId="0" borderId="0" xfId="16" applyFont="1" applyBorder="1" applyAlignment="1" applyProtection="1">
      <alignment horizontal="right" vertical="center"/>
      <protection locked="0"/>
    </xf>
    <xf numFmtId="0" fontId="1" fillId="3" borderId="0" xfId="16" applyFont="1" applyFill="1" applyBorder="1" applyAlignment="1" applyProtection="1">
      <alignment vertical="center"/>
      <protection locked="0"/>
    </xf>
    <xf numFmtId="0" fontId="0" fillId="0" borderId="0" xfId="0" applyBorder="1"/>
    <xf numFmtId="0" fontId="26" fillId="0" borderId="8" xfId="16" applyFont="1" applyBorder="1" applyAlignment="1">
      <alignment vertical="center" wrapText="1"/>
    </xf>
    <xf numFmtId="181" fontId="11" fillId="0" borderId="1" xfId="7" applyNumberFormat="1" applyFont="1" applyFill="1" applyBorder="1" applyAlignment="1">
      <alignment horizontal="center" vertical="center" wrapText="1"/>
    </xf>
    <xf numFmtId="179" fontId="27" fillId="0" borderId="1" xfId="7" applyNumberFormat="1" applyFont="1" applyFill="1" applyBorder="1" applyAlignment="1" applyProtection="1">
      <alignment horizontal="right" vertical="center"/>
      <protection locked="0"/>
    </xf>
    <xf numFmtId="179" fontId="27" fillId="0" borderId="1" xfId="7" applyFont="1" applyFill="1" applyBorder="1" applyAlignment="1" applyProtection="1">
      <alignment horizontal="right" vertical="center"/>
      <protection locked="0"/>
    </xf>
    <xf numFmtId="0" fontId="27" fillId="0" borderId="1" xfId="16" applyFont="1" applyBorder="1" applyAlignment="1" applyProtection="1">
      <alignment vertical="center"/>
      <protection locked="0"/>
    </xf>
    <xf numFmtId="180" fontId="27" fillId="0" borderId="1" xfId="8" applyNumberFormat="1" applyFont="1" applyFill="1" applyBorder="1" applyAlignment="1" applyProtection="1">
      <alignment horizontal="left" vertical="center"/>
      <protection locked="0"/>
    </xf>
    <xf numFmtId="0" fontId="28" fillId="0" borderId="0" xfId="0" applyFont="1"/>
    <xf numFmtId="0" fontId="26" fillId="0" borderId="9" xfId="16" applyFont="1" applyBorder="1" applyAlignment="1">
      <alignment vertical="center" wrapText="1"/>
    </xf>
    <xf numFmtId="181" fontId="27" fillId="0" borderId="1" xfId="7" applyNumberFormat="1" applyFont="1" applyFill="1" applyBorder="1" applyAlignment="1" applyProtection="1">
      <alignment horizontal="right" vertical="center"/>
      <protection locked="0"/>
    </xf>
    <xf numFmtId="0" fontId="27" fillId="0" borderId="1" xfId="16" applyFont="1" applyBorder="1" applyAlignment="1">
      <alignment horizontal="left" vertical="center"/>
    </xf>
    <xf numFmtId="0" fontId="27" fillId="0" borderId="1" xfId="16" applyFont="1" applyBorder="1" applyAlignment="1">
      <alignment vertical="center"/>
    </xf>
    <xf numFmtId="180" fontId="27" fillId="0" borderId="1" xfId="7" applyNumberFormat="1" applyFont="1" applyFill="1" applyBorder="1" applyAlignment="1" applyProtection="1">
      <alignment horizontal="right" vertical="center"/>
      <protection locked="0"/>
    </xf>
    <xf numFmtId="179" fontId="29" fillId="0" borderId="1" xfId="7" applyFont="1" applyFill="1" applyBorder="1" applyAlignment="1">
      <alignment vertical="center"/>
    </xf>
    <xf numFmtId="179" fontId="27" fillId="0" borderId="1" xfId="7" applyFont="1" applyFill="1" applyBorder="1" applyAlignment="1" applyProtection="1">
      <alignment horizontal="left" vertical="center"/>
      <protection locked="0"/>
    </xf>
    <xf numFmtId="179" fontId="26" fillId="0" borderId="8" xfId="7" applyFont="1" applyBorder="1"/>
    <xf numFmtId="179" fontId="11" fillId="0" borderId="1" xfId="7" applyFont="1" applyFill="1" applyBorder="1"/>
    <xf numFmtId="179" fontId="27" fillId="0" borderId="1" xfId="7" applyFont="1" applyFill="1" applyBorder="1" applyProtection="1">
      <protection locked="0"/>
    </xf>
    <xf numFmtId="179" fontId="14" fillId="0" borderId="1" xfId="7" applyFont="1" applyBorder="1"/>
    <xf numFmtId="179" fontId="27" fillId="0" borderId="1" xfId="7" applyFont="1" applyBorder="1" applyProtection="1">
      <protection locked="0"/>
    </xf>
    <xf numFmtId="179" fontId="28" fillId="0" borderId="1" xfId="7" applyFont="1" applyFill="1" applyBorder="1"/>
    <xf numFmtId="179" fontId="29" fillId="0" borderId="1" xfId="7" applyFont="1" applyBorder="1"/>
    <xf numFmtId="179" fontId="27" fillId="0" borderId="1" xfId="7" applyFont="1" applyFill="1" applyBorder="1"/>
    <xf numFmtId="179" fontId="14" fillId="0" borderId="1" xfId="7" applyFont="1" applyFill="1" applyBorder="1" applyProtection="1">
      <protection locked="0"/>
    </xf>
    <xf numFmtId="179" fontId="28" fillId="0" borderId="1" xfId="7" applyFont="1" applyFill="1" applyBorder="1" applyProtection="1">
      <protection locked="0"/>
    </xf>
    <xf numFmtId="179" fontId="28" fillId="0" borderId="0" xfId="7" applyFont="1"/>
    <xf numFmtId="179" fontId="29" fillId="0" borderId="1" xfId="7" applyFont="1" applyFill="1" applyBorder="1"/>
    <xf numFmtId="0" fontId="0" fillId="5" borderId="10" xfId="16" applyFont="1" applyFill="1" applyBorder="1" applyAlignment="1">
      <alignment horizontal="left" vertical="center"/>
    </xf>
    <xf numFmtId="182" fontId="1" fillId="5" borderId="1" xfId="8" applyNumberFormat="1" applyFont="1" applyFill="1" applyBorder="1" applyAlignment="1" applyProtection="1">
      <alignment horizontal="center" vertical="center"/>
      <protection locked="0"/>
    </xf>
    <xf numFmtId="180" fontId="4" fillId="5" borderId="1" xfId="8" applyNumberFormat="1" applyFont="1" applyFill="1" applyBorder="1" applyAlignment="1" applyProtection="1">
      <alignment horizontal="left" vertical="center"/>
      <protection locked="0"/>
    </xf>
    <xf numFmtId="179" fontId="27" fillId="5" borderId="1" xfId="7" applyFont="1" applyFill="1" applyBorder="1" applyProtection="1">
      <protection locked="0"/>
    </xf>
    <xf numFmtId="0" fontId="0" fillId="5" borderId="0" xfId="0" applyFill="1" applyBorder="1"/>
    <xf numFmtId="0" fontId="4" fillId="5" borderId="1" xfId="16" applyFont="1" applyFill="1" applyBorder="1" applyAlignment="1" applyProtection="1">
      <alignment horizontal="left" vertical="center"/>
      <protection locked="0"/>
    </xf>
    <xf numFmtId="0" fontId="3" fillId="5" borderId="1" xfId="16" applyFont="1" applyFill="1" applyBorder="1" applyAlignment="1" applyProtection="1">
      <alignment horizontal="left" vertical="center"/>
      <protection locked="0"/>
    </xf>
    <xf numFmtId="179" fontId="4" fillId="5" borderId="1" xfId="7" applyFont="1" applyFill="1" applyBorder="1" applyAlignment="1" applyProtection="1">
      <alignment horizontal="right" vertical="center"/>
      <protection locked="0"/>
    </xf>
    <xf numFmtId="181" fontId="1" fillId="5" borderId="1" xfId="7" applyNumberFormat="1" applyFont="1" applyFill="1" applyBorder="1" applyAlignment="1" applyProtection="1">
      <alignment horizontal="left" vertical="center"/>
      <protection locked="0"/>
    </xf>
    <xf numFmtId="181" fontId="1" fillId="5" borderId="1" xfId="7" applyNumberFormat="1" applyFont="1" applyFill="1" applyBorder="1" applyAlignment="1" applyProtection="1">
      <alignment horizontal="right" vertical="center"/>
      <protection locked="0"/>
    </xf>
    <xf numFmtId="0" fontId="1" fillId="5" borderId="1" xfId="16" applyFont="1" applyFill="1" applyBorder="1" applyAlignment="1" applyProtection="1">
      <alignment horizontal="left" vertical="center"/>
      <protection locked="0"/>
    </xf>
    <xf numFmtId="0" fontId="1" fillId="5" borderId="1" xfId="16" applyFont="1" applyFill="1" applyBorder="1" applyAlignment="1" applyProtection="1">
      <alignment horizontal="right" vertical="center"/>
      <protection locked="0"/>
    </xf>
    <xf numFmtId="179" fontId="1" fillId="5" borderId="1" xfId="7" applyFont="1" applyFill="1" applyBorder="1" applyAlignment="1" applyProtection="1">
      <alignment horizontal="right" vertical="center"/>
    </xf>
    <xf numFmtId="0" fontId="1" fillId="5" borderId="1" xfId="16" applyFont="1" applyFill="1" applyBorder="1" applyAlignment="1" applyProtection="1">
      <alignment vertical="center"/>
      <protection locked="0"/>
    </xf>
    <xf numFmtId="179" fontId="1" fillId="5" borderId="1" xfId="7" applyFont="1" applyFill="1" applyBorder="1" applyAlignment="1" applyProtection="1">
      <alignment vertical="center"/>
      <protection locked="0"/>
    </xf>
    <xf numFmtId="0" fontId="0" fillId="5" borderId="0" xfId="0" applyFill="1"/>
    <xf numFmtId="180" fontId="9" fillId="5" borderId="1" xfId="8" applyNumberFormat="1" applyFont="1" applyFill="1" applyBorder="1" applyAlignment="1" applyProtection="1">
      <alignment horizontal="left" vertical="center"/>
      <protection locked="0"/>
    </xf>
    <xf numFmtId="179" fontId="1" fillId="5" borderId="0" xfId="7" applyNumberFormat="1" applyFont="1" applyFill="1" applyBorder="1" applyAlignment="1" applyProtection="1">
      <alignment horizontal="right" vertical="center"/>
      <protection locked="0"/>
    </xf>
    <xf numFmtId="0" fontId="0" fillId="5" borderId="1" xfId="0" applyFill="1" applyBorder="1"/>
    <xf numFmtId="0" fontId="1" fillId="5" borderId="0" xfId="16" applyFont="1" applyFill="1" applyBorder="1" applyAlignment="1" applyProtection="1">
      <alignment vertical="center"/>
      <protection locked="0"/>
    </xf>
    <xf numFmtId="180" fontId="1" fillId="5" borderId="1" xfId="8" applyNumberFormat="1" applyFont="1" applyFill="1" applyBorder="1" applyAlignment="1" applyProtection="1">
      <alignment horizontal="left" vertical="center"/>
      <protection locked="0"/>
    </xf>
    <xf numFmtId="0" fontId="14" fillId="5" borderId="1" xfId="16" applyFont="1" applyFill="1" applyBorder="1" applyAlignment="1" applyProtection="1">
      <alignment horizontal="left" vertical="center"/>
      <protection locked="0"/>
    </xf>
    <xf numFmtId="181" fontId="9" fillId="5" borderId="1" xfId="7" applyNumberFormat="1" applyFont="1" applyFill="1" applyBorder="1" applyAlignment="1" applyProtection="1">
      <alignment horizontal="left" vertical="center"/>
      <protection locked="0"/>
    </xf>
    <xf numFmtId="182" fontId="4" fillId="0" borderId="1" xfId="8" applyNumberFormat="1" applyFont="1" applyFill="1" applyBorder="1" applyAlignment="1" applyProtection="1">
      <alignment horizontal="left" vertical="center"/>
      <protection locked="0"/>
    </xf>
    <xf numFmtId="182" fontId="27" fillId="0" borderId="1" xfId="8" applyNumberFormat="1" applyFont="1" applyFill="1" applyBorder="1" applyAlignment="1" applyProtection="1">
      <alignment horizontal="left" vertical="center"/>
      <protection locked="0"/>
    </xf>
    <xf numFmtId="182" fontId="27" fillId="0" borderId="1" xfId="8" applyNumberFormat="1" applyFont="1" applyBorder="1" applyAlignment="1" applyProtection="1">
      <alignment horizontal="left" vertical="center"/>
      <protection locked="0"/>
    </xf>
    <xf numFmtId="182" fontId="9" fillId="0" borderId="1" xfId="8" applyNumberFormat="1" applyFont="1" applyFill="1" applyBorder="1" applyAlignment="1" applyProtection="1">
      <alignment horizontal="left" vertical="center"/>
      <protection locked="0"/>
    </xf>
    <xf numFmtId="182" fontId="4" fillId="5" borderId="1" xfId="8" applyNumberFormat="1" applyFont="1" applyFill="1" applyBorder="1" applyAlignment="1" applyProtection="1">
      <alignment horizontal="left" vertical="center"/>
      <protection locked="0"/>
    </xf>
    <xf numFmtId="182" fontId="27" fillId="5" borderId="1" xfId="8" applyNumberFormat="1" applyFont="1" applyFill="1" applyBorder="1" applyAlignment="1" applyProtection="1">
      <alignment horizontal="left" vertical="center"/>
      <protection locked="0"/>
    </xf>
    <xf numFmtId="182" fontId="9" fillId="5" borderId="1" xfId="8" applyNumberFormat="1" applyFont="1" applyFill="1" applyBorder="1" applyAlignment="1" applyProtection="1">
      <alignment horizontal="left" vertical="center"/>
      <protection locked="0"/>
    </xf>
    <xf numFmtId="182" fontId="1" fillId="0" borderId="1" xfId="8" applyNumberFormat="1" applyFont="1" applyFill="1" applyBorder="1" applyAlignment="1" applyProtection="1">
      <alignment horizontal="left" vertical="center"/>
      <protection locked="0"/>
    </xf>
    <xf numFmtId="182" fontId="25" fillId="0" borderId="1" xfId="8" applyNumberFormat="1" applyFont="1" applyFill="1" applyBorder="1" applyAlignment="1" applyProtection="1">
      <alignment horizontal="left" vertical="center"/>
      <protection locked="0"/>
    </xf>
    <xf numFmtId="182" fontId="27" fillId="0" borderId="1" xfId="8" applyNumberFormat="1" applyFont="1" applyBorder="1" applyAlignment="1" applyProtection="1">
      <alignment horizontal="left" vertical="center" wrapText="1"/>
      <protection locked="0"/>
    </xf>
    <xf numFmtId="0" fontId="30" fillId="0" borderId="0" xfId="0" applyFont="1"/>
    <xf numFmtId="0" fontId="9" fillId="0" borderId="1" xfId="16" applyFont="1" applyFill="1" applyBorder="1" applyAlignment="1">
      <alignment horizontal="left" vertical="center"/>
    </xf>
    <xf numFmtId="0" fontId="9" fillId="5" borderId="1" xfId="16" applyFont="1" applyFill="1" applyBorder="1" applyAlignment="1">
      <alignment horizontal="left" vertical="center"/>
    </xf>
    <xf numFmtId="0" fontId="4" fillId="0" borderId="1" xfId="16" applyFont="1" applyFill="1" applyBorder="1" applyAlignment="1">
      <alignment horizontal="left" vertical="center"/>
    </xf>
    <xf numFmtId="0" fontId="13" fillId="0" borderId="1" xfId="16" applyFont="1" applyFill="1" applyBorder="1" applyAlignment="1">
      <alignment horizontal="left" vertical="center"/>
    </xf>
    <xf numFmtId="0" fontId="14" fillId="0" borderId="1" xfId="16" applyFont="1" applyFill="1" applyBorder="1" applyAlignment="1">
      <alignment vertical="center"/>
    </xf>
    <xf numFmtId="49" fontId="4" fillId="0" borderId="1" xfId="16" applyNumberFormat="1" applyFont="1" applyFill="1" applyBorder="1" applyAlignment="1">
      <alignment vertical="center" wrapText="1"/>
    </xf>
    <xf numFmtId="49" fontId="3" fillId="0" borderId="1" xfId="16" applyNumberFormat="1" applyFont="1" applyFill="1" applyBorder="1" applyAlignment="1">
      <alignment vertical="center" wrapText="1"/>
    </xf>
    <xf numFmtId="179" fontId="1" fillId="7" borderId="1" xfId="7" applyFont="1" applyFill="1" applyBorder="1" applyAlignment="1" applyProtection="1">
      <alignment horizontal="right" vertical="center"/>
    </xf>
    <xf numFmtId="0" fontId="1" fillId="7" borderId="1" xfId="16" applyFont="1" applyFill="1" applyBorder="1" applyAlignment="1" applyProtection="1">
      <alignment vertical="center"/>
      <protection locked="0"/>
    </xf>
    <xf numFmtId="0" fontId="17" fillId="0" borderId="1" xfId="16" applyFont="1" applyFill="1" applyBorder="1" applyAlignment="1">
      <alignment horizontal="left" vertical="center"/>
    </xf>
    <xf numFmtId="180" fontId="1" fillId="5" borderId="0" xfId="8" applyNumberFormat="1" applyFont="1" applyFill="1" applyBorder="1" applyAlignment="1" applyProtection="1">
      <alignment horizontal="left" vertical="center"/>
      <protection locked="0"/>
    </xf>
    <xf numFmtId="181" fontId="1" fillId="5" borderId="0" xfId="7" applyNumberFormat="1" applyFont="1" applyFill="1" applyBorder="1" applyAlignment="1" applyProtection="1">
      <alignment horizontal="right" vertical="center"/>
      <protection locked="0"/>
    </xf>
    <xf numFmtId="181" fontId="1" fillId="7" borderId="1" xfId="7" applyNumberFormat="1" applyFont="1" applyFill="1" applyBorder="1" applyAlignment="1" applyProtection="1">
      <alignment horizontal="right" vertical="center"/>
      <protection locked="0"/>
    </xf>
    <xf numFmtId="0" fontId="4" fillId="0" borderId="1" xfId="16" applyFont="1" applyFill="1" applyBorder="1" applyAlignment="1">
      <alignment vertical="center" wrapText="1"/>
    </xf>
    <xf numFmtId="180" fontId="4" fillId="5" borderId="0" xfId="8" applyNumberFormat="1" applyFont="1" applyFill="1" applyBorder="1" applyAlignment="1" applyProtection="1">
      <alignment horizontal="left" vertical="center"/>
      <protection locked="0"/>
    </xf>
    <xf numFmtId="179" fontId="4" fillId="5" borderId="0" xfId="7" applyFont="1" applyFill="1" applyBorder="1" applyAlignment="1" applyProtection="1">
      <alignment horizontal="right" vertical="center"/>
      <protection locked="0"/>
    </xf>
    <xf numFmtId="181" fontId="1" fillId="7" borderId="1" xfId="7" applyNumberFormat="1" applyFont="1" applyFill="1" applyBorder="1" applyAlignment="1" applyProtection="1">
      <alignment horizontal="left" vertical="center"/>
      <protection locked="0"/>
    </xf>
    <xf numFmtId="182" fontId="27" fillId="0" borderId="1" xfId="8" applyNumberFormat="1" applyFont="1" applyFill="1" applyBorder="1" applyAlignment="1" applyProtection="1">
      <alignment horizontal="left" vertical="center" wrapText="1"/>
      <protection locked="0"/>
    </xf>
    <xf numFmtId="182" fontId="27" fillId="8" borderId="1" xfId="8" applyNumberFormat="1" applyFont="1" applyFill="1" applyBorder="1" applyAlignment="1" applyProtection="1">
      <alignment horizontal="left" vertical="center"/>
      <protection locked="0"/>
    </xf>
    <xf numFmtId="0" fontId="4" fillId="0" borderId="1" xfId="16" applyFont="1" applyFill="1" applyBorder="1" applyAlignment="1" applyProtection="1">
      <alignment vertical="center"/>
      <protection locked="0"/>
    </xf>
    <xf numFmtId="0" fontId="27" fillId="0" borderId="1" xfId="16" applyFont="1" applyFill="1" applyBorder="1" applyAlignment="1">
      <alignment vertical="center"/>
    </xf>
    <xf numFmtId="182" fontId="27" fillId="0" borderId="1" xfId="8" applyNumberFormat="1" applyFont="1" applyFill="1" applyBorder="1" applyAlignment="1" applyProtection="1">
      <alignment horizontal="center" vertical="center"/>
      <protection locked="0"/>
    </xf>
    <xf numFmtId="182" fontId="14" fillId="8" borderId="1" xfId="8" applyNumberFormat="1" applyFont="1" applyFill="1" applyBorder="1" applyAlignment="1" applyProtection="1">
      <alignment horizontal="left" vertical="center"/>
      <protection locked="0"/>
    </xf>
    <xf numFmtId="0" fontId="9" fillId="5" borderId="1" xfId="16" applyFont="1" applyFill="1" applyBorder="1" applyAlignment="1">
      <alignment vertical="center"/>
    </xf>
    <xf numFmtId="0" fontId="4" fillId="5" borderId="1" xfId="16" applyFont="1" applyFill="1" applyBorder="1" applyAlignment="1">
      <alignment vertical="center" wrapText="1"/>
    </xf>
    <xf numFmtId="0" fontId="3" fillId="5" borderId="0" xfId="16" applyFont="1" applyFill="1" applyBorder="1" applyAlignment="1" applyProtection="1">
      <alignment horizontal="left" vertical="center"/>
      <protection locked="0"/>
    </xf>
    <xf numFmtId="0" fontId="3" fillId="0" borderId="1" xfId="16" applyFont="1" applyFill="1" applyBorder="1" applyAlignment="1" applyProtection="1">
      <alignment horizontal="left" vertical="center"/>
      <protection locked="0"/>
    </xf>
    <xf numFmtId="0" fontId="3" fillId="0" borderId="1" xfId="16" applyFont="1" applyFill="1" applyBorder="1" applyAlignment="1">
      <alignment horizontal="left" vertical="center"/>
    </xf>
    <xf numFmtId="179" fontId="27" fillId="5" borderId="1" xfId="7" applyFont="1" applyFill="1" applyBorder="1"/>
    <xf numFmtId="180" fontId="2" fillId="5" borderId="1" xfId="8" applyNumberFormat="1" applyFont="1" applyFill="1" applyBorder="1" applyAlignment="1" applyProtection="1">
      <alignment horizontal="left" vertical="center"/>
      <protection locked="0"/>
    </xf>
    <xf numFmtId="0" fontId="0" fillId="0" borderId="10" xfId="16" applyFont="1" applyFill="1" applyBorder="1" applyAlignment="1">
      <alignment horizontal="left" vertical="center"/>
    </xf>
    <xf numFmtId="0" fontId="0" fillId="0" borderId="0" xfId="0" applyFill="1"/>
    <xf numFmtId="0" fontId="1" fillId="0" borderId="1" xfId="16" applyFont="1" applyFill="1" applyBorder="1" applyAlignment="1" applyProtection="1">
      <alignment horizontal="left" vertical="center"/>
      <protection locked="0"/>
    </xf>
    <xf numFmtId="0" fontId="14" fillId="0" borderId="1" xfId="16" applyFont="1" applyFill="1" applyBorder="1" applyAlignment="1" applyProtection="1">
      <alignment horizontal="left" vertical="center"/>
      <protection locked="0"/>
    </xf>
    <xf numFmtId="0" fontId="1" fillId="0" borderId="1" xfId="16" applyFont="1" applyFill="1" applyBorder="1" applyAlignment="1" applyProtection="1">
      <alignment horizontal="right" vertical="center"/>
      <protection locked="0"/>
    </xf>
    <xf numFmtId="181" fontId="1" fillId="0" borderId="1" xfId="7" applyNumberFormat="1" applyFont="1" applyFill="1" applyBorder="1" applyAlignment="1" applyProtection="1">
      <alignment horizontal="left" vertical="center"/>
      <protection locked="0"/>
    </xf>
    <xf numFmtId="179" fontId="1" fillId="0" borderId="1" xfId="7" applyFont="1" applyFill="1" applyBorder="1" applyAlignment="1" applyProtection="1">
      <alignment horizontal="right" vertical="center"/>
    </xf>
    <xf numFmtId="0" fontId="1" fillId="0" borderId="1" xfId="16" applyFont="1" applyFill="1" applyBorder="1" applyAlignment="1" applyProtection="1">
      <alignment vertical="center"/>
      <protection locked="0"/>
    </xf>
    <xf numFmtId="179" fontId="1" fillId="0" borderId="1" xfId="7" applyFont="1" applyFill="1" applyBorder="1" applyAlignment="1" applyProtection="1">
      <alignment vertical="center"/>
      <protection locked="0"/>
    </xf>
    <xf numFmtId="0" fontId="24" fillId="0" borderId="0" xfId="0" applyFont="1" applyBorder="1"/>
    <xf numFmtId="0" fontId="4" fillId="0" borderId="1" xfId="16" applyFont="1" applyFill="1" applyBorder="1" applyAlignment="1" applyProtection="1">
      <alignment horizontal="left" vertical="center"/>
      <protection locked="0"/>
    </xf>
    <xf numFmtId="0" fontId="0" fillId="0" borderId="0" xfId="0" applyFill="1" applyBorder="1"/>
    <xf numFmtId="0" fontId="0" fillId="0" borderId="1" xfId="0" applyFill="1" applyBorder="1"/>
    <xf numFmtId="0" fontId="1" fillId="0" borderId="0" xfId="16" applyFont="1" applyFill="1" applyBorder="1" applyAlignment="1" applyProtection="1">
      <alignment vertical="center"/>
      <protection locked="0"/>
    </xf>
    <xf numFmtId="181" fontId="27" fillId="2" borderId="1" xfId="7" applyNumberFormat="1" applyFont="1" applyFill="1" applyBorder="1" applyAlignment="1" applyProtection="1">
      <alignment horizontal="left" vertical="center"/>
      <protection locked="0"/>
    </xf>
    <xf numFmtId="181" fontId="27" fillId="2" borderId="1" xfId="7" applyNumberFormat="1" applyFont="1" applyFill="1" applyBorder="1" applyAlignment="1" applyProtection="1">
      <alignment horizontal="right" vertical="center"/>
      <protection locked="0"/>
    </xf>
    <xf numFmtId="181" fontId="27" fillId="7" borderId="1" xfId="7" applyNumberFormat="1" applyFont="1" applyFill="1" applyBorder="1" applyAlignment="1" applyProtection="1">
      <alignment horizontal="left" vertical="center"/>
      <protection locked="0"/>
    </xf>
    <xf numFmtId="180" fontId="9" fillId="5" borderId="0" xfId="8" applyNumberFormat="1" applyFont="1" applyFill="1" applyBorder="1" applyAlignment="1" applyProtection="1">
      <alignment horizontal="left" vertical="center"/>
      <protection locked="0"/>
    </xf>
    <xf numFmtId="0" fontId="10" fillId="0" borderId="5" xfId="16" applyFont="1" applyFill="1" applyBorder="1" applyAlignment="1">
      <alignment vertical="center" wrapText="1"/>
    </xf>
    <xf numFmtId="181" fontId="10" fillId="7" borderId="1" xfId="7" applyNumberFormat="1" applyFont="1" applyFill="1" applyBorder="1" applyAlignment="1">
      <alignment horizontal="center" vertical="center" wrapText="1"/>
    </xf>
    <xf numFmtId="0" fontId="10" fillId="0" borderId="1" xfId="16" applyFont="1" applyFill="1" applyBorder="1" applyAlignment="1">
      <alignment vertical="center" wrapText="1"/>
    </xf>
    <xf numFmtId="182" fontId="14" fillId="0" borderId="1" xfId="8" applyNumberFormat="1" applyFont="1" applyFill="1" applyBorder="1" applyAlignment="1" applyProtection="1">
      <alignment horizontal="left" vertical="center" wrapText="1"/>
      <protection locked="0"/>
    </xf>
    <xf numFmtId="0" fontId="4" fillId="0" borderId="1" xfId="16" applyFont="1" applyFill="1" applyBorder="1" applyAlignment="1">
      <alignment vertical="center"/>
    </xf>
    <xf numFmtId="0" fontId="9" fillId="0" borderId="1" xfId="16" applyFont="1" applyFill="1" applyBorder="1" applyAlignment="1">
      <alignment vertical="center"/>
    </xf>
    <xf numFmtId="0" fontId="14" fillId="0" borderId="1" xfId="16" applyFont="1" applyFill="1" applyBorder="1" applyAlignment="1">
      <alignment horizontal="left" vertical="center"/>
    </xf>
    <xf numFmtId="0" fontId="9" fillId="0" borderId="1" xfId="16" applyFont="1" applyFill="1" applyBorder="1" applyAlignment="1" applyProtection="1">
      <alignment horizontal="left" vertical="center" wrapText="1"/>
      <protection locked="0"/>
    </xf>
    <xf numFmtId="0" fontId="10" fillId="7" borderId="1" xfId="16" applyFont="1" applyFill="1" applyBorder="1" applyAlignment="1">
      <alignment horizontal="center" vertical="center" wrapText="1"/>
    </xf>
    <xf numFmtId="0" fontId="4" fillId="5" borderId="1" xfId="16" applyFont="1" applyFill="1" applyBorder="1" applyAlignment="1">
      <alignment horizontal="left" vertical="center"/>
    </xf>
    <xf numFmtId="0" fontId="31" fillId="0" borderId="0" xfId="0" applyFont="1"/>
    <xf numFmtId="181" fontId="25" fillId="2" borderId="1" xfId="7" applyNumberFormat="1" applyFont="1" applyFill="1" applyBorder="1" applyAlignment="1" applyProtection="1">
      <alignment horizontal="left" vertical="center"/>
      <protection locked="0"/>
    </xf>
    <xf numFmtId="181" fontId="25" fillId="3" borderId="1" xfId="7" applyNumberFormat="1" applyFont="1" applyFill="1" applyBorder="1" applyAlignment="1" applyProtection="1">
      <alignment horizontal="left" vertical="center"/>
      <protection locked="0"/>
    </xf>
    <xf numFmtId="182" fontId="1" fillId="5" borderId="1" xfId="8" applyNumberFormat="1" applyFont="1" applyFill="1" applyBorder="1" applyAlignment="1" applyProtection="1">
      <alignment horizontal="left" vertical="center"/>
      <protection locked="0"/>
    </xf>
    <xf numFmtId="182" fontId="25" fillId="5" borderId="1" xfId="8" applyNumberFormat="1" applyFont="1" applyFill="1" applyBorder="1" applyAlignment="1" applyProtection="1">
      <alignment horizontal="left" vertical="center"/>
      <protection locked="0"/>
    </xf>
    <xf numFmtId="180" fontId="16" fillId="5" borderId="1" xfId="8" applyNumberFormat="1" applyFont="1" applyFill="1" applyBorder="1" applyAlignment="1" applyProtection="1">
      <alignment horizontal="left" vertical="center"/>
      <protection locked="0"/>
    </xf>
    <xf numFmtId="179" fontId="28" fillId="5" borderId="1" xfId="7" applyFont="1" applyFill="1" applyBorder="1" applyProtection="1">
      <protection locked="0"/>
    </xf>
    <xf numFmtId="181" fontId="15" fillId="5" borderId="1" xfId="7" applyNumberFormat="1" applyFont="1" applyFill="1" applyBorder="1" applyAlignment="1" applyProtection="1">
      <alignment horizontal="right" vertical="center"/>
      <protection locked="0"/>
    </xf>
    <xf numFmtId="182" fontId="27" fillId="5" borderId="1" xfId="8" applyNumberFormat="1" applyFont="1" applyFill="1" applyBorder="1" applyAlignment="1" applyProtection="1">
      <alignment horizontal="center" vertical="center"/>
      <protection locked="0"/>
    </xf>
    <xf numFmtId="182" fontId="27" fillId="5" borderId="1" xfId="8" applyNumberFormat="1" applyFont="1" applyFill="1" applyBorder="1" applyAlignment="1" applyProtection="1">
      <alignment horizontal="left" vertical="center" wrapText="1"/>
      <protection locked="0"/>
    </xf>
    <xf numFmtId="181" fontId="2" fillId="2" borderId="1" xfId="7" applyNumberFormat="1" applyFont="1" applyFill="1" applyBorder="1" applyAlignment="1" applyProtection="1">
      <alignment horizontal="left" vertical="center"/>
      <protection locked="0"/>
    </xf>
    <xf numFmtId="181" fontId="25" fillId="7" borderId="1" xfId="7" applyNumberFormat="1" applyFont="1" applyFill="1" applyBorder="1" applyAlignment="1" applyProtection="1">
      <alignment horizontal="left" vertical="center"/>
      <protection locked="0"/>
    </xf>
    <xf numFmtId="0" fontId="1" fillId="5" borderId="0" xfId="16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/>
    </xf>
    <xf numFmtId="180" fontId="9" fillId="0" borderId="5" xfId="8" applyNumberFormat="1" applyFont="1" applyFill="1" applyBorder="1" applyAlignment="1">
      <alignment horizontal="left" vertical="center" wrapText="1"/>
    </xf>
    <xf numFmtId="0" fontId="10" fillId="0" borderId="1" xfId="16" applyFont="1" applyFill="1" applyBorder="1" applyAlignment="1">
      <alignment horizontal="left" vertical="center" wrapText="1"/>
    </xf>
    <xf numFmtId="0" fontId="10" fillId="0" borderId="5" xfId="16" applyFont="1" applyBorder="1" applyAlignment="1">
      <alignment horizontal="left" vertical="center" wrapText="1"/>
    </xf>
    <xf numFmtId="0" fontId="24" fillId="0" borderId="0" xfId="0" applyFont="1" applyAlignment="1">
      <alignment horizontal="left"/>
    </xf>
    <xf numFmtId="182" fontId="14" fillId="5" borderId="1" xfId="8" applyNumberFormat="1" applyFont="1" applyFill="1" applyBorder="1" applyAlignment="1" applyProtection="1">
      <alignment horizontal="center" vertical="center"/>
      <protection locked="0"/>
    </xf>
    <xf numFmtId="182" fontId="14" fillId="5" borderId="1" xfId="8" applyNumberFormat="1" applyFont="1" applyFill="1" applyBorder="1" applyAlignment="1" applyProtection="1">
      <alignment horizontal="left" vertical="center" wrapText="1"/>
      <protection locked="0"/>
    </xf>
    <xf numFmtId="179" fontId="1" fillId="5" borderId="1" xfId="7" applyFont="1" applyFill="1" applyBorder="1" applyAlignment="1" applyProtection="1">
      <alignment horizontal="right" vertical="center"/>
      <protection locked="0"/>
    </xf>
    <xf numFmtId="0" fontId="1" fillId="5" borderId="0" xfId="16" applyFont="1" applyFill="1" applyAlignment="1" applyProtection="1">
      <alignment vertical="center"/>
      <protection locked="0"/>
    </xf>
    <xf numFmtId="0" fontId="9" fillId="5" borderId="1" xfId="16" applyFont="1" applyFill="1" applyBorder="1" applyAlignment="1" applyProtection="1">
      <alignment horizontal="left" vertical="center"/>
      <protection locked="0"/>
    </xf>
    <xf numFmtId="4" fontId="13" fillId="5" borderId="1" xfId="16" applyNumberFormat="1" applyFont="1" applyFill="1" applyBorder="1" applyAlignment="1" applyProtection="1">
      <alignment horizontal="left" vertical="center"/>
      <protection locked="0"/>
    </xf>
    <xf numFmtId="4" fontId="1" fillId="5" borderId="1" xfId="16" applyNumberFormat="1" applyFont="1" applyFill="1" applyBorder="1" applyAlignment="1" applyProtection="1">
      <alignment vertical="center"/>
      <protection locked="0"/>
    </xf>
    <xf numFmtId="182" fontId="13" fillId="5" borderId="1" xfId="8" applyNumberFormat="1" applyFont="1" applyFill="1" applyBorder="1" applyAlignment="1" applyProtection="1">
      <alignment horizontal="left" vertical="center"/>
      <protection locked="0"/>
    </xf>
    <xf numFmtId="179" fontId="1" fillId="5" borderId="1" xfId="7" applyNumberFormat="1" applyFont="1" applyFill="1" applyBorder="1" applyAlignment="1" applyProtection="1">
      <alignment horizontal="right" vertical="center"/>
      <protection locked="0"/>
    </xf>
    <xf numFmtId="180" fontId="4" fillId="9" borderId="1" xfId="8" applyNumberFormat="1" applyFont="1" applyFill="1" applyBorder="1" applyAlignment="1" applyProtection="1">
      <alignment horizontal="left" vertical="center"/>
      <protection locked="0"/>
    </xf>
    <xf numFmtId="179" fontId="27" fillId="9" borderId="1" xfId="7" applyFont="1" applyFill="1" applyBorder="1" applyAlignment="1" applyProtection="1">
      <alignment horizontal="right" vertical="center"/>
      <protection locked="0"/>
    </xf>
    <xf numFmtId="179" fontId="27" fillId="9" borderId="1" xfId="7" applyFont="1" applyFill="1" applyBorder="1" applyAlignment="1" applyProtection="1">
      <alignment horizontal="left" vertical="center"/>
      <protection locked="0"/>
    </xf>
    <xf numFmtId="179" fontId="0" fillId="0" borderId="0" xfId="0" applyNumberFormat="1"/>
    <xf numFmtId="0" fontId="9" fillId="2" borderId="1" xfId="16" applyFont="1" applyFill="1" applyBorder="1" applyAlignment="1" applyProtection="1">
      <alignment horizontal="left" vertical="center"/>
      <protection locked="0"/>
    </xf>
    <xf numFmtId="179" fontId="27" fillId="0" borderId="0" xfId="7" applyFont="1" applyFill="1" applyBorder="1" applyAlignment="1" applyProtection="1">
      <alignment horizontal="right" vertical="center"/>
      <protection locked="0"/>
    </xf>
    <xf numFmtId="179" fontId="1" fillId="2" borderId="1" xfId="16" applyNumberFormat="1" applyFont="1" applyFill="1" applyBorder="1" applyAlignment="1" applyProtection="1">
      <alignment horizontal="left" vertical="center"/>
      <protection locked="0"/>
    </xf>
    <xf numFmtId="181" fontId="1" fillId="3" borderId="11" xfId="7" applyNumberFormat="1" applyFont="1" applyFill="1" applyBorder="1" applyAlignment="1" applyProtection="1">
      <alignment horizontal="left" vertical="center"/>
      <protection locked="0"/>
    </xf>
    <xf numFmtId="179" fontId="27" fillId="0" borderId="0" xfId="7" applyNumberFormat="1" applyFont="1" applyFill="1" applyBorder="1" applyAlignment="1" applyProtection="1">
      <alignment horizontal="right" vertical="center"/>
      <protection locked="0"/>
    </xf>
    <xf numFmtId="181" fontId="1" fillId="10" borderId="1" xfId="7" applyNumberFormat="1" applyFont="1" applyFill="1" applyBorder="1" applyAlignment="1" applyProtection="1">
      <alignment horizontal="right" vertical="center"/>
      <protection locked="0"/>
    </xf>
    <xf numFmtId="0" fontId="0" fillId="0" borderId="10" xfId="0" applyBorder="1"/>
    <xf numFmtId="0" fontId="0" fillId="4" borderId="0" xfId="16" applyFont="1" applyFill="1" applyBorder="1" applyAlignment="1">
      <alignment horizontal="left" vertical="center"/>
    </xf>
    <xf numFmtId="182" fontId="1" fillId="0" borderId="0" xfId="8" applyNumberFormat="1" applyFont="1" applyFill="1" applyBorder="1" applyAlignment="1" applyProtection="1">
      <alignment horizontal="center" vertical="center"/>
      <protection locked="0"/>
    </xf>
    <xf numFmtId="180" fontId="9" fillId="0" borderId="0" xfId="8" applyNumberFormat="1" applyFont="1" applyFill="1" applyBorder="1" applyAlignment="1" applyProtection="1">
      <alignment horizontal="left" vertical="center"/>
      <protection locked="0"/>
    </xf>
    <xf numFmtId="179" fontId="1" fillId="2" borderId="0" xfId="7" applyFont="1" applyFill="1" applyBorder="1" applyAlignment="1" applyProtection="1">
      <alignment horizontal="right" vertical="center"/>
    </xf>
    <xf numFmtId="179" fontId="1" fillId="7" borderId="0" xfId="7" applyFont="1" applyFill="1" applyBorder="1" applyAlignment="1" applyProtection="1">
      <alignment horizontal="right" vertical="center"/>
    </xf>
    <xf numFmtId="179" fontId="4" fillId="5" borderId="0" xfId="7" applyFont="1" applyFill="1" applyBorder="1" applyAlignment="1" applyProtection="1">
      <alignment horizontal="left" vertical="center"/>
      <protection locked="0"/>
    </xf>
    <xf numFmtId="0" fontId="34" fillId="0" borderId="8" xfId="16" applyFont="1" applyBorder="1" applyAlignment="1">
      <alignment vertical="center" wrapText="1"/>
    </xf>
    <xf numFmtId="0" fontId="35" fillId="0" borderId="1" xfId="16" applyFont="1" applyBorder="1" applyAlignment="1">
      <alignment horizontal="center" vertical="center" wrapText="1"/>
    </xf>
    <xf numFmtId="180" fontId="4" fillId="0" borderId="1" xfId="8" applyNumberFormat="1" applyFont="1" applyBorder="1" applyAlignment="1" applyProtection="1">
      <alignment horizontal="left" vertical="center"/>
      <protection locked="0"/>
    </xf>
    <xf numFmtId="180" fontId="7" fillId="5" borderId="1" xfId="8" applyNumberFormat="1" applyFont="1" applyFill="1" applyBorder="1" applyAlignment="1" applyProtection="1">
      <alignment horizontal="left" vertical="center"/>
      <protection locked="0"/>
    </xf>
    <xf numFmtId="180" fontId="7" fillId="0" borderId="1" xfId="8" applyNumberFormat="1" applyFont="1" applyFill="1" applyBorder="1" applyAlignment="1" applyProtection="1">
      <alignment horizontal="left" vertical="center"/>
      <protection locked="0"/>
    </xf>
    <xf numFmtId="182" fontId="4" fillId="0" borderId="1" xfId="8" applyNumberFormat="1" applyFont="1" applyBorder="1" applyAlignment="1" applyProtection="1">
      <alignment horizontal="left" vertical="center"/>
      <protection locked="0"/>
    </xf>
    <xf numFmtId="4" fontId="4" fillId="0" borderId="1" xfId="16" applyNumberFormat="1" applyFont="1" applyBorder="1" applyAlignment="1" applyProtection="1">
      <alignment horizontal="right" vertical="center"/>
      <protection locked="0"/>
    </xf>
    <xf numFmtId="179" fontId="4" fillId="5" borderId="1" xfId="10" applyFont="1" applyFill="1" applyBorder="1" applyAlignment="1" applyProtection="1">
      <alignment horizontal="left" vertical="center" shrinkToFit="1"/>
      <protection locked="0"/>
    </xf>
    <xf numFmtId="180" fontId="3" fillId="0" borderId="1" xfId="8" applyNumberFormat="1" applyFont="1" applyFill="1" applyBorder="1" applyAlignment="1" applyProtection="1">
      <alignment horizontal="left" vertical="center"/>
      <protection locked="0"/>
    </xf>
    <xf numFmtId="0" fontId="7" fillId="0" borderId="0" xfId="0" applyFont="1"/>
    <xf numFmtId="0" fontId="3" fillId="0" borderId="0" xfId="16" applyFont="1" applyBorder="1" applyAlignment="1" applyProtection="1">
      <alignment horizontal="left" vertical="center"/>
      <protection locked="0"/>
    </xf>
    <xf numFmtId="0" fontId="14" fillId="5" borderId="0" xfId="16" applyFont="1" applyFill="1" applyBorder="1" applyAlignment="1" applyProtection="1">
      <alignment horizontal="left" vertical="center"/>
      <protection locked="0"/>
    </xf>
    <xf numFmtId="0" fontId="1" fillId="5" borderId="0" xfId="16" applyFont="1" applyFill="1" applyBorder="1" applyAlignment="1" applyProtection="1">
      <alignment horizontal="right" vertical="center"/>
      <protection locked="0"/>
    </xf>
    <xf numFmtId="0" fontId="10" fillId="0" borderId="8" xfId="16" applyFont="1" applyBorder="1" applyAlignment="1">
      <alignment horizontal="center" vertical="center" wrapText="1"/>
    </xf>
    <xf numFmtId="0" fontId="30" fillId="0" borderId="0" xfId="0" applyFont="1" applyAlignment="1">
      <alignment horizontal="center"/>
    </xf>
    <xf numFmtId="182" fontId="3" fillId="0" borderId="0" xfId="8" applyNumberFormat="1" applyFont="1" applyFill="1" applyBorder="1" applyAlignment="1" applyProtection="1">
      <alignment horizontal="left" vertical="center"/>
      <protection locked="0"/>
    </xf>
    <xf numFmtId="181" fontId="1" fillId="3" borderId="0" xfId="7" applyNumberFormat="1" applyFont="1" applyFill="1" applyBorder="1" applyAlignment="1" applyProtection="1">
      <alignment horizontal="left" vertical="center"/>
      <protection locked="0"/>
    </xf>
    <xf numFmtId="181" fontId="1" fillId="3" borderId="0" xfId="7" applyNumberFormat="1" applyFont="1" applyFill="1" applyBorder="1" applyAlignment="1" applyProtection="1">
      <alignment horizontal="right" vertical="center"/>
      <protection locked="0"/>
    </xf>
    <xf numFmtId="0" fontId="1" fillId="3" borderId="0" xfId="16" applyFont="1" applyFill="1" applyBorder="1" applyAlignment="1" applyProtection="1">
      <alignment horizontal="left" vertical="center"/>
      <protection locked="0"/>
    </xf>
    <xf numFmtId="0" fontId="1" fillId="3" borderId="0" xfId="16" applyFont="1" applyFill="1" applyBorder="1" applyAlignment="1" applyProtection="1">
      <alignment horizontal="right" vertical="center"/>
      <protection locked="0"/>
    </xf>
    <xf numFmtId="179" fontId="1" fillId="3" borderId="0" xfId="7" applyFont="1" applyFill="1" applyBorder="1" applyAlignment="1" applyProtection="1">
      <alignment vertical="center"/>
      <protection locked="0"/>
    </xf>
    <xf numFmtId="0" fontId="4" fillId="0" borderId="1" xfId="16" applyFont="1" applyFill="1" applyBorder="1" applyAlignment="1">
      <alignment horizontal="left" vertical="center" wrapText="1"/>
    </xf>
    <xf numFmtId="0" fontId="34" fillId="0" borderId="8" xfId="16" applyFont="1" applyBorder="1" applyAlignment="1">
      <alignment horizontal="left" vertical="center" wrapText="1"/>
    </xf>
    <xf numFmtId="0" fontId="35" fillId="0" borderId="1" xfId="16" applyFont="1" applyFill="1" applyBorder="1" applyAlignment="1">
      <alignment horizontal="left" vertical="center" wrapText="1"/>
    </xf>
    <xf numFmtId="180" fontId="4" fillId="0" borderId="0" xfId="8" applyNumberFormat="1" applyFont="1" applyBorder="1" applyAlignment="1" applyProtection="1">
      <alignment horizontal="left" vertical="center"/>
      <protection locked="0"/>
    </xf>
    <xf numFmtId="0" fontId="7" fillId="0" borderId="1" xfId="0" applyFont="1" applyBorder="1" applyAlignment="1">
      <alignment horizontal="left"/>
    </xf>
    <xf numFmtId="4" fontId="4" fillId="0" borderId="1" xfId="16" applyNumberFormat="1" applyFont="1" applyBorder="1" applyAlignment="1" applyProtection="1">
      <alignment horizontal="left" vertical="center"/>
      <protection locked="0"/>
    </xf>
    <xf numFmtId="0" fontId="7" fillId="0" borderId="0" xfId="0" applyFont="1" applyAlignment="1">
      <alignment horizontal="left"/>
    </xf>
    <xf numFmtId="179" fontId="27" fillId="0" borderId="1" xfId="7" applyFont="1" applyFill="1" applyBorder="1" applyAlignment="1">
      <alignment horizontal="right" vertical="center"/>
    </xf>
    <xf numFmtId="0" fontId="27" fillId="0" borderId="1" xfId="16" applyFont="1" applyBorder="1" applyAlignment="1" applyProtection="1">
      <alignment horizontal="right" vertical="center"/>
      <protection locked="0"/>
    </xf>
    <xf numFmtId="2" fontId="27" fillId="0" borderId="1" xfId="16" applyNumberFormat="1" applyFont="1" applyBorder="1" applyAlignment="1" applyProtection="1">
      <alignment horizontal="right" vertical="center"/>
      <protection locked="0"/>
    </xf>
    <xf numFmtId="181" fontId="11" fillId="0" borderId="1" xfId="7" applyNumberFormat="1" applyFont="1" applyFill="1" applyBorder="1" applyAlignment="1">
      <alignment horizontal="left" vertical="center" wrapText="1"/>
    </xf>
    <xf numFmtId="0" fontId="4" fillId="0" borderId="7" xfId="16" applyFont="1" applyBorder="1" applyAlignment="1" applyProtection="1">
      <alignment horizontal="left" vertical="center"/>
      <protection locked="0"/>
    </xf>
    <xf numFmtId="0" fontId="1" fillId="0" borderId="7" xfId="16" applyFont="1" applyBorder="1" applyAlignment="1" applyProtection="1">
      <alignment horizontal="left" vertical="center"/>
      <protection locked="0"/>
    </xf>
    <xf numFmtId="0" fontId="1" fillId="5" borderId="7" xfId="16" applyFont="1" applyFill="1" applyBorder="1" applyAlignment="1" applyProtection="1">
      <alignment horizontal="left" vertical="center"/>
      <protection locked="0"/>
    </xf>
    <xf numFmtId="0" fontId="4" fillId="5" borderId="7" xfId="16" applyFont="1" applyFill="1" applyBorder="1" applyAlignment="1" applyProtection="1">
      <alignment horizontal="left" vertical="center"/>
      <protection locked="0"/>
    </xf>
    <xf numFmtId="181" fontId="1" fillId="0" borderId="7" xfId="7" applyNumberFormat="1" applyFont="1" applyFill="1" applyBorder="1" applyAlignment="1" applyProtection="1">
      <alignment horizontal="right" vertical="center"/>
      <protection locked="0"/>
    </xf>
    <xf numFmtId="180" fontId="15" fillId="5" borderId="1" xfId="8" applyNumberFormat="1" applyFont="1" applyFill="1" applyBorder="1" applyAlignment="1" applyProtection="1">
      <alignment horizontal="left" vertical="center"/>
      <protection locked="0"/>
    </xf>
    <xf numFmtId="181" fontId="27" fillId="0" borderId="1" xfId="7" applyNumberFormat="1" applyFont="1" applyFill="1" applyBorder="1" applyAlignment="1" applyProtection="1">
      <alignment horizontal="right" vertical="center" wrapText="1"/>
      <protection locked="0"/>
    </xf>
    <xf numFmtId="4" fontId="27" fillId="0" borderId="1" xfId="16" applyNumberFormat="1" applyFont="1" applyBorder="1" applyAlignment="1" applyProtection="1">
      <alignment horizontal="right" vertical="center"/>
      <protection locked="0"/>
    </xf>
    <xf numFmtId="0" fontId="11" fillId="0" borderId="8" xfId="16" applyFont="1" applyBorder="1" applyAlignment="1">
      <alignment horizontal="left" vertical="center" wrapText="1"/>
    </xf>
    <xf numFmtId="0" fontId="27" fillId="0" borderId="1" xfId="0" applyFont="1" applyBorder="1" applyAlignment="1">
      <alignment horizontal="right"/>
    </xf>
    <xf numFmtId="0" fontId="27" fillId="0" borderId="1" xfId="16" applyFont="1" applyBorder="1" applyAlignment="1">
      <alignment horizontal="right" vertical="center"/>
    </xf>
    <xf numFmtId="180" fontId="27" fillId="0" borderId="1" xfId="16" applyNumberFormat="1" applyFont="1" applyBorder="1" applyAlignment="1">
      <alignment horizontal="right" vertical="center"/>
    </xf>
    <xf numFmtId="4" fontId="27" fillId="0" borderId="1" xfId="16" applyNumberFormat="1" applyFont="1" applyBorder="1" applyAlignment="1">
      <alignment horizontal="right" vertical="center"/>
    </xf>
    <xf numFmtId="181" fontId="27" fillId="0" borderId="0" xfId="7" applyNumberFormat="1" applyFont="1" applyFill="1" applyBorder="1" applyAlignment="1" applyProtection="1">
      <alignment horizontal="right" vertical="center" wrapText="1"/>
      <protection locked="0"/>
    </xf>
    <xf numFmtId="0" fontId="27" fillId="0" borderId="0" xfId="0" applyFont="1" applyAlignment="1">
      <alignment horizontal="right"/>
    </xf>
  </cellXfs>
  <cellStyles count="17">
    <cellStyle name="Comma" xfId="4" xr:uid="{00000000-0005-0000-0000-000000000000}"/>
    <cellStyle name="Comma [0]" xfId="5" xr:uid="{00000000-0005-0000-0000-000001000000}"/>
    <cellStyle name="Currency" xfId="2" xr:uid="{00000000-0005-0000-0000-000002000000}"/>
    <cellStyle name="Currency [0]" xfId="3" xr:uid="{00000000-0005-0000-0000-000003000000}"/>
    <cellStyle name="Hyperlink" xfId="9" xr:uid="{00000000-0005-0000-0000-000004000000}"/>
    <cellStyle name="Normal" xfId="16" xr:uid="{00000000-0005-0000-0000-000005000000}"/>
    <cellStyle name="Percent" xfId="1" xr:uid="{00000000-0005-0000-0000-000006000000}"/>
    <cellStyle name="常规" xfId="0" builtinId="0"/>
    <cellStyle name="常规 10" xfId="15" xr:uid="{00000000-0005-0000-0000-000008000000}"/>
    <cellStyle name="常规 11 2 2" xfId="13" xr:uid="{00000000-0005-0000-0000-000009000000}"/>
    <cellStyle name="常规 16" xfId="11" xr:uid="{00000000-0005-0000-0000-00000A000000}"/>
    <cellStyle name="常规 18" xfId="12" xr:uid="{00000000-0005-0000-0000-00000B000000}"/>
    <cellStyle name="常规 7" xfId="14" xr:uid="{00000000-0005-0000-0000-00000C000000}"/>
    <cellStyle name="常规_统计表" xfId="8" xr:uid="{00000000-0005-0000-0000-00000D000000}"/>
    <cellStyle name="超链接" xfId="6" xr:uid="{00000000-0005-0000-0000-00000E000000}"/>
    <cellStyle name="千位分隔" xfId="7" xr:uid="{00000000-0005-0000-0000-00000F000000}"/>
    <cellStyle name="千位分隔 7" xfId="10" xr:uid="{00000000-0005-0000-0000-000010000000}"/>
  </cellStyles>
  <dxfs count="553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7.xml"/><Relationship Id="rId39" Type="http://schemas.openxmlformats.org/officeDocument/2006/relationships/externalLink" Target="externalLinks/externalLink20.xml"/><Relationship Id="rId21" Type="http://schemas.openxmlformats.org/officeDocument/2006/relationships/externalLink" Target="externalLinks/externalLink2.xml"/><Relationship Id="rId34" Type="http://schemas.openxmlformats.org/officeDocument/2006/relationships/externalLink" Target="externalLinks/externalLink15.xml"/><Relationship Id="rId42" Type="http://schemas.openxmlformats.org/officeDocument/2006/relationships/externalLink" Target="externalLinks/externalLink23.xml"/><Relationship Id="rId47" Type="http://schemas.openxmlformats.org/officeDocument/2006/relationships/externalLink" Target="externalLinks/externalLink28.xml"/><Relationship Id="rId50" Type="http://schemas.openxmlformats.org/officeDocument/2006/relationships/externalLink" Target="externalLinks/externalLink31.xml"/><Relationship Id="rId55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externalLink" Target="externalLinks/externalLink10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5.xml"/><Relationship Id="rId32" Type="http://schemas.openxmlformats.org/officeDocument/2006/relationships/externalLink" Target="externalLinks/externalLink13.xml"/><Relationship Id="rId37" Type="http://schemas.openxmlformats.org/officeDocument/2006/relationships/externalLink" Target="externalLinks/externalLink18.xml"/><Relationship Id="rId40" Type="http://schemas.openxmlformats.org/officeDocument/2006/relationships/externalLink" Target="externalLinks/externalLink21.xml"/><Relationship Id="rId45" Type="http://schemas.openxmlformats.org/officeDocument/2006/relationships/externalLink" Target="externalLinks/externalLink26.xml"/><Relationship Id="rId53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2.xml"/><Relationship Id="rId44" Type="http://schemas.openxmlformats.org/officeDocument/2006/relationships/externalLink" Target="externalLinks/externalLink25.xml"/><Relationship Id="rId52" Type="http://schemas.openxmlformats.org/officeDocument/2006/relationships/externalLink" Target="externalLinks/externalLink3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externalLink" Target="externalLinks/externalLink8.xml"/><Relationship Id="rId30" Type="http://schemas.openxmlformats.org/officeDocument/2006/relationships/externalLink" Target="externalLinks/externalLink11.xml"/><Relationship Id="rId35" Type="http://schemas.openxmlformats.org/officeDocument/2006/relationships/externalLink" Target="externalLinks/externalLink16.xml"/><Relationship Id="rId43" Type="http://schemas.openxmlformats.org/officeDocument/2006/relationships/externalLink" Target="externalLinks/externalLink24.xml"/><Relationship Id="rId48" Type="http://schemas.openxmlformats.org/officeDocument/2006/relationships/externalLink" Target="externalLinks/externalLink29.xml"/><Relationship Id="rId56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6.xml"/><Relationship Id="rId33" Type="http://schemas.openxmlformats.org/officeDocument/2006/relationships/externalLink" Target="externalLinks/externalLink14.xml"/><Relationship Id="rId38" Type="http://schemas.openxmlformats.org/officeDocument/2006/relationships/externalLink" Target="externalLinks/externalLink19.xml"/><Relationship Id="rId46" Type="http://schemas.openxmlformats.org/officeDocument/2006/relationships/externalLink" Target="externalLinks/externalLink27.xml"/><Relationship Id="rId20" Type="http://schemas.openxmlformats.org/officeDocument/2006/relationships/externalLink" Target="externalLinks/externalLink1.xml"/><Relationship Id="rId41" Type="http://schemas.openxmlformats.org/officeDocument/2006/relationships/externalLink" Target="externalLinks/externalLink22.xml"/><Relationship Id="rId54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28" Type="http://schemas.openxmlformats.org/officeDocument/2006/relationships/externalLink" Target="externalLinks/externalLink9.xml"/><Relationship Id="rId36" Type="http://schemas.openxmlformats.org/officeDocument/2006/relationships/externalLink" Target="externalLinks/externalLink17.xml"/><Relationship Id="rId49" Type="http://schemas.openxmlformats.org/officeDocument/2006/relationships/externalLink" Target="externalLinks/externalLink30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02-&#20851;&#32852;&#20132;&#26131;&#31561;&#20107;&#39033;&#32479;&#35745;&#34920;-&#38598;&#22242;&#24635;&#37096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&#36731;&#24037;&#20851;&#32852;\&#12304;&#23567;&#21608;&#12305;02-&#20851;&#32852;&#20132;&#26131;&#31561;&#20107;&#39033;&#32479;&#35745;&#34920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02-&#20851;&#32852;&#20132;&#26131;&#31561;&#20107;&#39033;&#32479;&#35745;&#34920;-&#36731;&#20986;&#20844;&#21496;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02-&#20851;&#32852;&#20132;&#26131;&#31561;&#20107;&#39033;&#32479;&#35745;&#34920;-&#19977;&#35282;&#20844;&#21496;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02-&#20851;&#32852;&#20132;&#26131;&#31561;&#20107;&#39033;&#32479;&#35745;&#34920;-&#21452;&#40060;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02-&#20851;&#32852;&#20132;&#26131;&#31561;&#20107;&#39033;&#32479;&#35745;&#34920;-&#29616;&#20195;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02-&#20851;&#32852;&#20132;&#26131;&#31561;&#20107;&#39033;&#32479;&#35745;&#34920;-&#26032;&#20181;&#35802;&#20844;&#21496;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02-&#20851;&#32852;&#20132;&#26131;&#31561;&#20107;&#39033;&#32479;&#35745;&#34920;&#65288;1&#26376;21&#26085;&#21069;&#20132;&#65289;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02-&#20851;&#32852;&#20132;&#26131;&#31561;&#20107;&#39033;&#32479;&#35745;&#34920;&#65288;&#30044;&#20135;&#65289;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02-&#20851;&#32852;&#20132;&#26131;&#31561;&#20107;&#39033;&#32479;&#35745;&#34920;&#65288;&#39640;&#21147;+&#39640;&#22522;+&#36234;&#39640;&#65289;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02-&#20851;&#32852;&#20132;&#26131;&#31561;&#20107;&#39033;&#32479;&#35745;&#34920;&#65288;&#24191;&#27744;&#65289;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02-&#20851;&#32852;&#20132;&#26131;&#31561;&#20107;&#39033;&#32479;&#35745;&#34920;&#65288;&#21326;&#31958;&#65289;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02-&#20851;&#32852;&#20132;&#26131;&#31561;&#20107;&#39033;&#32479;&#35745;&#34920;&#65288;&#21452;&#40060;&#21378;&#65289;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02-&#20851;&#32852;&#20132;&#26131;&#31561;&#20107;&#39033;&#32479;&#35745;&#34920;&#65288;&#20122;&#27954;&#65289;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02-&#20851;&#32852;&#20132;&#26131;&#31561;&#20107;&#39033;&#32479;&#35745;&#34920;-&#36164;&#20135;&#20844;&#21496;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&#22885;&#23453;&#26495;&#22359;&#20851;&#32852;&#20132;&#26131;&#31561;&#20107;&#39033;&#32479;&#35745;&#34920;2021&#24180;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02-&#20851;&#32852;&#20132;&#26131;&#31561;&#20107;&#39033;&#32479;&#35745;&#34920;&#65288;1&#26376;21&#26085;&#21069;&#20132;&#65289;--&#40560;&#37329;&#38065;&#27719;&#24635;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02-&#20851;&#32852;&#20132;&#26131;&#31561;&#20107;&#39033;&#32479;&#35745;&#34920;&#65288;1&#26376;24&#26085;&#19979;&#29677;&#21069;&#19978;&#20132;&#65289;&#8212;&#28010;&#22855;&#21512;&#24182;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02-&#20851;&#32852;&#20132;&#26131;&#31561;&#20107;&#39033;&#32479;&#35745;&#34920;-&#30334;&#33457;&#20844;&#21496;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02-&#20851;&#32852;&#20132;&#26131;&#31561;&#20107;&#39033;&#32479;&#35745;&#34920;-&#22823;&#26032;&#25991;&#21019;.xlsx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&#20225;&#19994;&#20132;\02-&#20851;&#32852;&#20132;&#26131;&#31561;&#20107;&#39033;&#32479;&#35745;&#34920;&#65288;1&#26376;19&#26085;&#21069;&#20132;&#65289;%20-&#20840;&#26032;&#20844;&#21496;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&#20225;&#19994;&#20132;\02-&#20851;&#32852;&#20132;&#26131;&#31561;&#20107;&#39033;&#32479;&#35745;&#34920;&#65288;1&#26376;19&#26085;&#21069;&#20132;&#65289;&#32442;&#20225;.xlsx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&#20225;&#19994;&#20132;\02-&#20851;&#32852;&#20132;&#26131;&#31561;&#20107;&#39033;&#32479;&#35745;&#34920;&#65288;1&#26376;19&#26085;&#21069;&#20132;&#65289;-&#24191;&#24503;&#20379;&#24212;&#38142;.xlsx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&#20225;&#19994;&#20132;\02-&#20851;&#32852;&#20132;&#26131;&#31561;&#20107;&#39033;&#32479;&#35745;&#34920;&#65288;1&#26376;19&#26085;&#21069;&#20132;&#65289;-&#21512;&#21644;.xlsx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&#20225;&#19994;&#20132;\02-&#20851;&#32852;&#20132;&#26131;&#31561;&#20107;&#39033;&#32479;&#35745;&#34920;&#65288;1&#26376;19&#26085;&#21069;&#20132;&#65289;&#21512;&#32420;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&#20225;&#19994;&#20132;\02-&#20851;&#32852;&#20132;&#26131;&#31561;&#20107;&#39033;&#32479;&#35745;&#34920;&#65288;1&#26376;19&#26085;&#21069;&#20132;&#65289;&#26032;&#32852;&#27888;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&#20225;&#19994;&#20132;\02-&#20851;&#32852;&#20132;&#26131;&#31561;&#20107;&#39033;&#32479;&#35745;&#34920;&#65288;1&#26376;19&#26085;&#21069;&#20132;&#65289;-&#26032;&#26102;&#23578;.xlsx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&#20225;&#19994;&#20132;\02-&#20851;&#32852;&#20132;&#26131;&#31561;&#20107;&#39033;&#32479;&#35745;&#34920;-&#24191;&#32442;&#26816;&#27979;&#65288;1&#26376;19&#26085;&#21069;&#20132;&#65289;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&#20225;&#19994;&#20132;\&#20379;&#38144;&#20844;&#21496;02-&#20851;&#32852;&#20132;&#26131;&#31561;&#20107;&#39033;&#32479;&#35745;&#34920;&#65288;1&#26376;19&#26085;&#21069;&#20132;&#65289;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&#20225;&#19994;&#20132;\&#24191;&#32442;&#32852;%20&#26381;&#35013;&#30740;&#31350;&#25152;02-&#20851;&#32852;&#20132;&#26131;&#31561;&#20107;&#39033;&#32479;&#35745;&#34920;&#65288;1&#26376;19&#26085;&#21069;&#20132;&#65289;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ffcell\&#20225;&#19994;&#20132;\&#26579;&#32455;&#20844;&#21496;02-&#20851;&#32852;&#20132;&#26131;&#31561;&#20107;&#39033;&#32479;&#35745;&#34920;&#65288;1&#26376;19&#26085;&#21069;&#20132;&#65289;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02-&#20851;&#32852;&#20132;&#26131;&#31561;&#20107;&#39033;&#32479;&#35745;&#34920;-&#32442;&#32455;&#20844;&#21496;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chizh\Desktop\&#20851;&#32852;&#20132;&#26131;&#34920;\02-&#20851;&#32852;&#20132;&#26131;&#31561;&#20107;&#39033;&#32479;&#35745;&#34920;-&#34382;&#22836;&#20844;&#21496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汇总表"/>
      <sheetName val="Sheet2"/>
      <sheetName val="1关联方清单"/>
      <sheetName val="写入栏"/>
      <sheetName val="下拉数据源"/>
      <sheetName val="Sheet1"/>
      <sheetName val="下拉数据源 (2)"/>
      <sheetName val="2内部关联交易"/>
      <sheetName val="3内部关联往来"/>
      <sheetName val="4内部关联现金流"/>
      <sheetName val="5非合并关联交易"/>
      <sheetName val="6非合并关联往来"/>
      <sheetName val="7非合并关联现金流"/>
      <sheetName val="8关联担保"/>
      <sheetName val="9其他关联事项"/>
    </sheet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90"/>
  <sheetViews>
    <sheetView tabSelected="1" topLeftCell="A103" zoomScale="70" zoomScaleNormal="70" workbookViewId="0">
      <selection activeCell="H111" sqref="H111"/>
    </sheetView>
  </sheetViews>
  <sheetFormatPr defaultRowHeight="14.5" x14ac:dyDescent="0.3"/>
  <cols>
    <col min="1" max="1" width="6.453125" customWidth="1"/>
    <col min="2" max="2" width="6.6328125" customWidth="1"/>
    <col min="3" max="4" width="7" style="258" customWidth="1"/>
    <col min="5" max="5" width="23.6328125" style="258" customWidth="1"/>
    <col min="6" max="6" width="5.1796875" style="258" customWidth="1"/>
    <col min="7" max="7" width="33.453125" style="258" customWidth="1"/>
    <col min="8" max="8" width="5.453125" style="375" customWidth="1"/>
    <col min="9" max="9" width="14.1796875" style="370" customWidth="1"/>
    <col min="10" max="10" width="13" customWidth="1"/>
    <col min="11" max="11" width="17" style="223" customWidth="1"/>
    <col min="12" max="12" width="18" customWidth="1"/>
    <col min="13" max="13" width="13" customWidth="1"/>
    <col min="14" max="14" width="17" customWidth="1"/>
    <col min="15" max="15" width="18" customWidth="1"/>
    <col min="16" max="16" width="13" customWidth="1"/>
    <col min="17" max="17" width="18" customWidth="1"/>
    <col min="18" max="18" width="10.81640625" customWidth="1"/>
    <col min="19" max="20" width="13" customWidth="1"/>
    <col min="21" max="21" width="15.6328125" customWidth="1"/>
    <col min="22" max="23" width="13" customWidth="1"/>
    <col min="24" max="24" width="18" customWidth="1"/>
    <col min="25" max="25" width="13" customWidth="1"/>
    <col min="26" max="28" width="18" customWidth="1"/>
    <col min="29" max="30" width="10.81640625" customWidth="1"/>
    <col min="31" max="31" width="14.1796875" customWidth="1"/>
    <col min="32" max="33" width="13" customWidth="1"/>
    <col min="34" max="34" width="15.6328125" customWidth="1"/>
    <col min="35" max="35" width="10.81640625" customWidth="1"/>
    <col min="36" max="36" width="14.36328125" customWidth="1"/>
    <col min="37" max="37" width="13" customWidth="1"/>
    <col min="38" max="38" width="10.81640625" customWidth="1"/>
    <col min="39" max="40" width="13" customWidth="1"/>
  </cols>
  <sheetData>
    <row r="1" spans="1:40" ht="39" x14ac:dyDescent="0.3">
      <c r="B1" s="161" t="s">
        <v>3</v>
      </c>
      <c r="C1" s="163" t="s">
        <v>4</v>
      </c>
      <c r="D1" s="164" t="s">
        <v>5</v>
      </c>
      <c r="E1" s="163" t="s">
        <v>6</v>
      </c>
      <c r="F1" s="164" t="s">
        <v>7</v>
      </c>
      <c r="G1" s="163" t="s">
        <v>8</v>
      </c>
      <c r="H1" s="374"/>
      <c r="I1" s="361" t="s">
        <v>9</v>
      </c>
      <c r="J1" s="154" t="s">
        <v>9</v>
      </c>
      <c r="K1" s="213" t="s">
        <v>643</v>
      </c>
      <c r="L1" s="154" t="s">
        <v>9</v>
      </c>
      <c r="M1" s="154" t="s">
        <v>9</v>
      </c>
      <c r="N1" s="154" t="s">
        <v>9</v>
      </c>
      <c r="O1" s="154" t="s">
        <v>9</v>
      </c>
      <c r="P1" s="154" t="s">
        <v>9</v>
      </c>
      <c r="Q1" s="154" t="s">
        <v>9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7" t="s">
        <v>10</v>
      </c>
      <c r="Z1" s="157" t="s">
        <v>10</v>
      </c>
      <c r="AA1" s="158" t="s">
        <v>11</v>
      </c>
      <c r="AB1" s="158" t="s">
        <v>11</v>
      </c>
      <c r="AC1" s="158" t="s">
        <v>11</v>
      </c>
      <c r="AD1" s="158" t="s">
        <v>11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  <c r="AL1" s="159" t="s">
        <v>12</v>
      </c>
      <c r="AM1" s="159" t="s">
        <v>12</v>
      </c>
    </row>
    <row r="2" spans="1:40" ht="39" x14ac:dyDescent="0.3">
      <c r="B2" s="161" t="s">
        <v>3</v>
      </c>
      <c r="C2" s="163" t="s">
        <v>4</v>
      </c>
      <c r="D2" s="164" t="s">
        <v>5</v>
      </c>
      <c r="E2" s="163" t="s">
        <v>6</v>
      </c>
      <c r="F2" s="164" t="s">
        <v>7</v>
      </c>
      <c r="G2" s="163" t="s">
        <v>8</v>
      </c>
      <c r="H2" s="374"/>
      <c r="I2" s="361" t="s">
        <v>13</v>
      </c>
      <c r="J2" s="154" t="s">
        <v>13</v>
      </c>
      <c r="K2" s="213" t="s">
        <v>644</v>
      </c>
      <c r="L2" s="168" t="s">
        <v>14</v>
      </c>
      <c r="M2" s="168" t="s">
        <v>14</v>
      </c>
      <c r="N2" s="168" t="s">
        <v>14</v>
      </c>
      <c r="O2" s="168" t="s">
        <v>14</v>
      </c>
      <c r="P2" s="168" t="s">
        <v>14</v>
      </c>
      <c r="Q2" s="168" t="s">
        <v>14</v>
      </c>
      <c r="R2" s="157" t="s">
        <v>13</v>
      </c>
      <c r="S2" s="157" t="s">
        <v>13</v>
      </c>
      <c r="T2" s="157" t="s">
        <v>13</v>
      </c>
      <c r="U2" s="169" t="s">
        <v>14</v>
      </c>
      <c r="V2" s="169" t="s">
        <v>14</v>
      </c>
      <c r="W2" s="169" t="s">
        <v>14</v>
      </c>
      <c r="X2" s="169" t="s">
        <v>14</v>
      </c>
      <c r="Y2" s="169" t="s">
        <v>14</v>
      </c>
      <c r="Z2" s="169" t="s">
        <v>14</v>
      </c>
      <c r="AA2" s="159" t="s">
        <v>15</v>
      </c>
      <c r="AB2" s="159" t="s">
        <v>16</v>
      </c>
      <c r="AC2" s="166" t="s">
        <v>17</v>
      </c>
      <c r="AD2" s="166" t="s">
        <v>18</v>
      </c>
      <c r="AE2" s="159" t="s">
        <v>13</v>
      </c>
      <c r="AF2" s="159" t="s">
        <v>13</v>
      </c>
      <c r="AG2" s="159" t="s">
        <v>13</v>
      </c>
      <c r="AH2" s="160" t="s">
        <v>14</v>
      </c>
      <c r="AI2" s="160" t="s">
        <v>14</v>
      </c>
      <c r="AJ2" s="160" t="s">
        <v>14</v>
      </c>
      <c r="AK2" s="160" t="s">
        <v>14</v>
      </c>
      <c r="AL2" s="160" t="s">
        <v>14</v>
      </c>
      <c r="AM2" s="160" t="s">
        <v>14</v>
      </c>
    </row>
    <row r="3" spans="1:40" ht="39" x14ac:dyDescent="0.3">
      <c r="B3" s="161" t="s">
        <v>3</v>
      </c>
      <c r="C3" s="163" t="s">
        <v>4</v>
      </c>
      <c r="D3" s="164" t="s">
        <v>5</v>
      </c>
      <c r="E3" s="163" t="s">
        <v>6</v>
      </c>
      <c r="F3" s="164" t="s">
        <v>7</v>
      </c>
      <c r="G3" s="163" t="s">
        <v>8</v>
      </c>
      <c r="H3" s="4" t="s">
        <v>814</v>
      </c>
      <c r="I3" s="362" t="s">
        <v>19</v>
      </c>
      <c r="J3" s="4" t="s">
        <v>20</v>
      </c>
      <c r="K3" s="214" t="s">
        <v>21</v>
      </c>
      <c r="L3" s="4" t="s">
        <v>22</v>
      </c>
      <c r="M3" s="4" t="s">
        <v>20</v>
      </c>
      <c r="N3" s="7" t="s">
        <v>23</v>
      </c>
      <c r="O3" s="4" t="s">
        <v>24</v>
      </c>
      <c r="P3" s="4" t="s">
        <v>20</v>
      </c>
      <c r="Q3" s="4" t="s">
        <v>25</v>
      </c>
      <c r="R3" s="5" t="s">
        <v>19</v>
      </c>
      <c r="S3" s="5" t="s">
        <v>20</v>
      </c>
      <c r="T3" s="8" t="s">
        <v>21</v>
      </c>
      <c r="U3" s="5" t="s">
        <v>22</v>
      </c>
      <c r="V3" s="5" t="s">
        <v>20</v>
      </c>
      <c r="W3" s="8" t="s">
        <v>23</v>
      </c>
      <c r="X3" s="5" t="s">
        <v>24</v>
      </c>
      <c r="Y3" s="5" t="s">
        <v>20</v>
      </c>
      <c r="Z3" s="5" t="s">
        <v>25</v>
      </c>
      <c r="AA3" s="159" t="s">
        <v>15</v>
      </c>
      <c r="AB3" s="159" t="s">
        <v>16</v>
      </c>
      <c r="AC3" s="166" t="s">
        <v>17</v>
      </c>
      <c r="AD3" s="166" t="s">
        <v>18</v>
      </c>
      <c r="AE3" s="5" t="s">
        <v>19</v>
      </c>
      <c r="AF3" s="5" t="s">
        <v>20</v>
      </c>
      <c r="AG3" s="9" t="s">
        <v>26</v>
      </c>
      <c r="AH3" s="5" t="s">
        <v>22</v>
      </c>
      <c r="AI3" s="5" t="s">
        <v>20</v>
      </c>
      <c r="AJ3" s="8" t="s">
        <v>23</v>
      </c>
      <c r="AK3" s="5" t="s">
        <v>24</v>
      </c>
      <c r="AL3" s="5" t="s">
        <v>20</v>
      </c>
      <c r="AM3" s="5" t="s">
        <v>25</v>
      </c>
    </row>
    <row r="4" spans="1:40" ht="14" x14ac:dyDescent="0.3">
      <c r="A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" s="11">
        <v>587</v>
      </c>
      <c r="C4" s="248" t="str">
        <f>TEXT(D4,"000")&amp;"-"&amp;TEXT(F4,"000")</f>
        <v>3级-4级</v>
      </c>
      <c r="D4" s="248" t="s">
        <v>33</v>
      </c>
      <c r="E4" s="248" t="s">
        <v>519</v>
      </c>
      <c r="F4" s="248" t="s">
        <v>37</v>
      </c>
      <c r="G4" s="248" t="s">
        <v>520</v>
      </c>
      <c r="H4" s="280">
        <f>IF(I4="主营业务收入",1,IF(I4="营业收入",2,IF(I4="租赁收入",3,IF(I4="利息收入",4,IF(I4="企业拆借利息收入",5,IF(I4="其他业务收入",6,IF(I4="其他收入",7,IF(I4="主营业务成本",8,IF(I4="营业成本",9,IF(I4="生产成本",10,IF(I4="其他业务成本",11,IF(I4="主营业务支出",12,IF(I4="其他业务支出",13,IF(I4="营业外支出",14,IF(I4="材料采购",15,IF(I4="库存商品",16,IF(I4="库存内销商品",17,IF(I4="其他应收款",18,IF(I4="长期股权投资",19,IF(I4="其他应付款",20,IF(I4="财务费用",21,IF(I4="管理费用",22,IF(I4="管理费",23,IF(I4="销售费用",24,IF(I4="投资收益",25,IF(I4="资产处置收益",26,B))))))))))))))))))))))))))</f>
        <v>1</v>
      </c>
      <c r="I4" s="122" t="s">
        <v>144</v>
      </c>
      <c r="J4" s="122" t="s">
        <v>521</v>
      </c>
      <c r="K4" s="215">
        <v>53611316.170000002</v>
      </c>
      <c r="L4" s="122"/>
      <c r="M4" s="122"/>
      <c r="N4" s="124"/>
      <c r="O4" s="125"/>
      <c r="P4" s="126"/>
      <c r="Q4" s="124"/>
      <c r="R4" s="21"/>
      <c r="S4" s="21"/>
      <c r="T4" s="22"/>
      <c r="U4" s="21"/>
      <c r="V4" s="21"/>
      <c r="W4" s="22"/>
      <c r="X4" s="23"/>
      <c r="Y4" s="23"/>
      <c r="Z4" s="24"/>
      <c r="AA4" s="25">
        <f>ROUND(K4-W4-Z4,2)</f>
        <v>53611316.170000002</v>
      </c>
      <c r="AB4" s="25">
        <f>ROUND(N4+Q4-T4,2)</f>
        <v>0</v>
      </c>
      <c r="AC4" s="26"/>
      <c r="AD4" s="26"/>
      <c r="AE4" s="26"/>
      <c r="AF4" s="26"/>
      <c r="AG4" s="27"/>
      <c r="AH4" s="26"/>
      <c r="AI4" s="26"/>
      <c r="AJ4" s="26"/>
      <c r="AK4" s="26"/>
      <c r="AL4" s="26"/>
      <c r="AM4" s="26"/>
    </row>
    <row r="5" spans="1:40" ht="14" x14ac:dyDescent="0.3">
      <c r="A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" s="11">
        <v>796</v>
      </c>
      <c r="C5" s="249" t="str">
        <f>TEXT(D5,"000")&amp;"-"&amp;TEXT(F5,"000")</f>
        <v>2级-2级</v>
      </c>
      <c r="D5" s="249" t="s">
        <v>29</v>
      </c>
      <c r="E5" s="249" t="s">
        <v>44</v>
      </c>
      <c r="F5" s="249" t="s">
        <v>29</v>
      </c>
      <c r="G5" s="249" t="s">
        <v>626</v>
      </c>
      <c r="H5" s="280">
        <f>IF(I5="主营业务收入",1,IF(I5="营业收入",2,IF(I5="租赁收入",3,IF(I5="利息收入",4,IF(I5="企业拆借利息收入",5,IF(I5="其他业务收入",6,IF(I5="其他收入",7,IF(I5="主营业务成本",8,IF(I5="营业成本",9,IF(I5="生产成本",10,IF(I5="其他业务成本",11,IF(I5="主营业务支出",12,IF(I5="其他业务支出",13,IF(I5="营业外支出",14,IF(I5="材料采购",15,IF(I5="库存商品",16,IF(I5="库存内销商品",17,IF(I5="其他应收款",18,IF(I5="长期股权投资",19,IF(I5="其他应付款",20,IF(I5="财务费用",21,IF(I5="管理费用",22,IF(I5="管理费",23,IF(I5="销售费用",24,IF(I5="投资收益",25,IF(I5="资产处置收益",26,B))))))))))))))))))))))))))</f>
        <v>1</v>
      </c>
      <c r="I5" s="122" t="s">
        <v>144</v>
      </c>
      <c r="J5" s="87"/>
      <c r="K5" s="215">
        <v>31385226.260000002</v>
      </c>
      <c r="L5" s="87"/>
      <c r="M5" s="87"/>
      <c r="N5" s="17"/>
      <c r="O5" s="89"/>
      <c r="P5" s="89"/>
      <c r="Q5" s="91"/>
      <c r="R5" s="21"/>
      <c r="S5" s="21"/>
      <c r="T5" s="22"/>
      <c r="U5" s="21"/>
      <c r="V5" s="21"/>
      <c r="W5" s="22"/>
      <c r="X5" s="23"/>
      <c r="Y5" s="23"/>
      <c r="Z5" s="24"/>
      <c r="AA5" s="25" t="e">
        <f>ROUND(#REF!-W5-Z5,2)</f>
        <v>#REF!</v>
      </c>
      <c r="AB5" s="25">
        <f>ROUND(N4+Q5-T5,2)</f>
        <v>0</v>
      </c>
      <c r="AC5" s="26"/>
      <c r="AD5" s="26"/>
      <c r="AE5" s="26"/>
      <c r="AF5" s="26"/>
      <c r="AG5" s="27"/>
      <c r="AH5" s="26"/>
      <c r="AI5" s="26"/>
      <c r="AJ5" s="26"/>
      <c r="AK5" s="26"/>
      <c r="AL5" s="26"/>
      <c r="AM5" s="26"/>
    </row>
    <row r="6" spans="1:40" ht="14" x14ac:dyDescent="0.3">
      <c r="A6" s="225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" s="226">
        <v>572</v>
      </c>
      <c r="C6" s="253" t="s">
        <v>497</v>
      </c>
      <c r="D6" s="253" t="s">
        <v>33</v>
      </c>
      <c r="E6" s="253" t="s">
        <v>458</v>
      </c>
      <c r="F6" s="253" t="s">
        <v>29</v>
      </c>
      <c r="G6" s="253" t="s">
        <v>440</v>
      </c>
      <c r="H6" s="280">
        <f>IF(I6="主营业务收入",1,IF(I6="营业收入",2,IF(I6="租赁收入",3,IF(I6="利息收入",4,IF(I6="企业拆借利息收入",5,IF(I6="其他业务收入",6,IF(I6="其他收入",7,IF(I6="主营业务成本",8,IF(I6="营业成本",9,IF(I6="生产成本",10,IF(I6="其他业务成本",11,IF(I6="主营业务支出",12,IF(I6="其他业务支出",13,IF(I6="营业外支出",14,IF(I6="材料采购",15,IF(I6="库存商品",16,IF(I6="库存内销商品",17,IF(I6="其他应收款",18,IF(I6="长期股权投资",19,IF(I6="其他应付款",20,IF(I6="财务费用",21,IF(I6="管理费用",22,IF(I6="管理费",23,IF(I6="销售费用",24,IF(I6="投资收益",25,IF(I6="资产处置收益",26,B))))))))))))))))))))))))))</f>
        <v>1</v>
      </c>
      <c r="I6" s="227" t="s">
        <v>144</v>
      </c>
      <c r="J6" s="245"/>
      <c r="K6" s="228">
        <v>30088486.739999987</v>
      </c>
      <c r="L6" s="245"/>
      <c r="M6" s="245"/>
      <c r="N6" s="234"/>
      <c r="O6" s="235"/>
      <c r="P6" s="235"/>
      <c r="Q6" s="236"/>
      <c r="R6" s="233"/>
      <c r="S6" s="233"/>
      <c r="T6" s="234"/>
      <c r="U6" s="233"/>
      <c r="V6" s="233"/>
      <c r="W6" s="234"/>
      <c r="X6" s="235"/>
      <c r="Y6" s="235"/>
      <c r="Z6" s="236"/>
      <c r="AA6" s="237">
        <v>30088486.739999998</v>
      </c>
      <c r="AB6" s="237">
        <v>0</v>
      </c>
      <c r="AC6" s="238"/>
      <c r="AD6" s="238"/>
      <c r="AE6" s="238"/>
      <c r="AF6" s="238"/>
      <c r="AG6" s="239"/>
      <c r="AH6" s="238"/>
      <c r="AI6" s="238"/>
      <c r="AJ6" s="238"/>
      <c r="AK6" s="238"/>
      <c r="AL6" s="238"/>
      <c r="AM6" s="238"/>
      <c r="AN6" s="240"/>
    </row>
    <row r="7" spans="1:40" ht="14" x14ac:dyDescent="0.3">
      <c r="A7" s="225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7" s="226">
        <v>294</v>
      </c>
      <c r="C7" s="253" t="str">
        <f>TEXT(D7,"000")&amp;"-"&amp;TEXT(F7,"000")</f>
        <v>4级-1级</v>
      </c>
      <c r="D7" s="253" t="s">
        <v>37</v>
      </c>
      <c r="E7" s="253" t="s">
        <v>42</v>
      </c>
      <c r="F7" s="253" t="s">
        <v>27</v>
      </c>
      <c r="G7" s="260" t="s">
        <v>28</v>
      </c>
      <c r="H7" s="280">
        <f>IF(I7="主营业务收入",1,IF(I7="营业收入",2,IF(I7="租赁收入",3,IF(I7="利息收入",4,IF(I7="企业拆借利息收入",5,IF(I7="其他业务收入",6,IF(I7="其他收入",7,IF(I7="主营业务成本",8,IF(I7="营业成本",9,IF(I7="生产成本",10,IF(I7="其他业务成本",11,IF(I7="主营业务支出",12,IF(I7="其他业务支出",13,IF(I7="营业外支出",14,IF(I7="材料采购",15,IF(I7="库存商品",16,IF(I7="库存内销商品",17,IF(I7="其他应收款",18,IF(I7="长期股权投资",19,IF(I7="其他应付款",20,IF(I7="财务费用",21,IF(I7="管理费用",22,IF(I7="管理费",23,IF(I7="销售费用",24,IF(I7="投资收益",25,IF(I7="资产处置收益",26,B))))))))))))))))))))))))))</f>
        <v>1</v>
      </c>
      <c r="I7" s="227" t="s">
        <v>144</v>
      </c>
      <c r="J7" s="241" t="s">
        <v>303</v>
      </c>
      <c r="K7" s="228">
        <v>9703436.3299999963</v>
      </c>
      <c r="L7" s="245"/>
      <c r="M7" s="245"/>
      <c r="N7" s="234"/>
      <c r="O7" s="235"/>
      <c r="P7" s="246"/>
      <c r="Q7" s="236"/>
      <c r="R7" s="233"/>
      <c r="S7" s="233"/>
      <c r="T7" s="234"/>
      <c r="U7" s="233"/>
      <c r="V7" s="233"/>
      <c r="W7" s="234"/>
      <c r="X7" s="235"/>
      <c r="Y7" s="235"/>
      <c r="Z7" s="236"/>
      <c r="AA7" s="237">
        <f>ROUND(K7-W7-Z7,2)</f>
        <v>9703436.3300000001</v>
      </c>
      <c r="AB7" s="237">
        <f>ROUND(N7+Q7-T7,2)</f>
        <v>0</v>
      </c>
      <c r="AC7" s="238"/>
      <c r="AD7" s="238"/>
      <c r="AE7" s="238"/>
      <c r="AF7" s="238"/>
      <c r="AG7" s="239"/>
      <c r="AH7" s="238"/>
      <c r="AI7" s="238"/>
      <c r="AJ7" s="238"/>
      <c r="AK7" s="238"/>
      <c r="AL7" s="238"/>
      <c r="AM7" s="238"/>
      <c r="AN7" s="240"/>
    </row>
    <row r="8" spans="1:40" ht="13" customHeight="1" x14ac:dyDescent="0.3">
      <c r="A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8" s="11">
        <v>578</v>
      </c>
      <c r="C8" s="249" t="s">
        <v>496</v>
      </c>
      <c r="D8" s="249" t="s">
        <v>33</v>
      </c>
      <c r="E8" s="249" t="s">
        <v>458</v>
      </c>
      <c r="F8" s="249" t="s">
        <v>33</v>
      </c>
      <c r="G8" s="249" t="s">
        <v>310</v>
      </c>
      <c r="H8" s="280">
        <f>IF(I8="主营业务收入",1,IF(I8="营业收入",2,IF(I8="租赁收入",3,IF(I8="利息收入",4,IF(I8="企业拆借利息收入",5,IF(I8="其他业务收入",6,IF(I8="其他收入",7,IF(I8="主营业务成本",8,IF(I8="营业成本",9,IF(I8="生产成本",10,IF(I8="其他业务成本",11,IF(I8="主营业务支出",12,IF(I8="其他业务支出",13,IF(I8="营业外支出",14,IF(I8="材料采购",15,IF(I8="库存商品",16,IF(I8="库存内销商品",17,IF(I8="其他应收款",18,IF(I8="长期股权投资",19,IF(I8="其他应付款",20,IF(I8="财务费用",21,IF(I8="管理费用",22,IF(I8="管理费",23,IF(I8="销售费用",24,IF(I8="投资收益",25,IF(I8="资产处置收益",26,B))))))))))))))))))))))))))</f>
        <v>1</v>
      </c>
      <c r="I8" s="122" t="s">
        <v>144</v>
      </c>
      <c r="J8" s="16"/>
      <c r="K8" s="215">
        <v>8703830.4600000009</v>
      </c>
      <c r="L8" s="16"/>
      <c r="M8" s="16"/>
      <c r="N8" s="17"/>
      <c r="O8" s="89"/>
      <c r="P8" s="89"/>
      <c r="Q8" s="91"/>
      <c r="R8" s="21"/>
      <c r="S8" s="21"/>
      <c r="T8" s="22"/>
      <c r="U8" s="21"/>
      <c r="V8" s="21"/>
      <c r="W8" s="22"/>
      <c r="X8" s="23"/>
      <c r="Y8" s="23"/>
      <c r="Z8" s="24"/>
      <c r="AA8" s="25">
        <v>8703830.4600000009</v>
      </c>
      <c r="AB8" s="25">
        <v>0</v>
      </c>
      <c r="AC8" s="26"/>
      <c r="AD8" s="26"/>
      <c r="AE8" s="26"/>
      <c r="AF8" s="26"/>
      <c r="AG8" s="27"/>
      <c r="AH8" s="26"/>
      <c r="AI8" s="26"/>
      <c r="AJ8" s="26"/>
      <c r="AK8" s="26"/>
      <c r="AL8" s="26"/>
      <c r="AM8" s="26"/>
    </row>
    <row r="9" spans="1:40" ht="13" customHeight="1" x14ac:dyDescent="0.3">
      <c r="A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9" s="11">
        <v>691</v>
      </c>
      <c r="C9" s="248" t="str">
        <f t="shared" ref="C9:C17" si="0">TEXT(D9,"000")&amp;"-"&amp;TEXT(F9,"000")</f>
        <v>3级-2级</v>
      </c>
      <c r="D9" s="248" t="s">
        <v>33</v>
      </c>
      <c r="E9" s="248" t="s">
        <v>595</v>
      </c>
      <c r="F9" s="248" t="s">
        <v>29</v>
      </c>
      <c r="G9" s="248" t="s">
        <v>50</v>
      </c>
      <c r="H9" s="280">
        <f>IF(I9="主营业务收入",1,IF(I9="营业收入",2,IF(I9="租赁收入",3,IF(I9="利息收入",4,IF(I9="企业拆借利息收入",5,IF(I9="其他业务收入",6,IF(I9="其他收入",7,IF(I9="主营业务成本",8,IF(I9="营业成本",9,IF(I9="生产成本",10,IF(I9="其他业务成本",11,IF(I9="主营业务支出",12,IF(I9="其他业务支出",13,IF(I9="营业外支出",14,IF(I9="材料采购",15,IF(I9="库存商品",16,IF(I9="库存内销商品",17,IF(I9="其他应收款",18,IF(I9="长期股权投资",19,IF(I9="其他应付款",20,IF(I9="财务费用",21,IF(I9="管理费用",22,IF(I9="管理费",23,IF(I9="销售费用",24,IF(I9="投资收益",25,IF(I9="资产处置收益",26,B))))))))))))))))))))))))))</f>
        <v>1</v>
      </c>
      <c r="I9" s="122" t="s">
        <v>144</v>
      </c>
      <c r="J9" s="122" t="s">
        <v>596</v>
      </c>
      <c r="K9" s="215">
        <f>5280682.99+2425952.82</f>
        <v>7706635.8100000005</v>
      </c>
      <c r="L9" s="122"/>
      <c r="M9" s="122"/>
      <c r="N9" s="124"/>
      <c r="O9" s="125"/>
      <c r="P9" s="126"/>
      <c r="Q9" s="124"/>
      <c r="R9" s="21"/>
      <c r="S9" s="21"/>
      <c r="T9" s="22"/>
      <c r="U9" s="21"/>
      <c r="V9" s="21"/>
      <c r="W9" s="22"/>
      <c r="X9" s="23"/>
      <c r="Y9" s="23"/>
      <c r="Z9" s="24"/>
      <c r="AA9" s="25">
        <f>ROUND(K9-W9-Z9,2)</f>
        <v>7706635.8099999996</v>
      </c>
      <c r="AB9" s="25">
        <f>ROUND(N9+Q9-T9,2)</f>
        <v>0</v>
      </c>
      <c r="AC9" s="26"/>
      <c r="AD9" s="26"/>
      <c r="AE9" s="26"/>
      <c r="AF9" s="26"/>
      <c r="AG9" s="27"/>
      <c r="AH9" s="26"/>
      <c r="AI9" s="26"/>
      <c r="AJ9" s="26"/>
      <c r="AK9" s="26"/>
      <c r="AL9" s="26"/>
      <c r="AM9" s="26"/>
    </row>
    <row r="10" spans="1:40" s="240" customFormat="1" ht="14" x14ac:dyDescent="0.3">
      <c r="A1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10" s="11">
        <v>174</v>
      </c>
      <c r="C10" s="249" t="str">
        <f t="shared" si="0"/>
        <v>2级-4级</v>
      </c>
      <c r="D10" s="249" t="s">
        <v>658</v>
      </c>
      <c r="E10" s="249" t="s">
        <v>244</v>
      </c>
      <c r="F10" s="249" t="s">
        <v>660</v>
      </c>
      <c r="G10" s="249" t="s">
        <v>246</v>
      </c>
      <c r="H10" s="280">
        <f>IF(I10="主营业务收入",1,IF(I10="营业收入",2,IF(I10="租赁收入",3,IF(I10="利息收入",4,IF(I10="企业拆借利息收入",5,IF(I10="其他业务收入",6,IF(I10="其他收入",7,IF(I10="主营业务成本",8,IF(I10="营业成本",9,IF(I10="生产成本",10,IF(I10="其他业务成本",11,IF(I10="主营业务支出",12,IF(I10="其他业务支出",13,IF(I10="营业外支出",14,IF(I10="材料采购",15,IF(I10="库存商品",16,IF(I10="库存内销商品",17,IF(I10="其他应收款",18,IF(I10="长期股权投资",19,IF(I10="其他应付款",20,IF(I10="财务费用",21,IF(I10="管理费用",22,IF(I10="管理费",23,IF(I10="销售费用",24,IF(I10="投资收益",25,IF(I10="资产处置收益",26,B))))))))))))))))))))))))))</f>
        <v>1</v>
      </c>
      <c r="I10" s="122" t="s">
        <v>144</v>
      </c>
      <c r="J10" s="16" t="s">
        <v>122</v>
      </c>
      <c r="K10" s="215">
        <v>3236609.5</v>
      </c>
      <c r="L10" s="16"/>
      <c r="M10" s="16"/>
      <c r="N10" s="17"/>
      <c r="O10" s="89"/>
      <c r="P10" s="90"/>
      <c r="Q10" s="91"/>
      <c r="R10" s="21"/>
      <c r="S10" s="21"/>
      <c r="T10" s="22"/>
      <c r="U10" s="21"/>
      <c r="V10" s="21"/>
      <c r="W10" s="22"/>
      <c r="X10" s="23"/>
      <c r="Y10" s="23"/>
      <c r="Z10" s="24"/>
      <c r="AA10" s="25">
        <f>ROUND(K10-W10-Z10,2)</f>
        <v>3236609.5</v>
      </c>
      <c r="AB10" s="25">
        <f>ROUND(N10+Q10-T10,2)</f>
        <v>0</v>
      </c>
      <c r="AC10" s="26"/>
      <c r="AD10" s="26"/>
      <c r="AE10" s="26"/>
      <c r="AF10" s="26"/>
      <c r="AG10" s="27"/>
      <c r="AH10" s="26"/>
      <c r="AI10" s="26"/>
      <c r="AJ10" s="26"/>
      <c r="AK10" s="26"/>
      <c r="AL10" s="26"/>
      <c r="AM10" s="26"/>
      <c r="AN10"/>
    </row>
    <row r="11" spans="1:40" s="240" customFormat="1" ht="14" x14ac:dyDescent="0.3">
      <c r="A11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11" s="11">
        <v>488</v>
      </c>
      <c r="C11" s="249" t="str">
        <f t="shared" si="0"/>
        <v>2级-3级</v>
      </c>
      <c r="D11" s="249" t="s">
        <v>29</v>
      </c>
      <c r="E11" s="251" t="s">
        <v>56</v>
      </c>
      <c r="F11" s="249" t="s">
        <v>33</v>
      </c>
      <c r="G11" s="249" t="s">
        <v>446</v>
      </c>
      <c r="H11" s="280">
        <f>IF(I11="主营业务收入",1,IF(I11="营业收入",2,IF(I11="租赁收入",3,IF(I11="利息收入",4,IF(I11="企业拆借利息收入",5,IF(I11="其他业务收入",6,IF(I11="其他收入",7,IF(I11="主营业务成本",8,IF(I11="营业成本",9,IF(I11="生产成本",10,IF(I11="其他业务成本",11,IF(I11="主营业务支出",12,IF(I11="其他业务支出",13,IF(I11="营业外支出",14,IF(I11="材料采购",15,IF(I11="库存商品",16,IF(I11="库存内销商品",17,IF(I11="其他应收款",18,IF(I11="长期股权投资",19,IF(I11="其他应付款",20,IF(I11="财务费用",21,IF(I11="管理费用",22,IF(I11="管理费",23,IF(I11="销售费用",24,IF(I11="投资收益",25,IF(I11="资产处置收益",26,B))))))))))))))))))))))))))</f>
        <v>1</v>
      </c>
      <c r="I11" s="122" t="s">
        <v>144</v>
      </c>
      <c r="J11" s="16"/>
      <c r="K11" s="215">
        <v>2958385.84</v>
      </c>
      <c r="L11" s="185"/>
      <c r="M11" s="16"/>
      <c r="N11" s="16"/>
      <c r="O11" s="17"/>
      <c r="P11" s="89"/>
      <c r="Q11" s="90"/>
      <c r="R11" s="66"/>
      <c r="S11" s="66"/>
      <c r="T11" s="66"/>
      <c r="U11" s="67"/>
      <c r="V11" s="66"/>
      <c r="W11" s="66"/>
      <c r="X11" s="67"/>
      <c r="Y11" s="68"/>
      <c r="Z11" s="68"/>
      <c r="AA11" s="69"/>
      <c r="AB11" s="70">
        <f>ROUND(K11-X11-AA11,2)</f>
        <v>2958385.84</v>
      </c>
      <c r="AC11" s="70">
        <f>ROUND(O11+R11-U11,2)</f>
        <v>0</v>
      </c>
      <c r="AD11" s="71"/>
      <c r="AE11" s="71"/>
      <c r="AF11" s="71"/>
      <c r="AG11" s="71"/>
      <c r="AH11" s="72"/>
      <c r="AI11" s="71"/>
      <c r="AJ11" s="71"/>
      <c r="AK11" s="71"/>
      <c r="AL11" s="71"/>
      <c r="AM11" s="71"/>
      <c r="AN11" s="197"/>
    </row>
    <row r="12" spans="1:40" ht="13" customHeight="1" x14ac:dyDescent="0.3">
      <c r="A1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2" s="11">
        <v>625</v>
      </c>
      <c r="C12" s="248" t="str">
        <f t="shared" si="0"/>
        <v>3级-3级</v>
      </c>
      <c r="D12" s="248" t="s">
        <v>33</v>
      </c>
      <c r="E12" s="248" t="s">
        <v>338</v>
      </c>
      <c r="F12" s="248" t="s">
        <v>33</v>
      </c>
      <c r="G12" s="248" t="s">
        <v>446</v>
      </c>
      <c r="H12" s="280">
        <f>IF(I12="主营业务收入",1,IF(I12="营业收入",2,IF(I12="租赁收入",3,IF(I12="利息收入",4,IF(I12="企业拆借利息收入",5,IF(I12="其他业务收入",6,IF(I12="其他收入",7,IF(I12="主营业务成本",8,IF(I12="营业成本",9,IF(I12="生产成本",10,IF(I12="其他业务成本",11,IF(I12="主营业务支出",12,IF(I12="其他业务支出",13,IF(I12="营业外支出",14,IF(I12="材料采购",15,IF(I12="库存商品",16,IF(I12="库存内销商品",17,IF(I12="其他应收款",18,IF(I12="长期股权投资",19,IF(I12="其他应付款",20,IF(I12="财务费用",21,IF(I12="管理费用",22,IF(I12="管理费",23,IF(I12="销售费用",24,IF(I12="投资收益",25,IF(I12="资产处置收益",26,B))))))))))))))))))))))))))</f>
        <v>1</v>
      </c>
      <c r="I12" s="122" t="s">
        <v>144</v>
      </c>
      <c r="J12" s="122" t="s">
        <v>554</v>
      </c>
      <c r="K12" s="215">
        <v>2955697.34</v>
      </c>
      <c r="L12" s="122"/>
      <c r="M12" s="122"/>
      <c r="N12" s="124"/>
      <c r="O12" s="125"/>
      <c r="P12" s="126"/>
      <c r="Q12" s="124"/>
      <c r="R12" s="21"/>
      <c r="S12" s="21"/>
      <c r="T12" s="22"/>
      <c r="U12" s="21"/>
      <c r="V12" s="21"/>
      <c r="W12" s="22"/>
      <c r="X12" s="23"/>
      <c r="Y12" s="23"/>
      <c r="Z12" s="24"/>
      <c r="AA12" s="25">
        <f>ROUND(K12-W12-Z12,2)</f>
        <v>2955697.34</v>
      </c>
      <c r="AB12" s="25">
        <f>ROUND(N12+Q12-T12,2)</f>
        <v>0</v>
      </c>
      <c r="AC12" s="26"/>
      <c r="AD12" s="26"/>
      <c r="AE12" s="26"/>
      <c r="AF12" s="26"/>
      <c r="AG12" s="27"/>
      <c r="AH12" s="26"/>
      <c r="AI12" s="26"/>
      <c r="AJ12" s="26"/>
      <c r="AK12" s="26"/>
      <c r="AL12" s="26"/>
      <c r="AM12" s="26"/>
    </row>
    <row r="13" spans="1:40" s="240" customFormat="1" ht="13" customHeight="1" x14ac:dyDescent="0.3">
      <c r="A1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3" s="11">
        <v>334</v>
      </c>
      <c r="C13" s="249" t="str">
        <f t="shared" si="0"/>
        <v>4级-2级</v>
      </c>
      <c r="D13" s="249" t="s">
        <v>37</v>
      </c>
      <c r="E13" s="249" t="s">
        <v>42</v>
      </c>
      <c r="F13" s="249" t="s">
        <v>29</v>
      </c>
      <c r="G13" s="259" t="s">
        <v>361</v>
      </c>
      <c r="H13" s="280">
        <f>IF(I13="主营业务收入",1,IF(I13="营业收入",2,IF(I13="租赁收入",3,IF(I13="利息收入",4,IF(I13="企业拆借利息收入",5,IF(I13="其他业务收入",6,IF(I13="其他收入",7,IF(I13="主营业务成本",8,IF(I13="营业成本",9,IF(I13="生产成本",10,IF(I13="其他业务成本",11,IF(I13="主营业务支出",12,IF(I13="其他业务支出",13,IF(I13="营业外支出",14,IF(I13="材料采购",15,IF(I13="库存商品",16,IF(I13="库存内销商品",17,IF(I13="其他应收款",18,IF(I13="长期股权投资",19,IF(I13="其他应付款",20,IF(I13="财务费用",21,IF(I13="管理费用",22,IF(I13="管理费",23,IF(I13="销售费用",24,IF(I13="投资收益",25,IF(I13="资产处置收益",26,B))))))))))))))))))))))))))</f>
        <v>1</v>
      </c>
      <c r="I13" s="122" t="s">
        <v>144</v>
      </c>
      <c r="J13" s="14" t="s">
        <v>303</v>
      </c>
      <c r="K13" s="215">
        <v>2674254.7800000003</v>
      </c>
      <c r="L13" s="87"/>
      <c r="M13" s="87"/>
      <c r="N13" s="17"/>
      <c r="O13" s="89"/>
      <c r="P13" s="89"/>
      <c r="Q13" s="91"/>
      <c r="R13" s="21"/>
      <c r="S13" s="21"/>
      <c r="T13" s="22"/>
      <c r="U13" s="21"/>
      <c r="V13" s="21"/>
      <c r="W13" s="22"/>
      <c r="X13" s="23"/>
      <c r="Y13" s="23"/>
      <c r="Z13" s="24"/>
      <c r="AA13" s="25">
        <f>ROUND(K13-W13-Z13,2)</f>
        <v>2674254.7799999998</v>
      </c>
      <c r="AB13" s="25">
        <f>ROUND(N13+Q13-T13,2)</f>
        <v>0</v>
      </c>
      <c r="AC13" s="26"/>
      <c r="AD13" s="26"/>
      <c r="AE13" s="26"/>
      <c r="AF13" s="26"/>
      <c r="AG13" s="27"/>
      <c r="AH13" s="26"/>
      <c r="AI13" s="26"/>
      <c r="AJ13" s="26"/>
      <c r="AK13" s="26"/>
      <c r="AL13" s="26"/>
      <c r="AM13" s="26"/>
      <c r="AN13"/>
    </row>
    <row r="14" spans="1:40" s="240" customFormat="1" ht="13" customHeight="1" x14ac:dyDescent="0.3">
      <c r="A1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4" s="11">
        <v>670</v>
      </c>
      <c r="C14" s="248" t="str">
        <f t="shared" si="0"/>
        <v>3级-4级</v>
      </c>
      <c r="D14" s="248" t="s">
        <v>33</v>
      </c>
      <c r="E14" s="248" t="s">
        <v>345</v>
      </c>
      <c r="F14" s="248" t="s">
        <v>37</v>
      </c>
      <c r="G14" s="248" t="s">
        <v>42</v>
      </c>
      <c r="H14" s="280">
        <f>IF(I14="主营业务收入",1,IF(I14="营业收入",2,IF(I14="租赁收入",3,IF(I14="利息收入",4,IF(I14="企业拆借利息收入",5,IF(I14="其他业务收入",6,IF(I14="其他收入",7,IF(I14="主营业务成本",8,IF(I14="营业成本",9,IF(I14="生产成本",10,IF(I14="其他业务成本",11,IF(I14="主营业务支出",12,IF(I14="其他业务支出",13,IF(I14="营业外支出",14,IF(I14="材料采购",15,IF(I14="库存商品",16,IF(I14="库存内销商品",17,IF(I14="其他应收款",18,IF(I14="长期股权投资",19,IF(I14="其他应付款",20,IF(I14="财务费用",21,IF(I14="管理费用",22,IF(I14="管理费",23,IF(I14="销售费用",24,IF(I14="投资收益",25,IF(I14="资产处置收益",26,B))))))))))))))))))))))))))</f>
        <v>1</v>
      </c>
      <c r="I14" s="122" t="s">
        <v>144</v>
      </c>
      <c r="J14" s="122" t="s">
        <v>271</v>
      </c>
      <c r="K14" s="215">
        <v>2496670.37</v>
      </c>
      <c r="L14" s="122"/>
      <c r="M14" s="122"/>
      <c r="N14" s="124"/>
      <c r="O14" s="125"/>
      <c r="P14" s="126"/>
      <c r="Q14" s="124"/>
      <c r="R14" s="66"/>
      <c r="S14" s="66"/>
      <c r="T14" s="67"/>
      <c r="U14" s="66"/>
      <c r="V14" s="66"/>
      <c r="W14" s="67"/>
      <c r="X14" s="68"/>
      <c r="Y14" s="68"/>
      <c r="Z14" s="69"/>
      <c r="AA14" s="70">
        <f>ROUND(K14-W14-Z14,2)</f>
        <v>2496670.37</v>
      </c>
      <c r="AB14" s="70">
        <f>ROUND(N14+Q14-T14,2)</f>
        <v>0</v>
      </c>
      <c r="AC14" s="71"/>
      <c r="AD14" s="71"/>
      <c r="AE14" s="71"/>
      <c r="AF14" s="71"/>
      <c r="AG14" s="72"/>
      <c r="AH14" s="71"/>
      <c r="AI14" s="71"/>
      <c r="AJ14" s="71"/>
      <c r="AK14" s="71"/>
      <c r="AL14" s="71"/>
      <c r="AM14" s="71"/>
      <c r="AN14"/>
    </row>
    <row r="15" spans="1:40" s="240" customFormat="1" ht="14" x14ac:dyDescent="0.3">
      <c r="A15" s="225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15" s="226">
        <v>487</v>
      </c>
      <c r="C15" s="253" t="str">
        <f t="shared" si="0"/>
        <v>2级-4级</v>
      </c>
      <c r="D15" s="253" t="s">
        <v>29</v>
      </c>
      <c r="E15" s="254" t="s">
        <v>56</v>
      </c>
      <c r="F15" s="253" t="s">
        <v>37</v>
      </c>
      <c r="G15" s="253" t="s">
        <v>148</v>
      </c>
      <c r="H15" s="280">
        <f>IF(I15="主营业务收入",1,IF(I15="营业收入",2,IF(I15="租赁收入",3,IF(I15="利息收入",4,IF(I15="企业拆借利息收入",5,IF(I15="其他业务收入",6,IF(I15="其他收入",7,IF(I15="主营业务成本",8,IF(I15="营业成本",9,IF(I15="生产成本",10,IF(I15="其他业务成本",11,IF(I15="主营业务支出",12,IF(I15="其他业务支出",13,IF(I15="营业外支出",14,IF(I15="材料采购",15,IF(I15="库存商品",16,IF(I15="库存内销商品",17,IF(I15="其他应收款",18,IF(I15="长期股权投资",19,IF(I15="其他应付款",20,IF(I15="财务费用",21,IF(I15="管理费用",22,IF(I15="管理费",23,IF(I15="销售费用",24,IF(I15="投资收益",25,IF(I15="资产处置收益",26,B))))))))))))))))))))))))))</f>
        <v>1</v>
      </c>
      <c r="I15" s="227" t="s">
        <v>144</v>
      </c>
      <c r="J15" s="245"/>
      <c r="K15" s="228">
        <v>2339281.2999999998</v>
      </c>
      <c r="L15" s="243"/>
      <c r="M15" s="245"/>
      <c r="N15" s="245"/>
      <c r="O15" s="234"/>
      <c r="P15" s="235"/>
      <c r="Q15" s="246"/>
      <c r="R15" s="236"/>
      <c r="S15" s="233"/>
      <c r="T15" s="233"/>
      <c r="U15" s="234"/>
      <c r="V15" s="233"/>
      <c r="W15" s="233"/>
      <c r="X15" s="234"/>
      <c r="Y15" s="235"/>
      <c r="Z15" s="235"/>
      <c r="AA15" s="236"/>
      <c r="AB15" s="237">
        <f>ROUND(K15-X15-AA15,2)</f>
        <v>2339281.2999999998</v>
      </c>
      <c r="AC15" s="237">
        <f>ROUND(O15+R15-U15,2)</f>
        <v>0</v>
      </c>
      <c r="AD15" s="238"/>
      <c r="AE15" s="238"/>
      <c r="AF15" s="238"/>
      <c r="AG15" s="238"/>
      <c r="AH15" s="239"/>
      <c r="AI15" s="238"/>
      <c r="AJ15" s="238"/>
      <c r="AK15" s="238"/>
      <c r="AL15" s="238"/>
      <c r="AM15" s="238"/>
      <c r="AN15" s="244"/>
    </row>
    <row r="16" spans="1:40" ht="14" x14ac:dyDescent="0.3">
      <c r="A1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6" s="226">
        <v>648</v>
      </c>
      <c r="C16" s="252" t="str">
        <f t="shared" si="0"/>
        <v>3级-4级</v>
      </c>
      <c r="D16" s="252" t="s">
        <v>33</v>
      </c>
      <c r="E16" s="252" t="s">
        <v>146</v>
      </c>
      <c r="F16" s="252" t="s">
        <v>37</v>
      </c>
      <c r="G16" s="252" t="s">
        <v>42</v>
      </c>
      <c r="H16" s="280">
        <f>IF(I16="主营业务收入",1,IF(I16="营业收入",2,IF(I16="租赁收入",3,IF(I16="利息收入",4,IF(I16="企业拆借利息收入",5,IF(I16="其他业务收入",6,IF(I16="其他收入",7,IF(I16="主营业务成本",8,IF(I16="营业成本",9,IF(I16="生产成本",10,IF(I16="其他业务成本",11,IF(I16="主营业务支出",12,IF(I16="其他业务支出",13,IF(I16="营业外支出",14,IF(I16="材料采购",15,IF(I16="库存商品",16,IF(I16="库存内销商品",17,IF(I16="其他应收款",18,IF(I16="长期股权投资",19,IF(I16="其他应付款",20,IF(I16="财务费用",21,IF(I16="管理费用",22,IF(I16="管理费",23,IF(I16="销售费用",24,IF(I16="投资收益",25,IF(I16="资产处置收益",26,B))))))))))))))))))))))))))</f>
        <v>1</v>
      </c>
      <c r="I16" s="227" t="s">
        <v>144</v>
      </c>
      <c r="J16" s="227" t="s">
        <v>122</v>
      </c>
      <c r="K16" s="228">
        <v>2111221.16</v>
      </c>
      <c r="L16" s="227"/>
      <c r="M16" s="227"/>
      <c r="N16" s="232"/>
      <c r="O16" s="230"/>
      <c r="P16" s="231"/>
      <c r="Q16" s="232"/>
      <c r="R16" s="233"/>
      <c r="S16" s="233"/>
      <c r="T16" s="234"/>
      <c r="U16" s="233"/>
      <c r="V16" s="233"/>
      <c r="W16" s="234"/>
      <c r="X16" s="235"/>
      <c r="Y16" s="235"/>
      <c r="Z16" s="236"/>
      <c r="AA16" s="237">
        <f>ROUND(K16-W16-Z16,2)</f>
        <v>2111221.16</v>
      </c>
      <c r="AB16" s="237">
        <f>ROUND(N16+Q16-T16,2)</f>
        <v>0</v>
      </c>
      <c r="AC16" s="238"/>
      <c r="AD16" s="238"/>
      <c r="AE16" s="238"/>
      <c r="AF16" s="238"/>
      <c r="AG16" s="239"/>
      <c r="AH16" s="238"/>
      <c r="AI16" s="238"/>
      <c r="AJ16" s="238"/>
      <c r="AK16" s="238"/>
      <c r="AL16" s="238"/>
      <c r="AM16" s="238"/>
      <c r="AN16" s="240"/>
    </row>
    <row r="17" spans="1:40" ht="14" x14ac:dyDescent="0.3">
      <c r="A1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7" s="11">
        <v>319</v>
      </c>
      <c r="C17" s="250" t="str">
        <f t="shared" si="0"/>
        <v>4级-3级</v>
      </c>
      <c r="D17" s="249" t="s">
        <v>37</v>
      </c>
      <c r="E17" s="249" t="s">
        <v>42</v>
      </c>
      <c r="F17" s="250" t="s">
        <v>33</v>
      </c>
      <c r="G17" s="259" t="s">
        <v>345</v>
      </c>
      <c r="H17" s="280">
        <f>IF(I17="主营业务收入",1,IF(I17="营业收入",2,IF(I17="租赁收入",3,IF(I17="利息收入",4,IF(I17="企业拆借利息收入",5,IF(I17="其他业务收入",6,IF(I17="其他收入",7,IF(I17="主营业务成本",8,IF(I17="营业成本",9,IF(I17="生产成本",10,IF(I17="其他业务成本",11,IF(I17="主营业务支出",12,IF(I17="其他业务支出",13,IF(I17="营业外支出",14,IF(I17="材料采购",15,IF(I17="库存商品",16,IF(I17="库存内销商品",17,IF(I17="其他应收款",18,IF(I17="长期股权投资",19,IF(I17="其他应付款",20,IF(I17="财务费用",21,IF(I17="管理费用",22,IF(I17="管理费",23,IF(I17="销售费用",24,IF(I17="投资收益",25,IF(I17="资产处置收益",26,B))))))))))))))))))))))))))</f>
        <v>1</v>
      </c>
      <c r="I17" s="122" t="s">
        <v>144</v>
      </c>
      <c r="J17" s="14" t="s">
        <v>303</v>
      </c>
      <c r="K17" s="215">
        <v>1994236.9100000008</v>
      </c>
      <c r="L17" s="87"/>
      <c r="M17" s="87"/>
      <c r="N17" s="17"/>
      <c r="O17" s="89"/>
      <c r="P17" s="89"/>
      <c r="Q17" s="91"/>
      <c r="R17" s="21"/>
      <c r="S17" s="21"/>
      <c r="T17" s="22"/>
      <c r="U17" s="21"/>
      <c r="V17" s="21"/>
      <c r="W17" s="22"/>
      <c r="X17" s="23"/>
      <c r="Y17" s="23"/>
      <c r="Z17" s="24"/>
      <c r="AA17" s="25">
        <f>ROUND(K17-W17-Z17,2)</f>
        <v>1994236.91</v>
      </c>
      <c r="AB17" s="25">
        <f>ROUND(N17+Q17-T17,2)</f>
        <v>0</v>
      </c>
      <c r="AC17" s="26"/>
      <c r="AD17" s="26"/>
      <c r="AE17" s="26"/>
      <c r="AF17" s="26"/>
      <c r="AG17" s="27"/>
      <c r="AH17" s="26"/>
      <c r="AI17" s="26"/>
      <c r="AJ17" s="26"/>
      <c r="AK17" s="26"/>
      <c r="AL17" s="26"/>
      <c r="AM17" s="26"/>
    </row>
    <row r="18" spans="1:40" s="240" customFormat="1" ht="14" x14ac:dyDescent="0.3">
      <c r="A1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8" s="11">
        <v>569</v>
      </c>
      <c r="C18" s="249" t="s">
        <v>497</v>
      </c>
      <c r="D18" s="249" t="s">
        <v>33</v>
      </c>
      <c r="E18" s="249" t="s">
        <v>458</v>
      </c>
      <c r="F18" s="249" t="s">
        <v>29</v>
      </c>
      <c r="G18" s="249" t="s">
        <v>438</v>
      </c>
      <c r="H18" s="280">
        <f>IF(I18="主营业务收入",1,IF(I18="营业收入",2,IF(I18="租赁收入",3,IF(I18="利息收入",4,IF(I18="企业拆借利息收入",5,IF(I18="其他业务收入",6,IF(I18="其他收入",7,IF(I18="主营业务成本",8,IF(I18="营业成本",9,IF(I18="生产成本",10,IF(I18="其他业务成本",11,IF(I18="主营业务支出",12,IF(I18="其他业务支出",13,IF(I18="营业外支出",14,IF(I18="材料采购",15,IF(I18="库存商品",16,IF(I18="库存内销商品",17,IF(I18="其他应收款",18,IF(I18="长期股权投资",19,IF(I18="其他应付款",20,IF(I18="财务费用",21,IF(I18="管理费用",22,IF(I18="管理费",23,IF(I18="销售费用",24,IF(I18="投资收益",25,IF(I18="资产处置收益",26,B))))))))))))))))))))))))))</f>
        <v>1</v>
      </c>
      <c r="I18" s="122" t="s">
        <v>144</v>
      </c>
      <c r="J18" s="16"/>
      <c r="K18" s="215">
        <v>1959549.8999999997</v>
      </c>
      <c r="L18" s="16"/>
      <c r="M18" s="16"/>
      <c r="N18" s="17"/>
      <c r="O18" s="89"/>
      <c r="P18" s="89"/>
      <c r="Q18" s="91"/>
      <c r="R18" s="21"/>
      <c r="S18" s="21"/>
      <c r="T18" s="22"/>
      <c r="U18" s="21"/>
      <c r="V18" s="21"/>
      <c r="W18" s="22"/>
      <c r="X18" s="23"/>
      <c r="Y18" s="23"/>
      <c r="Z18" s="24"/>
      <c r="AA18" s="25">
        <v>1959549.9</v>
      </c>
      <c r="AB18" s="25">
        <v>0</v>
      </c>
      <c r="AC18" s="26"/>
      <c r="AD18" s="26"/>
      <c r="AE18" s="26"/>
      <c r="AF18" s="26"/>
      <c r="AG18" s="27"/>
      <c r="AH18" s="26"/>
      <c r="AI18" s="26"/>
      <c r="AJ18" s="26"/>
      <c r="AK18" s="26"/>
      <c r="AL18" s="26"/>
      <c r="AM18" s="26"/>
      <c r="AN18"/>
    </row>
    <row r="19" spans="1:40" ht="14" x14ac:dyDescent="0.3">
      <c r="A1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9" s="226">
        <v>324</v>
      </c>
      <c r="C19" s="253" t="str">
        <f t="shared" ref="C19:C24" si="1">TEXT(D19,"000")&amp;"-"&amp;TEXT(F19,"000")</f>
        <v>4级-2级</v>
      </c>
      <c r="D19" s="253" t="s">
        <v>37</v>
      </c>
      <c r="E19" s="253" t="s">
        <v>42</v>
      </c>
      <c r="F19" s="253" t="s">
        <v>29</v>
      </c>
      <c r="G19" s="260" t="s">
        <v>49</v>
      </c>
      <c r="H19" s="280">
        <f>IF(I19="主营业务收入",1,IF(I19="营业收入",2,IF(I19="租赁收入",3,IF(I19="利息收入",4,IF(I19="企业拆借利息收入",5,IF(I19="其他业务收入",6,IF(I19="其他收入",7,IF(I19="主营业务成本",8,IF(I19="营业成本",9,IF(I19="生产成本",10,IF(I19="其他业务成本",11,IF(I19="主营业务支出",12,IF(I19="其他业务支出",13,IF(I19="营业外支出",14,IF(I19="材料采购",15,IF(I19="库存商品",16,IF(I19="库存内销商品",17,IF(I19="其他应收款",18,IF(I19="长期股权投资",19,IF(I19="其他应付款",20,IF(I19="财务费用",21,IF(I19="管理费用",22,IF(I19="管理费",23,IF(I19="销售费用",24,IF(I19="投资收益",25,IF(I19="资产处置收益",26,B))))))))))))))))))))))))))</f>
        <v>1</v>
      </c>
      <c r="I19" s="227" t="s">
        <v>144</v>
      </c>
      <c r="J19" s="241" t="s">
        <v>303</v>
      </c>
      <c r="K19" s="228">
        <v>1793296.8100000005</v>
      </c>
      <c r="L19" s="245"/>
      <c r="M19" s="245"/>
      <c r="N19" s="234"/>
      <c r="O19" s="235"/>
      <c r="P19" s="235"/>
      <c r="Q19" s="236"/>
      <c r="R19" s="233"/>
      <c r="S19" s="233"/>
      <c r="T19" s="234"/>
      <c r="U19" s="233"/>
      <c r="V19" s="233"/>
      <c r="W19" s="234"/>
      <c r="X19" s="235"/>
      <c r="Y19" s="235"/>
      <c r="Z19" s="236"/>
      <c r="AA19" s="237">
        <f t="shared" ref="AA19:AA24" si="2">ROUND(K19-W19-Z19,2)</f>
        <v>1793296.81</v>
      </c>
      <c r="AB19" s="237">
        <f t="shared" ref="AB19:AB24" si="3">ROUND(N19+Q19-T19,2)</f>
        <v>0</v>
      </c>
      <c r="AC19" s="238"/>
      <c r="AD19" s="238"/>
      <c r="AE19" s="238"/>
      <c r="AF19" s="238"/>
      <c r="AG19" s="239"/>
      <c r="AH19" s="238"/>
      <c r="AI19" s="238"/>
      <c r="AJ19" s="238"/>
      <c r="AK19" s="238"/>
      <c r="AL19" s="238"/>
      <c r="AM19" s="238"/>
      <c r="AN19" s="240"/>
    </row>
    <row r="20" spans="1:40" ht="14" x14ac:dyDescent="0.3">
      <c r="A2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0" s="226">
        <v>299</v>
      </c>
      <c r="C20" s="253" t="str">
        <f t="shared" si="1"/>
        <v>4级-3级</v>
      </c>
      <c r="D20" s="253" t="s">
        <v>37</v>
      </c>
      <c r="E20" s="253" t="s">
        <v>42</v>
      </c>
      <c r="F20" s="253" t="s">
        <v>33</v>
      </c>
      <c r="G20" s="260" t="s">
        <v>109</v>
      </c>
      <c r="H20" s="280">
        <f>IF(I20="主营业务收入",1,IF(I20="营业收入",2,IF(I20="租赁收入",3,IF(I20="利息收入",4,IF(I20="企业拆借利息收入",5,IF(I20="其他业务收入",6,IF(I20="其他收入",7,IF(I20="主营业务成本",8,IF(I20="营业成本",9,IF(I20="生产成本",10,IF(I20="其他业务成本",11,IF(I20="主营业务支出",12,IF(I20="其他业务支出",13,IF(I20="营业外支出",14,IF(I20="材料采购",15,IF(I20="库存商品",16,IF(I20="库存内销商品",17,IF(I20="其他应收款",18,IF(I20="长期股权投资",19,IF(I20="其他应付款",20,IF(I20="财务费用",21,IF(I20="管理费用",22,IF(I20="管理费",23,IF(I20="销售费用",24,IF(I20="投资收益",25,IF(I20="资产处置收益",26,B))))))))))))))))))))))))))</f>
        <v>1</v>
      </c>
      <c r="I20" s="227" t="s">
        <v>144</v>
      </c>
      <c r="J20" s="241" t="s">
        <v>303</v>
      </c>
      <c r="K20" s="228">
        <v>1766489.0000000005</v>
      </c>
      <c r="L20" s="245"/>
      <c r="M20" s="245"/>
      <c r="N20" s="234"/>
      <c r="O20" s="235"/>
      <c r="P20" s="235"/>
      <c r="Q20" s="236"/>
      <c r="R20" s="233"/>
      <c r="S20" s="233"/>
      <c r="T20" s="234"/>
      <c r="U20" s="233"/>
      <c r="V20" s="233"/>
      <c r="W20" s="234"/>
      <c r="X20" s="235"/>
      <c r="Y20" s="235"/>
      <c r="Z20" s="236"/>
      <c r="AA20" s="237">
        <f t="shared" si="2"/>
        <v>1766489</v>
      </c>
      <c r="AB20" s="237">
        <f t="shared" si="3"/>
        <v>0</v>
      </c>
      <c r="AC20" s="238"/>
      <c r="AD20" s="238"/>
      <c r="AE20" s="238"/>
      <c r="AF20" s="238"/>
      <c r="AG20" s="239"/>
      <c r="AH20" s="238"/>
      <c r="AI20" s="238"/>
      <c r="AJ20" s="238"/>
      <c r="AK20" s="238"/>
      <c r="AL20" s="238"/>
      <c r="AM20" s="238"/>
      <c r="AN20" s="240"/>
    </row>
    <row r="21" spans="1:40" ht="14" x14ac:dyDescent="0.3">
      <c r="A2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1" s="11">
        <v>323</v>
      </c>
      <c r="C21" s="249" t="str">
        <f t="shared" si="1"/>
        <v>4级-2级</v>
      </c>
      <c r="D21" s="249" t="s">
        <v>37</v>
      </c>
      <c r="E21" s="249" t="s">
        <v>42</v>
      </c>
      <c r="F21" s="249" t="s">
        <v>29</v>
      </c>
      <c r="G21" s="259" t="s">
        <v>53</v>
      </c>
      <c r="H21" s="280">
        <f>IF(I21="主营业务收入",1,IF(I21="营业收入",2,IF(I21="租赁收入",3,IF(I21="利息收入",4,IF(I21="企业拆借利息收入",5,IF(I21="其他业务收入",6,IF(I21="其他收入",7,IF(I21="主营业务成本",8,IF(I21="营业成本",9,IF(I21="生产成本",10,IF(I21="其他业务成本",11,IF(I21="主营业务支出",12,IF(I21="其他业务支出",13,IF(I21="营业外支出",14,IF(I21="材料采购",15,IF(I21="库存商品",16,IF(I21="库存内销商品",17,IF(I21="其他应收款",18,IF(I21="长期股权投资",19,IF(I21="其他应付款",20,IF(I21="财务费用",21,IF(I21="管理费用",22,IF(I21="管理费",23,IF(I21="销售费用",24,IF(I21="投资收益",25,IF(I21="资产处置收益",26,B))))))))))))))))))))))))))</f>
        <v>1</v>
      </c>
      <c r="I21" s="122" t="s">
        <v>144</v>
      </c>
      <c r="J21" s="14" t="s">
        <v>303</v>
      </c>
      <c r="K21" s="215">
        <v>1543071.6000000006</v>
      </c>
      <c r="L21" s="87"/>
      <c r="M21" s="87"/>
      <c r="N21" s="17"/>
      <c r="O21" s="89"/>
      <c r="P21" s="89"/>
      <c r="Q21" s="91"/>
      <c r="R21" s="21"/>
      <c r="S21" s="21"/>
      <c r="T21" s="22"/>
      <c r="U21" s="21"/>
      <c r="V21" s="21"/>
      <c r="W21" s="22"/>
      <c r="X21" s="23"/>
      <c r="Y21" s="23"/>
      <c r="Z21" s="24"/>
      <c r="AA21" s="25">
        <f t="shared" si="2"/>
        <v>1543071.6</v>
      </c>
      <c r="AB21" s="25">
        <f t="shared" si="3"/>
        <v>0</v>
      </c>
      <c r="AC21" s="26"/>
      <c r="AD21" s="26"/>
      <c r="AE21" s="26"/>
      <c r="AF21" s="26"/>
      <c r="AG21" s="27"/>
      <c r="AH21" s="26"/>
      <c r="AI21" s="26"/>
      <c r="AJ21" s="26"/>
      <c r="AK21" s="26"/>
      <c r="AL21" s="26"/>
      <c r="AM21" s="26"/>
    </row>
    <row r="22" spans="1:40" s="240" customFormat="1" ht="14" x14ac:dyDescent="0.3">
      <c r="A2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" s="11">
        <v>690</v>
      </c>
      <c r="C22" s="248" t="str">
        <f t="shared" si="1"/>
        <v>3级-4级</v>
      </c>
      <c r="D22" s="248" t="s">
        <v>33</v>
      </c>
      <c r="E22" s="248" t="s">
        <v>595</v>
      </c>
      <c r="F22" s="248" t="s">
        <v>37</v>
      </c>
      <c r="G22" s="248" t="s">
        <v>42</v>
      </c>
      <c r="H22" s="280">
        <f>IF(I22="主营业务收入",1,IF(I22="营业收入",2,IF(I22="租赁收入",3,IF(I22="利息收入",4,IF(I22="企业拆借利息收入",5,IF(I22="其他业务收入",6,IF(I22="其他收入",7,IF(I22="主营业务成本",8,IF(I22="营业成本",9,IF(I22="生产成本",10,IF(I22="其他业务成本",11,IF(I22="主营业务支出",12,IF(I22="其他业务支出",13,IF(I22="营业外支出",14,IF(I22="材料采购",15,IF(I22="库存商品",16,IF(I22="库存内销商品",17,IF(I22="其他应收款",18,IF(I22="长期股权投资",19,IF(I22="其他应付款",20,IF(I22="财务费用",21,IF(I22="管理费用",22,IF(I22="管理费",23,IF(I22="销售费用",24,IF(I22="投资收益",25,IF(I22="资产处置收益",26,B))))))))))))))))))))))))))</f>
        <v>1</v>
      </c>
      <c r="I22" s="122" t="s">
        <v>144</v>
      </c>
      <c r="J22" s="122" t="s">
        <v>596</v>
      </c>
      <c r="K22" s="215">
        <v>1517440.96</v>
      </c>
      <c r="L22" s="122"/>
      <c r="M22" s="122"/>
      <c r="N22" s="124"/>
      <c r="O22" s="393"/>
      <c r="P22" s="126"/>
      <c r="Q22" s="124"/>
      <c r="R22" s="21"/>
      <c r="S22" s="21"/>
      <c r="T22" s="22"/>
      <c r="U22" s="21"/>
      <c r="V22" s="21"/>
      <c r="W22" s="22"/>
      <c r="X22" s="23"/>
      <c r="Y22" s="23"/>
      <c r="Z22" s="24"/>
      <c r="AA22" s="25">
        <f t="shared" si="2"/>
        <v>1517440.96</v>
      </c>
      <c r="AB22" s="25">
        <f t="shared" si="3"/>
        <v>0</v>
      </c>
      <c r="AC22" s="26"/>
      <c r="AD22" s="26"/>
      <c r="AE22" s="26"/>
      <c r="AF22" s="26"/>
      <c r="AG22" s="27"/>
      <c r="AH22" s="26"/>
      <c r="AI22" s="26"/>
      <c r="AJ22" s="26"/>
      <c r="AK22" s="26"/>
      <c r="AL22" s="26"/>
      <c r="AM22" s="26"/>
      <c r="AN22"/>
    </row>
    <row r="23" spans="1:40" ht="13" customHeight="1" x14ac:dyDescent="0.3">
      <c r="A23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23" s="11">
        <v>225</v>
      </c>
      <c r="C23" s="249" t="str">
        <f t="shared" si="1"/>
        <v>2级-2级</v>
      </c>
      <c r="D23" s="249" t="s">
        <v>658</v>
      </c>
      <c r="E23" s="249" t="s">
        <v>30</v>
      </c>
      <c r="F23" s="249" t="s">
        <v>658</v>
      </c>
      <c r="G23" s="249" t="s">
        <v>44</v>
      </c>
      <c r="H23" s="280">
        <f>IF(I23="主营业务收入",1,IF(I23="营业收入",2,IF(I23="租赁收入",3,IF(I23="利息收入",4,IF(I23="企业拆借利息收入",5,IF(I23="其他业务收入",6,IF(I23="其他收入",7,IF(I23="主营业务成本",8,IF(I23="营业成本",9,IF(I23="生产成本",10,IF(I23="其他业务成本",11,IF(I23="主营业务支出",12,IF(I23="其他业务支出",13,IF(I23="营业外支出",14,IF(I23="材料采购",15,IF(I23="库存商品",16,IF(I23="库存内销商品",17,IF(I23="其他应收款",18,IF(I23="长期股权投资",19,IF(I23="其他应付款",20,IF(I23="财务费用",21,IF(I23="管理费用",22,IF(I23="管理费",23,IF(I23="销售费用",24,IF(I23="投资收益",25,IF(I23="资产处置收益",26,B))))))))))))))))))))))))))</f>
        <v>1</v>
      </c>
      <c r="I23" s="122" t="s">
        <v>144</v>
      </c>
      <c r="J23" s="16"/>
      <c r="K23" s="215">
        <v>1479843.27</v>
      </c>
      <c r="L23" s="16"/>
      <c r="M23" s="16"/>
      <c r="N23" s="17"/>
      <c r="O23" s="394"/>
      <c r="P23" s="90"/>
      <c r="Q23" s="91"/>
      <c r="R23" s="21"/>
      <c r="S23" s="21"/>
      <c r="T23" s="22"/>
      <c r="U23" s="21"/>
      <c r="V23" s="21"/>
      <c r="W23" s="22"/>
      <c r="X23" s="23"/>
      <c r="Y23" s="23"/>
      <c r="Z23" s="24"/>
      <c r="AA23" s="25">
        <f t="shared" si="2"/>
        <v>1479843.27</v>
      </c>
      <c r="AB23" s="25">
        <f t="shared" si="3"/>
        <v>0</v>
      </c>
      <c r="AC23" s="26"/>
      <c r="AD23" s="26"/>
      <c r="AE23" s="26"/>
      <c r="AF23" s="26"/>
      <c r="AG23" s="27"/>
      <c r="AH23" s="26"/>
      <c r="AI23" s="26"/>
      <c r="AJ23" s="26"/>
      <c r="AK23" s="26"/>
      <c r="AL23" s="26"/>
      <c r="AM23" s="26"/>
    </row>
    <row r="24" spans="1:40" s="290" customFormat="1" ht="13" customHeight="1" x14ac:dyDescent="0.3">
      <c r="A24" s="174" t="str">
        <f>HYPERLINK("C:\Users\chizh\Desktop\ffcell\提取结果.xlsx#'2内部关联交易-1'!A1","[提取结果.xlsx]2内部关联交易-1")</f>
        <v>[提取结果.xlsx]2内部关联交易-1</v>
      </c>
      <c r="B24" s="11">
        <v>474</v>
      </c>
      <c r="C24" s="249" t="str">
        <f t="shared" si="1"/>
        <v>3级-2级</v>
      </c>
      <c r="D24" s="250" t="s">
        <v>33</v>
      </c>
      <c r="E24" s="249" t="s">
        <v>112</v>
      </c>
      <c r="F24" s="249" t="s">
        <v>29</v>
      </c>
      <c r="G24" s="249" t="s">
        <v>438</v>
      </c>
      <c r="H24" s="280">
        <f>IF(I24="主营业务收入",1,IF(I24="营业收入",2,IF(I24="租赁收入",3,IF(I24="利息收入",4,IF(I24="企业拆借利息收入",5,IF(I24="其他业务收入",6,IF(I24="其他收入",7,IF(I24="主营业务成本",8,IF(I24="营业成本",9,IF(I24="生产成本",10,IF(I24="其他业务成本",11,IF(I24="主营业务支出",12,IF(I24="其他业务支出",13,IF(I24="营业外支出",14,IF(I24="材料采购",15,IF(I24="库存商品",16,IF(I24="库存内销商品",17,IF(I24="其他应收款",18,IF(I24="长期股权投资",19,IF(I24="其他应付款",20,IF(I24="财务费用",21,IF(I24="管理费用",22,IF(I24="管理费",23,IF(I24="销售费用",24,IF(I24="投资收益",25,IF(I24="资产处置收益",26,B))))))))))))))))))))))))))</f>
        <v>1</v>
      </c>
      <c r="I24" s="122" t="s">
        <v>144</v>
      </c>
      <c r="J24" s="16" t="s">
        <v>144</v>
      </c>
      <c r="K24" s="215">
        <v>1437348.68</v>
      </c>
      <c r="L24" s="92"/>
      <c r="M24" s="92"/>
      <c r="N24" s="17"/>
      <c r="O24" s="394"/>
      <c r="P24" s="89"/>
      <c r="Q24" s="91"/>
      <c r="R24" s="21"/>
      <c r="S24" s="21"/>
      <c r="T24" s="22"/>
      <c r="U24" s="21"/>
      <c r="V24" s="21"/>
      <c r="W24" s="22"/>
      <c r="X24" s="23"/>
      <c r="Y24" s="23"/>
      <c r="Z24" s="24"/>
      <c r="AA24" s="25">
        <f t="shared" si="2"/>
        <v>1437348.68</v>
      </c>
      <c r="AB24" s="25">
        <f t="shared" si="3"/>
        <v>0</v>
      </c>
      <c r="AC24" s="26"/>
      <c r="AD24" s="26"/>
      <c r="AE24" s="26"/>
      <c r="AF24" s="26"/>
      <c r="AG24" s="27"/>
      <c r="AH24" s="26"/>
      <c r="AI24" s="26"/>
      <c r="AJ24" s="26"/>
      <c r="AK24" s="26"/>
      <c r="AL24" s="26"/>
      <c r="AM24" s="26"/>
      <c r="AN24"/>
    </row>
    <row r="25" spans="1:40" ht="13" customHeight="1" x14ac:dyDescent="0.3">
      <c r="A2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5" s="11">
        <v>559</v>
      </c>
      <c r="C25" s="249" t="s">
        <v>502</v>
      </c>
      <c r="D25" s="249" t="s">
        <v>29</v>
      </c>
      <c r="E25" s="249" t="s">
        <v>364</v>
      </c>
      <c r="F25" s="249" t="s">
        <v>29</v>
      </c>
      <c r="G25" s="249" t="s">
        <v>54</v>
      </c>
      <c r="H25" s="280">
        <f>IF(I25="主营业务收入",1,IF(I25="营业收入",2,IF(I25="租赁收入",3,IF(I25="利息收入",4,IF(I25="企业拆借利息收入",5,IF(I25="其他业务收入",6,IF(I25="其他收入",7,IF(I25="主营业务成本",8,IF(I25="营业成本",9,IF(I25="生产成本",10,IF(I25="其他业务成本",11,IF(I25="主营业务支出",12,IF(I25="其他业务支出",13,IF(I25="营业外支出",14,IF(I25="材料采购",15,IF(I25="库存商品",16,IF(I25="库存内销商品",17,IF(I25="其他应收款",18,IF(I25="长期股权投资",19,IF(I25="其他应付款",20,IF(I25="财务费用",21,IF(I25="管理费用",22,IF(I25="管理费",23,IF(I25="销售费用",24,IF(I25="投资收益",25,IF(I25="资产处置收益",26,B))))))))))))))))))))))))))</f>
        <v>1</v>
      </c>
      <c r="I25" s="122" t="s">
        <v>144</v>
      </c>
      <c r="J25" s="16"/>
      <c r="K25" s="215">
        <v>1414540.6</v>
      </c>
      <c r="L25" s="16"/>
      <c r="M25" s="16"/>
      <c r="N25" s="17"/>
      <c r="O25" s="394"/>
      <c r="P25" s="89"/>
      <c r="Q25" s="91"/>
      <c r="R25" s="21"/>
      <c r="S25" s="21"/>
      <c r="T25" s="22"/>
      <c r="U25" s="21"/>
      <c r="V25" s="21"/>
      <c r="W25" s="22"/>
      <c r="X25" s="23"/>
      <c r="Y25" s="23"/>
      <c r="Z25" s="24"/>
      <c r="AA25" s="25">
        <v>1414540.6</v>
      </c>
      <c r="AB25" s="25">
        <v>0</v>
      </c>
      <c r="AC25" s="26"/>
      <c r="AD25" s="26"/>
      <c r="AE25" s="26"/>
      <c r="AF25" s="26"/>
      <c r="AG25" s="27"/>
      <c r="AH25" s="26"/>
      <c r="AI25" s="26"/>
      <c r="AJ25" s="26"/>
      <c r="AK25" s="26"/>
      <c r="AL25" s="26"/>
      <c r="AM25" s="26"/>
    </row>
    <row r="26" spans="1:40" s="240" customFormat="1" ht="14" x14ac:dyDescent="0.3">
      <c r="A2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6" s="11">
        <v>285</v>
      </c>
      <c r="C26" s="249" t="str">
        <f t="shared" ref="C26:C32" si="4">TEXT(D26,"000")&amp;"-"&amp;TEXT(F26,"000")</f>
        <v>4级-3级</v>
      </c>
      <c r="D26" s="249" t="s">
        <v>37</v>
      </c>
      <c r="E26" s="249" t="s">
        <v>66</v>
      </c>
      <c r="F26" s="249" t="s">
        <v>33</v>
      </c>
      <c r="G26" s="249" t="s">
        <v>345</v>
      </c>
      <c r="H26" s="280">
        <f>IF(I26="主营业务收入",1,IF(I26="营业收入",2,IF(I26="租赁收入",3,IF(I26="利息收入",4,IF(I26="企业拆借利息收入",5,IF(I26="其他业务收入",6,IF(I26="其他收入",7,IF(I26="主营业务成本",8,IF(I26="营业成本",9,IF(I26="生产成本",10,IF(I26="其他业务成本",11,IF(I26="主营业务支出",12,IF(I26="其他业务支出",13,IF(I26="营业外支出",14,IF(I26="材料采购",15,IF(I26="库存商品",16,IF(I26="库存内销商品",17,IF(I26="其他应收款",18,IF(I26="长期股权投资",19,IF(I26="其他应付款",20,IF(I26="财务费用",21,IF(I26="管理费用",22,IF(I26="管理费",23,IF(I26="销售费用",24,IF(I26="投资收益",25,IF(I26="资产处置收益",26,B))))))))))))))))))))))))))</f>
        <v>1</v>
      </c>
      <c r="I26" s="122" t="s">
        <v>144</v>
      </c>
      <c r="J26" s="14" t="s">
        <v>303</v>
      </c>
      <c r="K26" s="215">
        <v>1333411.17</v>
      </c>
      <c r="L26" s="16"/>
      <c r="M26" s="16"/>
      <c r="N26" s="17"/>
      <c r="O26" s="394"/>
      <c r="P26" s="90"/>
      <c r="Q26" s="91"/>
      <c r="R26" s="21"/>
      <c r="S26" s="21"/>
      <c r="T26" s="22"/>
      <c r="U26" s="21"/>
      <c r="V26" s="21"/>
      <c r="W26" s="22"/>
      <c r="X26" s="23"/>
      <c r="Y26" s="23"/>
      <c r="Z26" s="24"/>
      <c r="AA26" s="266">
        <f t="shared" ref="AA26:AA32" si="5">ROUND(K26-W26-Z26,2)</f>
        <v>1333411.17</v>
      </c>
      <c r="AB26" s="25">
        <f t="shared" ref="AB26:AB32" si="6">ROUND(N26+Q26-T26,2)</f>
        <v>0</v>
      </c>
      <c r="AC26" s="26"/>
      <c r="AD26" s="26"/>
      <c r="AE26" s="26"/>
      <c r="AF26" s="26"/>
      <c r="AG26" s="27"/>
      <c r="AH26" s="26"/>
      <c r="AI26" s="26"/>
      <c r="AJ26" s="26"/>
      <c r="AK26" s="26"/>
      <c r="AL26" s="26"/>
      <c r="AM26" s="26"/>
      <c r="AN26"/>
    </row>
    <row r="27" spans="1:40" ht="14" x14ac:dyDescent="0.3">
      <c r="A2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7" s="11">
        <v>325</v>
      </c>
      <c r="C27" s="249" t="str">
        <f t="shared" si="4"/>
        <v>4级-2级</v>
      </c>
      <c r="D27" s="249" t="s">
        <v>37</v>
      </c>
      <c r="E27" s="249" t="s">
        <v>42</v>
      </c>
      <c r="F27" s="249" t="s">
        <v>29</v>
      </c>
      <c r="G27" s="259" t="s">
        <v>63</v>
      </c>
      <c r="H27" s="280">
        <f>IF(I27="主营业务收入",1,IF(I27="营业收入",2,IF(I27="租赁收入",3,IF(I27="利息收入",4,IF(I27="企业拆借利息收入",5,IF(I27="其他业务收入",6,IF(I27="其他收入",7,IF(I27="主营业务成本",8,IF(I27="营业成本",9,IF(I27="生产成本",10,IF(I27="其他业务成本",11,IF(I27="主营业务支出",12,IF(I27="其他业务支出",13,IF(I27="营业外支出",14,IF(I27="材料采购",15,IF(I27="库存商品",16,IF(I27="库存内销商品",17,IF(I27="其他应收款",18,IF(I27="长期股权投资",19,IF(I27="其他应付款",20,IF(I27="财务费用",21,IF(I27="管理费用",22,IF(I27="管理费",23,IF(I27="销售费用",24,IF(I27="投资收益",25,IF(I27="资产处置收益",26,B))))))))))))))))))))))))))</f>
        <v>1</v>
      </c>
      <c r="I27" s="122" t="s">
        <v>144</v>
      </c>
      <c r="J27" s="14" t="s">
        <v>303</v>
      </c>
      <c r="K27" s="215">
        <v>1187181.8799999997</v>
      </c>
      <c r="L27" s="87"/>
      <c r="M27" s="87"/>
      <c r="N27" s="17"/>
      <c r="O27" s="394"/>
      <c r="P27" s="89"/>
      <c r="Q27" s="91"/>
      <c r="R27" s="21"/>
      <c r="S27" s="21"/>
      <c r="T27" s="22"/>
      <c r="U27" s="21"/>
      <c r="V27" s="21"/>
      <c r="W27" s="22"/>
      <c r="X27" s="23"/>
      <c r="Y27" s="23"/>
      <c r="Z27" s="24"/>
      <c r="AA27" s="25">
        <f t="shared" si="5"/>
        <v>1187181.8799999999</v>
      </c>
      <c r="AB27" s="25">
        <f t="shared" si="6"/>
        <v>0</v>
      </c>
      <c r="AC27" s="26"/>
      <c r="AD27" s="26"/>
      <c r="AE27" s="26"/>
      <c r="AF27" s="26"/>
      <c r="AG27" s="27"/>
      <c r="AH27" s="26"/>
      <c r="AI27" s="26"/>
      <c r="AJ27" s="26"/>
      <c r="AK27" s="26"/>
      <c r="AL27" s="26"/>
      <c r="AM27" s="26"/>
    </row>
    <row r="28" spans="1:40" ht="13" customHeight="1" x14ac:dyDescent="0.3">
      <c r="A28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28" s="11">
        <v>123</v>
      </c>
      <c r="C28" s="249" t="str">
        <f t="shared" si="4"/>
        <v>2级-3级</v>
      </c>
      <c r="D28" s="249" t="s">
        <v>29</v>
      </c>
      <c r="E28" s="249" t="s">
        <v>50</v>
      </c>
      <c r="F28" s="249" t="s">
        <v>33</v>
      </c>
      <c r="G28" s="249" t="s">
        <v>161</v>
      </c>
      <c r="H28" s="280">
        <f>IF(I28="主营业务收入",1,IF(I28="营业收入",2,IF(I28="租赁收入",3,IF(I28="利息收入",4,IF(I28="企业拆借利息收入",5,IF(I28="其他业务收入",6,IF(I28="其他收入",7,IF(I28="主营业务成本",8,IF(I28="营业成本",9,IF(I28="生产成本",10,IF(I28="其他业务成本",11,IF(I28="主营业务支出",12,IF(I28="其他业务支出",13,IF(I28="营业外支出",14,IF(I28="材料采购",15,IF(I28="库存商品",16,IF(I28="库存内销商品",17,IF(I28="其他应收款",18,IF(I28="长期股权投资",19,IF(I28="其他应付款",20,IF(I28="财务费用",21,IF(I28="管理费用",22,IF(I28="管理费",23,IF(I28="销售费用",24,IF(I28="投资收益",25,IF(I28="资产处置收益",26,B))))))))))))))))))))))))))</f>
        <v>1</v>
      </c>
      <c r="I28" s="122" t="s">
        <v>144</v>
      </c>
      <c r="J28" s="14" t="s">
        <v>207</v>
      </c>
      <c r="K28" s="215">
        <v>986199.89</v>
      </c>
      <c r="L28" s="16"/>
      <c r="M28" s="16"/>
      <c r="N28" s="17"/>
      <c r="O28" s="394"/>
      <c r="P28" s="90"/>
      <c r="Q28" s="91"/>
      <c r="R28" s="21"/>
      <c r="S28" s="21"/>
      <c r="T28" s="22"/>
      <c r="U28" s="21"/>
      <c r="V28" s="21"/>
      <c r="W28" s="22"/>
      <c r="X28" s="23"/>
      <c r="Y28" s="23"/>
      <c r="Z28" s="24"/>
      <c r="AA28" s="25">
        <f t="shared" si="5"/>
        <v>986199.89</v>
      </c>
      <c r="AB28" s="25">
        <f t="shared" si="6"/>
        <v>0</v>
      </c>
      <c r="AC28" s="26"/>
      <c r="AD28" s="26"/>
      <c r="AE28" s="26"/>
      <c r="AF28" s="26"/>
      <c r="AG28" s="27"/>
      <c r="AH28" s="26"/>
      <c r="AI28" s="26"/>
      <c r="AJ28" s="26"/>
      <c r="AK28" s="26"/>
      <c r="AL28" s="26"/>
      <c r="AM28" s="26"/>
    </row>
    <row r="29" spans="1:40" s="240" customFormat="1" ht="14" x14ac:dyDescent="0.3">
      <c r="A2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9" s="11">
        <v>298</v>
      </c>
      <c r="C29" s="249" t="str">
        <f t="shared" si="4"/>
        <v>4级-2级</v>
      </c>
      <c r="D29" s="249" t="s">
        <v>37</v>
      </c>
      <c r="E29" s="249" t="s">
        <v>42</v>
      </c>
      <c r="F29" s="249" t="s">
        <v>29</v>
      </c>
      <c r="G29" s="259" t="s">
        <v>47</v>
      </c>
      <c r="H29" s="280">
        <f>IF(I29="主营业务收入",1,IF(I29="营业收入",2,IF(I29="租赁收入",3,IF(I29="利息收入",4,IF(I29="企业拆借利息收入",5,IF(I29="其他业务收入",6,IF(I29="其他收入",7,IF(I29="主营业务成本",8,IF(I29="营业成本",9,IF(I29="生产成本",10,IF(I29="其他业务成本",11,IF(I29="主营业务支出",12,IF(I29="其他业务支出",13,IF(I29="营业外支出",14,IF(I29="材料采购",15,IF(I29="库存商品",16,IF(I29="库存内销商品",17,IF(I29="其他应收款",18,IF(I29="长期股权投资",19,IF(I29="其他应付款",20,IF(I29="财务费用",21,IF(I29="管理费用",22,IF(I29="管理费",23,IF(I29="销售费用",24,IF(I29="投资收益",25,IF(I29="资产处置收益",26,B))))))))))))))))))))))))))</f>
        <v>1</v>
      </c>
      <c r="I29" s="122" t="s">
        <v>144</v>
      </c>
      <c r="J29" s="14" t="s">
        <v>303</v>
      </c>
      <c r="K29" s="215">
        <v>973390.27999999991</v>
      </c>
      <c r="L29" s="87"/>
      <c r="M29" s="87"/>
      <c r="N29" s="17"/>
      <c r="O29" s="394"/>
      <c r="P29" s="89"/>
      <c r="Q29" s="91"/>
      <c r="R29" s="21"/>
      <c r="S29" s="21"/>
      <c r="T29" s="22"/>
      <c r="U29" s="21"/>
      <c r="V29" s="21"/>
      <c r="W29" s="22"/>
      <c r="X29" s="23"/>
      <c r="Y29" s="23"/>
      <c r="Z29" s="24"/>
      <c r="AA29" s="266">
        <f t="shared" si="5"/>
        <v>973390.28</v>
      </c>
      <c r="AB29" s="25">
        <f t="shared" si="6"/>
        <v>0</v>
      </c>
      <c r="AC29" s="26"/>
      <c r="AD29" s="26"/>
      <c r="AE29" s="26"/>
      <c r="AF29" s="26"/>
      <c r="AG29" s="27"/>
      <c r="AH29" s="26"/>
      <c r="AI29" s="26"/>
      <c r="AJ29" s="26"/>
      <c r="AK29" s="26"/>
      <c r="AL29" s="26"/>
      <c r="AM29" s="26"/>
      <c r="AN29"/>
    </row>
    <row r="30" spans="1:40" s="240" customFormat="1" ht="14" x14ac:dyDescent="0.3">
      <c r="A3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0" s="11">
        <v>296</v>
      </c>
      <c r="C30" s="250" t="str">
        <f t="shared" si="4"/>
        <v>4级-3级</v>
      </c>
      <c r="D30" s="249" t="s">
        <v>37</v>
      </c>
      <c r="E30" s="249" t="s">
        <v>42</v>
      </c>
      <c r="F30" s="250" t="s">
        <v>33</v>
      </c>
      <c r="G30" s="259" t="s">
        <v>352</v>
      </c>
      <c r="H30" s="280">
        <f>IF(I30="主营业务收入",1,IF(I30="营业收入",2,IF(I30="租赁收入",3,IF(I30="利息收入",4,IF(I30="企业拆借利息收入",5,IF(I30="其他业务收入",6,IF(I30="其他收入",7,IF(I30="主营业务成本",8,IF(I30="营业成本",9,IF(I30="生产成本",10,IF(I30="其他业务成本",11,IF(I30="主营业务支出",12,IF(I30="其他业务支出",13,IF(I30="营业外支出",14,IF(I30="材料采购",15,IF(I30="库存商品",16,IF(I30="库存内销商品",17,IF(I30="其他应收款",18,IF(I30="长期股权投资",19,IF(I30="其他应付款",20,IF(I30="财务费用",21,IF(I30="管理费用",22,IF(I30="管理费",23,IF(I30="销售费用",24,IF(I30="投资收益",25,IF(I30="资产处置收益",26,B))))))))))))))))))))))))))</f>
        <v>1</v>
      </c>
      <c r="I30" s="363" t="s">
        <v>144</v>
      </c>
      <c r="J30" s="92" t="s">
        <v>810</v>
      </c>
      <c r="K30" s="215">
        <v>964437.28999999992</v>
      </c>
      <c r="L30" s="87"/>
      <c r="M30" s="87"/>
      <c r="N30" s="17"/>
      <c r="O30" s="394"/>
      <c r="P30" s="90"/>
      <c r="Q30" s="91"/>
      <c r="R30" s="21"/>
      <c r="S30" s="21"/>
      <c r="T30" s="22"/>
      <c r="U30" s="21"/>
      <c r="V30" s="21"/>
      <c r="W30" s="22"/>
      <c r="X30" s="23"/>
      <c r="Y30" s="23"/>
      <c r="Z30" s="24"/>
      <c r="AA30" s="266">
        <f t="shared" si="5"/>
        <v>964437.29</v>
      </c>
      <c r="AB30" s="25">
        <f t="shared" si="6"/>
        <v>0</v>
      </c>
      <c r="AC30" s="26"/>
      <c r="AD30" s="26"/>
      <c r="AE30" s="26"/>
      <c r="AF30" s="26"/>
      <c r="AG30" s="27"/>
      <c r="AH30" s="26"/>
      <c r="AI30" s="26"/>
      <c r="AJ30" s="26"/>
      <c r="AK30" s="26"/>
      <c r="AL30" s="26"/>
      <c r="AM30" s="26"/>
      <c r="AN30"/>
    </row>
    <row r="31" spans="1:40" s="240" customFormat="1" ht="14" x14ac:dyDescent="0.3">
      <c r="A31" s="225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1" s="226">
        <v>313</v>
      </c>
      <c r="C31" s="253" t="str">
        <f t="shared" si="4"/>
        <v>4级-3级</v>
      </c>
      <c r="D31" s="253" t="s">
        <v>37</v>
      </c>
      <c r="E31" s="253" t="s">
        <v>42</v>
      </c>
      <c r="F31" s="253" t="s">
        <v>33</v>
      </c>
      <c r="G31" s="260" t="s">
        <v>333</v>
      </c>
      <c r="H31" s="280">
        <f>IF(I31="主营业务收入",1,IF(I31="营业收入",2,IF(I31="租赁收入",3,IF(I31="利息收入",4,IF(I31="企业拆借利息收入",5,IF(I31="其他业务收入",6,IF(I31="其他收入",7,IF(I31="主营业务成本",8,IF(I31="营业成本",9,IF(I31="生产成本",10,IF(I31="其他业务成本",11,IF(I31="主营业务支出",12,IF(I31="其他业务支出",13,IF(I31="营业外支出",14,IF(I31="材料采购",15,IF(I31="库存商品",16,IF(I31="库存内销商品",17,IF(I31="其他应收款",18,IF(I31="长期股权投资",19,IF(I31="其他应付款",20,IF(I31="财务费用",21,IF(I31="管理费用",22,IF(I31="管理费",23,IF(I31="销售费用",24,IF(I31="投资收益",25,IF(I31="资产处置收益",26,B))))))))))))))))))))))))))</f>
        <v>1</v>
      </c>
      <c r="I31" s="227" t="s">
        <v>144</v>
      </c>
      <c r="J31" s="241" t="s">
        <v>303</v>
      </c>
      <c r="K31" s="228">
        <v>941823.30999999994</v>
      </c>
      <c r="L31" s="245"/>
      <c r="M31" s="245"/>
      <c r="N31" s="234"/>
      <c r="O31" s="395"/>
      <c r="P31" s="235"/>
      <c r="Q31" s="236"/>
      <c r="R31" s="233"/>
      <c r="S31" s="233"/>
      <c r="T31" s="234"/>
      <c r="U31" s="233"/>
      <c r="V31" s="233"/>
      <c r="W31" s="234"/>
      <c r="X31" s="235"/>
      <c r="Y31" s="235"/>
      <c r="Z31" s="236"/>
      <c r="AA31" s="237">
        <f t="shared" si="5"/>
        <v>941823.31</v>
      </c>
      <c r="AB31" s="237">
        <f t="shared" si="6"/>
        <v>0</v>
      </c>
      <c r="AC31" s="238"/>
      <c r="AD31" s="238"/>
      <c r="AE31" s="238"/>
      <c r="AF31" s="238"/>
      <c r="AG31" s="239"/>
      <c r="AH31" s="238"/>
      <c r="AI31" s="238"/>
      <c r="AJ31" s="238"/>
      <c r="AK31" s="238"/>
      <c r="AL31" s="238"/>
      <c r="AM31" s="238"/>
    </row>
    <row r="32" spans="1:40" s="240" customFormat="1" ht="14" x14ac:dyDescent="0.3">
      <c r="A3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2" s="11">
        <v>272</v>
      </c>
      <c r="C32" s="249" t="str">
        <f t="shared" si="4"/>
        <v>4级-3级</v>
      </c>
      <c r="D32" s="249" t="s">
        <v>37</v>
      </c>
      <c r="E32" s="249" t="s">
        <v>66</v>
      </c>
      <c r="F32" s="249" t="s">
        <v>33</v>
      </c>
      <c r="G32" s="249" t="s">
        <v>160</v>
      </c>
      <c r="H32" s="280">
        <f>IF(I32="主营业务收入",1,IF(I32="营业收入",2,IF(I32="租赁收入",3,IF(I32="利息收入",4,IF(I32="企业拆借利息收入",5,IF(I32="其他业务收入",6,IF(I32="其他收入",7,IF(I32="主营业务成本",8,IF(I32="营业成本",9,IF(I32="生产成本",10,IF(I32="其他业务成本",11,IF(I32="主营业务支出",12,IF(I32="其他业务支出",13,IF(I32="营业外支出",14,IF(I32="材料采购",15,IF(I32="库存商品",16,IF(I32="库存内销商品",17,IF(I32="其他应收款",18,IF(I32="长期股权投资",19,IF(I32="其他应付款",20,IF(I32="财务费用",21,IF(I32="管理费用",22,IF(I32="管理费",23,IF(I32="销售费用",24,IF(I32="投资收益",25,IF(I32="资产处置收益",26,B))))))))))))))))))))))))))</f>
        <v>1</v>
      </c>
      <c r="I32" s="122" t="s">
        <v>144</v>
      </c>
      <c r="J32" s="14" t="s">
        <v>303</v>
      </c>
      <c r="K32" s="215">
        <v>900705.94</v>
      </c>
      <c r="L32" s="16"/>
      <c r="M32" s="16"/>
      <c r="N32" s="17"/>
      <c r="O32" s="394"/>
      <c r="P32" s="89"/>
      <c r="Q32" s="91"/>
      <c r="R32" s="21"/>
      <c r="S32" s="21"/>
      <c r="T32" s="22"/>
      <c r="U32" s="21"/>
      <c r="V32" s="21"/>
      <c r="W32" s="22"/>
      <c r="X32" s="23"/>
      <c r="Y32" s="23"/>
      <c r="Z32" s="24"/>
      <c r="AA32" s="25">
        <f t="shared" si="5"/>
        <v>900705.94</v>
      </c>
      <c r="AB32" s="25">
        <f t="shared" si="6"/>
        <v>0</v>
      </c>
      <c r="AC32" s="26"/>
      <c r="AD32" s="26"/>
      <c r="AE32" s="26"/>
      <c r="AF32" s="26"/>
      <c r="AG32" s="27"/>
      <c r="AH32" s="26"/>
      <c r="AI32" s="26"/>
      <c r="AJ32" s="26"/>
      <c r="AK32" s="26"/>
      <c r="AL32" s="26"/>
      <c r="AM32" s="26"/>
      <c r="AN32"/>
    </row>
    <row r="33" spans="1:40" ht="14" x14ac:dyDescent="0.3">
      <c r="A33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33" s="11">
        <v>535</v>
      </c>
      <c r="C33" s="249" t="s">
        <v>497</v>
      </c>
      <c r="D33" s="249" t="s">
        <v>33</v>
      </c>
      <c r="E33" s="277" t="s">
        <v>114</v>
      </c>
      <c r="F33" s="277" t="s">
        <v>29</v>
      </c>
      <c r="G33" s="277" t="s">
        <v>54</v>
      </c>
      <c r="H33" s="280">
        <f>IF(I33="主营业务收入",1,IF(I33="营业收入",2,IF(I33="租赁收入",3,IF(I33="利息收入",4,IF(I33="企业拆借利息收入",5,IF(I33="其他业务收入",6,IF(I33="其他收入",7,IF(I33="主营业务成本",8,IF(I33="营业成本",9,IF(I33="生产成本",10,IF(I33="其他业务成本",11,IF(I33="主营业务支出",12,IF(I33="其他业务支出",13,IF(I33="营业外支出",14,IF(I33="材料采购",15,IF(I33="库存商品",16,IF(I33="库存内销商品",17,IF(I33="其他应收款",18,IF(I33="长期股权投资",19,IF(I33="其他应付款",20,IF(I33="财务费用",21,IF(I33="管理费用",22,IF(I33="管理费",23,IF(I33="销售费用",24,IF(I33="投资收益",25,IF(I33="资产处置收益",26,B))))))))))))))))))))))))))</f>
        <v>1</v>
      </c>
      <c r="I33" s="122" t="s">
        <v>144</v>
      </c>
      <c r="J33" s="16"/>
      <c r="K33" s="215">
        <v>896217.58999999962</v>
      </c>
      <c r="L33" s="16"/>
      <c r="M33" s="16"/>
      <c r="N33" s="17"/>
      <c r="O33" s="394"/>
      <c r="P33" s="89"/>
      <c r="Q33" s="91"/>
      <c r="R33" s="21"/>
      <c r="S33" s="21"/>
      <c r="T33" s="22"/>
      <c r="U33" s="21"/>
      <c r="V33" s="21"/>
      <c r="W33" s="22"/>
      <c r="X33" s="23"/>
      <c r="Y33" s="23"/>
      <c r="Z33" s="24"/>
      <c r="AA33" s="25">
        <v>896217.59</v>
      </c>
      <c r="AB33" s="25">
        <v>30716.98</v>
      </c>
      <c r="AC33" s="26"/>
      <c r="AD33" s="26"/>
      <c r="AE33" s="26"/>
      <c r="AF33" s="26"/>
      <c r="AG33" s="27"/>
      <c r="AH33" s="26"/>
      <c r="AI33" s="26"/>
      <c r="AJ33" s="26"/>
      <c r="AK33" s="26"/>
      <c r="AL33" s="26"/>
      <c r="AM33" s="26"/>
    </row>
    <row r="34" spans="1:40" s="240" customFormat="1" ht="14" x14ac:dyDescent="0.3">
      <c r="A3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4" s="11">
        <v>326</v>
      </c>
      <c r="C34" s="249" t="str">
        <f>TEXT(D34,"000")&amp;"-"&amp;TEXT(F34,"000")</f>
        <v>4级-2级</v>
      </c>
      <c r="D34" s="249" t="s">
        <v>37</v>
      </c>
      <c r="E34" s="249" t="s">
        <v>42</v>
      </c>
      <c r="F34" s="249" t="s">
        <v>29</v>
      </c>
      <c r="G34" s="259" t="s">
        <v>52</v>
      </c>
      <c r="H34" s="280">
        <f>IF(I34="主营业务收入",1,IF(I34="营业收入",2,IF(I34="租赁收入",3,IF(I34="利息收入",4,IF(I34="企业拆借利息收入",5,IF(I34="其他业务收入",6,IF(I34="其他收入",7,IF(I34="主营业务成本",8,IF(I34="营业成本",9,IF(I34="生产成本",10,IF(I34="其他业务成本",11,IF(I34="主营业务支出",12,IF(I34="其他业务支出",13,IF(I34="营业外支出",14,IF(I34="材料采购",15,IF(I34="库存商品",16,IF(I34="库存内销商品",17,IF(I34="其他应收款",18,IF(I34="长期股权投资",19,IF(I34="其他应付款",20,IF(I34="财务费用",21,IF(I34="管理费用",22,IF(I34="管理费",23,IF(I34="销售费用",24,IF(I34="投资收益",25,IF(I34="资产处置收益",26,B))))))))))))))))))))))))))</f>
        <v>1</v>
      </c>
      <c r="I34" s="122" t="s">
        <v>144</v>
      </c>
      <c r="J34" s="14" t="s">
        <v>303</v>
      </c>
      <c r="K34" s="215">
        <v>848252.67999999993</v>
      </c>
      <c r="L34" s="87"/>
      <c r="M34" s="87"/>
      <c r="N34" s="17"/>
      <c r="O34" s="394"/>
      <c r="P34" s="89"/>
      <c r="Q34" s="91"/>
      <c r="R34" s="21"/>
      <c r="S34" s="21"/>
      <c r="T34" s="22"/>
      <c r="U34" s="21"/>
      <c r="V34" s="21"/>
      <c r="W34" s="22"/>
      <c r="X34" s="23"/>
      <c r="Y34" s="23"/>
      <c r="Z34" s="24"/>
      <c r="AA34" s="25">
        <f>ROUND(K34-W34-Z34,2)</f>
        <v>848252.68</v>
      </c>
      <c r="AB34" s="25">
        <f>ROUND(N34+Q34-T34,2)</f>
        <v>0</v>
      </c>
      <c r="AC34" s="26"/>
      <c r="AD34" s="26"/>
      <c r="AE34" s="26"/>
      <c r="AF34" s="26"/>
      <c r="AG34" s="27"/>
      <c r="AH34" s="26"/>
      <c r="AI34" s="26"/>
      <c r="AJ34" s="26"/>
      <c r="AK34" s="26"/>
      <c r="AL34" s="26"/>
      <c r="AM34" s="26"/>
      <c r="AN34"/>
    </row>
    <row r="35" spans="1:40" s="240" customFormat="1" ht="14" x14ac:dyDescent="0.3">
      <c r="A35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5" s="11">
        <v>238</v>
      </c>
      <c r="C35" s="249" t="str">
        <f>TEXT(D35,"000")&amp;"-"&amp;TEXT(F35,"000")</f>
        <v>3级-2级</v>
      </c>
      <c r="D35" s="249" t="s">
        <v>659</v>
      </c>
      <c r="E35" s="251" t="s">
        <v>309</v>
      </c>
      <c r="F35" s="249" t="s">
        <v>658</v>
      </c>
      <c r="G35" s="251" t="s">
        <v>310</v>
      </c>
      <c r="H35" s="280">
        <f>IF(I35="主营业务收入",1,IF(I35="营业收入",2,IF(I35="租赁收入",3,IF(I35="利息收入",4,IF(I35="企业拆借利息收入",5,IF(I35="其他业务收入",6,IF(I35="其他收入",7,IF(I35="主营业务成本",8,IF(I35="营业成本",9,IF(I35="生产成本",10,IF(I35="其他业务成本",11,IF(I35="主营业务支出",12,IF(I35="其他业务支出",13,IF(I35="营业外支出",14,IF(I35="材料采购",15,IF(I35="库存商品",16,IF(I35="库存内销商品",17,IF(I35="其他应收款",18,IF(I35="长期股权投资",19,IF(I35="其他应付款",20,IF(I35="财务费用",21,IF(I35="管理费用",22,IF(I35="管理费",23,IF(I35="销售费用",24,IF(I35="投资收益",25,IF(I35="资产处置收益",26,B))))))))))))))))))))))))))</f>
        <v>1</v>
      </c>
      <c r="I35" s="122" t="s">
        <v>144</v>
      </c>
      <c r="J35" s="16"/>
      <c r="K35" s="215">
        <v>809193.54</v>
      </c>
      <c r="L35" s="16"/>
      <c r="M35" s="16"/>
      <c r="N35" s="17"/>
      <c r="O35" s="394"/>
      <c r="P35" s="90"/>
      <c r="Q35" s="91"/>
      <c r="R35" s="66"/>
      <c r="S35" s="66"/>
      <c r="T35" s="67"/>
      <c r="U35" s="66"/>
      <c r="V35" s="66"/>
      <c r="W35" s="67"/>
      <c r="X35" s="68"/>
      <c r="Y35" s="68"/>
      <c r="Z35" s="69"/>
      <c r="AA35" s="70">
        <f>ROUND(K35-W35-Z35,2)</f>
        <v>809193.54</v>
      </c>
      <c r="AB35" s="70">
        <f>ROUND(N35+Q35-T35,2)</f>
        <v>0</v>
      </c>
      <c r="AC35" s="71"/>
      <c r="AD35" s="71"/>
      <c r="AE35" s="71"/>
      <c r="AF35" s="71"/>
      <c r="AG35" s="72"/>
      <c r="AH35" s="71"/>
      <c r="AI35" s="71"/>
      <c r="AJ35" s="71"/>
      <c r="AK35" s="71"/>
      <c r="AL35" s="71"/>
      <c r="AM35" s="71"/>
      <c r="AN35"/>
    </row>
    <row r="36" spans="1:40" s="240" customFormat="1" ht="13" customHeight="1" x14ac:dyDescent="0.3">
      <c r="A3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6" s="11">
        <v>336</v>
      </c>
      <c r="C36" s="249" t="str">
        <f>TEXT(D36,"000")&amp;"-"&amp;TEXT(F36,"000")</f>
        <v>4级-2级</v>
      </c>
      <c r="D36" s="249" t="s">
        <v>37</v>
      </c>
      <c r="E36" s="249" t="s">
        <v>42</v>
      </c>
      <c r="F36" s="249" t="s">
        <v>29</v>
      </c>
      <c r="G36" s="114" t="s">
        <v>363</v>
      </c>
      <c r="H36" s="280">
        <f>IF(I36="主营业务收入",1,IF(I36="营业收入",2,IF(I36="租赁收入",3,IF(I36="利息收入",4,IF(I36="企业拆借利息收入",5,IF(I36="其他业务收入",6,IF(I36="其他收入",7,IF(I36="主营业务成本",8,IF(I36="营业成本",9,IF(I36="生产成本",10,IF(I36="其他业务成本",11,IF(I36="主营业务支出",12,IF(I36="其他业务支出",13,IF(I36="营业外支出",14,IF(I36="材料采购",15,IF(I36="库存商品",16,IF(I36="库存内销商品",17,IF(I36="其他应收款",18,IF(I36="长期股权投资",19,IF(I36="其他应付款",20,IF(I36="财务费用",21,IF(I36="管理费用",22,IF(I36="管理费",23,IF(I36="销售费用",24,IF(I36="投资收益",25,IF(I36="资产处置收益",26,B))))))))))))))))))))))))))</f>
        <v>1</v>
      </c>
      <c r="I36" s="122" t="s">
        <v>144</v>
      </c>
      <c r="J36" s="14" t="s">
        <v>303</v>
      </c>
      <c r="K36" s="215">
        <v>699296.00999999989</v>
      </c>
      <c r="L36" s="87"/>
      <c r="M36" s="87"/>
      <c r="N36" s="17"/>
      <c r="O36" s="394"/>
      <c r="P36" s="89"/>
      <c r="Q36" s="91"/>
      <c r="R36" s="21"/>
      <c r="S36" s="21"/>
      <c r="T36" s="22"/>
      <c r="U36" s="21"/>
      <c r="V36" s="21"/>
      <c r="W36" s="22"/>
      <c r="X36" s="23"/>
      <c r="Y36" s="23"/>
      <c r="Z36" s="24"/>
      <c r="AA36" s="266">
        <f>ROUND(K36-W36-Z36,2)</f>
        <v>699296.01</v>
      </c>
      <c r="AB36" s="25">
        <f>ROUND(N36+Q36-T36,2)</f>
        <v>0</v>
      </c>
      <c r="AC36" s="26"/>
      <c r="AD36" s="26"/>
      <c r="AE36" s="26"/>
      <c r="AF36" s="26"/>
      <c r="AG36" s="27"/>
      <c r="AH36" s="26"/>
      <c r="AI36" s="26"/>
      <c r="AJ36" s="26"/>
      <c r="AK36" s="26"/>
      <c r="AL36" s="26"/>
      <c r="AM36" s="26"/>
      <c r="AN36"/>
    </row>
    <row r="37" spans="1:40" ht="14" x14ac:dyDescent="0.3">
      <c r="A37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37" s="11">
        <v>573</v>
      </c>
      <c r="C37" s="249" t="s">
        <v>496</v>
      </c>
      <c r="D37" s="249" t="s">
        <v>33</v>
      </c>
      <c r="E37" s="249" t="s">
        <v>458</v>
      </c>
      <c r="F37" s="249" t="s">
        <v>33</v>
      </c>
      <c r="G37" s="249" t="s">
        <v>507</v>
      </c>
      <c r="H37" s="280">
        <f>IF(I37="主营业务收入",1,IF(I37="营业收入",2,IF(I37="租赁收入",3,IF(I37="利息收入",4,IF(I37="企业拆借利息收入",5,IF(I37="其他业务收入",6,IF(I37="其他收入",7,IF(I37="主营业务成本",8,IF(I37="营业成本",9,IF(I37="生产成本",10,IF(I37="其他业务成本",11,IF(I37="主营业务支出",12,IF(I37="其他业务支出",13,IF(I37="营业外支出",14,IF(I37="材料采购",15,IF(I37="库存商品",16,IF(I37="库存内销商品",17,IF(I37="其他应收款",18,IF(I37="长期股权投资",19,IF(I37="其他应付款",20,IF(I37="财务费用",21,IF(I37="管理费用",22,IF(I37="管理费",23,IF(I37="销售费用",24,IF(I37="投资收益",25,IF(I37="资产处置收益",26,B))))))))))))))))))))))))))</f>
        <v>1</v>
      </c>
      <c r="I37" s="122" t="s">
        <v>144</v>
      </c>
      <c r="J37" s="16"/>
      <c r="K37" s="215">
        <v>644468.93000000005</v>
      </c>
      <c r="L37" s="16"/>
      <c r="M37" s="16"/>
      <c r="N37" s="17"/>
      <c r="O37" s="394"/>
      <c r="P37" s="90"/>
      <c r="Q37" s="91"/>
      <c r="R37" s="21"/>
      <c r="S37" s="21"/>
      <c r="T37" s="22"/>
      <c r="U37" s="21"/>
      <c r="V37" s="21"/>
      <c r="W37" s="22"/>
      <c r="X37" s="23"/>
      <c r="Y37" s="23"/>
      <c r="Z37" s="24"/>
      <c r="AA37" s="266">
        <v>644468.93000000005</v>
      </c>
      <c r="AB37" s="25">
        <v>0</v>
      </c>
      <c r="AC37" s="26"/>
      <c r="AD37" s="26"/>
      <c r="AE37" s="26"/>
      <c r="AF37" s="26"/>
      <c r="AG37" s="27"/>
      <c r="AH37" s="26"/>
      <c r="AI37" s="26"/>
      <c r="AJ37" s="26"/>
      <c r="AK37" s="26"/>
      <c r="AL37" s="26"/>
      <c r="AM37" s="26"/>
    </row>
    <row r="38" spans="1:40" s="240" customFormat="1" ht="13" customHeight="1" x14ac:dyDescent="0.3">
      <c r="A38" s="225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8" s="226">
        <v>277</v>
      </c>
      <c r="C38" s="253" t="str">
        <f>TEXT(D38,"000")&amp;"-"&amp;TEXT(F38,"000")</f>
        <v>4级-3级</v>
      </c>
      <c r="D38" s="253" t="s">
        <v>37</v>
      </c>
      <c r="E38" s="253" t="s">
        <v>66</v>
      </c>
      <c r="F38" s="253" t="s">
        <v>33</v>
      </c>
      <c r="G38" s="253" t="s">
        <v>333</v>
      </c>
      <c r="H38" s="280">
        <f>IF(I38="主营业务收入",1,IF(I38="营业收入",2,IF(I38="租赁收入",3,IF(I38="利息收入",4,IF(I38="企业拆借利息收入",5,IF(I38="其他业务收入",6,IF(I38="其他收入",7,IF(I38="主营业务成本",8,IF(I38="营业成本",9,IF(I38="生产成本",10,IF(I38="其他业务成本",11,IF(I38="主营业务支出",12,IF(I38="其他业务支出",13,IF(I38="营业外支出",14,IF(I38="材料采购",15,IF(I38="库存商品",16,IF(I38="库存内销商品",17,IF(I38="其他应收款",18,IF(I38="长期股权投资",19,IF(I38="其他应付款",20,IF(I38="财务费用",21,IF(I38="管理费用",22,IF(I38="管理费",23,IF(I38="销售费用",24,IF(I38="投资收益",25,IF(I38="资产处置收益",26,B))))))))))))))))))))))))))</f>
        <v>1</v>
      </c>
      <c r="I38" s="227" t="s">
        <v>144</v>
      </c>
      <c r="J38" s="241" t="s">
        <v>303</v>
      </c>
      <c r="K38" s="228">
        <v>615622.15</v>
      </c>
      <c r="L38" s="245"/>
      <c r="M38" s="245"/>
      <c r="N38" s="234"/>
      <c r="O38" s="395"/>
      <c r="P38" s="235"/>
      <c r="Q38" s="236"/>
      <c r="R38" s="233"/>
      <c r="S38" s="233"/>
      <c r="T38" s="234"/>
      <c r="U38" s="233"/>
      <c r="V38" s="233"/>
      <c r="W38" s="234"/>
      <c r="X38" s="235"/>
      <c r="Y38" s="235"/>
      <c r="Z38" s="236"/>
      <c r="AA38" s="237">
        <f>ROUND(K38-W38-Z38,2)</f>
        <v>615622.15</v>
      </c>
      <c r="AB38" s="237">
        <f>ROUND(N38+Q38-T38,2)</f>
        <v>0</v>
      </c>
      <c r="AC38" s="238"/>
      <c r="AD38" s="238"/>
      <c r="AE38" s="238"/>
      <c r="AF38" s="238"/>
      <c r="AG38" s="239"/>
      <c r="AH38" s="238"/>
      <c r="AI38" s="238"/>
      <c r="AJ38" s="238"/>
      <c r="AK38" s="238"/>
      <c r="AL38" s="238"/>
      <c r="AM38" s="238"/>
    </row>
    <row r="39" spans="1:40" s="240" customFormat="1" ht="13" customHeight="1" x14ac:dyDescent="0.3">
      <c r="A3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9" s="11">
        <v>302</v>
      </c>
      <c r="C39" s="249" t="str">
        <f>TEXT(D39,"000")&amp;"-"&amp;TEXT(F39,"000")</f>
        <v>4级-2级</v>
      </c>
      <c r="D39" s="249" t="s">
        <v>37</v>
      </c>
      <c r="E39" s="249" t="s">
        <v>42</v>
      </c>
      <c r="F39" s="249" t="s">
        <v>29</v>
      </c>
      <c r="G39" s="259" t="s">
        <v>158</v>
      </c>
      <c r="H39" s="280">
        <f>IF(I39="主营业务收入",1,IF(I39="营业收入",2,IF(I39="租赁收入",3,IF(I39="利息收入",4,IF(I39="企业拆借利息收入",5,IF(I39="其他业务收入",6,IF(I39="其他收入",7,IF(I39="主营业务成本",8,IF(I39="营业成本",9,IF(I39="生产成本",10,IF(I39="其他业务成本",11,IF(I39="主营业务支出",12,IF(I39="其他业务支出",13,IF(I39="营业外支出",14,IF(I39="材料采购",15,IF(I39="库存商品",16,IF(I39="库存内销商品",17,IF(I39="其他应收款",18,IF(I39="长期股权投资",19,IF(I39="其他应付款",20,IF(I39="财务费用",21,IF(I39="管理费用",22,IF(I39="管理费",23,IF(I39="销售费用",24,IF(I39="投资收益",25,IF(I39="资产处置收益",26,B))))))))))))))))))))))))))</f>
        <v>1</v>
      </c>
      <c r="I39" s="122" t="s">
        <v>144</v>
      </c>
      <c r="J39" s="14" t="s">
        <v>303</v>
      </c>
      <c r="K39" s="215">
        <v>559775.42000000004</v>
      </c>
      <c r="L39" s="87"/>
      <c r="M39" s="87"/>
      <c r="N39" s="17"/>
      <c r="O39" s="394"/>
      <c r="P39" s="89"/>
      <c r="Q39" s="91"/>
      <c r="R39" s="21"/>
      <c r="S39" s="21"/>
      <c r="T39" s="22"/>
      <c r="U39" s="21"/>
      <c r="V39" s="21"/>
      <c r="W39" s="22"/>
      <c r="X39" s="23"/>
      <c r="Y39" s="23"/>
      <c r="Z39" s="24"/>
      <c r="AA39" s="266">
        <f>ROUND(K39-W39-Z39,2)</f>
        <v>559775.42000000004</v>
      </c>
      <c r="AB39" s="25">
        <f>ROUND(N39+Q39-T39,2)</f>
        <v>0</v>
      </c>
      <c r="AC39" s="26"/>
      <c r="AD39" s="26"/>
      <c r="AE39" s="26"/>
      <c r="AF39" s="26"/>
      <c r="AG39" s="27"/>
      <c r="AH39" s="26"/>
      <c r="AI39" s="26"/>
      <c r="AJ39" s="26"/>
      <c r="AK39" s="26"/>
      <c r="AL39" s="26"/>
      <c r="AM39" s="26"/>
      <c r="AN39"/>
    </row>
    <row r="40" spans="1:40" s="290" customFormat="1" ht="13" customHeight="1" x14ac:dyDescent="0.3">
      <c r="A4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40" s="11">
        <v>530</v>
      </c>
      <c r="C40" s="249" t="s">
        <v>500</v>
      </c>
      <c r="D40" s="249" t="s">
        <v>33</v>
      </c>
      <c r="E40" s="249" t="s">
        <v>114</v>
      </c>
      <c r="F40" s="249" t="s">
        <v>27</v>
      </c>
      <c r="G40" s="249" t="s">
        <v>28</v>
      </c>
      <c r="H40" s="280">
        <f>IF(I40="主营业务收入",1,IF(I40="营业收入",2,IF(I40="租赁收入",3,IF(I40="利息收入",4,IF(I40="企业拆借利息收入",5,IF(I40="其他业务收入",6,IF(I40="其他收入",7,IF(I40="主营业务成本",8,IF(I40="营业成本",9,IF(I40="生产成本",10,IF(I40="其他业务成本",11,IF(I40="主营业务支出",12,IF(I40="其他业务支出",13,IF(I40="营业外支出",14,IF(I40="材料采购",15,IF(I40="库存商品",16,IF(I40="库存内销商品",17,IF(I40="其他应收款",18,IF(I40="长期股权投资",19,IF(I40="其他应付款",20,IF(I40="财务费用",21,IF(I40="管理费用",22,IF(I40="管理费",23,IF(I40="销售费用",24,IF(I40="投资收益",25,IF(I40="资产处置收益",26,B))))))))))))))))))))))))))</f>
        <v>1</v>
      </c>
      <c r="I40" s="122" t="s">
        <v>144</v>
      </c>
      <c r="J40" s="16"/>
      <c r="K40" s="215">
        <v>488923.59</v>
      </c>
      <c r="L40" s="16"/>
      <c r="M40" s="16"/>
      <c r="N40" s="17"/>
      <c r="O40" s="394"/>
      <c r="P40" s="89"/>
      <c r="Q40" s="91"/>
      <c r="R40" s="21"/>
      <c r="S40" s="21"/>
      <c r="T40" s="22"/>
      <c r="U40" s="21"/>
      <c r="V40" s="21"/>
      <c r="W40" s="22"/>
      <c r="X40" s="23"/>
      <c r="Y40" s="23"/>
      <c r="Z40" s="24"/>
      <c r="AA40" s="25">
        <v>488923.59</v>
      </c>
      <c r="AB40" s="25">
        <v>0</v>
      </c>
      <c r="AC40" s="26"/>
      <c r="AD40" s="26"/>
      <c r="AE40" s="26"/>
      <c r="AF40" s="26"/>
      <c r="AG40" s="27"/>
      <c r="AH40" s="26"/>
      <c r="AI40" s="26"/>
      <c r="AJ40" s="26"/>
      <c r="AK40" s="26"/>
      <c r="AL40" s="26"/>
      <c r="AM40" s="26"/>
      <c r="AN40"/>
    </row>
    <row r="41" spans="1:40" ht="13" customHeight="1" x14ac:dyDescent="0.3">
      <c r="A4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1" s="11">
        <v>303</v>
      </c>
      <c r="C41" s="249" t="str">
        <f>TEXT(D41,"000")&amp;"-"&amp;TEXT(F41,"000")</f>
        <v>4级-2级</v>
      </c>
      <c r="D41" s="249" t="s">
        <v>37</v>
      </c>
      <c r="E41" s="249" t="s">
        <v>42</v>
      </c>
      <c r="F41" s="249" t="s">
        <v>29</v>
      </c>
      <c r="G41" s="259" t="s">
        <v>46</v>
      </c>
      <c r="H41" s="280">
        <f>IF(I41="主营业务收入",1,IF(I41="营业收入",2,IF(I41="租赁收入",3,IF(I41="利息收入",4,IF(I41="企业拆借利息收入",5,IF(I41="其他业务收入",6,IF(I41="其他收入",7,IF(I41="主营业务成本",8,IF(I41="营业成本",9,IF(I41="生产成本",10,IF(I41="其他业务成本",11,IF(I41="主营业务支出",12,IF(I41="其他业务支出",13,IF(I41="营业外支出",14,IF(I41="材料采购",15,IF(I41="库存商品",16,IF(I41="库存内销商品",17,IF(I41="其他应收款",18,IF(I41="长期股权投资",19,IF(I41="其他应付款",20,IF(I41="财务费用",21,IF(I41="管理费用",22,IF(I41="管理费",23,IF(I41="销售费用",24,IF(I41="投资收益",25,IF(I41="资产处置收益",26,B))))))))))))))))))))))))))</f>
        <v>1</v>
      </c>
      <c r="I41" s="122" t="s">
        <v>144</v>
      </c>
      <c r="J41" s="14" t="s">
        <v>303</v>
      </c>
      <c r="K41" s="215">
        <v>488547.74</v>
      </c>
      <c r="L41" s="87"/>
      <c r="M41" s="87"/>
      <c r="N41" s="17"/>
      <c r="O41" s="394"/>
      <c r="P41" s="89"/>
      <c r="Q41" s="91"/>
      <c r="R41" s="21"/>
      <c r="S41" s="21"/>
      <c r="T41" s="22"/>
      <c r="U41" s="21"/>
      <c r="V41" s="21"/>
      <c r="W41" s="22"/>
      <c r="X41" s="23"/>
      <c r="Y41" s="23"/>
      <c r="Z41" s="24"/>
      <c r="AA41" s="25">
        <f>ROUND(K41-W41-Z41,2)</f>
        <v>488547.74</v>
      </c>
      <c r="AB41" s="25">
        <f>ROUND(N41+Q41-T41,2)</f>
        <v>0</v>
      </c>
      <c r="AC41" s="26"/>
      <c r="AD41" s="26"/>
      <c r="AE41" s="26"/>
      <c r="AF41" s="26"/>
      <c r="AG41" s="27"/>
      <c r="AH41" s="26"/>
      <c r="AI41" s="26"/>
      <c r="AJ41" s="26"/>
      <c r="AK41" s="26"/>
      <c r="AL41" s="26"/>
      <c r="AM41" s="26"/>
    </row>
    <row r="42" spans="1:40" ht="14" x14ac:dyDescent="0.3">
      <c r="A4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42" s="11">
        <v>581</v>
      </c>
      <c r="C42" s="249" t="s">
        <v>497</v>
      </c>
      <c r="D42" s="249" t="s">
        <v>33</v>
      </c>
      <c r="E42" s="249" t="s">
        <v>458</v>
      </c>
      <c r="F42" s="249" t="s">
        <v>29</v>
      </c>
      <c r="G42" s="249" t="s">
        <v>455</v>
      </c>
      <c r="H42" s="280">
        <f>IF(I42="主营业务收入",1,IF(I42="营业收入",2,IF(I42="租赁收入",3,IF(I42="利息收入",4,IF(I42="企业拆借利息收入",5,IF(I42="其他业务收入",6,IF(I42="其他收入",7,IF(I42="主营业务成本",8,IF(I42="营业成本",9,IF(I42="生产成本",10,IF(I42="其他业务成本",11,IF(I42="主营业务支出",12,IF(I42="其他业务支出",13,IF(I42="营业外支出",14,IF(I42="材料采购",15,IF(I42="库存商品",16,IF(I42="库存内销商品",17,IF(I42="其他应收款",18,IF(I42="长期股权投资",19,IF(I42="其他应付款",20,IF(I42="财务费用",21,IF(I42="管理费用",22,IF(I42="管理费",23,IF(I42="销售费用",24,IF(I42="投资收益",25,IF(I42="资产处置收益",26,B))))))))))))))))))))))))))</f>
        <v>1</v>
      </c>
      <c r="I42" s="122" t="s">
        <v>144</v>
      </c>
      <c r="J42" s="16"/>
      <c r="K42" s="215">
        <v>442477.87</v>
      </c>
      <c r="L42" s="16"/>
      <c r="M42" s="16"/>
      <c r="N42" s="17"/>
      <c r="O42" s="394"/>
      <c r="P42" s="89"/>
      <c r="Q42" s="91"/>
      <c r="R42" s="21"/>
      <c r="S42" s="21"/>
      <c r="T42" s="22"/>
      <c r="U42" s="21"/>
      <c r="V42" s="21"/>
      <c r="W42" s="22"/>
      <c r="X42" s="23"/>
      <c r="Y42" s="23"/>
      <c r="Z42" s="24"/>
      <c r="AA42" s="25">
        <v>442477.87</v>
      </c>
      <c r="AB42" s="25">
        <v>0</v>
      </c>
      <c r="AC42" s="26"/>
      <c r="AD42" s="26"/>
      <c r="AE42" s="26"/>
      <c r="AF42" s="26"/>
      <c r="AG42" s="27"/>
      <c r="AH42" s="26"/>
      <c r="AI42" s="26"/>
      <c r="AJ42" s="26"/>
      <c r="AK42" s="26"/>
      <c r="AL42" s="26"/>
      <c r="AM42" s="26"/>
    </row>
    <row r="43" spans="1:40" ht="13" customHeight="1" x14ac:dyDescent="0.3">
      <c r="A4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3" s="11">
        <v>314</v>
      </c>
      <c r="C43" s="250" t="str">
        <f t="shared" ref="C43:C48" si="7">TEXT(D43,"000")&amp;"-"&amp;TEXT(F43,"000")</f>
        <v>4级-3级</v>
      </c>
      <c r="D43" s="249" t="s">
        <v>37</v>
      </c>
      <c r="E43" s="249" t="s">
        <v>42</v>
      </c>
      <c r="F43" s="250" t="s">
        <v>33</v>
      </c>
      <c r="G43" s="259" t="s">
        <v>354</v>
      </c>
      <c r="H43" s="280">
        <f>IF(I43="主营业务收入",1,IF(I43="营业收入",2,IF(I43="租赁收入",3,IF(I43="利息收入",4,IF(I43="企业拆借利息收入",5,IF(I43="其他业务收入",6,IF(I43="其他收入",7,IF(I43="主营业务成本",8,IF(I43="营业成本",9,IF(I43="生产成本",10,IF(I43="其他业务成本",11,IF(I43="主营业务支出",12,IF(I43="其他业务支出",13,IF(I43="营业外支出",14,IF(I43="材料采购",15,IF(I43="库存商品",16,IF(I43="库存内销商品",17,IF(I43="其他应收款",18,IF(I43="长期股权投资",19,IF(I43="其他应付款",20,IF(I43="财务费用",21,IF(I43="管理费用",22,IF(I43="管理费",23,IF(I43="销售费用",24,IF(I43="投资收益",25,IF(I43="资产处置收益",26,B))))))))))))))))))))))))))</f>
        <v>1</v>
      </c>
      <c r="I43" s="122" t="s">
        <v>144</v>
      </c>
      <c r="J43" s="14" t="s">
        <v>303</v>
      </c>
      <c r="K43" s="215">
        <v>407592.44</v>
      </c>
      <c r="L43" s="87"/>
      <c r="M43" s="87"/>
      <c r="N43" s="17"/>
      <c r="O43" s="394"/>
      <c r="P43" s="89"/>
      <c r="Q43" s="91"/>
      <c r="R43" s="21"/>
      <c r="S43" s="21"/>
      <c r="T43" s="22"/>
      <c r="U43" s="21"/>
      <c r="V43" s="21"/>
      <c r="W43" s="22"/>
      <c r="X43" s="23"/>
      <c r="Y43" s="23"/>
      <c r="Z43" s="24"/>
      <c r="AA43" s="25">
        <f t="shared" ref="AA43:AA48" si="8">ROUND(K43-W43-Z43,2)</f>
        <v>407592.44</v>
      </c>
      <c r="AB43" s="25">
        <f t="shared" ref="AB43:AB48" si="9">ROUND(N43+Q43-T43,2)</f>
        <v>0</v>
      </c>
      <c r="AC43" s="26"/>
      <c r="AD43" s="26"/>
      <c r="AE43" s="26"/>
      <c r="AF43" s="26"/>
      <c r="AG43" s="27"/>
      <c r="AH43" s="26"/>
      <c r="AI43" s="26"/>
      <c r="AJ43" s="26"/>
      <c r="AK43" s="26"/>
      <c r="AL43" s="26"/>
      <c r="AM43" s="26"/>
    </row>
    <row r="44" spans="1:40" ht="14" x14ac:dyDescent="0.3">
      <c r="A4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4" s="11">
        <v>306</v>
      </c>
      <c r="C44" s="249" t="str">
        <f t="shared" si="7"/>
        <v>4级-2级</v>
      </c>
      <c r="D44" s="249" t="s">
        <v>37</v>
      </c>
      <c r="E44" s="249" t="s">
        <v>42</v>
      </c>
      <c r="F44" s="249" t="s">
        <v>29</v>
      </c>
      <c r="G44" s="259" t="s">
        <v>55</v>
      </c>
      <c r="H44" s="280">
        <f>IF(I44="主营业务收入",1,IF(I44="营业收入",2,IF(I44="租赁收入",3,IF(I44="利息收入",4,IF(I44="企业拆借利息收入",5,IF(I44="其他业务收入",6,IF(I44="其他收入",7,IF(I44="主营业务成本",8,IF(I44="营业成本",9,IF(I44="生产成本",10,IF(I44="其他业务成本",11,IF(I44="主营业务支出",12,IF(I44="其他业务支出",13,IF(I44="营业外支出",14,IF(I44="材料采购",15,IF(I44="库存商品",16,IF(I44="库存内销商品",17,IF(I44="其他应收款",18,IF(I44="长期股权投资",19,IF(I44="其他应付款",20,IF(I44="财务费用",21,IF(I44="管理费用",22,IF(I44="管理费",23,IF(I44="销售费用",24,IF(I44="投资收益",25,IF(I44="资产处置收益",26,B))))))))))))))))))))))))))</f>
        <v>1</v>
      </c>
      <c r="I44" s="122" t="s">
        <v>144</v>
      </c>
      <c r="J44" s="14" t="s">
        <v>303</v>
      </c>
      <c r="K44" s="215">
        <v>396171.56999999995</v>
      </c>
      <c r="L44" s="87"/>
      <c r="M44" s="87"/>
      <c r="N44" s="17"/>
      <c r="O44" s="394"/>
      <c r="P44" s="89"/>
      <c r="Q44" s="91"/>
      <c r="R44" s="21"/>
      <c r="S44" s="21"/>
      <c r="T44" s="22"/>
      <c r="U44" s="21"/>
      <c r="V44" s="21"/>
      <c r="W44" s="22"/>
      <c r="X44" s="23"/>
      <c r="Y44" s="23"/>
      <c r="Z44" s="24"/>
      <c r="AA44" s="25">
        <f t="shared" si="8"/>
        <v>396171.57</v>
      </c>
      <c r="AB44" s="25">
        <f t="shared" si="9"/>
        <v>0</v>
      </c>
      <c r="AC44" s="26"/>
      <c r="AD44" s="26"/>
      <c r="AE44" s="26"/>
      <c r="AF44" s="26"/>
      <c r="AG44" s="27"/>
      <c r="AH44" s="26"/>
      <c r="AI44" s="26"/>
      <c r="AJ44" s="26"/>
      <c r="AK44" s="26"/>
      <c r="AL44" s="26"/>
      <c r="AM44" s="26"/>
    </row>
    <row r="45" spans="1:40" ht="13" customHeight="1" x14ac:dyDescent="0.3">
      <c r="A4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5" s="11">
        <v>350</v>
      </c>
      <c r="C45" s="250" t="str">
        <f t="shared" si="7"/>
        <v>4级-3级</v>
      </c>
      <c r="D45" s="249" t="s">
        <v>37</v>
      </c>
      <c r="E45" s="249" t="s">
        <v>42</v>
      </c>
      <c r="F45" s="250" t="s">
        <v>33</v>
      </c>
      <c r="G45" s="259" t="s">
        <v>146</v>
      </c>
      <c r="H45" s="280">
        <f>IF(I45="主营业务收入",1,IF(I45="营业收入",2,IF(I45="租赁收入",3,IF(I45="利息收入",4,IF(I45="企业拆借利息收入",5,IF(I45="其他业务收入",6,IF(I45="其他收入",7,IF(I45="主营业务成本",8,IF(I45="营业成本",9,IF(I45="生产成本",10,IF(I45="其他业务成本",11,IF(I45="主营业务支出",12,IF(I45="其他业务支出",13,IF(I45="营业外支出",14,IF(I45="材料采购",15,IF(I45="库存商品",16,IF(I45="库存内销商品",17,IF(I45="其他应收款",18,IF(I45="长期股权投资",19,IF(I45="其他应付款",20,IF(I45="财务费用",21,IF(I45="管理费用",22,IF(I45="管理费",23,IF(I45="销售费用",24,IF(I45="投资收益",25,IF(I45="资产处置收益",26,B))))))))))))))))))))))))))</f>
        <v>1</v>
      </c>
      <c r="I45" s="122" t="s">
        <v>144</v>
      </c>
      <c r="J45" s="14" t="s">
        <v>303</v>
      </c>
      <c r="K45" s="215">
        <v>299412.15000000002</v>
      </c>
      <c r="L45" s="87"/>
      <c r="M45" s="87"/>
      <c r="N45" s="17"/>
      <c r="O45" s="394"/>
      <c r="P45" s="90"/>
      <c r="Q45" s="91"/>
      <c r="R45" s="21"/>
      <c r="S45" s="21"/>
      <c r="T45" s="22"/>
      <c r="U45" s="21"/>
      <c r="V45" s="21"/>
      <c r="W45" s="22"/>
      <c r="X45" s="23"/>
      <c r="Y45" s="23"/>
      <c r="Z45" s="24"/>
      <c r="AA45" s="25">
        <f t="shared" si="8"/>
        <v>299412.15000000002</v>
      </c>
      <c r="AB45" s="25">
        <f t="shared" si="9"/>
        <v>0</v>
      </c>
      <c r="AC45" s="26"/>
      <c r="AD45" s="26"/>
      <c r="AE45" s="26"/>
      <c r="AF45" s="26"/>
      <c r="AG45" s="27"/>
      <c r="AH45" s="26"/>
      <c r="AI45" s="26"/>
      <c r="AJ45" s="26"/>
      <c r="AK45" s="26"/>
      <c r="AL45" s="26"/>
      <c r="AM45" s="26"/>
    </row>
    <row r="46" spans="1:40" ht="14" x14ac:dyDescent="0.3">
      <c r="A4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6" s="11">
        <v>283</v>
      </c>
      <c r="C46" s="249" t="str">
        <f t="shared" si="7"/>
        <v>4级-3级</v>
      </c>
      <c r="D46" s="249" t="s">
        <v>37</v>
      </c>
      <c r="E46" s="249" t="s">
        <v>66</v>
      </c>
      <c r="F46" s="249" t="s">
        <v>33</v>
      </c>
      <c r="G46" s="249" t="s">
        <v>117</v>
      </c>
      <c r="H46" s="280">
        <f>IF(I46="主营业务收入",1,IF(I46="营业收入",2,IF(I46="租赁收入",3,IF(I46="利息收入",4,IF(I46="企业拆借利息收入",5,IF(I46="其他业务收入",6,IF(I46="其他收入",7,IF(I46="主营业务成本",8,IF(I46="营业成本",9,IF(I46="生产成本",10,IF(I46="其他业务成本",11,IF(I46="主营业务支出",12,IF(I46="其他业务支出",13,IF(I46="营业外支出",14,IF(I46="材料采购",15,IF(I46="库存商品",16,IF(I46="库存内销商品",17,IF(I46="其他应收款",18,IF(I46="长期股权投资",19,IF(I46="其他应付款",20,IF(I46="财务费用",21,IF(I46="管理费用",22,IF(I46="管理费",23,IF(I46="销售费用",24,IF(I46="投资收益",25,IF(I46="资产处置收益",26,B))))))))))))))))))))))))))</f>
        <v>1</v>
      </c>
      <c r="I46" s="122" t="s">
        <v>144</v>
      </c>
      <c r="J46" s="14" t="s">
        <v>303</v>
      </c>
      <c r="K46" s="215">
        <v>298010.62</v>
      </c>
      <c r="L46" s="16"/>
      <c r="M46" s="16"/>
      <c r="N46" s="17"/>
      <c r="O46" s="394"/>
      <c r="P46" s="89"/>
      <c r="Q46" s="91"/>
      <c r="R46" s="21"/>
      <c r="S46" s="21"/>
      <c r="T46" s="22"/>
      <c r="U46" s="21"/>
      <c r="V46" s="21"/>
      <c r="W46" s="22"/>
      <c r="X46" s="23"/>
      <c r="Y46" s="23"/>
      <c r="Z46" s="24"/>
      <c r="AA46" s="25">
        <f t="shared" si="8"/>
        <v>298010.62</v>
      </c>
      <c r="AB46" s="25">
        <f t="shared" si="9"/>
        <v>0</v>
      </c>
      <c r="AC46" s="26"/>
      <c r="AD46" s="26"/>
      <c r="AE46" s="26"/>
      <c r="AF46" s="26"/>
      <c r="AG46" s="27"/>
      <c r="AH46" s="26"/>
      <c r="AI46" s="26"/>
      <c r="AJ46" s="26"/>
      <c r="AK46" s="26"/>
      <c r="AL46" s="26"/>
      <c r="AM46" s="26"/>
    </row>
    <row r="47" spans="1:40" ht="13" customHeight="1" x14ac:dyDescent="0.3">
      <c r="A47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47" s="11">
        <v>62</v>
      </c>
      <c r="C47" s="249" t="str">
        <f t="shared" si="7"/>
        <v>2级-2级</v>
      </c>
      <c r="D47" s="249" t="s">
        <v>29</v>
      </c>
      <c r="E47" s="249" t="s">
        <v>125</v>
      </c>
      <c r="F47" s="249" t="s">
        <v>29</v>
      </c>
      <c r="G47" s="249" t="s">
        <v>44</v>
      </c>
      <c r="H47" s="280">
        <f>IF(I47="主营业务收入",1,IF(I47="营业收入",2,IF(I47="租赁收入",3,IF(I47="利息收入",4,IF(I47="企业拆借利息收入",5,IF(I47="其他业务收入",6,IF(I47="其他收入",7,IF(I47="主营业务成本",8,IF(I47="营业成本",9,IF(I47="生产成本",10,IF(I47="其他业务成本",11,IF(I47="主营业务支出",12,IF(I47="其他业务支出",13,IF(I47="营业外支出",14,IF(I47="材料采购",15,IF(I47="库存商品",16,IF(I47="库存内销商品",17,IF(I47="其他应收款",18,IF(I47="长期股权投资",19,IF(I47="其他应付款",20,IF(I47="财务费用",21,IF(I47="管理费用",22,IF(I47="管理费",23,IF(I47="销售费用",24,IF(I47="投资收益",25,IF(I47="资产处置收益",26,B))))))))))))))))))))))))))</f>
        <v>1</v>
      </c>
      <c r="I47" s="122" t="s">
        <v>144</v>
      </c>
      <c r="J47" s="14" t="s">
        <v>145</v>
      </c>
      <c r="K47" s="215">
        <v>283407.08</v>
      </c>
      <c r="L47" s="16"/>
      <c r="M47" s="16"/>
      <c r="N47" s="17"/>
      <c r="O47" s="394"/>
      <c r="P47" s="90"/>
      <c r="Q47" s="91"/>
      <c r="R47" s="21"/>
      <c r="S47" s="21"/>
      <c r="T47" s="22"/>
      <c r="U47" s="21"/>
      <c r="V47" s="21"/>
      <c r="W47" s="22"/>
      <c r="X47" s="23"/>
      <c r="Y47" s="23"/>
      <c r="Z47" s="24"/>
      <c r="AA47" s="25">
        <f t="shared" si="8"/>
        <v>283407.08</v>
      </c>
      <c r="AB47" s="25">
        <f t="shared" si="9"/>
        <v>0</v>
      </c>
      <c r="AC47" s="26"/>
      <c r="AD47" s="26"/>
      <c r="AE47" s="26"/>
      <c r="AF47" s="26"/>
      <c r="AG47" s="27"/>
      <c r="AH47" s="26"/>
      <c r="AI47" s="26"/>
      <c r="AJ47" s="26"/>
      <c r="AK47" s="26"/>
      <c r="AL47" s="26"/>
      <c r="AM47" s="26"/>
    </row>
    <row r="48" spans="1:40" ht="13" customHeight="1" x14ac:dyDescent="0.3">
      <c r="A4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8" s="226">
        <v>290</v>
      </c>
      <c r="C48" s="253" t="str">
        <f t="shared" si="7"/>
        <v>4级-3级</v>
      </c>
      <c r="D48" s="253" t="s">
        <v>37</v>
      </c>
      <c r="E48" s="253" t="s">
        <v>66</v>
      </c>
      <c r="F48" s="253" t="s">
        <v>33</v>
      </c>
      <c r="G48" s="253" t="s">
        <v>231</v>
      </c>
      <c r="H48" s="280">
        <f>IF(I48="主营业务收入",1,IF(I48="营业收入",2,IF(I48="租赁收入",3,IF(I48="利息收入",4,IF(I48="企业拆借利息收入",5,IF(I48="其他业务收入",6,IF(I48="其他收入",7,IF(I48="主营业务成本",8,IF(I48="营业成本",9,IF(I48="生产成本",10,IF(I48="其他业务成本",11,IF(I48="主营业务支出",12,IF(I48="其他业务支出",13,IF(I48="营业外支出",14,IF(I48="材料采购",15,IF(I48="库存商品",16,IF(I48="库存内销商品",17,IF(I48="其他应收款",18,IF(I48="长期股权投资",19,IF(I48="其他应付款",20,IF(I48="财务费用",21,IF(I48="管理费用",22,IF(I48="管理费",23,IF(I48="销售费用",24,IF(I48="投资收益",25,IF(I48="资产处置收益",26,B))))))))))))))))))))))))))</f>
        <v>1</v>
      </c>
      <c r="I48" s="227" t="s">
        <v>144</v>
      </c>
      <c r="J48" s="241" t="s">
        <v>303</v>
      </c>
      <c r="K48" s="228">
        <v>273545.78999999998</v>
      </c>
      <c r="L48" s="245"/>
      <c r="M48" s="245"/>
      <c r="N48" s="234"/>
      <c r="O48" s="395"/>
      <c r="P48" s="235"/>
      <c r="Q48" s="236"/>
      <c r="R48" s="233"/>
      <c r="S48" s="233"/>
      <c r="T48" s="234"/>
      <c r="U48" s="233"/>
      <c r="V48" s="233"/>
      <c r="W48" s="234"/>
      <c r="X48" s="235"/>
      <c r="Y48" s="235"/>
      <c r="Z48" s="236"/>
      <c r="AA48" s="237">
        <f t="shared" si="8"/>
        <v>273545.78999999998</v>
      </c>
      <c r="AB48" s="237">
        <f t="shared" si="9"/>
        <v>0</v>
      </c>
      <c r="AC48" s="238"/>
      <c r="AD48" s="238"/>
      <c r="AE48" s="238"/>
      <c r="AF48" s="238"/>
      <c r="AG48" s="239"/>
      <c r="AH48" s="238"/>
      <c r="AI48" s="238"/>
      <c r="AJ48" s="238"/>
      <c r="AK48" s="238"/>
      <c r="AL48" s="238"/>
      <c r="AM48" s="238"/>
      <c r="AN48" s="240"/>
    </row>
    <row r="49" spans="1:40" s="240" customFormat="1" ht="14" x14ac:dyDescent="0.3">
      <c r="A49" s="225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49" s="226">
        <v>577</v>
      </c>
      <c r="C49" s="253" t="s">
        <v>496</v>
      </c>
      <c r="D49" s="253" t="s">
        <v>33</v>
      </c>
      <c r="E49" s="253" t="s">
        <v>458</v>
      </c>
      <c r="F49" s="253" t="s">
        <v>33</v>
      </c>
      <c r="G49" s="253" t="s">
        <v>434</v>
      </c>
      <c r="H49" s="280">
        <f>IF(I49="主营业务收入",1,IF(I49="营业收入",2,IF(I49="租赁收入",3,IF(I49="利息收入",4,IF(I49="企业拆借利息收入",5,IF(I49="其他业务收入",6,IF(I49="其他收入",7,IF(I49="主营业务成本",8,IF(I49="营业成本",9,IF(I49="生产成本",10,IF(I49="其他业务成本",11,IF(I49="主营业务支出",12,IF(I49="其他业务支出",13,IF(I49="营业外支出",14,IF(I49="材料采购",15,IF(I49="库存商品",16,IF(I49="库存内销商品",17,IF(I49="其他应收款",18,IF(I49="长期股权投资",19,IF(I49="其他应付款",20,IF(I49="财务费用",21,IF(I49="管理费用",22,IF(I49="管理费",23,IF(I49="销售费用",24,IF(I49="投资收益",25,IF(I49="资产处置收益",26,B))))))))))))))))))))))))))</f>
        <v>1</v>
      </c>
      <c r="I49" s="227" t="s">
        <v>144</v>
      </c>
      <c r="J49" s="245"/>
      <c r="K49" s="228">
        <v>272699.91999999993</v>
      </c>
      <c r="L49" s="245"/>
      <c r="M49" s="245"/>
      <c r="N49" s="234"/>
      <c r="O49" s="395"/>
      <c r="P49" s="235"/>
      <c r="Q49" s="236"/>
      <c r="R49" s="233"/>
      <c r="S49" s="233"/>
      <c r="T49" s="234"/>
      <c r="U49" s="233"/>
      <c r="V49" s="233"/>
      <c r="W49" s="234"/>
      <c r="X49" s="235"/>
      <c r="Y49" s="235"/>
      <c r="Z49" s="236"/>
      <c r="AA49" s="237">
        <v>272699.92</v>
      </c>
      <c r="AB49" s="237">
        <v>0</v>
      </c>
      <c r="AC49" s="238"/>
      <c r="AD49" s="238"/>
      <c r="AE49" s="238"/>
      <c r="AF49" s="238"/>
      <c r="AG49" s="239"/>
      <c r="AH49" s="238"/>
      <c r="AI49" s="238"/>
      <c r="AJ49" s="238"/>
      <c r="AK49" s="238"/>
      <c r="AL49" s="238"/>
      <c r="AM49" s="238"/>
    </row>
    <row r="50" spans="1:40" s="240" customFormat="1" ht="13" customHeight="1" x14ac:dyDescent="0.3">
      <c r="A5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0" s="226">
        <v>310</v>
      </c>
      <c r="C50" s="253" t="str">
        <f t="shared" ref="C50:C57" si="10">TEXT(D50,"000")&amp;"-"&amp;TEXT(F50,"000")</f>
        <v>4级-3级</v>
      </c>
      <c r="D50" s="253" t="s">
        <v>37</v>
      </c>
      <c r="E50" s="253" t="s">
        <v>42</v>
      </c>
      <c r="F50" s="253" t="s">
        <v>33</v>
      </c>
      <c r="G50" s="260" t="s">
        <v>337</v>
      </c>
      <c r="H50" s="280">
        <f>IF(I50="主营业务收入",1,IF(I50="营业收入",2,IF(I50="租赁收入",3,IF(I50="利息收入",4,IF(I50="企业拆借利息收入",5,IF(I50="其他业务收入",6,IF(I50="其他收入",7,IF(I50="主营业务成本",8,IF(I50="营业成本",9,IF(I50="生产成本",10,IF(I50="其他业务成本",11,IF(I50="主营业务支出",12,IF(I50="其他业务支出",13,IF(I50="营业外支出",14,IF(I50="材料采购",15,IF(I50="库存商品",16,IF(I50="库存内销商品",17,IF(I50="其他应收款",18,IF(I50="长期股权投资",19,IF(I50="其他应付款",20,IF(I50="财务费用",21,IF(I50="管理费用",22,IF(I50="管理费",23,IF(I50="销售费用",24,IF(I50="投资收益",25,IF(I50="资产处置收益",26,B))))))))))))))))))))))))))</f>
        <v>1</v>
      </c>
      <c r="I50" s="227" t="s">
        <v>144</v>
      </c>
      <c r="J50" s="241" t="s">
        <v>303</v>
      </c>
      <c r="K50" s="228">
        <v>270285.28000000003</v>
      </c>
      <c r="L50" s="245"/>
      <c r="M50" s="245"/>
      <c r="N50" s="234"/>
      <c r="O50" s="395"/>
      <c r="P50" s="235"/>
      <c r="Q50" s="236"/>
      <c r="R50" s="233"/>
      <c r="S50" s="233"/>
      <c r="T50" s="234"/>
      <c r="U50" s="233"/>
      <c r="V50" s="233"/>
      <c r="W50" s="234"/>
      <c r="X50" s="235"/>
      <c r="Y50" s="235"/>
      <c r="Z50" s="236"/>
      <c r="AA50" s="237">
        <f t="shared" ref="AA50:AA57" si="11">ROUND(K50-W50-Z50,2)</f>
        <v>270285.28000000003</v>
      </c>
      <c r="AB50" s="237">
        <f t="shared" ref="AB50:AB57" si="12">ROUND(N50+Q50-T50,2)</f>
        <v>0</v>
      </c>
      <c r="AC50" s="238"/>
      <c r="AD50" s="238"/>
      <c r="AE50" s="238"/>
      <c r="AF50" s="238"/>
      <c r="AG50" s="239"/>
      <c r="AH50" s="238"/>
      <c r="AI50" s="238"/>
      <c r="AJ50" s="238"/>
      <c r="AK50" s="238"/>
      <c r="AL50" s="238"/>
      <c r="AM50" s="238"/>
    </row>
    <row r="51" spans="1:40" ht="14" x14ac:dyDescent="0.3">
      <c r="A51" s="225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1" s="226">
        <v>620</v>
      </c>
      <c r="C51" s="252" t="str">
        <f t="shared" si="10"/>
        <v>3级-2级</v>
      </c>
      <c r="D51" s="252" t="s">
        <v>33</v>
      </c>
      <c r="E51" s="316" t="s">
        <v>214</v>
      </c>
      <c r="F51" s="252" t="s">
        <v>29</v>
      </c>
      <c r="G51" s="252" t="s">
        <v>50</v>
      </c>
      <c r="H51" s="280">
        <f>IF(I51="主营业务收入",1,IF(I51="营业收入",2,IF(I51="租赁收入",3,IF(I51="利息收入",4,IF(I51="企业拆借利息收入",5,IF(I51="其他业务收入",6,IF(I51="其他收入",7,IF(I51="主营业务成本",8,IF(I51="营业成本",9,IF(I51="生产成本",10,IF(I51="其他业务成本",11,IF(I51="主营业务支出",12,IF(I51="其他业务支出",13,IF(I51="营业外支出",14,IF(I51="材料采购",15,IF(I51="库存商品",16,IF(I51="库存内销商品",17,IF(I51="其他应收款",18,IF(I51="长期股权投资",19,IF(I51="其他应付款",20,IF(I51="财务费用",21,IF(I51="管理费用",22,IF(I51="管理费",23,IF(I51="销售费用",24,IF(I51="投资收益",25,IF(I51="资产处置收益",26,B))))))))))))))))))))))))))</f>
        <v>1</v>
      </c>
      <c r="I51" s="227" t="s">
        <v>144</v>
      </c>
      <c r="J51" s="227"/>
      <c r="K51" s="228">
        <v>267149.34999999998</v>
      </c>
      <c r="L51" s="227"/>
      <c r="M51" s="227"/>
      <c r="N51" s="232"/>
      <c r="O51" s="396"/>
      <c r="P51" s="231"/>
      <c r="Q51" s="232"/>
      <c r="R51" s="233"/>
      <c r="S51" s="233"/>
      <c r="T51" s="234"/>
      <c r="U51" s="233"/>
      <c r="V51" s="233"/>
      <c r="W51" s="234"/>
      <c r="X51" s="235"/>
      <c r="Y51" s="235"/>
      <c r="Z51" s="236"/>
      <c r="AA51" s="237">
        <f t="shared" si="11"/>
        <v>267149.34999999998</v>
      </c>
      <c r="AB51" s="237">
        <f t="shared" si="12"/>
        <v>0</v>
      </c>
      <c r="AC51" s="238"/>
      <c r="AD51" s="238"/>
      <c r="AE51" s="238"/>
      <c r="AF51" s="238"/>
      <c r="AG51" s="239"/>
      <c r="AH51" s="238"/>
      <c r="AI51" s="238"/>
      <c r="AJ51" s="238"/>
      <c r="AK51" s="238"/>
      <c r="AL51" s="238"/>
      <c r="AM51" s="238"/>
      <c r="AN51" s="240"/>
    </row>
    <row r="52" spans="1:40" s="290" customFormat="1" ht="14" x14ac:dyDescent="0.3">
      <c r="A5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2" s="11">
        <v>276</v>
      </c>
      <c r="C52" s="249" t="str">
        <f t="shared" si="10"/>
        <v>4级-3级</v>
      </c>
      <c r="D52" s="249" t="s">
        <v>37</v>
      </c>
      <c r="E52" s="249" t="s">
        <v>66</v>
      </c>
      <c r="F52" s="249" t="s">
        <v>33</v>
      </c>
      <c r="G52" s="249" t="s">
        <v>332</v>
      </c>
      <c r="H52" s="280">
        <f>IF(I52="主营业务收入",1,IF(I52="营业收入",2,IF(I52="租赁收入",3,IF(I52="利息收入",4,IF(I52="企业拆借利息收入",5,IF(I52="其他业务收入",6,IF(I52="其他收入",7,IF(I52="主营业务成本",8,IF(I52="营业成本",9,IF(I52="生产成本",10,IF(I52="其他业务成本",11,IF(I52="主营业务支出",12,IF(I52="其他业务支出",13,IF(I52="营业外支出",14,IF(I52="材料采购",15,IF(I52="库存商品",16,IF(I52="库存内销商品",17,IF(I52="其他应收款",18,IF(I52="长期股权投资",19,IF(I52="其他应付款",20,IF(I52="财务费用",21,IF(I52="管理费用",22,IF(I52="管理费",23,IF(I52="销售费用",24,IF(I52="投资收益",25,IF(I52="资产处置收益",26,B))))))))))))))))))))))))))</f>
        <v>1</v>
      </c>
      <c r="I52" s="122" t="s">
        <v>144</v>
      </c>
      <c r="J52" s="14" t="s">
        <v>210</v>
      </c>
      <c r="K52" s="215">
        <v>263030.61</v>
      </c>
      <c r="L52" s="16"/>
      <c r="M52" s="16"/>
      <c r="N52" s="17"/>
      <c r="O52" s="394"/>
      <c r="P52" s="89"/>
      <c r="Q52" s="91"/>
      <c r="R52" s="21"/>
      <c r="S52" s="21"/>
      <c r="T52" s="22"/>
      <c r="U52" s="21"/>
      <c r="V52" s="21"/>
      <c r="W52" s="22"/>
      <c r="X52" s="23"/>
      <c r="Y52" s="23"/>
      <c r="Z52" s="24"/>
      <c r="AA52" s="25">
        <f t="shared" si="11"/>
        <v>263030.61</v>
      </c>
      <c r="AB52" s="25">
        <f t="shared" si="12"/>
        <v>0</v>
      </c>
      <c r="AC52" s="26"/>
      <c r="AD52" s="26"/>
      <c r="AE52" s="26"/>
      <c r="AF52" s="26"/>
      <c r="AG52" s="27"/>
      <c r="AH52" s="26"/>
      <c r="AI52" s="26"/>
      <c r="AJ52" s="26"/>
      <c r="AK52" s="26"/>
      <c r="AL52" s="26"/>
      <c r="AM52" s="26"/>
      <c r="AN52"/>
    </row>
    <row r="53" spans="1:40" ht="14" x14ac:dyDescent="0.3">
      <c r="A5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3" s="11">
        <v>341</v>
      </c>
      <c r="C53" s="249" t="str">
        <f t="shared" si="10"/>
        <v>4级-2级</v>
      </c>
      <c r="D53" s="249" t="s">
        <v>37</v>
      </c>
      <c r="E53" s="249" t="s">
        <v>42</v>
      </c>
      <c r="F53" s="249" t="s">
        <v>29</v>
      </c>
      <c r="G53" s="259" t="s">
        <v>54</v>
      </c>
      <c r="H53" s="280">
        <f>IF(I53="主营业务收入",1,IF(I53="营业收入",2,IF(I53="租赁收入",3,IF(I53="利息收入",4,IF(I53="企业拆借利息收入",5,IF(I53="其他业务收入",6,IF(I53="其他收入",7,IF(I53="主营业务成本",8,IF(I53="营业成本",9,IF(I53="生产成本",10,IF(I53="其他业务成本",11,IF(I53="主营业务支出",12,IF(I53="其他业务支出",13,IF(I53="营业外支出",14,IF(I53="材料采购",15,IF(I53="库存商品",16,IF(I53="库存内销商品",17,IF(I53="其他应收款",18,IF(I53="长期股权投资",19,IF(I53="其他应付款",20,IF(I53="财务费用",21,IF(I53="管理费用",22,IF(I53="管理费",23,IF(I53="销售费用",24,IF(I53="投资收益",25,IF(I53="资产处置收益",26,B))))))))))))))))))))))))))</f>
        <v>1</v>
      </c>
      <c r="I53" s="122" t="s">
        <v>144</v>
      </c>
      <c r="J53" s="14" t="s">
        <v>303</v>
      </c>
      <c r="K53" s="215">
        <v>260913.59</v>
      </c>
      <c r="L53" s="87"/>
      <c r="M53" s="87"/>
      <c r="N53" s="17"/>
      <c r="O53" s="394"/>
      <c r="P53" s="89"/>
      <c r="Q53" s="91"/>
      <c r="R53" s="21"/>
      <c r="S53" s="21"/>
      <c r="T53" s="22"/>
      <c r="U53" s="21"/>
      <c r="V53" s="21"/>
      <c r="W53" s="22"/>
      <c r="X53" s="23"/>
      <c r="Y53" s="23"/>
      <c r="Z53" s="24"/>
      <c r="AA53" s="25">
        <f t="shared" si="11"/>
        <v>260913.59</v>
      </c>
      <c r="AB53" s="25">
        <f t="shared" si="12"/>
        <v>0</v>
      </c>
      <c r="AC53" s="26"/>
      <c r="AD53" s="26"/>
      <c r="AE53" s="26"/>
      <c r="AF53" s="26"/>
      <c r="AG53" s="27"/>
      <c r="AH53" s="26"/>
      <c r="AI53" s="26"/>
      <c r="AJ53" s="26"/>
      <c r="AK53" s="26"/>
      <c r="AL53" s="26"/>
      <c r="AM53" s="26"/>
    </row>
    <row r="54" spans="1:40" ht="13" customHeight="1" x14ac:dyDescent="0.3">
      <c r="A5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4" s="11">
        <v>644</v>
      </c>
      <c r="C54" s="248" t="str">
        <f t="shared" si="10"/>
        <v>3级-3级</v>
      </c>
      <c r="D54" s="248" t="s">
        <v>33</v>
      </c>
      <c r="E54" s="248" t="s">
        <v>146</v>
      </c>
      <c r="F54" s="248" t="s">
        <v>33</v>
      </c>
      <c r="G54" s="248" t="s">
        <v>66</v>
      </c>
      <c r="H54" s="280">
        <f>IF(I54="主营业务收入",1,IF(I54="营业收入",2,IF(I54="租赁收入",3,IF(I54="利息收入",4,IF(I54="企业拆借利息收入",5,IF(I54="其他业务收入",6,IF(I54="其他收入",7,IF(I54="主营业务成本",8,IF(I54="营业成本",9,IF(I54="生产成本",10,IF(I54="其他业务成本",11,IF(I54="主营业务支出",12,IF(I54="其他业务支出",13,IF(I54="营业外支出",14,IF(I54="材料采购",15,IF(I54="库存商品",16,IF(I54="库存内销商品",17,IF(I54="其他应收款",18,IF(I54="长期股权投资",19,IF(I54="其他应付款",20,IF(I54="财务费用",21,IF(I54="管理费用",22,IF(I54="管理费",23,IF(I54="销售费用",24,IF(I54="投资收益",25,IF(I54="资产处置收益",26,B))))))))))))))))))))))))))</f>
        <v>1</v>
      </c>
      <c r="I54" s="122" t="s">
        <v>144</v>
      </c>
      <c r="J54" s="122" t="s">
        <v>122</v>
      </c>
      <c r="K54" s="215">
        <v>260707.83</v>
      </c>
      <c r="L54" s="122"/>
      <c r="M54" s="122"/>
      <c r="N54" s="124"/>
      <c r="O54" s="393"/>
      <c r="P54" s="125"/>
      <c r="Q54" s="124"/>
      <c r="R54" s="21"/>
      <c r="S54" s="21"/>
      <c r="T54" s="22"/>
      <c r="U54" s="21"/>
      <c r="V54" s="21"/>
      <c r="W54" s="22"/>
      <c r="X54" s="23"/>
      <c r="Y54" s="23"/>
      <c r="Z54" s="24"/>
      <c r="AA54" s="25">
        <f t="shared" si="11"/>
        <v>260707.83</v>
      </c>
      <c r="AB54" s="25">
        <f t="shared" si="12"/>
        <v>0</v>
      </c>
      <c r="AC54" s="26"/>
      <c r="AD54" s="26"/>
      <c r="AE54" s="26"/>
      <c r="AF54" s="26"/>
      <c r="AG54" s="27"/>
      <c r="AH54" s="26"/>
      <c r="AI54" s="26"/>
      <c r="AJ54" s="26"/>
      <c r="AK54" s="26"/>
      <c r="AL54" s="26"/>
      <c r="AM54" s="26"/>
    </row>
    <row r="55" spans="1:40" s="240" customFormat="1" ht="13" customHeight="1" x14ac:dyDescent="0.3">
      <c r="A5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5" s="11">
        <v>337</v>
      </c>
      <c r="C55" s="249" t="str">
        <f t="shared" si="10"/>
        <v>4级-2级</v>
      </c>
      <c r="D55" s="249" t="s">
        <v>37</v>
      </c>
      <c r="E55" s="249" t="s">
        <v>42</v>
      </c>
      <c r="F55" s="249" t="s">
        <v>29</v>
      </c>
      <c r="G55" s="259" t="s">
        <v>259</v>
      </c>
      <c r="H55" s="280">
        <f>IF(I55="主营业务收入",1,IF(I55="营业收入",2,IF(I55="租赁收入",3,IF(I55="利息收入",4,IF(I55="企业拆借利息收入",5,IF(I55="其他业务收入",6,IF(I55="其他收入",7,IF(I55="主营业务成本",8,IF(I55="营业成本",9,IF(I55="生产成本",10,IF(I55="其他业务成本",11,IF(I55="主营业务支出",12,IF(I55="其他业务支出",13,IF(I55="营业外支出",14,IF(I55="材料采购",15,IF(I55="库存商品",16,IF(I55="库存内销商品",17,IF(I55="其他应收款",18,IF(I55="长期股权投资",19,IF(I55="其他应付款",20,IF(I55="财务费用",21,IF(I55="管理费用",22,IF(I55="管理费",23,IF(I55="销售费用",24,IF(I55="投资收益",25,IF(I55="资产处置收益",26,B))))))))))))))))))))))))))</f>
        <v>1</v>
      </c>
      <c r="I55" s="122" t="s">
        <v>144</v>
      </c>
      <c r="J55" s="14" t="s">
        <v>303</v>
      </c>
      <c r="K55" s="215">
        <v>259552.51999999996</v>
      </c>
      <c r="L55" s="87"/>
      <c r="M55" s="87"/>
      <c r="N55" s="17"/>
      <c r="O55" s="394"/>
      <c r="P55" s="89"/>
      <c r="Q55" s="91"/>
      <c r="R55" s="21"/>
      <c r="S55" s="21"/>
      <c r="T55" s="22"/>
      <c r="U55" s="21"/>
      <c r="V55" s="21"/>
      <c r="W55" s="22"/>
      <c r="X55" s="23"/>
      <c r="Y55" s="23"/>
      <c r="Z55" s="24"/>
      <c r="AA55" s="25">
        <f t="shared" si="11"/>
        <v>259552.52</v>
      </c>
      <c r="AB55" s="25">
        <f t="shared" si="12"/>
        <v>0</v>
      </c>
      <c r="AC55" s="26"/>
      <c r="AD55" s="26"/>
      <c r="AE55" s="26"/>
      <c r="AF55" s="26"/>
      <c r="AG55" s="27"/>
      <c r="AH55" s="26"/>
      <c r="AI55" s="26"/>
      <c r="AJ55" s="26"/>
      <c r="AK55" s="26"/>
      <c r="AL55" s="26"/>
      <c r="AM55" s="26"/>
      <c r="AN55"/>
    </row>
    <row r="56" spans="1:40" ht="14" x14ac:dyDescent="0.3">
      <c r="A5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6" s="11">
        <v>332</v>
      </c>
      <c r="C56" s="250" t="str">
        <f t="shared" si="10"/>
        <v>4级-3级</v>
      </c>
      <c r="D56" s="249" t="s">
        <v>37</v>
      </c>
      <c r="E56" s="249" t="s">
        <v>42</v>
      </c>
      <c r="F56" s="250" t="s">
        <v>33</v>
      </c>
      <c r="G56" s="259" t="s">
        <v>309</v>
      </c>
      <c r="H56" s="280">
        <f>IF(I56="主营业务收入",1,IF(I56="营业收入",2,IF(I56="租赁收入",3,IF(I56="利息收入",4,IF(I56="企业拆借利息收入",5,IF(I56="其他业务收入",6,IF(I56="其他收入",7,IF(I56="主营业务成本",8,IF(I56="营业成本",9,IF(I56="生产成本",10,IF(I56="其他业务成本",11,IF(I56="主营业务支出",12,IF(I56="其他业务支出",13,IF(I56="营业外支出",14,IF(I56="材料采购",15,IF(I56="库存商品",16,IF(I56="库存内销商品",17,IF(I56="其他应收款",18,IF(I56="长期股权投资",19,IF(I56="其他应付款",20,IF(I56="财务费用",21,IF(I56="管理费用",22,IF(I56="管理费",23,IF(I56="销售费用",24,IF(I56="投资收益",25,IF(I56="资产处置收益",26,B))))))))))))))))))))))))))</f>
        <v>1</v>
      </c>
      <c r="I56" s="122" t="s">
        <v>144</v>
      </c>
      <c r="J56" s="14" t="s">
        <v>303</v>
      </c>
      <c r="K56" s="215">
        <v>254500.32</v>
      </c>
      <c r="L56" s="87"/>
      <c r="M56" s="87"/>
      <c r="N56" s="17"/>
      <c r="O56" s="394"/>
      <c r="P56" s="89"/>
      <c r="Q56" s="91"/>
      <c r="R56" s="21"/>
      <c r="S56" s="21"/>
      <c r="T56" s="22"/>
      <c r="U56" s="21"/>
      <c r="V56" s="21"/>
      <c r="W56" s="22"/>
      <c r="X56" s="23"/>
      <c r="Y56" s="23"/>
      <c r="Z56" s="24"/>
      <c r="AA56" s="266">
        <f t="shared" si="11"/>
        <v>254500.32</v>
      </c>
      <c r="AB56" s="25">
        <f t="shared" si="12"/>
        <v>0</v>
      </c>
      <c r="AC56" s="26"/>
      <c r="AD56" s="26"/>
      <c r="AE56" s="26"/>
      <c r="AF56" s="26"/>
      <c r="AG56" s="27"/>
      <c r="AH56" s="26"/>
      <c r="AI56" s="26"/>
      <c r="AJ56" s="26"/>
      <c r="AK56" s="26"/>
      <c r="AL56" s="26"/>
      <c r="AM56" s="26"/>
    </row>
    <row r="57" spans="1:40" s="240" customFormat="1" ht="13" customHeight="1" x14ac:dyDescent="0.3">
      <c r="A57" s="225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7" s="226">
        <v>309</v>
      </c>
      <c r="C57" s="253" t="str">
        <f t="shared" si="10"/>
        <v>4级-3级</v>
      </c>
      <c r="D57" s="253" t="s">
        <v>37</v>
      </c>
      <c r="E57" s="253" t="s">
        <v>42</v>
      </c>
      <c r="F57" s="253" t="s">
        <v>33</v>
      </c>
      <c r="G57" s="260" t="s">
        <v>336</v>
      </c>
      <c r="H57" s="280">
        <f>IF(I57="主营业务收入",1,IF(I57="营业收入",2,IF(I57="租赁收入",3,IF(I57="利息收入",4,IF(I57="企业拆借利息收入",5,IF(I57="其他业务收入",6,IF(I57="其他收入",7,IF(I57="主营业务成本",8,IF(I57="营业成本",9,IF(I57="生产成本",10,IF(I57="其他业务成本",11,IF(I57="主营业务支出",12,IF(I57="其他业务支出",13,IF(I57="营业外支出",14,IF(I57="材料采购",15,IF(I57="库存商品",16,IF(I57="库存内销商品",17,IF(I57="其他应收款",18,IF(I57="长期股权投资",19,IF(I57="其他应付款",20,IF(I57="财务费用",21,IF(I57="管理费用",22,IF(I57="管理费",23,IF(I57="销售费用",24,IF(I57="投资收益",25,IF(I57="资产处置收益",26,B))))))))))))))))))))))))))</f>
        <v>1</v>
      </c>
      <c r="I57" s="227" t="s">
        <v>144</v>
      </c>
      <c r="J57" s="241" t="s">
        <v>303</v>
      </c>
      <c r="K57" s="228">
        <v>252898.83000000002</v>
      </c>
      <c r="L57" s="245"/>
      <c r="M57" s="245"/>
      <c r="N57" s="234"/>
      <c r="O57" s="395"/>
      <c r="P57" s="235"/>
      <c r="Q57" s="236"/>
      <c r="R57" s="233"/>
      <c r="S57" s="233"/>
      <c r="T57" s="234"/>
      <c r="U57" s="233"/>
      <c r="V57" s="233"/>
      <c r="W57" s="234"/>
      <c r="X57" s="235"/>
      <c r="Y57" s="235"/>
      <c r="Z57" s="236"/>
      <c r="AA57" s="237">
        <f t="shared" si="11"/>
        <v>252898.83</v>
      </c>
      <c r="AB57" s="237">
        <f t="shared" si="12"/>
        <v>0</v>
      </c>
      <c r="AC57" s="238"/>
      <c r="AD57" s="238"/>
      <c r="AE57" s="238"/>
      <c r="AF57" s="238"/>
      <c r="AG57" s="239"/>
      <c r="AH57" s="238"/>
      <c r="AI57" s="238"/>
      <c r="AJ57" s="238"/>
      <c r="AK57" s="238"/>
      <c r="AL57" s="238"/>
      <c r="AM57" s="238"/>
    </row>
    <row r="58" spans="1:40" ht="13" customHeight="1" x14ac:dyDescent="0.3">
      <c r="A5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58" s="11">
        <v>537</v>
      </c>
      <c r="C58" s="249" t="s">
        <v>497</v>
      </c>
      <c r="D58" s="249" t="s">
        <v>33</v>
      </c>
      <c r="E58" s="249" t="s">
        <v>114</v>
      </c>
      <c r="F58" s="249" t="s">
        <v>29</v>
      </c>
      <c r="G58" s="249" t="s">
        <v>44</v>
      </c>
      <c r="H58" s="280">
        <f>IF(I58="主营业务收入",1,IF(I58="营业收入",2,IF(I58="租赁收入",3,IF(I58="利息收入",4,IF(I58="企业拆借利息收入",5,IF(I58="其他业务收入",6,IF(I58="其他收入",7,IF(I58="主营业务成本",8,IF(I58="营业成本",9,IF(I58="生产成本",10,IF(I58="其他业务成本",11,IF(I58="主营业务支出",12,IF(I58="其他业务支出",13,IF(I58="营业外支出",14,IF(I58="材料采购",15,IF(I58="库存商品",16,IF(I58="库存内销商品",17,IF(I58="其他应收款",18,IF(I58="长期股权投资",19,IF(I58="其他应付款",20,IF(I58="财务费用",21,IF(I58="管理费用",22,IF(I58="管理费",23,IF(I58="销售费用",24,IF(I58="投资收益",25,IF(I58="资产处置收益",26,B))))))))))))))))))))))))))</f>
        <v>1</v>
      </c>
      <c r="I58" s="122" t="s">
        <v>144</v>
      </c>
      <c r="J58" s="16"/>
      <c r="K58" s="215">
        <v>251494.98</v>
      </c>
      <c r="L58" s="16"/>
      <c r="M58" s="16"/>
      <c r="N58" s="17"/>
      <c r="O58" s="394"/>
      <c r="P58" s="89"/>
      <c r="Q58" s="91"/>
      <c r="R58" s="21"/>
      <c r="S58" s="21"/>
      <c r="T58" s="22"/>
      <c r="U58" s="21"/>
      <c r="V58" s="21"/>
      <c r="W58" s="22"/>
      <c r="X58" s="23"/>
      <c r="Y58" s="23"/>
      <c r="Z58" s="24"/>
      <c r="AA58" s="25">
        <v>251494.98</v>
      </c>
      <c r="AB58" s="25">
        <v>0</v>
      </c>
      <c r="AC58" s="26"/>
      <c r="AD58" s="26"/>
      <c r="AE58" s="26"/>
      <c r="AF58" s="26"/>
      <c r="AG58" s="27"/>
      <c r="AH58" s="26"/>
      <c r="AI58" s="26"/>
      <c r="AJ58" s="26"/>
      <c r="AK58" s="26"/>
      <c r="AL58" s="26"/>
      <c r="AM58" s="26"/>
    </row>
    <row r="59" spans="1:40" s="240" customFormat="1" ht="14" x14ac:dyDescent="0.3">
      <c r="A5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9" s="226">
        <v>301</v>
      </c>
      <c r="C59" s="253" t="str">
        <f>TEXT(D59,"000")&amp;"-"&amp;TEXT(F59,"000")</f>
        <v>4级-3级</v>
      </c>
      <c r="D59" s="253" t="s">
        <v>37</v>
      </c>
      <c r="E59" s="253" t="s">
        <v>42</v>
      </c>
      <c r="F59" s="253" t="s">
        <v>33</v>
      </c>
      <c r="G59" s="260" t="s">
        <v>88</v>
      </c>
      <c r="H59" s="280">
        <f>IF(I59="主营业务收入",1,IF(I59="营业收入",2,IF(I59="租赁收入",3,IF(I59="利息收入",4,IF(I59="企业拆借利息收入",5,IF(I59="其他业务收入",6,IF(I59="其他收入",7,IF(I59="主营业务成本",8,IF(I59="营业成本",9,IF(I59="生产成本",10,IF(I59="其他业务成本",11,IF(I59="主营业务支出",12,IF(I59="其他业务支出",13,IF(I59="营业外支出",14,IF(I59="材料采购",15,IF(I59="库存商品",16,IF(I59="库存内销商品",17,IF(I59="其他应收款",18,IF(I59="长期股权投资",19,IF(I59="其他应付款",20,IF(I59="财务费用",21,IF(I59="管理费用",22,IF(I59="管理费",23,IF(I59="销售费用",24,IF(I59="投资收益",25,IF(I59="资产处置收益",26,B))))))))))))))))))))))))))</f>
        <v>1</v>
      </c>
      <c r="I59" s="227" t="s">
        <v>144</v>
      </c>
      <c r="J59" s="241" t="s">
        <v>303</v>
      </c>
      <c r="K59" s="228">
        <v>232702.64</v>
      </c>
      <c r="L59" s="245"/>
      <c r="M59" s="245"/>
      <c r="N59" s="234"/>
      <c r="O59" s="395"/>
      <c r="P59" s="235"/>
      <c r="Q59" s="236"/>
      <c r="R59" s="233"/>
      <c r="S59" s="233"/>
      <c r="T59" s="234"/>
      <c r="U59" s="233"/>
      <c r="V59" s="233"/>
      <c r="W59" s="234"/>
      <c r="X59" s="235"/>
      <c r="Y59" s="235"/>
      <c r="Z59" s="236"/>
      <c r="AA59" s="237">
        <f>ROUND(K59-W59-Z59,2)</f>
        <v>232702.64</v>
      </c>
      <c r="AB59" s="237">
        <f>ROUND(N59+Q59-T59,2)</f>
        <v>0</v>
      </c>
      <c r="AC59" s="238"/>
      <c r="AD59" s="238"/>
      <c r="AE59" s="238"/>
      <c r="AF59" s="238"/>
      <c r="AG59" s="239"/>
      <c r="AH59" s="238"/>
      <c r="AI59" s="238"/>
      <c r="AJ59" s="238"/>
      <c r="AK59" s="238"/>
      <c r="AL59" s="238"/>
      <c r="AM59" s="238"/>
    </row>
    <row r="60" spans="1:40" ht="14" x14ac:dyDescent="0.3">
      <c r="A6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0" s="11">
        <v>570</v>
      </c>
      <c r="C60" s="249" t="s">
        <v>496</v>
      </c>
      <c r="D60" s="249" t="s">
        <v>33</v>
      </c>
      <c r="E60" s="249" t="s">
        <v>458</v>
      </c>
      <c r="F60" s="249" t="s">
        <v>33</v>
      </c>
      <c r="G60" s="249" t="s">
        <v>506</v>
      </c>
      <c r="H60" s="280">
        <f>IF(I60="主营业务收入",1,IF(I60="营业收入",2,IF(I60="租赁收入",3,IF(I60="利息收入",4,IF(I60="企业拆借利息收入",5,IF(I60="其他业务收入",6,IF(I60="其他收入",7,IF(I60="主营业务成本",8,IF(I60="营业成本",9,IF(I60="生产成本",10,IF(I60="其他业务成本",11,IF(I60="主营业务支出",12,IF(I60="其他业务支出",13,IF(I60="营业外支出",14,IF(I60="材料采购",15,IF(I60="库存商品",16,IF(I60="库存内销商品",17,IF(I60="其他应收款",18,IF(I60="长期股权投资",19,IF(I60="其他应付款",20,IF(I60="财务费用",21,IF(I60="管理费用",22,IF(I60="管理费",23,IF(I60="销售费用",24,IF(I60="投资收益",25,IF(I60="资产处置收益",26,B))))))))))))))))))))))))))</f>
        <v>1</v>
      </c>
      <c r="I60" s="122" t="s">
        <v>144</v>
      </c>
      <c r="J60" s="16"/>
      <c r="K60" s="215">
        <v>220280.78</v>
      </c>
      <c r="L60" s="16"/>
      <c r="M60" s="16"/>
      <c r="N60" s="17"/>
      <c r="O60" s="394"/>
      <c r="P60" s="89"/>
      <c r="Q60" s="91"/>
      <c r="R60" s="21"/>
      <c r="S60" s="21"/>
      <c r="T60" s="22"/>
      <c r="U60" s="21"/>
      <c r="V60" s="21"/>
      <c r="W60" s="22"/>
      <c r="X60" s="23"/>
      <c r="Y60" s="23"/>
      <c r="Z60" s="24"/>
      <c r="AA60" s="25">
        <v>220280.78</v>
      </c>
      <c r="AB60" s="25">
        <v>0</v>
      </c>
      <c r="AC60" s="26"/>
      <c r="AD60" s="26"/>
      <c r="AE60" s="26"/>
      <c r="AF60" s="26"/>
      <c r="AG60" s="27"/>
      <c r="AH60" s="26"/>
      <c r="AI60" s="26"/>
      <c r="AJ60" s="26"/>
      <c r="AK60" s="26"/>
      <c r="AL60" s="26"/>
      <c r="AM60" s="26"/>
    </row>
    <row r="61" spans="1:40" ht="14" x14ac:dyDescent="0.3">
      <c r="A61" s="173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61" s="11">
        <v>284</v>
      </c>
      <c r="C61" s="249" t="str">
        <f t="shared" ref="C61:C71" si="13">TEXT(D61,"000")&amp;"-"&amp;TEXT(F61,"000")</f>
        <v>4级-2级</v>
      </c>
      <c r="D61" s="249" t="s">
        <v>37</v>
      </c>
      <c r="E61" s="249" t="s">
        <v>66</v>
      </c>
      <c r="F61" s="249" t="s">
        <v>29</v>
      </c>
      <c r="G61" s="249" t="s">
        <v>55</v>
      </c>
      <c r="H61" s="280">
        <f>IF(I61="主营业务收入",1,IF(I61="营业收入",2,IF(I61="租赁收入",3,IF(I61="利息收入",4,IF(I61="企业拆借利息收入",5,IF(I61="其他业务收入",6,IF(I61="其他收入",7,IF(I61="主营业务成本",8,IF(I61="营业成本",9,IF(I61="生产成本",10,IF(I61="其他业务成本",11,IF(I61="主营业务支出",12,IF(I61="其他业务支出",13,IF(I61="营业外支出",14,IF(I61="材料采购",15,IF(I61="库存商品",16,IF(I61="库存内销商品",17,IF(I61="其他应收款",18,IF(I61="长期股权投资",19,IF(I61="其他应付款",20,IF(I61="财务费用",21,IF(I61="管理费用",22,IF(I61="管理费",23,IF(I61="销售费用",24,IF(I61="投资收益",25,IF(I61="资产处置收益",26,B))))))))))))))))))))))))))</f>
        <v>1</v>
      </c>
      <c r="I61" s="122" t="s">
        <v>144</v>
      </c>
      <c r="J61" s="14" t="s">
        <v>303</v>
      </c>
      <c r="K61" s="215">
        <v>219076.99</v>
      </c>
      <c r="L61" s="16"/>
      <c r="M61" s="16"/>
      <c r="N61" s="17"/>
      <c r="O61" s="394"/>
      <c r="P61" s="89"/>
      <c r="Q61" s="91"/>
      <c r="R61" s="21"/>
      <c r="S61" s="21"/>
      <c r="T61" s="22"/>
      <c r="U61" s="21"/>
      <c r="V61" s="21"/>
      <c r="W61" s="22"/>
      <c r="X61" s="23"/>
      <c r="Y61" s="23"/>
      <c r="Z61" s="24"/>
      <c r="AA61" s="25">
        <f t="shared" ref="AA61:AA71" si="14">ROUND(K61-W61-Z61,2)</f>
        <v>219076.99</v>
      </c>
      <c r="AB61" s="25">
        <f t="shared" ref="AB61:AB71" si="15">ROUND(N61+Q61-T61,2)</f>
        <v>0</v>
      </c>
      <c r="AC61" s="26"/>
      <c r="AD61" s="26"/>
      <c r="AE61" s="26"/>
      <c r="AF61" s="26"/>
      <c r="AG61" s="27"/>
      <c r="AH61" s="26"/>
      <c r="AI61" s="26"/>
      <c r="AJ61" s="26"/>
      <c r="AK61" s="26"/>
      <c r="AL61" s="26"/>
      <c r="AM61" s="26"/>
    </row>
    <row r="62" spans="1:40" ht="13" customHeight="1" x14ac:dyDescent="0.3">
      <c r="A6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62" s="11">
        <v>321</v>
      </c>
      <c r="C62" s="250" t="str">
        <f t="shared" si="13"/>
        <v>4级-3级</v>
      </c>
      <c r="D62" s="249" t="s">
        <v>37</v>
      </c>
      <c r="E62" s="249" t="s">
        <v>42</v>
      </c>
      <c r="F62" s="250" t="s">
        <v>33</v>
      </c>
      <c r="G62" s="259" t="s">
        <v>160</v>
      </c>
      <c r="H62" s="280">
        <f>IF(I62="主营业务收入",1,IF(I62="营业收入",2,IF(I62="租赁收入",3,IF(I62="利息收入",4,IF(I62="企业拆借利息收入",5,IF(I62="其他业务收入",6,IF(I62="其他收入",7,IF(I62="主营业务成本",8,IF(I62="营业成本",9,IF(I62="生产成本",10,IF(I62="其他业务成本",11,IF(I62="主营业务支出",12,IF(I62="其他业务支出",13,IF(I62="营业外支出",14,IF(I62="材料采购",15,IF(I62="库存商品",16,IF(I62="库存内销商品",17,IF(I62="其他应收款",18,IF(I62="长期股权投资",19,IF(I62="其他应付款",20,IF(I62="财务费用",21,IF(I62="管理费用",22,IF(I62="管理费",23,IF(I62="销售费用",24,IF(I62="投资收益",25,IF(I62="资产处置收益",26,B))))))))))))))))))))))))))</f>
        <v>1</v>
      </c>
      <c r="I62" s="122" t="s">
        <v>144</v>
      </c>
      <c r="J62" s="14" t="s">
        <v>303</v>
      </c>
      <c r="K62" s="215">
        <v>206958.37</v>
      </c>
      <c r="L62" s="87"/>
      <c r="M62" s="87"/>
      <c r="N62" s="17"/>
      <c r="O62" s="394"/>
      <c r="P62" s="89"/>
      <c r="Q62" s="91"/>
      <c r="R62" s="21"/>
      <c r="S62" s="21"/>
      <c r="T62" s="22"/>
      <c r="U62" s="21"/>
      <c r="V62" s="21"/>
      <c r="W62" s="22"/>
      <c r="X62" s="23"/>
      <c r="Y62" s="23"/>
      <c r="Z62" s="24"/>
      <c r="AA62" s="25">
        <f t="shared" si="14"/>
        <v>206958.37</v>
      </c>
      <c r="AB62" s="25">
        <f t="shared" si="15"/>
        <v>0</v>
      </c>
      <c r="AC62" s="26"/>
      <c r="AD62" s="26"/>
      <c r="AE62" s="26"/>
      <c r="AF62" s="26"/>
      <c r="AG62" s="27"/>
      <c r="AH62" s="26"/>
      <c r="AI62" s="26"/>
      <c r="AJ62" s="26"/>
      <c r="AK62" s="26"/>
      <c r="AL62" s="26"/>
      <c r="AM62" s="26"/>
    </row>
    <row r="63" spans="1:40" ht="14" x14ac:dyDescent="0.3">
      <c r="A6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63" s="226">
        <v>300</v>
      </c>
      <c r="C63" s="253" t="str">
        <f t="shared" si="13"/>
        <v>4级-3级</v>
      </c>
      <c r="D63" s="253" t="s">
        <v>37</v>
      </c>
      <c r="E63" s="253" t="s">
        <v>42</v>
      </c>
      <c r="F63" s="253" t="s">
        <v>33</v>
      </c>
      <c r="G63" s="260" t="s">
        <v>96</v>
      </c>
      <c r="H63" s="280">
        <f>IF(I63="主营业务收入",1,IF(I63="营业收入",2,IF(I63="租赁收入",3,IF(I63="利息收入",4,IF(I63="企业拆借利息收入",5,IF(I63="其他业务收入",6,IF(I63="其他收入",7,IF(I63="主营业务成本",8,IF(I63="营业成本",9,IF(I63="生产成本",10,IF(I63="其他业务成本",11,IF(I63="主营业务支出",12,IF(I63="其他业务支出",13,IF(I63="营业外支出",14,IF(I63="材料采购",15,IF(I63="库存商品",16,IF(I63="库存内销商品",17,IF(I63="其他应收款",18,IF(I63="长期股权投资",19,IF(I63="其他应付款",20,IF(I63="财务费用",21,IF(I63="管理费用",22,IF(I63="管理费",23,IF(I63="销售费用",24,IF(I63="投资收益",25,IF(I63="资产处置收益",26,B))))))))))))))))))))))))))</f>
        <v>1</v>
      </c>
      <c r="I63" s="227" t="s">
        <v>144</v>
      </c>
      <c r="J63" s="241" t="s">
        <v>303</v>
      </c>
      <c r="K63" s="228">
        <v>204146.00000000003</v>
      </c>
      <c r="L63" s="245"/>
      <c r="M63" s="245"/>
      <c r="N63" s="234"/>
      <c r="O63" s="395"/>
      <c r="P63" s="235"/>
      <c r="Q63" s="236"/>
      <c r="R63" s="233"/>
      <c r="S63" s="233"/>
      <c r="T63" s="234"/>
      <c r="U63" s="233"/>
      <c r="V63" s="233"/>
      <c r="W63" s="234"/>
      <c r="X63" s="235"/>
      <c r="Y63" s="235"/>
      <c r="Z63" s="236"/>
      <c r="AA63" s="237">
        <f t="shared" si="14"/>
        <v>204146</v>
      </c>
      <c r="AB63" s="237">
        <f t="shared" si="15"/>
        <v>0</v>
      </c>
      <c r="AC63" s="238"/>
      <c r="AD63" s="238"/>
      <c r="AE63" s="238"/>
      <c r="AF63" s="238"/>
      <c r="AG63" s="239"/>
      <c r="AH63" s="238"/>
      <c r="AI63" s="238"/>
      <c r="AJ63" s="238"/>
      <c r="AK63" s="238"/>
      <c r="AL63" s="238"/>
      <c r="AM63" s="238"/>
      <c r="AN63" s="240"/>
    </row>
    <row r="64" spans="1:40" ht="14" x14ac:dyDescent="0.3">
      <c r="A6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64" s="11">
        <v>311</v>
      </c>
      <c r="C64" s="250" t="str">
        <f t="shared" si="13"/>
        <v>4级-3级</v>
      </c>
      <c r="D64" s="249" t="s">
        <v>37</v>
      </c>
      <c r="E64" s="249" t="s">
        <v>42</v>
      </c>
      <c r="F64" s="250" t="s">
        <v>33</v>
      </c>
      <c r="G64" s="259" t="s">
        <v>211</v>
      </c>
      <c r="H64" s="280">
        <f>IF(I64="主营业务收入",1,IF(I64="营业收入",2,IF(I64="租赁收入",3,IF(I64="利息收入",4,IF(I64="企业拆借利息收入",5,IF(I64="其他业务收入",6,IF(I64="其他收入",7,IF(I64="主营业务成本",8,IF(I64="营业成本",9,IF(I64="生产成本",10,IF(I64="其他业务成本",11,IF(I64="主营业务支出",12,IF(I64="其他业务支出",13,IF(I64="营业外支出",14,IF(I64="材料采购",15,IF(I64="库存商品",16,IF(I64="库存内销商品",17,IF(I64="其他应收款",18,IF(I64="长期股权投资",19,IF(I64="其他应付款",20,IF(I64="财务费用",21,IF(I64="管理费用",22,IF(I64="管理费",23,IF(I64="销售费用",24,IF(I64="投资收益",25,IF(I64="资产处置收益",26,B))))))))))))))))))))))))))</f>
        <v>1</v>
      </c>
      <c r="I64" s="122" t="s">
        <v>144</v>
      </c>
      <c r="J64" s="14" t="s">
        <v>303</v>
      </c>
      <c r="K64" s="215">
        <v>199260.86000000002</v>
      </c>
      <c r="L64" s="87"/>
      <c r="M64" s="87"/>
      <c r="N64" s="17"/>
      <c r="O64" s="394"/>
      <c r="P64" s="89"/>
      <c r="Q64" s="91"/>
      <c r="R64" s="21"/>
      <c r="S64" s="21"/>
      <c r="T64" s="22"/>
      <c r="U64" s="21"/>
      <c r="V64" s="21"/>
      <c r="W64" s="22"/>
      <c r="X64" s="23"/>
      <c r="Y64" s="23"/>
      <c r="Z64" s="24"/>
      <c r="AA64" s="25">
        <f t="shared" si="14"/>
        <v>199260.86</v>
      </c>
      <c r="AB64" s="25">
        <f t="shared" si="15"/>
        <v>0</v>
      </c>
      <c r="AC64" s="26"/>
      <c r="AD64" s="26"/>
      <c r="AE64" s="26"/>
      <c r="AF64" s="26"/>
      <c r="AG64" s="27"/>
      <c r="AH64" s="26"/>
      <c r="AI64" s="26"/>
      <c r="AJ64" s="26"/>
      <c r="AK64" s="26"/>
      <c r="AL64" s="26"/>
      <c r="AM64" s="26"/>
    </row>
    <row r="65" spans="1:40" ht="13" customHeight="1" x14ac:dyDescent="0.3">
      <c r="A6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65" s="11">
        <v>278</v>
      </c>
      <c r="C65" s="249" t="str">
        <f t="shared" si="13"/>
        <v>4级-3级</v>
      </c>
      <c r="D65" s="249" t="s">
        <v>37</v>
      </c>
      <c r="E65" s="249" t="s">
        <v>66</v>
      </c>
      <c r="F65" s="249" t="s">
        <v>33</v>
      </c>
      <c r="G65" s="249" t="s">
        <v>336</v>
      </c>
      <c r="H65" s="280">
        <f>IF(I65="主营业务收入",1,IF(I65="营业收入",2,IF(I65="租赁收入",3,IF(I65="利息收入",4,IF(I65="企业拆借利息收入",5,IF(I65="其他业务收入",6,IF(I65="其他收入",7,IF(I65="主营业务成本",8,IF(I65="营业成本",9,IF(I65="生产成本",10,IF(I65="其他业务成本",11,IF(I65="主营业务支出",12,IF(I65="其他业务支出",13,IF(I65="营业外支出",14,IF(I65="材料采购",15,IF(I65="库存商品",16,IF(I65="库存内销商品",17,IF(I65="其他应收款",18,IF(I65="长期股权投资",19,IF(I65="其他应付款",20,IF(I65="财务费用",21,IF(I65="管理费用",22,IF(I65="管理费",23,IF(I65="销售费用",24,IF(I65="投资收益",25,IF(I65="资产处置收益",26,B))))))))))))))))))))))))))</f>
        <v>1</v>
      </c>
      <c r="I65" s="122" t="s">
        <v>144</v>
      </c>
      <c r="J65" s="14" t="s">
        <v>303</v>
      </c>
      <c r="K65" s="215">
        <v>173788.31</v>
      </c>
      <c r="L65" s="16"/>
      <c r="M65" s="16"/>
      <c r="N65" s="17"/>
      <c r="O65" s="394"/>
      <c r="P65" s="89"/>
      <c r="Q65" s="91"/>
      <c r="R65" s="21"/>
      <c r="S65" s="21"/>
      <c r="T65" s="22"/>
      <c r="U65" s="21"/>
      <c r="V65" s="21"/>
      <c r="W65" s="22"/>
      <c r="X65" s="23"/>
      <c r="Y65" s="23"/>
      <c r="Z65" s="24"/>
      <c r="AA65" s="25">
        <f t="shared" si="14"/>
        <v>173788.31</v>
      </c>
      <c r="AB65" s="25">
        <f t="shared" si="15"/>
        <v>0</v>
      </c>
      <c r="AC65" s="26"/>
      <c r="AD65" s="26"/>
      <c r="AE65" s="26"/>
      <c r="AF65" s="26"/>
      <c r="AG65" s="27"/>
      <c r="AH65" s="26"/>
      <c r="AI65" s="26"/>
      <c r="AJ65" s="26"/>
      <c r="AK65" s="26"/>
      <c r="AL65" s="26"/>
      <c r="AM65" s="26"/>
    </row>
    <row r="66" spans="1:40" s="240" customFormat="1" ht="14" x14ac:dyDescent="0.3">
      <c r="A66" s="225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6" s="226">
        <v>621</v>
      </c>
      <c r="C66" s="252" t="str">
        <f t="shared" si="13"/>
        <v>3级-2级</v>
      </c>
      <c r="D66" s="252" t="s">
        <v>33</v>
      </c>
      <c r="E66" s="316" t="s">
        <v>214</v>
      </c>
      <c r="F66" s="252" t="s">
        <v>29</v>
      </c>
      <c r="G66" s="252" t="s">
        <v>50</v>
      </c>
      <c r="H66" s="280">
        <f>IF(I66="主营业务收入",1,IF(I66="营业收入",2,IF(I66="租赁收入",3,IF(I66="利息收入",4,IF(I66="企业拆借利息收入",5,IF(I66="其他业务收入",6,IF(I66="其他收入",7,IF(I66="主营业务成本",8,IF(I66="营业成本",9,IF(I66="生产成本",10,IF(I66="其他业务成本",11,IF(I66="主营业务支出",12,IF(I66="其他业务支出",13,IF(I66="营业外支出",14,IF(I66="材料采购",15,IF(I66="库存商品",16,IF(I66="库存内销商品",17,IF(I66="其他应收款",18,IF(I66="长期股权投资",19,IF(I66="其他应付款",20,IF(I66="财务费用",21,IF(I66="管理费用",22,IF(I66="管理费",23,IF(I66="销售费用",24,IF(I66="投资收益",25,IF(I66="资产处置收益",26,B))))))))))))))))))))))))))</f>
        <v>1</v>
      </c>
      <c r="I66" s="227" t="s">
        <v>144</v>
      </c>
      <c r="J66" s="227"/>
      <c r="K66" s="228">
        <v>168781.58</v>
      </c>
      <c r="L66" s="227"/>
      <c r="M66" s="227"/>
      <c r="N66" s="232"/>
      <c r="O66" s="396"/>
      <c r="P66" s="231"/>
      <c r="Q66" s="232"/>
      <c r="R66" s="233"/>
      <c r="S66" s="233"/>
      <c r="T66" s="234"/>
      <c r="U66" s="233"/>
      <c r="V66" s="233"/>
      <c r="W66" s="234"/>
      <c r="X66" s="235"/>
      <c r="Y66" s="235"/>
      <c r="Z66" s="236"/>
      <c r="AA66" s="237">
        <f t="shared" si="14"/>
        <v>168781.58</v>
      </c>
      <c r="AB66" s="237">
        <f t="shared" si="15"/>
        <v>0</v>
      </c>
      <c r="AC66" s="238"/>
      <c r="AD66" s="238"/>
      <c r="AE66" s="238"/>
      <c r="AF66" s="238"/>
      <c r="AG66" s="239"/>
      <c r="AH66" s="238"/>
      <c r="AI66" s="238"/>
      <c r="AJ66" s="238"/>
      <c r="AK66" s="238"/>
      <c r="AL66" s="238"/>
      <c r="AM66" s="238"/>
    </row>
    <row r="67" spans="1:40" s="240" customFormat="1" ht="13" customHeight="1" x14ac:dyDescent="0.3">
      <c r="A67" s="225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67" s="226">
        <v>318</v>
      </c>
      <c r="C67" s="253" t="str">
        <f t="shared" si="13"/>
        <v>4级-3级</v>
      </c>
      <c r="D67" s="253" t="s">
        <v>37</v>
      </c>
      <c r="E67" s="253" t="s">
        <v>42</v>
      </c>
      <c r="F67" s="253" t="s">
        <v>33</v>
      </c>
      <c r="G67" s="260" t="s">
        <v>346</v>
      </c>
      <c r="H67" s="280">
        <f>IF(I67="主营业务收入",1,IF(I67="营业收入",2,IF(I67="租赁收入",3,IF(I67="利息收入",4,IF(I67="企业拆借利息收入",5,IF(I67="其他业务收入",6,IF(I67="其他收入",7,IF(I67="主营业务成本",8,IF(I67="营业成本",9,IF(I67="生产成本",10,IF(I67="其他业务成本",11,IF(I67="主营业务支出",12,IF(I67="其他业务支出",13,IF(I67="营业外支出",14,IF(I67="材料采购",15,IF(I67="库存商品",16,IF(I67="库存内销商品",17,IF(I67="其他应收款",18,IF(I67="长期股权投资",19,IF(I67="其他应付款",20,IF(I67="财务费用",21,IF(I67="管理费用",22,IF(I67="管理费",23,IF(I67="销售费用",24,IF(I67="投资收益",25,IF(I67="资产处置收益",26,B))))))))))))))))))))))))))</f>
        <v>1</v>
      </c>
      <c r="I67" s="227" t="s">
        <v>144</v>
      </c>
      <c r="J67" s="241" t="s">
        <v>303</v>
      </c>
      <c r="K67" s="228">
        <v>164411.69999999998</v>
      </c>
      <c r="L67" s="245"/>
      <c r="M67" s="245"/>
      <c r="N67" s="234"/>
      <c r="O67" s="395"/>
      <c r="P67" s="246"/>
      <c r="Q67" s="236"/>
      <c r="R67" s="233"/>
      <c r="S67" s="233"/>
      <c r="T67" s="234"/>
      <c r="U67" s="233"/>
      <c r="V67" s="233"/>
      <c r="W67" s="234"/>
      <c r="X67" s="235"/>
      <c r="Y67" s="235"/>
      <c r="Z67" s="236"/>
      <c r="AA67" s="237">
        <f t="shared" si="14"/>
        <v>164411.70000000001</v>
      </c>
      <c r="AB67" s="237">
        <f t="shared" si="15"/>
        <v>0</v>
      </c>
      <c r="AC67" s="238"/>
      <c r="AD67" s="238"/>
      <c r="AE67" s="238"/>
      <c r="AF67" s="238"/>
      <c r="AG67" s="239"/>
      <c r="AH67" s="238"/>
      <c r="AI67" s="238"/>
      <c r="AJ67" s="238"/>
      <c r="AK67" s="238"/>
      <c r="AL67" s="238"/>
      <c r="AM67" s="238"/>
    </row>
    <row r="68" spans="1:40" ht="13" customHeight="1" x14ac:dyDescent="0.3">
      <c r="A6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68" s="11">
        <v>328</v>
      </c>
      <c r="C68" s="249" t="str">
        <f t="shared" si="13"/>
        <v>4级-2级</v>
      </c>
      <c r="D68" s="249" t="s">
        <v>37</v>
      </c>
      <c r="E68" s="249" t="s">
        <v>42</v>
      </c>
      <c r="F68" s="249" t="s">
        <v>29</v>
      </c>
      <c r="G68" s="259" t="s">
        <v>215</v>
      </c>
      <c r="H68" s="280">
        <f>IF(I68="主营业务收入",1,IF(I68="营业收入",2,IF(I68="租赁收入",3,IF(I68="利息收入",4,IF(I68="企业拆借利息收入",5,IF(I68="其他业务收入",6,IF(I68="其他收入",7,IF(I68="主营业务成本",8,IF(I68="营业成本",9,IF(I68="生产成本",10,IF(I68="其他业务成本",11,IF(I68="主营业务支出",12,IF(I68="其他业务支出",13,IF(I68="营业外支出",14,IF(I68="材料采购",15,IF(I68="库存商品",16,IF(I68="库存内销商品",17,IF(I68="其他应收款",18,IF(I68="长期股权投资",19,IF(I68="其他应付款",20,IF(I68="财务费用",21,IF(I68="管理费用",22,IF(I68="管理费",23,IF(I68="销售费用",24,IF(I68="投资收益",25,IF(I68="资产处置收益",26,B))))))))))))))))))))))))))</f>
        <v>1</v>
      </c>
      <c r="I68" s="122" t="s">
        <v>144</v>
      </c>
      <c r="J68" s="14" t="s">
        <v>303</v>
      </c>
      <c r="K68" s="215">
        <v>141976.47999999998</v>
      </c>
      <c r="L68" s="87"/>
      <c r="M68" s="87"/>
      <c r="N68" s="17"/>
      <c r="O68" s="394"/>
      <c r="P68" s="90"/>
      <c r="Q68" s="91"/>
      <c r="R68" s="21"/>
      <c r="S68" s="21"/>
      <c r="T68" s="22"/>
      <c r="U68" s="21"/>
      <c r="V68" s="21"/>
      <c r="W68" s="22"/>
      <c r="X68" s="23"/>
      <c r="Y68" s="23"/>
      <c r="Z68" s="24"/>
      <c r="AA68" s="25">
        <f t="shared" si="14"/>
        <v>141976.48000000001</v>
      </c>
      <c r="AB68" s="25">
        <f t="shared" si="15"/>
        <v>0</v>
      </c>
      <c r="AC68" s="26"/>
      <c r="AD68" s="26"/>
      <c r="AE68" s="26"/>
      <c r="AF68" s="26"/>
      <c r="AG68" s="27"/>
      <c r="AH68" s="26"/>
      <c r="AI68" s="26"/>
      <c r="AJ68" s="26"/>
      <c r="AK68" s="26"/>
      <c r="AL68" s="26"/>
      <c r="AM68" s="26"/>
    </row>
    <row r="69" spans="1:40" ht="14" x14ac:dyDescent="0.3">
      <c r="A6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69" s="11">
        <v>286</v>
      </c>
      <c r="C69" s="249" t="str">
        <f t="shared" si="13"/>
        <v>4级-3级</v>
      </c>
      <c r="D69" s="249" t="s">
        <v>37</v>
      </c>
      <c r="E69" s="249" t="s">
        <v>66</v>
      </c>
      <c r="F69" s="249" t="s">
        <v>33</v>
      </c>
      <c r="G69" s="249" t="s">
        <v>346</v>
      </c>
      <c r="H69" s="280">
        <f>IF(I69="主营业务收入",1,IF(I69="营业收入",2,IF(I69="租赁收入",3,IF(I69="利息收入",4,IF(I69="企业拆借利息收入",5,IF(I69="其他业务收入",6,IF(I69="其他收入",7,IF(I69="主营业务成本",8,IF(I69="营业成本",9,IF(I69="生产成本",10,IF(I69="其他业务成本",11,IF(I69="主营业务支出",12,IF(I69="其他业务支出",13,IF(I69="营业外支出",14,IF(I69="材料采购",15,IF(I69="库存商品",16,IF(I69="库存内销商品",17,IF(I69="其他应收款",18,IF(I69="长期股权投资",19,IF(I69="其他应付款",20,IF(I69="财务费用",21,IF(I69="管理费用",22,IF(I69="管理费",23,IF(I69="销售费用",24,IF(I69="投资收益",25,IF(I69="资产处置收益",26,B))))))))))))))))))))))))))</f>
        <v>1</v>
      </c>
      <c r="I69" s="122" t="s">
        <v>144</v>
      </c>
      <c r="J69" s="14" t="s">
        <v>303</v>
      </c>
      <c r="K69" s="215">
        <v>132610.38</v>
      </c>
      <c r="L69" s="16"/>
      <c r="M69" s="16"/>
      <c r="N69" s="17"/>
      <c r="O69" s="394"/>
      <c r="P69" s="90"/>
      <c r="Q69" s="91"/>
      <c r="R69" s="21"/>
      <c r="S69" s="21"/>
      <c r="T69" s="22"/>
      <c r="U69" s="21"/>
      <c r="V69" s="21"/>
      <c r="W69" s="22"/>
      <c r="X69" s="23"/>
      <c r="Y69" s="23"/>
      <c r="Z69" s="24"/>
      <c r="AA69" s="25">
        <f t="shared" si="14"/>
        <v>132610.38</v>
      </c>
      <c r="AB69" s="25">
        <f t="shared" si="15"/>
        <v>0</v>
      </c>
      <c r="AC69" s="26"/>
      <c r="AD69" s="26"/>
      <c r="AE69" s="26"/>
      <c r="AF69" s="26"/>
      <c r="AG69" s="27"/>
      <c r="AH69" s="26"/>
      <c r="AI69" s="26"/>
      <c r="AJ69" s="26"/>
      <c r="AK69" s="26"/>
      <c r="AL69" s="26"/>
      <c r="AM69" s="26"/>
    </row>
    <row r="70" spans="1:40" ht="13" customHeight="1" x14ac:dyDescent="0.3">
      <c r="A7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70" s="11">
        <v>331</v>
      </c>
      <c r="C70" s="249" t="str">
        <f t="shared" si="13"/>
        <v>4级-2级</v>
      </c>
      <c r="D70" s="249" t="s">
        <v>37</v>
      </c>
      <c r="E70" s="249" t="s">
        <v>42</v>
      </c>
      <c r="F70" s="249" t="s">
        <v>29</v>
      </c>
      <c r="G70" s="114" t="s">
        <v>301</v>
      </c>
      <c r="H70" s="280">
        <f>IF(I70="主营业务收入",1,IF(I70="营业收入",2,IF(I70="租赁收入",3,IF(I70="利息收入",4,IF(I70="企业拆借利息收入",5,IF(I70="其他业务收入",6,IF(I70="其他收入",7,IF(I70="主营业务成本",8,IF(I70="营业成本",9,IF(I70="生产成本",10,IF(I70="其他业务成本",11,IF(I70="主营业务支出",12,IF(I70="其他业务支出",13,IF(I70="营业外支出",14,IF(I70="材料采购",15,IF(I70="库存商品",16,IF(I70="库存内销商品",17,IF(I70="其他应收款",18,IF(I70="长期股权投资",19,IF(I70="其他应付款",20,IF(I70="财务费用",21,IF(I70="管理费用",22,IF(I70="管理费",23,IF(I70="销售费用",24,IF(I70="投资收益",25,IF(I70="资产处置收益",26,B))))))))))))))))))))))))))</f>
        <v>1</v>
      </c>
      <c r="I70" s="122" t="s">
        <v>144</v>
      </c>
      <c r="J70" s="14" t="s">
        <v>303</v>
      </c>
      <c r="K70" s="215">
        <v>130043.80000000002</v>
      </c>
      <c r="L70" s="87"/>
      <c r="M70" s="87"/>
      <c r="N70" s="17"/>
      <c r="O70" s="394"/>
      <c r="P70" s="89"/>
      <c r="Q70" s="91"/>
      <c r="R70" s="21"/>
      <c r="S70" s="21"/>
      <c r="T70" s="22"/>
      <c r="U70" s="21"/>
      <c r="V70" s="21"/>
      <c r="W70" s="22"/>
      <c r="X70" s="23"/>
      <c r="Y70" s="23"/>
      <c r="Z70" s="24"/>
      <c r="AA70" s="25">
        <f t="shared" si="14"/>
        <v>130043.8</v>
      </c>
      <c r="AB70" s="25">
        <f t="shared" si="15"/>
        <v>0</v>
      </c>
      <c r="AC70" s="26"/>
      <c r="AD70" s="26"/>
      <c r="AE70" s="26"/>
      <c r="AF70" s="26"/>
      <c r="AG70" s="27"/>
      <c r="AH70" s="26"/>
      <c r="AI70" s="26"/>
      <c r="AJ70" s="26"/>
      <c r="AK70" s="26"/>
      <c r="AL70" s="26"/>
      <c r="AM70" s="26"/>
    </row>
    <row r="71" spans="1:40" s="240" customFormat="1" ht="13" customHeight="1" x14ac:dyDescent="0.3">
      <c r="A7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71" s="11">
        <v>281</v>
      </c>
      <c r="C71" s="249" t="str">
        <f t="shared" si="13"/>
        <v>4级-3级</v>
      </c>
      <c r="D71" s="249" t="s">
        <v>37</v>
      </c>
      <c r="E71" s="249" t="s">
        <v>66</v>
      </c>
      <c r="F71" s="249" t="s">
        <v>33</v>
      </c>
      <c r="G71" s="249" t="s">
        <v>146</v>
      </c>
      <c r="H71" s="280">
        <f>IF(I71="主营业务收入",1,IF(I71="营业收入",2,IF(I71="租赁收入",3,IF(I71="利息收入",4,IF(I71="企业拆借利息收入",5,IF(I71="其他业务收入",6,IF(I71="其他收入",7,IF(I71="主营业务成本",8,IF(I71="营业成本",9,IF(I71="生产成本",10,IF(I71="其他业务成本",11,IF(I71="主营业务支出",12,IF(I71="其他业务支出",13,IF(I71="营业外支出",14,IF(I71="材料采购",15,IF(I71="库存商品",16,IF(I71="库存内销商品",17,IF(I71="其他应收款",18,IF(I71="长期股权投资",19,IF(I71="其他应付款",20,IF(I71="财务费用",21,IF(I71="管理费用",22,IF(I71="管理费",23,IF(I71="销售费用",24,IF(I71="投资收益",25,IF(I71="资产处置收益",26,B))))))))))))))))))))))))))</f>
        <v>1</v>
      </c>
      <c r="I71" s="122" t="s">
        <v>144</v>
      </c>
      <c r="J71" s="14" t="s">
        <v>249</v>
      </c>
      <c r="K71" s="215">
        <v>129213.48</v>
      </c>
      <c r="L71" s="16"/>
      <c r="M71" s="16"/>
      <c r="N71" s="17"/>
      <c r="O71" s="394"/>
      <c r="P71" s="89"/>
      <c r="Q71" s="91"/>
      <c r="R71" s="21"/>
      <c r="S71" s="21"/>
      <c r="T71" s="22"/>
      <c r="U71" s="21"/>
      <c r="V71" s="21"/>
      <c r="W71" s="22"/>
      <c r="X71" s="23"/>
      <c r="Y71" s="23"/>
      <c r="Z71" s="24"/>
      <c r="AA71" s="25">
        <f t="shared" si="14"/>
        <v>129213.48</v>
      </c>
      <c r="AB71" s="25">
        <f t="shared" si="15"/>
        <v>0</v>
      </c>
      <c r="AC71" s="26"/>
      <c r="AD71" s="26"/>
      <c r="AE71" s="26"/>
      <c r="AF71" s="26"/>
      <c r="AG71" s="27"/>
      <c r="AH71" s="26"/>
      <c r="AI71" s="26"/>
      <c r="AJ71" s="26"/>
      <c r="AK71" s="26"/>
      <c r="AL71" s="26"/>
      <c r="AM71" s="26"/>
      <c r="AN71"/>
    </row>
    <row r="72" spans="1:40" s="240" customFormat="1" ht="14" x14ac:dyDescent="0.3">
      <c r="A7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72" s="11">
        <v>534</v>
      </c>
      <c r="C72" s="249" t="s">
        <v>501</v>
      </c>
      <c r="D72" s="249" t="s">
        <v>33</v>
      </c>
      <c r="E72" s="249" t="s">
        <v>114</v>
      </c>
      <c r="F72" s="249" t="s">
        <v>37</v>
      </c>
      <c r="G72" s="249" t="s">
        <v>42</v>
      </c>
      <c r="H72" s="280">
        <f>IF(I72="主营业务收入",1,IF(I72="营业收入",2,IF(I72="租赁收入",3,IF(I72="利息收入",4,IF(I72="企业拆借利息收入",5,IF(I72="其他业务收入",6,IF(I72="其他收入",7,IF(I72="主营业务成本",8,IF(I72="营业成本",9,IF(I72="生产成本",10,IF(I72="其他业务成本",11,IF(I72="主营业务支出",12,IF(I72="其他业务支出",13,IF(I72="营业外支出",14,IF(I72="材料采购",15,IF(I72="库存商品",16,IF(I72="库存内销商品",17,IF(I72="其他应收款",18,IF(I72="长期股权投资",19,IF(I72="其他应付款",20,IF(I72="财务费用",21,IF(I72="管理费用",22,IF(I72="管理费",23,IF(I72="销售费用",24,IF(I72="投资收益",25,IF(I72="资产处置收益",26,B))))))))))))))))))))))))))</f>
        <v>1</v>
      </c>
      <c r="I72" s="122" t="s">
        <v>144</v>
      </c>
      <c r="J72" s="16"/>
      <c r="K72" s="215">
        <v>128751.37</v>
      </c>
      <c r="L72" s="16"/>
      <c r="M72" s="16"/>
      <c r="N72" s="17"/>
      <c r="O72" s="394"/>
      <c r="P72" s="89"/>
      <c r="Q72" s="91"/>
      <c r="R72" s="21"/>
      <c r="S72" s="21"/>
      <c r="T72" s="22"/>
      <c r="U72" s="21"/>
      <c r="V72" s="21"/>
      <c r="W72" s="22"/>
      <c r="X72" s="23"/>
      <c r="Y72" s="23"/>
      <c r="Z72" s="24"/>
      <c r="AA72" s="25">
        <v>128751.37</v>
      </c>
      <c r="AB72" s="25">
        <v>0</v>
      </c>
      <c r="AC72" s="26"/>
      <c r="AD72" s="26"/>
      <c r="AE72" s="26"/>
      <c r="AF72" s="26"/>
      <c r="AG72" s="27"/>
      <c r="AH72" s="26"/>
      <c r="AI72" s="26"/>
      <c r="AJ72" s="26"/>
      <c r="AK72" s="26"/>
      <c r="AL72" s="26"/>
      <c r="AM72" s="26"/>
      <c r="AN72"/>
    </row>
    <row r="73" spans="1:40" ht="14" x14ac:dyDescent="0.3">
      <c r="A7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73" s="11">
        <v>288</v>
      </c>
      <c r="C73" s="249" t="str">
        <f>TEXT(D73,"000")&amp;"-"&amp;TEXT(F73,"000")</f>
        <v>4级-3级</v>
      </c>
      <c r="D73" s="249" t="s">
        <v>37</v>
      </c>
      <c r="E73" s="249" t="s">
        <v>66</v>
      </c>
      <c r="F73" s="249" t="s">
        <v>33</v>
      </c>
      <c r="G73" s="249" t="s">
        <v>211</v>
      </c>
      <c r="H73" s="280">
        <f>IF(I73="主营业务收入",1,IF(I73="营业收入",2,IF(I73="租赁收入",3,IF(I73="利息收入",4,IF(I73="企业拆借利息收入",5,IF(I73="其他业务收入",6,IF(I73="其他收入",7,IF(I73="主营业务成本",8,IF(I73="营业成本",9,IF(I73="生产成本",10,IF(I73="其他业务成本",11,IF(I73="主营业务支出",12,IF(I73="其他业务支出",13,IF(I73="营业外支出",14,IF(I73="材料采购",15,IF(I73="库存商品",16,IF(I73="库存内销商品",17,IF(I73="其他应收款",18,IF(I73="长期股权投资",19,IF(I73="其他应付款",20,IF(I73="财务费用",21,IF(I73="管理费用",22,IF(I73="管理费",23,IF(I73="销售费用",24,IF(I73="投资收益",25,IF(I73="资产处置收益",26,B))))))))))))))))))))))))))</f>
        <v>1</v>
      </c>
      <c r="I73" s="122" t="s">
        <v>144</v>
      </c>
      <c r="J73" s="14" t="s">
        <v>303</v>
      </c>
      <c r="K73" s="215">
        <v>126916.51</v>
      </c>
      <c r="L73" s="16"/>
      <c r="M73" s="16"/>
      <c r="N73" s="17"/>
      <c r="O73" s="394"/>
      <c r="P73" s="89"/>
      <c r="Q73" s="91"/>
      <c r="R73" s="21"/>
      <c r="S73" s="21"/>
      <c r="T73" s="22"/>
      <c r="U73" s="21"/>
      <c r="V73" s="21"/>
      <c r="W73" s="22"/>
      <c r="X73" s="23"/>
      <c r="Y73" s="23"/>
      <c r="Z73" s="24"/>
      <c r="AA73" s="25">
        <f>ROUND(K73-W73-Z73,2)</f>
        <v>126916.51</v>
      </c>
      <c r="AB73" s="25">
        <f>ROUND(N73+Q73-T73,2)</f>
        <v>0</v>
      </c>
      <c r="AC73" s="26"/>
      <c r="AD73" s="26"/>
      <c r="AE73" s="26"/>
      <c r="AF73" s="26"/>
      <c r="AG73" s="27"/>
      <c r="AH73" s="26"/>
      <c r="AI73" s="26"/>
      <c r="AJ73" s="26"/>
      <c r="AK73" s="26"/>
      <c r="AL73" s="26"/>
      <c r="AM73" s="26"/>
    </row>
    <row r="74" spans="1:40" s="240" customFormat="1" ht="14" x14ac:dyDescent="0.3">
      <c r="A7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74" s="11">
        <v>343</v>
      </c>
      <c r="C74" s="249" t="str">
        <f>TEXT(D74,"000")&amp;"-"&amp;TEXT(F74,"000")</f>
        <v>4级-2级</v>
      </c>
      <c r="D74" s="249" t="s">
        <v>37</v>
      </c>
      <c r="E74" s="249" t="s">
        <v>42</v>
      </c>
      <c r="F74" s="249" t="s">
        <v>29</v>
      </c>
      <c r="G74" s="259" t="s">
        <v>125</v>
      </c>
      <c r="H74" s="280">
        <f>IF(I74="主营业务收入",1,IF(I74="营业收入",2,IF(I74="租赁收入",3,IF(I74="利息收入",4,IF(I74="企业拆借利息收入",5,IF(I74="其他业务收入",6,IF(I74="其他收入",7,IF(I74="主营业务成本",8,IF(I74="营业成本",9,IF(I74="生产成本",10,IF(I74="其他业务成本",11,IF(I74="主营业务支出",12,IF(I74="其他业务支出",13,IF(I74="营业外支出",14,IF(I74="材料采购",15,IF(I74="库存商品",16,IF(I74="库存内销商品",17,IF(I74="其他应收款",18,IF(I74="长期股权投资",19,IF(I74="其他应付款",20,IF(I74="财务费用",21,IF(I74="管理费用",22,IF(I74="管理费",23,IF(I74="销售费用",24,IF(I74="投资收益",25,IF(I74="资产处置收益",26,B))))))))))))))))))))))))))</f>
        <v>1</v>
      </c>
      <c r="I74" s="363" t="s">
        <v>144</v>
      </c>
      <c r="J74" s="14" t="s">
        <v>303</v>
      </c>
      <c r="K74" s="215">
        <v>125730.59999999999</v>
      </c>
      <c r="L74" s="87"/>
      <c r="M74" s="87"/>
      <c r="N74" s="17"/>
      <c r="O74" s="394"/>
      <c r="P74" s="89"/>
      <c r="Q74" s="91"/>
      <c r="R74" s="21"/>
      <c r="S74" s="21"/>
      <c r="T74" s="22"/>
      <c r="U74" s="21"/>
      <c r="V74" s="21"/>
      <c r="W74" s="22"/>
      <c r="X74" s="23"/>
      <c r="Y74" s="23"/>
      <c r="Z74" s="24"/>
      <c r="AA74" s="25">
        <f>ROUND(K74-W74-Z74,2)</f>
        <v>125730.6</v>
      </c>
      <c r="AB74" s="25">
        <f>ROUND(N74+Q74-T74,2)</f>
        <v>0</v>
      </c>
      <c r="AC74" s="26"/>
      <c r="AD74" s="26"/>
      <c r="AE74" s="26"/>
      <c r="AF74" s="26"/>
      <c r="AG74" s="27"/>
      <c r="AH74" s="26"/>
      <c r="AI74" s="26"/>
      <c r="AJ74" s="26"/>
      <c r="AK74" s="26"/>
      <c r="AL74" s="26"/>
      <c r="AM74" s="26"/>
      <c r="AN74"/>
    </row>
    <row r="75" spans="1:40" ht="13" customHeight="1" x14ac:dyDescent="0.3">
      <c r="A7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75" s="11">
        <v>304</v>
      </c>
      <c r="C75" s="250" t="str">
        <f>TEXT(D75,"000")&amp;"-"&amp;TEXT(F75,"000")</f>
        <v>4级-3级</v>
      </c>
      <c r="D75" s="249" t="s">
        <v>37</v>
      </c>
      <c r="E75" s="249" t="s">
        <v>42</v>
      </c>
      <c r="F75" s="250" t="s">
        <v>33</v>
      </c>
      <c r="G75" s="259" t="s">
        <v>165</v>
      </c>
      <c r="H75" s="280">
        <f>IF(I75="主营业务收入",1,IF(I75="营业收入",2,IF(I75="租赁收入",3,IF(I75="利息收入",4,IF(I75="企业拆借利息收入",5,IF(I75="其他业务收入",6,IF(I75="其他收入",7,IF(I75="主营业务成本",8,IF(I75="营业成本",9,IF(I75="生产成本",10,IF(I75="其他业务成本",11,IF(I75="主营业务支出",12,IF(I75="其他业务支出",13,IF(I75="营业外支出",14,IF(I75="材料采购",15,IF(I75="库存商品",16,IF(I75="库存内销商品",17,IF(I75="其他应收款",18,IF(I75="长期股权投资",19,IF(I75="其他应付款",20,IF(I75="财务费用",21,IF(I75="管理费用",22,IF(I75="管理费",23,IF(I75="销售费用",24,IF(I75="投资收益",25,IF(I75="资产处置收益",26,B))))))))))))))))))))))))))</f>
        <v>1</v>
      </c>
      <c r="I75" s="122" t="s">
        <v>144</v>
      </c>
      <c r="J75" s="14" t="s">
        <v>303</v>
      </c>
      <c r="K75" s="215">
        <v>125605.42</v>
      </c>
      <c r="L75" s="87"/>
      <c r="M75" s="87"/>
      <c r="N75" s="17"/>
      <c r="O75" s="394"/>
      <c r="P75" s="89"/>
      <c r="Q75" s="91"/>
      <c r="R75" s="21"/>
      <c r="S75" s="21"/>
      <c r="T75" s="22"/>
      <c r="U75" s="21"/>
      <c r="V75" s="21"/>
      <c r="W75" s="22"/>
      <c r="X75" s="23"/>
      <c r="Y75" s="23"/>
      <c r="Z75" s="24"/>
      <c r="AA75" s="25">
        <f>ROUND(K75-W75-Z75,2)</f>
        <v>125605.42</v>
      </c>
      <c r="AB75" s="25">
        <f>ROUND(N75+Q75-T75,2)</f>
        <v>0</v>
      </c>
      <c r="AC75" s="26"/>
      <c r="AD75" s="26"/>
      <c r="AE75" s="26"/>
      <c r="AF75" s="26"/>
      <c r="AG75" s="27"/>
      <c r="AH75" s="26"/>
      <c r="AI75" s="26"/>
      <c r="AJ75" s="26"/>
      <c r="AK75" s="26"/>
      <c r="AL75" s="26"/>
      <c r="AM75" s="26"/>
    </row>
    <row r="76" spans="1:40" ht="13" customHeight="1" x14ac:dyDescent="0.3">
      <c r="A76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76" s="11">
        <v>486</v>
      </c>
      <c r="C76" s="249" t="str">
        <f>TEXT(D76,"000")&amp;"-"&amp;TEXT(F76,"000")</f>
        <v>2级-3级</v>
      </c>
      <c r="D76" s="249" t="s">
        <v>29</v>
      </c>
      <c r="E76" s="251" t="s">
        <v>56</v>
      </c>
      <c r="F76" s="249" t="s">
        <v>33</v>
      </c>
      <c r="G76" s="249" t="s">
        <v>165</v>
      </c>
      <c r="H76" s="280">
        <f>IF(I76="主营业务收入",1,IF(I76="营业收入",2,IF(I76="租赁收入",3,IF(I76="利息收入",4,IF(I76="企业拆借利息收入",5,IF(I76="其他业务收入",6,IF(I76="其他收入",7,IF(I76="主营业务成本",8,IF(I76="营业成本",9,IF(I76="生产成本",10,IF(I76="其他业务成本",11,IF(I76="主营业务支出",12,IF(I76="其他业务支出",13,IF(I76="营业外支出",14,IF(I76="材料采购",15,IF(I76="库存商品",16,IF(I76="库存内销商品",17,IF(I76="其他应收款",18,IF(I76="长期股权投资",19,IF(I76="其他应付款",20,IF(I76="财务费用",21,IF(I76="管理费用",22,IF(I76="管理费",23,IF(I76="销售费用",24,IF(I76="投资收益",25,IF(I76="资产处置收益",26,B))))))))))))))))))))))))))</f>
        <v>1</v>
      </c>
      <c r="I76" s="122" t="s">
        <v>144</v>
      </c>
      <c r="J76" s="16"/>
      <c r="K76" s="215">
        <v>122343.58</v>
      </c>
      <c r="L76" s="185"/>
      <c r="M76" s="16"/>
      <c r="N76" s="16"/>
      <c r="O76" s="190"/>
      <c r="P76" s="194"/>
      <c r="Q76" s="195"/>
      <c r="R76" s="91"/>
      <c r="S76" s="66"/>
      <c r="T76" s="66"/>
      <c r="U76" s="67"/>
      <c r="V76" s="66"/>
      <c r="W76" s="66"/>
      <c r="X76" s="67"/>
      <c r="Y76" s="68"/>
      <c r="Z76" s="68"/>
      <c r="AA76" s="69"/>
      <c r="AB76" s="70">
        <f>ROUND(K76-X76-AA76,2)</f>
        <v>122343.58</v>
      </c>
      <c r="AC76" s="70">
        <f>ROUND(O76+R76-U76,2)</f>
        <v>0</v>
      </c>
      <c r="AD76" s="71"/>
      <c r="AE76" s="71"/>
      <c r="AF76" s="71"/>
      <c r="AG76" s="71"/>
      <c r="AH76" s="72"/>
      <c r="AI76" s="71"/>
      <c r="AJ76" s="71"/>
      <c r="AK76" s="71"/>
      <c r="AL76" s="71"/>
      <c r="AM76" s="71"/>
      <c r="AN76" s="197"/>
    </row>
    <row r="77" spans="1:40" ht="14" x14ac:dyDescent="0.3">
      <c r="A77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77" s="11">
        <v>582</v>
      </c>
      <c r="C77" s="249" t="s">
        <v>496</v>
      </c>
      <c r="D77" s="249" t="s">
        <v>33</v>
      </c>
      <c r="E77" s="249" t="s">
        <v>458</v>
      </c>
      <c r="F77" s="249" t="s">
        <v>33</v>
      </c>
      <c r="G77" s="249" t="s">
        <v>425</v>
      </c>
      <c r="H77" s="280">
        <f>IF(I77="主营业务收入",1,IF(I77="营业收入",2,IF(I77="租赁收入",3,IF(I77="利息收入",4,IF(I77="企业拆借利息收入",5,IF(I77="其他业务收入",6,IF(I77="其他收入",7,IF(I77="主营业务成本",8,IF(I77="营业成本",9,IF(I77="生产成本",10,IF(I77="其他业务成本",11,IF(I77="主营业务支出",12,IF(I77="其他业务支出",13,IF(I77="营业外支出",14,IF(I77="材料采购",15,IF(I77="库存商品",16,IF(I77="库存内销商品",17,IF(I77="其他应收款",18,IF(I77="长期股权投资",19,IF(I77="其他应付款",20,IF(I77="财务费用",21,IF(I77="管理费用",22,IF(I77="管理费",23,IF(I77="销售费用",24,IF(I77="投资收益",25,IF(I77="资产处置收益",26,B))))))))))))))))))))))))))</f>
        <v>1</v>
      </c>
      <c r="I77" s="122" t="s">
        <v>144</v>
      </c>
      <c r="J77" s="16"/>
      <c r="K77" s="215">
        <v>119469.03</v>
      </c>
      <c r="L77" s="16"/>
      <c r="M77" s="16"/>
      <c r="N77" s="17"/>
      <c r="O77" s="394"/>
      <c r="P77" s="89"/>
      <c r="Q77" s="91"/>
      <c r="R77" s="21"/>
      <c r="S77" s="21"/>
      <c r="T77" s="22"/>
      <c r="U77" s="21"/>
      <c r="V77" s="21"/>
      <c r="W77" s="22"/>
      <c r="X77" s="23"/>
      <c r="Y77" s="23"/>
      <c r="Z77" s="24"/>
      <c r="AA77" s="25">
        <v>119469.03</v>
      </c>
      <c r="AB77" s="25">
        <v>0</v>
      </c>
      <c r="AC77" s="26"/>
      <c r="AD77" s="26"/>
      <c r="AE77" s="26"/>
      <c r="AF77" s="26"/>
      <c r="AG77" s="27"/>
      <c r="AH77" s="26"/>
      <c r="AI77" s="26"/>
      <c r="AJ77" s="26"/>
      <c r="AK77" s="26"/>
      <c r="AL77" s="26"/>
      <c r="AM77" s="26"/>
    </row>
    <row r="78" spans="1:40" ht="13" customHeight="1" x14ac:dyDescent="0.3">
      <c r="A7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8" s="11">
        <v>655</v>
      </c>
      <c r="C78" s="248" t="str">
        <f t="shared" ref="C78:C84" si="16">TEXT(D78,"000")&amp;"-"&amp;TEXT(F78,"000")</f>
        <v>3级-3级</v>
      </c>
      <c r="D78" s="248" t="s">
        <v>33</v>
      </c>
      <c r="E78" s="248" t="s">
        <v>146</v>
      </c>
      <c r="F78" s="248" t="s">
        <v>33</v>
      </c>
      <c r="G78" s="248" t="s">
        <v>338</v>
      </c>
      <c r="H78" s="280">
        <f>IF(I78="主营业务收入",1,IF(I78="营业收入",2,IF(I78="租赁收入",3,IF(I78="利息收入",4,IF(I78="企业拆借利息收入",5,IF(I78="其他业务收入",6,IF(I78="其他收入",7,IF(I78="主营业务成本",8,IF(I78="营业成本",9,IF(I78="生产成本",10,IF(I78="其他业务成本",11,IF(I78="主营业务支出",12,IF(I78="其他业务支出",13,IF(I78="营业外支出",14,IF(I78="材料采购",15,IF(I78="库存商品",16,IF(I78="库存内销商品",17,IF(I78="其他应收款",18,IF(I78="长期股权投资",19,IF(I78="其他应付款",20,IF(I78="财务费用",21,IF(I78="管理费用",22,IF(I78="管理费",23,IF(I78="销售费用",24,IF(I78="投资收益",25,IF(I78="资产处置收益",26,B))))))))))))))))))))))))))</f>
        <v>1</v>
      </c>
      <c r="I78" s="122" t="s">
        <v>144</v>
      </c>
      <c r="J78" s="122" t="s">
        <v>13</v>
      </c>
      <c r="K78" s="215">
        <v>117361.4</v>
      </c>
      <c r="L78" s="122"/>
      <c r="M78" s="122"/>
      <c r="N78" s="124"/>
      <c r="O78" s="393"/>
      <c r="P78" s="125"/>
      <c r="Q78" s="124"/>
      <c r="R78" s="21"/>
      <c r="S78" s="21"/>
      <c r="T78" s="22"/>
      <c r="U78" s="21"/>
      <c r="V78" s="21"/>
      <c r="W78" s="22"/>
      <c r="X78" s="23"/>
      <c r="Y78" s="23"/>
      <c r="Z78" s="24"/>
      <c r="AA78" s="25">
        <f t="shared" ref="AA78:AA84" si="17">ROUND(K78-W78-Z78,2)</f>
        <v>117361.4</v>
      </c>
      <c r="AB78" s="25">
        <f t="shared" ref="AB78:AB84" si="18">ROUND(N78+Q78-T78,2)</f>
        <v>0</v>
      </c>
      <c r="AC78" s="26"/>
      <c r="AD78" s="26"/>
      <c r="AE78" s="26"/>
      <c r="AF78" s="26"/>
      <c r="AG78" s="27"/>
      <c r="AH78" s="26"/>
      <c r="AI78" s="26"/>
      <c r="AJ78" s="26"/>
      <c r="AK78" s="26"/>
      <c r="AL78" s="26"/>
      <c r="AM78" s="26"/>
    </row>
    <row r="79" spans="1:40" s="240" customFormat="1" ht="14" x14ac:dyDescent="0.3">
      <c r="A7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79" s="11">
        <v>291</v>
      </c>
      <c r="C79" s="249" t="str">
        <f t="shared" si="16"/>
        <v>4级-3级</v>
      </c>
      <c r="D79" s="249" t="s">
        <v>37</v>
      </c>
      <c r="E79" s="249" t="s">
        <v>66</v>
      </c>
      <c r="F79" s="249" t="s">
        <v>33</v>
      </c>
      <c r="G79" s="249" t="s">
        <v>348</v>
      </c>
      <c r="H79" s="280">
        <f>IF(I79="主营业务收入",1,IF(I79="营业收入",2,IF(I79="租赁收入",3,IF(I79="利息收入",4,IF(I79="企业拆借利息收入",5,IF(I79="其他业务收入",6,IF(I79="其他收入",7,IF(I79="主营业务成本",8,IF(I79="营业成本",9,IF(I79="生产成本",10,IF(I79="其他业务成本",11,IF(I79="主营业务支出",12,IF(I79="其他业务支出",13,IF(I79="营业外支出",14,IF(I79="材料采购",15,IF(I79="库存商品",16,IF(I79="库存内销商品",17,IF(I79="其他应收款",18,IF(I79="长期股权投资",19,IF(I79="其他应付款",20,IF(I79="财务费用",21,IF(I79="管理费用",22,IF(I79="管理费",23,IF(I79="销售费用",24,IF(I79="投资收益",25,IF(I79="资产处置收益",26,B))))))))))))))))))))))))))</f>
        <v>1</v>
      </c>
      <c r="I79" s="122" t="s">
        <v>144</v>
      </c>
      <c r="J79" s="14" t="s">
        <v>303</v>
      </c>
      <c r="K79" s="215">
        <v>108841.65</v>
      </c>
      <c r="L79" s="16"/>
      <c r="M79" s="16"/>
      <c r="N79" s="17"/>
      <c r="O79" s="194"/>
      <c r="P79" s="194"/>
      <c r="Q79" s="196"/>
      <c r="R79" s="21"/>
      <c r="S79" s="21"/>
      <c r="T79" s="22"/>
      <c r="U79" s="21"/>
      <c r="V79" s="21"/>
      <c r="W79" s="22"/>
      <c r="X79" s="23"/>
      <c r="Y79" s="23"/>
      <c r="Z79" s="24"/>
      <c r="AA79" s="25">
        <f t="shared" si="17"/>
        <v>108841.65</v>
      </c>
      <c r="AB79" s="25">
        <f t="shared" si="18"/>
        <v>0</v>
      </c>
      <c r="AC79" s="26"/>
      <c r="AD79" s="26"/>
      <c r="AE79" s="26"/>
      <c r="AF79" s="26"/>
      <c r="AG79" s="27"/>
      <c r="AH79" s="26"/>
      <c r="AI79" s="26"/>
      <c r="AJ79" s="26"/>
      <c r="AK79" s="26"/>
      <c r="AL79" s="26"/>
      <c r="AM79" s="26"/>
      <c r="AN79"/>
    </row>
    <row r="80" spans="1:40" ht="13" customHeight="1" x14ac:dyDescent="0.3">
      <c r="A8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80" s="11">
        <v>653</v>
      </c>
      <c r="C80" s="248" t="str">
        <f t="shared" si="16"/>
        <v>3级-3级</v>
      </c>
      <c r="D80" s="248" t="s">
        <v>33</v>
      </c>
      <c r="E80" s="248" t="s">
        <v>146</v>
      </c>
      <c r="F80" s="248" t="s">
        <v>33</v>
      </c>
      <c r="G80" s="248" t="s">
        <v>446</v>
      </c>
      <c r="H80" s="280">
        <f>IF(I80="主营业务收入",1,IF(I80="营业收入",2,IF(I80="租赁收入",3,IF(I80="利息收入",4,IF(I80="企业拆借利息收入",5,IF(I80="其他业务收入",6,IF(I80="其他收入",7,IF(I80="主营业务成本",8,IF(I80="营业成本",9,IF(I80="生产成本",10,IF(I80="其他业务成本",11,IF(I80="主营业务支出",12,IF(I80="其他业务支出",13,IF(I80="营业外支出",14,IF(I80="材料采购",15,IF(I80="库存商品",16,IF(I80="库存内销商品",17,IF(I80="其他应收款",18,IF(I80="长期股权投资",19,IF(I80="其他应付款",20,IF(I80="财务费用",21,IF(I80="管理费用",22,IF(I80="管理费",23,IF(I80="销售费用",24,IF(I80="投资收益",25,IF(I80="资产处置收益",26,B))))))))))))))))))))))))))</f>
        <v>1</v>
      </c>
      <c r="I80" s="122" t="s">
        <v>144</v>
      </c>
      <c r="J80" s="122" t="s">
        <v>13</v>
      </c>
      <c r="K80" s="215">
        <v>107384.07</v>
      </c>
      <c r="L80" s="122"/>
      <c r="M80" s="122"/>
      <c r="N80" s="124"/>
      <c r="O80" s="393"/>
      <c r="P80" s="125"/>
      <c r="Q80" s="124"/>
      <c r="R80" s="21"/>
      <c r="S80" s="21"/>
      <c r="T80" s="22"/>
      <c r="U80" s="21"/>
      <c r="V80" s="21"/>
      <c r="W80" s="22"/>
      <c r="X80" s="23"/>
      <c r="Y80" s="23"/>
      <c r="Z80" s="24"/>
      <c r="AA80" s="25">
        <f t="shared" si="17"/>
        <v>107384.07</v>
      </c>
      <c r="AB80" s="25">
        <f t="shared" si="18"/>
        <v>0</v>
      </c>
      <c r="AC80" s="26"/>
      <c r="AD80" s="26"/>
      <c r="AE80" s="26"/>
      <c r="AF80" s="26"/>
      <c r="AG80" s="27"/>
      <c r="AH80" s="26"/>
      <c r="AI80" s="26"/>
      <c r="AJ80" s="26"/>
      <c r="AK80" s="26"/>
      <c r="AL80" s="26"/>
      <c r="AM80" s="26"/>
    </row>
    <row r="81" spans="1:40" s="240" customFormat="1" ht="13" customHeight="1" x14ac:dyDescent="0.3">
      <c r="A8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81" s="11">
        <v>338</v>
      </c>
      <c r="C81" s="249" t="str">
        <f t="shared" si="16"/>
        <v>4级-2级</v>
      </c>
      <c r="D81" s="249" t="s">
        <v>37</v>
      </c>
      <c r="E81" s="249" t="s">
        <v>42</v>
      </c>
      <c r="F81" s="249" t="s">
        <v>29</v>
      </c>
      <c r="G81" s="114" t="s">
        <v>364</v>
      </c>
      <c r="H81" s="280">
        <f>IF(I81="主营业务收入",1,IF(I81="营业收入",2,IF(I81="租赁收入",3,IF(I81="利息收入",4,IF(I81="企业拆借利息收入",5,IF(I81="其他业务收入",6,IF(I81="其他收入",7,IF(I81="主营业务成本",8,IF(I81="营业成本",9,IF(I81="生产成本",10,IF(I81="其他业务成本",11,IF(I81="主营业务支出",12,IF(I81="其他业务支出",13,IF(I81="营业外支出",14,IF(I81="材料采购",15,IF(I81="库存商品",16,IF(I81="库存内销商品",17,IF(I81="其他应收款",18,IF(I81="长期股权投资",19,IF(I81="其他应付款",20,IF(I81="财务费用",21,IF(I81="管理费用",22,IF(I81="管理费",23,IF(I81="销售费用",24,IF(I81="投资收益",25,IF(I81="资产处置收益",26,B))))))))))))))))))))))))))</f>
        <v>1</v>
      </c>
      <c r="I81" s="122" t="s">
        <v>144</v>
      </c>
      <c r="J81" s="14" t="s">
        <v>303</v>
      </c>
      <c r="K81" s="215">
        <v>106017.27</v>
      </c>
      <c r="L81" s="87"/>
      <c r="M81" s="87"/>
      <c r="N81" s="17"/>
      <c r="O81" s="394"/>
      <c r="P81" s="89"/>
      <c r="Q81" s="91"/>
      <c r="R81" s="21"/>
      <c r="S81" s="21"/>
      <c r="T81" s="22"/>
      <c r="U81" s="21"/>
      <c r="V81" s="21"/>
      <c r="W81" s="22"/>
      <c r="X81" s="23"/>
      <c r="Y81" s="23"/>
      <c r="Z81" s="24"/>
      <c r="AA81" s="25">
        <f t="shared" si="17"/>
        <v>106017.27</v>
      </c>
      <c r="AB81" s="25">
        <f t="shared" si="18"/>
        <v>0</v>
      </c>
      <c r="AC81" s="26"/>
      <c r="AD81" s="26"/>
      <c r="AE81" s="26"/>
      <c r="AF81" s="26"/>
      <c r="AG81" s="27"/>
      <c r="AH81" s="26"/>
      <c r="AI81" s="26"/>
      <c r="AJ81" s="26"/>
      <c r="AK81" s="26"/>
      <c r="AL81" s="26"/>
      <c r="AM81" s="26"/>
      <c r="AN81"/>
    </row>
    <row r="82" spans="1:40" s="240" customFormat="1" ht="13" customHeight="1" x14ac:dyDescent="0.3">
      <c r="A82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82" s="11">
        <v>175</v>
      </c>
      <c r="C82" s="249" t="str">
        <f t="shared" si="16"/>
        <v>2级-4级</v>
      </c>
      <c r="D82" s="249" t="s">
        <v>658</v>
      </c>
      <c r="E82" s="249" t="s">
        <v>244</v>
      </c>
      <c r="F82" s="249" t="s">
        <v>660</v>
      </c>
      <c r="G82" s="259" t="s">
        <v>247</v>
      </c>
      <c r="H82" s="280">
        <f>IF(I82="主营业务收入",1,IF(I82="营业收入",2,IF(I82="租赁收入",3,IF(I82="利息收入",4,IF(I82="企业拆借利息收入",5,IF(I82="其他业务收入",6,IF(I82="其他收入",7,IF(I82="主营业务成本",8,IF(I82="营业成本",9,IF(I82="生产成本",10,IF(I82="其他业务成本",11,IF(I82="主营业务支出",12,IF(I82="其他业务支出",13,IF(I82="营业外支出",14,IF(I82="材料采购",15,IF(I82="库存商品",16,IF(I82="库存内销商品",17,IF(I82="其他应收款",18,IF(I82="长期股权投资",19,IF(I82="其他应付款",20,IF(I82="财务费用",21,IF(I82="管理费用",22,IF(I82="管理费",23,IF(I82="销售费用",24,IF(I82="投资收益",25,IF(I82="资产处置收益",26,B))))))))))))))))))))))))))</f>
        <v>1</v>
      </c>
      <c r="I82" s="122" t="s">
        <v>144</v>
      </c>
      <c r="J82" s="16" t="s">
        <v>122</v>
      </c>
      <c r="K82" s="215">
        <v>104708.66</v>
      </c>
      <c r="L82" s="16"/>
      <c r="M82" s="16"/>
      <c r="N82" s="17"/>
      <c r="O82" s="394"/>
      <c r="P82" s="90"/>
      <c r="Q82" s="91"/>
      <c r="R82" s="21"/>
      <c r="S82" s="21"/>
      <c r="T82" s="22"/>
      <c r="U82" s="21"/>
      <c r="V82" s="21"/>
      <c r="W82" s="22"/>
      <c r="X82" s="23"/>
      <c r="Y82" s="23"/>
      <c r="Z82" s="24"/>
      <c r="AA82" s="25">
        <f t="shared" si="17"/>
        <v>104708.66</v>
      </c>
      <c r="AB82" s="25">
        <f t="shared" si="18"/>
        <v>0</v>
      </c>
      <c r="AC82" s="26"/>
      <c r="AD82" s="26"/>
      <c r="AE82" s="26"/>
      <c r="AF82" s="26"/>
      <c r="AG82" s="27"/>
      <c r="AH82" s="26"/>
      <c r="AI82" s="26"/>
      <c r="AJ82" s="26"/>
      <c r="AK82" s="26"/>
      <c r="AL82" s="26"/>
      <c r="AM82" s="26"/>
      <c r="AN82"/>
    </row>
    <row r="83" spans="1:40" s="240" customFormat="1" ht="13" customHeight="1" x14ac:dyDescent="0.3">
      <c r="A83" s="225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83" s="226">
        <v>327</v>
      </c>
      <c r="C83" s="253" t="str">
        <f t="shared" si="16"/>
        <v>4级-2级</v>
      </c>
      <c r="D83" s="253" t="s">
        <v>37</v>
      </c>
      <c r="E83" s="253" t="s">
        <v>42</v>
      </c>
      <c r="F83" s="253" t="s">
        <v>29</v>
      </c>
      <c r="G83" s="260" t="s">
        <v>48</v>
      </c>
      <c r="H83" s="280">
        <f>IF(I83="主营业务收入",1,IF(I83="营业收入",2,IF(I83="租赁收入",3,IF(I83="利息收入",4,IF(I83="企业拆借利息收入",5,IF(I83="其他业务收入",6,IF(I83="其他收入",7,IF(I83="主营业务成本",8,IF(I83="营业成本",9,IF(I83="生产成本",10,IF(I83="其他业务成本",11,IF(I83="主营业务支出",12,IF(I83="其他业务支出",13,IF(I83="营业外支出",14,IF(I83="材料采购",15,IF(I83="库存商品",16,IF(I83="库存内销商品",17,IF(I83="其他应收款",18,IF(I83="长期股权投资",19,IF(I83="其他应付款",20,IF(I83="财务费用",21,IF(I83="管理费用",22,IF(I83="管理费",23,IF(I83="销售费用",24,IF(I83="投资收益",25,IF(I83="资产处置收益",26,B))))))))))))))))))))))))))</f>
        <v>1</v>
      </c>
      <c r="I83" s="227" t="s">
        <v>144</v>
      </c>
      <c r="J83" s="241" t="s">
        <v>303</v>
      </c>
      <c r="K83" s="228">
        <v>104347.78999999998</v>
      </c>
      <c r="L83" s="245"/>
      <c r="M83" s="245"/>
      <c r="N83" s="234"/>
      <c r="O83" s="395"/>
      <c r="P83" s="235"/>
      <c r="Q83" s="236"/>
      <c r="R83" s="233"/>
      <c r="S83" s="233"/>
      <c r="T83" s="234"/>
      <c r="U83" s="233"/>
      <c r="V83" s="233"/>
      <c r="W83" s="234"/>
      <c r="X83" s="235"/>
      <c r="Y83" s="235"/>
      <c r="Z83" s="236"/>
      <c r="AA83" s="237">
        <f t="shared" si="17"/>
        <v>104347.79</v>
      </c>
      <c r="AB83" s="237">
        <f t="shared" si="18"/>
        <v>0</v>
      </c>
      <c r="AC83" s="238"/>
      <c r="AD83" s="238"/>
      <c r="AE83" s="238"/>
      <c r="AF83" s="238"/>
      <c r="AG83" s="239"/>
      <c r="AH83" s="238"/>
      <c r="AI83" s="238"/>
      <c r="AJ83" s="238"/>
      <c r="AK83" s="238"/>
      <c r="AL83" s="238"/>
      <c r="AM83" s="238"/>
    </row>
    <row r="84" spans="1:40" s="290" customFormat="1" ht="14" x14ac:dyDescent="0.3">
      <c r="A8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84" s="11">
        <v>279</v>
      </c>
      <c r="C84" s="249" t="str">
        <f t="shared" si="16"/>
        <v>4级-3级</v>
      </c>
      <c r="D84" s="249" t="s">
        <v>37</v>
      </c>
      <c r="E84" s="249" t="s">
        <v>66</v>
      </c>
      <c r="F84" s="249" t="s">
        <v>33</v>
      </c>
      <c r="G84" s="249" t="s">
        <v>337</v>
      </c>
      <c r="H84" s="280">
        <f>IF(I84="主营业务收入",1,IF(I84="营业收入",2,IF(I84="租赁收入",3,IF(I84="利息收入",4,IF(I84="企业拆借利息收入",5,IF(I84="其他业务收入",6,IF(I84="其他收入",7,IF(I84="主营业务成本",8,IF(I84="营业成本",9,IF(I84="生产成本",10,IF(I84="其他业务成本",11,IF(I84="主营业务支出",12,IF(I84="其他业务支出",13,IF(I84="营业外支出",14,IF(I84="材料采购",15,IF(I84="库存商品",16,IF(I84="库存内销商品",17,IF(I84="其他应收款",18,IF(I84="长期股权投资",19,IF(I84="其他应付款",20,IF(I84="财务费用",21,IF(I84="管理费用",22,IF(I84="管理费",23,IF(I84="销售费用",24,IF(I84="投资收益",25,IF(I84="资产处置收益",26,B))))))))))))))))))))))))))</f>
        <v>1</v>
      </c>
      <c r="I84" s="122" t="s">
        <v>144</v>
      </c>
      <c r="J84" s="14" t="s">
        <v>303</v>
      </c>
      <c r="K84" s="215">
        <v>103080.37</v>
      </c>
      <c r="L84" s="16"/>
      <c r="M84" s="16"/>
      <c r="N84" s="17"/>
      <c r="O84" s="394"/>
      <c r="P84" s="89"/>
      <c r="Q84" s="91"/>
      <c r="R84" s="21"/>
      <c r="S84" s="21"/>
      <c r="T84" s="22"/>
      <c r="U84" s="21"/>
      <c r="V84" s="21"/>
      <c r="W84" s="22"/>
      <c r="X84" s="23"/>
      <c r="Y84" s="23"/>
      <c r="Z84" s="24"/>
      <c r="AA84" s="25">
        <f t="shared" si="17"/>
        <v>103080.37</v>
      </c>
      <c r="AB84" s="25">
        <f t="shared" si="18"/>
        <v>0</v>
      </c>
      <c r="AC84" s="26"/>
      <c r="AD84" s="26"/>
      <c r="AE84" s="26"/>
      <c r="AF84" s="26"/>
      <c r="AG84" s="27"/>
      <c r="AH84" s="26"/>
      <c r="AI84" s="26"/>
      <c r="AJ84" s="26"/>
      <c r="AK84" s="26"/>
      <c r="AL84" s="26"/>
      <c r="AM84" s="26"/>
      <c r="AN84"/>
    </row>
    <row r="85" spans="1:40" ht="14" x14ac:dyDescent="0.3">
      <c r="A85" s="225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85" s="226">
        <v>580</v>
      </c>
      <c r="C85" s="253" t="s">
        <v>497</v>
      </c>
      <c r="D85" s="253" t="s">
        <v>33</v>
      </c>
      <c r="E85" s="253" t="s">
        <v>458</v>
      </c>
      <c r="F85" s="253" t="s">
        <v>29</v>
      </c>
      <c r="G85" s="253" t="s">
        <v>508</v>
      </c>
      <c r="H85" s="280">
        <f>IF(I85="主营业务收入",1,IF(I85="营业收入",2,IF(I85="租赁收入",3,IF(I85="利息收入",4,IF(I85="企业拆借利息收入",5,IF(I85="其他业务收入",6,IF(I85="其他收入",7,IF(I85="主营业务成本",8,IF(I85="营业成本",9,IF(I85="生产成本",10,IF(I85="其他业务成本",11,IF(I85="主营业务支出",12,IF(I85="其他业务支出",13,IF(I85="营业外支出",14,IF(I85="材料采购",15,IF(I85="库存商品",16,IF(I85="库存内销商品",17,IF(I85="其他应收款",18,IF(I85="长期股权投资",19,IF(I85="其他应付款",20,IF(I85="财务费用",21,IF(I85="管理费用",22,IF(I85="管理费",23,IF(I85="销售费用",24,IF(I85="投资收益",25,IF(I85="资产处置收益",26,B))))))))))))))))))))))))))</f>
        <v>1</v>
      </c>
      <c r="I85" s="227" t="s">
        <v>144</v>
      </c>
      <c r="J85" s="245"/>
      <c r="K85" s="228">
        <v>94297.34</v>
      </c>
      <c r="L85" s="245"/>
      <c r="M85" s="245"/>
      <c r="N85" s="234"/>
      <c r="O85" s="395"/>
      <c r="P85" s="235"/>
      <c r="Q85" s="236"/>
      <c r="R85" s="233"/>
      <c r="S85" s="233"/>
      <c r="T85" s="234"/>
      <c r="U85" s="233"/>
      <c r="V85" s="233"/>
      <c r="W85" s="234"/>
      <c r="X85" s="235"/>
      <c r="Y85" s="235"/>
      <c r="Z85" s="236"/>
      <c r="AA85" s="237">
        <v>94297.34</v>
      </c>
      <c r="AB85" s="237">
        <v>0</v>
      </c>
      <c r="AC85" s="238"/>
      <c r="AD85" s="238"/>
      <c r="AE85" s="238"/>
      <c r="AF85" s="238"/>
      <c r="AG85" s="239"/>
      <c r="AH85" s="238"/>
      <c r="AI85" s="238"/>
      <c r="AJ85" s="238"/>
      <c r="AK85" s="238"/>
      <c r="AL85" s="238"/>
      <c r="AM85" s="238"/>
      <c r="AN85" s="240"/>
    </row>
    <row r="86" spans="1:40" ht="13" customHeight="1" x14ac:dyDescent="0.3">
      <c r="A86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86" s="11">
        <v>540</v>
      </c>
      <c r="C86" s="249" t="s">
        <v>497</v>
      </c>
      <c r="D86" s="249" t="s">
        <v>33</v>
      </c>
      <c r="E86" s="249" t="s">
        <v>114</v>
      </c>
      <c r="F86" s="249" t="s">
        <v>29</v>
      </c>
      <c r="G86" s="249" t="s">
        <v>158</v>
      </c>
      <c r="H86" s="280">
        <f>IF(I86="主营业务收入",1,IF(I86="营业收入",2,IF(I86="租赁收入",3,IF(I86="利息收入",4,IF(I86="企业拆借利息收入",5,IF(I86="其他业务收入",6,IF(I86="其他收入",7,IF(I86="主营业务成本",8,IF(I86="营业成本",9,IF(I86="生产成本",10,IF(I86="其他业务成本",11,IF(I86="主营业务支出",12,IF(I86="其他业务支出",13,IF(I86="营业外支出",14,IF(I86="材料采购",15,IF(I86="库存商品",16,IF(I86="库存内销商品",17,IF(I86="其他应收款",18,IF(I86="长期股权投资",19,IF(I86="其他应付款",20,IF(I86="财务费用",21,IF(I86="管理费用",22,IF(I86="管理费",23,IF(I86="销售费用",24,IF(I86="投资收益",25,IF(I86="资产处置收益",26,B))))))))))))))))))))))))))</f>
        <v>1</v>
      </c>
      <c r="I86" s="122" t="s">
        <v>144</v>
      </c>
      <c r="J86" s="16"/>
      <c r="K86" s="215">
        <v>86331.579999999987</v>
      </c>
      <c r="L86" s="16"/>
      <c r="M86" s="16"/>
      <c r="N86" s="17"/>
      <c r="O86" s="394"/>
      <c r="P86" s="89"/>
      <c r="Q86" s="91"/>
      <c r="R86" s="21"/>
      <c r="S86" s="21"/>
      <c r="T86" s="22"/>
      <c r="U86" s="21"/>
      <c r="V86" s="21"/>
      <c r="W86" s="22"/>
      <c r="X86" s="23"/>
      <c r="Y86" s="23"/>
      <c r="Z86" s="24"/>
      <c r="AA86" s="25">
        <v>86331.58</v>
      </c>
      <c r="AB86" s="25">
        <v>15562.56</v>
      </c>
      <c r="AC86" s="26"/>
      <c r="AD86" s="26"/>
      <c r="AE86" s="26"/>
      <c r="AF86" s="26"/>
      <c r="AG86" s="27"/>
      <c r="AH86" s="26"/>
      <c r="AI86" s="26"/>
      <c r="AJ86" s="26"/>
      <c r="AK86" s="26"/>
      <c r="AL86" s="26"/>
      <c r="AM86" s="26"/>
    </row>
    <row r="87" spans="1:40" ht="14" x14ac:dyDescent="0.3">
      <c r="A8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87" s="11">
        <v>651</v>
      </c>
      <c r="C87" s="248" t="str">
        <f>TEXT(D87,"000")&amp;"-"&amp;TEXT(F87,"000")</f>
        <v>3级-1级</v>
      </c>
      <c r="D87" s="248" t="s">
        <v>33</v>
      </c>
      <c r="E87" s="248" t="s">
        <v>146</v>
      </c>
      <c r="F87" s="248" t="s">
        <v>27</v>
      </c>
      <c r="G87" s="248" t="s">
        <v>28</v>
      </c>
      <c r="H87" s="280">
        <f>IF(I87="主营业务收入",1,IF(I87="营业收入",2,IF(I87="租赁收入",3,IF(I87="利息收入",4,IF(I87="企业拆借利息收入",5,IF(I87="其他业务收入",6,IF(I87="其他收入",7,IF(I87="主营业务成本",8,IF(I87="营业成本",9,IF(I87="生产成本",10,IF(I87="其他业务成本",11,IF(I87="主营业务支出",12,IF(I87="其他业务支出",13,IF(I87="营业外支出",14,IF(I87="材料采购",15,IF(I87="库存商品",16,IF(I87="库存内销商品",17,IF(I87="其他应收款",18,IF(I87="长期股权投资",19,IF(I87="其他应付款",20,IF(I87="财务费用",21,IF(I87="管理费用",22,IF(I87="管理费",23,IF(I87="销售费用",24,IF(I87="投资收益",25,IF(I87="资产处置收益",26,B))))))))))))))))))))))))))</f>
        <v>1</v>
      </c>
      <c r="I87" s="122" t="s">
        <v>144</v>
      </c>
      <c r="J87" s="122" t="s">
        <v>13</v>
      </c>
      <c r="K87" s="215">
        <v>85035.4</v>
      </c>
      <c r="L87" s="122"/>
      <c r="M87" s="122"/>
      <c r="N87" s="124"/>
      <c r="O87" s="393"/>
      <c r="P87" s="125"/>
      <c r="Q87" s="124"/>
      <c r="R87" s="21"/>
      <c r="S87" s="21"/>
      <c r="T87" s="22"/>
      <c r="U87" s="21"/>
      <c r="V87" s="21"/>
      <c r="W87" s="22"/>
      <c r="X87" s="23"/>
      <c r="Y87" s="23"/>
      <c r="Z87" s="24"/>
      <c r="AA87" s="25">
        <f>ROUND(K87-W87-Z87,2)</f>
        <v>85035.4</v>
      </c>
      <c r="AB87" s="25">
        <f>ROUND(N87+Q87-T87,2)</f>
        <v>0</v>
      </c>
      <c r="AC87" s="26"/>
      <c r="AD87" s="26"/>
      <c r="AE87" s="26"/>
      <c r="AF87" s="26"/>
      <c r="AG87" s="27"/>
      <c r="AH87" s="26"/>
      <c r="AI87" s="26"/>
      <c r="AJ87" s="26"/>
      <c r="AK87" s="26"/>
      <c r="AL87" s="26"/>
      <c r="AM87" s="26"/>
    </row>
    <row r="88" spans="1:40" ht="14" x14ac:dyDescent="0.3">
      <c r="A88" s="173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88" s="11">
        <v>746</v>
      </c>
      <c r="C88" s="248" t="str">
        <f>TEXT(D88,"000")&amp;"-"&amp;TEXT(F88,"000")</f>
        <v>4级-2级</v>
      </c>
      <c r="D88" s="248" t="s">
        <v>37</v>
      </c>
      <c r="E88" s="248" t="s">
        <v>383</v>
      </c>
      <c r="F88" s="248" t="s">
        <v>29</v>
      </c>
      <c r="G88" s="248" t="s">
        <v>46</v>
      </c>
      <c r="H88" s="280">
        <f>IF(I88="主营业务收入",1,IF(I88="营业收入",2,IF(I88="租赁收入",3,IF(I88="利息收入",4,IF(I88="企业拆借利息收入",5,IF(I88="其他业务收入",6,IF(I88="其他收入",7,IF(I88="主营业务成本",8,IF(I88="营业成本",9,IF(I88="生产成本",10,IF(I88="其他业务成本",11,IF(I88="主营业务支出",12,IF(I88="其他业务支出",13,IF(I88="营业外支出",14,IF(I88="材料采购",15,IF(I88="库存商品",16,IF(I88="库存内销商品",17,IF(I88="其他应收款",18,IF(I88="长期股权投资",19,IF(I88="其他应付款",20,IF(I88="财务费用",21,IF(I88="管理费用",22,IF(I88="管理费",23,IF(I88="销售费用",24,IF(I88="投资收益",25,IF(I88="资产处置收益",26,B))))))))))))))))))))))))))</f>
        <v>1</v>
      </c>
      <c r="I88" s="122" t="s">
        <v>144</v>
      </c>
      <c r="J88" s="122" t="s">
        <v>615</v>
      </c>
      <c r="K88" s="215">
        <v>82375.22</v>
      </c>
      <c r="L88" s="122"/>
      <c r="M88" s="122"/>
      <c r="N88" s="124"/>
      <c r="O88" s="393"/>
      <c r="P88" s="126"/>
      <c r="Q88" s="124"/>
      <c r="R88" s="66"/>
      <c r="S88" s="66"/>
      <c r="T88" s="67"/>
      <c r="U88" s="66"/>
      <c r="V88" s="66"/>
      <c r="W88" s="67"/>
      <c r="X88" s="68"/>
      <c r="Y88" s="68"/>
      <c r="Z88" s="69"/>
      <c r="AA88" s="70">
        <f>ROUND(K88-W88-Z88,2)</f>
        <v>82375.22</v>
      </c>
      <c r="AB88" s="70">
        <f>ROUND(N88+Q88-T88,2)</f>
        <v>0</v>
      </c>
      <c r="AC88" s="71"/>
      <c r="AD88" s="71"/>
      <c r="AE88" s="71"/>
      <c r="AF88" s="71"/>
      <c r="AG88" s="72"/>
      <c r="AH88" s="71"/>
      <c r="AI88" s="71"/>
      <c r="AJ88" s="71"/>
      <c r="AK88" s="71"/>
      <c r="AL88" s="71"/>
      <c r="AM88" s="71"/>
    </row>
    <row r="89" spans="1:40" s="240" customFormat="1" ht="13" customHeight="1" x14ac:dyDescent="0.3">
      <c r="A89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89" s="11">
        <v>563</v>
      </c>
      <c r="C89" s="249" t="s">
        <v>497</v>
      </c>
      <c r="D89" s="249" t="s">
        <v>33</v>
      </c>
      <c r="E89" s="249" t="s">
        <v>458</v>
      </c>
      <c r="F89" s="249" t="s">
        <v>29</v>
      </c>
      <c r="G89" s="249" t="s">
        <v>450</v>
      </c>
      <c r="H89" s="280">
        <f>IF(I89="主营业务收入",1,IF(I89="营业收入",2,IF(I89="租赁收入",3,IF(I89="利息收入",4,IF(I89="企业拆借利息收入",5,IF(I89="其他业务收入",6,IF(I89="其他收入",7,IF(I89="主营业务成本",8,IF(I89="营业成本",9,IF(I89="生产成本",10,IF(I89="其他业务成本",11,IF(I89="主营业务支出",12,IF(I89="其他业务支出",13,IF(I89="营业外支出",14,IF(I89="材料采购",15,IF(I89="库存商品",16,IF(I89="库存内销商品",17,IF(I89="其他应收款",18,IF(I89="长期股权投资",19,IF(I89="其他应付款",20,IF(I89="财务费用",21,IF(I89="管理费用",22,IF(I89="管理费",23,IF(I89="销售费用",24,IF(I89="投资收益",25,IF(I89="资产处置收益",26,B))))))))))))))))))))))))))</f>
        <v>1</v>
      </c>
      <c r="I89" s="122" t="s">
        <v>144</v>
      </c>
      <c r="J89" s="16"/>
      <c r="K89" s="215">
        <v>81469.02</v>
      </c>
      <c r="L89" s="16"/>
      <c r="M89" s="16"/>
      <c r="N89" s="17"/>
      <c r="O89" s="394"/>
      <c r="P89" s="90"/>
      <c r="Q89" s="91"/>
      <c r="R89" s="21"/>
      <c r="S89" s="21"/>
      <c r="T89" s="22"/>
      <c r="U89" s="21"/>
      <c r="V89" s="21"/>
      <c r="W89" s="22"/>
      <c r="X89" s="23"/>
      <c r="Y89" s="23"/>
      <c r="Z89" s="24"/>
      <c r="AA89" s="25">
        <v>81469.02</v>
      </c>
      <c r="AB89" s="25">
        <v>0</v>
      </c>
      <c r="AC89" s="26"/>
      <c r="AD89" s="26"/>
      <c r="AE89" s="26"/>
      <c r="AF89" s="26"/>
      <c r="AG89" s="27"/>
      <c r="AH89" s="26"/>
      <c r="AI89" s="26"/>
      <c r="AJ89" s="26"/>
      <c r="AK89" s="26"/>
      <c r="AL89" s="26"/>
      <c r="AM89" s="26"/>
      <c r="AN89"/>
    </row>
    <row r="90" spans="1:40" ht="14" x14ac:dyDescent="0.3">
      <c r="A9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90" s="11">
        <v>642</v>
      </c>
      <c r="C90" s="248" t="str">
        <f>TEXT(D90,"000")&amp;"-"&amp;TEXT(F90,"000")</f>
        <v>3级-2级</v>
      </c>
      <c r="D90" s="248" t="s">
        <v>33</v>
      </c>
      <c r="E90" s="248" t="s">
        <v>146</v>
      </c>
      <c r="F90" s="248" t="s">
        <v>29</v>
      </c>
      <c r="G90" s="248" t="s">
        <v>57</v>
      </c>
      <c r="H90" s="280">
        <f>IF(I90="主营业务收入",1,IF(I90="营业收入",2,IF(I90="租赁收入",3,IF(I90="利息收入",4,IF(I90="企业拆借利息收入",5,IF(I90="其他业务收入",6,IF(I90="其他收入",7,IF(I90="主营业务成本",8,IF(I90="营业成本",9,IF(I90="生产成本",10,IF(I90="其他业务成本",11,IF(I90="主营业务支出",12,IF(I90="其他业务支出",13,IF(I90="营业外支出",14,IF(I90="材料采购",15,IF(I90="库存商品",16,IF(I90="库存内销商品",17,IF(I90="其他应收款",18,IF(I90="长期股权投资",19,IF(I90="其他应付款",20,IF(I90="财务费用",21,IF(I90="管理费用",22,IF(I90="管理费",23,IF(I90="销售费用",24,IF(I90="投资收益",25,IF(I90="资产处置收益",26,B))))))))))))))))))))))))))</f>
        <v>1</v>
      </c>
      <c r="I90" s="122" t="s">
        <v>144</v>
      </c>
      <c r="J90" s="122" t="s">
        <v>13</v>
      </c>
      <c r="K90" s="215">
        <v>78814.16</v>
      </c>
      <c r="L90" s="122"/>
      <c r="M90" s="122"/>
      <c r="N90" s="124"/>
      <c r="O90" s="393"/>
      <c r="P90" s="125"/>
      <c r="Q90" s="124"/>
      <c r="R90" s="21"/>
      <c r="S90" s="21"/>
      <c r="T90" s="22"/>
      <c r="U90" s="21"/>
      <c r="V90" s="21"/>
      <c r="W90" s="22"/>
      <c r="X90" s="23"/>
      <c r="Y90" s="23"/>
      <c r="Z90" s="24"/>
      <c r="AA90" s="25">
        <f>ROUND(K90-W90-Z90,2)</f>
        <v>78814.16</v>
      </c>
      <c r="AB90" s="25">
        <f>ROUND(N90+Q90-T90,2)</f>
        <v>0</v>
      </c>
      <c r="AC90" s="26"/>
      <c r="AD90" s="26"/>
      <c r="AE90" s="26"/>
      <c r="AF90" s="26"/>
      <c r="AG90" s="27"/>
      <c r="AH90" s="26"/>
      <c r="AI90" s="26"/>
      <c r="AJ90" s="26"/>
      <c r="AK90" s="26"/>
      <c r="AL90" s="26"/>
      <c r="AM90" s="26"/>
    </row>
    <row r="91" spans="1:40" s="240" customFormat="1" ht="13" customHeight="1" x14ac:dyDescent="0.3">
      <c r="A9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91" s="11">
        <v>280</v>
      </c>
      <c r="C91" s="249" t="str">
        <f>TEXT(D91,"000")&amp;"-"&amp;TEXT(F91,"000")</f>
        <v>4级-3级</v>
      </c>
      <c r="D91" s="249" t="s">
        <v>37</v>
      </c>
      <c r="E91" s="249" t="s">
        <v>66</v>
      </c>
      <c r="F91" s="249" t="s">
        <v>33</v>
      </c>
      <c r="G91" s="249" t="s">
        <v>338</v>
      </c>
      <c r="H91" s="280">
        <f>IF(I91="主营业务收入",1,IF(I91="营业收入",2,IF(I91="租赁收入",3,IF(I91="利息收入",4,IF(I91="企业拆借利息收入",5,IF(I91="其他业务收入",6,IF(I91="其他收入",7,IF(I91="主营业务成本",8,IF(I91="营业成本",9,IF(I91="生产成本",10,IF(I91="其他业务成本",11,IF(I91="主营业务支出",12,IF(I91="其他业务支出",13,IF(I91="营业外支出",14,IF(I91="材料采购",15,IF(I91="库存商品",16,IF(I91="库存内销商品",17,IF(I91="其他应收款",18,IF(I91="长期股权投资",19,IF(I91="其他应付款",20,IF(I91="财务费用",21,IF(I91="管理费用",22,IF(I91="管理费",23,IF(I91="销售费用",24,IF(I91="投资收益",25,IF(I91="资产处置收益",26,B))))))))))))))))))))))))))</f>
        <v>1</v>
      </c>
      <c r="I91" s="122" t="s">
        <v>144</v>
      </c>
      <c r="J91" s="14" t="s">
        <v>249</v>
      </c>
      <c r="K91" s="215">
        <v>71320.800000000003</v>
      </c>
      <c r="L91" s="16"/>
      <c r="M91" s="16"/>
      <c r="N91" s="17"/>
      <c r="O91" s="394"/>
      <c r="P91" s="89"/>
      <c r="Q91" s="91"/>
      <c r="R91" s="21"/>
      <c r="S91" s="21"/>
      <c r="T91" s="22"/>
      <c r="U91" s="21"/>
      <c r="V91" s="21"/>
      <c r="W91" s="22"/>
      <c r="X91" s="23"/>
      <c r="Y91" s="23"/>
      <c r="Z91" s="24"/>
      <c r="AA91" s="25">
        <f>ROUND(K91-W91-Z91,2)</f>
        <v>71320.800000000003</v>
      </c>
      <c r="AB91" s="25">
        <f>ROUND(N91+Q91-T91,2)</f>
        <v>0</v>
      </c>
      <c r="AC91" s="26"/>
      <c r="AD91" s="26"/>
      <c r="AE91" s="26"/>
      <c r="AF91" s="26"/>
      <c r="AG91" s="27"/>
      <c r="AH91" s="26"/>
      <c r="AI91" s="26"/>
      <c r="AJ91" s="26"/>
      <c r="AK91" s="26"/>
      <c r="AL91" s="26"/>
      <c r="AM91" s="26"/>
      <c r="AN91"/>
    </row>
    <row r="92" spans="1:40" ht="13" customHeight="1" x14ac:dyDescent="0.3">
      <c r="A9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92" s="11">
        <v>320</v>
      </c>
      <c r="C92" s="250" t="str">
        <f>TEXT(D92,"000")&amp;"-"&amp;TEXT(F92,"000")</f>
        <v>4级-3级</v>
      </c>
      <c r="D92" s="249" t="s">
        <v>37</v>
      </c>
      <c r="E92" s="249" t="s">
        <v>42</v>
      </c>
      <c r="F92" s="250" t="s">
        <v>33</v>
      </c>
      <c r="G92" s="259" t="s">
        <v>356</v>
      </c>
      <c r="H92" s="280">
        <f>IF(I92="主营业务收入",1,IF(I92="营业收入",2,IF(I92="租赁收入",3,IF(I92="利息收入",4,IF(I92="企业拆借利息收入",5,IF(I92="其他业务收入",6,IF(I92="其他收入",7,IF(I92="主营业务成本",8,IF(I92="营业成本",9,IF(I92="生产成本",10,IF(I92="其他业务成本",11,IF(I92="主营业务支出",12,IF(I92="其他业务支出",13,IF(I92="营业外支出",14,IF(I92="材料采购",15,IF(I92="库存商品",16,IF(I92="库存内销商品",17,IF(I92="其他应收款",18,IF(I92="长期股权投资",19,IF(I92="其他应付款",20,IF(I92="财务费用",21,IF(I92="管理费用",22,IF(I92="管理费",23,IF(I92="销售费用",24,IF(I92="投资收益",25,IF(I92="资产处置收益",26,B))))))))))))))))))))))))))</f>
        <v>1</v>
      </c>
      <c r="I92" s="122" t="s">
        <v>144</v>
      </c>
      <c r="J92" s="14" t="s">
        <v>303</v>
      </c>
      <c r="K92" s="215">
        <v>62431.210000000006</v>
      </c>
      <c r="L92" s="87"/>
      <c r="M92" s="87"/>
      <c r="N92" s="17"/>
      <c r="O92" s="394"/>
      <c r="P92" s="89"/>
      <c r="Q92" s="91"/>
      <c r="R92" s="21"/>
      <c r="S92" s="21"/>
      <c r="T92" s="22"/>
      <c r="U92" s="21"/>
      <c r="V92" s="21"/>
      <c r="W92" s="22"/>
      <c r="X92" s="23"/>
      <c r="Y92" s="23"/>
      <c r="Z92" s="24"/>
      <c r="AA92" s="25">
        <f>ROUND(K92-W92-Z92,2)</f>
        <v>62431.21</v>
      </c>
      <c r="AB92" s="25">
        <f>ROUND(N92+Q92-T92,2)</f>
        <v>0</v>
      </c>
      <c r="AC92" s="26"/>
      <c r="AD92" s="26"/>
      <c r="AE92" s="26"/>
      <c r="AF92" s="26"/>
      <c r="AG92" s="27"/>
      <c r="AH92" s="26"/>
      <c r="AI92" s="26"/>
      <c r="AJ92" s="26"/>
      <c r="AK92" s="26"/>
      <c r="AL92" s="26"/>
      <c r="AM92" s="26"/>
    </row>
    <row r="93" spans="1:40" ht="13" customHeight="1" x14ac:dyDescent="0.3">
      <c r="A93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93" s="11">
        <v>517</v>
      </c>
      <c r="C93" s="249" t="s">
        <v>497</v>
      </c>
      <c r="D93" s="249" t="s">
        <v>33</v>
      </c>
      <c r="E93" s="249" t="s">
        <v>114</v>
      </c>
      <c r="F93" s="249" t="s">
        <v>29</v>
      </c>
      <c r="G93" s="249" t="s">
        <v>215</v>
      </c>
      <c r="H93" s="280">
        <f>IF(I93="主营业务收入",1,IF(I93="营业收入",2,IF(I93="租赁收入",3,IF(I93="利息收入",4,IF(I93="企业拆借利息收入",5,IF(I93="其他业务收入",6,IF(I93="其他收入",7,IF(I93="主营业务成本",8,IF(I93="营业成本",9,IF(I93="生产成本",10,IF(I93="其他业务成本",11,IF(I93="主营业务支出",12,IF(I93="其他业务支出",13,IF(I93="营业外支出",14,IF(I93="材料采购",15,IF(I93="库存商品",16,IF(I93="库存内销商品",17,IF(I93="其他应收款",18,IF(I93="长期股权投资",19,IF(I93="其他应付款",20,IF(I93="财务费用",21,IF(I93="管理费用",22,IF(I93="管理费",23,IF(I93="销售费用",24,IF(I93="投资收益",25,IF(I93="资产处置收益",26,B))))))))))))))))))))))))))</f>
        <v>1</v>
      </c>
      <c r="I93" s="122" t="s">
        <v>144</v>
      </c>
      <c r="J93" s="16"/>
      <c r="K93" s="215">
        <v>61310.09</v>
      </c>
      <c r="L93" s="16"/>
      <c r="M93" s="16"/>
      <c r="N93" s="17"/>
      <c r="O93" s="394"/>
      <c r="P93" s="89"/>
      <c r="Q93" s="91"/>
      <c r="R93" s="21"/>
      <c r="S93" s="21"/>
      <c r="T93" s="22"/>
      <c r="U93" s="21"/>
      <c r="V93" s="21"/>
      <c r="W93" s="22"/>
      <c r="X93" s="23"/>
      <c r="Y93" s="23"/>
      <c r="Z93" s="24"/>
      <c r="AA93" s="25">
        <v>61310.09</v>
      </c>
      <c r="AB93" s="25">
        <v>0</v>
      </c>
      <c r="AC93" s="26"/>
      <c r="AD93" s="26"/>
      <c r="AE93" s="26"/>
      <c r="AF93" s="26"/>
      <c r="AG93" s="27"/>
      <c r="AH93" s="26"/>
      <c r="AI93" s="26"/>
      <c r="AJ93" s="26"/>
      <c r="AK93" s="26"/>
      <c r="AL93" s="26"/>
      <c r="AM93" s="26"/>
    </row>
    <row r="94" spans="1:40" ht="13" customHeight="1" x14ac:dyDescent="0.3">
      <c r="A9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94" s="11">
        <v>522</v>
      </c>
      <c r="C94" s="249" t="s">
        <v>496</v>
      </c>
      <c r="D94" s="249" t="s">
        <v>33</v>
      </c>
      <c r="E94" s="249" t="s">
        <v>114</v>
      </c>
      <c r="F94" s="249" t="s">
        <v>33</v>
      </c>
      <c r="G94" s="249" t="s">
        <v>91</v>
      </c>
      <c r="H94" s="280">
        <f>IF(I94="主营业务收入",1,IF(I94="营业收入",2,IF(I94="租赁收入",3,IF(I94="利息收入",4,IF(I94="企业拆借利息收入",5,IF(I94="其他业务收入",6,IF(I94="其他收入",7,IF(I94="主营业务成本",8,IF(I94="营业成本",9,IF(I94="生产成本",10,IF(I94="其他业务成本",11,IF(I94="主营业务支出",12,IF(I94="其他业务支出",13,IF(I94="营业外支出",14,IF(I94="材料采购",15,IF(I94="库存商品",16,IF(I94="库存内销商品",17,IF(I94="其他应收款",18,IF(I94="长期股权投资",19,IF(I94="其他应付款",20,IF(I94="财务费用",21,IF(I94="管理费用",22,IF(I94="管理费",23,IF(I94="销售费用",24,IF(I94="投资收益",25,IF(I94="资产处置收益",26,B))))))))))))))))))))))))))</f>
        <v>1</v>
      </c>
      <c r="I94" s="122" t="s">
        <v>144</v>
      </c>
      <c r="J94" s="16"/>
      <c r="K94" s="215">
        <v>60528.3</v>
      </c>
      <c r="L94" s="16"/>
      <c r="M94" s="16"/>
      <c r="N94" s="17"/>
      <c r="O94" s="394"/>
      <c r="P94" s="89"/>
      <c r="Q94" s="91"/>
      <c r="R94" s="21"/>
      <c r="S94" s="21"/>
      <c r="T94" s="22"/>
      <c r="U94" s="21"/>
      <c r="V94" s="21"/>
      <c r="W94" s="22"/>
      <c r="X94" s="23"/>
      <c r="Y94" s="23"/>
      <c r="Z94" s="24"/>
      <c r="AA94" s="25">
        <v>60528.3</v>
      </c>
      <c r="AB94" s="25">
        <v>0</v>
      </c>
      <c r="AC94" s="26"/>
      <c r="AD94" s="26"/>
      <c r="AE94" s="26"/>
      <c r="AF94" s="26"/>
      <c r="AG94" s="27"/>
      <c r="AH94" s="26"/>
      <c r="AI94" s="26"/>
      <c r="AJ94" s="26"/>
      <c r="AK94" s="26"/>
      <c r="AL94" s="26"/>
      <c r="AM94" s="26"/>
    </row>
    <row r="95" spans="1:40" ht="14" x14ac:dyDescent="0.3">
      <c r="A9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95" s="11">
        <v>571</v>
      </c>
      <c r="C95" s="249" t="s">
        <v>496</v>
      </c>
      <c r="D95" s="249" t="s">
        <v>33</v>
      </c>
      <c r="E95" s="249" t="s">
        <v>458</v>
      </c>
      <c r="F95" s="249" t="s">
        <v>33</v>
      </c>
      <c r="G95" s="249" t="s">
        <v>424</v>
      </c>
      <c r="H95" s="280">
        <f>IF(I95="主营业务收入",1,IF(I95="营业收入",2,IF(I95="租赁收入",3,IF(I95="利息收入",4,IF(I95="企业拆借利息收入",5,IF(I95="其他业务收入",6,IF(I95="其他收入",7,IF(I95="主营业务成本",8,IF(I95="营业成本",9,IF(I95="生产成本",10,IF(I95="其他业务成本",11,IF(I95="主营业务支出",12,IF(I95="其他业务支出",13,IF(I95="营业外支出",14,IF(I95="材料采购",15,IF(I95="库存商品",16,IF(I95="库存内销商品",17,IF(I95="其他应收款",18,IF(I95="长期股权投资",19,IF(I95="其他应付款",20,IF(I95="财务费用",21,IF(I95="管理费用",22,IF(I95="管理费",23,IF(I95="销售费用",24,IF(I95="投资收益",25,IF(I95="资产处置收益",26,B))))))))))))))))))))))))))</f>
        <v>1</v>
      </c>
      <c r="I95" s="122" t="s">
        <v>144</v>
      </c>
      <c r="J95" s="16"/>
      <c r="K95" s="215">
        <v>59955.75</v>
      </c>
      <c r="L95" s="16"/>
      <c r="M95" s="16"/>
      <c r="N95" s="17"/>
      <c r="O95" s="394"/>
      <c r="P95" s="89"/>
      <c r="Q95" s="91"/>
      <c r="R95" s="21"/>
      <c r="S95" s="21"/>
      <c r="T95" s="22"/>
      <c r="U95" s="21"/>
      <c r="V95" s="21"/>
      <c r="W95" s="22"/>
      <c r="X95" s="23"/>
      <c r="Y95" s="23"/>
      <c r="Z95" s="24"/>
      <c r="AA95" s="25">
        <v>59955.75</v>
      </c>
      <c r="AB95" s="25">
        <v>0</v>
      </c>
      <c r="AC95" s="26"/>
      <c r="AD95" s="26"/>
      <c r="AE95" s="26"/>
      <c r="AF95" s="26"/>
      <c r="AG95" s="27"/>
      <c r="AH95" s="26"/>
      <c r="AI95" s="26"/>
      <c r="AJ95" s="26"/>
      <c r="AK95" s="26"/>
      <c r="AL95" s="26"/>
      <c r="AM95" s="26"/>
    </row>
    <row r="96" spans="1:40" ht="14" x14ac:dyDescent="0.3">
      <c r="A9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96" s="11">
        <v>307</v>
      </c>
      <c r="C96" s="250" t="str">
        <f>TEXT(D96,"000")&amp;"-"&amp;TEXT(F96,"000")</f>
        <v>4级-3级</v>
      </c>
      <c r="D96" s="249" t="s">
        <v>37</v>
      </c>
      <c r="E96" s="249" t="s">
        <v>42</v>
      </c>
      <c r="F96" s="250" t="s">
        <v>33</v>
      </c>
      <c r="G96" s="259" t="s">
        <v>117</v>
      </c>
      <c r="H96" s="280">
        <f>IF(I96="主营业务收入",1,IF(I96="营业收入",2,IF(I96="租赁收入",3,IF(I96="利息收入",4,IF(I96="企业拆借利息收入",5,IF(I96="其他业务收入",6,IF(I96="其他收入",7,IF(I96="主营业务成本",8,IF(I96="营业成本",9,IF(I96="生产成本",10,IF(I96="其他业务成本",11,IF(I96="主营业务支出",12,IF(I96="其他业务支出",13,IF(I96="营业外支出",14,IF(I96="材料采购",15,IF(I96="库存商品",16,IF(I96="库存内销商品",17,IF(I96="其他应收款",18,IF(I96="长期股权投资",19,IF(I96="其他应付款",20,IF(I96="财务费用",21,IF(I96="管理费用",22,IF(I96="管理费",23,IF(I96="销售费用",24,IF(I96="投资收益",25,IF(I96="资产处置收益",26,B))))))))))))))))))))))))))</f>
        <v>1</v>
      </c>
      <c r="I96" s="122" t="s">
        <v>144</v>
      </c>
      <c r="J96" s="14" t="s">
        <v>303</v>
      </c>
      <c r="K96" s="215">
        <v>59549.16</v>
      </c>
      <c r="L96" s="87"/>
      <c r="M96" s="87"/>
      <c r="N96" s="17"/>
      <c r="O96" s="394"/>
      <c r="P96" s="90"/>
      <c r="Q96" s="91"/>
      <c r="R96" s="21"/>
      <c r="S96" s="21"/>
      <c r="T96" s="22"/>
      <c r="U96" s="21"/>
      <c r="V96" s="21"/>
      <c r="W96" s="22"/>
      <c r="X96" s="23"/>
      <c r="Y96" s="23"/>
      <c r="Z96" s="24"/>
      <c r="AA96" s="25">
        <f>ROUND(K96-W96-Z96,2)</f>
        <v>59549.16</v>
      </c>
      <c r="AB96" s="25">
        <f>ROUND(N96+Q96-T96,2)</f>
        <v>0</v>
      </c>
      <c r="AC96" s="26"/>
      <c r="AD96" s="26"/>
      <c r="AE96" s="26"/>
      <c r="AF96" s="26"/>
      <c r="AG96" s="27"/>
      <c r="AH96" s="26"/>
      <c r="AI96" s="26"/>
      <c r="AJ96" s="26"/>
      <c r="AK96" s="26"/>
      <c r="AL96" s="26"/>
      <c r="AM96" s="26"/>
    </row>
    <row r="97" spans="1:40" s="240" customFormat="1" ht="13" customHeight="1" x14ac:dyDescent="0.3">
      <c r="A97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97" s="11">
        <v>126</v>
      </c>
      <c r="C97" s="249" t="str">
        <f>TEXT(D97,"000")&amp;"-"&amp;TEXT(F97,"000")</f>
        <v>2级-3级</v>
      </c>
      <c r="D97" s="249" t="s">
        <v>29</v>
      </c>
      <c r="E97" s="249" t="s">
        <v>50</v>
      </c>
      <c r="F97" s="249" t="s">
        <v>33</v>
      </c>
      <c r="G97" s="249" t="s">
        <v>161</v>
      </c>
      <c r="H97" s="280">
        <f>IF(I97="主营业务收入",1,IF(I97="营业收入",2,IF(I97="租赁收入",3,IF(I97="利息收入",4,IF(I97="企业拆借利息收入",5,IF(I97="其他业务收入",6,IF(I97="其他收入",7,IF(I97="主营业务成本",8,IF(I97="营业成本",9,IF(I97="生产成本",10,IF(I97="其他业务成本",11,IF(I97="主营业务支出",12,IF(I97="其他业务支出",13,IF(I97="营业外支出",14,IF(I97="材料采购",15,IF(I97="库存商品",16,IF(I97="库存内销商品",17,IF(I97="其他应收款",18,IF(I97="长期股权投资",19,IF(I97="其他应付款",20,IF(I97="财务费用",21,IF(I97="管理费用",22,IF(I97="管理费",23,IF(I97="销售费用",24,IF(I97="投资收益",25,IF(I97="资产处置收益",26,B))))))))))))))))))))))))))</f>
        <v>1</v>
      </c>
      <c r="I97" s="122" t="s">
        <v>144</v>
      </c>
      <c r="J97" s="14" t="s">
        <v>210</v>
      </c>
      <c r="K97" s="215">
        <v>58274.99</v>
      </c>
      <c r="L97" s="16"/>
      <c r="M97" s="16"/>
      <c r="N97" s="17"/>
      <c r="O97" s="394"/>
      <c r="P97" s="90"/>
      <c r="Q97" s="91"/>
      <c r="R97" s="21"/>
      <c r="S97" s="21"/>
      <c r="T97" s="22"/>
      <c r="U97" s="21"/>
      <c r="V97" s="21"/>
      <c r="W97" s="22"/>
      <c r="X97" s="23"/>
      <c r="Y97" s="23"/>
      <c r="Z97" s="24"/>
      <c r="AA97" s="25">
        <f>ROUND(K97-W97-Z97,2)</f>
        <v>58274.99</v>
      </c>
      <c r="AB97" s="25">
        <f>ROUND(N97+Q97-T97,2)</f>
        <v>0</v>
      </c>
      <c r="AC97" s="26"/>
      <c r="AD97" s="26"/>
      <c r="AE97" s="26"/>
      <c r="AF97" s="26"/>
      <c r="AG97" s="27"/>
      <c r="AH97" s="26"/>
      <c r="AI97" s="26"/>
      <c r="AJ97" s="26"/>
      <c r="AK97" s="26"/>
      <c r="AL97" s="26"/>
      <c r="AM97" s="26"/>
      <c r="AN97"/>
    </row>
    <row r="98" spans="1:40" s="240" customFormat="1" ht="13" customHeight="1" x14ac:dyDescent="0.3">
      <c r="A9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98" s="11">
        <v>579</v>
      </c>
      <c r="C98" s="249" t="s">
        <v>501</v>
      </c>
      <c r="D98" s="249" t="s">
        <v>33</v>
      </c>
      <c r="E98" s="249" t="s">
        <v>458</v>
      </c>
      <c r="F98" s="249" t="s">
        <v>37</v>
      </c>
      <c r="G98" s="249" t="s">
        <v>247</v>
      </c>
      <c r="H98" s="280">
        <f>IF(I98="主营业务收入",1,IF(I98="营业收入",2,IF(I98="租赁收入",3,IF(I98="利息收入",4,IF(I98="企业拆借利息收入",5,IF(I98="其他业务收入",6,IF(I98="其他收入",7,IF(I98="主营业务成本",8,IF(I98="营业成本",9,IF(I98="生产成本",10,IF(I98="其他业务成本",11,IF(I98="主营业务支出",12,IF(I98="其他业务支出",13,IF(I98="营业外支出",14,IF(I98="材料采购",15,IF(I98="库存商品",16,IF(I98="库存内销商品",17,IF(I98="其他应收款",18,IF(I98="长期股权投资",19,IF(I98="其他应付款",20,IF(I98="财务费用",21,IF(I98="管理费用",22,IF(I98="管理费",23,IF(I98="销售费用",24,IF(I98="投资收益",25,IF(I98="资产处置收益",26,B))))))))))))))))))))))))))</f>
        <v>1</v>
      </c>
      <c r="I98" s="122" t="s">
        <v>144</v>
      </c>
      <c r="J98" s="16"/>
      <c r="K98" s="215">
        <v>55663.71</v>
      </c>
      <c r="L98" s="16"/>
      <c r="M98" s="16"/>
      <c r="N98" s="17"/>
      <c r="O98" s="394"/>
      <c r="P98" s="89"/>
      <c r="Q98" s="91"/>
      <c r="R98" s="21"/>
      <c r="S98" s="21"/>
      <c r="T98" s="22"/>
      <c r="U98" s="21"/>
      <c r="V98" s="21"/>
      <c r="W98" s="22"/>
      <c r="X98" s="23"/>
      <c r="Y98" s="23"/>
      <c r="Z98" s="24"/>
      <c r="AA98" s="25">
        <v>55663.71</v>
      </c>
      <c r="AB98" s="25">
        <v>0</v>
      </c>
      <c r="AC98" s="26"/>
      <c r="AD98" s="26"/>
      <c r="AE98" s="26"/>
      <c r="AF98" s="26"/>
      <c r="AG98" s="27"/>
      <c r="AH98" s="26"/>
      <c r="AI98" s="26"/>
      <c r="AJ98" s="26"/>
      <c r="AK98" s="26"/>
      <c r="AL98" s="26"/>
      <c r="AM98" s="26"/>
      <c r="AN98"/>
    </row>
    <row r="99" spans="1:40" s="240" customFormat="1" ht="14" x14ac:dyDescent="0.3">
      <c r="A99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99" s="11">
        <v>489</v>
      </c>
      <c r="C99" s="249" t="str">
        <f>TEXT(D99,"000")&amp;"-"&amp;TEXT(F99,"000")</f>
        <v>2级-2级</v>
      </c>
      <c r="D99" s="249" t="s">
        <v>29</v>
      </c>
      <c r="E99" s="251" t="s">
        <v>56</v>
      </c>
      <c r="F99" s="249" t="s">
        <v>29</v>
      </c>
      <c r="G99" s="249" t="s">
        <v>46</v>
      </c>
      <c r="H99" s="280">
        <f>IF(I99="主营业务收入",1,IF(I99="营业收入",2,IF(I99="租赁收入",3,IF(I99="利息收入",4,IF(I99="企业拆借利息收入",5,IF(I99="其他业务收入",6,IF(I99="其他收入",7,IF(I99="主营业务成本",8,IF(I99="营业成本",9,IF(I99="生产成本",10,IF(I99="其他业务成本",11,IF(I99="主营业务支出",12,IF(I99="其他业务支出",13,IF(I99="营业外支出",14,IF(I99="材料采购",15,IF(I99="库存商品",16,IF(I99="库存内销商品",17,IF(I99="其他应收款",18,IF(I99="长期股权投资",19,IF(I99="其他应付款",20,IF(I99="财务费用",21,IF(I99="管理费用",22,IF(I99="管理费",23,IF(I99="销售费用",24,IF(I99="投资收益",25,IF(I99="资产处置收益",26,B))))))))))))))))))))))))))</f>
        <v>1</v>
      </c>
      <c r="I99" s="122" t="s">
        <v>144</v>
      </c>
      <c r="J99" s="16"/>
      <c r="K99" s="215">
        <v>53601.74</v>
      </c>
      <c r="L99" s="185"/>
      <c r="M99" s="16"/>
      <c r="N99" s="16"/>
      <c r="O99" s="397"/>
      <c r="P99" s="89"/>
      <c r="Q99" s="90"/>
      <c r="R99" s="91"/>
      <c r="S99" s="66"/>
      <c r="T99" s="66"/>
      <c r="U99" s="67"/>
      <c r="V99" s="66"/>
      <c r="W99" s="66"/>
      <c r="X99" s="67"/>
      <c r="Y99" s="68"/>
      <c r="Z99" s="68"/>
      <c r="AA99" s="69"/>
      <c r="AB99" s="70">
        <f>ROUND(K99-X99-AA99,2)</f>
        <v>53601.74</v>
      </c>
      <c r="AC99" s="70">
        <f>ROUND(O99+R99-U99,2)</f>
        <v>0</v>
      </c>
      <c r="AD99" s="71"/>
      <c r="AE99" s="71"/>
      <c r="AF99" s="71"/>
      <c r="AG99" s="71"/>
      <c r="AH99" s="72"/>
      <c r="AI99" s="71"/>
      <c r="AJ99" s="71"/>
      <c r="AK99" s="71"/>
      <c r="AL99" s="71"/>
      <c r="AM99" s="71"/>
      <c r="AN99" s="197"/>
    </row>
    <row r="100" spans="1:40" ht="13" customHeight="1" x14ac:dyDescent="0.3">
      <c r="A10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00" s="11">
        <v>275</v>
      </c>
      <c r="C100" s="249" t="str">
        <f>TEXT(D100,"000")&amp;"-"&amp;TEXT(F100,"000")</f>
        <v>4级-3级</v>
      </c>
      <c r="D100" s="249" t="s">
        <v>37</v>
      </c>
      <c r="E100" s="249" t="s">
        <v>66</v>
      </c>
      <c r="F100" s="249" t="s">
        <v>33</v>
      </c>
      <c r="G100" s="249" t="s">
        <v>332</v>
      </c>
      <c r="H100" s="280">
        <f>IF(I100="主营业务收入",1,IF(I100="营业收入",2,IF(I100="租赁收入",3,IF(I100="利息收入",4,IF(I100="企业拆借利息收入",5,IF(I100="其他业务收入",6,IF(I100="其他收入",7,IF(I100="主营业务成本",8,IF(I100="营业成本",9,IF(I100="生产成本",10,IF(I100="其他业务成本",11,IF(I100="主营业务支出",12,IF(I100="其他业务支出",13,IF(I100="营业外支出",14,IF(I100="材料采购",15,IF(I100="库存商品",16,IF(I100="库存内销商品",17,IF(I100="其他应收款",18,IF(I100="长期股权投资",19,IF(I100="其他应付款",20,IF(I100="财务费用",21,IF(I100="管理费用",22,IF(I100="管理费",23,IF(I100="销售费用",24,IF(I100="投资收益",25,IF(I100="资产处置收益",26,B))))))))))))))))))))))))))</f>
        <v>1</v>
      </c>
      <c r="I100" s="122" t="s">
        <v>144</v>
      </c>
      <c r="J100" s="14" t="s">
        <v>303</v>
      </c>
      <c r="K100" s="215">
        <v>53107.99</v>
      </c>
      <c r="L100" s="16"/>
      <c r="M100" s="16"/>
      <c r="N100" s="17"/>
      <c r="O100" s="394"/>
      <c r="P100" s="90"/>
      <c r="Q100" s="91"/>
      <c r="R100" s="21"/>
      <c r="S100" s="21"/>
      <c r="T100" s="22"/>
      <c r="U100" s="21"/>
      <c r="V100" s="21"/>
      <c r="W100" s="22"/>
      <c r="X100" s="23"/>
      <c r="Y100" s="23"/>
      <c r="Z100" s="24"/>
      <c r="AA100" s="25">
        <f>ROUND(K100-W100-Z100,2)</f>
        <v>53107.99</v>
      </c>
      <c r="AB100" s="25">
        <f>ROUND(N100+Q100-T100,2)</f>
        <v>0</v>
      </c>
      <c r="AC100" s="26"/>
      <c r="AD100" s="26"/>
      <c r="AE100" s="26"/>
      <c r="AF100" s="26"/>
      <c r="AG100" s="27"/>
      <c r="AH100" s="26"/>
      <c r="AI100" s="26"/>
      <c r="AJ100" s="26"/>
      <c r="AK100" s="26"/>
      <c r="AL100" s="26"/>
      <c r="AM100" s="26"/>
    </row>
    <row r="101" spans="1:40" ht="13" customHeight="1" x14ac:dyDescent="0.3">
      <c r="A10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01" s="11">
        <v>692</v>
      </c>
      <c r="C101" s="248" t="str">
        <f>TEXT(D101,"000")&amp;"-"&amp;TEXT(F101,"000")</f>
        <v>3级-1级</v>
      </c>
      <c r="D101" s="248" t="s">
        <v>33</v>
      </c>
      <c r="E101" s="248" t="s">
        <v>117</v>
      </c>
      <c r="F101" s="248" t="s">
        <v>27</v>
      </c>
      <c r="G101" s="248" t="s">
        <v>28</v>
      </c>
      <c r="H101" s="280">
        <f>IF(I101="主营业务收入",1,IF(I101="营业收入",2,IF(I101="租赁收入",3,IF(I101="利息收入",4,IF(I101="企业拆借利息收入",5,IF(I101="其他业务收入",6,IF(I101="其他收入",7,IF(I101="主营业务成本",8,IF(I101="营业成本",9,IF(I101="生产成本",10,IF(I101="其他业务成本",11,IF(I101="主营业务支出",12,IF(I101="其他业务支出",13,IF(I101="营业外支出",14,IF(I101="材料采购",15,IF(I101="库存商品",16,IF(I101="库存内销商品",17,IF(I101="其他应收款",18,IF(I101="长期股权投资",19,IF(I101="其他应付款",20,IF(I101="财务费用",21,IF(I101="管理费用",22,IF(I101="管理费",23,IF(I101="销售费用",24,IF(I101="投资收益",25,IF(I101="资产处置收益",26,B))))))))))))))))))))))))))</f>
        <v>1</v>
      </c>
      <c r="I101" s="122" t="s">
        <v>144</v>
      </c>
      <c r="J101" s="122"/>
      <c r="K101" s="215">
        <v>52770.79</v>
      </c>
      <c r="L101" s="122"/>
      <c r="M101" s="122"/>
      <c r="N101" s="124"/>
      <c r="O101" s="393"/>
      <c r="P101" s="126"/>
      <c r="Q101" s="124"/>
      <c r="R101" s="21"/>
      <c r="S101" s="21"/>
      <c r="T101" s="22"/>
      <c r="U101" s="21"/>
      <c r="V101" s="21"/>
      <c r="W101" s="22"/>
      <c r="X101" s="23"/>
      <c r="Y101" s="23"/>
      <c r="Z101" s="24"/>
      <c r="AA101" s="25">
        <f>ROUND(K101-W101-Z101,2)</f>
        <v>52770.79</v>
      </c>
      <c r="AB101" s="25">
        <f>ROUND(N101+Q101-T101,2)</f>
        <v>0</v>
      </c>
      <c r="AC101" s="26"/>
      <c r="AD101" s="26"/>
      <c r="AE101" s="26"/>
      <c r="AF101" s="26"/>
      <c r="AG101" s="27"/>
      <c r="AH101" s="26"/>
      <c r="AI101" s="26"/>
      <c r="AJ101" s="26"/>
      <c r="AK101" s="26"/>
      <c r="AL101" s="26"/>
      <c r="AM101" s="26"/>
    </row>
    <row r="102" spans="1:40" ht="13" customHeight="1" x14ac:dyDescent="0.3">
      <c r="A10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02" s="11">
        <v>576</v>
      </c>
      <c r="C102" s="249" t="s">
        <v>497</v>
      </c>
      <c r="D102" s="249" t="s">
        <v>33</v>
      </c>
      <c r="E102" s="249" t="s">
        <v>458</v>
      </c>
      <c r="F102" s="249" t="s">
        <v>29</v>
      </c>
      <c r="G102" s="249" t="s">
        <v>412</v>
      </c>
      <c r="H102" s="280">
        <f>IF(I102="主营业务收入",1,IF(I102="营业收入",2,IF(I102="租赁收入",3,IF(I102="利息收入",4,IF(I102="企业拆借利息收入",5,IF(I102="其他业务收入",6,IF(I102="其他收入",7,IF(I102="主营业务成本",8,IF(I102="营业成本",9,IF(I102="生产成本",10,IF(I102="其他业务成本",11,IF(I102="主营业务支出",12,IF(I102="其他业务支出",13,IF(I102="营业外支出",14,IF(I102="材料采购",15,IF(I102="库存商品",16,IF(I102="库存内销商品",17,IF(I102="其他应收款",18,IF(I102="长期股权投资",19,IF(I102="其他应付款",20,IF(I102="财务费用",21,IF(I102="管理费用",22,IF(I102="管理费",23,IF(I102="销售费用",24,IF(I102="投资收益",25,IF(I102="资产处置收益",26,B))))))))))))))))))))))))))</f>
        <v>1</v>
      </c>
      <c r="I102" s="122" t="s">
        <v>144</v>
      </c>
      <c r="J102" s="16"/>
      <c r="K102" s="215">
        <v>52325.55</v>
      </c>
      <c r="L102" s="16"/>
      <c r="M102" s="16"/>
      <c r="N102" s="17"/>
      <c r="O102" s="394"/>
      <c r="P102" s="89"/>
      <c r="Q102" s="91"/>
      <c r="R102" s="21"/>
      <c r="S102" s="21"/>
      <c r="T102" s="22"/>
      <c r="U102" s="21"/>
      <c r="V102" s="21"/>
      <c r="W102" s="22"/>
      <c r="X102" s="23"/>
      <c r="Y102" s="23"/>
      <c r="Z102" s="24"/>
      <c r="AA102" s="25">
        <v>52325.55</v>
      </c>
      <c r="AB102" s="25">
        <v>0</v>
      </c>
      <c r="AC102" s="26"/>
      <c r="AD102" s="26"/>
      <c r="AE102" s="26"/>
      <c r="AF102" s="26"/>
      <c r="AG102" s="27"/>
      <c r="AH102" s="26"/>
      <c r="AI102" s="26"/>
      <c r="AJ102" s="26"/>
      <c r="AK102" s="26"/>
      <c r="AL102" s="26"/>
      <c r="AM102" s="26"/>
    </row>
    <row r="103" spans="1:40" ht="14" x14ac:dyDescent="0.3">
      <c r="A10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03" s="11">
        <v>593</v>
      </c>
      <c r="C103" s="248" t="str">
        <f>TEXT(D103,"000")&amp;"-"&amp;TEXT(F103,"000")</f>
        <v>3级-1级</v>
      </c>
      <c r="D103" s="248" t="s">
        <v>33</v>
      </c>
      <c r="E103" s="248" t="s">
        <v>160</v>
      </c>
      <c r="F103" s="248" t="s">
        <v>27</v>
      </c>
      <c r="G103" s="248" t="s">
        <v>28</v>
      </c>
      <c r="H103" s="280">
        <f>IF(I103="主营业务收入",1,IF(I103="营业收入",2,IF(I103="租赁收入",3,IF(I103="利息收入",4,IF(I103="企业拆借利息收入",5,IF(I103="其他业务收入",6,IF(I103="其他收入",7,IF(I103="主营业务成本",8,IF(I103="营业成本",9,IF(I103="生产成本",10,IF(I103="其他业务成本",11,IF(I103="主营业务支出",12,IF(I103="其他业务支出",13,IF(I103="营业外支出",14,IF(I103="材料采购",15,IF(I103="库存商品",16,IF(I103="库存内销商品",17,IF(I103="其他应收款",18,IF(I103="长期股权投资",19,IF(I103="其他应付款",20,IF(I103="财务费用",21,IF(I103="管理费用",22,IF(I103="管理费",23,IF(I103="销售费用",24,IF(I103="投资收益",25,IF(I103="资产处置收益",26,B))))))))))))))))))))))))))</f>
        <v>1</v>
      </c>
      <c r="I103" s="122" t="s">
        <v>144</v>
      </c>
      <c r="J103" s="122" t="s">
        <v>522</v>
      </c>
      <c r="K103" s="215">
        <v>51371.68</v>
      </c>
      <c r="L103" s="122"/>
      <c r="M103" s="122"/>
      <c r="N103" s="124"/>
      <c r="O103" s="393"/>
      <c r="P103" s="125"/>
      <c r="Q103" s="124"/>
      <c r="R103" s="21"/>
      <c r="S103" s="21"/>
      <c r="T103" s="22"/>
      <c r="U103" s="21"/>
      <c r="V103" s="21"/>
      <c r="W103" s="22"/>
      <c r="X103" s="23"/>
      <c r="Y103" s="23"/>
      <c r="Z103" s="24"/>
      <c r="AA103" s="25">
        <f>ROUND(K103-W103-Z103,2)</f>
        <v>51371.68</v>
      </c>
      <c r="AB103" s="25">
        <f>ROUND(N103+Q103-T103,2)</f>
        <v>0</v>
      </c>
      <c r="AC103" s="26"/>
      <c r="AD103" s="26"/>
      <c r="AE103" s="26"/>
      <c r="AF103" s="26"/>
      <c r="AG103" s="27"/>
      <c r="AH103" s="26"/>
      <c r="AI103" s="26"/>
      <c r="AJ103" s="26"/>
      <c r="AK103" s="26"/>
      <c r="AL103" s="26"/>
      <c r="AM103" s="26"/>
    </row>
    <row r="104" spans="1:40" ht="14" x14ac:dyDescent="0.3">
      <c r="A10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04" s="11">
        <v>531</v>
      </c>
      <c r="C104" s="249" t="s">
        <v>497</v>
      </c>
      <c r="D104" s="249" t="s">
        <v>33</v>
      </c>
      <c r="E104" s="249" t="s">
        <v>114</v>
      </c>
      <c r="F104" s="249" t="s">
        <v>29</v>
      </c>
      <c r="G104" s="249" t="s">
        <v>49</v>
      </c>
      <c r="H104" s="280">
        <f>IF(I104="主营业务收入",1,IF(I104="营业收入",2,IF(I104="租赁收入",3,IF(I104="利息收入",4,IF(I104="企业拆借利息收入",5,IF(I104="其他业务收入",6,IF(I104="其他收入",7,IF(I104="主营业务成本",8,IF(I104="营业成本",9,IF(I104="生产成本",10,IF(I104="其他业务成本",11,IF(I104="主营业务支出",12,IF(I104="其他业务支出",13,IF(I104="营业外支出",14,IF(I104="材料采购",15,IF(I104="库存商品",16,IF(I104="库存内销商品",17,IF(I104="其他应收款",18,IF(I104="长期股权投资",19,IF(I104="其他应付款",20,IF(I104="财务费用",21,IF(I104="管理费用",22,IF(I104="管理费",23,IF(I104="销售费用",24,IF(I104="投资收益",25,IF(I104="资产处置收益",26,B))))))))))))))))))))))))))</f>
        <v>1</v>
      </c>
      <c r="I104" s="122" t="s">
        <v>144</v>
      </c>
      <c r="J104" s="16"/>
      <c r="K104" s="215">
        <v>49811.32</v>
      </c>
      <c r="L104" s="16"/>
      <c r="M104" s="16"/>
      <c r="N104" s="17"/>
      <c r="O104" s="394"/>
      <c r="P104" s="90"/>
      <c r="Q104" s="91"/>
      <c r="R104" s="21"/>
      <c r="S104" s="21"/>
      <c r="T104" s="22"/>
      <c r="U104" s="21"/>
      <c r="V104" s="21"/>
      <c r="W104" s="22"/>
      <c r="X104" s="23"/>
      <c r="Y104" s="23"/>
      <c r="Z104" s="24"/>
      <c r="AA104" s="25">
        <v>49811.32</v>
      </c>
      <c r="AB104" s="25">
        <v>0</v>
      </c>
      <c r="AC104" s="26"/>
      <c r="AD104" s="26"/>
      <c r="AE104" s="26"/>
      <c r="AF104" s="26"/>
      <c r="AG104" s="27"/>
      <c r="AH104" s="26"/>
      <c r="AI104" s="26"/>
      <c r="AJ104" s="26"/>
      <c r="AK104" s="26"/>
      <c r="AL104" s="26"/>
      <c r="AM104" s="26"/>
    </row>
    <row r="105" spans="1:40" s="240" customFormat="1" ht="13" customHeight="1" x14ac:dyDescent="0.3">
      <c r="A10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05" s="11">
        <v>709</v>
      </c>
      <c r="C105" s="248" t="str">
        <f>TEXT(D105,"000")&amp;"-"&amp;TEXT(F105,"000")</f>
        <v>3级-3级</v>
      </c>
      <c r="D105" s="248" t="s">
        <v>33</v>
      </c>
      <c r="E105" s="248" t="s">
        <v>117</v>
      </c>
      <c r="F105" s="248" t="s">
        <v>33</v>
      </c>
      <c r="G105" s="248" t="s">
        <v>162</v>
      </c>
      <c r="H105" s="280">
        <f>IF(I105="主营业务收入",1,IF(I105="营业收入",2,IF(I105="租赁收入",3,IF(I105="利息收入",4,IF(I105="企业拆借利息收入",5,IF(I105="其他业务收入",6,IF(I105="其他收入",7,IF(I105="主营业务成本",8,IF(I105="营业成本",9,IF(I105="生产成本",10,IF(I105="其他业务成本",11,IF(I105="主营业务支出",12,IF(I105="其他业务支出",13,IF(I105="营业外支出",14,IF(I105="材料采购",15,IF(I105="库存商品",16,IF(I105="库存内销商品",17,IF(I105="其他应收款",18,IF(I105="长期股权投资",19,IF(I105="其他应付款",20,IF(I105="财务费用",21,IF(I105="管理费用",22,IF(I105="管理费",23,IF(I105="销售费用",24,IF(I105="投资收益",25,IF(I105="资产处置收益",26,B))))))))))))))))))))))))))</f>
        <v>1</v>
      </c>
      <c r="I105" s="122" t="s">
        <v>144</v>
      </c>
      <c r="J105" s="122"/>
      <c r="K105" s="215">
        <v>47774.92</v>
      </c>
      <c r="L105" s="122"/>
      <c r="M105" s="122"/>
      <c r="N105" s="124"/>
      <c r="O105" s="393"/>
      <c r="P105" s="125"/>
      <c r="Q105" s="124"/>
      <c r="R105" s="21"/>
      <c r="S105" s="21"/>
      <c r="T105" s="22"/>
      <c r="U105" s="21"/>
      <c r="V105" s="21"/>
      <c r="W105" s="22"/>
      <c r="X105" s="23"/>
      <c r="Y105" s="23"/>
      <c r="Z105" s="24"/>
      <c r="AA105" s="25">
        <f>ROUND(K105-W105-Z105,2)</f>
        <v>47774.92</v>
      </c>
      <c r="AB105" s="25">
        <f>ROUND(N105+Q105-T105,2)</f>
        <v>0</v>
      </c>
      <c r="AC105" s="26"/>
      <c r="AD105" s="26"/>
      <c r="AE105" s="26"/>
      <c r="AF105" s="26"/>
      <c r="AG105" s="27"/>
      <c r="AH105" s="26"/>
      <c r="AI105" s="26"/>
      <c r="AJ105" s="26"/>
      <c r="AK105" s="26"/>
      <c r="AL105" s="26"/>
      <c r="AM105" s="26"/>
      <c r="AN105"/>
    </row>
    <row r="106" spans="1:40" s="240" customFormat="1" ht="13" customHeight="1" x14ac:dyDescent="0.3">
      <c r="A10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06" s="11">
        <v>308</v>
      </c>
      <c r="C106" s="250" t="str">
        <f>TEXT(D106,"000")&amp;"-"&amp;TEXT(F106,"000")</f>
        <v>4级-3级</v>
      </c>
      <c r="D106" s="249" t="s">
        <v>37</v>
      </c>
      <c r="E106" s="249" t="s">
        <v>42</v>
      </c>
      <c r="F106" s="250" t="s">
        <v>33</v>
      </c>
      <c r="G106" s="259" t="s">
        <v>231</v>
      </c>
      <c r="H106" s="280">
        <f>IF(I106="主营业务收入",1,IF(I106="营业收入",2,IF(I106="租赁收入",3,IF(I106="利息收入",4,IF(I106="企业拆借利息收入",5,IF(I106="其他业务收入",6,IF(I106="其他收入",7,IF(I106="主营业务成本",8,IF(I106="营业成本",9,IF(I106="生产成本",10,IF(I106="其他业务成本",11,IF(I106="主营业务支出",12,IF(I106="其他业务支出",13,IF(I106="营业外支出",14,IF(I106="材料采购",15,IF(I106="库存商品",16,IF(I106="库存内销商品",17,IF(I106="其他应收款",18,IF(I106="长期股权投资",19,IF(I106="其他应付款",20,IF(I106="财务费用",21,IF(I106="管理费用",22,IF(I106="管理费",23,IF(I106="销售费用",24,IF(I106="投资收益",25,IF(I106="资产处置收益",26,B))))))))))))))))))))))))))</f>
        <v>1</v>
      </c>
      <c r="I106" s="122" t="s">
        <v>144</v>
      </c>
      <c r="J106" s="14" t="s">
        <v>303</v>
      </c>
      <c r="K106" s="215">
        <v>47537.91</v>
      </c>
      <c r="L106" s="87"/>
      <c r="M106" s="87"/>
      <c r="N106" s="17"/>
      <c r="O106" s="394"/>
      <c r="P106" s="90"/>
      <c r="Q106" s="91"/>
      <c r="R106" s="21"/>
      <c r="S106" s="21"/>
      <c r="T106" s="22"/>
      <c r="U106" s="21"/>
      <c r="V106" s="21"/>
      <c r="W106" s="22"/>
      <c r="X106" s="23"/>
      <c r="Y106" s="23"/>
      <c r="Z106" s="24"/>
      <c r="AA106" s="25">
        <f>ROUND(K106-W106-Z106,2)</f>
        <v>47537.91</v>
      </c>
      <c r="AB106" s="25">
        <f>ROUND(N106+Q106-T106,2)</f>
        <v>0</v>
      </c>
      <c r="AC106" s="26"/>
      <c r="AD106" s="26"/>
      <c r="AE106" s="26"/>
      <c r="AF106" s="26"/>
      <c r="AG106" s="27"/>
      <c r="AH106" s="26"/>
      <c r="AI106" s="26"/>
      <c r="AJ106" s="26"/>
      <c r="AK106" s="26"/>
      <c r="AL106" s="26"/>
      <c r="AM106" s="26"/>
      <c r="AN106"/>
    </row>
    <row r="107" spans="1:40" s="240" customFormat="1" ht="14" x14ac:dyDescent="0.3">
      <c r="A107" s="174" t="str">
        <f>HYPERLINK("C:\Users\chizh\Desktop\ffcell\提取结果.xlsx#'2内部关联交易-1'!A1","[提取结果.xlsx]2内部关联交易-1")</f>
        <v>[提取结果.xlsx]2内部关联交易-1</v>
      </c>
      <c r="B107" s="11">
        <v>459</v>
      </c>
      <c r="C107" s="249" t="str">
        <f>TEXT(D107,"000")&amp;"-"&amp;TEXT(F107,"000")</f>
        <v>4级-2级</v>
      </c>
      <c r="D107" s="249" t="s">
        <v>37</v>
      </c>
      <c r="E107" s="249" t="s">
        <v>148</v>
      </c>
      <c r="F107" s="249" t="s">
        <v>29</v>
      </c>
      <c r="G107" s="250" t="s">
        <v>454</v>
      </c>
      <c r="H107" s="280">
        <f>IF(I107="主营业务收入",1,IF(I107="营业收入",2,IF(I107="租赁收入",3,IF(I107="利息收入",4,IF(I107="企业拆借利息收入",5,IF(I107="其他业务收入",6,IF(I107="其他收入",7,IF(I107="主营业务成本",8,IF(I107="营业成本",9,IF(I107="生产成本",10,IF(I107="其他业务成本",11,IF(I107="主营业务支出",12,IF(I107="其他业务支出",13,IF(I107="营业外支出",14,IF(I107="材料采购",15,IF(I107="库存商品",16,IF(I107="库存内销商品",17,IF(I107="其他应收款",18,IF(I107="长期股权投资",19,IF(I107="其他应付款",20,IF(I107="财务费用",21,IF(I107="管理费用",22,IF(I107="管理费",23,IF(I107="销售费用",24,IF(I107="投资收益",25,IF(I107="资产处置收益",26,B))))))))))))))))))))))))))</f>
        <v>1</v>
      </c>
      <c r="I107" s="122" t="s">
        <v>144</v>
      </c>
      <c r="J107" s="16" t="s">
        <v>144</v>
      </c>
      <c r="K107" s="215">
        <v>46361.061946902701</v>
      </c>
      <c r="L107" s="92"/>
      <c r="M107" s="92"/>
      <c r="N107" s="17"/>
      <c r="O107" s="394"/>
      <c r="P107" s="89"/>
      <c r="Q107" s="91"/>
      <c r="R107" s="21"/>
      <c r="S107" s="21"/>
      <c r="T107" s="22"/>
      <c r="U107" s="21"/>
      <c r="V107" s="21"/>
      <c r="W107" s="22"/>
      <c r="X107" s="23"/>
      <c r="Y107" s="23"/>
      <c r="Z107" s="24"/>
      <c r="AA107" s="25">
        <f>ROUND(K107-W107-Z107,2)</f>
        <v>46361.06</v>
      </c>
      <c r="AB107" s="25">
        <f>ROUND(N107+Q107-T107,2)</f>
        <v>0</v>
      </c>
      <c r="AC107" s="26"/>
      <c r="AD107" s="26"/>
      <c r="AE107" s="26"/>
      <c r="AF107" s="26"/>
      <c r="AG107" s="27"/>
      <c r="AH107" s="26"/>
      <c r="AI107" s="26"/>
      <c r="AJ107" s="26"/>
      <c r="AK107" s="26"/>
      <c r="AL107" s="26"/>
      <c r="AM107" s="26"/>
      <c r="AN107"/>
    </row>
    <row r="108" spans="1:40" s="290" customFormat="1" ht="14" x14ac:dyDescent="0.3">
      <c r="A108" s="174" t="str">
        <f>HYPERLINK("C:\Users\chizh\Desktop\ffcell\提取结果.xlsx#'2内部关联交易-1'!A1","[提取结果.xlsx]2内部关联交易-1")</f>
        <v>[提取结果.xlsx]2内部关联交易-1</v>
      </c>
      <c r="B108" s="11">
        <v>454</v>
      </c>
      <c r="C108" s="249" t="str">
        <f>TEXT(D108,"000")&amp;"-"&amp;TEXT(F108,"000")</f>
        <v>4级-2级</v>
      </c>
      <c r="D108" s="249" t="s">
        <v>37</v>
      </c>
      <c r="E108" s="249" t="s">
        <v>148</v>
      </c>
      <c r="F108" s="249" t="s">
        <v>29</v>
      </c>
      <c r="G108" s="249" t="s">
        <v>450</v>
      </c>
      <c r="H108" s="280">
        <f>IF(I108="主营业务收入",1,IF(I108="营业收入",2,IF(I108="租赁收入",3,IF(I108="利息收入",4,IF(I108="企业拆借利息收入",5,IF(I108="其他业务收入",6,IF(I108="其他收入",7,IF(I108="主营业务成本",8,IF(I108="营业成本",9,IF(I108="生产成本",10,IF(I108="其他业务成本",11,IF(I108="主营业务支出",12,IF(I108="其他业务支出",13,IF(I108="营业外支出",14,IF(I108="材料采购",15,IF(I108="库存商品",16,IF(I108="库存内销商品",17,IF(I108="其他应收款",18,IF(I108="长期股权投资",19,IF(I108="其他应付款",20,IF(I108="财务费用",21,IF(I108="管理费用",22,IF(I108="管理费",23,IF(I108="销售费用",24,IF(I108="投资收益",25,IF(I108="资产处置收益",26,B))))))))))))))))))))))))))</f>
        <v>1</v>
      </c>
      <c r="I108" s="122" t="s">
        <v>144</v>
      </c>
      <c r="J108" s="16" t="s">
        <v>144</v>
      </c>
      <c r="K108" s="215">
        <v>44790.265486725701</v>
      </c>
      <c r="L108" s="92"/>
      <c r="M108" s="92"/>
      <c r="N108" s="17"/>
      <c r="O108" s="394"/>
      <c r="P108" s="90"/>
      <c r="Q108" s="91"/>
      <c r="R108" s="21"/>
      <c r="S108" s="21"/>
      <c r="T108" s="22"/>
      <c r="U108" s="21"/>
      <c r="V108" s="21"/>
      <c r="W108" s="22"/>
      <c r="X108" s="23"/>
      <c r="Y108" s="23"/>
      <c r="Z108" s="24"/>
      <c r="AA108" s="25">
        <f>ROUND(K108-W108-Z108,2)</f>
        <v>44790.27</v>
      </c>
      <c r="AB108" s="25">
        <f>ROUND(N108+Q108-T108,2)</f>
        <v>0</v>
      </c>
      <c r="AC108" s="26"/>
      <c r="AD108" s="26"/>
      <c r="AE108" s="26"/>
      <c r="AF108" s="26"/>
      <c r="AG108" s="27"/>
      <c r="AH108" s="26"/>
      <c r="AI108" s="26"/>
      <c r="AJ108" s="26"/>
      <c r="AK108" s="26"/>
      <c r="AL108" s="26"/>
      <c r="AM108" s="26"/>
      <c r="AN108"/>
    </row>
    <row r="109" spans="1:40" ht="13" customHeight="1" x14ac:dyDescent="0.3">
      <c r="A109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09" s="11">
        <v>532</v>
      </c>
      <c r="C109" s="249" t="s">
        <v>496</v>
      </c>
      <c r="D109" s="249" t="s">
        <v>33</v>
      </c>
      <c r="E109" s="249" t="s">
        <v>114</v>
      </c>
      <c r="F109" s="249" t="s">
        <v>33</v>
      </c>
      <c r="G109" s="249" t="s">
        <v>98</v>
      </c>
      <c r="H109" s="280">
        <f>IF(I109="主营业务收入",1,IF(I109="营业收入",2,IF(I109="租赁收入",3,IF(I109="利息收入",4,IF(I109="企业拆借利息收入",5,IF(I109="其他业务收入",6,IF(I109="其他收入",7,IF(I109="主营业务成本",8,IF(I109="营业成本",9,IF(I109="生产成本",10,IF(I109="其他业务成本",11,IF(I109="主营业务支出",12,IF(I109="其他业务支出",13,IF(I109="营业外支出",14,IF(I109="材料采购",15,IF(I109="库存商品",16,IF(I109="库存内销商品",17,IF(I109="其他应收款",18,IF(I109="长期股权投资",19,IF(I109="其他应付款",20,IF(I109="财务费用",21,IF(I109="管理费用",22,IF(I109="管理费",23,IF(I109="销售费用",24,IF(I109="投资收益",25,IF(I109="资产处置收益",26,B))))))))))))))))))))))))))</f>
        <v>1</v>
      </c>
      <c r="I109" s="122" t="s">
        <v>144</v>
      </c>
      <c r="J109" s="16"/>
      <c r="K109" s="215">
        <v>44603.78</v>
      </c>
      <c r="L109" s="16"/>
      <c r="M109" s="16"/>
      <c r="N109" s="17"/>
      <c r="O109" s="394"/>
      <c r="P109" s="90"/>
      <c r="Q109" s="91"/>
      <c r="R109" s="21"/>
      <c r="S109" s="21"/>
      <c r="T109" s="22"/>
      <c r="U109" s="21"/>
      <c r="V109" s="21"/>
      <c r="W109" s="22"/>
      <c r="X109" s="23"/>
      <c r="Y109" s="23"/>
      <c r="Z109" s="24"/>
      <c r="AA109" s="25">
        <v>44603.78</v>
      </c>
      <c r="AB109" s="25">
        <v>0</v>
      </c>
      <c r="AC109" s="26"/>
      <c r="AD109" s="26"/>
      <c r="AE109" s="26"/>
      <c r="AF109" s="26"/>
      <c r="AG109" s="27"/>
      <c r="AH109" s="26"/>
      <c r="AI109" s="26"/>
      <c r="AJ109" s="26"/>
      <c r="AK109" s="26"/>
      <c r="AL109" s="26"/>
      <c r="AM109" s="26"/>
    </row>
    <row r="110" spans="1:40" s="240" customFormat="1" ht="13" customHeight="1" x14ac:dyDescent="0.3">
      <c r="A11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10" s="11">
        <v>748</v>
      </c>
      <c r="C110" s="248" t="str">
        <f>TEXT(D110,"000")&amp;"-"&amp;TEXT(F110,"000")</f>
        <v>4级-3级</v>
      </c>
      <c r="D110" s="248" t="s">
        <v>37</v>
      </c>
      <c r="E110" s="248" t="s">
        <v>383</v>
      </c>
      <c r="F110" s="248" t="s">
        <v>33</v>
      </c>
      <c r="G110" s="248" t="s">
        <v>354</v>
      </c>
      <c r="H110" s="280">
        <f>IF(I110="主营业务收入",1,IF(I110="营业收入",2,IF(I110="租赁收入",3,IF(I110="利息收入",4,IF(I110="企业拆借利息收入",5,IF(I110="其他业务收入",6,IF(I110="其他收入",7,IF(I110="主营业务成本",8,IF(I110="营业成本",9,IF(I110="生产成本",10,IF(I110="其他业务成本",11,IF(I110="主营业务支出",12,IF(I110="其他业务支出",13,IF(I110="营业外支出",14,IF(I110="材料采购",15,IF(I110="库存商品",16,IF(I110="库存内销商品",17,IF(I110="其他应收款",18,IF(I110="长期股权投资",19,IF(I110="其他应付款",20,IF(I110="财务费用",21,IF(I110="管理费用",22,IF(I110="管理费",23,IF(I110="销售费用",24,IF(I110="投资收益",25,IF(I110="资产处置收益",26,B))))))))))))))))))))))))))</f>
        <v>1</v>
      </c>
      <c r="I110" s="122" t="s">
        <v>144</v>
      </c>
      <c r="J110" s="122" t="s">
        <v>615</v>
      </c>
      <c r="K110" s="215">
        <v>44572.57</v>
      </c>
      <c r="L110" s="122"/>
      <c r="M110" s="122"/>
      <c r="N110" s="124"/>
      <c r="O110" s="393"/>
      <c r="P110" s="126"/>
      <c r="Q110" s="124"/>
      <c r="R110" s="66"/>
      <c r="S110" s="66"/>
      <c r="T110" s="67"/>
      <c r="U110" s="66"/>
      <c r="V110" s="66"/>
      <c r="W110" s="67"/>
      <c r="X110" s="68"/>
      <c r="Y110" s="68"/>
      <c r="Z110" s="69"/>
      <c r="AA110" s="70">
        <f>ROUND(K110-W110-Z110,2)</f>
        <v>44572.57</v>
      </c>
      <c r="AB110" s="70">
        <f>ROUND(N110+Q110-T110,2)</f>
        <v>0</v>
      </c>
      <c r="AC110" s="71"/>
      <c r="AD110" s="71"/>
      <c r="AE110" s="71"/>
      <c r="AF110" s="71"/>
      <c r="AG110" s="72"/>
      <c r="AH110" s="71"/>
      <c r="AI110" s="71"/>
      <c r="AJ110" s="71"/>
      <c r="AK110" s="71"/>
      <c r="AL110" s="71"/>
      <c r="AM110" s="71"/>
      <c r="AN110"/>
    </row>
    <row r="111" spans="1:40" ht="14" x14ac:dyDescent="0.3">
      <c r="A11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11" s="11">
        <v>329</v>
      </c>
      <c r="C111" s="249" t="str">
        <f>TEXT(D111,"000")&amp;"-"&amp;TEXT(F111,"000")</f>
        <v>4级-2级</v>
      </c>
      <c r="D111" s="249" t="s">
        <v>37</v>
      </c>
      <c r="E111" s="249" t="s">
        <v>42</v>
      </c>
      <c r="F111" s="249" t="s">
        <v>29</v>
      </c>
      <c r="G111" s="114" t="s">
        <v>357</v>
      </c>
      <c r="H111" s="280">
        <f>IF(I111="主营业务收入",1,IF(I111="营业收入",2,IF(I111="租赁收入",3,IF(I111="利息收入",4,IF(I111="企业拆借利息收入",5,IF(I111="其他业务收入",6,IF(I111="其他收入",7,IF(I111="主营业务成本",8,IF(I111="营业成本",9,IF(I111="生产成本",10,IF(I111="其他业务成本",11,IF(I111="主营业务支出",12,IF(I111="其他业务支出",13,IF(I111="营业外支出",14,IF(I111="材料采购",15,IF(I111="库存商品",16,IF(I111="库存内销商品",17,IF(I111="其他应收款",18,IF(I111="长期股权投资",19,IF(I111="其他应付款",20,IF(I111="财务费用",21,IF(I111="管理费用",22,IF(I111="管理费",23,IF(I111="销售费用",24,IF(I111="投资收益",25,IF(I111="资产处置收益",26,B))))))))))))))))))))))))))</f>
        <v>1</v>
      </c>
      <c r="I111" s="122" t="s">
        <v>144</v>
      </c>
      <c r="J111" s="14" t="s">
        <v>303</v>
      </c>
      <c r="K111" s="215">
        <v>44321.909999999989</v>
      </c>
      <c r="L111" s="87"/>
      <c r="M111" s="87"/>
      <c r="N111" s="17"/>
      <c r="O111" s="394"/>
      <c r="P111" s="90"/>
      <c r="Q111" s="91"/>
      <c r="R111" s="21"/>
      <c r="S111" s="21"/>
      <c r="T111" s="22"/>
      <c r="U111" s="21"/>
      <c r="V111" s="21"/>
      <c r="W111" s="22"/>
      <c r="X111" s="23"/>
      <c r="Y111" s="23"/>
      <c r="Z111" s="24"/>
      <c r="AA111" s="25">
        <f>ROUND(K111-W111-Z111,2)</f>
        <v>44321.91</v>
      </c>
      <c r="AB111" s="25">
        <f>ROUND(N111+Q111-T111,2)</f>
        <v>0</v>
      </c>
      <c r="AC111" s="26"/>
      <c r="AD111" s="26"/>
      <c r="AE111" s="26"/>
      <c r="AF111" s="26"/>
      <c r="AG111" s="27"/>
      <c r="AH111" s="26"/>
      <c r="AI111" s="26"/>
      <c r="AJ111" s="26"/>
      <c r="AK111" s="26"/>
      <c r="AL111" s="26"/>
      <c r="AM111" s="26"/>
    </row>
    <row r="112" spans="1:40" ht="13" customHeight="1" x14ac:dyDescent="0.3">
      <c r="A11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12" s="11">
        <v>342</v>
      </c>
      <c r="C112" s="250" t="str">
        <f>TEXT(D112,"000")&amp;"-"&amp;TEXT(F112,"000")</f>
        <v>4级-3级</v>
      </c>
      <c r="D112" s="249" t="s">
        <v>37</v>
      </c>
      <c r="E112" s="249" t="s">
        <v>42</v>
      </c>
      <c r="F112" s="250" t="s">
        <v>33</v>
      </c>
      <c r="G112" s="114" t="s">
        <v>34</v>
      </c>
      <c r="H112" s="280">
        <f>IF(I112="主营业务收入",1,IF(I112="营业收入",2,IF(I112="租赁收入",3,IF(I112="利息收入",4,IF(I112="企业拆借利息收入",5,IF(I112="其他业务收入",6,IF(I112="其他收入",7,IF(I112="主营业务成本",8,IF(I112="营业成本",9,IF(I112="生产成本",10,IF(I112="其他业务成本",11,IF(I112="主营业务支出",12,IF(I112="其他业务支出",13,IF(I112="营业外支出",14,IF(I112="材料采购",15,IF(I112="库存商品",16,IF(I112="库存内销商品",17,IF(I112="其他应收款",18,IF(I112="长期股权投资",19,IF(I112="其他应付款",20,IF(I112="财务费用",21,IF(I112="管理费用",22,IF(I112="管理费",23,IF(I112="销售费用",24,IF(I112="投资收益",25,IF(I112="资产处置收益",26,B))))))))))))))))))))))))))</f>
        <v>1</v>
      </c>
      <c r="I112" s="122" t="s">
        <v>144</v>
      </c>
      <c r="J112" s="14" t="s">
        <v>303</v>
      </c>
      <c r="K112" s="215">
        <v>43919.880000000026</v>
      </c>
      <c r="L112" s="87"/>
      <c r="M112" s="87"/>
      <c r="N112" s="17"/>
      <c r="O112" s="394"/>
      <c r="P112" s="89"/>
      <c r="Q112" s="91"/>
      <c r="R112" s="21"/>
      <c r="S112" s="21"/>
      <c r="T112" s="22"/>
      <c r="U112" s="21"/>
      <c r="V112" s="21"/>
      <c r="W112" s="22"/>
      <c r="X112" s="23"/>
      <c r="Y112" s="23"/>
      <c r="Z112" s="24"/>
      <c r="AA112" s="25">
        <f>ROUND(K112-W112-Z112,2)</f>
        <v>43919.88</v>
      </c>
      <c r="AB112" s="25">
        <f>ROUND(N112+Q112-T112,2)</f>
        <v>0</v>
      </c>
      <c r="AC112" s="26"/>
      <c r="AD112" s="26"/>
      <c r="AE112" s="26"/>
      <c r="AF112" s="26"/>
      <c r="AG112" s="27"/>
      <c r="AH112" s="26"/>
      <c r="AI112" s="26"/>
      <c r="AJ112" s="26"/>
      <c r="AK112" s="26"/>
      <c r="AL112" s="26"/>
      <c r="AM112" s="26"/>
    </row>
    <row r="113" spans="1:40" s="240" customFormat="1" ht="13" customHeight="1" x14ac:dyDescent="0.3">
      <c r="A113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13" s="11">
        <v>521</v>
      </c>
      <c r="C113" s="249" t="s">
        <v>496</v>
      </c>
      <c r="D113" s="249" t="s">
        <v>33</v>
      </c>
      <c r="E113" s="249" t="s">
        <v>114</v>
      </c>
      <c r="F113" s="249" t="s">
        <v>33</v>
      </c>
      <c r="G113" s="249" t="s">
        <v>338</v>
      </c>
      <c r="H113" s="280">
        <f>IF(I113="主营业务收入",1,IF(I113="营业收入",2,IF(I113="租赁收入",3,IF(I113="利息收入",4,IF(I113="企业拆借利息收入",5,IF(I113="其他业务收入",6,IF(I113="其他收入",7,IF(I113="主营业务成本",8,IF(I113="营业成本",9,IF(I113="生产成本",10,IF(I113="其他业务成本",11,IF(I113="主营业务支出",12,IF(I113="其他业务支出",13,IF(I113="营业外支出",14,IF(I113="材料采购",15,IF(I113="库存商品",16,IF(I113="库存内销商品",17,IF(I113="其他应收款",18,IF(I113="长期股权投资",19,IF(I113="其他应付款",20,IF(I113="财务费用",21,IF(I113="管理费用",22,IF(I113="管理费",23,IF(I113="销售费用",24,IF(I113="投资收益",25,IF(I113="资产处置收益",26,B))))))))))))))))))))))))))</f>
        <v>1</v>
      </c>
      <c r="I113" s="122" t="s">
        <v>144</v>
      </c>
      <c r="J113" s="16"/>
      <c r="K113" s="215">
        <v>40566.04</v>
      </c>
      <c r="L113" s="16"/>
      <c r="M113" s="16"/>
      <c r="N113" s="17"/>
      <c r="O113" s="394"/>
      <c r="P113" s="90"/>
      <c r="Q113" s="91"/>
      <c r="R113" s="21"/>
      <c r="S113" s="21"/>
      <c r="T113" s="22"/>
      <c r="U113" s="21"/>
      <c r="V113" s="21"/>
      <c r="W113" s="22"/>
      <c r="X113" s="23"/>
      <c r="Y113" s="23"/>
      <c r="Z113" s="24"/>
      <c r="AA113" s="25">
        <v>40566.04</v>
      </c>
      <c r="AB113" s="25">
        <v>0</v>
      </c>
      <c r="AC113" s="26"/>
      <c r="AD113" s="26"/>
      <c r="AE113" s="26"/>
      <c r="AF113" s="26"/>
      <c r="AG113" s="27"/>
      <c r="AH113" s="26"/>
      <c r="AI113" s="26"/>
      <c r="AJ113" s="26"/>
      <c r="AK113" s="26"/>
      <c r="AL113" s="26"/>
      <c r="AM113" s="26"/>
      <c r="AN113"/>
    </row>
    <row r="114" spans="1:40" ht="14" x14ac:dyDescent="0.3">
      <c r="A11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14" s="11">
        <v>322</v>
      </c>
      <c r="C114" s="250" t="str">
        <f t="shared" ref="C114:C121" si="19">TEXT(D114,"000")&amp;"-"&amp;TEXT(F114,"000")</f>
        <v>4级-3级</v>
      </c>
      <c r="D114" s="249" t="s">
        <v>37</v>
      </c>
      <c r="E114" s="249" t="s">
        <v>42</v>
      </c>
      <c r="F114" s="250" t="s">
        <v>33</v>
      </c>
      <c r="G114" s="259" t="s">
        <v>332</v>
      </c>
      <c r="H114" s="280">
        <f>IF(I114="主营业务收入",1,IF(I114="营业收入",2,IF(I114="租赁收入",3,IF(I114="利息收入",4,IF(I114="企业拆借利息收入",5,IF(I114="其他业务收入",6,IF(I114="其他收入",7,IF(I114="主营业务成本",8,IF(I114="营业成本",9,IF(I114="生产成本",10,IF(I114="其他业务成本",11,IF(I114="主营业务支出",12,IF(I114="其他业务支出",13,IF(I114="营业外支出",14,IF(I114="材料采购",15,IF(I114="库存商品",16,IF(I114="库存内销商品",17,IF(I114="其他应收款",18,IF(I114="长期股权投资",19,IF(I114="其他应付款",20,IF(I114="财务费用",21,IF(I114="管理费用",22,IF(I114="管理费",23,IF(I114="销售费用",24,IF(I114="投资收益",25,IF(I114="资产处置收益",26,B))))))))))))))))))))))))))</f>
        <v>1</v>
      </c>
      <c r="I114" s="122" t="s">
        <v>144</v>
      </c>
      <c r="J114" s="14" t="s">
        <v>303</v>
      </c>
      <c r="K114" s="215">
        <v>40366.589999999997</v>
      </c>
      <c r="L114" s="87"/>
      <c r="M114" s="87"/>
      <c r="N114" s="17"/>
      <c r="O114" s="394"/>
      <c r="P114" s="89"/>
      <c r="Q114" s="91"/>
      <c r="R114" s="21"/>
      <c r="S114" s="21"/>
      <c r="T114" s="22"/>
      <c r="U114" s="21"/>
      <c r="V114" s="21"/>
      <c r="W114" s="22"/>
      <c r="X114" s="23"/>
      <c r="Y114" s="23"/>
      <c r="Z114" s="24"/>
      <c r="AA114" s="25">
        <f t="shared" ref="AA114:AA121" si="20">ROUND(K114-W114-Z114,2)</f>
        <v>40366.589999999997</v>
      </c>
      <c r="AB114" s="25">
        <f t="shared" ref="AB114:AB121" si="21">ROUND(N114+Q114-T114,2)</f>
        <v>0</v>
      </c>
      <c r="AC114" s="26"/>
      <c r="AD114" s="26"/>
      <c r="AE114" s="26"/>
      <c r="AF114" s="26"/>
      <c r="AG114" s="27"/>
      <c r="AH114" s="26"/>
      <c r="AI114" s="26"/>
      <c r="AJ114" s="26"/>
      <c r="AK114" s="26"/>
      <c r="AL114" s="26"/>
      <c r="AM114" s="26"/>
    </row>
    <row r="115" spans="1:40" s="240" customFormat="1" ht="13" customHeight="1" x14ac:dyDescent="0.3">
      <c r="A11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15" s="11">
        <v>274</v>
      </c>
      <c r="C115" s="249" t="str">
        <f t="shared" si="19"/>
        <v>4级-3级</v>
      </c>
      <c r="D115" s="249" t="s">
        <v>37</v>
      </c>
      <c r="E115" s="249" t="s">
        <v>66</v>
      </c>
      <c r="F115" s="249" t="s">
        <v>33</v>
      </c>
      <c r="G115" s="249" t="s">
        <v>331</v>
      </c>
      <c r="H115" s="280">
        <f>IF(I115="主营业务收入",1,IF(I115="营业收入",2,IF(I115="租赁收入",3,IF(I115="利息收入",4,IF(I115="企业拆借利息收入",5,IF(I115="其他业务收入",6,IF(I115="其他收入",7,IF(I115="主营业务成本",8,IF(I115="营业成本",9,IF(I115="生产成本",10,IF(I115="其他业务成本",11,IF(I115="主营业务支出",12,IF(I115="其他业务支出",13,IF(I115="营业外支出",14,IF(I115="材料采购",15,IF(I115="库存商品",16,IF(I115="库存内销商品",17,IF(I115="其他应收款",18,IF(I115="长期股权投资",19,IF(I115="其他应付款",20,IF(I115="财务费用",21,IF(I115="管理费用",22,IF(I115="管理费",23,IF(I115="销售费用",24,IF(I115="投资收益",25,IF(I115="资产处置收益",26,B))))))))))))))))))))))))))</f>
        <v>1</v>
      </c>
      <c r="I115" s="122" t="s">
        <v>144</v>
      </c>
      <c r="J115" s="14" t="s">
        <v>303</v>
      </c>
      <c r="K115" s="215">
        <v>36833.160000000003</v>
      </c>
      <c r="L115" s="16"/>
      <c r="M115" s="16"/>
      <c r="N115" s="17"/>
      <c r="O115" s="394"/>
      <c r="P115" s="90"/>
      <c r="Q115" s="91"/>
      <c r="R115" s="21"/>
      <c r="S115" s="21"/>
      <c r="T115" s="22"/>
      <c r="U115" s="21"/>
      <c r="V115" s="21"/>
      <c r="W115" s="22"/>
      <c r="X115" s="23"/>
      <c r="Y115" s="23"/>
      <c r="Z115" s="24"/>
      <c r="AA115" s="25">
        <f t="shared" si="20"/>
        <v>36833.160000000003</v>
      </c>
      <c r="AB115" s="25">
        <f t="shared" si="21"/>
        <v>0</v>
      </c>
      <c r="AC115" s="26"/>
      <c r="AD115" s="26"/>
      <c r="AE115" s="26"/>
      <c r="AF115" s="26"/>
      <c r="AG115" s="27"/>
      <c r="AH115" s="26"/>
      <c r="AI115" s="26"/>
      <c r="AJ115" s="26"/>
      <c r="AK115" s="26"/>
      <c r="AL115" s="26"/>
      <c r="AM115" s="26"/>
      <c r="AN115"/>
    </row>
    <row r="116" spans="1:40" s="240" customFormat="1" ht="14" x14ac:dyDescent="0.3">
      <c r="A11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16" s="11">
        <v>312</v>
      </c>
      <c r="C116" s="250" t="str">
        <f t="shared" si="19"/>
        <v>4级-3级</v>
      </c>
      <c r="D116" s="249" t="s">
        <v>37</v>
      </c>
      <c r="E116" s="249" t="s">
        <v>42</v>
      </c>
      <c r="F116" s="250" t="s">
        <v>33</v>
      </c>
      <c r="G116" s="114" t="s">
        <v>331</v>
      </c>
      <c r="H116" s="280">
        <f>IF(I116="主营业务收入",1,IF(I116="营业收入",2,IF(I116="租赁收入",3,IF(I116="利息收入",4,IF(I116="企业拆借利息收入",5,IF(I116="其他业务收入",6,IF(I116="其他收入",7,IF(I116="主营业务成本",8,IF(I116="营业成本",9,IF(I116="生产成本",10,IF(I116="其他业务成本",11,IF(I116="主营业务支出",12,IF(I116="其他业务支出",13,IF(I116="营业外支出",14,IF(I116="材料采购",15,IF(I116="库存商品",16,IF(I116="库存内销商品",17,IF(I116="其他应收款",18,IF(I116="长期股权投资",19,IF(I116="其他应付款",20,IF(I116="财务费用",21,IF(I116="管理费用",22,IF(I116="管理费",23,IF(I116="销售费用",24,IF(I116="投资收益",25,IF(I116="资产处置收益",26,B))))))))))))))))))))))))))</f>
        <v>1</v>
      </c>
      <c r="I116" s="122" t="s">
        <v>144</v>
      </c>
      <c r="J116" s="14" t="s">
        <v>303</v>
      </c>
      <c r="K116" s="215">
        <v>36833.160000000003</v>
      </c>
      <c r="L116" s="87"/>
      <c r="M116" s="87"/>
      <c r="N116" s="17"/>
      <c r="O116" s="394"/>
      <c r="P116" s="89"/>
      <c r="Q116" s="91"/>
      <c r="R116" s="21"/>
      <c r="S116" s="21"/>
      <c r="T116" s="22"/>
      <c r="U116" s="21"/>
      <c r="V116" s="21"/>
      <c r="W116" s="22"/>
      <c r="X116" s="23"/>
      <c r="Y116" s="23"/>
      <c r="Z116" s="24"/>
      <c r="AA116" s="25">
        <f t="shared" si="20"/>
        <v>36833.160000000003</v>
      </c>
      <c r="AB116" s="25">
        <f t="shared" si="21"/>
        <v>0</v>
      </c>
      <c r="AC116" s="26"/>
      <c r="AD116" s="26"/>
      <c r="AE116" s="26"/>
      <c r="AF116" s="26"/>
      <c r="AG116" s="27"/>
      <c r="AH116" s="26"/>
      <c r="AI116" s="26"/>
      <c r="AJ116" s="26"/>
      <c r="AK116" s="26"/>
      <c r="AL116" s="26"/>
      <c r="AM116" s="26"/>
      <c r="AN116"/>
    </row>
    <row r="117" spans="1:40" ht="14" x14ac:dyDescent="0.3">
      <c r="A117" s="173" t="str">
        <f>HYPERLINK("C:\Users\chizh\Desktop\ffcell\提取结果.xlsx#'2内部关联交易-1'!A1","[提取结果.xlsx]2内部关联交易-1")</f>
        <v>[提取结果.xlsx]2内部关联交易-1</v>
      </c>
      <c r="B117" s="11">
        <v>455</v>
      </c>
      <c r="C117" s="249" t="str">
        <f t="shared" si="19"/>
        <v>4级-2级</v>
      </c>
      <c r="D117" s="249" t="s">
        <v>37</v>
      </c>
      <c r="E117" s="249" t="s">
        <v>148</v>
      </c>
      <c r="F117" s="249" t="s">
        <v>29</v>
      </c>
      <c r="G117" s="249" t="s">
        <v>194</v>
      </c>
      <c r="H117" s="280">
        <f>IF(I117="主营业务收入",1,IF(I117="营业收入",2,IF(I117="租赁收入",3,IF(I117="利息收入",4,IF(I117="企业拆借利息收入",5,IF(I117="其他业务收入",6,IF(I117="其他收入",7,IF(I117="主营业务成本",8,IF(I117="营业成本",9,IF(I117="生产成本",10,IF(I117="其他业务成本",11,IF(I117="主营业务支出",12,IF(I117="其他业务支出",13,IF(I117="营业外支出",14,IF(I117="材料采购",15,IF(I117="库存商品",16,IF(I117="库存内销商品",17,IF(I117="其他应收款",18,IF(I117="长期股权投资",19,IF(I117="其他应付款",20,IF(I117="财务费用",21,IF(I117="管理费用",22,IF(I117="管理费",23,IF(I117="销售费用",24,IF(I117="投资收益",25,IF(I117="资产处置收益",26,B))))))))))))))))))))))))))</f>
        <v>1</v>
      </c>
      <c r="I117" s="122" t="s">
        <v>144</v>
      </c>
      <c r="J117" s="16" t="s">
        <v>144</v>
      </c>
      <c r="K117" s="215">
        <v>36164.601769911496</v>
      </c>
      <c r="L117" s="92"/>
      <c r="M117" s="92"/>
      <c r="N117" s="17"/>
      <c r="O117" s="394"/>
      <c r="P117" s="90"/>
      <c r="Q117" s="91"/>
      <c r="R117" s="21"/>
      <c r="S117" s="21"/>
      <c r="T117" s="22"/>
      <c r="U117" s="21"/>
      <c r="V117" s="21"/>
      <c r="W117" s="22"/>
      <c r="X117" s="23"/>
      <c r="Y117" s="23"/>
      <c r="Z117" s="24"/>
      <c r="AA117" s="25">
        <f t="shared" si="20"/>
        <v>36164.6</v>
      </c>
      <c r="AB117" s="25">
        <f t="shared" si="21"/>
        <v>0</v>
      </c>
      <c r="AC117" s="26"/>
      <c r="AD117" s="26"/>
      <c r="AE117" s="26"/>
      <c r="AF117" s="26"/>
      <c r="AG117" s="27"/>
      <c r="AH117" s="26"/>
      <c r="AI117" s="26"/>
      <c r="AJ117" s="26"/>
      <c r="AK117" s="26"/>
      <c r="AL117" s="26"/>
      <c r="AM117" s="26"/>
    </row>
    <row r="118" spans="1:40" s="240" customFormat="1" ht="14" x14ac:dyDescent="0.3">
      <c r="A11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18" s="11">
        <v>333</v>
      </c>
      <c r="C118" s="250" t="str">
        <f t="shared" si="19"/>
        <v>4级-5级</v>
      </c>
      <c r="D118" s="249" t="s">
        <v>37</v>
      </c>
      <c r="E118" s="249" t="s">
        <v>42</v>
      </c>
      <c r="F118" s="250" t="s">
        <v>359</v>
      </c>
      <c r="G118" s="114" t="s">
        <v>360</v>
      </c>
      <c r="H118" s="280">
        <f>IF(I118="主营业务收入",1,IF(I118="营业收入",2,IF(I118="租赁收入",3,IF(I118="利息收入",4,IF(I118="企业拆借利息收入",5,IF(I118="其他业务收入",6,IF(I118="其他收入",7,IF(I118="主营业务成本",8,IF(I118="营业成本",9,IF(I118="生产成本",10,IF(I118="其他业务成本",11,IF(I118="主营业务支出",12,IF(I118="其他业务支出",13,IF(I118="营业外支出",14,IF(I118="材料采购",15,IF(I118="库存商品",16,IF(I118="库存内销商品",17,IF(I118="其他应收款",18,IF(I118="长期股权投资",19,IF(I118="其他应付款",20,IF(I118="财务费用",21,IF(I118="管理费用",22,IF(I118="管理费",23,IF(I118="销售费用",24,IF(I118="投资收益",25,IF(I118="资产处置收益",26,B))))))))))))))))))))))))))</f>
        <v>1</v>
      </c>
      <c r="I118" s="122" t="s">
        <v>144</v>
      </c>
      <c r="J118" s="14" t="s">
        <v>303</v>
      </c>
      <c r="K118" s="215">
        <v>34225.950000000004</v>
      </c>
      <c r="L118" s="87"/>
      <c r="M118" s="87"/>
      <c r="N118" s="17"/>
      <c r="O118" s="394"/>
      <c r="P118" s="89"/>
      <c r="Q118" s="91"/>
      <c r="R118" s="21"/>
      <c r="S118" s="21"/>
      <c r="T118" s="22"/>
      <c r="U118" s="21"/>
      <c r="V118" s="21"/>
      <c r="W118" s="22"/>
      <c r="X118" s="23"/>
      <c r="Y118" s="23"/>
      <c r="Z118" s="24"/>
      <c r="AA118" s="25">
        <f t="shared" si="20"/>
        <v>34225.949999999997</v>
      </c>
      <c r="AB118" s="25">
        <f t="shared" si="21"/>
        <v>0</v>
      </c>
      <c r="AC118" s="26"/>
      <c r="AD118" s="26"/>
      <c r="AE118" s="26"/>
      <c r="AF118" s="26"/>
      <c r="AG118" s="27"/>
      <c r="AH118" s="26"/>
      <c r="AI118" s="26"/>
      <c r="AJ118" s="26"/>
      <c r="AK118" s="26"/>
      <c r="AL118" s="26"/>
      <c r="AM118" s="26"/>
      <c r="AN118"/>
    </row>
    <row r="119" spans="1:40" ht="13" customHeight="1" x14ac:dyDescent="0.3">
      <c r="A11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19" s="11">
        <v>699</v>
      </c>
      <c r="C119" s="248" t="str">
        <f t="shared" si="19"/>
        <v>3级-2级</v>
      </c>
      <c r="D119" s="248" t="s">
        <v>33</v>
      </c>
      <c r="E119" s="248" t="s">
        <v>117</v>
      </c>
      <c r="F119" s="248" t="s">
        <v>29</v>
      </c>
      <c r="G119" s="248" t="s">
        <v>44</v>
      </c>
      <c r="H119" s="280">
        <f>IF(I119="主营业务收入",1,IF(I119="营业收入",2,IF(I119="租赁收入",3,IF(I119="利息收入",4,IF(I119="企业拆借利息收入",5,IF(I119="其他业务收入",6,IF(I119="其他收入",7,IF(I119="主营业务成本",8,IF(I119="营业成本",9,IF(I119="生产成本",10,IF(I119="其他业务成本",11,IF(I119="主营业务支出",12,IF(I119="其他业务支出",13,IF(I119="营业外支出",14,IF(I119="材料采购",15,IF(I119="库存商品",16,IF(I119="库存内销商品",17,IF(I119="其他应收款",18,IF(I119="长期股权投资",19,IF(I119="其他应付款",20,IF(I119="财务费用",21,IF(I119="管理费用",22,IF(I119="管理费",23,IF(I119="销售费用",24,IF(I119="投资收益",25,IF(I119="资产处置收益",26,B))))))))))))))))))))))))))</f>
        <v>1</v>
      </c>
      <c r="I119" s="122" t="s">
        <v>144</v>
      </c>
      <c r="J119" s="122"/>
      <c r="K119" s="215">
        <v>33715.919999999998</v>
      </c>
      <c r="L119" s="122"/>
      <c r="M119" s="122"/>
      <c r="N119" s="124"/>
      <c r="O119" s="393"/>
      <c r="P119" s="125"/>
      <c r="Q119" s="124"/>
      <c r="R119" s="21"/>
      <c r="S119" s="21"/>
      <c r="T119" s="22"/>
      <c r="U119" s="21"/>
      <c r="V119" s="21"/>
      <c r="W119" s="22"/>
      <c r="X119" s="23"/>
      <c r="Y119" s="23"/>
      <c r="Z119" s="24"/>
      <c r="AA119" s="25">
        <f t="shared" si="20"/>
        <v>33715.919999999998</v>
      </c>
      <c r="AB119" s="25">
        <f t="shared" si="21"/>
        <v>0</v>
      </c>
      <c r="AC119" s="26"/>
      <c r="AD119" s="26"/>
      <c r="AE119" s="26"/>
      <c r="AF119" s="26"/>
      <c r="AG119" s="27"/>
      <c r="AH119" s="26"/>
      <c r="AI119" s="26"/>
      <c r="AJ119" s="26"/>
      <c r="AK119" s="26"/>
      <c r="AL119" s="26"/>
      <c r="AM119" s="26"/>
    </row>
    <row r="120" spans="1:40" ht="14" x14ac:dyDescent="0.3">
      <c r="A120" s="174" t="str">
        <f>HYPERLINK("C:\Users\chizh\Desktop\ffcell\提取结果.xlsx#'2内部关联交易-1'!A1","[提取结果.xlsx]2内部关联交易-1")</f>
        <v>[提取结果.xlsx]2内部关联交易-1</v>
      </c>
      <c r="B120" s="11">
        <v>456</v>
      </c>
      <c r="C120" s="249" t="str">
        <f t="shared" si="19"/>
        <v>4级-3级</v>
      </c>
      <c r="D120" s="249" t="s">
        <v>37</v>
      </c>
      <c r="E120" s="249" t="s">
        <v>148</v>
      </c>
      <c r="F120" s="250" t="s">
        <v>33</v>
      </c>
      <c r="G120" s="250" t="s">
        <v>451</v>
      </c>
      <c r="H120" s="280">
        <f>IF(I120="主营业务收入",1,IF(I120="营业收入",2,IF(I120="租赁收入",3,IF(I120="利息收入",4,IF(I120="企业拆借利息收入",5,IF(I120="其他业务收入",6,IF(I120="其他收入",7,IF(I120="主营业务成本",8,IF(I120="营业成本",9,IF(I120="生产成本",10,IF(I120="其他业务成本",11,IF(I120="主营业务支出",12,IF(I120="其他业务支出",13,IF(I120="营业外支出",14,IF(I120="材料采购",15,IF(I120="库存商品",16,IF(I120="库存内销商品",17,IF(I120="其他应收款",18,IF(I120="长期股权投资",19,IF(I120="其他应付款",20,IF(I120="财务费用",21,IF(I120="管理费用",22,IF(I120="管理费",23,IF(I120="销售费用",24,IF(I120="投资收益",25,IF(I120="资产处置收益",26,B))))))))))))))))))))))))))</f>
        <v>1</v>
      </c>
      <c r="I120" s="122" t="s">
        <v>144</v>
      </c>
      <c r="J120" s="16" t="s">
        <v>144</v>
      </c>
      <c r="K120" s="215">
        <v>31128.318584070799</v>
      </c>
      <c r="L120" s="92"/>
      <c r="M120" s="92"/>
      <c r="N120" s="17"/>
      <c r="O120" s="394"/>
      <c r="P120" s="90"/>
      <c r="Q120" s="91"/>
      <c r="R120" s="21"/>
      <c r="S120" s="21"/>
      <c r="T120" s="22"/>
      <c r="U120" s="21"/>
      <c r="V120" s="21"/>
      <c r="W120" s="22"/>
      <c r="X120" s="23"/>
      <c r="Y120" s="23"/>
      <c r="Z120" s="24"/>
      <c r="AA120" s="25">
        <f t="shared" si="20"/>
        <v>31128.32</v>
      </c>
      <c r="AB120" s="25">
        <f t="shared" si="21"/>
        <v>0</v>
      </c>
      <c r="AC120" s="26"/>
      <c r="AD120" s="26"/>
      <c r="AE120" s="26"/>
      <c r="AF120" s="26"/>
      <c r="AG120" s="27"/>
      <c r="AH120" s="26"/>
      <c r="AI120" s="26"/>
      <c r="AJ120" s="26"/>
      <c r="AK120" s="26"/>
      <c r="AL120" s="26"/>
      <c r="AM120" s="26"/>
    </row>
    <row r="121" spans="1:40" ht="13" customHeight="1" x14ac:dyDescent="0.3">
      <c r="A121" s="225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121" s="226">
        <v>127</v>
      </c>
      <c r="C121" s="253" t="str">
        <f t="shared" si="19"/>
        <v>2级-3级</v>
      </c>
      <c r="D121" s="253" t="s">
        <v>29</v>
      </c>
      <c r="E121" s="253" t="s">
        <v>50</v>
      </c>
      <c r="F121" s="253" t="s">
        <v>33</v>
      </c>
      <c r="G121" s="253" t="s">
        <v>159</v>
      </c>
      <c r="H121" s="280">
        <f>IF(I121="主营业务收入",1,IF(I121="营业收入",2,IF(I121="租赁收入",3,IF(I121="利息收入",4,IF(I121="企业拆借利息收入",5,IF(I121="其他业务收入",6,IF(I121="其他收入",7,IF(I121="主营业务成本",8,IF(I121="营业成本",9,IF(I121="生产成本",10,IF(I121="其他业务成本",11,IF(I121="主营业务支出",12,IF(I121="其他业务支出",13,IF(I121="营业外支出",14,IF(I121="材料采购",15,IF(I121="库存商品",16,IF(I121="库存内销商品",17,IF(I121="其他应收款",18,IF(I121="长期股权投资",19,IF(I121="其他应付款",20,IF(I121="财务费用",21,IF(I121="管理费用",22,IF(I121="管理费",23,IF(I121="销售费用",24,IF(I121="投资收益",25,IF(I121="资产处置收益",26,B))))))))))))))))))))))))))</f>
        <v>1</v>
      </c>
      <c r="I121" s="227" t="s">
        <v>144</v>
      </c>
      <c r="J121" s="241" t="s">
        <v>210</v>
      </c>
      <c r="K121" s="228">
        <v>30998.71</v>
      </c>
      <c r="L121" s="245"/>
      <c r="M121" s="245"/>
      <c r="N121" s="234"/>
      <c r="O121" s="395"/>
      <c r="P121" s="235"/>
      <c r="Q121" s="236"/>
      <c r="R121" s="233"/>
      <c r="S121" s="233"/>
      <c r="T121" s="234"/>
      <c r="U121" s="233"/>
      <c r="V121" s="233"/>
      <c r="W121" s="234"/>
      <c r="X121" s="235"/>
      <c r="Y121" s="235"/>
      <c r="Z121" s="236"/>
      <c r="AA121" s="237">
        <f t="shared" si="20"/>
        <v>30998.71</v>
      </c>
      <c r="AB121" s="237">
        <f t="shared" si="21"/>
        <v>0</v>
      </c>
      <c r="AC121" s="238"/>
      <c r="AD121" s="238"/>
      <c r="AE121" s="238"/>
      <c r="AF121" s="238"/>
      <c r="AG121" s="239"/>
      <c r="AH121" s="238"/>
      <c r="AI121" s="238"/>
      <c r="AJ121" s="238"/>
      <c r="AK121" s="238"/>
      <c r="AL121" s="238"/>
      <c r="AM121" s="238"/>
      <c r="AN121" s="240"/>
    </row>
    <row r="122" spans="1:40" s="290" customFormat="1" ht="13" customHeight="1" x14ac:dyDescent="0.3">
      <c r="A12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22" s="11">
        <v>548</v>
      </c>
      <c r="C122" s="249" t="s">
        <v>504</v>
      </c>
      <c r="D122" s="249" t="s">
        <v>29</v>
      </c>
      <c r="E122" s="249" t="s">
        <v>54</v>
      </c>
      <c r="F122" s="249" t="s">
        <v>33</v>
      </c>
      <c r="G122" s="249" t="s">
        <v>114</v>
      </c>
      <c r="H122" s="280">
        <f>IF(I122="主营业务收入",1,IF(I122="营业收入",2,IF(I122="租赁收入",3,IF(I122="利息收入",4,IF(I122="企业拆借利息收入",5,IF(I122="其他业务收入",6,IF(I122="其他收入",7,IF(I122="主营业务成本",8,IF(I122="营业成本",9,IF(I122="生产成本",10,IF(I122="其他业务成本",11,IF(I122="主营业务支出",12,IF(I122="其他业务支出",13,IF(I122="营业外支出",14,IF(I122="材料采购",15,IF(I122="库存商品",16,IF(I122="库存内销商品",17,IF(I122="其他应收款",18,IF(I122="长期股权投资",19,IF(I122="其他应付款",20,IF(I122="财务费用",21,IF(I122="管理费用",22,IF(I122="管理费",23,IF(I122="销售费用",24,IF(I122="投资收益",25,IF(I122="资产处置收益",26,B))))))))))))))))))))))))))</f>
        <v>1</v>
      </c>
      <c r="I122" s="122" t="s">
        <v>144</v>
      </c>
      <c r="J122" s="16"/>
      <c r="K122" s="215">
        <v>30716.98</v>
      </c>
      <c r="L122" s="16"/>
      <c r="M122" s="16"/>
      <c r="N122" s="17"/>
      <c r="O122" s="394"/>
      <c r="P122" s="89"/>
      <c r="Q122" s="91"/>
      <c r="R122" s="21"/>
      <c r="S122" s="21"/>
      <c r="T122" s="22"/>
      <c r="U122" s="21"/>
      <c r="V122" s="21"/>
      <c r="W122" s="22"/>
      <c r="X122" s="23"/>
      <c r="Y122" s="23"/>
      <c r="Z122" s="24"/>
      <c r="AA122" s="25">
        <v>30716.98</v>
      </c>
      <c r="AB122" s="25">
        <v>896217.59</v>
      </c>
      <c r="AC122" s="26"/>
      <c r="AD122" s="26"/>
      <c r="AE122" s="26"/>
      <c r="AF122" s="26"/>
      <c r="AG122" s="27"/>
      <c r="AH122" s="26"/>
      <c r="AI122" s="26"/>
      <c r="AJ122" s="26"/>
      <c r="AK122" s="26"/>
      <c r="AL122" s="26"/>
      <c r="AM122" s="26"/>
      <c r="AN122"/>
    </row>
    <row r="123" spans="1:40" s="240" customFormat="1" ht="14" x14ac:dyDescent="0.3">
      <c r="A12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23" s="11">
        <v>693</v>
      </c>
      <c r="C123" s="248" t="str">
        <f>TEXT(D123,"000")&amp;"-"&amp;TEXT(F123,"000")</f>
        <v>3级-2级</v>
      </c>
      <c r="D123" s="248" t="s">
        <v>33</v>
      </c>
      <c r="E123" s="248" t="s">
        <v>117</v>
      </c>
      <c r="F123" s="248" t="s">
        <v>29</v>
      </c>
      <c r="G123" s="248" t="s">
        <v>56</v>
      </c>
      <c r="H123" s="280">
        <f>IF(I123="主营业务收入",1,IF(I123="营业收入",2,IF(I123="租赁收入",3,IF(I123="利息收入",4,IF(I123="企业拆借利息收入",5,IF(I123="其他业务收入",6,IF(I123="其他收入",7,IF(I123="主营业务成本",8,IF(I123="营业成本",9,IF(I123="生产成本",10,IF(I123="其他业务成本",11,IF(I123="主营业务支出",12,IF(I123="其他业务支出",13,IF(I123="营业外支出",14,IF(I123="材料采购",15,IF(I123="库存商品",16,IF(I123="库存内销商品",17,IF(I123="其他应收款",18,IF(I123="长期股权投资",19,IF(I123="其他应付款",20,IF(I123="财务费用",21,IF(I123="管理费用",22,IF(I123="管理费",23,IF(I123="销售费用",24,IF(I123="投资收益",25,IF(I123="资产处置收益",26,B))))))))))))))))))))))))))</f>
        <v>1</v>
      </c>
      <c r="I123" s="122" t="s">
        <v>144</v>
      </c>
      <c r="J123" s="122"/>
      <c r="K123" s="215">
        <v>29500.44</v>
      </c>
      <c r="L123" s="122"/>
      <c r="M123" s="122"/>
      <c r="N123" s="124"/>
      <c r="O123" s="393"/>
      <c r="P123" s="126"/>
      <c r="Q123" s="124"/>
      <c r="R123" s="21"/>
      <c r="S123" s="21"/>
      <c r="T123" s="22"/>
      <c r="U123" s="21"/>
      <c r="V123" s="21"/>
      <c r="W123" s="22"/>
      <c r="X123" s="23"/>
      <c r="Y123" s="23"/>
      <c r="Z123" s="24"/>
      <c r="AA123" s="25">
        <f>ROUND(K123-W123-Z123,2)</f>
        <v>29500.44</v>
      </c>
      <c r="AB123" s="25">
        <f>ROUND(N123+Q123-T123,2)</f>
        <v>0</v>
      </c>
      <c r="AC123" s="26"/>
      <c r="AD123" s="26"/>
      <c r="AE123" s="26"/>
      <c r="AF123" s="26"/>
      <c r="AG123" s="27"/>
      <c r="AH123" s="26"/>
      <c r="AI123" s="26"/>
      <c r="AJ123" s="26"/>
      <c r="AK123" s="26"/>
      <c r="AL123" s="26"/>
      <c r="AM123" s="26"/>
      <c r="AN123"/>
    </row>
    <row r="124" spans="1:40" ht="13" customHeight="1" x14ac:dyDescent="0.3">
      <c r="A12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24" s="11">
        <v>515</v>
      </c>
      <c r="C124" s="249" t="s">
        <v>497</v>
      </c>
      <c r="D124" s="249" t="s">
        <v>33</v>
      </c>
      <c r="E124" s="249" t="s">
        <v>114</v>
      </c>
      <c r="F124" s="249" t="s">
        <v>29</v>
      </c>
      <c r="G124" s="249" t="s">
        <v>361</v>
      </c>
      <c r="H124" s="280">
        <f>IF(I124="主营业务收入",1,IF(I124="营业收入",2,IF(I124="租赁收入",3,IF(I124="利息收入",4,IF(I124="企业拆借利息收入",5,IF(I124="其他业务收入",6,IF(I124="其他收入",7,IF(I124="主营业务成本",8,IF(I124="营业成本",9,IF(I124="生产成本",10,IF(I124="其他业务成本",11,IF(I124="主营业务支出",12,IF(I124="其他业务支出",13,IF(I124="营业外支出",14,IF(I124="材料采购",15,IF(I124="库存商品",16,IF(I124="库存内销商品",17,IF(I124="其他应收款",18,IF(I124="长期股权投资",19,IF(I124="其他应付款",20,IF(I124="财务费用",21,IF(I124="管理费用",22,IF(I124="管理费",23,IF(I124="销售费用",24,IF(I124="投资收益",25,IF(I124="资产处置收益",26,B))))))))))))))))))))))))))</f>
        <v>1</v>
      </c>
      <c r="I124" s="122" t="s">
        <v>144</v>
      </c>
      <c r="J124" s="16"/>
      <c r="K124" s="215">
        <v>28344.309999999998</v>
      </c>
      <c r="L124" s="16"/>
      <c r="M124" s="16"/>
      <c r="N124" s="17"/>
      <c r="O124" s="394"/>
      <c r="P124" s="89"/>
      <c r="Q124" s="91"/>
      <c r="R124" s="21"/>
      <c r="S124" s="21"/>
      <c r="T124" s="22"/>
      <c r="U124" s="21"/>
      <c r="V124" s="21"/>
      <c r="W124" s="22"/>
      <c r="X124" s="23"/>
      <c r="Y124" s="23"/>
      <c r="Z124" s="24"/>
      <c r="AA124" s="25">
        <v>28344.31</v>
      </c>
      <c r="AB124" s="25">
        <v>0</v>
      </c>
      <c r="AC124" s="26"/>
      <c r="AD124" s="26"/>
      <c r="AE124" s="26"/>
      <c r="AF124" s="26"/>
      <c r="AG124" s="27"/>
      <c r="AH124" s="26"/>
      <c r="AI124" s="26"/>
      <c r="AJ124" s="26"/>
      <c r="AK124" s="26"/>
      <c r="AL124" s="26"/>
      <c r="AM124" s="26"/>
    </row>
    <row r="125" spans="1:40" ht="13" customHeight="1" x14ac:dyDescent="0.3">
      <c r="A125" s="173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25" s="11">
        <v>520</v>
      </c>
      <c r="C125" s="249" t="s">
        <v>497</v>
      </c>
      <c r="D125" s="249" t="s">
        <v>33</v>
      </c>
      <c r="E125" s="249" t="s">
        <v>114</v>
      </c>
      <c r="F125" s="249" t="s">
        <v>29</v>
      </c>
      <c r="G125" s="249" t="s">
        <v>499</v>
      </c>
      <c r="H125" s="280">
        <f>IF(I125="主营业务收入",1,IF(I125="营业收入",2,IF(I125="租赁收入",3,IF(I125="利息收入",4,IF(I125="企业拆借利息收入",5,IF(I125="其他业务收入",6,IF(I125="其他收入",7,IF(I125="主营业务成本",8,IF(I125="营业成本",9,IF(I125="生产成本",10,IF(I125="其他业务成本",11,IF(I125="主营业务支出",12,IF(I125="其他业务支出",13,IF(I125="营业外支出",14,IF(I125="材料采购",15,IF(I125="库存商品",16,IF(I125="库存内销商品",17,IF(I125="其他应收款",18,IF(I125="长期股权投资",19,IF(I125="其他应付款",20,IF(I125="财务费用",21,IF(I125="管理费用",22,IF(I125="管理费",23,IF(I125="销售费用",24,IF(I125="投资收益",25,IF(I125="资产处置收益",26,B))))))))))))))))))))))))))</f>
        <v>1</v>
      </c>
      <c r="I125" s="122" t="s">
        <v>144</v>
      </c>
      <c r="J125" s="16"/>
      <c r="K125" s="215">
        <v>28301.89</v>
      </c>
      <c r="L125" s="16"/>
      <c r="M125" s="16"/>
      <c r="N125" s="17"/>
      <c r="O125" s="394"/>
      <c r="P125" s="90"/>
      <c r="Q125" s="91"/>
      <c r="R125" s="21"/>
      <c r="S125" s="21"/>
      <c r="T125" s="22"/>
      <c r="U125" s="21"/>
      <c r="V125" s="21"/>
      <c r="W125" s="22"/>
      <c r="X125" s="23"/>
      <c r="Y125" s="23"/>
      <c r="Z125" s="24"/>
      <c r="AA125" s="25">
        <v>28301.89</v>
      </c>
      <c r="AB125" s="25">
        <v>0</v>
      </c>
      <c r="AC125" s="26"/>
      <c r="AD125" s="26"/>
      <c r="AE125" s="26"/>
      <c r="AF125" s="26"/>
      <c r="AG125" s="27"/>
      <c r="AH125" s="26"/>
      <c r="AI125" s="26"/>
      <c r="AJ125" s="26"/>
      <c r="AK125" s="26"/>
      <c r="AL125" s="26"/>
      <c r="AM125" s="26"/>
    </row>
    <row r="126" spans="1:40" s="240" customFormat="1" ht="13" customHeight="1" x14ac:dyDescent="0.3">
      <c r="A12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26" s="11">
        <v>700</v>
      </c>
      <c r="C126" s="248" t="str">
        <f>TEXT(D126,"000")&amp;"-"&amp;TEXT(F126,"000")</f>
        <v>3级-2级</v>
      </c>
      <c r="D126" s="248" t="s">
        <v>33</v>
      </c>
      <c r="E126" s="248" t="s">
        <v>117</v>
      </c>
      <c r="F126" s="248" t="s">
        <v>29</v>
      </c>
      <c r="G126" s="248" t="s">
        <v>53</v>
      </c>
      <c r="H126" s="280">
        <f>IF(I126="主营业务收入",1,IF(I126="营业收入",2,IF(I126="租赁收入",3,IF(I126="利息收入",4,IF(I126="企业拆借利息收入",5,IF(I126="其他业务收入",6,IF(I126="其他收入",7,IF(I126="主营业务成本",8,IF(I126="营业成本",9,IF(I126="生产成本",10,IF(I126="其他业务成本",11,IF(I126="主营业务支出",12,IF(I126="其他业务支出",13,IF(I126="营业外支出",14,IF(I126="材料采购",15,IF(I126="库存商品",16,IF(I126="库存内销商品",17,IF(I126="其他应收款",18,IF(I126="长期股权投资",19,IF(I126="其他应付款",20,IF(I126="财务费用",21,IF(I126="管理费用",22,IF(I126="管理费",23,IF(I126="销售费用",24,IF(I126="投资收益",25,IF(I126="资产处置收益",26,B))))))))))))))))))))))))))</f>
        <v>1</v>
      </c>
      <c r="I126" s="122" t="s">
        <v>144</v>
      </c>
      <c r="J126" s="122"/>
      <c r="K126" s="215">
        <v>28147.79</v>
      </c>
      <c r="L126" s="122"/>
      <c r="M126" s="122"/>
      <c r="N126" s="124"/>
      <c r="O126" s="393"/>
      <c r="P126" s="125"/>
      <c r="Q126" s="124"/>
      <c r="R126" s="21"/>
      <c r="S126" s="21"/>
      <c r="T126" s="22"/>
      <c r="U126" s="21"/>
      <c r="V126" s="21"/>
      <c r="W126" s="22"/>
      <c r="X126" s="23"/>
      <c r="Y126" s="23"/>
      <c r="Z126" s="24"/>
      <c r="AA126" s="25">
        <f>ROUND(K126-W126-Z126,2)</f>
        <v>28147.79</v>
      </c>
      <c r="AB126" s="25">
        <f>ROUND(N126+Q126-T126,2)</f>
        <v>0</v>
      </c>
      <c r="AC126" s="26"/>
      <c r="AD126" s="26"/>
      <c r="AE126" s="26"/>
      <c r="AF126" s="26"/>
      <c r="AG126" s="27"/>
      <c r="AH126" s="26"/>
      <c r="AI126" s="26"/>
      <c r="AJ126" s="26"/>
      <c r="AK126" s="26"/>
      <c r="AL126" s="26"/>
      <c r="AM126" s="26"/>
      <c r="AN126"/>
    </row>
    <row r="127" spans="1:40" s="290" customFormat="1" ht="14" x14ac:dyDescent="0.3">
      <c r="A127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127" s="11">
        <v>87</v>
      </c>
      <c r="C127" s="249" t="str">
        <f>TEXT(D127,"000")&amp;"-"&amp;TEXT(F127,"000")</f>
        <v>2级-1级</v>
      </c>
      <c r="D127" s="249" t="s">
        <v>29</v>
      </c>
      <c r="E127" s="249" t="s">
        <v>158</v>
      </c>
      <c r="F127" s="249" t="s">
        <v>27</v>
      </c>
      <c r="G127" s="249" t="s">
        <v>28</v>
      </c>
      <c r="H127" s="280">
        <f>IF(I127="主营业务收入",1,IF(I127="营业收入",2,IF(I127="租赁收入",3,IF(I127="利息收入",4,IF(I127="企业拆借利息收入",5,IF(I127="其他业务收入",6,IF(I127="其他收入",7,IF(I127="主营业务成本",8,IF(I127="营业成本",9,IF(I127="生产成本",10,IF(I127="其他业务成本",11,IF(I127="主营业务支出",12,IF(I127="其他业务支出",13,IF(I127="营业外支出",14,IF(I127="材料采购",15,IF(I127="库存商品",16,IF(I127="库存内销商品",17,IF(I127="其他应收款",18,IF(I127="长期股权投资",19,IF(I127="其他应付款",20,IF(I127="财务费用",21,IF(I127="管理费用",22,IF(I127="管理费",23,IF(I127="销售费用",24,IF(I127="投资收益",25,IF(I127="资产处置收益",26,B))))))))))))))))))))))))))</f>
        <v>1</v>
      </c>
      <c r="I127" s="122" t="s">
        <v>144</v>
      </c>
      <c r="J127" s="16"/>
      <c r="K127" s="215">
        <v>28049.55</v>
      </c>
      <c r="L127" s="16"/>
      <c r="M127" s="16"/>
      <c r="N127" s="17"/>
      <c r="O127" s="394"/>
      <c r="P127" s="90"/>
      <c r="Q127" s="91"/>
      <c r="R127" s="21"/>
      <c r="S127" s="21"/>
      <c r="T127" s="22"/>
      <c r="U127" s="21"/>
      <c r="V127" s="21"/>
      <c r="W127" s="22"/>
      <c r="X127" s="23"/>
      <c r="Y127" s="23"/>
      <c r="Z127" s="24"/>
      <c r="AA127" s="25">
        <f>ROUND(K129-W127-Z127,2)</f>
        <v>27143.14</v>
      </c>
      <c r="AB127" s="25">
        <f>ROUND(N127+Q127-T127,2)</f>
        <v>0</v>
      </c>
      <c r="AC127" s="26"/>
      <c r="AD127" s="26"/>
      <c r="AE127" s="26"/>
      <c r="AF127" s="26"/>
      <c r="AG127" s="27"/>
      <c r="AH127" s="26"/>
      <c r="AI127" s="26"/>
      <c r="AJ127" s="26"/>
      <c r="AK127" s="26"/>
      <c r="AL127" s="26"/>
      <c r="AM127" s="26"/>
      <c r="AN127"/>
    </row>
    <row r="128" spans="1:40" ht="14" x14ac:dyDescent="0.3">
      <c r="A12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28" s="11">
        <v>662</v>
      </c>
      <c r="C128" s="248" t="str">
        <f>TEXT(D128,"000")&amp;"-"&amp;TEXT(F128,"000")</f>
        <v>3级-2级</v>
      </c>
      <c r="D128" s="248" t="s">
        <v>33</v>
      </c>
      <c r="E128" s="248" t="s">
        <v>146</v>
      </c>
      <c r="F128" s="248" t="s">
        <v>29</v>
      </c>
      <c r="G128" s="248" t="s">
        <v>56</v>
      </c>
      <c r="H128" s="280">
        <f>IF(I128="主营业务收入",1,IF(I128="营业收入",2,IF(I128="租赁收入",3,IF(I128="利息收入",4,IF(I128="企业拆借利息收入",5,IF(I128="其他业务收入",6,IF(I128="其他收入",7,IF(I128="主营业务成本",8,IF(I128="营业成本",9,IF(I128="生产成本",10,IF(I128="其他业务成本",11,IF(I128="主营业务支出",12,IF(I128="其他业务支出",13,IF(I128="营业外支出",14,IF(I128="材料采购",15,IF(I128="库存商品",16,IF(I128="库存内销商品",17,IF(I128="其他应收款",18,IF(I128="长期股权投资",19,IF(I128="其他应付款",20,IF(I128="财务费用",21,IF(I128="管理费用",22,IF(I128="管理费",23,IF(I128="销售费用",24,IF(I128="投资收益",25,IF(I128="资产处置收益",26,B))))))))))))))))))))))))))</f>
        <v>1</v>
      </c>
      <c r="I128" s="122" t="s">
        <v>144</v>
      </c>
      <c r="J128" s="122" t="s">
        <v>13</v>
      </c>
      <c r="K128" s="215">
        <v>27411.140000000003</v>
      </c>
      <c r="L128" s="122"/>
      <c r="M128" s="122"/>
      <c r="N128" s="140"/>
      <c r="O128" s="393"/>
      <c r="P128" s="126"/>
      <c r="Q128" s="124"/>
      <c r="R128" s="21"/>
      <c r="S128" s="21"/>
      <c r="T128" s="22"/>
      <c r="U128" s="21"/>
      <c r="V128" s="21"/>
      <c r="W128" s="22"/>
      <c r="X128" s="23"/>
      <c r="Y128" s="23"/>
      <c r="Z128" s="24"/>
      <c r="AA128" s="25">
        <f>ROUND(K128-W128-Z128,2)</f>
        <v>27411.14</v>
      </c>
      <c r="AB128" s="25">
        <f>ROUND(N128+Q128-T128,2)</f>
        <v>0</v>
      </c>
      <c r="AC128" s="26"/>
      <c r="AD128" s="26"/>
      <c r="AE128" s="26"/>
      <c r="AF128" s="26"/>
      <c r="AG128" s="27"/>
      <c r="AH128" s="26"/>
      <c r="AI128" s="26"/>
      <c r="AJ128" s="26"/>
      <c r="AK128" s="26"/>
      <c r="AL128" s="26"/>
      <c r="AM128" s="26"/>
    </row>
    <row r="129" spans="1:40" ht="14" x14ac:dyDescent="0.3">
      <c r="A12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29" s="11">
        <v>335</v>
      </c>
      <c r="C129" s="250" t="str">
        <f>TEXT(D129,"000")&amp;"-"&amp;TEXT(F129,"000")</f>
        <v>4级-3级</v>
      </c>
      <c r="D129" s="249" t="s">
        <v>37</v>
      </c>
      <c r="E129" s="249" t="s">
        <v>42</v>
      </c>
      <c r="F129" s="250" t="s">
        <v>33</v>
      </c>
      <c r="G129" s="114" t="s">
        <v>362</v>
      </c>
      <c r="H129" s="280">
        <f>IF(I129="主营业务收入",1,IF(I129="营业收入",2,IF(I129="租赁收入",3,IF(I129="利息收入",4,IF(I129="企业拆借利息收入",5,IF(I129="其他业务收入",6,IF(I129="其他收入",7,IF(I129="主营业务成本",8,IF(I129="营业成本",9,IF(I129="生产成本",10,IF(I129="其他业务成本",11,IF(I129="主营业务支出",12,IF(I129="其他业务支出",13,IF(I129="营业外支出",14,IF(I129="材料采购",15,IF(I129="库存商品",16,IF(I129="库存内销商品",17,IF(I129="其他应收款",18,IF(I129="长期股权投资",19,IF(I129="其他应付款",20,IF(I129="财务费用",21,IF(I129="管理费用",22,IF(I129="管理费",23,IF(I129="销售费用",24,IF(I129="投资收益",25,IF(I129="资产处置收益",26,B))))))))))))))))))))))))))</f>
        <v>1</v>
      </c>
      <c r="I129" s="122" t="s">
        <v>144</v>
      </c>
      <c r="J129" s="14" t="s">
        <v>303</v>
      </c>
      <c r="K129" s="215">
        <v>27143.14</v>
      </c>
      <c r="L129" s="87"/>
      <c r="M129" s="87"/>
      <c r="N129" s="17"/>
      <c r="O129" s="394"/>
      <c r="P129" s="89"/>
      <c r="Q129" s="91"/>
      <c r="R129" s="21"/>
      <c r="S129" s="21"/>
      <c r="T129" s="22"/>
      <c r="U129" s="21"/>
      <c r="V129" s="21"/>
      <c r="W129" s="22"/>
      <c r="X129" s="23"/>
      <c r="Y129" s="23"/>
      <c r="Z129" s="24"/>
      <c r="AA129" s="25">
        <f>ROUND(K129-W129-Z129,2)</f>
        <v>27143.14</v>
      </c>
      <c r="AB129" s="25">
        <f>ROUND(N129+Q129-T129,2)</f>
        <v>0</v>
      </c>
      <c r="AC129" s="26"/>
      <c r="AD129" s="26"/>
      <c r="AE129" s="26"/>
      <c r="AF129" s="26"/>
      <c r="AG129" s="27"/>
      <c r="AH129" s="26"/>
      <c r="AI129" s="26"/>
      <c r="AJ129" s="26"/>
      <c r="AK129" s="26"/>
      <c r="AL129" s="26"/>
      <c r="AM129" s="26"/>
    </row>
    <row r="130" spans="1:40" s="240" customFormat="1" ht="13" customHeight="1" x14ac:dyDescent="0.3">
      <c r="A13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30" s="11">
        <v>528</v>
      </c>
      <c r="C130" s="249" t="s">
        <v>496</v>
      </c>
      <c r="D130" s="249" t="s">
        <v>33</v>
      </c>
      <c r="E130" s="249" t="s">
        <v>114</v>
      </c>
      <c r="F130" s="249" t="s">
        <v>33</v>
      </c>
      <c r="G130" s="249" t="s">
        <v>88</v>
      </c>
      <c r="H130" s="280">
        <f>IF(I130="主营业务收入",1,IF(I130="营业收入",2,IF(I130="租赁收入",3,IF(I130="利息收入",4,IF(I130="企业拆借利息收入",5,IF(I130="其他业务收入",6,IF(I130="其他收入",7,IF(I130="主营业务成本",8,IF(I130="营业成本",9,IF(I130="生产成本",10,IF(I130="其他业务成本",11,IF(I130="主营业务支出",12,IF(I130="其他业务支出",13,IF(I130="营业外支出",14,IF(I130="材料采购",15,IF(I130="库存商品",16,IF(I130="库存内销商品",17,IF(I130="其他应收款",18,IF(I130="长期股权投资",19,IF(I130="其他应付款",20,IF(I130="财务费用",21,IF(I130="管理费用",22,IF(I130="管理费",23,IF(I130="销售费用",24,IF(I130="投资收益",25,IF(I130="资产处置收益",26,B))))))))))))))))))))))))))</f>
        <v>1</v>
      </c>
      <c r="I130" s="122" t="s">
        <v>144</v>
      </c>
      <c r="J130" s="16"/>
      <c r="K130" s="215">
        <v>26396.23</v>
      </c>
      <c r="L130" s="16"/>
      <c r="M130" s="16"/>
      <c r="N130" s="17"/>
      <c r="O130" s="394"/>
      <c r="P130" s="89"/>
      <c r="Q130" s="91"/>
      <c r="R130" s="21"/>
      <c r="S130" s="21"/>
      <c r="T130" s="22"/>
      <c r="U130" s="21"/>
      <c r="V130" s="21"/>
      <c r="W130" s="22"/>
      <c r="X130" s="23"/>
      <c r="Y130" s="23"/>
      <c r="Z130" s="24"/>
      <c r="AA130" s="25">
        <v>26396.23</v>
      </c>
      <c r="AB130" s="25">
        <v>0</v>
      </c>
      <c r="AC130" s="26"/>
      <c r="AD130" s="26"/>
      <c r="AE130" s="26"/>
      <c r="AF130" s="26"/>
      <c r="AG130" s="27"/>
      <c r="AH130" s="26"/>
      <c r="AI130" s="26"/>
      <c r="AJ130" s="26"/>
      <c r="AK130" s="26"/>
      <c r="AL130" s="26"/>
      <c r="AM130" s="26"/>
      <c r="AN130"/>
    </row>
    <row r="131" spans="1:40" s="240" customFormat="1" ht="13" customHeight="1" x14ac:dyDescent="0.3">
      <c r="A131" s="174" t="str">
        <f>HYPERLINK("C:\Users\chizh\Desktop\ffcell\提取结果.xlsx#'2内部关联交易-1'!A1","[提取结果.xlsx]2内部关联交易-1")</f>
        <v>[提取结果.xlsx]2内部关联交易-1</v>
      </c>
      <c r="B131" s="11">
        <v>472</v>
      </c>
      <c r="C131" s="249" t="str">
        <f t="shared" ref="C131:C136" si="22">TEXT(D131,"000")&amp;"-"&amp;TEXT(F131,"000")</f>
        <v>4级-3级</v>
      </c>
      <c r="D131" s="249" t="s">
        <v>37</v>
      </c>
      <c r="E131" s="249" t="s">
        <v>148</v>
      </c>
      <c r="F131" s="250" t="s">
        <v>33</v>
      </c>
      <c r="G131" s="250" t="s">
        <v>251</v>
      </c>
      <c r="H131" s="280">
        <f>IF(I131="主营业务收入",1,IF(I131="营业收入",2,IF(I131="租赁收入",3,IF(I131="利息收入",4,IF(I131="企业拆借利息收入",5,IF(I131="其他业务收入",6,IF(I131="其他收入",7,IF(I131="主营业务成本",8,IF(I131="营业成本",9,IF(I131="生产成本",10,IF(I131="其他业务成本",11,IF(I131="主营业务支出",12,IF(I131="其他业务支出",13,IF(I131="营业外支出",14,IF(I131="材料采购",15,IF(I131="库存商品",16,IF(I131="库存内销商品",17,IF(I131="其他应收款",18,IF(I131="长期股权投资",19,IF(I131="其他应付款",20,IF(I131="财务费用",21,IF(I131="管理费用",22,IF(I131="管理费",23,IF(I131="销售费用",24,IF(I131="投资收益",25,IF(I131="资产处置收益",26,B))))))))))))))))))))))))))</f>
        <v>1</v>
      </c>
      <c r="I131" s="122" t="s">
        <v>144</v>
      </c>
      <c r="J131" s="16" t="s">
        <v>144</v>
      </c>
      <c r="K131" s="215">
        <v>24809.734513274299</v>
      </c>
      <c r="L131" s="92"/>
      <c r="M131" s="92"/>
      <c r="N131" s="17"/>
      <c r="O131" s="394"/>
      <c r="P131" s="89"/>
      <c r="Q131" s="91"/>
      <c r="R131" s="21"/>
      <c r="S131" s="21"/>
      <c r="T131" s="22"/>
      <c r="U131" s="21"/>
      <c r="V131" s="21"/>
      <c r="W131" s="22"/>
      <c r="X131" s="23"/>
      <c r="Y131" s="23"/>
      <c r="Z131" s="24"/>
      <c r="AA131" s="25">
        <f t="shared" ref="AA131:AA136" si="23">ROUND(K131-W131-Z131,2)</f>
        <v>24809.73</v>
      </c>
      <c r="AB131" s="25">
        <f t="shared" ref="AB131:AB136" si="24">ROUND(N131+Q131-T131,2)</f>
        <v>0</v>
      </c>
      <c r="AC131" s="26"/>
      <c r="AD131" s="26"/>
      <c r="AE131" s="26"/>
      <c r="AF131" s="26"/>
      <c r="AG131" s="27"/>
      <c r="AH131" s="26"/>
      <c r="AI131" s="26"/>
      <c r="AJ131" s="26"/>
      <c r="AK131" s="26"/>
      <c r="AL131" s="26"/>
      <c r="AM131" s="26"/>
      <c r="AN131"/>
    </row>
    <row r="132" spans="1:40" ht="13" customHeight="1" x14ac:dyDescent="0.3">
      <c r="A13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32" s="11">
        <v>704</v>
      </c>
      <c r="C132" s="248" t="str">
        <f t="shared" si="22"/>
        <v>3级-2级</v>
      </c>
      <c r="D132" s="248" t="s">
        <v>33</v>
      </c>
      <c r="E132" s="248" t="s">
        <v>117</v>
      </c>
      <c r="F132" s="248" t="s">
        <v>29</v>
      </c>
      <c r="G132" s="248" t="s">
        <v>57</v>
      </c>
      <c r="H132" s="280">
        <f>IF(I132="主营业务收入",1,IF(I132="营业收入",2,IF(I132="租赁收入",3,IF(I132="利息收入",4,IF(I132="企业拆借利息收入",5,IF(I132="其他业务收入",6,IF(I132="其他收入",7,IF(I132="主营业务成本",8,IF(I132="营业成本",9,IF(I132="生产成本",10,IF(I132="其他业务成本",11,IF(I132="主营业务支出",12,IF(I132="其他业务支出",13,IF(I132="营业外支出",14,IF(I132="材料采购",15,IF(I132="库存商品",16,IF(I132="库存内销商品",17,IF(I132="其他应收款",18,IF(I132="长期股权投资",19,IF(I132="其他应付款",20,IF(I132="财务费用",21,IF(I132="管理费用",22,IF(I132="管理费",23,IF(I132="销售费用",24,IF(I132="投资收益",25,IF(I132="资产处置收益",26,B))))))))))))))))))))))))))</f>
        <v>1</v>
      </c>
      <c r="I132" s="122" t="s">
        <v>144</v>
      </c>
      <c r="J132" s="122"/>
      <c r="K132" s="215">
        <v>24336.28</v>
      </c>
      <c r="L132" s="122"/>
      <c r="M132" s="122"/>
      <c r="N132" s="124"/>
      <c r="O132" s="393"/>
      <c r="P132" s="126"/>
      <c r="Q132" s="124"/>
      <c r="R132" s="21"/>
      <c r="S132" s="21"/>
      <c r="T132" s="22"/>
      <c r="U132" s="21"/>
      <c r="V132" s="21"/>
      <c r="W132" s="22"/>
      <c r="X132" s="23"/>
      <c r="Y132" s="23"/>
      <c r="Z132" s="24"/>
      <c r="AA132" s="25">
        <f t="shared" si="23"/>
        <v>24336.28</v>
      </c>
      <c r="AB132" s="25">
        <f t="shared" si="24"/>
        <v>0</v>
      </c>
      <c r="AC132" s="26"/>
      <c r="AD132" s="26"/>
      <c r="AE132" s="26"/>
      <c r="AF132" s="26"/>
      <c r="AG132" s="27"/>
      <c r="AH132" s="26"/>
      <c r="AI132" s="26"/>
      <c r="AJ132" s="26"/>
      <c r="AK132" s="26"/>
      <c r="AL132" s="26"/>
      <c r="AM132" s="26"/>
    </row>
    <row r="133" spans="1:40" ht="13" customHeight="1" x14ac:dyDescent="0.3">
      <c r="A133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133" s="11">
        <v>170</v>
      </c>
      <c r="C133" s="249" t="str">
        <f t="shared" si="22"/>
        <v>3级-3级</v>
      </c>
      <c r="D133" s="249" t="s">
        <v>33</v>
      </c>
      <c r="E133" s="249" t="s">
        <v>232</v>
      </c>
      <c r="F133" s="249" t="s">
        <v>33</v>
      </c>
      <c r="G133" s="249" t="s">
        <v>159</v>
      </c>
      <c r="H133" s="280">
        <f>IF(I133="主营业务收入",1,IF(I133="营业收入",2,IF(I133="租赁收入",3,IF(I133="利息收入",4,IF(I133="企业拆借利息收入",5,IF(I133="其他业务收入",6,IF(I133="其他收入",7,IF(I133="主营业务成本",8,IF(I133="营业成本",9,IF(I133="生产成本",10,IF(I133="其他业务成本",11,IF(I133="主营业务支出",12,IF(I133="其他业务支出",13,IF(I133="营业外支出",14,IF(I133="材料采购",15,IF(I133="库存商品",16,IF(I133="库存内销商品",17,IF(I133="其他应收款",18,IF(I133="长期股权投资",19,IF(I133="其他应付款",20,IF(I133="财务费用",21,IF(I133="管理费用",22,IF(I133="管理费",23,IF(I133="销售费用",24,IF(I133="投资收益",25,IF(I133="资产处置收益",26,B))))))))))))))))))))))))))</f>
        <v>1</v>
      </c>
      <c r="I133" s="122" t="s">
        <v>144</v>
      </c>
      <c r="J133" s="14" t="s">
        <v>210</v>
      </c>
      <c r="K133" s="215">
        <v>23865.74</v>
      </c>
      <c r="L133" s="16"/>
      <c r="M133" s="16"/>
      <c r="N133" s="17"/>
      <c r="O133" s="394"/>
      <c r="P133" s="90"/>
      <c r="Q133" s="91"/>
      <c r="R133" s="21"/>
      <c r="S133" s="21"/>
      <c r="T133" s="22"/>
      <c r="U133" s="21"/>
      <c r="V133" s="21"/>
      <c r="W133" s="22"/>
      <c r="X133" s="23"/>
      <c r="Y133" s="23"/>
      <c r="Z133" s="24"/>
      <c r="AA133" s="25">
        <f t="shared" si="23"/>
        <v>23865.74</v>
      </c>
      <c r="AB133" s="25">
        <f t="shared" si="24"/>
        <v>0</v>
      </c>
      <c r="AC133" s="26"/>
      <c r="AD133" s="26"/>
      <c r="AE133" s="26"/>
      <c r="AF133" s="26"/>
      <c r="AG133" s="27"/>
      <c r="AH133" s="26"/>
      <c r="AI133" s="26"/>
      <c r="AJ133" s="26"/>
      <c r="AK133" s="26"/>
      <c r="AL133" s="26"/>
      <c r="AM133" s="26"/>
    </row>
    <row r="134" spans="1:40" s="240" customFormat="1" ht="13" customHeight="1" x14ac:dyDescent="0.3">
      <c r="A13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34" s="11">
        <v>588</v>
      </c>
      <c r="C134" s="248" t="str">
        <f t="shared" si="22"/>
        <v>3级-2级</v>
      </c>
      <c r="D134" s="248" t="s">
        <v>33</v>
      </c>
      <c r="E134" s="248" t="s">
        <v>519</v>
      </c>
      <c r="F134" s="248" t="s">
        <v>29</v>
      </c>
      <c r="G134" s="248" t="s">
        <v>55</v>
      </c>
      <c r="H134" s="280">
        <f>IF(I134="主营业务收入",1,IF(I134="营业收入",2,IF(I134="租赁收入",3,IF(I134="利息收入",4,IF(I134="企业拆借利息收入",5,IF(I134="其他业务收入",6,IF(I134="其他收入",7,IF(I134="主营业务成本",8,IF(I134="营业成本",9,IF(I134="生产成本",10,IF(I134="其他业务成本",11,IF(I134="主营业务支出",12,IF(I134="其他业务支出",13,IF(I134="营业外支出",14,IF(I134="材料采购",15,IF(I134="库存商品",16,IF(I134="库存内销商品",17,IF(I134="其他应收款",18,IF(I134="长期股权投资",19,IF(I134="其他应付款",20,IF(I134="财务费用",21,IF(I134="管理费用",22,IF(I134="管理费",23,IF(I134="销售费用",24,IF(I134="投资收益",25,IF(I134="资产处置收益",26,B))))))))))))))))))))))))))</f>
        <v>1</v>
      </c>
      <c r="I134" s="122" t="s">
        <v>144</v>
      </c>
      <c r="J134" s="122" t="s">
        <v>521</v>
      </c>
      <c r="K134" s="215">
        <v>23646.02</v>
      </c>
      <c r="L134" s="122"/>
      <c r="M134" s="122"/>
      <c r="N134" s="124"/>
      <c r="O134" s="393"/>
      <c r="P134" s="126"/>
      <c r="Q134" s="124"/>
      <c r="R134" s="21"/>
      <c r="S134" s="21"/>
      <c r="T134" s="22"/>
      <c r="U134" s="21"/>
      <c r="V134" s="21"/>
      <c r="W134" s="22"/>
      <c r="X134" s="23"/>
      <c r="Y134" s="23"/>
      <c r="Z134" s="24"/>
      <c r="AA134" s="25">
        <f t="shared" si="23"/>
        <v>23646.02</v>
      </c>
      <c r="AB134" s="25">
        <f t="shared" si="24"/>
        <v>0</v>
      </c>
      <c r="AC134" s="26"/>
      <c r="AD134" s="26"/>
      <c r="AE134" s="26"/>
      <c r="AF134" s="26"/>
      <c r="AG134" s="27"/>
      <c r="AH134" s="26"/>
      <c r="AI134" s="26"/>
      <c r="AJ134" s="26"/>
      <c r="AK134" s="26"/>
      <c r="AL134" s="26"/>
      <c r="AM134" s="26"/>
      <c r="AN134"/>
    </row>
    <row r="135" spans="1:40" ht="13" customHeight="1" x14ac:dyDescent="0.3">
      <c r="A13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35" s="11">
        <v>669</v>
      </c>
      <c r="C135" s="248" t="str">
        <f t="shared" si="22"/>
        <v>3级-2级</v>
      </c>
      <c r="D135" s="248" t="s">
        <v>33</v>
      </c>
      <c r="E135" s="248" t="s">
        <v>146</v>
      </c>
      <c r="F135" s="248" t="s">
        <v>29</v>
      </c>
      <c r="G135" s="248" t="s">
        <v>53</v>
      </c>
      <c r="H135" s="280">
        <f>IF(I135="主营业务收入",1,IF(I135="营业收入",2,IF(I135="租赁收入",3,IF(I135="利息收入",4,IF(I135="企业拆借利息收入",5,IF(I135="其他业务收入",6,IF(I135="其他收入",7,IF(I135="主营业务成本",8,IF(I135="营业成本",9,IF(I135="生产成本",10,IF(I135="其他业务成本",11,IF(I135="主营业务支出",12,IF(I135="其他业务支出",13,IF(I135="营业外支出",14,IF(I135="材料采购",15,IF(I135="库存商品",16,IF(I135="库存内销商品",17,IF(I135="其他应收款",18,IF(I135="长期股权投资",19,IF(I135="其他应付款",20,IF(I135="财务费用",21,IF(I135="管理费用",22,IF(I135="管理费",23,IF(I135="销售费用",24,IF(I135="投资收益",25,IF(I135="资产处置收益",26,B))))))))))))))))))))))))))</f>
        <v>1</v>
      </c>
      <c r="I135" s="122" t="s">
        <v>144</v>
      </c>
      <c r="J135" s="122" t="s">
        <v>13</v>
      </c>
      <c r="K135" s="215">
        <v>22697.35</v>
      </c>
      <c r="L135" s="122"/>
      <c r="M135" s="122"/>
      <c r="N135" s="124"/>
      <c r="O135" s="393"/>
      <c r="P135" s="125"/>
      <c r="Q135" s="124"/>
      <c r="R135" s="21"/>
      <c r="S135" s="21"/>
      <c r="T135" s="22"/>
      <c r="U135" s="21"/>
      <c r="V135" s="21"/>
      <c r="W135" s="22"/>
      <c r="X135" s="23"/>
      <c r="Y135" s="23"/>
      <c r="Z135" s="24"/>
      <c r="AA135" s="25">
        <f t="shared" si="23"/>
        <v>22697.35</v>
      </c>
      <c r="AB135" s="25">
        <f t="shared" si="24"/>
        <v>0</v>
      </c>
      <c r="AC135" s="26"/>
      <c r="AD135" s="26"/>
      <c r="AE135" s="26"/>
      <c r="AF135" s="26"/>
      <c r="AG135" s="27"/>
      <c r="AH135" s="26"/>
      <c r="AI135" s="26"/>
      <c r="AJ135" s="26"/>
      <c r="AK135" s="26"/>
      <c r="AL135" s="26"/>
      <c r="AM135" s="26"/>
    </row>
    <row r="136" spans="1:40" ht="13" customHeight="1" x14ac:dyDescent="0.3">
      <c r="A136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136" s="11">
        <v>72</v>
      </c>
      <c r="C136" s="249" t="str">
        <f t="shared" si="22"/>
        <v>2级-3级</v>
      </c>
      <c r="D136" s="249" t="s">
        <v>29</v>
      </c>
      <c r="E136" s="249" t="s">
        <v>125</v>
      </c>
      <c r="F136" s="249" t="s">
        <v>33</v>
      </c>
      <c r="G136" s="249" t="s">
        <v>127</v>
      </c>
      <c r="H136" s="280">
        <f>IF(I136="主营业务收入",1,IF(I136="营业收入",2,IF(I136="租赁收入",3,IF(I136="利息收入",4,IF(I136="企业拆借利息收入",5,IF(I136="其他业务收入",6,IF(I136="其他收入",7,IF(I136="主营业务成本",8,IF(I136="营业成本",9,IF(I136="生产成本",10,IF(I136="其他业务成本",11,IF(I136="主营业务支出",12,IF(I136="其他业务支出",13,IF(I136="营业外支出",14,IF(I136="材料采购",15,IF(I136="库存商品",16,IF(I136="库存内销商品",17,IF(I136="其他应收款",18,IF(I136="长期股权投资",19,IF(I136="其他应付款",20,IF(I136="财务费用",21,IF(I136="管理费用",22,IF(I136="管理费",23,IF(I136="销售费用",24,IF(I136="投资收益",25,IF(I136="资产处置收益",26,B))))))))))))))))))))))))))</f>
        <v>1</v>
      </c>
      <c r="I136" s="122" t="s">
        <v>144</v>
      </c>
      <c r="J136" s="14" t="s">
        <v>145</v>
      </c>
      <c r="K136" s="215">
        <v>22123.89</v>
      </c>
      <c r="L136" s="16"/>
      <c r="M136" s="16"/>
      <c r="N136" s="17"/>
      <c r="O136" s="394"/>
      <c r="P136" s="89"/>
      <c r="Q136" s="91"/>
      <c r="R136" s="21"/>
      <c r="S136" s="21"/>
      <c r="T136" s="22"/>
      <c r="U136" s="21"/>
      <c r="V136" s="21"/>
      <c r="W136" s="22"/>
      <c r="X136" s="23"/>
      <c r="Y136" s="23"/>
      <c r="Z136" s="24"/>
      <c r="AA136" s="25">
        <f t="shared" si="23"/>
        <v>22123.89</v>
      </c>
      <c r="AB136" s="25">
        <f t="shared" si="24"/>
        <v>0</v>
      </c>
      <c r="AC136" s="26"/>
      <c r="AD136" s="26"/>
      <c r="AE136" s="26"/>
      <c r="AF136" s="26"/>
      <c r="AG136" s="27"/>
      <c r="AH136" s="26"/>
      <c r="AI136" s="26"/>
      <c r="AJ136" s="26"/>
      <c r="AK136" s="26"/>
      <c r="AL136" s="26"/>
      <c r="AM136" s="26"/>
    </row>
    <row r="137" spans="1:40" s="240" customFormat="1" ht="14" x14ac:dyDescent="0.3">
      <c r="A137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37" s="11">
        <v>562</v>
      </c>
      <c r="C137" s="249" t="s">
        <v>500</v>
      </c>
      <c r="D137" s="249" t="s">
        <v>33</v>
      </c>
      <c r="E137" s="249" t="s">
        <v>458</v>
      </c>
      <c r="F137" s="249" t="s">
        <v>27</v>
      </c>
      <c r="G137" s="249" t="s">
        <v>180</v>
      </c>
      <c r="H137" s="280">
        <f>IF(I137="主营业务收入",1,IF(I137="营业收入",2,IF(I137="租赁收入",3,IF(I137="利息收入",4,IF(I137="企业拆借利息收入",5,IF(I137="其他业务收入",6,IF(I137="其他收入",7,IF(I137="主营业务成本",8,IF(I137="营业成本",9,IF(I137="生产成本",10,IF(I137="其他业务成本",11,IF(I137="主营业务支出",12,IF(I137="其他业务支出",13,IF(I137="营业外支出",14,IF(I137="材料采购",15,IF(I137="库存商品",16,IF(I137="库存内销商品",17,IF(I137="其他应收款",18,IF(I137="长期股权投资",19,IF(I137="其他应付款",20,IF(I137="财务费用",21,IF(I137="管理费用",22,IF(I137="管理费",23,IF(I137="销售费用",24,IF(I137="投资收益",25,IF(I137="资产处置收益",26,B))))))))))))))))))))))))))</f>
        <v>1</v>
      </c>
      <c r="I137" s="122" t="s">
        <v>144</v>
      </c>
      <c r="J137" s="16"/>
      <c r="K137" s="215">
        <v>22030.090000000004</v>
      </c>
      <c r="L137" s="16"/>
      <c r="M137" s="16"/>
      <c r="N137" s="17"/>
      <c r="O137" s="394"/>
      <c r="P137" s="90"/>
      <c r="Q137" s="91"/>
      <c r="R137" s="21"/>
      <c r="S137" s="21"/>
      <c r="T137" s="22"/>
      <c r="U137" s="21"/>
      <c r="V137" s="21"/>
      <c r="W137" s="22"/>
      <c r="X137" s="23"/>
      <c r="Y137" s="23"/>
      <c r="Z137" s="24"/>
      <c r="AA137" s="25">
        <v>22030.09</v>
      </c>
      <c r="AB137" s="25">
        <v>0</v>
      </c>
      <c r="AC137" s="26"/>
      <c r="AD137" s="26"/>
      <c r="AE137" s="26"/>
      <c r="AF137" s="26"/>
      <c r="AG137" s="27"/>
      <c r="AH137" s="26"/>
      <c r="AI137" s="26"/>
      <c r="AJ137" s="26"/>
      <c r="AK137" s="26"/>
      <c r="AL137" s="26"/>
      <c r="AM137" s="26"/>
      <c r="AN137"/>
    </row>
    <row r="138" spans="1:40" ht="14" x14ac:dyDescent="0.3">
      <c r="A138" s="174" t="str">
        <f>HYPERLINK("C:\Users\chizh\Desktop\ffcell\提取结果.xlsx#'2内部关联交易-1'!A1","[提取结果.xlsx]2内部关联交易-1")</f>
        <v>[提取结果.xlsx]2内部关联交易-1</v>
      </c>
      <c r="B138" s="11">
        <v>462</v>
      </c>
      <c r="C138" s="249" t="str">
        <f>TEXT(D138,"000")&amp;"-"&amp;TEXT(F138,"000")</f>
        <v>4级-2级</v>
      </c>
      <c r="D138" s="249" t="s">
        <v>37</v>
      </c>
      <c r="E138" s="249" t="s">
        <v>148</v>
      </c>
      <c r="F138" s="249" t="s">
        <v>29</v>
      </c>
      <c r="G138" s="250" t="s">
        <v>436</v>
      </c>
      <c r="H138" s="280">
        <f>IF(I138="主营业务收入",1,IF(I138="营业收入",2,IF(I138="租赁收入",3,IF(I138="利息收入",4,IF(I138="企业拆借利息收入",5,IF(I138="其他业务收入",6,IF(I138="其他收入",7,IF(I138="主营业务成本",8,IF(I138="营业成本",9,IF(I138="生产成本",10,IF(I138="其他业务成本",11,IF(I138="主营业务支出",12,IF(I138="其他业务支出",13,IF(I138="营业外支出",14,IF(I138="材料采购",15,IF(I138="库存商品",16,IF(I138="库存内销商品",17,IF(I138="其他应收款",18,IF(I138="长期股权投资",19,IF(I138="其他应付款",20,IF(I138="财务费用",21,IF(I138="管理费用",22,IF(I138="管理费",23,IF(I138="销售费用",24,IF(I138="投资收益",25,IF(I138="资产处置收益",26,B))))))))))))))))))))))))))</f>
        <v>1</v>
      </c>
      <c r="I138" s="122" t="s">
        <v>144</v>
      </c>
      <c r="J138" s="16" t="s">
        <v>144</v>
      </c>
      <c r="K138" s="215">
        <v>21168.141592920401</v>
      </c>
      <c r="L138" s="92"/>
      <c r="M138" s="92"/>
      <c r="N138" s="17"/>
      <c r="O138" s="394"/>
      <c r="P138" s="89"/>
      <c r="Q138" s="91"/>
      <c r="R138" s="21"/>
      <c r="S138" s="21"/>
      <c r="T138" s="22"/>
      <c r="U138" s="21"/>
      <c r="V138" s="21"/>
      <c r="W138" s="22"/>
      <c r="X138" s="23"/>
      <c r="Y138" s="23"/>
      <c r="Z138" s="24"/>
      <c r="AA138" s="25">
        <f>ROUND(K138-W138-Z138,2)</f>
        <v>21168.14</v>
      </c>
      <c r="AB138" s="25">
        <f>ROUND(N138+Q138-T138,2)</f>
        <v>0</v>
      </c>
      <c r="AC138" s="26"/>
      <c r="AD138" s="26"/>
      <c r="AE138" s="26"/>
      <c r="AF138" s="26"/>
      <c r="AG138" s="27"/>
      <c r="AH138" s="26"/>
      <c r="AI138" s="26"/>
      <c r="AJ138" s="26"/>
      <c r="AK138" s="26"/>
      <c r="AL138" s="26"/>
      <c r="AM138" s="26"/>
    </row>
    <row r="139" spans="1:40" s="240" customFormat="1" ht="14" x14ac:dyDescent="0.3">
      <c r="A139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39" s="11">
        <v>525</v>
      </c>
      <c r="C139" s="249" t="s">
        <v>496</v>
      </c>
      <c r="D139" s="249" t="s">
        <v>33</v>
      </c>
      <c r="E139" s="249" t="s">
        <v>114</v>
      </c>
      <c r="F139" s="249" t="s">
        <v>33</v>
      </c>
      <c r="G139" s="249" t="s">
        <v>80</v>
      </c>
      <c r="H139" s="280">
        <f>IF(I139="主营业务收入",1,IF(I139="营业收入",2,IF(I139="租赁收入",3,IF(I139="利息收入",4,IF(I139="企业拆借利息收入",5,IF(I139="其他业务收入",6,IF(I139="其他收入",7,IF(I139="主营业务成本",8,IF(I139="营业成本",9,IF(I139="生产成本",10,IF(I139="其他业务成本",11,IF(I139="主营业务支出",12,IF(I139="其他业务支出",13,IF(I139="营业外支出",14,IF(I139="材料采购",15,IF(I139="库存商品",16,IF(I139="库存内销商品",17,IF(I139="其他应收款",18,IF(I139="长期股权投资",19,IF(I139="其他应付款",20,IF(I139="财务费用",21,IF(I139="管理费用",22,IF(I139="管理费",23,IF(I139="销售费用",24,IF(I139="投资收益",25,IF(I139="资产处置收益",26,B))))))))))))))))))))))))))</f>
        <v>1</v>
      </c>
      <c r="I139" s="122" t="s">
        <v>144</v>
      </c>
      <c r="J139" s="16"/>
      <c r="K139" s="215">
        <v>20021.080000000002</v>
      </c>
      <c r="L139" s="16"/>
      <c r="M139" s="16"/>
      <c r="N139" s="17"/>
      <c r="O139" s="394"/>
      <c r="P139" s="89"/>
      <c r="Q139" s="91"/>
      <c r="R139" s="21"/>
      <c r="S139" s="21"/>
      <c r="T139" s="22"/>
      <c r="U139" s="21"/>
      <c r="V139" s="21"/>
      <c r="W139" s="22"/>
      <c r="X139" s="23"/>
      <c r="Y139" s="23"/>
      <c r="Z139" s="24"/>
      <c r="AA139" s="25">
        <v>20021.080000000002</v>
      </c>
      <c r="AB139" s="25">
        <v>0</v>
      </c>
      <c r="AC139" s="26"/>
      <c r="AD139" s="26"/>
      <c r="AE139" s="26"/>
      <c r="AF139" s="26"/>
      <c r="AG139" s="27"/>
      <c r="AH139" s="26"/>
      <c r="AI139" s="26"/>
      <c r="AJ139" s="26"/>
      <c r="AK139" s="26"/>
      <c r="AL139" s="26"/>
      <c r="AM139" s="26"/>
      <c r="AN139"/>
    </row>
    <row r="140" spans="1:40" ht="13" customHeight="1" x14ac:dyDescent="0.3">
      <c r="A14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40" s="11">
        <v>718</v>
      </c>
      <c r="C140" s="248" t="str">
        <f>TEXT(D140,"000")&amp;"-"&amp;TEXT(F140,"000")</f>
        <v>3级-3级</v>
      </c>
      <c r="D140" s="248" t="s">
        <v>33</v>
      </c>
      <c r="E140" s="248" t="s">
        <v>117</v>
      </c>
      <c r="F140" s="248" t="s">
        <v>33</v>
      </c>
      <c r="G140" s="248" t="s">
        <v>298</v>
      </c>
      <c r="H140" s="280">
        <f>IF(I140="主营业务收入",1,IF(I140="营业收入",2,IF(I140="租赁收入",3,IF(I140="利息收入",4,IF(I140="企业拆借利息收入",5,IF(I140="其他业务收入",6,IF(I140="其他收入",7,IF(I140="主营业务成本",8,IF(I140="营业成本",9,IF(I140="生产成本",10,IF(I140="其他业务成本",11,IF(I140="主营业务支出",12,IF(I140="其他业务支出",13,IF(I140="营业外支出",14,IF(I140="材料采购",15,IF(I140="库存商品",16,IF(I140="库存内销商品",17,IF(I140="其他应收款",18,IF(I140="长期股权投资",19,IF(I140="其他应付款",20,IF(I140="财务费用",21,IF(I140="管理费用",22,IF(I140="管理费",23,IF(I140="销售费用",24,IF(I140="投资收益",25,IF(I140="资产处置收益",26,B))))))))))))))))))))))))))</f>
        <v>1</v>
      </c>
      <c r="I140" s="122" t="s">
        <v>144</v>
      </c>
      <c r="J140" s="122"/>
      <c r="K140" s="215">
        <v>19469.03</v>
      </c>
      <c r="L140" s="122"/>
      <c r="M140" s="122"/>
      <c r="N140" s="124"/>
      <c r="O140" s="393"/>
      <c r="P140" s="125"/>
      <c r="Q140" s="124"/>
      <c r="R140" s="21"/>
      <c r="S140" s="21"/>
      <c r="T140" s="22"/>
      <c r="U140" s="21"/>
      <c r="V140" s="21"/>
      <c r="W140" s="22"/>
      <c r="X140" s="23"/>
      <c r="Y140" s="23"/>
      <c r="Z140" s="24"/>
      <c r="AA140" s="25">
        <f>ROUND(K140-W140-Z140,2)</f>
        <v>19469.03</v>
      </c>
      <c r="AB140" s="25">
        <f>ROUND(N140+Q140-T140,2)</f>
        <v>0</v>
      </c>
      <c r="AC140" s="26"/>
      <c r="AD140" s="26"/>
      <c r="AE140" s="26"/>
      <c r="AF140" s="26"/>
      <c r="AG140" s="27"/>
      <c r="AH140" s="26"/>
      <c r="AI140" s="26"/>
      <c r="AJ140" s="26"/>
      <c r="AK140" s="26"/>
      <c r="AL140" s="26"/>
      <c r="AM140" s="26"/>
    </row>
    <row r="141" spans="1:40" ht="14" x14ac:dyDescent="0.3">
      <c r="A141" s="174" t="str">
        <f>HYPERLINK("C:\Users\chizh\Desktop\ffcell\提取结果.xlsx#'2内部关联交易-1'!A1","[提取结果.xlsx]2内部关联交易-1")</f>
        <v>[提取结果.xlsx]2内部关联交易-1</v>
      </c>
      <c r="B141" s="11">
        <v>473</v>
      </c>
      <c r="C141" s="249" t="str">
        <f>TEXT(D141,"000")&amp;"-"&amp;TEXT(F141,"000")</f>
        <v>4级-4级</v>
      </c>
      <c r="D141" s="249" t="s">
        <v>37</v>
      </c>
      <c r="E141" s="249" t="s">
        <v>148</v>
      </c>
      <c r="F141" s="249" t="s">
        <v>37</v>
      </c>
      <c r="G141" s="249" t="s">
        <v>247</v>
      </c>
      <c r="H141" s="280">
        <f>IF(I141="主营业务收入",1,IF(I141="营业收入",2,IF(I141="租赁收入",3,IF(I141="利息收入",4,IF(I141="企业拆借利息收入",5,IF(I141="其他业务收入",6,IF(I141="其他收入",7,IF(I141="主营业务成本",8,IF(I141="营业成本",9,IF(I141="生产成本",10,IF(I141="其他业务成本",11,IF(I141="主营业务支出",12,IF(I141="其他业务支出",13,IF(I141="营业外支出",14,IF(I141="材料采购",15,IF(I141="库存商品",16,IF(I141="库存内销商品",17,IF(I141="其他应收款",18,IF(I141="长期股权投资",19,IF(I141="其他应付款",20,IF(I141="财务费用",21,IF(I141="管理费用",22,IF(I141="管理费",23,IF(I141="销售费用",24,IF(I141="投资收益",25,IF(I141="资产处置收益",26,B))))))))))))))))))))))))))</f>
        <v>1</v>
      </c>
      <c r="I141" s="122" t="s">
        <v>144</v>
      </c>
      <c r="J141" s="16" t="s">
        <v>144</v>
      </c>
      <c r="K141" s="215">
        <v>19380.530973451299</v>
      </c>
      <c r="L141" s="92"/>
      <c r="M141" s="92"/>
      <c r="N141" s="17"/>
      <c r="O141" s="394"/>
      <c r="P141" s="89"/>
      <c r="Q141" s="91"/>
      <c r="R141" s="21"/>
      <c r="S141" s="21"/>
      <c r="T141" s="22"/>
      <c r="U141" s="21"/>
      <c r="V141" s="21"/>
      <c r="W141" s="22"/>
      <c r="X141" s="23"/>
      <c r="Y141" s="23"/>
      <c r="Z141" s="24"/>
      <c r="AA141" s="25">
        <f>ROUND(K141-W141-Z141,2)</f>
        <v>19380.53</v>
      </c>
      <c r="AB141" s="25">
        <f>ROUND(N141+Q141-T141,2)</f>
        <v>0</v>
      </c>
      <c r="AC141" s="26"/>
      <c r="AD141" s="26"/>
      <c r="AE141" s="26"/>
      <c r="AF141" s="26"/>
      <c r="AG141" s="27"/>
      <c r="AH141" s="26"/>
      <c r="AI141" s="26"/>
      <c r="AJ141" s="26"/>
      <c r="AK141" s="26"/>
      <c r="AL141" s="26"/>
      <c r="AM141" s="26"/>
    </row>
    <row r="142" spans="1:40" ht="14" x14ac:dyDescent="0.3">
      <c r="A14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42" s="11">
        <v>542</v>
      </c>
      <c r="C142" s="249" t="s">
        <v>497</v>
      </c>
      <c r="D142" s="249" t="s">
        <v>33</v>
      </c>
      <c r="E142" s="249" t="s">
        <v>114</v>
      </c>
      <c r="F142" s="249" t="s">
        <v>29</v>
      </c>
      <c r="G142" s="249" t="s">
        <v>50</v>
      </c>
      <c r="H142" s="280">
        <f>IF(I142="主营业务收入",1,IF(I142="营业收入",2,IF(I142="租赁收入",3,IF(I142="利息收入",4,IF(I142="企业拆借利息收入",5,IF(I142="其他业务收入",6,IF(I142="其他收入",7,IF(I142="主营业务成本",8,IF(I142="营业成本",9,IF(I142="生产成本",10,IF(I142="其他业务成本",11,IF(I142="主营业务支出",12,IF(I142="其他业务支出",13,IF(I142="营业外支出",14,IF(I142="材料采购",15,IF(I142="库存商品",16,IF(I142="库存内销商品",17,IF(I142="其他应收款",18,IF(I142="长期股权投资",19,IF(I142="其他应付款",20,IF(I142="财务费用",21,IF(I142="管理费用",22,IF(I142="管理费",23,IF(I142="销售费用",24,IF(I142="投资收益",25,IF(I142="资产处置收益",26,B))))))))))))))))))))))))))</f>
        <v>1</v>
      </c>
      <c r="I142" s="122" t="s">
        <v>144</v>
      </c>
      <c r="J142" s="16"/>
      <c r="K142" s="215">
        <v>18249.54</v>
      </c>
      <c r="L142" s="16"/>
      <c r="M142" s="16"/>
      <c r="N142" s="17"/>
      <c r="O142" s="394"/>
      <c r="P142" s="90"/>
      <c r="Q142" s="91"/>
      <c r="R142" s="21"/>
      <c r="S142" s="21"/>
      <c r="T142" s="22"/>
      <c r="U142" s="21"/>
      <c r="V142" s="21"/>
      <c r="W142" s="22"/>
      <c r="X142" s="23"/>
      <c r="Y142" s="23"/>
      <c r="Z142" s="24"/>
      <c r="AA142" s="25">
        <v>18249.54</v>
      </c>
      <c r="AB142" s="25">
        <v>0</v>
      </c>
      <c r="AC142" s="26"/>
      <c r="AD142" s="26"/>
      <c r="AE142" s="26"/>
      <c r="AF142" s="26"/>
      <c r="AG142" s="27"/>
      <c r="AH142" s="26"/>
      <c r="AI142" s="26"/>
      <c r="AJ142" s="26"/>
      <c r="AK142" s="26"/>
      <c r="AL142" s="26"/>
      <c r="AM142" s="26"/>
    </row>
    <row r="143" spans="1:40" ht="26" customHeight="1" x14ac:dyDescent="0.3">
      <c r="A143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43" s="11">
        <v>527</v>
      </c>
      <c r="C143" s="249" t="s">
        <v>496</v>
      </c>
      <c r="D143" s="249" t="s">
        <v>33</v>
      </c>
      <c r="E143" s="249" t="s">
        <v>114</v>
      </c>
      <c r="F143" s="249" t="s">
        <v>33</v>
      </c>
      <c r="G143" s="249" t="s">
        <v>97</v>
      </c>
      <c r="H143" s="280">
        <f>IF(I143="主营业务收入",1,IF(I143="营业收入",2,IF(I143="租赁收入",3,IF(I143="利息收入",4,IF(I143="企业拆借利息收入",5,IF(I143="其他业务收入",6,IF(I143="其他收入",7,IF(I143="主营业务成本",8,IF(I143="营业成本",9,IF(I143="生产成本",10,IF(I143="其他业务成本",11,IF(I143="主营业务支出",12,IF(I143="其他业务支出",13,IF(I143="营业外支出",14,IF(I143="材料采购",15,IF(I143="库存商品",16,IF(I143="库存内销商品",17,IF(I143="其他应收款",18,IF(I143="长期股权投资",19,IF(I143="其他应付款",20,IF(I143="财务费用",21,IF(I143="管理费用",22,IF(I143="管理费",23,IF(I143="销售费用",24,IF(I143="投资收益",25,IF(I143="资产处置收益",26,B))))))))))))))))))))))))))</f>
        <v>1</v>
      </c>
      <c r="I143" s="122" t="s">
        <v>144</v>
      </c>
      <c r="J143" s="16"/>
      <c r="K143" s="215">
        <v>18028.3</v>
      </c>
      <c r="L143" s="16"/>
      <c r="M143" s="16"/>
      <c r="N143" s="17"/>
      <c r="O143" s="394"/>
      <c r="P143" s="89"/>
      <c r="Q143" s="91"/>
      <c r="R143" s="21"/>
      <c r="S143" s="21"/>
      <c r="T143" s="22"/>
      <c r="U143" s="21"/>
      <c r="V143" s="21"/>
      <c r="W143" s="22"/>
      <c r="X143" s="23"/>
      <c r="Y143" s="23"/>
      <c r="Z143" s="24"/>
      <c r="AA143" s="25">
        <v>18028.3</v>
      </c>
      <c r="AB143" s="25">
        <v>0</v>
      </c>
      <c r="AC143" s="26"/>
      <c r="AD143" s="26"/>
      <c r="AE143" s="26"/>
      <c r="AF143" s="26"/>
      <c r="AG143" s="27"/>
      <c r="AH143" s="26"/>
      <c r="AI143" s="26"/>
      <c r="AJ143" s="26"/>
      <c r="AK143" s="26"/>
      <c r="AL143" s="26"/>
      <c r="AM143" s="26"/>
    </row>
    <row r="144" spans="1:40" ht="14" x14ac:dyDescent="0.3">
      <c r="A14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44" s="11">
        <v>538</v>
      </c>
      <c r="C144" s="249" t="s">
        <v>497</v>
      </c>
      <c r="D144" s="249" t="s">
        <v>33</v>
      </c>
      <c r="E144" s="249" t="s">
        <v>114</v>
      </c>
      <c r="F144" s="249" t="s">
        <v>29</v>
      </c>
      <c r="G144" s="249" t="s">
        <v>57</v>
      </c>
      <c r="H144" s="280">
        <f>IF(I144="主营业务收入",1,IF(I144="营业收入",2,IF(I144="租赁收入",3,IF(I144="利息收入",4,IF(I144="企业拆借利息收入",5,IF(I144="其他业务收入",6,IF(I144="其他收入",7,IF(I144="主营业务成本",8,IF(I144="营业成本",9,IF(I144="生产成本",10,IF(I144="其他业务成本",11,IF(I144="主营业务支出",12,IF(I144="其他业务支出",13,IF(I144="营业外支出",14,IF(I144="材料采购",15,IF(I144="库存商品",16,IF(I144="库存内销商品",17,IF(I144="其他应收款",18,IF(I144="长期股权投资",19,IF(I144="其他应付款",20,IF(I144="财务费用",21,IF(I144="管理费用",22,IF(I144="管理费",23,IF(I144="销售费用",24,IF(I144="投资收益",25,IF(I144="资产处置收益",26,B))))))))))))))))))))))))))</f>
        <v>1</v>
      </c>
      <c r="I144" s="122" t="s">
        <v>144</v>
      </c>
      <c r="J144" s="16"/>
      <c r="K144" s="215">
        <v>17521.28</v>
      </c>
      <c r="L144" s="16"/>
      <c r="M144" s="16"/>
      <c r="N144" s="17"/>
      <c r="O144" s="394"/>
      <c r="P144" s="89"/>
      <c r="Q144" s="91"/>
      <c r="R144" s="21"/>
      <c r="S144" s="21"/>
      <c r="T144" s="22"/>
      <c r="U144" s="21"/>
      <c r="V144" s="21"/>
      <c r="W144" s="22"/>
      <c r="X144" s="23"/>
      <c r="Y144" s="23"/>
      <c r="Z144" s="24"/>
      <c r="AA144" s="25">
        <v>17521.28</v>
      </c>
      <c r="AB144" s="25">
        <v>0</v>
      </c>
      <c r="AC144" s="26"/>
      <c r="AD144" s="26"/>
      <c r="AE144" s="26"/>
      <c r="AF144" s="26"/>
      <c r="AG144" s="27"/>
      <c r="AH144" s="26"/>
      <c r="AI144" s="26"/>
      <c r="AJ144" s="26"/>
      <c r="AK144" s="26"/>
      <c r="AL144" s="26"/>
      <c r="AM144" s="26"/>
    </row>
    <row r="145" spans="1:40" s="240" customFormat="1" ht="14" x14ac:dyDescent="0.3">
      <c r="A14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45" s="11">
        <v>707</v>
      </c>
      <c r="C145" s="248" t="str">
        <f t="shared" ref="C145:C150" si="25">TEXT(D145,"000")&amp;"-"&amp;TEXT(F145,"000")</f>
        <v>3级-3级</v>
      </c>
      <c r="D145" s="248" t="s">
        <v>33</v>
      </c>
      <c r="E145" s="248" t="s">
        <v>117</v>
      </c>
      <c r="F145" s="248" t="s">
        <v>33</v>
      </c>
      <c r="G145" s="248" t="s">
        <v>352</v>
      </c>
      <c r="H145" s="280">
        <f>IF(I145="主营业务收入",1,IF(I145="营业收入",2,IF(I145="租赁收入",3,IF(I145="利息收入",4,IF(I145="企业拆借利息收入",5,IF(I145="其他业务收入",6,IF(I145="其他收入",7,IF(I145="主营业务成本",8,IF(I145="营业成本",9,IF(I145="生产成本",10,IF(I145="其他业务成本",11,IF(I145="主营业务支出",12,IF(I145="其他业务支出",13,IF(I145="营业外支出",14,IF(I145="材料采购",15,IF(I145="库存商品",16,IF(I145="库存内销商品",17,IF(I145="其他应收款",18,IF(I145="长期股权投资",19,IF(I145="其他应付款",20,IF(I145="财务费用",21,IF(I145="管理费用",22,IF(I145="管理费",23,IF(I145="销售费用",24,IF(I145="投资收益",25,IF(I145="资产处置收益",26,B))))))))))))))))))))))))))</f>
        <v>1</v>
      </c>
      <c r="I145" s="122" t="s">
        <v>144</v>
      </c>
      <c r="J145" s="122"/>
      <c r="K145" s="215">
        <v>17292.490000000002</v>
      </c>
      <c r="L145" s="122"/>
      <c r="M145" s="122"/>
      <c r="N145" s="124"/>
      <c r="O145" s="393"/>
      <c r="P145" s="125"/>
      <c r="Q145" s="124"/>
      <c r="R145" s="21"/>
      <c r="S145" s="21"/>
      <c r="T145" s="22"/>
      <c r="U145" s="21"/>
      <c r="V145" s="21"/>
      <c r="W145" s="22"/>
      <c r="X145" s="23"/>
      <c r="Y145" s="23"/>
      <c r="Z145" s="24"/>
      <c r="AA145" s="25">
        <f t="shared" ref="AA145:AA150" si="26">ROUND(K145-W145-Z145,2)</f>
        <v>17292.490000000002</v>
      </c>
      <c r="AB145" s="25">
        <f t="shared" ref="AB145:AB150" si="27">ROUND(N145+Q145-T145,2)</f>
        <v>0</v>
      </c>
      <c r="AC145" s="26"/>
      <c r="AD145" s="26"/>
      <c r="AE145" s="26"/>
      <c r="AF145" s="26"/>
      <c r="AG145" s="27"/>
      <c r="AH145" s="26"/>
      <c r="AI145" s="26"/>
      <c r="AJ145" s="26"/>
      <c r="AK145" s="26"/>
      <c r="AL145" s="26"/>
      <c r="AM145" s="26"/>
      <c r="AN145"/>
    </row>
    <row r="146" spans="1:40" ht="14" x14ac:dyDescent="0.3">
      <c r="A14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46" s="11">
        <v>348</v>
      </c>
      <c r="C146" s="250" t="str">
        <f t="shared" si="25"/>
        <v>4级-3级</v>
      </c>
      <c r="D146" s="249" t="s">
        <v>37</v>
      </c>
      <c r="E146" s="249" t="s">
        <v>42</v>
      </c>
      <c r="F146" s="250" t="s">
        <v>33</v>
      </c>
      <c r="G146" s="259" t="s">
        <v>146</v>
      </c>
      <c r="H146" s="280">
        <f>IF(I146="主营业务收入",1,IF(I146="营业收入",2,IF(I146="租赁收入",3,IF(I146="利息收入",4,IF(I146="企业拆借利息收入",5,IF(I146="其他业务收入",6,IF(I146="其他收入",7,IF(I146="主营业务成本",8,IF(I146="营业成本",9,IF(I146="生产成本",10,IF(I146="其他业务成本",11,IF(I146="主营业务支出",12,IF(I146="其他业务支出",13,IF(I146="营业外支出",14,IF(I146="材料采购",15,IF(I146="库存商品",16,IF(I146="库存内销商品",17,IF(I146="其他应收款",18,IF(I146="长期股权投资",19,IF(I146="其他应付款",20,IF(I146="财务费用",21,IF(I146="管理费用",22,IF(I146="管理费",23,IF(I146="销售费用",24,IF(I146="投资收益",25,IF(I146="资产处置收益",26,B))))))))))))))))))))))))))</f>
        <v>1</v>
      </c>
      <c r="I146" s="363" t="s">
        <v>144</v>
      </c>
      <c r="J146" s="92" t="s">
        <v>810</v>
      </c>
      <c r="K146" s="215">
        <v>17205.63</v>
      </c>
      <c r="L146" s="87"/>
      <c r="M146" s="87"/>
      <c r="N146" s="17"/>
      <c r="O146" s="394"/>
      <c r="P146" s="89"/>
      <c r="Q146" s="91"/>
      <c r="R146" s="21"/>
      <c r="S146" s="21"/>
      <c r="T146" s="22"/>
      <c r="U146" s="21"/>
      <c r="V146" s="21"/>
      <c r="W146" s="22"/>
      <c r="X146" s="23"/>
      <c r="Y146" s="23"/>
      <c r="Z146" s="24"/>
      <c r="AA146" s="25">
        <f t="shared" si="26"/>
        <v>17205.63</v>
      </c>
      <c r="AB146" s="25">
        <f t="shared" si="27"/>
        <v>0</v>
      </c>
      <c r="AC146" s="26"/>
      <c r="AD146" s="26"/>
      <c r="AE146" s="26"/>
      <c r="AF146" s="26"/>
      <c r="AG146" s="27"/>
      <c r="AH146" s="26"/>
      <c r="AI146" s="26"/>
      <c r="AJ146" s="26"/>
      <c r="AK146" s="26"/>
      <c r="AL146" s="26"/>
      <c r="AM146" s="26"/>
    </row>
    <row r="147" spans="1:40" ht="14" x14ac:dyDescent="0.3">
      <c r="A14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47" s="11">
        <v>660</v>
      </c>
      <c r="C147" s="248" t="str">
        <f t="shared" si="25"/>
        <v>3级-2级</v>
      </c>
      <c r="D147" s="248" t="s">
        <v>33</v>
      </c>
      <c r="E147" s="248" t="s">
        <v>146</v>
      </c>
      <c r="F147" s="248" t="s">
        <v>29</v>
      </c>
      <c r="G147" s="248" t="s">
        <v>361</v>
      </c>
      <c r="H147" s="280">
        <f>IF(I147="主营业务收入",1,IF(I147="营业收入",2,IF(I147="租赁收入",3,IF(I147="利息收入",4,IF(I147="企业拆借利息收入",5,IF(I147="其他业务收入",6,IF(I147="其他收入",7,IF(I147="主营业务成本",8,IF(I147="营业成本",9,IF(I147="生产成本",10,IF(I147="其他业务成本",11,IF(I147="主营业务支出",12,IF(I147="其他业务支出",13,IF(I147="营业外支出",14,IF(I147="材料采购",15,IF(I147="库存商品",16,IF(I147="库存内销商品",17,IF(I147="其他应收款",18,IF(I147="长期股权投资",19,IF(I147="其他应付款",20,IF(I147="财务费用",21,IF(I147="管理费用",22,IF(I147="管理费",23,IF(I147="销售费用",24,IF(I147="投资收益",25,IF(I147="资产处置收益",26,B))))))))))))))))))))))))))</f>
        <v>1</v>
      </c>
      <c r="I147" s="122" t="s">
        <v>144</v>
      </c>
      <c r="J147" s="122" t="s">
        <v>13</v>
      </c>
      <c r="K147" s="215">
        <v>15208.85</v>
      </c>
      <c r="L147" s="122"/>
      <c r="M147" s="122"/>
      <c r="N147" s="124"/>
      <c r="O147" s="393"/>
      <c r="P147" s="125"/>
      <c r="Q147" s="124"/>
      <c r="R147" s="21"/>
      <c r="S147" s="21"/>
      <c r="T147" s="22"/>
      <c r="U147" s="21"/>
      <c r="V147" s="21"/>
      <c r="W147" s="22"/>
      <c r="X147" s="23"/>
      <c r="Y147" s="23"/>
      <c r="Z147" s="24"/>
      <c r="AA147" s="25">
        <f t="shared" si="26"/>
        <v>15208.85</v>
      </c>
      <c r="AB147" s="25">
        <f t="shared" si="27"/>
        <v>0</v>
      </c>
      <c r="AC147" s="26"/>
      <c r="AD147" s="26"/>
      <c r="AE147" s="26"/>
      <c r="AF147" s="26"/>
      <c r="AG147" s="27"/>
      <c r="AH147" s="26"/>
      <c r="AI147" s="26"/>
      <c r="AJ147" s="26"/>
      <c r="AK147" s="26"/>
      <c r="AL147" s="26"/>
      <c r="AM147" s="26"/>
      <c r="AN147" s="198"/>
    </row>
    <row r="148" spans="1:40" s="240" customFormat="1" ht="14" x14ac:dyDescent="0.3">
      <c r="A14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48" s="11">
        <v>650</v>
      </c>
      <c r="C148" s="248" t="str">
        <f t="shared" si="25"/>
        <v>3级-2级</v>
      </c>
      <c r="D148" s="248" t="s">
        <v>33</v>
      </c>
      <c r="E148" s="248" t="s">
        <v>146</v>
      </c>
      <c r="F148" s="248" t="s">
        <v>29</v>
      </c>
      <c r="G148" s="248" t="s">
        <v>49</v>
      </c>
      <c r="H148" s="280">
        <f>IF(I148="主营业务收入",1,IF(I148="营业收入",2,IF(I148="租赁收入",3,IF(I148="利息收入",4,IF(I148="企业拆借利息收入",5,IF(I148="其他业务收入",6,IF(I148="其他收入",7,IF(I148="主营业务成本",8,IF(I148="营业成本",9,IF(I148="生产成本",10,IF(I148="其他业务成本",11,IF(I148="主营业务支出",12,IF(I148="其他业务支出",13,IF(I148="营业外支出",14,IF(I148="材料采购",15,IF(I148="库存商品",16,IF(I148="库存内销商品",17,IF(I148="其他应收款",18,IF(I148="长期股权投资",19,IF(I148="其他应付款",20,IF(I148="财务费用",21,IF(I148="管理费用",22,IF(I148="管理费",23,IF(I148="销售费用",24,IF(I148="投资收益",25,IF(I148="资产处置收益",26,B))))))))))))))))))))))))))</f>
        <v>1</v>
      </c>
      <c r="I148" s="122" t="s">
        <v>144</v>
      </c>
      <c r="J148" s="122" t="s">
        <v>13</v>
      </c>
      <c r="K148" s="215">
        <v>14189.38</v>
      </c>
      <c r="L148" s="122"/>
      <c r="M148" s="122"/>
      <c r="N148" s="124"/>
      <c r="O148" s="393"/>
      <c r="P148" s="125"/>
      <c r="Q148" s="124"/>
      <c r="R148" s="21"/>
      <c r="S148" s="21"/>
      <c r="T148" s="22"/>
      <c r="U148" s="21"/>
      <c r="V148" s="21"/>
      <c r="W148" s="22"/>
      <c r="X148" s="23"/>
      <c r="Y148" s="23"/>
      <c r="Z148" s="24"/>
      <c r="AA148" s="25">
        <f t="shared" si="26"/>
        <v>14189.38</v>
      </c>
      <c r="AB148" s="25">
        <f t="shared" si="27"/>
        <v>0</v>
      </c>
      <c r="AC148" s="26"/>
      <c r="AD148" s="26"/>
      <c r="AE148" s="26"/>
      <c r="AF148" s="26"/>
      <c r="AG148" s="27"/>
      <c r="AH148" s="26"/>
      <c r="AI148" s="26"/>
      <c r="AJ148" s="26"/>
      <c r="AK148" s="26"/>
      <c r="AL148" s="26"/>
      <c r="AM148" s="26"/>
      <c r="AN148" s="198"/>
    </row>
    <row r="149" spans="1:40" ht="14" x14ac:dyDescent="0.3">
      <c r="A149" s="174" t="str">
        <f>HYPERLINK("C:\Users\chizh\Desktop\ffcell\提取结果.xlsx#'2内部关联交易-1'!A1","[提取结果.xlsx]2内部关联交易-1")</f>
        <v>[提取结果.xlsx]2内部关联交易-1</v>
      </c>
      <c r="B149" s="11">
        <v>464</v>
      </c>
      <c r="C149" s="249" t="str">
        <f t="shared" si="25"/>
        <v>4级-2级</v>
      </c>
      <c r="D149" s="249" t="s">
        <v>37</v>
      </c>
      <c r="E149" s="249" t="s">
        <v>148</v>
      </c>
      <c r="F149" s="249" t="s">
        <v>29</v>
      </c>
      <c r="G149" s="250" t="s">
        <v>440</v>
      </c>
      <c r="H149" s="280">
        <f>IF(I149="主营业务收入",1,IF(I149="营业收入",2,IF(I149="租赁收入",3,IF(I149="利息收入",4,IF(I149="企业拆借利息收入",5,IF(I149="其他业务收入",6,IF(I149="其他收入",7,IF(I149="主营业务成本",8,IF(I149="营业成本",9,IF(I149="生产成本",10,IF(I149="其他业务成本",11,IF(I149="主营业务支出",12,IF(I149="其他业务支出",13,IF(I149="营业外支出",14,IF(I149="材料采购",15,IF(I149="库存商品",16,IF(I149="库存内销商品",17,IF(I149="其他应收款",18,IF(I149="长期股权投资",19,IF(I149="其他应付款",20,IF(I149="财务费用",21,IF(I149="管理费用",22,IF(I149="管理费",23,IF(I149="销售费用",24,IF(I149="投资收益",25,IF(I149="资产处置收益",26,B))))))))))))))))))))))))))</f>
        <v>1</v>
      </c>
      <c r="I149" s="122" t="s">
        <v>144</v>
      </c>
      <c r="J149" s="16" t="s">
        <v>144</v>
      </c>
      <c r="K149" s="215">
        <v>13663.716814159299</v>
      </c>
      <c r="L149" s="92"/>
      <c r="M149" s="92"/>
      <c r="N149" s="17"/>
      <c r="O149" s="394"/>
      <c r="P149" s="89"/>
      <c r="Q149" s="91"/>
      <c r="R149" s="21"/>
      <c r="S149" s="21"/>
      <c r="T149" s="22"/>
      <c r="U149" s="21"/>
      <c r="V149" s="21"/>
      <c r="W149" s="22"/>
      <c r="X149" s="23"/>
      <c r="Y149" s="23"/>
      <c r="Z149" s="24"/>
      <c r="AA149" s="25">
        <f t="shared" si="26"/>
        <v>13663.72</v>
      </c>
      <c r="AB149" s="25">
        <f t="shared" si="27"/>
        <v>0</v>
      </c>
      <c r="AC149" s="26"/>
      <c r="AD149" s="26"/>
      <c r="AE149" s="26"/>
      <c r="AF149" s="26"/>
      <c r="AG149" s="27"/>
      <c r="AH149" s="26"/>
      <c r="AI149" s="26"/>
      <c r="AJ149" s="26"/>
      <c r="AK149" s="26"/>
      <c r="AL149" s="26"/>
      <c r="AM149" s="26"/>
      <c r="AN149" s="198"/>
    </row>
    <row r="150" spans="1:40" ht="14" x14ac:dyDescent="0.3">
      <c r="A150" s="174" t="str">
        <f>HYPERLINK("C:\Users\chizh\Desktop\ffcell\提取结果.xlsx#'2内部关联交易-1'!A1","[提取结果.xlsx]2内部关联交易-1")</f>
        <v>[提取结果.xlsx]2内部关联交易-1</v>
      </c>
      <c r="B150" s="11">
        <v>465</v>
      </c>
      <c r="C150" s="249" t="str">
        <f t="shared" si="25"/>
        <v>4级-2级</v>
      </c>
      <c r="D150" s="249" t="s">
        <v>37</v>
      </c>
      <c r="E150" s="249" t="s">
        <v>148</v>
      </c>
      <c r="F150" s="249" t="s">
        <v>29</v>
      </c>
      <c r="G150" s="249" t="s">
        <v>184</v>
      </c>
      <c r="H150" s="280">
        <f>IF(I150="主营业务收入",1,IF(I150="营业收入",2,IF(I150="租赁收入",3,IF(I150="利息收入",4,IF(I150="企业拆借利息收入",5,IF(I150="其他业务收入",6,IF(I150="其他收入",7,IF(I150="主营业务成本",8,IF(I150="营业成本",9,IF(I150="生产成本",10,IF(I150="其他业务成本",11,IF(I150="主营业务支出",12,IF(I150="其他业务支出",13,IF(I150="营业外支出",14,IF(I150="材料采购",15,IF(I150="库存商品",16,IF(I150="库存内销商品",17,IF(I150="其他应收款",18,IF(I150="长期股权投资",19,IF(I150="其他应付款",20,IF(I150="财务费用",21,IF(I150="管理费用",22,IF(I150="管理费",23,IF(I150="销售费用",24,IF(I150="投资收益",25,IF(I150="资产处置收益",26,B))))))))))))))))))))))))))</f>
        <v>1</v>
      </c>
      <c r="I150" s="122" t="s">
        <v>144</v>
      </c>
      <c r="J150" s="16" t="s">
        <v>144</v>
      </c>
      <c r="K150" s="215">
        <v>13389.3805309735</v>
      </c>
      <c r="L150" s="92"/>
      <c r="M150" s="92"/>
      <c r="N150" s="17"/>
      <c r="O150" s="394"/>
      <c r="P150" s="89"/>
      <c r="Q150" s="91"/>
      <c r="R150" s="21"/>
      <c r="S150" s="21"/>
      <c r="T150" s="22"/>
      <c r="U150" s="21"/>
      <c r="V150" s="21"/>
      <c r="W150" s="22"/>
      <c r="X150" s="23"/>
      <c r="Y150" s="23"/>
      <c r="Z150" s="24"/>
      <c r="AA150" s="25">
        <f t="shared" si="26"/>
        <v>13389.38</v>
      </c>
      <c r="AB150" s="25">
        <f t="shared" si="27"/>
        <v>0</v>
      </c>
      <c r="AC150" s="26"/>
      <c r="AD150" s="26"/>
      <c r="AE150" s="26"/>
      <c r="AF150" s="26"/>
      <c r="AG150" s="27"/>
      <c r="AH150" s="26"/>
      <c r="AI150" s="26"/>
      <c r="AJ150" s="26"/>
      <c r="AK150" s="26"/>
      <c r="AL150" s="26"/>
      <c r="AM150" s="26"/>
      <c r="AN150" s="198"/>
    </row>
    <row r="151" spans="1:40" ht="13" customHeight="1" x14ac:dyDescent="0.3">
      <c r="A151" s="225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51" s="226">
        <v>565</v>
      </c>
      <c r="C151" s="253" t="s">
        <v>496</v>
      </c>
      <c r="D151" s="253" t="s">
        <v>33</v>
      </c>
      <c r="E151" s="253" t="s">
        <v>458</v>
      </c>
      <c r="F151" s="253" t="s">
        <v>33</v>
      </c>
      <c r="G151" s="253" t="s">
        <v>451</v>
      </c>
      <c r="H151" s="280">
        <f>IF(I151="主营业务收入",1,IF(I151="营业收入",2,IF(I151="租赁收入",3,IF(I151="利息收入",4,IF(I151="企业拆借利息收入",5,IF(I151="其他业务收入",6,IF(I151="其他收入",7,IF(I151="主营业务成本",8,IF(I151="营业成本",9,IF(I151="生产成本",10,IF(I151="其他业务成本",11,IF(I151="主营业务支出",12,IF(I151="其他业务支出",13,IF(I151="营业外支出",14,IF(I151="材料采购",15,IF(I151="库存商品",16,IF(I151="库存内销商品",17,IF(I151="其他应收款",18,IF(I151="长期股权投资",19,IF(I151="其他应付款",20,IF(I151="财务费用",21,IF(I151="管理费用",22,IF(I151="管理费",23,IF(I151="销售费用",24,IF(I151="投资收益",25,IF(I151="资产处置收益",26,B))))))))))))))))))))))))))</f>
        <v>1</v>
      </c>
      <c r="I151" s="227" t="s">
        <v>144</v>
      </c>
      <c r="J151" s="245"/>
      <c r="K151" s="228">
        <v>12336.28</v>
      </c>
      <c r="L151" s="245"/>
      <c r="M151" s="245"/>
      <c r="N151" s="234"/>
      <c r="O151" s="395"/>
      <c r="P151" s="235"/>
      <c r="Q151" s="236"/>
      <c r="R151" s="233"/>
      <c r="S151" s="233"/>
      <c r="T151" s="234"/>
      <c r="U151" s="233"/>
      <c r="V151" s="233"/>
      <c r="W151" s="234"/>
      <c r="X151" s="235"/>
      <c r="Y151" s="235"/>
      <c r="Z151" s="236"/>
      <c r="AA151" s="237">
        <v>12336.28</v>
      </c>
      <c r="AB151" s="237">
        <v>0</v>
      </c>
      <c r="AC151" s="238"/>
      <c r="AD151" s="238"/>
      <c r="AE151" s="238"/>
      <c r="AF151" s="238"/>
      <c r="AG151" s="239"/>
      <c r="AH151" s="238"/>
      <c r="AI151" s="238"/>
      <c r="AJ151" s="238"/>
      <c r="AK151" s="238"/>
      <c r="AL151" s="238"/>
      <c r="AM151" s="238"/>
      <c r="AN151" s="229"/>
    </row>
    <row r="152" spans="1:40" ht="14" x14ac:dyDescent="0.3">
      <c r="A15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52" s="11">
        <v>315</v>
      </c>
      <c r="C152" s="250" t="str">
        <f>TEXT(D152,"000")&amp;"-"&amp;TEXT(F152,"000")</f>
        <v>4级-4级</v>
      </c>
      <c r="D152" s="249" t="s">
        <v>37</v>
      </c>
      <c r="E152" s="249" t="s">
        <v>42</v>
      </c>
      <c r="F152" s="249" t="s">
        <v>37</v>
      </c>
      <c r="G152" s="114" t="s">
        <v>355</v>
      </c>
      <c r="H152" s="280">
        <f>IF(I152="主营业务收入",1,IF(I152="营业收入",2,IF(I152="租赁收入",3,IF(I152="利息收入",4,IF(I152="企业拆借利息收入",5,IF(I152="其他业务收入",6,IF(I152="其他收入",7,IF(I152="主营业务成本",8,IF(I152="营业成本",9,IF(I152="生产成本",10,IF(I152="其他业务成本",11,IF(I152="主营业务支出",12,IF(I152="其他业务支出",13,IF(I152="营业外支出",14,IF(I152="材料采购",15,IF(I152="库存商品",16,IF(I152="库存内销商品",17,IF(I152="其他应收款",18,IF(I152="长期股权投资",19,IF(I152="其他应付款",20,IF(I152="财务费用",21,IF(I152="管理费用",22,IF(I152="管理费",23,IF(I152="销售费用",24,IF(I152="投资收益",25,IF(I152="资产处置收益",26,B))))))))))))))))))))))))))</f>
        <v>1</v>
      </c>
      <c r="I152" s="122" t="s">
        <v>144</v>
      </c>
      <c r="J152" s="14" t="s">
        <v>303</v>
      </c>
      <c r="K152" s="215">
        <v>11653.1</v>
      </c>
      <c r="L152" s="87"/>
      <c r="M152" s="87"/>
      <c r="N152" s="17"/>
      <c r="O152" s="394"/>
      <c r="P152" s="89"/>
      <c r="Q152" s="91"/>
      <c r="R152" s="21"/>
      <c r="S152" s="21"/>
      <c r="T152" s="22"/>
      <c r="U152" s="21"/>
      <c r="V152" s="21"/>
      <c r="W152" s="22"/>
      <c r="X152" s="23"/>
      <c r="Y152" s="23"/>
      <c r="Z152" s="24"/>
      <c r="AA152" s="25">
        <f>ROUND(K152-W152-Z152,2)</f>
        <v>11653.1</v>
      </c>
      <c r="AB152" s="25">
        <f>ROUND(N152+Q152-T152,2)</f>
        <v>0</v>
      </c>
      <c r="AC152" s="26"/>
      <c r="AD152" s="26"/>
      <c r="AE152" s="26"/>
      <c r="AF152" s="26"/>
      <c r="AG152" s="27"/>
      <c r="AH152" s="26"/>
      <c r="AI152" s="26"/>
      <c r="AJ152" s="26"/>
      <c r="AK152" s="26"/>
      <c r="AL152" s="26"/>
      <c r="AM152" s="26"/>
      <c r="AN152" s="198"/>
    </row>
    <row r="153" spans="1:40" ht="26" customHeight="1" x14ac:dyDescent="0.3">
      <c r="A15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53" s="11">
        <v>696</v>
      </c>
      <c r="C153" s="248" t="str">
        <f>TEXT(D153,"000")&amp;"-"&amp;TEXT(F153,"000")</f>
        <v>3级-2级</v>
      </c>
      <c r="D153" s="248" t="s">
        <v>33</v>
      </c>
      <c r="E153" s="248" t="s">
        <v>117</v>
      </c>
      <c r="F153" s="248" t="s">
        <v>29</v>
      </c>
      <c r="G153" s="248" t="s">
        <v>47</v>
      </c>
      <c r="H153" s="280">
        <f>IF(I153="主营业务收入",1,IF(I153="营业收入",2,IF(I153="租赁收入",3,IF(I153="利息收入",4,IF(I153="企业拆借利息收入",5,IF(I153="其他业务收入",6,IF(I153="其他收入",7,IF(I153="主营业务成本",8,IF(I153="营业成本",9,IF(I153="生产成本",10,IF(I153="其他业务成本",11,IF(I153="主营业务支出",12,IF(I153="其他业务支出",13,IF(I153="营业外支出",14,IF(I153="材料采购",15,IF(I153="库存商品",16,IF(I153="库存内销商品",17,IF(I153="其他应收款",18,IF(I153="长期股权投资",19,IF(I153="其他应付款",20,IF(I153="财务费用",21,IF(I153="管理费用",22,IF(I153="管理费",23,IF(I153="销售费用",24,IF(I153="投资收益",25,IF(I153="资产处置收益",26,B))))))))))))))))))))))))))</f>
        <v>1</v>
      </c>
      <c r="I153" s="122" t="s">
        <v>144</v>
      </c>
      <c r="J153" s="122"/>
      <c r="K153" s="215">
        <v>11497.87</v>
      </c>
      <c r="L153" s="122"/>
      <c r="M153" s="122"/>
      <c r="N153" s="124"/>
      <c r="O153" s="393"/>
      <c r="P153" s="125"/>
      <c r="Q153" s="124"/>
      <c r="R153" s="21"/>
      <c r="S153" s="21"/>
      <c r="T153" s="22"/>
      <c r="U153" s="21"/>
      <c r="V153" s="21"/>
      <c r="W153" s="22"/>
      <c r="X153" s="23"/>
      <c r="Y153" s="23"/>
      <c r="Z153" s="24"/>
      <c r="AA153" s="25">
        <f>ROUND(K153-W153-Z153,2)</f>
        <v>11497.87</v>
      </c>
      <c r="AB153" s="25">
        <f>ROUND(N153+Q153-T153,2)</f>
        <v>0</v>
      </c>
      <c r="AC153" s="26"/>
      <c r="AD153" s="26"/>
      <c r="AE153" s="26"/>
      <c r="AF153" s="26"/>
      <c r="AG153" s="27"/>
      <c r="AH153" s="26"/>
      <c r="AI153" s="26"/>
      <c r="AJ153" s="26"/>
      <c r="AK153" s="26"/>
      <c r="AL153" s="26"/>
      <c r="AM153" s="26"/>
      <c r="AN153" s="198"/>
    </row>
    <row r="154" spans="1:40" ht="14" x14ac:dyDescent="0.3">
      <c r="A15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54" s="11">
        <v>558</v>
      </c>
      <c r="C154" s="249" t="s">
        <v>504</v>
      </c>
      <c r="D154" s="249" t="s">
        <v>29</v>
      </c>
      <c r="E154" s="249" t="s">
        <v>364</v>
      </c>
      <c r="F154" s="249" t="s">
        <v>33</v>
      </c>
      <c r="G154" s="249" t="s">
        <v>114</v>
      </c>
      <c r="H154" s="280">
        <f>IF(I154="主营业务收入",1,IF(I154="营业收入",2,IF(I154="租赁收入",3,IF(I154="利息收入",4,IF(I154="企业拆借利息收入",5,IF(I154="其他业务收入",6,IF(I154="其他收入",7,IF(I154="主营业务成本",8,IF(I154="营业成本",9,IF(I154="生产成本",10,IF(I154="其他业务成本",11,IF(I154="主营业务支出",12,IF(I154="其他业务支出",13,IF(I154="营业外支出",14,IF(I154="材料采购",15,IF(I154="库存商品",16,IF(I154="库存内销商品",17,IF(I154="其他应收款",18,IF(I154="长期股权投资",19,IF(I154="其他应付款",20,IF(I154="财务费用",21,IF(I154="管理费用",22,IF(I154="管理费",23,IF(I154="销售费用",24,IF(I154="投资收益",25,IF(I154="资产处置收益",26,B))))))))))))))))))))))))))</f>
        <v>1</v>
      </c>
      <c r="I154" s="122" t="s">
        <v>144</v>
      </c>
      <c r="J154" s="16"/>
      <c r="K154" s="215">
        <v>11079.63</v>
      </c>
      <c r="L154" s="16"/>
      <c r="M154" s="16"/>
      <c r="N154" s="17"/>
      <c r="O154" s="394"/>
      <c r="P154" s="89"/>
      <c r="Q154" s="91"/>
      <c r="R154" s="21"/>
      <c r="S154" s="21"/>
      <c r="T154" s="22"/>
      <c r="U154" s="21"/>
      <c r="V154" s="21"/>
      <c r="W154" s="22"/>
      <c r="X154" s="23"/>
      <c r="Y154" s="23"/>
      <c r="Z154" s="24"/>
      <c r="AA154" s="25">
        <v>11079.63</v>
      </c>
      <c r="AB154" s="25">
        <v>0</v>
      </c>
      <c r="AC154" s="26"/>
      <c r="AD154" s="26"/>
      <c r="AE154" s="26"/>
      <c r="AF154" s="26"/>
      <c r="AG154" s="27"/>
      <c r="AH154" s="26"/>
      <c r="AI154" s="26"/>
      <c r="AJ154" s="26"/>
      <c r="AK154" s="26"/>
      <c r="AL154" s="26"/>
      <c r="AM154" s="26"/>
      <c r="AN154" s="198"/>
    </row>
    <row r="155" spans="1:40" s="240" customFormat="1" ht="26" customHeight="1" x14ac:dyDescent="0.3">
      <c r="A15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55" s="11">
        <v>339</v>
      </c>
      <c r="C155" s="250" t="str">
        <f>TEXT(D155,"000")&amp;"-"&amp;TEXT(F155,"000")</f>
        <v>4级-3级</v>
      </c>
      <c r="D155" s="249" t="s">
        <v>37</v>
      </c>
      <c r="E155" s="249" t="s">
        <v>42</v>
      </c>
      <c r="F155" s="250" t="s">
        <v>33</v>
      </c>
      <c r="G155" s="259" t="s">
        <v>114</v>
      </c>
      <c r="H155" s="280">
        <f>IF(I155="主营业务收入",1,IF(I155="营业收入",2,IF(I155="租赁收入",3,IF(I155="利息收入",4,IF(I155="企业拆借利息收入",5,IF(I155="其他业务收入",6,IF(I155="其他收入",7,IF(I155="主营业务成本",8,IF(I155="营业成本",9,IF(I155="生产成本",10,IF(I155="其他业务成本",11,IF(I155="主营业务支出",12,IF(I155="其他业务支出",13,IF(I155="营业外支出",14,IF(I155="材料采购",15,IF(I155="库存商品",16,IF(I155="库存内销商品",17,IF(I155="其他应收款",18,IF(I155="长期股权投资",19,IF(I155="其他应付款",20,IF(I155="财务费用",21,IF(I155="管理费用",22,IF(I155="管理费",23,IF(I155="销售费用",24,IF(I155="投资收益",25,IF(I155="资产处置收益",26,B))))))))))))))))))))))))))</f>
        <v>1</v>
      </c>
      <c r="I155" s="122" t="s">
        <v>144</v>
      </c>
      <c r="J155" s="14" t="s">
        <v>303</v>
      </c>
      <c r="K155" s="215">
        <v>10890.83</v>
      </c>
      <c r="L155" s="87"/>
      <c r="M155" s="87"/>
      <c r="N155" s="17"/>
      <c r="O155" s="394"/>
      <c r="P155" s="90"/>
      <c r="Q155" s="91"/>
      <c r="R155" s="21"/>
      <c r="S155" s="21"/>
      <c r="T155" s="22"/>
      <c r="U155" s="21"/>
      <c r="V155" s="21"/>
      <c r="W155" s="22"/>
      <c r="X155" s="23"/>
      <c r="Y155" s="23"/>
      <c r="Z155" s="24"/>
      <c r="AA155" s="25">
        <f>ROUND(K155-W155-Z155,2)</f>
        <v>10890.83</v>
      </c>
      <c r="AB155" s="25">
        <f>ROUND(N155+Q155-T155,2)</f>
        <v>0</v>
      </c>
      <c r="AC155" s="26"/>
      <c r="AD155" s="26"/>
      <c r="AE155" s="26"/>
      <c r="AF155" s="26"/>
      <c r="AG155" s="27"/>
      <c r="AH155" s="26"/>
      <c r="AI155" s="26"/>
      <c r="AJ155" s="26"/>
      <c r="AK155" s="26"/>
      <c r="AL155" s="26"/>
      <c r="AM155" s="26"/>
      <c r="AN155" s="198"/>
    </row>
    <row r="156" spans="1:40" ht="26" customHeight="1" x14ac:dyDescent="0.3">
      <c r="A156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156" s="11">
        <v>226</v>
      </c>
      <c r="C156" s="249" t="str">
        <f>TEXT(D156,"000")&amp;"-"&amp;TEXT(F156,"000")</f>
        <v>2级-2级</v>
      </c>
      <c r="D156" s="249" t="s">
        <v>658</v>
      </c>
      <c r="E156" s="249" t="s">
        <v>30</v>
      </c>
      <c r="F156" s="249" t="s">
        <v>658</v>
      </c>
      <c r="G156" s="249" t="s">
        <v>42</v>
      </c>
      <c r="H156" s="280">
        <f>IF(I156="主营业务收入",1,IF(I156="营业收入",2,IF(I156="租赁收入",3,IF(I156="利息收入",4,IF(I156="企业拆借利息收入",5,IF(I156="其他业务收入",6,IF(I156="其他收入",7,IF(I156="主营业务成本",8,IF(I156="营业成本",9,IF(I156="生产成本",10,IF(I156="其他业务成本",11,IF(I156="主营业务支出",12,IF(I156="其他业务支出",13,IF(I156="营业外支出",14,IF(I156="材料采购",15,IF(I156="库存商品",16,IF(I156="库存内销商品",17,IF(I156="其他应收款",18,IF(I156="长期股权投资",19,IF(I156="其他应付款",20,IF(I156="财务费用",21,IF(I156="管理费用",22,IF(I156="管理费",23,IF(I156="销售费用",24,IF(I156="投资收益",25,IF(I156="资产处置收益",26,B))))))))))))))))))))))))))</f>
        <v>1</v>
      </c>
      <c r="I156" s="122" t="s">
        <v>144</v>
      </c>
      <c r="J156" s="16"/>
      <c r="K156" s="215">
        <v>10608.84</v>
      </c>
      <c r="L156" s="16"/>
      <c r="M156" s="16"/>
      <c r="N156" s="17"/>
      <c r="O156" s="394"/>
      <c r="P156" s="90"/>
      <c r="Q156" s="91"/>
      <c r="R156" s="21"/>
      <c r="S156" s="21"/>
      <c r="T156" s="22"/>
      <c r="U156" s="21"/>
      <c r="V156" s="21"/>
      <c r="W156" s="22"/>
      <c r="X156" s="23"/>
      <c r="Y156" s="23"/>
      <c r="Z156" s="24"/>
      <c r="AA156" s="25">
        <f>ROUND(K156-W156-Z156,2)</f>
        <v>10608.84</v>
      </c>
      <c r="AB156" s="25">
        <f>ROUND(N156+Q156-T156,2)</f>
        <v>0</v>
      </c>
      <c r="AC156" s="26"/>
      <c r="AD156" s="26"/>
      <c r="AE156" s="26"/>
      <c r="AF156" s="26"/>
      <c r="AG156" s="27"/>
      <c r="AH156" s="26"/>
      <c r="AI156" s="26"/>
      <c r="AJ156" s="26"/>
      <c r="AK156" s="26"/>
      <c r="AL156" s="26"/>
      <c r="AM156" s="26"/>
    </row>
    <row r="157" spans="1:40" s="240" customFormat="1" ht="14" x14ac:dyDescent="0.3">
      <c r="A15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57" s="11">
        <v>636</v>
      </c>
      <c r="C157" s="248" t="str">
        <f>TEXT(D157,"000")&amp;"-"&amp;TEXT(F157,"000")</f>
        <v>3级-2级</v>
      </c>
      <c r="D157" s="248" t="s">
        <v>33</v>
      </c>
      <c r="E157" s="248" t="s">
        <v>146</v>
      </c>
      <c r="F157" s="248" t="s">
        <v>29</v>
      </c>
      <c r="G157" s="248" t="s">
        <v>46</v>
      </c>
      <c r="H157" s="280">
        <f>IF(I157="主营业务收入",1,IF(I157="营业收入",2,IF(I157="租赁收入",3,IF(I157="利息收入",4,IF(I157="企业拆借利息收入",5,IF(I157="其他业务收入",6,IF(I157="其他收入",7,IF(I157="主营业务成本",8,IF(I157="营业成本",9,IF(I157="生产成本",10,IF(I157="其他业务成本",11,IF(I157="主营业务支出",12,IF(I157="其他业务支出",13,IF(I157="营业外支出",14,IF(I157="材料采购",15,IF(I157="库存商品",16,IF(I157="库存内销商品",17,IF(I157="其他应收款",18,IF(I157="长期股权投资",19,IF(I157="其他应付款",20,IF(I157="财务费用",21,IF(I157="管理费用",22,IF(I157="管理费",23,IF(I157="销售费用",24,IF(I157="投资收益",25,IF(I157="资产处置收益",26,B))))))))))))))))))))))))))</f>
        <v>1</v>
      </c>
      <c r="I157" s="122" t="s">
        <v>144</v>
      </c>
      <c r="J157" s="122" t="s">
        <v>13</v>
      </c>
      <c r="K157" s="215">
        <v>10104.25</v>
      </c>
      <c r="L157" s="122"/>
      <c r="M157" s="122"/>
      <c r="N157" s="124"/>
      <c r="O157" s="393"/>
      <c r="P157" s="126"/>
      <c r="Q157" s="124"/>
      <c r="R157" s="21"/>
      <c r="S157" s="21"/>
      <c r="T157" s="22"/>
      <c r="U157" s="21"/>
      <c r="V157" s="21"/>
      <c r="W157" s="22"/>
      <c r="X157" s="23"/>
      <c r="Y157" s="23"/>
      <c r="Z157" s="24"/>
      <c r="AA157" s="25">
        <f>ROUND(K157-W157-Z157,2)</f>
        <v>10104.25</v>
      </c>
      <c r="AB157" s="25">
        <f>ROUND(N157+Q157-T157,2)</f>
        <v>0</v>
      </c>
      <c r="AC157" s="26"/>
      <c r="AD157" s="26"/>
      <c r="AE157" s="26"/>
      <c r="AF157" s="26"/>
      <c r="AG157" s="27"/>
      <c r="AH157" s="26"/>
      <c r="AI157" s="26"/>
      <c r="AJ157" s="26"/>
      <c r="AK157" s="26"/>
      <c r="AL157" s="26"/>
      <c r="AM157" s="26"/>
      <c r="AN157"/>
    </row>
    <row r="158" spans="1:40" ht="13" customHeight="1" x14ac:dyDescent="0.3">
      <c r="A15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58" s="11">
        <v>346</v>
      </c>
      <c r="C158" s="250" t="str">
        <f>TEXT(D158,"000")&amp;"-"&amp;TEXT(F158,"000")</f>
        <v>4级-3级</v>
      </c>
      <c r="D158" s="249" t="s">
        <v>37</v>
      </c>
      <c r="E158" s="249" t="s">
        <v>42</v>
      </c>
      <c r="F158" s="250" t="s">
        <v>33</v>
      </c>
      <c r="G158" s="259" t="s">
        <v>146</v>
      </c>
      <c r="H158" s="280">
        <f>IF(I158="主营业务收入",1,IF(I158="营业收入",2,IF(I158="租赁收入",3,IF(I158="利息收入",4,IF(I158="企业拆借利息收入",5,IF(I158="其他业务收入",6,IF(I158="其他收入",7,IF(I158="主营业务成本",8,IF(I158="营业成本",9,IF(I158="生产成本",10,IF(I158="其他业务成本",11,IF(I158="主营业务支出",12,IF(I158="其他业务支出",13,IF(I158="营业外支出",14,IF(I158="材料采购",15,IF(I158="库存商品",16,IF(I158="库存内销商品",17,IF(I158="其他应收款",18,IF(I158="长期股权投资",19,IF(I158="其他应付款",20,IF(I158="财务费用",21,IF(I158="管理费用",22,IF(I158="管理费",23,IF(I158="销售费用",24,IF(I158="投资收益",25,IF(I158="资产处置收益",26,B))))))))))))))))))))))))))</f>
        <v>1</v>
      </c>
      <c r="I158" s="363" t="s">
        <v>144</v>
      </c>
      <c r="J158" s="14" t="s">
        <v>303</v>
      </c>
      <c r="K158" s="215">
        <f>9368.72+600.52</f>
        <v>9969.24</v>
      </c>
      <c r="L158" s="87"/>
      <c r="M158" s="87"/>
      <c r="N158" s="17"/>
      <c r="O158" s="394"/>
      <c r="P158" s="89"/>
      <c r="Q158" s="91"/>
      <c r="R158" s="21"/>
      <c r="S158" s="21"/>
      <c r="T158" s="22"/>
      <c r="U158" s="21"/>
      <c r="V158" s="21"/>
      <c r="W158" s="22"/>
      <c r="X158" s="23"/>
      <c r="Y158" s="23"/>
      <c r="Z158" s="24"/>
      <c r="AA158" s="25">
        <f>ROUND(K158-W158-Z158,2)</f>
        <v>9969.24</v>
      </c>
      <c r="AB158" s="25">
        <f>ROUND(N158+Q158-T158,2)</f>
        <v>0</v>
      </c>
      <c r="AC158" s="26"/>
      <c r="AD158" s="26"/>
      <c r="AE158" s="26"/>
      <c r="AF158" s="26"/>
      <c r="AG158" s="27"/>
      <c r="AH158" s="26"/>
      <c r="AI158" s="26"/>
      <c r="AJ158" s="26"/>
      <c r="AK158" s="26"/>
      <c r="AL158" s="26"/>
      <c r="AM158" s="26"/>
    </row>
    <row r="159" spans="1:40" s="240" customFormat="1" ht="13" customHeight="1" x14ac:dyDescent="0.3">
      <c r="A15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59" s="11">
        <v>594</v>
      </c>
      <c r="C159" s="248" t="str">
        <f>TEXT(D159,"000")&amp;"-"&amp;TEXT(F159,"000")</f>
        <v>3级-3级</v>
      </c>
      <c r="D159" s="248" t="s">
        <v>33</v>
      </c>
      <c r="E159" s="248" t="s">
        <v>160</v>
      </c>
      <c r="F159" s="248" t="s">
        <v>33</v>
      </c>
      <c r="G159" s="248" t="s">
        <v>162</v>
      </c>
      <c r="H159" s="280">
        <f>IF(I159="主营业务收入",1,IF(I159="营业收入",2,IF(I159="租赁收入",3,IF(I159="利息收入",4,IF(I159="企业拆借利息收入",5,IF(I159="其他业务收入",6,IF(I159="其他收入",7,IF(I159="主营业务成本",8,IF(I159="营业成本",9,IF(I159="生产成本",10,IF(I159="其他业务成本",11,IF(I159="主营业务支出",12,IF(I159="其他业务支出",13,IF(I159="营业外支出",14,IF(I159="材料采购",15,IF(I159="库存商品",16,IF(I159="库存内销商品",17,IF(I159="其他应收款",18,IF(I159="长期股权投资",19,IF(I159="其他应付款",20,IF(I159="财务费用",21,IF(I159="管理费用",22,IF(I159="管理费",23,IF(I159="销售费用",24,IF(I159="投资收益",25,IF(I159="资产处置收益",26,B))))))))))))))))))))))))))</f>
        <v>1</v>
      </c>
      <c r="I159" s="122" t="s">
        <v>144</v>
      </c>
      <c r="J159" s="122" t="s">
        <v>522</v>
      </c>
      <c r="K159" s="215">
        <v>9578.76</v>
      </c>
      <c r="L159" s="122"/>
      <c r="M159" s="122"/>
      <c r="N159" s="124"/>
      <c r="O159" s="393"/>
      <c r="P159" s="125"/>
      <c r="Q159" s="124"/>
      <c r="R159" s="21"/>
      <c r="S159" s="21"/>
      <c r="T159" s="22"/>
      <c r="U159" s="21"/>
      <c r="V159" s="21"/>
      <c r="W159" s="22"/>
      <c r="X159" s="23"/>
      <c r="Y159" s="23"/>
      <c r="Z159" s="24"/>
      <c r="AA159" s="25">
        <f>ROUND(K159-W159-Z159,2)</f>
        <v>9578.76</v>
      </c>
      <c r="AB159" s="25">
        <f>ROUND(N159+Q159-T159,2)</f>
        <v>0</v>
      </c>
      <c r="AC159" s="26"/>
      <c r="AD159" s="26"/>
      <c r="AE159" s="26"/>
      <c r="AF159" s="26"/>
      <c r="AG159" s="27"/>
      <c r="AH159" s="26"/>
      <c r="AI159" s="26"/>
      <c r="AJ159" s="26"/>
      <c r="AK159" s="26"/>
      <c r="AL159" s="26"/>
      <c r="AM159" s="26"/>
      <c r="AN159"/>
    </row>
    <row r="160" spans="1:40" ht="14" x14ac:dyDescent="0.3">
      <c r="A16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60" s="11">
        <v>526</v>
      </c>
      <c r="C160" s="249" t="s">
        <v>496</v>
      </c>
      <c r="D160" s="249" t="s">
        <v>33</v>
      </c>
      <c r="E160" s="249" t="s">
        <v>114</v>
      </c>
      <c r="F160" s="249" t="s">
        <v>33</v>
      </c>
      <c r="G160" s="249" t="s">
        <v>90</v>
      </c>
      <c r="H160" s="280">
        <f>IF(I160="主营业务收入",1,IF(I160="营业收入",2,IF(I160="租赁收入",3,IF(I160="利息收入",4,IF(I160="企业拆借利息收入",5,IF(I160="其他业务收入",6,IF(I160="其他收入",7,IF(I160="主营业务成本",8,IF(I160="营业成本",9,IF(I160="生产成本",10,IF(I160="其他业务成本",11,IF(I160="主营业务支出",12,IF(I160="其他业务支出",13,IF(I160="营业外支出",14,IF(I160="材料采购",15,IF(I160="库存商品",16,IF(I160="库存内销商品",17,IF(I160="其他应收款",18,IF(I160="长期股权投资",19,IF(I160="其他应付款",20,IF(I160="财务费用",21,IF(I160="管理费用",22,IF(I160="管理费",23,IF(I160="销售费用",24,IF(I160="投资收益",25,IF(I160="资产处置收益",26,B))))))))))))))))))))))))))</f>
        <v>1</v>
      </c>
      <c r="I160" s="122" t="s">
        <v>144</v>
      </c>
      <c r="J160" s="16"/>
      <c r="K160" s="215">
        <v>9311.32</v>
      </c>
      <c r="L160" s="16"/>
      <c r="M160" s="16"/>
      <c r="N160" s="17"/>
      <c r="O160" s="394"/>
      <c r="P160" s="89"/>
      <c r="Q160" s="91"/>
      <c r="R160" s="21"/>
      <c r="S160" s="21"/>
      <c r="T160" s="22"/>
      <c r="U160" s="21"/>
      <c r="V160" s="21"/>
      <c r="W160" s="22"/>
      <c r="X160" s="23"/>
      <c r="Y160" s="23"/>
      <c r="Z160" s="24"/>
      <c r="AA160" s="25">
        <v>9311.32</v>
      </c>
      <c r="AB160" s="25">
        <v>0</v>
      </c>
      <c r="AC160" s="26"/>
      <c r="AD160" s="26"/>
      <c r="AE160" s="26"/>
      <c r="AF160" s="26"/>
      <c r="AG160" s="27"/>
      <c r="AH160" s="26"/>
      <c r="AI160" s="26"/>
      <c r="AJ160" s="26"/>
      <c r="AK160" s="26"/>
      <c r="AL160" s="26"/>
      <c r="AM160" s="26"/>
    </row>
    <row r="161" spans="1:40" ht="14" x14ac:dyDescent="0.3">
      <c r="A16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61" s="11">
        <v>317</v>
      </c>
      <c r="C161" s="250" t="str">
        <f>TEXT(D161,"000")&amp;"-"&amp;TEXT(F161,"000")</f>
        <v>4级-3级</v>
      </c>
      <c r="D161" s="249" t="s">
        <v>37</v>
      </c>
      <c r="E161" s="249" t="s">
        <v>42</v>
      </c>
      <c r="F161" s="250" t="s">
        <v>33</v>
      </c>
      <c r="G161" s="114" t="s">
        <v>348</v>
      </c>
      <c r="H161" s="280">
        <f>IF(I161="主营业务收入",1,IF(I161="营业收入",2,IF(I161="租赁收入",3,IF(I161="利息收入",4,IF(I161="企业拆借利息收入",5,IF(I161="其他业务收入",6,IF(I161="其他收入",7,IF(I161="主营业务成本",8,IF(I161="营业成本",9,IF(I161="生产成本",10,IF(I161="其他业务成本",11,IF(I161="主营业务支出",12,IF(I161="其他业务支出",13,IF(I161="营业外支出",14,IF(I161="材料采购",15,IF(I161="库存商品",16,IF(I161="库存内销商品",17,IF(I161="其他应收款",18,IF(I161="长期股权投资",19,IF(I161="其他应付款",20,IF(I161="财务费用",21,IF(I161="管理费用",22,IF(I161="管理费",23,IF(I161="销售费用",24,IF(I161="投资收益",25,IF(I161="资产处置收益",26,B))))))))))))))))))))))))))</f>
        <v>1</v>
      </c>
      <c r="I161" s="122" t="s">
        <v>144</v>
      </c>
      <c r="J161" s="14" t="s">
        <v>303</v>
      </c>
      <c r="K161" s="215">
        <v>8583.93</v>
      </c>
      <c r="L161" s="87"/>
      <c r="M161" s="87"/>
      <c r="N161" s="17"/>
      <c r="O161" s="394"/>
      <c r="P161" s="90"/>
      <c r="Q161" s="91"/>
      <c r="R161" s="21"/>
      <c r="S161" s="21"/>
      <c r="T161" s="22"/>
      <c r="U161" s="21"/>
      <c r="V161" s="21"/>
      <c r="W161" s="22"/>
      <c r="X161" s="23"/>
      <c r="Y161" s="23"/>
      <c r="Z161" s="24"/>
      <c r="AA161" s="25">
        <f>ROUND(K161-W161-Z161,2)</f>
        <v>8583.93</v>
      </c>
      <c r="AB161" s="25">
        <f>ROUND(N161+Q161-T161,2)</f>
        <v>0</v>
      </c>
      <c r="AC161" s="26"/>
      <c r="AD161" s="26"/>
      <c r="AE161" s="26"/>
      <c r="AF161" s="26"/>
      <c r="AG161" s="27"/>
      <c r="AH161" s="26"/>
      <c r="AI161" s="26"/>
      <c r="AJ161" s="26"/>
      <c r="AK161" s="26"/>
      <c r="AL161" s="26"/>
      <c r="AM161" s="26"/>
    </row>
    <row r="162" spans="1:40" ht="26" customHeight="1" x14ac:dyDescent="0.3">
      <c r="A162" s="174" t="str">
        <f>HYPERLINK("C:\Users\chizh\Desktop\ffcell\提取结果.xlsx#'2内部关联交易-1'!A1","[提取结果.xlsx]2内部关联交易-1")</f>
        <v>[提取结果.xlsx]2内部关联交易-1</v>
      </c>
      <c r="B162" s="11">
        <v>469</v>
      </c>
      <c r="C162" s="249" t="str">
        <f>TEXT(D162,"000")&amp;"-"&amp;TEXT(F162,"000")</f>
        <v>4级-2级</v>
      </c>
      <c r="D162" s="249" t="s">
        <v>37</v>
      </c>
      <c r="E162" s="249" t="s">
        <v>148</v>
      </c>
      <c r="F162" s="249" t="s">
        <v>29</v>
      </c>
      <c r="G162" s="249" t="s">
        <v>304</v>
      </c>
      <c r="H162" s="280">
        <f>IF(I162="主营业务收入",1,IF(I162="营业收入",2,IF(I162="租赁收入",3,IF(I162="利息收入",4,IF(I162="企业拆借利息收入",5,IF(I162="其他业务收入",6,IF(I162="其他收入",7,IF(I162="主营业务成本",8,IF(I162="营业成本",9,IF(I162="生产成本",10,IF(I162="其他业务成本",11,IF(I162="主营业务支出",12,IF(I162="其他业务支出",13,IF(I162="营业外支出",14,IF(I162="材料采购",15,IF(I162="库存商品",16,IF(I162="库存内销商品",17,IF(I162="其他应收款",18,IF(I162="长期股权投资",19,IF(I162="其他应付款",20,IF(I162="财务费用",21,IF(I162="管理费用",22,IF(I162="管理费",23,IF(I162="销售费用",24,IF(I162="投资收益",25,IF(I162="资产处置收益",26,B))))))))))))))))))))))))))</f>
        <v>1</v>
      </c>
      <c r="I162" s="122" t="s">
        <v>144</v>
      </c>
      <c r="J162" s="16" t="s">
        <v>144</v>
      </c>
      <c r="K162" s="215">
        <v>8495.5752212389398</v>
      </c>
      <c r="L162" s="92"/>
      <c r="M162" s="92"/>
      <c r="N162" s="17"/>
      <c r="O162" s="394"/>
      <c r="P162" s="89"/>
      <c r="Q162" s="91"/>
      <c r="R162" s="21"/>
      <c r="S162" s="21"/>
      <c r="T162" s="22"/>
      <c r="U162" s="21"/>
      <c r="V162" s="21"/>
      <c r="W162" s="22"/>
      <c r="X162" s="23"/>
      <c r="Y162" s="23"/>
      <c r="Z162" s="24"/>
      <c r="AA162" s="25">
        <f>ROUND(K162-W162-Z162,2)</f>
        <v>8495.58</v>
      </c>
      <c r="AB162" s="25">
        <f>ROUND(N162+Q162-T162,2)</f>
        <v>0</v>
      </c>
      <c r="AC162" s="26"/>
      <c r="AD162" s="26"/>
      <c r="AE162" s="26"/>
      <c r="AF162" s="26"/>
      <c r="AG162" s="27"/>
      <c r="AH162" s="26"/>
      <c r="AI162" s="26"/>
      <c r="AJ162" s="26"/>
      <c r="AK162" s="26"/>
      <c r="AL162" s="26"/>
      <c r="AM162" s="26"/>
    </row>
    <row r="163" spans="1:40" s="240" customFormat="1" ht="14" x14ac:dyDescent="0.3">
      <c r="A16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63" s="11">
        <v>282</v>
      </c>
      <c r="C163" s="249" t="str">
        <f>TEXT(D163,"000")&amp;"-"&amp;TEXT(F163,"000")</f>
        <v>4级-3级</v>
      </c>
      <c r="D163" s="249" t="s">
        <v>37</v>
      </c>
      <c r="E163" s="249" t="s">
        <v>66</v>
      </c>
      <c r="F163" s="249" t="s">
        <v>33</v>
      </c>
      <c r="G163" s="249" t="s">
        <v>146</v>
      </c>
      <c r="H163" s="280">
        <f>IF(I163="主营业务收入",1,IF(I163="营业收入",2,IF(I163="租赁收入",3,IF(I163="利息收入",4,IF(I163="企业拆借利息收入",5,IF(I163="其他业务收入",6,IF(I163="其他收入",7,IF(I163="主营业务成本",8,IF(I163="营业成本",9,IF(I163="生产成本",10,IF(I163="其他业务成本",11,IF(I163="主营业务支出",12,IF(I163="其他业务支出",13,IF(I163="营业外支出",14,IF(I163="材料采购",15,IF(I163="库存商品",16,IF(I163="库存内销商品",17,IF(I163="其他应收款",18,IF(I163="长期股权投资",19,IF(I163="其他应付款",20,IF(I163="财务费用",21,IF(I163="管理费用",22,IF(I163="管理费",23,IF(I163="销售费用",24,IF(I163="投资收益",25,IF(I163="资产处置收益",26,B))))))))))))))))))))))))))</f>
        <v>1</v>
      </c>
      <c r="I163" s="122" t="s">
        <v>144</v>
      </c>
      <c r="J163" s="14" t="s">
        <v>210</v>
      </c>
      <c r="K163" s="215">
        <v>8292.48</v>
      </c>
      <c r="L163" s="16"/>
      <c r="M163" s="16"/>
      <c r="N163" s="17"/>
      <c r="O163" s="394"/>
      <c r="P163" s="89"/>
      <c r="Q163" s="91"/>
      <c r="R163" s="21"/>
      <c r="S163" s="21"/>
      <c r="T163" s="22"/>
      <c r="U163" s="21"/>
      <c r="V163" s="21"/>
      <c r="W163" s="22"/>
      <c r="X163" s="23"/>
      <c r="Y163" s="23"/>
      <c r="Z163" s="24"/>
      <c r="AA163" s="25">
        <f>ROUND(K163-W163-Z163,2)</f>
        <v>8292.48</v>
      </c>
      <c r="AB163" s="25">
        <f>ROUND(N163+Q163-T163,2)</f>
        <v>0</v>
      </c>
      <c r="AC163" s="26"/>
      <c r="AD163" s="26"/>
      <c r="AE163" s="26"/>
      <c r="AF163" s="26"/>
      <c r="AG163" s="27"/>
      <c r="AH163" s="26"/>
      <c r="AI163" s="26"/>
      <c r="AJ163" s="26"/>
      <c r="AK163" s="26"/>
      <c r="AL163" s="26"/>
      <c r="AM163" s="26"/>
      <c r="AN163"/>
    </row>
    <row r="164" spans="1:40" ht="14" x14ac:dyDescent="0.3">
      <c r="A164" s="225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164" s="226">
        <v>128</v>
      </c>
      <c r="C164" s="253" t="str">
        <f>TEXT(D164,"000")&amp;"-"&amp;TEXT(F164,"000")</f>
        <v>2级-4级</v>
      </c>
      <c r="D164" s="253" t="s">
        <v>29</v>
      </c>
      <c r="E164" s="253" t="s">
        <v>50</v>
      </c>
      <c r="F164" s="253" t="s">
        <v>37</v>
      </c>
      <c r="G164" s="253" t="s">
        <v>66</v>
      </c>
      <c r="H164" s="280">
        <f>IF(I164="主营业务收入",1,IF(I164="营业收入",2,IF(I164="租赁收入",3,IF(I164="利息收入",4,IF(I164="企业拆借利息收入",5,IF(I164="其他业务收入",6,IF(I164="其他收入",7,IF(I164="主营业务成本",8,IF(I164="营业成本",9,IF(I164="生产成本",10,IF(I164="其他业务成本",11,IF(I164="主营业务支出",12,IF(I164="其他业务支出",13,IF(I164="营业外支出",14,IF(I164="材料采购",15,IF(I164="库存商品",16,IF(I164="库存内销商品",17,IF(I164="其他应收款",18,IF(I164="长期股权投资",19,IF(I164="其他应付款",20,IF(I164="财务费用",21,IF(I164="管理费用",22,IF(I164="管理费",23,IF(I164="销售费用",24,IF(I164="投资收益",25,IF(I164="资产处置收益",26,B))))))))))))))))))))))))))</f>
        <v>1</v>
      </c>
      <c r="I164" s="227" t="s">
        <v>144</v>
      </c>
      <c r="J164" s="241" t="s">
        <v>210</v>
      </c>
      <c r="K164" s="228">
        <v>8249.1200000000008</v>
      </c>
      <c r="L164" s="245"/>
      <c r="M164" s="245"/>
      <c r="N164" s="234"/>
      <c r="O164" s="395"/>
      <c r="P164" s="235"/>
      <c r="Q164" s="236"/>
      <c r="R164" s="233"/>
      <c r="S164" s="233"/>
      <c r="T164" s="234"/>
      <c r="U164" s="233"/>
      <c r="V164" s="233"/>
      <c r="W164" s="234"/>
      <c r="X164" s="235"/>
      <c r="Y164" s="235"/>
      <c r="Z164" s="236"/>
      <c r="AA164" s="237">
        <f>ROUND(K164-W164-Z164,2)</f>
        <v>8249.1200000000008</v>
      </c>
      <c r="AB164" s="237">
        <f>ROUND(N164+Q164-T164,2)</f>
        <v>0</v>
      </c>
      <c r="AC164" s="238"/>
      <c r="AD164" s="238"/>
      <c r="AE164" s="238"/>
      <c r="AF164" s="238"/>
      <c r="AG164" s="239"/>
      <c r="AH164" s="238"/>
      <c r="AI164" s="238"/>
      <c r="AJ164" s="238"/>
      <c r="AK164" s="238"/>
      <c r="AL164" s="238"/>
      <c r="AM164" s="238"/>
      <c r="AN164" s="240"/>
    </row>
    <row r="165" spans="1:40" s="240" customFormat="1" ht="14" x14ac:dyDescent="0.3">
      <c r="A16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65" s="11">
        <v>344</v>
      </c>
      <c r="C165" s="250" t="str">
        <f>TEXT(D165,"000")&amp;"-"&amp;TEXT(F165,"000")</f>
        <v>4级-3级</v>
      </c>
      <c r="D165" s="249" t="s">
        <v>37</v>
      </c>
      <c r="E165" s="249" t="s">
        <v>42</v>
      </c>
      <c r="F165" s="250" t="s">
        <v>33</v>
      </c>
      <c r="G165" s="259" t="s">
        <v>127</v>
      </c>
      <c r="H165" s="280">
        <f>IF(I165="主营业务收入",1,IF(I165="营业收入",2,IF(I165="租赁收入",3,IF(I165="利息收入",4,IF(I165="企业拆借利息收入",5,IF(I165="其他业务收入",6,IF(I165="其他收入",7,IF(I165="主营业务成本",8,IF(I165="营业成本",9,IF(I165="生产成本",10,IF(I165="其他业务成本",11,IF(I165="主营业务支出",12,IF(I165="其他业务支出",13,IF(I165="营业外支出",14,IF(I165="材料采购",15,IF(I165="库存商品",16,IF(I165="库存内销商品",17,IF(I165="其他应收款",18,IF(I165="长期股权投资",19,IF(I165="其他应付款",20,IF(I165="财务费用",21,IF(I165="管理费用",22,IF(I165="管理费",23,IF(I165="销售费用",24,IF(I165="投资收益",25,IF(I165="资产处置收益",26,B))))))))))))))))))))))))))</f>
        <v>1</v>
      </c>
      <c r="I165" s="363" t="s">
        <v>144</v>
      </c>
      <c r="J165" s="14" t="s">
        <v>303</v>
      </c>
      <c r="K165" s="215">
        <v>8214.82</v>
      </c>
      <c r="L165" s="87"/>
      <c r="M165" s="87"/>
      <c r="N165" s="17"/>
      <c r="O165" s="394"/>
      <c r="P165" s="89"/>
      <c r="Q165" s="91"/>
      <c r="R165" s="21"/>
      <c r="S165" s="21"/>
      <c r="T165" s="22"/>
      <c r="U165" s="21"/>
      <c r="V165" s="21"/>
      <c r="W165" s="22"/>
      <c r="X165" s="23"/>
      <c r="Y165" s="23"/>
      <c r="Z165" s="24"/>
      <c r="AA165" s="25">
        <f>ROUND(K165-W165-Z165,2)</f>
        <v>8214.82</v>
      </c>
      <c r="AB165" s="25">
        <f>ROUND(N165+Q165-T165,2)</f>
        <v>0</v>
      </c>
      <c r="AC165" s="26"/>
      <c r="AD165" s="26"/>
      <c r="AE165" s="26"/>
      <c r="AF165" s="26"/>
      <c r="AG165" s="27"/>
      <c r="AH165" s="26"/>
      <c r="AI165" s="26"/>
      <c r="AJ165" s="26"/>
      <c r="AK165" s="26"/>
      <c r="AL165" s="26"/>
      <c r="AM165" s="26"/>
      <c r="AN165"/>
    </row>
    <row r="166" spans="1:40" s="240" customFormat="1" ht="13" customHeight="1" x14ac:dyDescent="0.3">
      <c r="A166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66" s="11">
        <v>560</v>
      </c>
      <c r="C166" s="249" t="s">
        <v>502</v>
      </c>
      <c r="D166" s="249" t="s">
        <v>29</v>
      </c>
      <c r="E166" s="249" t="s">
        <v>364</v>
      </c>
      <c r="F166" s="249" t="s">
        <v>29</v>
      </c>
      <c r="G166" s="249" t="s">
        <v>46</v>
      </c>
      <c r="H166" s="280">
        <f>IF(I166="主营业务收入",1,IF(I166="营业收入",2,IF(I166="租赁收入",3,IF(I166="利息收入",4,IF(I166="企业拆借利息收入",5,IF(I166="其他业务收入",6,IF(I166="其他收入",7,IF(I166="主营业务成本",8,IF(I166="营业成本",9,IF(I166="生产成本",10,IF(I166="其他业务成本",11,IF(I166="主营业务支出",12,IF(I166="其他业务支出",13,IF(I166="营业外支出",14,IF(I166="材料采购",15,IF(I166="库存商品",16,IF(I166="库存内销商品",17,IF(I166="其他应收款",18,IF(I166="长期股权投资",19,IF(I166="其他应付款",20,IF(I166="财务费用",21,IF(I166="管理费用",22,IF(I166="管理费",23,IF(I166="销售费用",24,IF(I166="投资收益",25,IF(I166="资产处置收益",26,B))))))))))))))))))))))))))</f>
        <v>1</v>
      </c>
      <c r="I166" s="122" t="s">
        <v>144</v>
      </c>
      <c r="J166" s="16"/>
      <c r="K166" s="215">
        <v>7902.58</v>
      </c>
      <c r="L166" s="16"/>
      <c r="M166" s="16"/>
      <c r="N166" s="17"/>
      <c r="O166" s="394"/>
      <c r="P166" s="89"/>
      <c r="Q166" s="91"/>
      <c r="R166" s="21"/>
      <c r="S166" s="21"/>
      <c r="T166" s="22"/>
      <c r="U166" s="21"/>
      <c r="V166" s="21"/>
      <c r="W166" s="22"/>
      <c r="X166" s="23"/>
      <c r="Y166" s="23"/>
      <c r="Z166" s="24"/>
      <c r="AA166" s="25">
        <v>7902.58</v>
      </c>
      <c r="AB166" s="25">
        <v>0</v>
      </c>
      <c r="AC166" s="26"/>
      <c r="AD166" s="26"/>
      <c r="AE166" s="26"/>
      <c r="AF166" s="26"/>
      <c r="AG166" s="27"/>
      <c r="AH166" s="26"/>
      <c r="AI166" s="26"/>
      <c r="AJ166" s="26"/>
      <c r="AK166" s="26"/>
      <c r="AL166" s="26"/>
      <c r="AM166" s="26"/>
      <c r="AN166"/>
    </row>
    <row r="167" spans="1:40" ht="13" customHeight="1" x14ac:dyDescent="0.3">
      <c r="A167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67" s="11">
        <v>564</v>
      </c>
      <c r="C167" s="249" t="s">
        <v>497</v>
      </c>
      <c r="D167" s="249" t="s">
        <v>33</v>
      </c>
      <c r="E167" s="249" t="s">
        <v>458</v>
      </c>
      <c r="F167" s="249" t="s">
        <v>29</v>
      </c>
      <c r="G167" s="249" t="s">
        <v>194</v>
      </c>
      <c r="H167" s="280">
        <f>IF(I167="主营业务收入",1,IF(I167="营业收入",2,IF(I167="租赁收入",3,IF(I167="利息收入",4,IF(I167="企业拆借利息收入",5,IF(I167="其他业务收入",6,IF(I167="其他收入",7,IF(I167="主营业务成本",8,IF(I167="营业成本",9,IF(I167="生产成本",10,IF(I167="其他业务成本",11,IF(I167="主营业务支出",12,IF(I167="其他业务支出",13,IF(I167="营业外支出",14,IF(I167="材料采购",15,IF(I167="库存商品",16,IF(I167="库存内销商品",17,IF(I167="其他应收款",18,IF(I167="长期股权投资",19,IF(I167="其他应付款",20,IF(I167="财务费用",21,IF(I167="管理费用",22,IF(I167="管理费",23,IF(I167="销售费用",24,IF(I167="投资收益",25,IF(I167="资产处置收益",26,B))))))))))))))))))))))))))</f>
        <v>1</v>
      </c>
      <c r="I167" s="122" t="s">
        <v>144</v>
      </c>
      <c r="J167" s="16"/>
      <c r="K167" s="215">
        <v>7265.47</v>
      </c>
      <c r="L167" s="16"/>
      <c r="M167" s="16"/>
      <c r="N167" s="17"/>
      <c r="O167" s="394"/>
      <c r="P167" s="89"/>
      <c r="Q167" s="91"/>
      <c r="R167" s="21"/>
      <c r="S167" s="21"/>
      <c r="T167" s="22"/>
      <c r="U167" s="21"/>
      <c r="V167" s="21"/>
      <c r="W167" s="22"/>
      <c r="X167" s="23"/>
      <c r="Y167" s="23"/>
      <c r="Z167" s="24"/>
      <c r="AA167" s="25">
        <v>7265.47</v>
      </c>
      <c r="AB167" s="25">
        <v>0</v>
      </c>
      <c r="AC167" s="26"/>
      <c r="AD167" s="26"/>
      <c r="AE167" s="26"/>
      <c r="AF167" s="26"/>
      <c r="AG167" s="27"/>
      <c r="AH167" s="26"/>
      <c r="AI167" s="26"/>
      <c r="AJ167" s="26"/>
      <c r="AK167" s="26"/>
      <c r="AL167" s="26"/>
      <c r="AM167" s="26"/>
    </row>
    <row r="168" spans="1:40" ht="14" x14ac:dyDescent="0.3">
      <c r="A16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68" s="11">
        <v>726</v>
      </c>
      <c r="C168" s="248" t="str">
        <f>TEXT(D168,"000")&amp;"-"&amp;TEXT(F168,"000")</f>
        <v>3级-4级</v>
      </c>
      <c r="D168" s="248" t="s">
        <v>33</v>
      </c>
      <c r="E168" s="248" t="s">
        <v>348</v>
      </c>
      <c r="F168" s="248" t="s">
        <v>37</v>
      </c>
      <c r="G168" s="248" t="s">
        <v>42</v>
      </c>
      <c r="H168" s="280">
        <f>IF(I168="主营业务收入",1,IF(I168="营业收入",2,IF(I168="租赁收入",3,IF(I168="利息收入",4,IF(I168="企业拆借利息收入",5,IF(I168="其他业务收入",6,IF(I168="其他收入",7,IF(I168="主营业务成本",8,IF(I168="营业成本",9,IF(I168="生产成本",10,IF(I168="其他业务成本",11,IF(I168="主营业务支出",12,IF(I168="其他业务支出",13,IF(I168="营业外支出",14,IF(I168="材料采购",15,IF(I168="库存商品",16,IF(I168="库存内销商品",17,IF(I168="其他应收款",18,IF(I168="长期股权投资",19,IF(I168="其他应付款",20,IF(I168="财务费用",21,IF(I168="管理费用",22,IF(I168="管理费",23,IF(I168="销售费用",24,IF(I168="投资收益",25,IF(I168="资产处置收益",26,B))))))))))))))))))))))))))</f>
        <v>1</v>
      </c>
      <c r="I168" s="122" t="s">
        <v>144</v>
      </c>
      <c r="J168" s="122" t="s">
        <v>122</v>
      </c>
      <c r="K168" s="215">
        <v>7093.34</v>
      </c>
      <c r="L168" s="122"/>
      <c r="M168" s="122"/>
      <c r="N168" s="124"/>
      <c r="O168" s="393"/>
      <c r="P168" s="126"/>
      <c r="Q168" s="124"/>
      <c r="R168" s="66"/>
      <c r="S168" s="66"/>
      <c r="T168" s="67"/>
      <c r="U168" s="66"/>
      <c r="V168" s="66"/>
      <c r="W168" s="67"/>
      <c r="X168" s="68"/>
      <c r="Y168" s="68"/>
      <c r="Z168" s="69"/>
      <c r="AA168" s="70">
        <f>ROUND(K168-W168-Z168,2)</f>
        <v>7093.34</v>
      </c>
      <c r="AB168" s="70">
        <f>ROUND(N168+Q168-T168,2)</f>
        <v>0</v>
      </c>
      <c r="AC168" s="71"/>
      <c r="AD168" s="71"/>
      <c r="AE168" s="71"/>
      <c r="AF168" s="71"/>
      <c r="AG168" s="72"/>
      <c r="AH168" s="71"/>
      <c r="AI168" s="71"/>
      <c r="AJ168" s="71"/>
      <c r="AK168" s="71"/>
      <c r="AL168" s="71"/>
      <c r="AM168" s="71"/>
    </row>
    <row r="169" spans="1:40" ht="14" x14ac:dyDescent="0.3">
      <c r="A16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69" s="11">
        <v>640</v>
      </c>
      <c r="C169" s="248" t="str">
        <f>TEXT(D169,"000")&amp;"-"&amp;TEXT(F169,"000")</f>
        <v>3级-2级</v>
      </c>
      <c r="D169" s="248" t="s">
        <v>33</v>
      </c>
      <c r="E169" s="248" t="s">
        <v>146</v>
      </c>
      <c r="F169" s="248" t="s">
        <v>29</v>
      </c>
      <c r="G169" s="248" t="s">
        <v>301</v>
      </c>
      <c r="H169" s="280">
        <f>IF(I169="主营业务收入",1,IF(I169="营业收入",2,IF(I169="租赁收入",3,IF(I169="利息收入",4,IF(I169="企业拆借利息收入",5,IF(I169="其他业务收入",6,IF(I169="其他收入",7,IF(I169="主营业务成本",8,IF(I169="营业成本",9,IF(I169="生产成本",10,IF(I169="其他业务成本",11,IF(I169="主营业务支出",12,IF(I169="其他业务支出",13,IF(I169="营业外支出",14,IF(I169="材料采购",15,IF(I169="库存商品",16,IF(I169="库存内销商品",17,IF(I169="其他应收款",18,IF(I169="长期股权投资",19,IF(I169="其他应付款",20,IF(I169="财务费用",21,IF(I169="管理费用",22,IF(I169="管理费",23,IF(I169="销售费用",24,IF(I169="投资收益",25,IF(I169="资产处置收益",26,B))))))))))))))))))))))))))</f>
        <v>1</v>
      </c>
      <c r="I169" s="122" t="s">
        <v>144</v>
      </c>
      <c r="J169" s="122" t="s">
        <v>13</v>
      </c>
      <c r="K169" s="215">
        <v>7041.59</v>
      </c>
      <c r="L169" s="122"/>
      <c r="M169" s="122"/>
      <c r="N169" s="124"/>
      <c r="O169" s="393"/>
      <c r="P169" s="125"/>
      <c r="Q169" s="124"/>
      <c r="R169" s="21"/>
      <c r="S169" s="21"/>
      <c r="T169" s="22"/>
      <c r="U169" s="21"/>
      <c r="V169" s="21"/>
      <c r="W169" s="22"/>
      <c r="X169" s="23"/>
      <c r="Y169" s="23"/>
      <c r="Z169" s="24"/>
      <c r="AA169" s="25">
        <f>ROUND(K169-W169-Z169,2)</f>
        <v>7041.59</v>
      </c>
      <c r="AB169" s="25">
        <f>ROUND(N169+Q169-T169,2)</f>
        <v>0</v>
      </c>
      <c r="AC169" s="26"/>
      <c r="AD169" s="26"/>
      <c r="AE169" s="26"/>
      <c r="AF169" s="26"/>
      <c r="AG169" s="27"/>
      <c r="AH169" s="26"/>
      <c r="AI169" s="26"/>
      <c r="AJ169" s="26"/>
      <c r="AK169" s="26"/>
      <c r="AL169" s="26"/>
      <c r="AM169" s="26"/>
    </row>
    <row r="170" spans="1:40" ht="14" x14ac:dyDescent="0.3">
      <c r="A17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70" s="11">
        <v>523</v>
      </c>
      <c r="C170" s="249" t="s">
        <v>497</v>
      </c>
      <c r="D170" s="249" t="s">
        <v>33</v>
      </c>
      <c r="E170" s="249" t="s">
        <v>114</v>
      </c>
      <c r="F170" s="249" t="s">
        <v>29</v>
      </c>
      <c r="G170" s="249" t="s">
        <v>47</v>
      </c>
      <c r="H170" s="280">
        <f>IF(I170="主营业务收入",1,IF(I170="营业收入",2,IF(I170="租赁收入",3,IF(I170="利息收入",4,IF(I170="企业拆借利息收入",5,IF(I170="其他业务收入",6,IF(I170="其他收入",7,IF(I170="主营业务成本",8,IF(I170="营业成本",9,IF(I170="生产成本",10,IF(I170="其他业务成本",11,IF(I170="主营业务支出",12,IF(I170="其他业务支出",13,IF(I170="营业外支出",14,IF(I170="材料采购",15,IF(I170="库存商品",16,IF(I170="库存内销商品",17,IF(I170="其他应收款",18,IF(I170="长期股权投资",19,IF(I170="其他应付款",20,IF(I170="财务费用",21,IF(I170="管理费用",22,IF(I170="管理费",23,IF(I170="销售费用",24,IF(I170="投资收益",25,IF(I170="资产处置收益",26,B))))))))))))))))))))))))))</f>
        <v>1</v>
      </c>
      <c r="I170" s="122" t="s">
        <v>144</v>
      </c>
      <c r="J170" s="16"/>
      <c r="K170" s="215">
        <v>6912.07</v>
      </c>
      <c r="L170" s="16"/>
      <c r="M170" s="16"/>
      <c r="N170" s="17"/>
      <c r="O170" s="394"/>
      <c r="P170" s="89"/>
      <c r="Q170" s="91"/>
      <c r="R170" s="21"/>
      <c r="S170" s="21"/>
      <c r="T170" s="22"/>
      <c r="U170" s="21"/>
      <c r="V170" s="21"/>
      <c r="W170" s="22"/>
      <c r="X170" s="23"/>
      <c r="Y170" s="23"/>
      <c r="Z170" s="24"/>
      <c r="AA170" s="25">
        <v>6912.07</v>
      </c>
      <c r="AB170" s="25">
        <v>0</v>
      </c>
      <c r="AC170" s="26"/>
      <c r="AD170" s="26"/>
      <c r="AE170" s="26"/>
      <c r="AF170" s="26"/>
      <c r="AG170" s="27"/>
      <c r="AH170" s="26"/>
      <c r="AI170" s="26"/>
      <c r="AJ170" s="26"/>
      <c r="AK170" s="26"/>
      <c r="AL170" s="26"/>
      <c r="AM170" s="26"/>
    </row>
    <row r="171" spans="1:40" s="240" customFormat="1" ht="13" customHeight="1" x14ac:dyDescent="0.3">
      <c r="A17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71" s="11">
        <v>330</v>
      </c>
      <c r="C171" s="250" t="str">
        <f>TEXT(D171,"000")&amp;"-"&amp;TEXT(F171,"000")</f>
        <v>4级-3级</v>
      </c>
      <c r="D171" s="249" t="s">
        <v>37</v>
      </c>
      <c r="E171" s="249" t="s">
        <v>42</v>
      </c>
      <c r="F171" s="250" t="s">
        <v>33</v>
      </c>
      <c r="G171" s="114" t="s">
        <v>358</v>
      </c>
      <c r="H171" s="280">
        <f>IF(I171="主营业务收入",1,IF(I171="营业收入",2,IF(I171="租赁收入",3,IF(I171="利息收入",4,IF(I171="企业拆借利息收入",5,IF(I171="其他业务收入",6,IF(I171="其他收入",7,IF(I171="主营业务成本",8,IF(I171="营业成本",9,IF(I171="生产成本",10,IF(I171="其他业务成本",11,IF(I171="主营业务支出",12,IF(I171="其他业务支出",13,IF(I171="营业外支出",14,IF(I171="材料采购",15,IF(I171="库存商品",16,IF(I171="库存内销商品",17,IF(I171="其他应收款",18,IF(I171="长期股权投资",19,IF(I171="其他应付款",20,IF(I171="财务费用",21,IF(I171="管理费用",22,IF(I171="管理费",23,IF(I171="销售费用",24,IF(I171="投资收益",25,IF(I171="资产处置收益",26,B))))))))))))))))))))))))))</f>
        <v>1</v>
      </c>
      <c r="I171" s="122" t="s">
        <v>144</v>
      </c>
      <c r="J171" s="14" t="s">
        <v>303</v>
      </c>
      <c r="K171" s="215">
        <v>6883.02</v>
      </c>
      <c r="L171" s="87"/>
      <c r="M171" s="87"/>
      <c r="N171" s="17"/>
      <c r="O171" s="394"/>
      <c r="P171" s="89"/>
      <c r="Q171" s="91"/>
      <c r="R171" s="21"/>
      <c r="S171" s="21"/>
      <c r="T171" s="22"/>
      <c r="U171" s="21"/>
      <c r="V171" s="21"/>
      <c r="W171" s="22"/>
      <c r="X171" s="23"/>
      <c r="Y171" s="23"/>
      <c r="Z171" s="24"/>
      <c r="AA171" s="25">
        <f>ROUND(K171-W171-Z171,2)</f>
        <v>6883.02</v>
      </c>
      <c r="AB171" s="25">
        <f>ROUND(N171+Q171-T171,2)</f>
        <v>0</v>
      </c>
      <c r="AC171" s="26"/>
      <c r="AD171" s="26"/>
      <c r="AE171" s="26"/>
      <c r="AF171" s="26"/>
      <c r="AG171" s="27"/>
      <c r="AH171" s="26"/>
      <c r="AI171" s="26"/>
      <c r="AJ171" s="26"/>
      <c r="AK171" s="26"/>
      <c r="AL171" s="26"/>
      <c r="AM171" s="26"/>
      <c r="AN171"/>
    </row>
    <row r="172" spans="1:40" ht="14" x14ac:dyDescent="0.3">
      <c r="A17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72" s="11">
        <v>574</v>
      </c>
      <c r="C172" s="249" t="s">
        <v>496</v>
      </c>
      <c r="D172" s="249" t="s">
        <v>33</v>
      </c>
      <c r="E172" s="249" t="s">
        <v>458</v>
      </c>
      <c r="F172" s="249" t="s">
        <v>33</v>
      </c>
      <c r="G172" s="249" t="s">
        <v>427</v>
      </c>
      <c r="H172" s="280">
        <f>IF(I172="主营业务收入",1,IF(I172="营业收入",2,IF(I172="租赁收入",3,IF(I172="利息收入",4,IF(I172="企业拆借利息收入",5,IF(I172="其他业务收入",6,IF(I172="其他收入",7,IF(I172="主营业务成本",8,IF(I172="营业成本",9,IF(I172="生产成本",10,IF(I172="其他业务成本",11,IF(I172="主营业务支出",12,IF(I172="其他业务支出",13,IF(I172="营业外支出",14,IF(I172="材料采购",15,IF(I172="库存商品",16,IF(I172="库存内销商品",17,IF(I172="其他应收款",18,IF(I172="长期股权投资",19,IF(I172="其他应付款",20,IF(I172="财务费用",21,IF(I172="管理费用",22,IF(I172="管理费",23,IF(I172="销售费用",24,IF(I172="投资收益",25,IF(I172="资产处置收益",26,B))))))))))))))))))))))))))</f>
        <v>1</v>
      </c>
      <c r="I172" s="122" t="s">
        <v>144</v>
      </c>
      <c r="J172" s="16"/>
      <c r="K172" s="215">
        <v>6548.67</v>
      </c>
      <c r="L172" s="16"/>
      <c r="M172" s="16"/>
      <c r="N172" s="17"/>
      <c r="O172" s="394"/>
      <c r="P172" s="90"/>
      <c r="Q172" s="91"/>
      <c r="R172" s="21"/>
      <c r="S172" s="21"/>
      <c r="T172" s="22"/>
      <c r="U172" s="21"/>
      <c r="V172" s="21"/>
      <c r="W172" s="22"/>
      <c r="X172" s="23"/>
      <c r="Y172" s="23"/>
      <c r="Z172" s="24"/>
      <c r="AA172" s="25">
        <v>6548.67</v>
      </c>
      <c r="AB172" s="25">
        <v>0</v>
      </c>
      <c r="AC172" s="26"/>
      <c r="AD172" s="26"/>
      <c r="AE172" s="26"/>
      <c r="AF172" s="26"/>
      <c r="AG172" s="27"/>
      <c r="AH172" s="26"/>
      <c r="AI172" s="26"/>
      <c r="AJ172" s="26"/>
      <c r="AK172" s="26"/>
      <c r="AL172" s="26"/>
      <c r="AM172" s="26"/>
    </row>
    <row r="173" spans="1:40" ht="13" customHeight="1" x14ac:dyDescent="0.3">
      <c r="A173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73" s="11">
        <v>514</v>
      </c>
      <c r="C173" s="249" t="s">
        <v>497</v>
      </c>
      <c r="D173" s="249" t="s">
        <v>33</v>
      </c>
      <c r="E173" s="249" t="s">
        <v>114</v>
      </c>
      <c r="F173" s="249" t="s">
        <v>29</v>
      </c>
      <c r="G173" s="249" t="s">
        <v>52</v>
      </c>
      <c r="H173" s="280">
        <f>IF(I173="主营业务收入",1,IF(I173="营业收入",2,IF(I173="租赁收入",3,IF(I173="利息收入",4,IF(I173="企业拆借利息收入",5,IF(I173="其他业务收入",6,IF(I173="其他收入",7,IF(I173="主营业务成本",8,IF(I173="营业成本",9,IF(I173="生产成本",10,IF(I173="其他业务成本",11,IF(I173="主营业务支出",12,IF(I173="其他业务支出",13,IF(I173="营业外支出",14,IF(I173="材料采购",15,IF(I173="库存商品",16,IF(I173="库存内销商品",17,IF(I173="其他应收款",18,IF(I173="长期股权投资",19,IF(I173="其他应付款",20,IF(I173="财务费用",21,IF(I173="管理费用",22,IF(I173="管理费",23,IF(I173="销售费用",24,IF(I173="投资收益",25,IF(I173="资产处置收益",26,B))))))))))))))))))))))))))</f>
        <v>1</v>
      </c>
      <c r="I173" s="122" t="s">
        <v>144</v>
      </c>
      <c r="J173" s="16"/>
      <c r="K173" s="215">
        <v>6131.19</v>
      </c>
      <c r="L173" s="16"/>
      <c r="M173" s="16"/>
      <c r="N173" s="17"/>
      <c r="O173" s="394"/>
      <c r="P173" s="89"/>
      <c r="Q173" s="91"/>
      <c r="R173" s="21"/>
      <c r="S173" s="21"/>
      <c r="T173" s="22"/>
      <c r="U173" s="21"/>
      <c r="V173" s="21"/>
      <c r="W173" s="22"/>
      <c r="X173" s="23"/>
      <c r="Y173" s="23"/>
      <c r="Z173" s="24"/>
      <c r="AA173" s="25">
        <v>6131.19</v>
      </c>
      <c r="AB173" s="25">
        <v>0</v>
      </c>
      <c r="AC173" s="26"/>
      <c r="AD173" s="26"/>
      <c r="AE173" s="26"/>
      <c r="AF173" s="26"/>
      <c r="AG173" s="27"/>
      <c r="AH173" s="26"/>
      <c r="AI173" s="26"/>
      <c r="AJ173" s="26"/>
      <c r="AK173" s="26"/>
      <c r="AL173" s="26"/>
      <c r="AM173" s="26"/>
    </row>
    <row r="174" spans="1:40" ht="14" x14ac:dyDescent="0.3">
      <c r="A17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74" s="11">
        <v>529</v>
      </c>
      <c r="C174" s="249" t="s">
        <v>497</v>
      </c>
      <c r="D174" s="249" t="s">
        <v>33</v>
      </c>
      <c r="E174" s="249" t="s">
        <v>114</v>
      </c>
      <c r="F174" s="249" t="s">
        <v>29</v>
      </c>
      <c r="G174" s="249" t="s">
        <v>53</v>
      </c>
      <c r="H174" s="280">
        <f>IF(I174="主营业务收入",1,IF(I174="营业收入",2,IF(I174="租赁收入",3,IF(I174="利息收入",4,IF(I174="企业拆借利息收入",5,IF(I174="其他业务收入",6,IF(I174="其他收入",7,IF(I174="主营业务成本",8,IF(I174="营业成本",9,IF(I174="生产成本",10,IF(I174="其他业务成本",11,IF(I174="主营业务支出",12,IF(I174="其他业务支出",13,IF(I174="营业外支出",14,IF(I174="材料采购",15,IF(I174="库存商品",16,IF(I174="库存内销商品",17,IF(I174="其他应收款",18,IF(I174="长期股权投资",19,IF(I174="其他应付款",20,IF(I174="财务费用",21,IF(I174="管理费用",22,IF(I174="管理费",23,IF(I174="销售费用",24,IF(I174="投资收益",25,IF(I174="资产处置收益",26,B))))))))))))))))))))))))))</f>
        <v>1</v>
      </c>
      <c r="I174" s="122" t="s">
        <v>144</v>
      </c>
      <c r="J174" s="16"/>
      <c r="K174" s="215">
        <v>6131.19</v>
      </c>
      <c r="L174" s="16"/>
      <c r="M174" s="16"/>
      <c r="N174" s="17"/>
      <c r="O174" s="394"/>
      <c r="P174" s="89"/>
      <c r="Q174" s="91"/>
      <c r="R174" s="21"/>
      <c r="S174" s="21"/>
      <c r="T174" s="22"/>
      <c r="U174" s="21"/>
      <c r="V174" s="21"/>
      <c r="W174" s="22"/>
      <c r="X174" s="23"/>
      <c r="Y174" s="23"/>
      <c r="Z174" s="24"/>
      <c r="AA174" s="25">
        <v>6131.19</v>
      </c>
      <c r="AB174" s="25">
        <v>0</v>
      </c>
      <c r="AC174" s="26"/>
      <c r="AD174" s="26"/>
      <c r="AE174" s="26"/>
      <c r="AF174" s="26"/>
      <c r="AG174" s="27"/>
      <c r="AH174" s="26"/>
      <c r="AI174" s="26"/>
      <c r="AJ174" s="26"/>
      <c r="AK174" s="26"/>
      <c r="AL174" s="26"/>
      <c r="AM174" s="26"/>
    </row>
    <row r="175" spans="1:40" ht="13" customHeight="1" x14ac:dyDescent="0.3">
      <c r="A17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75" s="11">
        <v>543</v>
      </c>
      <c r="C175" s="249" t="s">
        <v>497</v>
      </c>
      <c r="D175" s="249" t="s">
        <v>33</v>
      </c>
      <c r="E175" s="249" t="s">
        <v>114</v>
      </c>
      <c r="F175" s="249" t="s">
        <v>29</v>
      </c>
      <c r="G175" s="249" t="s">
        <v>46</v>
      </c>
      <c r="H175" s="280">
        <f>IF(I175="主营业务收入",1,IF(I175="营业收入",2,IF(I175="租赁收入",3,IF(I175="利息收入",4,IF(I175="企业拆借利息收入",5,IF(I175="其他业务收入",6,IF(I175="其他收入",7,IF(I175="主营业务成本",8,IF(I175="营业成本",9,IF(I175="生产成本",10,IF(I175="其他业务成本",11,IF(I175="主营业务支出",12,IF(I175="其他业务支出",13,IF(I175="营业外支出",14,IF(I175="材料采购",15,IF(I175="库存商品",16,IF(I175="库存内销商品",17,IF(I175="其他应收款",18,IF(I175="长期股权投资",19,IF(I175="其他应付款",20,IF(I175="财务费用",21,IF(I175="管理费用",22,IF(I175="管理费",23,IF(I175="销售费用",24,IF(I175="投资收益",25,IF(I175="资产处置收益",26,B))))))))))))))))))))))))))</f>
        <v>1</v>
      </c>
      <c r="I175" s="122" t="s">
        <v>144</v>
      </c>
      <c r="J175" s="16"/>
      <c r="K175" s="215">
        <v>6131.19</v>
      </c>
      <c r="L175" s="16"/>
      <c r="M175" s="16"/>
      <c r="N175" s="17"/>
      <c r="O175" s="394"/>
      <c r="P175" s="89"/>
      <c r="Q175" s="91"/>
      <c r="R175" s="21"/>
      <c r="S175" s="21"/>
      <c r="T175" s="22"/>
      <c r="U175" s="21"/>
      <c r="V175" s="21"/>
      <c r="W175" s="22"/>
      <c r="X175" s="23"/>
      <c r="Y175" s="23"/>
      <c r="Z175" s="24"/>
      <c r="AA175" s="25">
        <v>6131.19</v>
      </c>
      <c r="AB175" s="25">
        <v>77569.69</v>
      </c>
      <c r="AC175" s="26"/>
      <c r="AD175" s="26"/>
      <c r="AE175" s="26"/>
      <c r="AF175" s="26"/>
      <c r="AG175" s="27"/>
      <c r="AH175" s="26"/>
      <c r="AI175" s="26"/>
      <c r="AJ175" s="26"/>
      <c r="AK175" s="26"/>
      <c r="AL175" s="26"/>
      <c r="AM175" s="26"/>
    </row>
    <row r="176" spans="1:40" s="240" customFormat="1" ht="14" x14ac:dyDescent="0.3">
      <c r="A176" s="173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76" s="11">
        <v>600</v>
      </c>
      <c r="C176" s="248" t="str">
        <f t="shared" ref="C176:C191" si="28">TEXT(D176,"000")&amp;"-"&amp;TEXT(F176,"000")</f>
        <v>3级-3级</v>
      </c>
      <c r="D176" s="248" t="s">
        <v>33</v>
      </c>
      <c r="E176" s="248" t="s">
        <v>231</v>
      </c>
      <c r="F176" s="248" t="s">
        <v>33</v>
      </c>
      <c r="G176" s="248" t="s">
        <v>162</v>
      </c>
      <c r="H176" s="280">
        <f>IF(I176="主营业务收入",1,IF(I176="营业收入",2,IF(I176="租赁收入",3,IF(I176="利息收入",4,IF(I176="企业拆借利息收入",5,IF(I176="其他业务收入",6,IF(I176="其他收入",7,IF(I176="主营业务成本",8,IF(I176="营业成本",9,IF(I176="生产成本",10,IF(I176="其他业务成本",11,IF(I176="主营业务支出",12,IF(I176="其他业务支出",13,IF(I176="营业外支出",14,IF(I176="材料采购",15,IF(I176="库存商品",16,IF(I176="库存内销商品",17,IF(I176="其他应收款",18,IF(I176="长期股权投资",19,IF(I176="其他应付款",20,IF(I176="财务费用",21,IF(I176="管理费用",22,IF(I176="管理费",23,IF(I176="销售费用",24,IF(I176="投资收益",25,IF(I176="资产处置收益",26,B))))))))))))))))))))))))))</f>
        <v>1</v>
      </c>
      <c r="I176" s="122" t="s">
        <v>144</v>
      </c>
      <c r="J176" s="122" t="s">
        <v>539</v>
      </c>
      <c r="K176" s="215">
        <v>5739.83</v>
      </c>
      <c r="L176" s="122"/>
      <c r="M176" s="122"/>
      <c r="N176" s="124"/>
      <c r="O176" s="393"/>
      <c r="P176" s="125"/>
      <c r="Q176" s="124"/>
      <c r="R176" s="21"/>
      <c r="S176" s="21"/>
      <c r="T176" s="22"/>
      <c r="U176" s="21"/>
      <c r="V176" s="21"/>
      <c r="W176" s="22"/>
      <c r="X176" s="23"/>
      <c r="Y176" s="23"/>
      <c r="Z176" s="24"/>
      <c r="AA176" s="25">
        <f>ROUND(K176-W176-Z176,2)</f>
        <v>5739.83</v>
      </c>
      <c r="AB176" s="25">
        <f t="shared" ref="AB176:AB185" si="29">ROUND(N176+Q176-T176,2)</f>
        <v>0</v>
      </c>
      <c r="AC176" s="26"/>
      <c r="AD176" s="26"/>
      <c r="AE176" s="26"/>
      <c r="AF176" s="26"/>
      <c r="AG176" s="27"/>
      <c r="AH176" s="26"/>
      <c r="AI176" s="26"/>
      <c r="AJ176" s="26"/>
      <c r="AK176" s="26"/>
      <c r="AL176" s="26"/>
      <c r="AM176" s="26"/>
      <c r="AN176"/>
    </row>
    <row r="177" spans="1:40" ht="14" x14ac:dyDescent="0.3">
      <c r="A17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77" s="11">
        <v>656</v>
      </c>
      <c r="C177" s="248" t="str">
        <f t="shared" si="28"/>
        <v>3级-3级</v>
      </c>
      <c r="D177" s="248" t="s">
        <v>33</v>
      </c>
      <c r="E177" s="248" t="s">
        <v>146</v>
      </c>
      <c r="F177" s="248" t="s">
        <v>33</v>
      </c>
      <c r="G177" s="248" t="s">
        <v>112</v>
      </c>
      <c r="H177" s="280">
        <f>IF(I177="主营业务收入",1,IF(I177="营业收入",2,IF(I177="租赁收入",3,IF(I177="利息收入",4,IF(I177="企业拆借利息收入",5,IF(I177="其他业务收入",6,IF(I177="其他收入",7,IF(I177="主营业务成本",8,IF(I177="营业成本",9,IF(I177="生产成本",10,IF(I177="其他业务成本",11,IF(I177="主营业务支出",12,IF(I177="其他业务支出",13,IF(I177="营业外支出",14,IF(I177="材料采购",15,IF(I177="库存商品",16,IF(I177="库存内销商品",17,IF(I177="其他应收款",18,IF(I177="长期股权投资",19,IF(I177="其他应付款",20,IF(I177="财务费用",21,IF(I177="管理费用",22,IF(I177="管理费",23,IF(I177="销售费用",24,IF(I177="投资收益",25,IF(I177="资产处置收益",26,B))))))))))))))))))))))))))</f>
        <v>1</v>
      </c>
      <c r="I177" s="122" t="s">
        <v>144</v>
      </c>
      <c r="J177" s="122" t="s">
        <v>13</v>
      </c>
      <c r="K177" s="215">
        <v>5640.71</v>
      </c>
      <c r="L177" s="122"/>
      <c r="M177" s="122"/>
      <c r="N177" s="124"/>
      <c r="O177" s="393"/>
      <c r="P177" s="125"/>
      <c r="Q177" s="124"/>
      <c r="R177" s="21"/>
      <c r="S177" s="21"/>
      <c r="T177" s="22"/>
      <c r="U177" s="21"/>
      <c r="V177" s="21"/>
      <c r="W177" s="22"/>
      <c r="X177" s="23"/>
      <c r="Y177" s="23"/>
      <c r="Z177" s="24"/>
      <c r="AA177" s="25">
        <f>ROUND(K177-W177-Z177,2)</f>
        <v>5640.71</v>
      </c>
      <c r="AB177" s="25">
        <f t="shared" si="29"/>
        <v>0</v>
      </c>
      <c r="AC177" s="26"/>
      <c r="AD177" s="26"/>
      <c r="AE177" s="26"/>
      <c r="AF177" s="26"/>
      <c r="AG177" s="27"/>
      <c r="AH177" s="26"/>
      <c r="AI177" s="26"/>
      <c r="AJ177" s="26"/>
      <c r="AK177" s="26"/>
      <c r="AL177" s="26"/>
      <c r="AM177" s="26"/>
    </row>
    <row r="178" spans="1:40" ht="13" customHeight="1" x14ac:dyDescent="0.3">
      <c r="A178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178" s="11">
        <v>89</v>
      </c>
      <c r="C178" s="249" t="str">
        <f t="shared" si="28"/>
        <v>2级-2级</v>
      </c>
      <c r="D178" s="249" t="s">
        <v>29</v>
      </c>
      <c r="E178" s="249" t="s">
        <v>158</v>
      </c>
      <c r="F178" s="249" t="s">
        <v>29</v>
      </c>
      <c r="G178" s="249" t="s">
        <v>55</v>
      </c>
      <c r="H178" s="280">
        <f>IF(I178="主营业务收入",1,IF(I178="营业收入",2,IF(I178="租赁收入",3,IF(I178="利息收入",4,IF(I178="企业拆借利息收入",5,IF(I178="其他业务收入",6,IF(I178="其他收入",7,IF(I178="主营业务成本",8,IF(I178="营业成本",9,IF(I178="生产成本",10,IF(I178="其他业务成本",11,IF(I178="主营业务支出",12,IF(I178="其他业务支出",13,IF(I178="营业外支出",14,IF(I178="材料采购",15,IF(I178="库存商品",16,IF(I178="库存内销商品",17,IF(I178="其他应收款",18,IF(I178="长期股权投资",19,IF(I178="其他应付款",20,IF(I178="财务费用",21,IF(I178="管理费用",22,IF(I178="管理费",23,IF(I178="销售费用",24,IF(I178="投资收益",25,IF(I178="资产处置收益",26,B))))))))))))))))))))))))))</f>
        <v>1</v>
      </c>
      <c r="I178" s="122" t="s">
        <v>144</v>
      </c>
      <c r="J178" s="16"/>
      <c r="K178" s="215">
        <v>5341.32</v>
      </c>
      <c r="L178" s="16"/>
      <c r="M178" s="16"/>
      <c r="N178" s="17"/>
      <c r="O178" s="394"/>
      <c r="P178" s="90"/>
      <c r="Q178" s="91"/>
      <c r="R178" s="21"/>
      <c r="S178" s="21"/>
      <c r="T178" s="22"/>
      <c r="U178" s="21"/>
      <c r="V178" s="21"/>
      <c r="W178" s="22"/>
      <c r="X178" s="23"/>
      <c r="Y178" s="23"/>
      <c r="Z178" s="24"/>
      <c r="AA178" s="25">
        <f>ROUND(K180-W178-Z178,2)</f>
        <v>5148.9799999999996</v>
      </c>
      <c r="AB178" s="25">
        <f t="shared" si="29"/>
        <v>0</v>
      </c>
      <c r="AC178" s="26"/>
      <c r="AD178" s="26"/>
      <c r="AE178" s="26"/>
      <c r="AF178" s="26"/>
      <c r="AG178" s="27"/>
      <c r="AH178" s="26"/>
      <c r="AI178" s="26"/>
      <c r="AJ178" s="26"/>
      <c r="AK178" s="26"/>
      <c r="AL178" s="26"/>
      <c r="AM178" s="26"/>
    </row>
    <row r="179" spans="1:40" s="240" customFormat="1" ht="14" x14ac:dyDescent="0.3">
      <c r="A17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79" s="11">
        <v>665</v>
      </c>
      <c r="C179" s="248" t="str">
        <f t="shared" si="28"/>
        <v>3级-3级</v>
      </c>
      <c r="D179" s="248" t="s">
        <v>33</v>
      </c>
      <c r="E179" s="248" t="s">
        <v>146</v>
      </c>
      <c r="F179" s="248" t="s">
        <v>33</v>
      </c>
      <c r="G179" s="248" t="s">
        <v>332</v>
      </c>
      <c r="H179" s="280">
        <f>IF(I179="主营业务收入",1,IF(I179="营业收入",2,IF(I179="租赁收入",3,IF(I179="利息收入",4,IF(I179="企业拆借利息收入",5,IF(I179="其他业务收入",6,IF(I179="其他收入",7,IF(I179="主营业务成本",8,IF(I179="营业成本",9,IF(I179="生产成本",10,IF(I179="其他业务成本",11,IF(I179="主营业务支出",12,IF(I179="其他业务支出",13,IF(I179="营业外支出",14,IF(I179="材料采购",15,IF(I179="库存商品",16,IF(I179="库存内销商品",17,IF(I179="其他应收款",18,IF(I179="长期股权投资",19,IF(I179="其他应付款",20,IF(I179="财务费用",21,IF(I179="管理费用",22,IF(I179="管理费",23,IF(I179="销售费用",24,IF(I179="投资收益",25,IF(I179="资产处置收益",26,B))))))))))))))))))))))))))</f>
        <v>1</v>
      </c>
      <c r="I179" s="122" t="s">
        <v>144</v>
      </c>
      <c r="J179" s="122" t="s">
        <v>13</v>
      </c>
      <c r="K179" s="215">
        <v>5276.99</v>
      </c>
      <c r="L179" s="122"/>
      <c r="M179" s="122"/>
      <c r="N179" s="124"/>
      <c r="O179" s="393"/>
      <c r="P179" s="125"/>
      <c r="Q179" s="124"/>
      <c r="R179" s="21"/>
      <c r="S179" s="21"/>
      <c r="T179" s="22"/>
      <c r="U179" s="21"/>
      <c r="V179" s="21"/>
      <c r="W179" s="22"/>
      <c r="X179" s="23"/>
      <c r="Y179" s="23"/>
      <c r="Z179" s="24"/>
      <c r="AA179" s="25">
        <f t="shared" ref="AA179:AA184" si="30">ROUND(K179-W179-Z179,2)</f>
        <v>5276.99</v>
      </c>
      <c r="AB179" s="25">
        <f t="shared" si="29"/>
        <v>0</v>
      </c>
      <c r="AC179" s="26"/>
      <c r="AD179" s="26"/>
      <c r="AE179" s="26"/>
      <c r="AF179" s="26"/>
      <c r="AG179" s="27"/>
      <c r="AH179" s="26"/>
      <c r="AI179" s="26"/>
      <c r="AJ179" s="26"/>
      <c r="AK179" s="26"/>
      <c r="AL179" s="26"/>
      <c r="AM179" s="26"/>
      <c r="AN179"/>
    </row>
    <row r="180" spans="1:40" ht="13" customHeight="1" x14ac:dyDescent="0.3">
      <c r="A180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180" s="11">
        <v>168</v>
      </c>
      <c r="C180" s="249" t="str">
        <f t="shared" si="28"/>
        <v>3级-4级</v>
      </c>
      <c r="D180" s="249" t="s">
        <v>33</v>
      </c>
      <c r="E180" s="249" t="s">
        <v>232</v>
      </c>
      <c r="F180" s="249" t="s">
        <v>37</v>
      </c>
      <c r="G180" s="249" t="s">
        <v>66</v>
      </c>
      <c r="H180" s="280">
        <f>IF(I180="主营业务收入",1,IF(I180="营业收入",2,IF(I180="租赁收入",3,IF(I180="利息收入",4,IF(I180="企业拆借利息收入",5,IF(I180="其他业务收入",6,IF(I180="其他收入",7,IF(I180="主营业务成本",8,IF(I180="营业成本",9,IF(I180="生产成本",10,IF(I180="其他业务成本",11,IF(I180="主营业务支出",12,IF(I180="其他业务支出",13,IF(I180="营业外支出",14,IF(I180="材料采购",15,IF(I180="库存商品",16,IF(I180="库存内销商品",17,IF(I180="其他应收款",18,IF(I180="长期股权投资",19,IF(I180="其他应付款",20,IF(I180="财务费用",21,IF(I180="管理费用",22,IF(I180="管理费",23,IF(I180="销售费用",24,IF(I180="投资收益",25,IF(I180="资产处置收益",26,B))))))))))))))))))))))))))</f>
        <v>1</v>
      </c>
      <c r="I180" s="122" t="s">
        <v>144</v>
      </c>
      <c r="J180" s="14" t="s">
        <v>210</v>
      </c>
      <c r="K180" s="215">
        <v>5148.9799999999996</v>
      </c>
      <c r="L180" s="16"/>
      <c r="M180" s="16"/>
      <c r="N180" s="17"/>
      <c r="O180" s="394"/>
      <c r="P180" s="89"/>
      <c r="Q180" s="91"/>
      <c r="R180" s="21"/>
      <c r="S180" s="21"/>
      <c r="T180" s="22"/>
      <c r="U180" s="21"/>
      <c r="V180" s="21"/>
      <c r="W180" s="22"/>
      <c r="X180" s="23"/>
      <c r="Y180" s="23"/>
      <c r="Z180" s="24"/>
      <c r="AA180" s="25">
        <f t="shared" si="30"/>
        <v>5148.9799999999996</v>
      </c>
      <c r="AB180" s="25">
        <f t="shared" si="29"/>
        <v>0</v>
      </c>
      <c r="AC180" s="26"/>
      <c r="AD180" s="26"/>
      <c r="AE180" s="26"/>
      <c r="AF180" s="26"/>
      <c r="AG180" s="27"/>
      <c r="AH180" s="26"/>
      <c r="AI180" s="26"/>
      <c r="AJ180" s="26"/>
      <c r="AK180" s="26"/>
      <c r="AL180" s="26"/>
      <c r="AM180" s="26"/>
    </row>
    <row r="181" spans="1:40" s="240" customFormat="1" ht="13" customHeight="1" x14ac:dyDescent="0.3">
      <c r="A181" s="174" t="str">
        <f>HYPERLINK("C:\Users\chizh\Desktop\ffcell\提取结果.xlsx#'2内部关联交易-1'!A1","[提取结果.xlsx]2内部关联交易-1")</f>
        <v>[提取结果.xlsx]2内部关联交易-1</v>
      </c>
      <c r="B181" s="11">
        <v>461</v>
      </c>
      <c r="C181" s="249" t="str">
        <f t="shared" si="28"/>
        <v>4级-2级</v>
      </c>
      <c r="D181" s="249" t="s">
        <v>37</v>
      </c>
      <c r="E181" s="249" t="s">
        <v>148</v>
      </c>
      <c r="F181" s="249" t="s">
        <v>29</v>
      </c>
      <c r="G181" s="250" t="s">
        <v>455</v>
      </c>
      <c r="H181" s="280">
        <f>IF(I181="主营业务收入",1,IF(I181="营业收入",2,IF(I181="租赁收入",3,IF(I181="利息收入",4,IF(I181="企业拆借利息收入",5,IF(I181="其他业务收入",6,IF(I181="其他收入",7,IF(I181="主营业务成本",8,IF(I181="营业成本",9,IF(I181="生产成本",10,IF(I181="其他业务成本",11,IF(I181="主营业务支出",12,IF(I181="其他业务支出",13,IF(I181="营业外支出",14,IF(I181="材料采购",15,IF(I181="库存商品",16,IF(I181="库存内销商品",17,IF(I181="其他应收款",18,IF(I181="长期股权投资",19,IF(I181="其他应付款",20,IF(I181="财务费用",21,IF(I181="管理费用",22,IF(I181="管理费",23,IF(I181="销售费用",24,IF(I181="投资收益",25,IF(I181="资产处置收益",26,B))))))))))))))))))))))))))</f>
        <v>1</v>
      </c>
      <c r="I181" s="122" t="s">
        <v>144</v>
      </c>
      <c r="J181" s="16" t="s">
        <v>144</v>
      </c>
      <c r="K181" s="215">
        <v>5129.20353982301</v>
      </c>
      <c r="L181" s="92"/>
      <c r="M181" s="92"/>
      <c r="N181" s="17"/>
      <c r="O181" s="394"/>
      <c r="P181" s="89"/>
      <c r="Q181" s="91"/>
      <c r="R181" s="21"/>
      <c r="S181" s="21"/>
      <c r="T181" s="22"/>
      <c r="U181" s="21"/>
      <c r="V181" s="21"/>
      <c r="W181" s="22"/>
      <c r="X181" s="23"/>
      <c r="Y181" s="23"/>
      <c r="Z181" s="24"/>
      <c r="AA181" s="25">
        <f t="shared" si="30"/>
        <v>5129.2</v>
      </c>
      <c r="AB181" s="25">
        <f t="shared" si="29"/>
        <v>0</v>
      </c>
      <c r="AC181" s="26"/>
      <c r="AD181" s="26"/>
      <c r="AE181" s="26"/>
      <c r="AF181" s="26"/>
      <c r="AG181" s="27"/>
      <c r="AH181" s="26"/>
      <c r="AI181" s="26"/>
      <c r="AJ181" s="26"/>
      <c r="AK181" s="26"/>
      <c r="AL181" s="26"/>
      <c r="AM181" s="26"/>
      <c r="AN181"/>
    </row>
    <row r="182" spans="1:40" s="240" customFormat="1" ht="13" customHeight="1" x14ac:dyDescent="0.3">
      <c r="A18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82" s="11">
        <v>715</v>
      </c>
      <c r="C182" s="248" t="str">
        <f t="shared" si="28"/>
        <v>3级-3级</v>
      </c>
      <c r="D182" s="248" t="s">
        <v>33</v>
      </c>
      <c r="E182" s="248" t="s">
        <v>117</v>
      </c>
      <c r="F182" s="248" t="s">
        <v>33</v>
      </c>
      <c r="G182" s="248" t="s">
        <v>88</v>
      </c>
      <c r="H182" s="280">
        <f>IF(I182="主营业务收入",1,IF(I182="营业收入",2,IF(I182="租赁收入",3,IF(I182="利息收入",4,IF(I182="企业拆借利息收入",5,IF(I182="其他业务收入",6,IF(I182="其他收入",7,IF(I182="主营业务成本",8,IF(I182="营业成本",9,IF(I182="生产成本",10,IF(I182="其他业务成本",11,IF(I182="主营业务支出",12,IF(I182="其他业务支出",13,IF(I182="营业外支出",14,IF(I182="材料采购",15,IF(I182="库存商品",16,IF(I182="库存内销商品",17,IF(I182="其他应收款",18,IF(I182="长期股权投资",19,IF(I182="其他应付款",20,IF(I182="财务费用",21,IF(I182="管理费用",22,IF(I182="管理费",23,IF(I182="销售费用",24,IF(I182="投资收益",25,IF(I182="资产处置收益",26,B))))))))))))))))))))))))))</f>
        <v>1</v>
      </c>
      <c r="I182" s="122" t="s">
        <v>144</v>
      </c>
      <c r="J182" s="122"/>
      <c r="K182" s="215">
        <v>4882.13</v>
      </c>
      <c r="L182" s="122"/>
      <c r="M182" s="122"/>
      <c r="N182" s="124"/>
      <c r="O182" s="393"/>
      <c r="P182" s="126"/>
      <c r="Q182" s="124"/>
      <c r="R182" s="21"/>
      <c r="S182" s="21"/>
      <c r="T182" s="22"/>
      <c r="U182" s="21"/>
      <c r="V182" s="21"/>
      <c r="W182" s="22"/>
      <c r="X182" s="23"/>
      <c r="Y182" s="23"/>
      <c r="Z182" s="24"/>
      <c r="AA182" s="25">
        <f t="shared" si="30"/>
        <v>4882.13</v>
      </c>
      <c r="AB182" s="25">
        <f t="shared" si="29"/>
        <v>0</v>
      </c>
      <c r="AC182" s="26"/>
      <c r="AD182" s="26"/>
      <c r="AE182" s="26"/>
      <c r="AF182" s="26"/>
      <c r="AG182" s="27"/>
      <c r="AH182" s="26"/>
      <c r="AI182" s="26"/>
      <c r="AJ182" s="26"/>
      <c r="AK182" s="26"/>
      <c r="AL182" s="26"/>
      <c r="AM182" s="26"/>
      <c r="AN182"/>
    </row>
    <row r="183" spans="1:40" ht="13" customHeight="1" x14ac:dyDescent="0.3">
      <c r="A183" s="225" t="str">
        <f>HYPERLINK("C:\Users\chizh\Desktop\ffcell\提取结果.xlsx#'2内部关联交易'!A1","[提取结果.xlsx]2内部关联交易")</f>
        <v>[提取结果.xlsx]2内部关联交易</v>
      </c>
      <c r="B183" s="226">
        <v>429</v>
      </c>
      <c r="C183" s="320" t="str">
        <f t="shared" si="28"/>
        <v>3级-2级</v>
      </c>
      <c r="D183" s="320" t="s">
        <v>665</v>
      </c>
      <c r="E183" s="321" t="s">
        <v>666</v>
      </c>
      <c r="F183" s="320" t="s">
        <v>669</v>
      </c>
      <c r="G183" s="321" t="s">
        <v>673</v>
      </c>
      <c r="H183" s="280">
        <f>IF(I183="主营业务收入",1,IF(I183="营业收入",2,IF(I183="租赁收入",3,IF(I183="利息收入",4,IF(I183="企业拆借利息收入",5,IF(I183="其他业务收入",6,IF(I183="其他收入",7,IF(I183="主营业务成本",8,IF(I183="营业成本",9,IF(I183="生产成本",10,IF(I183="其他业务成本",11,IF(I183="主营业务支出",12,IF(I183="其他业务支出",13,IF(I183="营业外支出",14,IF(I183="材料采购",15,IF(I183="库存商品",16,IF(I183="库存内销商品",17,IF(I183="其他应收款",18,IF(I183="长期股权投资",19,IF(I183="其他应付款",20,IF(I183="财务费用",21,IF(I183="管理费用",22,IF(I183="管理费",23,IF(I183="销售费用",24,IF(I183="投资收益",25,IF(I183="资产处置收益",26,B))))))))))))))))))))))))))</f>
        <v>1</v>
      </c>
      <c r="I183" s="364" t="s">
        <v>144</v>
      </c>
      <c r="J183" s="322" t="s">
        <v>394</v>
      </c>
      <c r="K183" s="323">
        <v>4870.8</v>
      </c>
      <c r="L183" s="398"/>
      <c r="M183" s="398"/>
      <c r="N183" s="324"/>
      <c r="O183" s="395"/>
      <c r="P183" s="235"/>
      <c r="Q183" s="236"/>
      <c r="R183" s="233"/>
      <c r="S183" s="233"/>
      <c r="T183" s="234"/>
      <c r="U183" s="233"/>
      <c r="V183" s="233"/>
      <c r="W183" s="234"/>
      <c r="X183" s="235"/>
      <c r="Y183" s="235"/>
      <c r="Z183" s="236"/>
      <c r="AA183" s="237">
        <f t="shared" si="30"/>
        <v>4870.8</v>
      </c>
      <c r="AB183" s="237">
        <f t="shared" si="29"/>
        <v>0</v>
      </c>
      <c r="AC183" s="238"/>
      <c r="AD183" s="238"/>
      <c r="AE183" s="238"/>
      <c r="AF183" s="238"/>
      <c r="AG183" s="239"/>
      <c r="AH183" s="238"/>
      <c r="AI183" s="238"/>
      <c r="AJ183" s="238"/>
      <c r="AK183" s="238"/>
      <c r="AL183" s="238"/>
      <c r="AM183" s="238"/>
      <c r="AN183" s="240"/>
    </row>
    <row r="184" spans="1:40" ht="13" customHeight="1" x14ac:dyDescent="0.3">
      <c r="A184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184" s="11">
        <v>124</v>
      </c>
      <c r="C184" s="249" t="str">
        <f t="shared" si="28"/>
        <v>2级-3级</v>
      </c>
      <c r="D184" s="249" t="s">
        <v>29</v>
      </c>
      <c r="E184" s="249" t="s">
        <v>50</v>
      </c>
      <c r="F184" s="249" t="s">
        <v>33</v>
      </c>
      <c r="G184" s="249" t="s">
        <v>161</v>
      </c>
      <c r="H184" s="280">
        <f>IF(I184="主营业务收入",1,IF(I184="营业收入",2,IF(I184="租赁收入",3,IF(I184="利息收入",4,IF(I184="企业拆借利息收入",5,IF(I184="其他业务收入",6,IF(I184="其他收入",7,IF(I184="主营业务成本",8,IF(I184="营业成本",9,IF(I184="生产成本",10,IF(I184="其他业务成本",11,IF(I184="主营业务支出",12,IF(I184="其他业务支出",13,IF(I184="营业外支出",14,IF(I184="材料采购",15,IF(I184="库存商品",16,IF(I184="库存内销商品",17,IF(I184="其他应收款",18,IF(I184="长期股权投资",19,IF(I184="其他应付款",20,IF(I184="财务费用",21,IF(I184="管理费用",22,IF(I184="管理费",23,IF(I184="销售费用",24,IF(I184="投资收益",25,IF(I184="资产处置收益",26,B))))))))))))))))))))))))))</f>
        <v>1</v>
      </c>
      <c r="I184" s="122" t="s">
        <v>144</v>
      </c>
      <c r="J184" s="14" t="s">
        <v>208</v>
      </c>
      <c r="K184" s="215">
        <v>4811.28</v>
      </c>
      <c r="L184" s="16"/>
      <c r="M184" s="16"/>
      <c r="N184" s="17"/>
      <c r="O184" s="394"/>
      <c r="P184" s="90"/>
      <c r="Q184" s="91"/>
      <c r="R184" s="21"/>
      <c r="S184" s="21"/>
      <c r="T184" s="22"/>
      <c r="U184" s="21"/>
      <c r="V184" s="21"/>
      <c r="W184" s="22"/>
      <c r="X184" s="23"/>
      <c r="Y184" s="23"/>
      <c r="Z184" s="24"/>
      <c r="AA184" s="25">
        <f t="shared" si="30"/>
        <v>4811.28</v>
      </c>
      <c r="AB184" s="25">
        <f t="shared" si="29"/>
        <v>0</v>
      </c>
      <c r="AC184" s="26"/>
      <c r="AD184" s="26"/>
      <c r="AE184" s="26"/>
      <c r="AF184" s="26"/>
      <c r="AG184" s="27"/>
      <c r="AH184" s="26"/>
      <c r="AI184" s="26"/>
      <c r="AJ184" s="26"/>
      <c r="AK184" s="26"/>
      <c r="AL184" s="26"/>
      <c r="AM184" s="26"/>
    </row>
    <row r="185" spans="1:40" ht="13" customHeight="1" x14ac:dyDescent="0.3">
      <c r="A185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185" s="11">
        <v>102</v>
      </c>
      <c r="C185" s="249" t="str">
        <f t="shared" si="28"/>
        <v>2级-3级</v>
      </c>
      <c r="D185" s="249" t="s">
        <v>29</v>
      </c>
      <c r="E185" s="249" t="s">
        <v>158</v>
      </c>
      <c r="F185" s="249" t="s">
        <v>33</v>
      </c>
      <c r="G185" s="249" t="s">
        <v>114</v>
      </c>
      <c r="H185" s="280">
        <f>IF(I185="主营业务收入",1,IF(I185="营业收入",2,IF(I185="租赁收入",3,IF(I185="利息收入",4,IF(I185="企业拆借利息收入",5,IF(I185="其他业务收入",6,IF(I185="其他收入",7,IF(I185="主营业务成本",8,IF(I185="营业成本",9,IF(I185="生产成本",10,IF(I185="其他业务成本",11,IF(I185="主营业务支出",12,IF(I185="其他业务支出",13,IF(I185="营业外支出",14,IF(I185="材料采购",15,IF(I185="库存商品",16,IF(I185="库存内销商品",17,IF(I185="其他应收款",18,IF(I185="长期股权投资",19,IF(I185="其他应付款",20,IF(I185="财务费用",21,IF(I185="管理费用",22,IF(I185="管理费",23,IF(I185="销售费用",24,IF(I185="投资收益",25,IF(I185="资产处置收益",26,B))))))))))))))))))))))))))</f>
        <v>1</v>
      </c>
      <c r="I185" s="122" t="s">
        <v>144</v>
      </c>
      <c r="J185" s="16"/>
      <c r="K185" s="215">
        <v>4778.76</v>
      </c>
      <c r="L185" s="16"/>
      <c r="M185" s="16"/>
      <c r="N185" s="17"/>
      <c r="O185" s="394"/>
      <c r="P185" s="89"/>
      <c r="Q185" s="91"/>
      <c r="R185" s="21"/>
      <c r="S185" s="21"/>
      <c r="T185" s="22"/>
      <c r="U185" s="21"/>
      <c r="V185" s="21"/>
      <c r="W185" s="22"/>
      <c r="X185" s="23"/>
      <c r="Y185" s="23"/>
      <c r="Z185" s="24"/>
      <c r="AA185" s="25" t="e">
        <f>ROUND(#REF!-W185-Z185,2)</f>
        <v>#REF!</v>
      </c>
      <c r="AB185" s="25">
        <f t="shared" si="29"/>
        <v>0</v>
      </c>
      <c r="AC185" s="26"/>
      <c r="AD185" s="26"/>
      <c r="AE185" s="26"/>
      <c r="AF185" s="26"/>
      <c r="AG185" s="27"/>
      <c r="AH185" s="26"/>
      <c r="AI185" s="26"/>
      <c r="AJ185" s="26"/>
      <c r="AK185" s="26"/>
      <c r="AL185" s="26"/>
      <c r="AM185" s="26"/>
    </row>
    <row r="186" spans="1:40" ht="13" customHeight="1" x14ac:dyDescent="0.3">
      <c r="A18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186" s="11">
        <v>801</v>
      </c>
      <c r="C186" s="249" t="str">
        <f t="shared" si="28"/>
        <v>2级-1级</v>
      </c>
      <c r="D186" s="249" t="s">
        <v>29</v>
      </c>
      <c r="E186" s="249" t="s">
        <v>44</v>
      </c>
      <c r="F186" s="249" t="s">
        <v>27</v>
      </c>
      <c r="G186" s="249" t="s">
        <v>28</v>
      </c>
      <c r="H186" s="280">
        <f>IF(I186="主营业务收入",1,IF(I186="营业收入",2,IF(I186="租赁收入",3,IF(I186="利息收入",4,IF(I186="企业拆借利息收入",5,IF(I186="其他业务收入",6,IF(I186="其他收入",7,IF(I186="主营业务成本",8,IF(I186="营业成本",9,IF(I186="生产成本",10,IF(I186="其他业务成本",11,IF(I186="主营业务支出",12,IF(I186="其他业务支出",13,IF(I186="营业外支出",14,IF(I186="材料采购",15,IF(I186="库存商品",16,IF(I186="库存内销商品",17,IF(I186="其他应收款",18,IF(I186="长期股权投资",19,IF(I186="其他应付款",20,IF(I186="财务费用",21,IF(I186="管理费用",22,IF(I186="管理费",23,IF(I186="销售费用",24,IF(I186="投资收益",25,IF(I186="资产处置收益",26,B))))))))))))))))))))))))))</f>
        <v>1</v>
      </c>
      <c r="I186" s="122" t="s">
        <v>144</v>
      </c>
      <c r="J186" s="87"/>
      <c r="K186" s="215">
        <v>4757.53</v>
      </c>
      <c r="L186" s="87"/>
      <c r="M186" s="87"/>
      <c r="N186" s="17"/>
      <c r="O186" s="394"/>
      <c r="P186" s="89"/>
      <c r="Q186" s="91"/>
      <c r="R186" s="21"/>
      <c r="S186" s="21"/>
      <c r="T186" s="22"/>
      <c r="U186" s="21"/>
      <c r="V186" s="21"/>
      <c r="W186" s="22"/>
      <c r="X186" s="23"/>
      <c r="Y186" s="23"/>
      <c r="Z186" s="24"/>
      <c r="AA186" s="25">
        <f>ROUND(K180-W186-Z186,2)</f>
        <v>5148.9799999999996</v>
      </c>
      <c r="AB186" s="25">
        <f>ROUND(K185+Q186-T186,2)</f>
        <v>4778.76</v>
      </c>
      <c r="AC186" s="26"/>
      <c r="AD186" s="26"/>
      <c r="AE186" s="26"/>
      <c r="AF186" s="26"/>
      <c r="AG186" s="27"/>
      <c r="AH186" s="26"/>
      <c r="AI186" s="26"/>
      <c r="AJ186" s="26"/>
      <c r="AK186" s="26"/>
      <c r="AL186" s="26"/>
      <c r="AM186" s="26"/>
    </row>
    <row r="187" spans="1:40" s="240" customFormat="1" ht="13" customHeight="1" x14ac:dyDescent="0.3">
      <c r="A18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87" s="11">
        <v>712</v>
      </c>
      <c r="C187" s="248" t="str">
        <f t="shared" si="28"/>
        <v>3级-3级</v>
      </c>
      <c r="D187" s="248" t="s">
        <v>33</v>
      </c>
      <c r="E187" s="248" t="s">
        <v>117</v>
      </c>
      <c r="F187" s="248" t="s">
        <v>33</v>
      </c>
      <c r="G187" s="248" t="s">
        <v>80</v>
      </c>
      <c r="H187" s="280">
        <f>IF(I187="主营业务收入",1,IF(I187="营业收入",2,IF(I187="租赁收入",3,IF(I187="利息收入",4,IF(I187="企业拆借利息收入",5,IF(I187="其他业务收入",6,IF(I187="其他收入",7,IF(I187="主营业务成本",8,IF(I187="营业成本",9,IF(I187="生产成本",10,IF(I187="其他业务成本",11,IF(I187="主营业务支出",12,IF(I187="其他业务支出",13,IF(I187="营业外支出",14,IF(I187="材料采购",15,IF(I187="库存商品",16,IF(I187="库存内销商品",17,IF(I187="其他应收款",18,IF(I187="长期股权投资",19,IF(I187="其他应付款",20,IF(I187="财务费用",21,IF(I187="管理费用",22,IF(I187="管理费",23,IF(I187="销售费用",24,IF(I187="投资收益",25,IF(I187="资产处置收益",26,B))))))))))))))))))))))))))</f>
        <v>1</v>
      </c>
      <c r="I187" s="122" t="s">
        <v>144</v>
      </c>
      <c r="J187" s="122"/>
      <c r="K187" s="215">
        <v>4595.22</v>
      </c>
      <c r="L187" s="122"/>
      <c r="M187" s="122"/>
      <c r="N187" s="124"/>
      <c r="O187" s="393"/>
      <c r="P187" s="125"/>
      <c r="Q187" s="124"/>
      <c r="R187" s="21"/>
      <c r="S187" s="21"/>
      <c r="T187" s="22"/>
      <c r="U187" s="21"/>
      <c r="V187" s="21"/>
      <c r="W187" s="22"/>
      <c r="X187" s="23"/>
      <c r="Y187" s="23"/>
      <c r="Z187" s="24"/>
      <c r="AA187" s="25">
        <f>ROUND(K187-W187-Z187,2)</f>
        <v>4595.22</v>
      </c>
      <c r="AB187" s="25">
        <f>ROUND(N187+Q187-T187,2)</f>
        <v>0</v>
      </c>
      <c r="AC187" s="26"/>
      <c r="AD187" s="26"/>
      <c r="AE187" s="26"/>
      <c r="AF187" s="26"/>
      <c r="AG187" s="27"/>
      <c r="AH187" s="26"/>
      <c r="AI187" s="26"/>
      <c r="AJ187" s="26"/>
      <c r="AK187" s="26"/>
      <c r="AL187" s="26"/>
      <c r="AM187" s="26"/>
      <c r="AN187"/>
    </row>
    <row r="188" spans="1:40" ht="14" x14ac:dyDescent="0.3">
      <c r="A18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88" s="11">
        <v>713</v>
      </c>
      <c r="C188" s="248" t="str">
        <f t="shared" si="28"/>
        <v>3级-3级</v>
      </c>
      <c r="D188" s="248" t="s">
        <v>33</v>
      </c>
      <c r="E188" s="248" t="s">
        <v>117</v>
      </c>
      <c r="F188" s="248" t="s">
        <v>33</v>
      </c>
      <c r="G188" s="248" t="s">
        <v>92</v>
      </c>
      <c r="H188" s="280">
        <f>IF(I188="主营业务收入",1,IF(I188="营业收入",2,IF(I188="租赁收入",3,IF(I188="利息收入",4,IF(I188="企业拆借利息收入",5,IF(I188="其他业务收入",6,IF(I188="其他收入",7,IF(I188="主营业务成本",8,IF(I188="营业成本",9,IF(I188="生产成本",10,IF(I188="其他业务成本",11,IF(I188="主营业务支出",12,IF(I188="其他业务支出",13,IF(I188="营业外支出",14,IF(I188="材料采购",15,IF(I188="库存商品",16,IF(I188="库存内销商品",17,IF(I188="其他应收款",18,IF(I188="长期股权投资",19,IF(I188="其他应付款",20,IF(I188="财务费用",21,IF(I188="管理费用",22,IF(I188="管理费",23,IF(I188="销售费用",24,IF(I188="投资收益",25,IF(I188="资产处置收益",26,B))))))))))))))))))))))))))</f>
        <v>1</v>
      </c>
      <c r="I188" s="122" t="s">
        <v>144</v>
      </c>
      <c r="J188" s="122"/>
      <c r="K188" s="215">
        <v>4424.78</v>
      </c>
      <c r="L188" s="122"/>
      <c r="M188" s="122"/>
      <c r="N188" s="124"/>
      <c r="O188" s="393"/>
      <c r="P188" s="125"/>
      <c r="Q188" s="124"/>
      <c r="R188" s="21"/>
      <c r="S188" s="21"/>
      <c r="T188" s="22"/>
      <c r="U188" s="21"/>
      <c r="V188" s="21"/>
      <c r="W188" s="22"/>
      <c r="X188" s="23"/>
      <c r="Y188" s="23"/>
      <c r="Z188" s="24"/>
      <c r="AA188" s="25">
        <f>ROUND(K188-W188-Z188,2)</f>
        <v>4424.78</v>
      </c>
      <c r="AB188" s="25">
        <f>ROUND(N188+Q188-T188,2)</f>
        <v>0</v>
      </c>
      <c r="AC188" s="26"/>
      <c r="AD188" s="26"/>
      <c r="AE188" s="26"/>
      <c r="AF188" s="26"/>
      <c r="AG188" s="27"/>
      <c r="AH188" s="26"/>
      <c r="AI188" s="26"/>
      <c r="AJ188" s="26"/>
      <c r="AK188" s="26"/>
      <c r="AL188" s="26"/>
      <c r="AM188" s="26"/>
    </row>
    <row r="189" spans="1:40" ht="14" x14ac:dyDescent="0.3">
      <c r="A18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89" s="11">
        <v>717</v>
      </c>
      <c r="C189" s="248" t="str">
        <f t="shared" si="28"/>
        <v>3级-3级</v>
      </c>
      <c r="D189" s="248" t="s">
        <v>33</v>
      </c>
      <c r="E189" s="248" t="s">
        <v>117</v>
      </c>
      <c r="F189" s="248" t="s">
        <v>33</v>
      </c>
      <c r="G189" s="248" t="s">
        <v>81</v>
      </c>
      <c r="H189" s="280">
        <f>IF(I189="主营业务收入",1,IF(I189="营业收入",2,IF(I189="租赁收入",3,IF(I189="利息收入",4,IF(I189="企业拆借利息收入",5,IF(I189="其他业务收入",6,IF(I189="其他收入",7,IF(I189="主营业务成本",8,IF(I189="营业成本",9,IF(I189="生产成本",10,IF(I189="其他业务成本",11,IF(I189="主营业务支出",12,IF(I189="其他业务支出",13,IF(I189="营业外支出",14,IF(I189="材料采购",15,IF(I189="库存商品",16,IF(I189="库存内销商品",17,IF(I189="其他应收款",18,IF(I189="长期股权投资",19,IF(I189="其他应付款",20,IF(I189="财务费用",21,IF(I189="管理费用",22,IF(I189="管理费",23,IF(I189="销售费用",24,IF(I189="投资收益",25,IF(I189="资产处置收益",26,B))))))))))))))))))))))))))</f>
        <v>1</v>
      </c>
      <c r="I189" s="122" t="s">
        <v>144</v>
      </c>
      <c r="J189" s="122"/>
      <c r="K189" s="215">
        <v>4386.7299999999996</v>
      </c>
      <c r="L189" s="122"/>
      <c r="M189" s="122"/>
      <c r="N189" s="124"/>
      <c r="O189" s="393"/>
      <c r="P189" s="125"/>
      <c r="Q189" s="124"/>
      <c r="R189" s="21"/>
      <c r="S189" s="21"/>
      <c r="T189" s="22"/>
      <c r="U189" s="21"/>
      <c r="V189" s="21"/>
      <c r="W189" s="22"/>
      <c r="X189" s="23"/>
      <c r="Y189" s="23"/>
      <c r="Z189" s="24"/>
      <c r="AA189" s="25">
        <f>ROUND(K189-W189-Z189,2)</f>
        <v>4386.7299999999996</v>
      </c>
      <c r="AB189" s="25">
        <f>ROUND(N189+Q189-T189,2)</f>
        <v>0</v>
      </c>
      <c r="AC189" s="26"/>
      <c r="AD189" s="26"/>
      <c r="AE189" s="26"/>
      <c r="AF189" s="26"/>
      <c r="AG189" s="27"/>
      <c r="AH189" s="26"/>
      <c r="AI189" s="26"/>
      <c r="AJ189" s="26"/>
      <c r="AK189" s="26"/>
      <c r="AL189" s="26"/>
      <c r="AM189" s="26"/>
    </row>
    <row r="190" spans="1:40" s="240" customFormat="1" ht="13" customHeight="1" x14ac:dyDescent="0.3">
      <c r="A190" s="174" t="str">
        <f>HYPERLINK("C:\Users\chizh\Desktop\ffcell\提取结果.xlsx#'2内部关联交易-1'!A1","[提取结果.xlsx]2内部关联交易-1")</f>
        <v>[提取结果.xlsx]2内部关联交易-1</v>
      </c>
      <c r="B190" s="11">
        <v>458</v>
      </c>
      <c r="C190" s="249" t="str">
        <f t="shared" si="28"/>
        <v>4级-3级</v>
      </c>
      <c r="D190" s="249" t="s">
        <v>37</v>
      </c>
      <c r="E190" s="249" t="s">
        <v>148</v>
      </c>
      <c r="F190" s="250" t="s">
        <v>33</v>
      </c>
      <c r="G190" s="250" t="s">
        <v>453</v>
      </c>
      <c r="H190" s="280">
        <f>IF(I190="主营业务收入",1,IF(I190="营业收入",2,IF(I190="租赁收入",3,IF(I190="利息收入",4,IF(I190="企业拆借利息收入",5,IF(I190="其他业务收入",6,IF(I190="其他收入",7,IF(I190="主营业务成本",8,IF(I190="营业成本",9,IF(I190="生产成本",10,IF(I190="其他业务成本",11,IF(I190="主营业务支出",12,IF(I190="其他业务支出",13,IF(I190="营业外支出",14,IF(I190="材料采购",15,IF(I190="库存商品",16,IF(I190="库存内销商品",17,IF(I190="其他应收款",18,IF(I190="长期股权投资",19,IF(I190="其他应付款",20,IF(I190="财务费用",21,IF(I190="管理费用",22,IF(I190="管理费",23,IF(I190="销售费用",24,IF(I190="投资收益",25,IF(I190="资产处置收益",26,B))))))))))))))))))))))))))</f>
        <v>1</v>
      </c>
      <c r="I190" s="122" t="s">
        <v>144</v>
      </c>
      <c r="J190" s="16" t="s">
        <v>144</v>
      </c>
      <c r="K190" s="215">
        <v>4274.3362831858403</v>
      </c>
      <c r="L190" s="92"/>
      <c r="M190" s="92"/>
      <c r="N190" s="17"/>
      <c r="O190" s="394"/>
      <c r="P190" s="89"/>
      <c r="Q190" s="91"/>
      <c r="R190" s="21"/>
      <c r="S190" s="21"/>
      <c r="T190" s="22"/>
      <c r="U190" s="21"/>
      <c r="V190" s="21"/>
      <c r="W190" s="22"/>
      <c r="X190" s="23"/>
      <c r="Y190" s="23"/>
      <c r="Z190" s="24"/>
      <c r="AA190" s="25">
        <f>ROUND(K190-W190-Z190,2)</f>
        <v>4274.34</v>
      </c>
      <c r="AB190" s="25">
        <f>ROUND(N190+Q190-T190,2)</f>
        <v>0</v>
      </c>
      <c r="AC190" s="26"/>
      <c r="AD190" s="26"/>
      <c r="AE190" s="26"/>
      <c r="AF190" s="26"/>
      <c r="AG190" s="27"/>
      <c r="AH190" s="26"/>
      <c r="AI190" s="26"/>
      <c r="AJ190" s="26"/>
      <c r="AK190" s="26"/>
      <c r="AL190" s="26"/>
      <c r="AM190" s="26"/>
      <c r="AN190"/>
    </row>
    <row r="191" spans="1:40" ht="14" x14ac:dyDescent="0.3">
      <c r="A19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91" s="11">
        <v>703</v>
      </c>
      <c r="C191" s="248" t="str">
        <f t="shared" si="28"/>
        <v>3级-2级</v>
      </c>
      <c r="D191" s="248" t="s">
        <v>33</v>
      </c>
      <c r="E191" s="248" t="s">
        <v>117</v>
      </c>
      <c r="F191" s="248" t="s">
        <v>29</v>
      </c>
      <c r="G191" s="248" t="s">
        <v>163</v>
      </c>
      <c r="H191" s="280">
        <f>IF(I191="主营业务收入",1,IF(I191="营业收入",2,IF(I191="租赁收入",3,IF(I191="利息收入",4,IF(I191="企业拆借利息收入",5,IF(I191="其他业务收入",6,IF(I191="其他收入",7,IF(I191="主营业务成本",8,IF(I191="营业成本",9,IF(I191="生产成本",10,IF(I191="其他业务成本",11,IF(I191="主营业务支出",12,IF(I191="其他业务支出",13,IF(I191="营业外支出",14,IF(I191="材料采购",15,IF(I191="库存商品",16,IF(I191="库存内销商品",17,IF(I191="其他应收款",18,IF(I191="长期股权投资",19,IF(I191="其他应付款",20,IF(I191="财务费用",21,IF(I191="管理费用",22,IF(I191="管理费",23,IF(I191="销售费用",24,IF(I191="投资收益",25,IF(I191="资产处置收益",26,B))))))))))))))))))))))))))</f>
        <v>1</v>
      </c>
      <c r="I191" s="122" t="s">
        <v>144</v>
      </c>
      <c r="J191" s="122"/>
      <c r="K191" s="215">
        <v>4205.3100000000004</v>
      </c>
      <c r="L191" s="122"/>
      <c r="M191" s="122"/>
      <c r="N191" s="124"/>
      <c r="O191" s="393"/>
      <c r="P191" s="125"/>
      <c r="Q191" s="124"/>
      <c r="R191" s="21"/>
      <c r="S191" s="21"/>
      <c r="T191" s="22"/>
      <c r="U191" s="21"/>
      <c r="V191" s="21"/>
      <c r="W191" s="22"/>
      <c r="X191" s="23"/>
      <c r="Y191" s="23"/>
      <c r="Z191" s="24"/>
      <c r="AA191" s="25">
        <f>ROUND(K191-W191-Z191,2)</f>
        <v>4205.3100000000004</v>
      </c>
      <c r="AB191" s="25">
        <f>ROUND(N191+Q191-T191,2)</f>
        <v>0</v>
      </c>
      <c r="AC191" s="26"/>
      <c r="AD191" s="26"/>
      <c r="AE191" s="26"/>
      <c r="AF191" s="26"/>
      <c r="AG191" s="27"/>
      <c r="AH191" s="26"/>
      <c r="AI191" s="26"/>
      <c r="AJ191" s="26"/>
      <c r="AK191" s="26"/>
      <c r="AL191" s="26"/>
      <c r="AM191" s="26"/>
    </row>
    <row r="192" spans="1:40" ht="13" customHeight="1" x14ac:dyDescent="0.3">
      <c r="A19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92" s="11">
        <v>566</v>
      </c>
      <c r="C192" s="249" t="s">
        <v>496</v>
      </c>
      <c r="D192" s="249" t="s">
        <v>33</v>
      </c>
      <c r="E192" s="249" t="s">
        <v>458</v>
      </c>
      <c r="F192" s="249" t="s">
        <v>33</v>
      </c>
      <c r="G192" s="249" t="s">
        <v>452</v>
      </c>
      <c r="H192" s="280">
        <f>IF(I192="主营业务收入",1,IF(I192="营业收入",2,IF(I192="租赁收入",3,IF(I192="利息收入",4,IF(I192="企业拆借利息收入",5,IF(I192="其他业务收入",6,IF(I192="其他收入",7,IF(I192="主营业务成本",8,IF(I192="营业成本",9,IF(I192="生产成本",10,IF(I192="其他业务成本",11,IF(I192="主营业务支出",12,IF(I192="其他业务支出",13,IF(I192="营业外支出",14,IF(I192="材料采购",15,IF(I192="库存商品",16,IF(I192="库存内销商品",17,IF(I192="其他应收款",18,IF(I192="长期股权投资",19,IF(I192="其他应付款",20,IF(I192="财务费用",21,IF(I192="管理费用",22,IF(I192="管理费",23,IF(I192="销售费用",24,IF(I192="投资收益",25,IF(I192="资产处置收益",26,B))))))))))))))))))))))))))</f>
        <v>1</v>
      </c>
      <c r="I192" s="122" t="s">
        <v>144</v>
      </c>
      <c r="J192" s="16"/>
      <c r="K192" s="215">
        <v>4194.6899999999996</v>
      </c>
      <c r="L192" s="16"/>
      <c r="M192" s="16"/>
      <c r="N192" s="17"/>
      <c r="O192" s="394"/>
      <c r="P192" s="89"/>
      <c r="Q192" s="91"/>
      <c r="R192" s="21"/>
      <c r="S192" s="21"/>
      <c r="T192" s="22"/>
      <c r="U192" s="21"/>
      <c r="V192" s="21"/>
      <c r="W192" s="22"/>
      <c r="X192" s="23"/>
      <c r="Y192" s="23"/>
      <c r="Z192" s="24"/>
      <c r="AA192" s="25">
        <v>4194.6899999999996</v>
      </c>
      <c r="AB192" s="25">
        <v>0</v>
      </c>
      <c r="AC192" s="26"/>
      <c r="AD192" s="26"/>
      <c r="AE192" s="26"/>
      <c r="AF192" s="26"/>
      <c r="AG192" s="27"/>
      <c r="AH192" s="26"/>
      <c r="AI192" s="26"/>
      <c r="AJ192" s="26"/>
      <c r="AK192" s="26"/>
      <c r="AL192" s="26"/>
      <c r="AM192" s="26"/>
    </row>
    <row r="193" spans="1:40" ht="14" x14ac:dyDescent="0.3">
      <c r="A19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93" s="11">
        <v>666</v>
      </c>
      <c r="C193" s="248" t="str">
        <f>TEXT(D193,"000")&amp;"-"&amp;TEXT(F193,"000")</f>
        <v>3级-2级</v>
      </c>
      <c r="D193" s="248" t="s">
        <v>33</v>
      </c>
      <c r="E193" s="248" t="s">
        <v>146</v>
      </c>
      <c r="F193" s="248" t="s">
        <v>29</v>
      </c>
      <c r="G193" s="248" t="s">
        <v>52</v>
      </c>
      <c r="H193" s="280">
        <f>IF(I193="主营业务收入",1,IF(I193="营业收入",2,IF(I193="租赁收入",3,IF(I193="利息收入",4,IF(I193="企业拆借利息收入",5,IF(I193="其他业务收入",6,IF(I193="其他收入",7,IF(I193="主营业务成本",8,IF(I193="营业成本",9,IF(I193="生产成本",10,IF(I193="其他业务成本",11,IF(I193="主营业务支出",12,IF(I193="其他业务支出",13,IF(I193="营业外支出",14,IF(I193="材料采购",15,IF(I193="库存商品",16,IF(I193="库存内销商品",17,IF(I193="其他应收款",18,IF(I193="长期股权投资",19,IF(I193="其他应付款",20,IF(I193="财务费用",21,IF(I193="管理费用",22,IF(I193="管理费",23,IF(I193="销售费用",24,IF(I193="投资收益",25,IF(I193="资产处置收益",26,B))))))))))))))))))))))))))</f>
        <v>1</v>
      </c>
      <c r="I193" s="122" t="s">
        <v>144</v>
      </c>
      <c r="J193" s="122" t="s">
        <v>13</v>
      </c>
      <c r="K193" s="215">
        <v>3976.99</v>
      </c>
      <c r="L193" s="122"/>
      <c r="M193" s="122"/>
      <c r="N193" s="124"/>
      <c r="O193" s="393"/>
      <c r="P193" s="125"/>
      <c r="Q193" s="124"/>
      <c r="R193" s="21"/>
      <c r="S193" s="21"/>
      <c r="T193" s="22"/>
      <c r="U193" s="21"/>
      <c r="V193" s="21"/>
      <c r="W193" s="22"/>
      <c r="X193" s="23"/>
      <c r="Y193" s="23"/>
      <c r="Z193" s="24"/>
      <c r="AA193" s="25">
        <f>ROUND(K193-W193-Z193,2)</f>
        <v>3976.99</v>
      </c>
      <c r="AB193" s="25">
        <f>ROUND(N193+Q193-T193,2)</f>
        <v>0</v>
      </c>
      <c r="AC193" s="26"/>
      <c r="AD193" s="26"/>
      <c r="AE193" s="26"/>
      <c r="AF193" s="26"/>
      <c r="AG193" s="27"/>
      <c r="AH193" s="26"/>
      <c r="AI193" s="26"/>
      <c r="AJ193" s="26"/>
      <c r="AK193" s="26"/>
      <c r="AL193" s="26"/>
      <c r="AM193" s="26"/>
    </row>
    <row r="194" spans="1:40" s="240" customFormat="1" ht="13" customHeight="1" x14ac:dyDescent="0.3">
      <c r="A19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94" s="11">
        <v>659</v>
      </c>
      <c r="C194" s="248" t="str">
        <f>TEXT(D194,"000")&amp;"-"&amp;TEXT(F194,"000")</f>
        <v>3级-2级</v>
      </c>
      <c r="D194" s="248" t="s">
        <v>33</v>
      </c>
      <c r="E194" s="248" t="s">
        <v>146</v>
      </c>
      <c r="F194" s="248" t="s">
        <v>29</v>
      </c>
      <c r="G194" s="248" t="s">
        <v>259</v>
      </c>
      <c r="H194" s="280">
        <f>IF(I194="主营业务收入",1,IF(I194="营业收入",2,IF(I194="租赁收入",3,IF(I194="利息收入",4,IF(I194="企业拆借利息收入",5,IF(I194="其他业务收入",6,IF(I194="其他收入",7,IF(I194="主营业务成本",8,IF(I194="营业成本",9,IF(I194="生产成本",10,IF(I194="其他业务成本",11,IF(I194="主营业务支出",12,IF(I194="其他业务支出",13,IF(I194="营业外支出",14,IF(I194="材料采购",15,IF(I194="库存商品",16,IF(I194="库存内销商品",17,IF(I194="其他应收款",18,IF(I194="长期股权投资",19,IF(I194="其他应付款",20,IF(I194="财务费用",21,IF(I194="管理费用",22,IF(I194="管理费",23,IF(I194="销售费用",24,IF(I194="投资收益",25,IF(I194="资产处置收益",26,B))))))))))))))))))))))))))</f>
        <v>1</v>
      </c>
      <c r="I194" s="122" t="s">
        <v>144</v>
      </c>
      <c r="J194" s="122" t="s">
        <v>13</v>
      </c>
      <c r="K194" s="215">
        <v>3918.58</v>
      </c>
      <c r="L194" s="122"/>
      <c r="M194" s="122"/>
      <c r="N194" s="124"/>
      <c r="O194" s="393"/>
      <c r="P194" s="125"/>
      <c r="Q194" s="124"/>
      <c r="R194" s="21"/>
      <c r="S194" s="21"/>
      <c r="T194" s="22"/>
      <c r="U194" s="21"/>
      <c r="V194" s="21"/>
      <c r="W194" s="22"/>
      <c r="X194" s="23"/>
      <c r="Y194" s="23"/>
      <c r="Z194" s="24"/>
      <c r="AA194" s="25">
        <f>ROUND(K194-W194-Z194,2)</f>
        <v>3918.58</v>
      </c>
      <c r="AB194" s="25">
        <f>ROUND(N194+Q194-T194,2)</f>
        <v>0</v>
      </c>
      <c r="AC194" s="26"/>
      <c r="AD194" s="26"/>
      <c r="AE194" s="26"/>
      <c r="AF194" s="26"/>
      <c r="AG194" s="27"/>
      <c r="AH194" s="26"/>
      <c r="AI194" s="26"/>
      <c r="AJ194" s="26"/>
      <c r="AK194" s="26"/>
      <c r="AL194" s="26"/>
      <c r="AM194" s="26"/>
      <c r="AN194"/>
    </row>
    <row r="195" spans="1:40" ht="13" customHeight="1" x14ac:dyDescent="0.3">
      <c r="A19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95" s="11">
        <v>658</v>
      </c>
      <c r="C195" s="248" t="str">
        <f>TEXT(D195,"000")&amp;"-"&amp;TEXT(F195,"000")</f>
        <v>3级-3级</v>
      </c>
      <c r="D195" s="248" t="s">
        <v>33</v>
      </c>
      <c r="E195" s="248" t="s">
        <v>146</v>
      </c>
      <c r="F195" s="248" t="s">
        <v>33</v>
      </c>
      <c r="G195" s="248" t="s">
        <v>570</v>
      </c>
      <c r="H195" s="280">
        <f>IF(I195="主营业务收入",1,IF(I195="营业收入",2,IF(I195="租赁收入",3,IF(I195="利息收入",4,IF(I195="企业拆借利息收入",5,IF(I195="其他业务收入",6,IF(I195="其他收入",7,IF(I195="主营业务成本",8,IF(I195="营业成本",9,IF(I195="生产成本",10,IF(I195="其他业务成本",11,IF(I195="主营业务支出",12,IF(I195="其他业务支出",13,IF(I195="营业外支出",14,IF(I195="材料采购",15,IF(I195="库存商品",16,IF(I195="库存内销商品",17,IF(I195="其他应收款",18,IF(I195="长期股权投资",19,IF(I195="其他应付款",20,IF(I195="财务费用",21,IF(I195="管理费用",22,IF(I195="管理费",23,IF(I195="销售费用",24,IF(I195="投资收益",25,IF(I195="资产处置收益",26,B))))))))))))))))))))))))))</f>
        <v>1</v>
      </c>
      <c r="I195" s="122" t="s">
        <v>144</v>
      </c>
      <c r="J195" s="122" t="s">
        <v>13</v>
      </c>
      <c r="K195" s="215">
        <v>3685.84</v>
      </c>
      <c r="L195" s="122"/>
      <c r="M195" s="122"/>
      <c r="N195" s="124"/>
      <c r="O195" s="393"/>
      <c r="P195" s="126"/>
      <c r="Q195" s="124"/>
      <c r="R195" s="21"/>
      <c r="S195" s="21"/>
      <c r="T195" s="22"/>
      <c r="U195" s="21"/>
      <c r="V195" s="21"/>
      <c r="W195" s="22"/>
      <c r="X195" s="23"/>
      <c r="Y195" s="23"/>
      <c r="Z195" s="24"/>
      <c r="AA195" s="25">
        <f>ROUND(K195-W195-Z195,2)</f>
        <v>3685.84</v>
      </c>
      <c r="AB195" s="25">
        <f>ROUND(N195+Q195-T195,2)</f>
        <v>0</v>
      </c>
      <c r="AC195" s="26"/>
      <c r="AD195" s="26"/>
      <c r="AE195" s="26"/>
      <c r="AF195" s="26"/>
      <c r="AG195" s="27"/>
      <c r="AH195" s="26"/>
      <c r="AI195" s="26"/>
      <c r="AJ195" s="26"/>
      <c r="AK195" s="26"/>
      <c r="AL195" s="26"/>
      <c r="AM195" s="26"/>
    </row>
    <row r="196" spans="1:40" s="240" customFormat="1" ht="14" x14ac:dyDescent="0.3">
      <c r="A19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96" s="11">
        <v>647</v>
      </c>
      <c r="C196" s="248" t="str">
        <f>TEXT(D196,"000")&amp;"-"&amp;TEXT(F196,"000")</f>
        <v>3级-4级</v>
      </c>
      <c r="D196" s="248" t="s">
        <v>33</v>
      </c>
      <c r="E196" s="248" t="s">
        <v>146</v>
      </c>
      <c r="F196" s="248" t="s">
        <v>37</v>
      </c>
      <c r="G196" s="248" t="s">
        <v>42</v>
      </c>
      <c r="H196" s="280">
        <f>IF(I196="主营业务收入",1,IF(I196="营业收入",2,IF(I196="租赁收入",3,IF(I196="利息收入",4,IF(I196="企业拆借利息收入",5,IF(I196="其他业务收入",6,IF(I196="其他收入",7,IF(I196="主营业务成本",8,IF(I196="营业成本",9,IF(I196="生产成本",10,IF(I196="其他业务成本",11,IF(I196="主营业务支出",12,IF(I196="其他业务支出",13,IF(I196="营业外支出",14,IF(I196="材料采购",15,IF(I196="库存商品",16,IF(I196="库存内销商品",17,IF(I196="其他应收款",18,IF(I196="长期股权投资",19,IF(I196="其他应付款",20,IF(I196="财务费用",21,IF(I196="管理费用",22,IF(I196="管理费",23,IF(I196="销售费用",24,IF(I196="投资收益",25,IF(I196="资产处置收益",26,B))))))))))))))))))))))))))</f>
        <v>1</v>
      </c>
      <c r="I196" s="122" t="s">
        <v>144</v>
      </c>
      <c r="J196" s="122" t="s">
        <v>13</v>
      </c>
      <c r="K196" s="215">
        <v>3640.71</v>
      </c>
      <c r="L196" s="122"/>
      <c r="M196" s="122"/>
      <c r="N196" s="124"/>
      <c r="O196" s="393"/>
      <c r="P196" s="126"/>
      <c r="Q196" s="124"/>
      <c r="R196" s="21"/>
      <c r="S196" s="21"/>
      <c r="T196" s="22"/>
      <c r="U196" s="21"/>
      <c r="V196" s="21"/>
      <c r="W196" s="22"/>
      <c r="X196" s="23"/>
      <c r="Y196" s="23"/>
      <c r="Z196" s="24"/>
      <c r="AA196" s="25">
        <f>ROUND(K196-W196-Z196,2)</f>
        <v>3640.71</v>
      </c>
      <c r="AB196" s="25">
        <f>ROUND(N196+Q196-T196,2)</f>
        <v>0</v>
      </c>
      <c r="AC196" s="26"/>
      <c r="AD196" s="26"/>
      <c r="AE196" s="26"/>
      <c r="AF196" s="26"/>
      <c r="AG196" s="27"/>
      <c r="AH196" s="26"/>
      <c r="AI196" s="26"/>
      <c r="AJ196" s="26"/>
      <c r="AK196" s="26"/>
      <c r="AL196" s="26"/>
      <c r="AM196" s="26"/>
      <c r="AN196"/>
    </row>
    <row r="197" spans="1:40" ht="14" x14ac:dyDescent="0.3">
      <c r="A197" s="174" t="str">
        <f>HYPERLINK("C:\Users\chizh\Desktop\ffcell\提取结果.xlsx#'2内部关联交易-1'!A1","[提取结果.xlsx]2内部关联交易-1")</f>
        <v>[提取结果.xlsx]2内部关联交易-1</v>
      </c>
      <c r="B197" s="11">
        <v>466</v>
      </c>
      <c r="C197" s="249" t="str">
        <f>TEXT(D197,"000")&amp;"-"&amp;TEXT(F197,"000")</f>
        <v>4级-3级</v>
      </c>
      <c r="D197" s="249" t="s">
        <v>37</v>
      </c>
      <c r="E197" s="249" t="s">
        <v>148</v>
      </c>
      <c r="F197" s="250" t="s">
        <v>33</v>
      </c>
      <c r="G197" s="250" t="s">
        <v>456</v>
      </c>
      <c r="H197" s="280">
        <f>IF(I197="主营业务收入",1,IF(I197="营业收入",2,IF(I197="租赁收入",3,IF(I197="利息收入",4,IF(I197="企业拆借利息收入",5,IF(I197="其他业务收入",6,IF(I197="其他收入",7,IF(I197="主营业务成本",8,IF(I197="营业成本",9,IF(I197="生产成本",10,IF(I197="其他业务成本",11,IF(I197="主营业务支出",12,IF(I197="其他业务支出",13,IF(I197="营业外支出",14,IF(I197="材料采购",15,IF(I197="库存商品",16,IF(I197="库存内销商品",17,IF(I197="其他应收款",18,IF(I197="长期股权投资",19,IF(I197="其他应付款",20,IF(I197="财务费用",21,IF(I197="管理费用",22,IF(I197="管理费",23,IF(I197="销售费用",24,IF(I197="投资收益",25,IF(I197="资产处置收益",26,B))))))))))))))))))))))))))</f>
        <v>1</v>
      </c>
      <c r="I197" s="122" t="s">
        <v>144</v>
      </c>
      <c r="J197" s="16" t="s">
        <v>144</v>
      </c>
      <c r="K197" s="215">
        <v>3596.1061946902701</v>
      </c>
      <c r="L197" s="92"/>
      <c r="M197" s="92"/>
      <c r="N197" s="17"/>
      <c r="O197" s="394"/>
      <c r="P197" s="90"/>
      <c r="Q197" s="91"/>
      <c r="R197" s="21"/>
      <c r="S197" s="21"/>
      <c r="T197" s="22"/>
      <c r="U197" s="21"/>
      <c r="V197" s="21"/>
      <c r="W197" s="22"/>
      <c r="X197" s="23"/>
      <c r="Y197" s="23"/>
      <c r="Z197" s="24"/>
      <c r="AA197" s="25">
        <f>ROUND(K197-W197-Z197,2)</f>
        <v>3596.11</v>
      </c>
      <c r="AB197" s="25">
        <f>ROUND(N197+Q197-T197,2)</f>
        <v>0</v>
      </c>
      <c r="AC197" s="26"/>
      <c r="AD197" s="26"/>
      <c r="AE197" s="26"/>
      <c r="AF197" s="26"/>
      <c r="AG197" s="27"/>
      <c r="AH197" s="26"/>
      <c r="AI197" s="26"/>
      <c r="AJ197" s="26"/>
      <c r="AK197" s="26"/>
      <c r="AL197" s="26"/>
      <c r="AM197" s="26"/>
    </row>
    <row r="198" spans="1:40" ht="13" customHeight="1" x14ac:dyDescent="0.3">
      <c r="A19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98" s="11">
        <v>539</v>
      </c>
      <c r="C198" s="249" t="s">
        <v>496</v>
      </c>
      <c r="D198" s="249" t="s">
        <v>33</v>
      </c>
      <c r="E198" s="249" t="s">
        <v>114</v>
      </c>
      <c r="F198" s="249" t="s">
        <v>33</v>
      </c>
      <c r="G198" s="249" t="s">
        <v>183</v>
      </c>
      <c r="H198" s="280">
        <f>IF(I198="主营业务收入",1,IF(I198="营业收入",2,IF(I198="租赁收入",3,IF(I198="利息收入",4,IF(I198="企业拆借利息收入",5,IF(I198="其他业务收入",6,IF(I198="其他收入",7,IF(I198="主营业务成本",8,IF(I198="营业成本",9,IF(I198="生产成本",10,IF(I198="其他业务成本",11,IF(I198="主营业务支出",12,IF(I198="其他业务支出",13,IF(I198="营业外支出",14,IF(I198="材料采购",15,IF(I198="库存商品",16,IF(I198="库存内销商品",17,IF(I198="其他应收款",18,IF(I198="长期股权投资",19,IF(I198="其他应付款",20,IF(I198="财务费用",21,IF(I198="管理费用",22,IF(I198="管理费",23,IF(I198="销售费用",24,IF(I198="投资收益",25,IF(I198="资产处置收益",26,B))))))))))))))))))))))))))</f>
        <v>1</v>
      </c>
      <c r="I198" s="122" t="s">
        <v>144</v>
      </c>
      <c r="J198" s="16"/>
      <c r="K198" s="215">
        <v>3508.32</v>
      </c>
      <c r="L198" s="16"/>
      <c r="M198" s="16"/>
      <c r="N198" s="17"/>
      <c r="O198" s="394"/>
      <c r="P198" s="89"/>
      <c r="Q198" s="91"/>
      <c r="R198" s="21"/>
      <c r="S198" s="21"/>
      <c r="T198" s="22"/>
      <c r="U198" s="21"/>
      <c r="V198" s="21"/>
      <c r="W198" s="22"/>
      <c r="X198" s="23"/>
      <c r="Y198" s="23"/>
      <c r="Z198" s="24"/>
      <c r="AA198" s="25">
        <v>3508.32</v>
      </c>
      <c r="AB198" s="25">
        <v>0</v>
      </c>
      <c r="AC198" s="26"/>
      <c r="AD198" s="26"/>
      <c r="AE198" s="26"/>
      <c r="AF198" s="26"/>
      <c r="AG198" s="27"/>
      <c r="AH198" s="26"/>
      <c r="AI198" s="26"/>
      <c r="AJ198" s="26"/>
      <c r="AK198" s="26"/>
      <c r="AL198" s="26"/>
      <c r="AM198" s="26"/>
    </row>
    <row r="199" spans="1:40" ht="13" customHeight="1" x14ac:dyDescent="0.3">
      <c r="A199" s="174" t="str">
        <f>HYPERLINK("C:\Users\chizh\Desktop\ffcell\提取结果.xlsx#'2内部关联交易-1'!A1","[提取结果.xlsx]2内部关联交易-1")</f>
        <v>[提取结果.xlsx]2内部关联交易-1</v>
      </c>
      <c r="B199" s="11">
        <v>471</v>
      </c>
      <c r="C199" s="249" t="str">
        <f>TEXT(D199,"000")&amp;"-"&amp;TEXT(F199,"000")</f>
        <v>4级-2级</v>
      </c>
      <c r="D199" s="249" t="s">
        <v>37</v>
      </c>
      <c r="E199" s="249" t="s">
        <v>148</v>
      </c>
      <c r="F199" s="249" t="s">
        <v>29</v>
      </c>
      <c r="G199" s="249" t="s">
        <v>458</v>
      </c>
      <c r="H199" s="280">
        <f>IF(I199="主营业务收入",1,IF(I199="营业收入",2,IF(I199="租赁收入",3,IF(I199="利息收入",4,IF(I199="企业拆借利息收入",5,IF(I199="其他业务收入",6,IF(I199="其他收入",7,IF(I199="主营业务成本",8,IF(I199="营业成本",9,IF(I199="生产成本",10,IF(I199="其他业务成本",11,IF(I199="主营业务支出",12,IF(I199="其他业务支出",13,IF(I199="营业外支出",14,IF(I199="材料采购",15,IF(I199="库存商品",16,IF(I199="库存内销商品",17,IF(I199="其他应收款",18,IF(I199="长期股权投资",19,IF(I199="其他应付款",20,IF(I199="财务费用",21,IF(I199="管理费用",22,IF(I199="管理费",23,IF(I199="销售费用",24,IF(I199="投资收益",25,IF(I199="资产处置收益",26,B))))))))))))))))))))))))))</f>
        <v>1</v>
      </c>
      <c r="I199" s="122" t="s">
        <v>144</v>
      </c>
      <c r="J199" s="16" t="s">
        <v>144</v>
      </c>
      <c r="K199" s="215">
        <v>3500.8849557522099</v>
      </c>
      <c r="L199" s="92"/>
      <c r="M199" s="92"/>
      <c r="N199" s="17"/>
      <c r="O199" s="394"/>
      <c r="P199" s="89"/>
      <c r="Q199" s="91"/>
      <c r="R199" s="21"/>
      <c r="S199" s="21"/>
      <c r="T199" s="22"/>
      <c r="U199" s="21"/>
      <c r="V199" s="21"/>
      <c r="W199" s="22"/>
      <c r="X199" s="23"/>
      <c r="Y199" s="23"/>
      <c r="Z199" s="24"/>
      <c r="AA199" s="25">
        <f>ROUND(K199-W199-Z199,2)</f>
        <v>3500.88</v>
      </c>
      <c r="AB199" s="25">
        <f>ROUND(N199+Q199-T199,2)</f>
        <v>0</v>
      </c>
      <c r="AC199" s="26"/>
      <c r="AD199" s="26"/>
      <c r="AE199" s="26"/>
      <c r="AF199" s="26"/>
      <c r="AG199" s="27"/>
      <c r="AH199" s="26"/>
      <c r="AI199" s="26"/>
      <c r="AJ199" s="26"/>
      <c r="AK199" s="26"/>
      <c r="AL199" s="26"/>
      <c r="AM199" s="26"/>
    </row>
    <row r="200" spans="1:40" ht="14" x14ac:dyDescent="0.3">
      <c r="A20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00" s="11">
        <v>533</v>
      </c>
      <c r="C200" s="249" t="s">
        <v>496</v>
      </c>
      <c r="D200" s="249" t="s">
        <v>33</v>
      </c>
      <c r="E200" s="249" t="s">
        <v>114</v>
      </c>
      <c r="F200" s="249" t="s">
        <v>33</v>
      </c>
      <c r="G200" s="249" t="s">
        <v>336</v>
      </c>
      <c r="H200" s="280">
        <f>IF(I200="主营业务收入",1,IF(I200="营业收入",2,IF(I200="租赁收入",3,IF(I200="利息收入",4,IF(I200="企业拆借利息收入",5,IF(I200="其他业务收入",6,IF(I200="其他收入",7,IF(I200="主营业务成本",8,IF(I200="营业成本",9,IF(I200="生产成本",10,IF(I200="其他业务成本",11,IF(I200="主营业务支出",12,IF(I200="其他业务支出",13,IF(I200="营业外支出",14,IF(I200="材料采购",15,IF(I200="库存商品",16,IF(I200="库存内销商品",17,IF(I200="其他应收款",18,IF(I200="长期股权投资",19,IF(I200="其他应付款",20,IF(I200="财务费用",21,IF(I200="管理费用",22,IF(I200="管理费",23,IF(I200="销售费用",24,IF(I200="投资收益",25,IF(I200="资产处置收益",26,B))))))))))))))))))))))))))</f>
        <v>1</v>
      </c>
      <c r="I200" s="122" t="s">
        <v>144</v>
      </c>
      <c r="J200" s="16"/>
      <c r="K200" s="215">
        <v>3500.32</v>
      </c>
      <c r="L200" s="16"/>
      <c r="M200" s="16"/>
      <c r="N200" s="17"/>
      <c r="O200" s="394"/>
      <c r="P200" s="89"/>
      <c r="Q200" s="91"/>
      <c r="R200" s="21"/>
      <c r="S200" s="21"/>
      <c r="T200" s="22"/>
      <c r="U200" s="21"/>
      <c r="V200" s="21"/>
      <c r="W200" s="22"/>
      <c r="X200" s="23"/>
      <c r="Y200" s="23"/>
      <c r="Z200" s="24"/>
      <c r="AA200" s="25">
        <v>3500.32</v>
      </c>
      <c r="AB200" s="25">
        <v>0</v>
      </c>
      <c r="AC200" s="26"/>
      <c r="AD200" s="26"/>
      <c r="AE200" s="26"/>
      <c r="AF200" s="26"/>
      <c r="AG200" s="27"/>
      <c r="AH200" s="26"/>
      <c r="AI200" s="26"/>
      <c r="AJ200" s="26"/>
      <c r="AK200" s="26"/>
      <c r="AL200" s="26"/>
      <c r="AM200" s="26"/>
    </row>
    <row r="201" spans="1:40" ht="14" x14ac:dyDescent="0.3">
      <c r="A20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01" s="11">
        <v>316</v>
      </c>
      <c r="C201" s="250" t="str">
        <f>TEXT(D201,"000")&amp;"-"&amp;TEXT(F201,"000")</f>
        <v>4级-3级</v>
      </c>
      <c r="D201" s="249" t="s">
        <v>37</v>
      </c>
      <c r="E201" s="249" t="s">
        <v>42</v>
      </c>
      <c r="F201" s="250" t="s">
        <v>33</v>
      </c>
      <c r="G201" s="259" t="s">
        <v>347</v>
      </c>
      <c r="H201" s="280">
        <f>IF(I201="主营业务收入",1,IF(I201="营业收入",2,IF(I201="租赁收入",3,IF(I201="利息收入",4,IF(I201="企业拆借利息收入",5,IF(I201="其他业务收入",6,IF(I201="其他收入",7,IF(I201="主营业务成本",8,IF(I201="营业成本",9,IF(I201="生产成本",10,IF(I201="其他业务成本",11,IF(I201="主营业务支出",12,IF(I201="其他业务支出",13,IF(I201="营业外支出",14,IF(I201="材料采购",15,IF(I201="库存商品",16,IF(I201="库存内销商品",17,IF(I201="其他应收款",18,IF(I201="长期股权投资",19,IF(I201="其他应付款",20,IF(I201="财务费用",21,IF(I201="管理费用",22,IF(I201="管理费",23,IF(I201="销售费用",24,IF(I201="投资收益",25,IF(I201="资产处置收益",26,B))))))))))))))))))))))))))</f>
        <v>1</v>
      </c>
      <c r="I201" s="122" t="s">
        <v>144</v>
      </c>
      <c r="J201" s="14" t="s">
        <v>303</v>
      </c>
      <c r="K201" s="215">
        <v>3490.04</v>
      </c>
      <c r="L201" s="87"/>
      <c r="M201" s="87"/>
      <c r="N201" s="17"/>
      <c r="O201" s="394"/>
      <c r="P201" s="89"/>
      <c r="Q201" s="91"/>
      <c r="R201" s="21"/>
      <c r="S201" s="21"/>
      <c r="T201" s="22"/>
      <c r="U201" s="21"/>
      <c r="V201" s="21"/>
      <c r="W201" s="22"/>
      <c r="X201" s="23"/>
      <c r="Y201" s="23"/>
      <c r="Z201" s="24"/>
      <c r="AA201" s="25">
        <f>ROUND(K201-W201-Z201,2)</f>
        <v>3490.04</v>
      </c>
      <c r="AB201" s="25">
        <f>ROUND(N201+Q201-T201,2)</f>
        <v>0</v>
      </c>
      <c r="AC201" s="26"/>
      <c r="AD201" s="26"/>
      <c r="AE201" s="26"/>
      <c r="AF201" s="26"/>
      <c r="AG201" s="27"/>
      <c r="AH201" s="26"/>
      <c r="AI201" s="26"/>
      <c r="AJ201" s="26"/>
      <c r="AK201" s="26"/>
      <c r="AL201" s="26"/>
      <c r="AM201" s="26"/>
    </row>
    <row r="202" spans="1:40" s="240" customFormat="1" ht="13" customHeight="1" x14ac:dyDescent="0.3">
      <c r="A20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02" s="11">
        <v>719</v>
      </c>
      <c r="C202" s="248" t="str">
        <f>TEXT(D202,"000")&amp;"-"&amp;TEXT(F202,"000")</f>
        <v>3级-3级</v>
      </c>
      <c r="D202" s="248" t="s">
        <v>33</v>
      </c>
      <c r="E202" s="248" t="s">
        <v>117</v>
      </c>
      <c r="F202" s="248" t="s">
        <v>33</v>
      </c>
      <c r="G202" s="248" t="s">
        <v>114</v>
      </c>
      <c r="H202" s="280">
        <f>IF(I202="主营业务收入",1,IF(I202="营业收入",2,IF(I202="租赁收入",3,IF(I202="利息收入",4,IF(I202="企业拆借利息收入",5,IF(I202="其他业务收入",6,IF(I202="其他收入",7,IF(I202="主营业务成本",8,IF(I202="营业成本",9,IF(I202="生产成本",10,IF(I202="其他业务成本",11,IF(I202="主营业务支出",12,IF(I202="其他业务支出",13,IF(I202="营业外支出",14,IF(I202="材料采购",15,IF(I202="库存商品",16,IF(I202="库存内销商品",17,IF(I202="其他应收款",18,IF(I202="长期股权投资",19,IF(I202="其他应付款",20,IF(I202="财务费用",21,IF(I202="管理费用",22,IF(I202="管理费",23,IF(I202="销售费用",24,IF(I202="投资收益",25,IF(I202="资产处置收益",26,B))))))))))))))))))))))))))</f>
        <v>1</v>
      </c>
      <c r="I202" s="122" t="s">
        <v>144</v>
      </c>
      <c r="J202" s="122"/>
      <c r="K202" s="215">
        <v>3438.06</v>
      </c>
      <c r="L202" s="122"/>
      <c r="M202" s="122"/>
      <c r="N202" s="124"/>
      <c r="O202" s="393"/>
      <c r="P202" s="125"/>
      <c r="Q202" s="124"/>
      <c r="R202" s="21"/>
      <c r="S202" s="21"/>
      <c r="T202" s="22"/>
      <c r="U202" s="21"/>
      <c r="V202" s="21"/>
      <c r="W202" s="22"/>
      <c r="X202" s="23"/>
      <c r="Y202" s="23"/>
      <c r="Z202" s="24"/>
      <c r="AA202" s="25">
        <f>ROUND(K202-W202-Z202,2)</f>
        <v>3438.06</v>
      </c>
      <c r="AB202" s="25">
        <f>ROUND(N202+Q202-T202,2)</f>
        <v>0</v>
      </c>
      <c r="AC202" s="26"/>
      <c r="AD202" s="26"/>
      <c r="AE202" s="26"/>
      <c r="AF202" s="26"/>
      <c r="AG202" s="27"/>
      <c r="AH202" s="26"/>
      <c r="AI202" s="26"/>
      <c r="AJ202" s="26"/>
      <c r="AK202" s="26"/>
      <c r="AL202" s="26"/>
      <c r="AM202" s="26"/>
      <c r="AN202"/>
    </row>
    <row r="203" spans="1:40" ht="13" customHeight="1" x14ac:dyDescent="0.3">
      <c r="A203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03" s="11">
        <v>567</v>
      </c>
      <c r="C203" s="249" t="s">
        <v>497</v>
      </c>
      <c r="D203" s="249" t="s">
        <v>33</v>
      </c>
      <c r="E203" s="249" t="s">
        <v>458</v>
      </c>
      <c r="F203" s="249" t="s">
        <v>29</v>
      </c>
      <c r="G203" s="249" t="s">
        <v>454</v>
      </c>
      <c r="H203" s="280">
        <f>IF(I203="主营业务收入",1,IF(I203="营业收入",2,IF(I203="租赁收入",3,IF(I203="利息收入",4,IF(I203="企业拆借利息收入",5,IF(I203="其他业务收入",6,IF(I203="其他收入",7,IF(I203="主营业务成本",8,IF(I203="营业成本",9,IF(I203="生产成本",10,IF(I203="其他业务成本",11,IF(I203="主营业务支出",12,IF(I203="其他业务支出",13,IF(I203="营业外支出",14,IF(I203="材料采购",15,IF(I203="库存商品",16,IF(I203="库存内销商品",17,IF(I203="其他应收款",18,IF(I203="长期股权投资",19,IF(I203="其他应付款",20,IF(I203="财务费用",21,IF(I203="管理费用",22,IF(I203="管理费",23,IF(I203="销售费用",24,IF(I203="投资收益",25,IF(I203="资产处置收益",26,B))))))))))))))))))))))))))</f>
        <v>1</v>
      </c>
      <c r="I203" s="122" t="s">
        <v>144</v>
      </c>
      <c r="J203" s="16"/>
      <c r="K203" s="215">
        <v>3185.84</v>
      </c>
      <c r="L203" s="16"/>
      <c r="M203" s="16"/>
      <c r="N203" s="17"/>
      <c r="O203" s="394"/>
      <c r="P203" s="89"/>
      <c r="Q203" s="91"/>
      <c r="R203" s="21"/>
      <c r="S203" s="21"/>
      <c r="T203" s="22"/>
      <c r="U203" s="21"/>
      <c r="V203" s="21"/>
      <c r="W203" s="22"/>
      <c r="X203" s="23"/>
      <c r="Y203" s="23"/>
      <c r="Z203" s="24"/>
      <c r="AA203" s="25">
        <v>3185.84</v>
      </c>
      <c r="AB203" s="25">
        <v>0</v>
      </c>
      <c r="AC203" s="26"/>
      <c r="AD203" s="26"/>
      <c r="AE203" s="26"/>
      <c r="AF203" s="26"/>
      <c r="AG203" s="27"/>
      <c r="AH203" s="26"/>
      <c r="AI203" s="26"/>
      <c r="AJ203" s="26"/>
      <c r="AK203" s="26"/>
      <c r="AL203" s="26"/>
      <c r="AM203" s="26"/>
    </row>
    <row r="204" spans="1:40" ht="13" customHeight="1" x14ac:dyDescent="0.3">
      <c r="A20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04" s="11">
        <v>649</v>
      </c>
      <c r="C204" s="248" t="str">
        <f t="shared" ref="C204:C214" si="31">TEXT(D204,"000")&amp;"-"&amp;TEXT(F204,"000")</f>
        <v>3级-3级</v>
      </c>
      <c r="D204" s="248" t="s">
        <v>33</v>
      </c>
      <c r="E204" s="248" t="s">
        <v>146</v>
      </c>
      <c r="F204" s="248" t="s">
        <v>33</v>
      </c>
      <c r="G204" s="248" t="s">
        <v>569</v>
      </c>
      <c r="H204" s="280">
        <f>IF(I204="主营业务收入",1,IF(I204="营业收入",2,IF(I204="租赁收入",3,IF(I204="利息收入",4,IF(I204="企业拆借利息收入",5,IF(I204="其他业务收入",6,IF(I204="其他收入",7,IF(I204="主营业务成本",8,IF(I204="营业成本",9,IF(I204="生产成本",10,IF(I204="其他业务成本",11,IF(I204="主营业务支出",12,IF(I204="其他业务支出",13,IF(I204="营业外支出",14,IF(I204="材料采购",15,IF(I204="库存商品",16,IF(I204="库存内销商品",17,IF(I204="其他应收款",18,IF(I204="长期股权投资",19,IF(I204="其他应付款",20,IF(I204="财务费用",21,IF(I204="管理费用",22,IF(I204="管理费",23,IF(I204="销售费用",24,IF(I204="投资收益",25,IF(I204="资产处置收益",26,B))))))))))))))))))))))))))</f>
        <v>1</v>
      </c>
      <c r="I204" s="122" t="s">
        <v>144</v>
      </c>
      <c r="J204" s="122" t="s">
        <v>13</v>
      </c>
      <c r="K204" s="215">
        <v>3181.42</v>
      </c>
      <c r="L204" s="122"/>
      <c r="M204" s="122"/>
      <c r="N204" s="124"/>
      <c r="O204" s="393"/>
      <c r="P204" s="125"/>
      <c r="Q204" s="124"/>
      <c r="R204" s="21"/>
      <c r="S204" s="21"/>
      <c r="T204" s="22"/>
      <c r="U204" s="21"/>
      <c r="V204" s="21"/>
      <c r="W204" s="22"/>
      <c r="X204" s="23"/>
      <c r="Y204" s="23"/>
      <c r="Z204" s="24"/>
      <c r="AA204" s="25">
        <f t="shared" ref="AA204:AA214" si="32">ROUND(K204-W204-Z204,2)</f>
        <v>3181.42</v>
      </c>
      <c r="AB204" s="25">
        <f t="shared" ref="AB204:AB214" si="33">ROUND(N204+Q204-T204,2)</f>
        <v>0</v>
      </c>
      <c r="AC204" s="26"/>
      <c r="AD204" s="26"/>
      <c r="AE204" s="26"/>
      <c r="AF204" s="26"/>
      <c r="AG204" s="27"/>
      <c r="AH204" s="26"/>
      <c r="AI204" s="26"/>
      <c r="AJ204" s="26"/>
      <c r="AK204" s="26"/>
      <c r="AL204" s="26"/>
      <c r="AM204" s="26"/>
    </row>
    <row r="205" spans="1:40" ht="13" customHeight="1" x14ac:dyDescent="0.3">
      <c r="A20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05" s="11">
        <v>711</v>
      </c>
      <c r="C205" s="248" t="str">
        <f t="shared" si="31"/>
        <v>3级-3级</v>
      </c>
      <c r="D205" s="248" t="s">
        <v>33</v>
      </c>
      <c r="E205" s="248" t="s">
        <v>117</v>
      </c>
      <c r="F205" s="248" t="s">
        <v>33</v>
      </c>
      <c r="G205" s="248" t="s">
        <v>91</v>
      </c>
      <c r="H205" s="280">
        <f>IF(I205="主营业务收入",1,IF(I205="营业收入",2,IF(I205="租赁收入",3,IF(I205="利息收入",4,IF(I205="企业拆借利息收入",5,IF(I205="其他业务收入",6,IF(I205="其他收入",7,IF(I205="主营业务成本",8,IF(I205="营业成本",9,IF(I205="生产成本",10,IF(I205="其他业务成本",11,IF(I205="主营业务支出",12,IF(I205="其他业务支出",13,IF(I205="营业外支出",14,IF(I205="材料采购",15,IF(I205="库存商品",16,IF(I205="库存内销商品",17,IF(I205="其他应收款",18,IF(I205="长期股权投资",19,IF(I205="其他应付款",20,IF(I205="财务费用",21,IF(I205="管理费用",22,IF(I205="管理费",23,IF(I205="销售费用",24,IF(I205="投资收益",25,IF(I205="资产处置收益",26,B))))))))))))))))))))))))))</f>
        <v>1</v>
      </c>
      <c r="I205" s="122" t="s">
        <v>144</v>
      </c>
      <c r="J205" s="122"/>
      <c r="K205" s="215">
        <v>2995.39</v>
      </c>
      <c r="L205" s="122"/>
      <c r="M205" s="122"/>
      <c r="N205" s="124"/>
      <c r="O205" s="393"/>
      <c r="P205" s="125"/>
      <c r="Q205" s="124"/>
      <c r="R205" s="21"/>
      <c r="S205" s="21"/>
      <c r="T205" s="22"/>
      <c r="U205" s="21"/>
      <c r="V205" s="21"/>
      <c r="W205" s="22"/>
      <c r="X205" s="23"/>
      <c r="Y205" s="23"/>
      <c r="Z205" s="24"/>
      <c r="AA205" s="25">
        <f t="shared" si="32"/>
        <v>2995.39</v>
      </c>
      <c r="AB205" s="25">
        <f t="shared" si="33"/>
        <v>0</v>
      </c>
      <c r="AC205" s="26"/>
      <c r="AD205" s="26"/>
      <c r="AE205" s="26"/>
      <c r="AF205" s="26"/>
      <c r="AG205" s="27"/>
      <c r="AH205" s="26"/>
      <c r="AI205" s="26"/>
      <c r="AJ205" s="26"/>
      <c r="AK205" s="26"/>
      <c r="AL205" s="26"/>
      <c r="AM205" s="26"/>
    </row>
    <row r="206" spans="1:40" ht="14" x14ac:dyDescent="0.3">
      <c r="A20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06" s="11">
        <v>637</v>
      </c>
      <c r="C206" s="248" t="str">
        <f t="shared" si="31"/>
        <v>3级-2级</v>
      </c>
      <c r="D206" s="248" t="s">
        <v>33</v>
      </c>
      <c r="E206" s="248" t="s">
        <v>146</v>
      </c>
      <c r="F206" s="248" t="s">
        <v>29</v>
      </c>
      <c r="G206" s="248" t="s">
        <v>50</v>
      </c>
      <c r="H206" s="280">
        <f>IF(I206="主营业务收入",1,IF(I206="营业收入",2,IF(I206="租赁收入",3,IF(I206="利息收入",4,IF(I206="企业拆借利息收入",5,IF(I206="其他业务收入",6,IF(I206="其他收入",7,IF(I206="主营业务成本",8,IF(I206="营业成本",9,IF(I206="生产成本",10,IF(I206="其他业务成本",11,IF(I206="主营业务支出",12,IF(I206="其他业务支出",13,IF(I206="营业外支出",14,IF(I206="材料采购",15,IF(I206="库存商品",16,IF(I206="库存内销商品",17,IF(I206="其他应收款",18,IF(I206="长期股权投资",19,IF(I206="其他应付款",20,IF(I206="财务费用",21,IF(I206="管理费用",22,IF(I206="管理费",23,IF(I206="销售费用",24,IF(I206="投资收益",25,IF(I206="资产处置收益",26,B))))))))))))))))))))))))))</f>
        <v>1</v>
      </c>
      <c r="I206" s="122" t="s">
        <v>144</v>
      </c>
      <c r="J206" s="122" t="s">
        <v>13</v>
      </c>
      <c r="K206" s="215">
        <v>2882.3</v>
      </c>
      <c r="L206" s="122"/>
      <c r="M206" s="122"/>
      <c r="N206" s="124"/>
      <c r="O206" s="393"/>
      <c r="P206" s="126"/>
      <c r="Q206" s="124"/>
      <c r="R206" s="21"/>
      <c r="S206" s="21"/>
      <c r="T206" s="22"/>
      <c r="U206" s="21"/>
      <c r="V206" s="21"/>
      <c r="W206" s="22"/>
      <c r="X206" s="23"/>
      <c r="Y206" s="23"/>
      <c r="Z206" s="24"/>
      <c r="AA206" s="25">
        <f t="shared" si="32"/>
        <v>2882.3</v>
      </c>
      <c r="AB206" s="25">
        <f t="shared" si="33"/>
        <v>0</v>
      </c>
      <c r="AC206" s="26"/>
      <c r="AD206" s="26"/>
      <c r="AE206" s="26"/>
      <c r="AF206" s="26"/>
      <c r="AG206" s="27"/>
      <c r="AH206" s="26"/>
      <c r="AI206" s="26"/>
      <c r="AJ206" s="26"/>
      <c r="AK206" s="26"/>
      <c r="AL206" s="26"/>
      <c r="AM206" s="26"/>
    </row>
    <row r="207" spans="1:40" s="240" customFormat="1" ht="13" customHeight="1" x14ac:dyDescent="0.3">
      <c r="A20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07" s="11">
        <v>716</v>
      </c>
      <c r="C207" s="248" t="str">
        <f t="shared" si="31"/>
        <v>3级-3级</v>
      </c>
      <c r="D207" s="248" t="s">
        <v>33</v>
      </c>
      <c r="E207" s="248" t="s">
        <v>117</v>
      </c>
      <c r="F207" s="248" t="s">
        <v>33</v>
      </c>
      <c r="G207" s="248" t="s">
        <v>98</v>
      </c>
      <c r="H207" s="280">
        <f>IF(I207="主营业务收入",1,IF(I207="营业收入",2,IF(I207="租赁收入",3,IF(I207="利息收入",4,IF(I207="企业拆借利息收入",5,IF(I207="其他业务收入",6,IF(I207="其他收入",7,IF(I207="主营业务成本",8,IF(I207="营业成本",9,IF(I207="生产成本",10,IF(I207="其他业务成本",11,IF(I207="主营业务支出",12,IF(I207="其他业务支出",13,IF(I207="营业外支出",14,IF(I207="材料采购",15,IF(I207="库存商品",16,IF(I207="库存内销商品",17,IF(I207="其他应收款",18,IF(I207="长期股权投资",19,IF(I207="其他应付款",20,IF(I207="财务费用",21,IF(I207="管理费用",22,IF(I207="管理费",23,IF(I207="销售费用",24,IF(I207="投资收益",25,IF(I207="资产处置收益",26,B))))))))))))))))))))))))))</f>
        <v>1</v>
      </c>
      <c r="I207" s="122" t="s">
        <v>144</v>
      </c>
      <c r="J207" s="122"/>
      <c r="K207" s="215">
        <v>2677.88</v>
      </c>
      <c r="L207" s="122"/>
      <c r="M207" s="122"/>
      <c r="N207" s="124"/>
      <c r="O207" s="393"/>
      <c r="P207" s="126"/>
      <c r="Q207" s="124"/>
      <c r="R207" s="21"/>
      <c r="S207" s="21"/>
      <c r="T207" s="22"/>
      <c r="U207" s="21"/>
      <c r="V207" s="21"/>
      <c r="W207" s="22"/>
      <c r="X207" s="23"/>
      <c r="Y207" s="23"/>
      <c r="Z207" s="24"/>
      <c r="AA207" s="25">
        <f t="shared" si="32"/>
        <v>2677.88</v>
      </c>
      <c r="AB207" s="25">
        <f t="shared" si="33"/>
        <v>0</v>
      </c>
      <c r="AC207" s="26"/>
      <c r="AD207" s="26"/>
      <c r="AE207" s="26"/>
      <c r="AF207" s="26"/>
      <c r="AG207" s="27"/>
      <c r="AH207" s="26"/>
      <c r="AI207" s="26"/>
      <c r="AJ207" s="26"/>
      <c r="AK207" s="26"/>
      <c r="AL207" s="26"/>
      <c r="AM207" s="26"/>
      <c r="AN207"/>
    </row>
    <row r="208" spans="1:40" ht="13" customHeight="1" x14ac:dyDescent="0.3">
      <c r="A20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08" s="11">
        <v>641</v>
      </c>
      <c r="C208" s="248" t="str">
        <f t="shared" si="31"/>
        <v>3级-2级</v>
      </c>
      <c r="D208" s="248" t="s">
        <v>33</v>
      </c>
      <c r="E208" s="248" t="s">
        <v>146</v>
      </c>
      <c r="F208" s="248" t="s">
        <v>29</v>
      </c>
      <c r="G208" s="248" t="s">
        <v>163</v>
      </c>
      <c r="H208" s="280">
        <f>IF(I208="主营业务收入",1,IF(I208="营业收入",2,IF(I208="租赁收入",3,IF(I208="利息收入",4,IF(I208="企业拆借利息收入",5,IF(I208="其他业务收入",6,IF(I208="其他收入",7,IF(I208="主营业务成本",8,IF(I208="营业成本",9,IF(I208="生产成本",10,IF(I208="其他业务成本",11,IF(I208="主营业务支出",12,IF(I208="其他业务支出",13,IF(I208="营业外支出",14,IF(I208="材料采购",15,IF(I208="库存商品",16,IF(I208="库存内销商品",17,IF(I208="其他应收款",18,IF(I208="长期股权投资",19,IF(I208="其他应付款",20,IF(I208="财务费用",21,IF(I208="管理费用",22,IF(I208="管理费",23,IF(I208="销售费用",24,IF(I208="投资收益",25,IF(I208="资产处置收益",26,B))))))))))))))))))))))))))</f>
        <v>1</v>
      </c>
      <c r="I208" s="122" t="s">
        <v>144</v>
      </c>
      <c r="J208" s="122" t="s">
        <v>13</v>
      </c>
      <c r="K208" s="215">
        <v>2655.75</v>
      </c>
      <c r="L208" s="122"/>
      <c r="M208" s="122"/>
      <c r="N208" s="124"/>
      <c r="O208" s="393"/>
      <c r="P208" s="125"/>
      <c r="Q208" s="124"/>
      <c r="R208" s="21"/>
      <c r="S208" s="21"/>
      <c r="T208" s="22"/>
      <c r="U208" s="21"/>
      <c r="V208" s="21"/>
      <c r="W208" s="22"/>
      <c r="X208" s="23"/>
      <c r="Y208" s="23"/>
      <c r="Z208" s="24"/>
      <c r="AA208" s="25">
        <f t="shared" si="32"/>
        <v>2655.75</v>
      </c>
      <c r="AB208" s="25">
        <f t="shared" si="33"/>
        <v>0</v>
      </c>
      <c r="AC208" s="26"/>
      <c r="AD208" s="26"/>
      <c r="AE208" s="26"/>
      <c r="AF208" s="26"/>
      <c r="AG208" s="27"/>
      <c r="AH208" s="26"/>
      <c r="AI208" s="26"/>
      <c r="AJ208" s="26"/>
      <c r="AK208" s="26"/>
      <c r="AL208" s="26"/>
      <c r="AM208" s="26"/>
    </row>
    <row r="209" spans="1:40" ht="13" customHeight="1" x14ac:dyDescent="0.3">
      <c r="A20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09" s="11">
        <v>287</v>
      </c>
      <c r="C209" s="249" t="str">
        <f t="shared" si="31"/>
        <v>4级-3级</v>
      </c>
      <c r="D209" s="249" t="s">
        <v>37</v>
      </c>
      <c r="E209" s="249" t="s">
        <v>66</v>
      </c>
      <c r="F209" s="249" t="s">
        <v>33</v>
      </c>
      <c r="G209" s="249" t="s">
        <v>347</v>
      </c>
      <c r="H209" s="280">
        <f>IF(I209="主营业务收入",1,IF(I209="营业收入",2,IF(I209="租赁收入",3,IF(I209="利息收入",4,IF(I209="企业拆借利息收入",5,IF(I209="其他业务收入",6,IF(I209="其他收入",7,IF(I209="主营业务成本",8,IF(I209="营业成本",9,IF(I209="生产成本",10,IF(I209="其他业务成本",11,IF(I209="主营业务支出",12,IF(I209="其他业务支出",13,IF(I209="营业外支出",14,IF(I209="材料采购",15,IF(I209="库存商品",16,IF(I209="库存内销商品",17,IF(I209="其他应收款",18,IF(I209="长期股权投资",19,IF(I209="其他应付款",20,IF(I209="财务费用",21,IF(I209="管理费用",22,IF(I209="管理费",23,IF(I209="销售费用",24,IF(I209="投资收益",25,IF(I209="资产处置收益",26,B))))))))))))))))))))))))))</f>
        <v>1</v>
      </c>
      <c r="I209" s="122" t="s">
        <v>144</v>
      </c>
      <c r="J209" s="14" t="s">
        <v>303</v>
      </c>
      <c r="K209" s="215">
        <v>2617.5300000000002</v>
      </c>
      <c r="L209" s="16"/>
      <c r="M209" s="16"/>
      <c r="N209" s="17"/>
      <c r="O209" s="394"/>
      <c r="P209" s="89"/>
      <c r="Q209" s="91"/>
      <c r="R209" s="21"/>
      <c r="S209" s="21"/>
      <c r="T209" s="22"/>
      <c r="U209" s="21"/>
      <c r="V209" s="21"/>
      <c r="W209" s="22"/>
      <c r="X209" s="23"/>
      <c r="Y209" s="23"/>
      <c r="Z209" s="24"/>
      <c r="AA209" s="25">
        <f t="shared" si="32"/>
        <v>2617.5300000000002</v>
      </c>
      <c r="AB209" s="25">
        <f t="shared" si="33"/>
        <v>0</v>
      </c>
      <c r="AC209" s="26"/>
      <c r="AD209" s="26"/>
      <c r="AE209" s="26"/>
      <c r="AF209" s="26"/>
      <c r="AG209" s="27"/>
      <c r="AH209" s="26"/>
      <c r="AI209" s="26"/>
      <c r="AJ209" s="26"/>
      <c r="AK209" s="26"/>
      <c r="AL209" s="26"/>
      <c r="AM209" s="26"/>
    </row>
    <row r="210" spans="1:40" s="240" customFormat="1" ht="14" x14ac:dyDescent="0.3">
      <c r="A21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10" s="11">
        <v>592</v>
      </c>
      <c r="C210" s="248" t="str">
        <f t="shared" si="31"/>
        <v>3级-2级</v>
      </c>
      <c r="D210" s="248" t="s">
        <v>33</v>
      </c>
      <c r="E210" s="248" t="s">
        <v>160</v>
      </c>
      <c r="F210" s="248" t="s">
        <v>29</v>
      </c>
      <c r="G210" s="248" t="s">
        <v>54</v>
      </c>
      <c r="H210" s="280">
        <f>IF(I210="主营业务收入",1,IF(I210="营业收入",2,IF(I210="租赁收入",3,IF(I210="利息收入",4,IF(I210="企业拆借利息收入",5,IF(I210="其他业务收入",6,IF(I210="其他收入",7,IF(I210="主营业务成本",8,IF(I210="营业成本",9,IF(I210="生产成本",10,IF(I210="其他业务成本",11,IF(I210="主营业务支出",12,IF(I210="其他业务支出",13,IF(I210="营业外支出",14,IF(I210="材料采购",15,IF(I210="库存商品",16,IF(I210="库存内销商品",17,IF(I210="其他应收款",18,IF(I210="长期股权投资",19,IF(I210="其他应付款",20,IF(I210="财务费用",21,IF(I210="管理费用",22,IF(I210="管理费",23,IF(I210="销售费用",24,IF(I210="投资收益",25,IF(I210="资产处置收益",26,B))))))))))))))))))))))))))</f>
        <v>1</v>
      </c>
      <c r="I210" s="122" t="s">
        <v>144</v>
      </c>
      <c r="J210" s="122" t="s">
        <v>522</v>
      </c>
      <c r="K210" s="220">
        <v>2495.58</v>
      </c>
      <c r="L210" s="122"/>
      <c r="M210" s="122"/>
      <c r="N210" s="124"/>
      <c r="O210" s="393"/>
      <c r="P210" s="125"/>
      <c r="Q210" s="124"/>
      <c r="R210" s="21"/>
      <c r="S210" s="21"/>
      <c r="T210" s="22"/>
      <c r="U210" s="21"/>
      <c r="V210" s="21"/>
      <c r="W210" s="22"/>
      <c r="X210" s="23"/>
      <c r="Y210" s="23"/>
      <c r="Z210" s="24"/>
      <c r="AA210" s="25">
        <f t="shared" si="32"/>
        <v>2495.58</v>
      </c>
      <c r="AB210" s="25">
        <f t="shared" si="33"/>
        <v>0</v>
      </c>
      <c r="AC210" s="26"/>
      <c r="AD210" s="26"/>
      <c r="AE210" s="26"/>
      <c r="AF210" s="26"/>
      <c r="AG210" s="27"/>
      <c r="AH210" s="26"/>
      <c r="AI210" s="26"/>
      <c r="AJ210" s="26"/>
      <c r="AK210" s="26"/>
      <c r="AL210" s="26"/>
      <c r="AM210" s="26"/>
      <c r="AN210"/>
    </row>
    <row r="211" spans="1:40" ht="13" customHeight="1" x14ac:dyDescent="0.3">
      <c r="A211" s="174" t="str">
        <f>HYPERLINK("C:\Users\chizh\Desktop\ffcell\提取结果.xlsx#'2内部关联交易-1'!A1","[提取结果.xlsx]2内部关联交易-1")</f>
        <v>[提取结果.xlsx]2内部关联交易-1</v>
      </c>
      <c r="B211" s="11">
        <v>460</v>
      </c>
      <c r="C211" s="249" t="str">
        <f t="shared" si="31"/>
        <v>4级-3级</v>
      </c>
      <c r="D211" s="249" t="s">
        <v>37</v>
      </c>
      <c r="E211" s="249" t="s">
        <v>148</v>
      </c>
      <c r="F211" s="250" t="s">
        <v>33</v>
      </c>
      <c r="G211" s="250" t="s">
        <v>425</v>
      </c>
      <c r="H211" s="280">
        <f>IF(I211="主营业务收入",1,IF(I211="营业收入",2,IF(I211="租赁收入",3,IF(I211="利息收入",4,IF(I211="企业拆借利息收入",5,IF(I211="其他业务收入",6,IF(I211="其他收入",7,IF(I211="主营业务成本",8,IF(I211="营业成本",9,IF(I211="生产成本",10,IF(I211="其他业务成本",11,IF(I211="主营业务支出",12,IF(I211="其他业务支出",13,IF(I211="营业外支出",14,IF(I211="材料采购",15,IF(I211="库存商品",16,IF(I211="库存内销商品",17,IF(I211="其他应收款",18,IF(I211="长期股权投资",19,IF(I211="其他应付款",20,IF(I211="财务费用",21,IF(I211="管理费用",22,IF(I211="管理费",23,IF(I211="销售费用",24,IF(I211="投资收益",25,IF(I211="资产处置收益",26,B))))))))))))))))))))))))))</f>
        <v>1</v>
      </c>
      <c r="I211" s="122" t="s">
        <v>144</v>
      </c>
      <c r="J211" s="16" t="s">
        <v>144</v>
      </c>
      <c r="K211" s="215">
        <v>2477.8761061946898</v>
      </c>
      <c r="L211" s="92"/>
      <c r="M211" s="92"/>
      <c r="N211" s="17"/>
      <c r="O211" s="394"/>
      <c r="P211" s="89"/>
      <c r="Q211" s="91"/>
      <c r="R211" s="21"/>
      <c r="S211" s="21"/>
      <c r="T211" s="22"/>
      <c r="U211" s="21"/>
      <c r="V211" s="21"/>
      <c r="W211" s="22"/>
      <c r="X211" s="23"/>
      <c r="Y211" s="23"/>
      <c r="Z211" s="24"/>
      <c r="AA211" s="25">
        <f t="shared" si="32"/>
        <v>2477.88</v>
      </c>
      <c r="AB211" s="25">
        <f t="shared" si="33"/>
        <v>0</v>
      </c>
      <c r="AC211" s="26"/>
      <c r="AD211" s="26"/>
      <c r="AE211" s="26"/>
      <c r="AF211" s="26"/>
      <c r="AG211" s="27"/>
      <c r="AH211" s="26"/>
      <c r="AI211" s="26"/>
      <c r="AJ211" s="26"/>
      <c r="AK211" s="26"/>
      <c r="AL211" s="26"/>
      <c r="AM211" s="26"/>
    </row>
    <row r="212" spans="1:40" s="240" customFormat="1" ht="13" customHeight="1" x14ac:dyDescent="0.3">
      <c r="A212" s="174" t="str">
        <f>HYPERLINK("C:\Users\chizh\Desktop\ffcell\提取结果.xlsx#'2内部关联交易-1'!A1","[提取结果.xlsx]2内部关联交易-1")</f>
        <v>[提取结果.xlsx]2内部关联交易-1</v>
      </c>
      <c r="B212" s="11">
        <v>457</v>
      </c>
      <c r="C212" s="249" t="str">
        <f t="shared" si="31"/>
        <v>4级-3级</v>
      </c>
      <c r="D212" s="249" t="s">
        <v>37</v>
      </c>
      <c r="E212" s="249" t="s">
        <v>148</v>
      </c>
      <c r="F212" s="250" t="s">
        <v>33</v>
      </c>
      <c r="G212" s="250" t="s">
        <v>452</v>
      </c>
      <c r="H212" s="280">
        <f>IF(I212="主营业务收入",1,IF(I212="营业收入",2,IF(I212="租赁收入",3,IF(I212="利息收入",4,IF(I212="企业拆借利息收入",5,IF(I212="其他业务收入",6,IF(I212="其他收入",7,IF(I212="主营业务成本",8,IF(I212="营业成本",9,IF(I212="生产成本",10,IF(I212="其他业务成本",11,IF(I212="主营业务支出",12,IF(I212="其他业务支出",13,IF(I212="营业外支出",14,IF(I212="材料采购",15,IF(I212="库存商品",16,IF(I212="库存内销商品",17,IF(I212="其他应收款",18,IF(I212="长期股权投资",19,IF(I212="其他应付款",20,IF(I212="财务费用",21,IF(I212="管理费用",22,IF(I212="管理费",23,IF(I212="销售费用",24,IF(I212="投资收益",25,IF(I212="资产处置收益",26,B))))))))))))))))))))))))))</f>
        <v>1</v>
      </c>
      <c r="I212" s="122" t="s">
        <v>144</v>
      </c>
      <c r="J212" s="16" t="s">
        <v>144</v>
      </c>
      <c r="K212" s="215">
        <v>2389.3805309734498</v>
      </c>
      <c r="L212" s="92"/>
      <c r="M212" s="92"/>
      <c r="N212" s="17"/>
      <c r="O212" s="394"/>
      <c r="P212" s="89"/>
      <c r="Q212" s="91"/>
      <c r="R212" s="21"/>
      <c r="S212" s="21"/>
      <c r="T212" s="22"/>
      <c r="U212" s="21"/>
      <c r="V212" s="21"/>
      <c r="W212" s="22"/>
      <c r="X212" s="23"/>
      <c r="Y212" s="23"/>
      <c r="Z212" s="24"/>
      <c r="AA212" s="25">
        <f t="shared" si="32"/>
        <v>2389.38</v>
      </c>
      <c r="AB212" s="25">
        <f t="shared" si="33"/>
        <v>0</v>
      </c>
      <c r="AC212" s="26"/>
      <c r="AD212" s="26"/>
      <c r="AE212" s="26"/>
      <c r="AF212" s="26"/>
      <c r="AG212" s="27"/>
      <c r="AH212" s="26"/>
      <c r="AI212" s="26"/>
      <c r="AJ212" s="26"/>
      <c r="AK212" s="26"/>
      <c r="AL212" s="26"/>
      <c r="AM212" s="26"/>
      <c r="AN212"/>
    </row>
    <row r="213" spans="1:40" s="240" customFormat="1" ht="14" x14ac:dyDescent="0.3">
      <c r="A21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13" s="11">
        <v>664</v>
      </c>
      <c r="C213" s="248" t="str">
        <f t="shared" si="31"/>
        <v>3级-2级</v>
      </c>
      <c r="D213" s="248" t="s">
        <v>33</v>
      </c>
      <c r="E213" s="248" t="s">
        <v>146</v>
      </c>
      <c r="F213" s="248" t="s">
        <v>29</v>
      </c>
      <c r="G213" s="248" t="s">
        <v>131</v>
      </c>
      <c r="H213" s="280">
        <f>IF(I213="主营业务收入",1,IF(I213="营业收入",2,IF(I213="租赁收入",3,IF(I213="利息收入",4,IF(I213="企业拆借利息收入",5,IF(I213="其他业务收入",6,IF(I213="其他收入",7,IF(I213="主营业务成本",8,IF(I213="营业成本",9,IF(I213="生产成本",10,IF(I213="其他业务成本",11,IF(I213="主营业务支出",12,IF(I213="其他业务支出",13,IF(I213="营业外支出",14,IF(I213="材料采购",15,IF(I213="库存商品",16,IF(I213="库存内销商品",17,IF(I213="其他应收款",18,IF(I213="长期股权投资",19,IF(I213="其他应付款",20,IF(I213="财务费用",21,IF(I213="管理费用",22,IF(I213="管理费",23,IF(I213="销售费用",24,IF(I213="投资收益",25,IF(I213="资产处置收益",26,B))))))))))))))))))))))))))</f>
        <v>1</v>
      </c>
      <c r="I213" s="122" t="s">
        <v>144</v>
      </c>
      <c r="J213" s="122" t="s">
        <v>13</v>
      </c>
      <c r="K213" s="215">
        <v>2385.84</v>
      </c>
      <c r="L213" s="122"/>
      <c r="M213" s="122"/>
      <c r="N213" s="140"/>
      <c r="O213" s="393"/>
      <c r="P213" s="125"/>
      <c r="Q213" s="124"/>
      <c r="R213" s="21"/>
      <c r="S213" s="21"/>
      <c r="T213" s="22"/>
      <c r="U213" s="21"/>
      <c r="V213" s="21"/>
      <c r="W213" s="22"/>
      <c r="X213" s="23"/>
      <c r="Y213" s="23"/>
      <c r="Z213" s="24"/>
      <c r="AA213" s="25">
        <f t="shared" si="32"/>
        <v>2385.84</v>
      </c>
      <c r="AB213" s="25">
        <f t="shared" si="33"/>
        <v>0</v>
      </c>
      <c r="AC213" s="26"/>
      <c r="AD213" s="26"/>
      <c r="AE213" s="26"/>
      <c r="AF213" s="26"/>
      <c r="AG213" s="27"/>
      <c r="AH213" s="26"/>
      <c r="AI213" s="26"/>
      <c r="AJ213" s="26"/>
      <c r="AK213" s="26"/>
      <c r="AL213" s="26"/>
      <c r="AM213" s="26"/>
      <c r="AN213"/>
    </row>
    <row r="214" spans="1:40" s="240" customFormat="1" ht="13" customHeight="1" x14ac:dyDescent="0.3">
      <c r="A21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14" s="11">
        <v>668</v>
      </c>
      <c r="C214" s="248" t="str">
        <f t="shared" si="31"/>
        <v>3级-2级</v>
      </c>
      <c r="D214" s="248" t="s">
        <v>33</v>
      </c>
      <c r="E214" s="248" t="s">
        <v>146</v>
      </c>
      <c r="F214" s="248" t="s">
        <v>29</v>
      </c>
      <c r="G214" s="248" t="s">
        <v>64</v>
      </c>
      <c r="H214" s="280">
        <f>IF(I214="主营业务收入",1,IF(I214="营业收入",2,IF(I214="租赁收入",3,IF(I214="利息收入",4,IF(I214="企业拆借利息收入",5,IF(I214="其他业务收入",6,IF(I214="其他收入",7,IF(I214="主营业务成本",8,IF(I214="营业成本",9,IF(I214="生产成本",10,IF(I214="其他业务成本",11,IF(I214="主营业务支出",12,IF(I214="其他业务支出",13,IF(I214="营业外支出",14,IF(I214="材料采购",15,IF(I214="库存商品",16,IF(I214="库存内销商品",17,IF(I214="其他应收款",18,IF(I214="长期股权投资",19,IF(I214="其他应付款",20,IF(I214="财务费用",21,IF(I214="管理费用",22,IF(I214="管理费",23,IF(I214="销售费用",24,IF(I214="投资收益",25,IF(I214="资产处置收益",26,B))))))))))))))))))))))))))</f>
        <v>1</v>
      </c>
      <c r="I214" s="122" t="s">
        <v>144</v>
      </c>
      <c r="J214" s="122" t="s">
        <v>13</v>
      </c>
      <c r="K214" s="215">
        <v>2327.4299999999998</v>
      </c>
      <c r="L214" s="122"/>
      <c r="M214" s="122"/>
      <c r="N214" s="124"/>
      <c r="O214" s="393"/>
      <c r="P214" s="125"/>
      <c r="Q214" s="124"/>
      <c r="R214" s="21"/>
      <c r="S214" s="21"/>
      <c r="T214" s="22"/>
      <c r="U214" s="21"/>
      <c r="V214" s="21"/>
      <c r="W214" s="22"/>
      <c r="X214" s="23"/>
      <c r="Y214" s="23"/>
      <c r="Z214" s="24"/>
      <c r="AA214" s="25">
        <f t="shared" si="32"/>
        <v>2327.4299999999998</v>
      </c>
      <c r="AB214" s="25">
        <f t="shared" si="33"/>
        <v>0</v>
      </c>
      <c r="AC214" s="26"/>
      <c r="AD214" s="26"/>
      <c r="AE214" s="26"/>
      <c r="AF214" s="26"/>
      <c r="AG214" s="27"/>
      <c r="AH214" s="26"/>
      <c r="AI214" s="26"/>
      <c r="AJ214" s="26"/>
      <c r="AK214" s="26"/>
      <c r="AL214" s="26"/>
      <c r="AM214" s="26"/>
      <c r="AN214"/>
    </row>
    <row r="215" spans="1:40" ht="13" customHeight="1" x14ac:dyDescent="0.3">
      <c r="A21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15" s="11">
        <v>536</v>
      </c>
      <c r="C215" s="249" t="s">
        <v>496</v>
      </c>
      <c r="D215" s="249" t="s">
        <v>33</v>
      </c>
      <c r="E215" s="249" t="s">
        <v>114</v>
      </c>
      <c r="F215" s="249" t="s">
        <v>33</v>
      </c>
      <c r="G215" s="249" t="s">
        <v>333</v>
      </c>
      <c r="H215" s="280">
        <f>IF(I215="主营业务收入",1,IF(I215="营业收入",2,IF(I215="租赁收入",3,IF(I215="利息收入",4,IF(I215="企业拆借利息收入",5,IF(I215="其他业务收入",6,IF(I215="其他收入",7,IF(I215="主营业务成本",8,IF(I215="营业成本",9,IF(I215="生产成本",10,IF(I215="其他业务成本",11,IF(I215="主营业务支出",12,IF(I215="其他业务支出",13,IF(I215="营业外支出",14,IF(I215="材料采购",15,IF(I215="库存商品",16,IF(I215="库存内销商品",17,IF(I215="其他应收款",18,IF(I215="长期股权投资",19,IF(I215="其他应付款",20,IF(I215="财务费用",21,IF(I215="管理费用",22,IF(I215="管理费",23,IF(I215="销售费用",24,IF(I215="投资收益",25,IF(I215="资产处置收益",26,B))))))))))))))))))))))))))</f>
        <v>1</v>
      </c>
      <c r="I215" s="122" t="s">
        <v>144</v>
      </c>
      <c r="J215" s="16"/>
      <c r="K215" s="215">
        <v>2150.59</v>
      </c>
      <c r="L215" s="16"/>
      <c r="M215" s="16"/>
      <c r="N215" s="17"/>
      <c r="O215" s="394"/>
      <c r="P215" s="89"/>
      <c r="Q215" s="91"/>
      <c r="R215" s="21"/>
      <c r="S215" s="21"/>
      <c r="T215" s="22"/>
      <c r="U215" s="21"/>
      <c r="V215" s="21"/>
      <c r="W215" s="22"/>
      <c r="X215" s="23"/>
      <c r="Y215" s="23"/>
      <c r="Z215" s="24"/>
      <c r="AA215" s="25">
        <v>2150.59</v>
      </c>
      <c r="AB215" s="25">
        <v>0</v>
      </c>
      <c r="AC215" s="26"/>
      <c r="AD215" s="26"/>
      <c r="AE215" s="26"/>
      <c r="AF215" s="26"/>
      <c r="AG215" s="27"/>
      <c r="AH215" s="26"/>
      <c r="AI215" s="26"/>
      <c r="AJ215" s="26"/>
      <c r="AK215" s="26"/>
      <c r="AL215" s="26"/>
      <c r="AM215" s="26"/>
    </row>
    <row r="216" spans="1:40" s="240" customFormat="1" ht="13" customHeight="1" x14ac:dyDescent="0.3">
      <c r="A216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16" s="11">
        <v>524</v>
      </c>
      <c r="C216" s="249" t="s">
        <v>496</v>
      </c>
      <c r="D216" s="249" t="s">
        <v>33</v>
      </c>
      <c r="E216" s="249" t="s">
        <v>114</v>
      </c>
      <c r="F216" s="249" t="s">
        <v>33</v>
      </c>
      <c r="G216" s="249" t="s">
        <v>96</v>
      </c>
      <c r="H216" s="280">
        <f>IF(I216="主营业务收入",1,IF(I216="营业收入",2,IF(I216="租赁收入",3,IF(I216="利息收入",4,IF(I216="企业拆借利息收入",5,IF(I216="其他业务收入",6,IF(I216="其他收入",7,IF(I216="主营业务成本",8,IF(I216="营业成本",9,IF(I216="生产成本",10,IF(I216="其他业务成本",11,IF(I216="主营业务支出",12,IF(I216="其他业务支出",13,IF(I216="营业外支出",14,IF(I216="材料采购",15,IF(I216="库存商品",16,IF(I216="库存内销商品",17,IF(I216="其他应收款",18,IF(I216="长期股权投资",19,IF(I216="其他应付款",20,IF(I216="财务费用",21,IF(I216="管理费用",22,IF(I216="管理费",23,IF(I216="销售费用",24,IF(I216="投资收益",25,IF(I216="资产处置收益",26,B))))))))))))))))))))))))))</f>
        <v>1</v>
      </c>
      <c r="I216" s="122" t="s">
        <v>144</v>
      </c>
      <c r="J216" s="16"/>
      <c r="K216" s="215">
        <v>2101.77</v>
      </c>
      <c r="L216" s="16"/>
      <c r="M216" s="16"/>
      <c r="N216" s="17"/>
      <c r="O216" s="394"/>
      <c r="P216" s="89"/>
      <c r="Q216" s="91"/>
      <c r="R216" s="21"/>
      <c r="S216" s="21"/>
      <c r="T216" s="22"/>
      <c r="U216" s="21"/>
      <c r="V216" s="21"/>
      <c r="W216" s="22"/>
      <c r="X216" s="23"/>
      <c r="Y216" s="23"/>
      <c r="Z216" s="24"/>
      <c r="AA216" s="25">
        <v>2101.77</v>
      </c>
      <c r="AB216" s="25">
        <v>0</v>
      </c>
      <c r="AC216" s="26"/>
      <c r="AD216" s="26"/>
      <c r="AE216" s="26"/>
      <c r="AF216" s="26"/>
      <c r="AG216" s="27"/>
      <c r="AH216" s="26"/>
      <c r="AI216" s="26"/>
      <c r="AJ216" s="26"/>
      <c r="AK216" s="26"/>
      <c r="AL216" s="26"/>
      <c r="AM216" s="26"/>
      <c r="AN216"/>
    </row>
    <row r="217" spans="1:40" ht="13" customHeight="1" x14ac:dyDescent="0.3">
      <c r="A21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17" s="11">
        <v>605</v>
      </c>
      <c r="C217" s="248" t="str">
        <f t="shared" ref="C217:C227" si="34">TEXT(D217,"000")&amp;"-"&amp;TEXT(F217,"000")</f>
        <v>3级-2级</v>
      </c>
      <c r="D217" s="248" t="s">
        <v>33</v>
      </c>
      <c r="E217" s="248" t="s">
        <v>231</v>
      </c>
      <c r="F217" s="248" t="s">
        <v>29</v>
      </c>
      <c r="G217" s="248" t="s">
        <v>158</v>
      </c>
      <c r="H217" s="280">
        <f>IF(I217="主营业务收入",1,IF(I217="营业收入",2,IF(I217="租赁收入",3,IF(I217="利息收入",4,IF(I217="企业拆借利息收入",5,IF(I217="其他业务收入",6,IF(I217="其他收入",7,IF(I217="主营业务成本",8,IF(I217="营业成本",9,IF(I217="生产成本",10,IF(I217="其他业务成本",11,IF(I217="主营业务支出",12,IF(I217="其他业务支出",13,IF(I217="营业外支出",14,IF(I217="材料采购",15,IF(I217="库存商品",16,IF(I217="库存内销商品",17,IF(I217="其他应收款",18,IF(I217="长期股权投资",19,IF(I217="其他应付款",20,IF(I217="财务费用",21,IF(I217="管理费用",22,IF(I217="管理费",23,IF(I217="销售费用",24,IF(I217="投资收益",25,IF(I217="资产处置收益",26,B))))))))))))))))))))))))))</f>
        <v>1</v>
      </c>
      <c r="I217" s="122" t="s">
        <v>144</v>
      </c>
      <c r="J217" s="122" t="s">
        <v>539</v>
      </c>
      <c r="K217" s="215">
        <v>2070.8000000000002</v>
      </c>
      <c r="L217" s="122"/>
      <c r="M217" s="122"/>
      <c r="N217" s="124"/>
      <c r="O217" s="393"/>
      <c r="P217" s="125"/>
      <c r="Q217" s="124"/>
      <c r="R217" s="21"/>
      <c r="S217" s="21"/>
      <c r="T217" s="22"/>
      <c r="U217" s="21"/>
      <c r="V217" s="21"/>
      <c r="W217" s="22"/>
      <c r="X217" s="23"/>
      <c r="Y217" s="23"/>
      <c r="Z217" s="24"/>
      <c r="AA217" s="25">
        <f t="shared" ref="AA217:AA222" si="35">ROUND(K217-W217-Z217,2)</f>
        <v>2070.8000000000002</v>
      </c>
      <c r="AB217" s="25">
        <f t="shared" ref="AB217:AB222" si="36">ROUND(N217+Q217-T217,2)</f>
        <v>0</v>
      </c>
      <c r="AC217" s="26"/>
      <c r="AD217" s="26"/>
      <c r="AE217" s="26"/>
      <c r="AF217" s="26"/>
      <c r="AG217" s="27"/>
      <c r="AH217" s="26"/>
      <c r="AI217" s="26"/>
      <c r="AJ217" s="26"/>
      <c r="AK217" s="26"/>
      <c r="AL217" s="26"/>
      <c r="AM217" s="26"/>
    </row>
    <row r="218" spans="1:40" ht="13" customHeight="1" x14ac:dyDescent="0.3">
      <c r="A21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18" s="11">
        <v>643</v>
      </c>
      <c r="C218" s="248" t="str">
        <f t="shared" si="34"/>
        <v>3级-2级</v>
      </c>
      <c r="D218" s="248" t="s">
        <v>33</v>
      </c>
      <c r="E218" s="248" t="s">
        <v>146</v>
      </c>
      <c r="F218" s="248" t="s">
        <v>29</v>
      </c>
      <c r="G218" s="248" t="s">
        <v>44</v>
      </c>
      <c r="H218" s="280">
        <f>IF(I218="主营业务收入",1,IF(I218="营业收入",2,IF(I218="租赁收入",3,IF(I218="利息收入",4,IF(I218="企业拆借利息收入",5,IF(I218="其他业务收入",6,IF(I218="其他收入",7,IF(I218="主营业务成本",8,IF(I218="营业成本",9,IF(I218="生产成本",10,IF(I218="其他业务成本",11,IF(I218="主营业务支出",12,IF(I218="其他业务支出",13,IF(I218="营业外支出",14,IF(I218="材料采购",15,IF(I218="库存商品",16,IF(I218="库存内销商品",17,IF(I218="其他应收款",18,IF(I218="长期股权投资",19,IF(I218="其他应付款",20,IF(I218="财务费用",21,IF(I218="管理费用",22,IF(I218="管理费",23,IF(I218="销售费用",24,IF(I218="投资收益",25,IF(I218="资产处置收益",26,B))))))))))))))))))))))))))</f>
        <v>1</v>
      </c>
      <c r="I218" s="122" t="s">
        <v>144</v>
      </c>
      <c r="J218" s="122" t="s">
        <v>13</v>
      </c>
      <c r="K218" s="215">
        <v>2040.71</v>
      </c>
      <c r="L218" s="122"/>
      <c r="M218" s="122"/>
      <c r="N218" s="124"/>
      <c r="O218" s="393"/>
      <c r="P218" s="125"/>
      <c r="Q218" s="124"/>
      <c r="R218" s="21"/>
      <c r="S218" s="21"/>
      <c r="T218" s="22"/>
      <c r="U218" s="21"/>
      <c r="V218" s="21"/>
      <c r="W218" s="22"/>
      <c r="X218" s="23"/>
      <c r="Y218" s="23"/>
      <c r="Z218" s="24"/>
      <c r="AA218" s="25">
        <f t="shared" si="35"/>
        <v>2040.71</v>
      </c>
      <c r="AB218" s="25">
        <f t="shared" si="36"/>
        <v>0</v>
      </c>
      <c r="AC218" s="26"/>
      <c r="AD218" s="26"/>
      <c r="AE218" s="26"/>
      <c r="AF218" s="26"/>
      <c r="AG218" s="27"/>
      <c r="AH218" s="26"/>
      <c r="AI218" s="26"/>
      <c r="AJ218" s="26"/>
      <c r="AK218" s="26"/>
      <c r="AL218" s="26"/>
      <c r="AM218" s="26"/>
    </row>
    <row r="219" spans="1:40" ht="13" customHeight="1" x14ac:dyDescent="0.3">
      <c r="A219" s="174" t="str">
        <f>HYPERLINK("C:\Users\chizh\Desktop\ffcell\提取结果.xlsx#'2内部关联交易-1'!A1","[提取结果.xlsx]2内部关联交易-1")</f>
        <v>[提取结果.xlsx]2内部关联交易-1</v>
      </c>
      <c r="B219" s="11">
        <v>463</v>
      </c>
      <c r="C219" s="249" t="str">
        <f t="shared" si="34"/>
        <v>4级-2级</v>
      </c>
      <c r="D219" s="249" t="s">
        <v>37</v>
      </c>
      <c r="E219" s="249" t="s">
        <v>148</v>
      </c>
      <c r="F219" s="249" t="s">
        <v>29</v>
      </c>
      <c r="G219" s="249" t="s">
        <v>438</v>
      </c>
      <c r="H219" s="280">
        <f>IF(I219="主营业务收入",1,IF(I219="营业收入",2,IF(I219="租赁收入",3,IF(I219="利息收入",4,IF(I219="企业拆借利息收入",5,IF(I219="其他业务收入",6,IF(I219="其他收入",7,IF(I219="主营业务成本",8,IF(I219="营业成本",9,IF(I219="生产成本",10,IF(I219="其他业务成本",11,IF(I219="主营业务支出",12,IF(I219="其他业务支出",13,IF(I219="营业外支出",14,IF(I219="材料采购",15,IF(I219="库存商品",16,IF(I219="库存内销商品",17,IF(I219="其他应收款",18,IF(I219="长期股权投资",19,IF(I219="其他应付款",20,IF(I219="财务费用",21,IF(I219="管理费用",22,IF(I219="管理费",23,IF(I219="销售费用",24,IF(I219="投资收益",25,IF(I219="资产处置收益",26,B))))))))))))))))))))))))))</f>
        <v>1</v>
      </c>
      <c r="I219" s="122" t="s">
        <v>144</v>
      </c>
      <c r="J219" s="16" t="s">
        <v>144</v>
      </c>
      <c r="K219" s="215">
        <v>1946.90265486726</v>
      </c>
      <c r="L219" s="92"/>
      <c r="M219" s="92"/>
      <c r="N219" s="17"/>
      <c r="O219" s="394"/>
      <c r="P219" s="89"/>
      <c r="Q219" s="91"/>
      <c r="R219" s="21"/>
      <c r="S219" s="21"/>
      <c r="T219" s="22"/>
      <c r="U219" s="21"/>
      <c r="V219" s="21"/>
      <c r="W219" s="22"/>
      <c r="X219" s="23"/>
      <c r="Y219" s="23"/>
      <c r="Z219" s="24"/>
      <c r="AA219" s="25">
        <f t="shared" si="35"/>
        <v>1946.9</v>
      </c>
      <c r="AB219" s="25">
        <f t="shared" si="36"/>
        <v>0</v>
      </c>
      <c r="AC219" s="26"/>
      <c r="AD219" s="26"/>
      <c r="AE219" s="26"/>
      <c r="AF219" s="26"/>
      <c r="AG219" s="27"/>
      <c r="AH219" s="26"/>
      <c r="AI219" s="26"/>
      <c r="AJ219" s="26"/>
      <c r="AK219" s="26"/>
      <c r="AL219" s="26"/>
      <c r="AM219" s="26"/>
    </row>
    <row r="220" spans="1:40" ht="14" x14ac:dyDescent="0.3">
      <c r="A22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0" s="11">
        <v>638</v>
      </c>
      <c r="C220" s="248" t="str">
        <f t="shared" si="34"/>
        <v>3级-2级</v>
      </c>
      <c r="D220" s="248" t="s">
        <v>33</v>
      </c>
      <c r="E220" s="248" t="s">
        <v>146</v>
      </c>
      <c r="F220" s="248" t="s">
        <v>29</v>
      </c>
      <c r="G220" s="248" t="s">
        <v>158</v>
      </c>
      <c r="H220" s="280">
        <f>IF(I220="主营业务收入",1,IF(I220="营业收入",2,IF(I220="租赁收入",3,IF(I220="利息收入",4,IF(I220="企业拆借利息收入",5,IF(I220="其他业务收入",6,IF(I220="其他收入",7,IF(I220="主营业务成本",8,IF(I220="营业成本",9,IF(I220="生产成本",10,IF(I220="其他业务成本",11,IF(I220="主营业务支出",12,IF(I220="其他业务支出",13,IF(I220="营业外支出",14,IF(I220="材料采购",15,IF(I220="库存商品",16,IF(I220="库存内销商品",17,IF(I220="其他应收款",18,IF(I220="长期股权投资",19,IF(I220="其他应付款",20,IF(I220="财务费用",21,IF(I220="管理费用",22,IF(I220="管理费",23,IF(I220="销售费用",24,IF(I220="投资收益",25,IF(I220="资产处置收益",26,B))))))))))))))))))))))))))</f>
        <v>1</v>
      </c>
      <c r="I220" s="122" t="s">
        <v>144</v>
      </c>
      <c r="J220" s="122" t="s">
        <v>13</v>
      </c>
      <c r="K220" s="215">
        <v>1943.36</v>
      </c>
      <c r="L220" s="122"/>
      <c r="M220" s="122"/>
      <c r="N220" s="124"/>
      <c r="O220" s="393"/>
      <c r="P220" s="126"/>
      <c r="Q220" s="124"/>
      <c r="R220" s="21"/>
      <c r="S220" s="21"/>
      <c r="T220" s="22"/>
      <c r="U220" s="21"/>
      <c r="V220" s="21"/>
      <c r="W220" s="22"/>
      <c r="X220" s="23"/>
      <c r="Y220" s="23"/>
      <c r="Z220" s="24"/>
      <c r="AA220" s="25">
        <f t="shared" si="35"/>
        <v>1943.36</v>
      </c>
      <c r="AB220" s="25">
        <f t="shared" si="36"/>
        <v>0</v>
      </c>
      <c r="AC220" s="26"/>
      <c r="AD220" s="26"/>
      <c r="AE220" s="26"/>
      <c r="AF220" s="26"/>
      <c r="AG220" s="27"/>
      <c r="AH220" s="26"/>
      <c r="AI220" s="26"/>
      <c r="AJ220" s="26"/>
      <c r="AK220" s="26"/>
      <c r="AL220" s="26"/>
      <c r="AM220" s="26"/>
    </row>
    <row r="221" spans="1:40" ht="13" customHeight="1" x14ac:dyDescent="0.3">
      <c r="A22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1" s="11">
        <v>706</v>
      </c>
      <c r="C221" s="248" t="str">
        <f t="shared" si="34"/>
        <v>3级-2级</v>
      </c>
      <c r="D221" s="248" t="s">
        <v>33</v>
      </c>
      <c r="E221" s="248" t="s">
        <v>117</v>
      </c>
      <c r="F221" s="248" t="s">
        <v>29</v>
      </c>
      <c r="G221" s="248" t="s">
        <v>125</v>
      </c>
      <c r="H221" s="280">
        <f>IF(I221="主营业务收入",1,IF(I221="营业收入",2,IF(I221="租赁收入",3,IF(I221="利息收入",4,IF(I221="企业拆借利息收入",5,IF(I221="其他业务收入",6,IF(I221="其他收入",7,IF(I221="主营业务成本",8,IF(I221="营业成本",9,IF(I221="生产成本",10,IF(I221="其他业务成本",11,IF(I221="主营业务支出",12,IF(I221="其他业务支出",13,IF(I221="营业外支出",14,IF(I221="材料采购",15,IF(I221="库存商品",16,IF(I221="库存内销商品",17,IF(I221="其他应收款",18,IF(I221="长期股权投资",19,IF(I221="其他应付款",20,IF(I221="财务费用",21,IF(I221="管理费用",22,IF(I221="管理费",23,IF(I221="销售费用",24,IF(I221="投资收益",25,IF(I221="资产处置收益",26,B))))))))))))))))))))))))))</f>
        <v>1</v>
      </c>
      <c r="I221" s="122" t="s">
        <v>144</v>
      </c>
      <c r="J221" s="122"/>
      <c r="K221" s="215">
        <v>1893.8</v>
      </c>
      <c r="L221" s="122"/>
      <c r="M221" s="122"/>
      <c r="N221" s="124"/>
      <c r="O221" s="393"/>
      <c r="P221" s="125"/>
      <c r="Q221" s="124"/>
      <c r="R221" s="21"/>
      <c r="S221" s="21"/>
      <c r="T221" s="22"/>
      <c r="U221" s="21"/>
      <c r="V221" s="21"/>
      <c r="W221" s="22"/>
      <c r="X221" s="23"/>
      <c r="Y221" s="23"/>
      <c r="Z221" s="24"/>
      <c r="AA221" s="25">
        <f t="shared" si="35"/>
        <v>1893.8</v>
      </c>
      <c r="AB221" s="25">
        <f t="shared" si="36"/>
        <v>0</v>
      </c>
      <c r="AC221" s="26"/>
      <c r="AD221" s="26"/>
      <c r="AE221" s="26"/>
      <c r="AF221" s="26"/>
      <c r="AG221" s="27"/>
      <c r="AH221" s="26"/>
      <c r="AI221" s="26"/>
      <c r="AJ221" s="26"/>
      <c r="AK221" s="26"/>
      <c r="AL221" s="26"/>
      <c r="AM221" s="26"/>
    </row>
    <row r="222" spans="1:40" ht="14" x14ac:dyDescent="0.3">
      <c r="A222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222" s="11">
        <v>125</v>
      </c>
      <c r="C222" s="249" t="str">
        <f t="shared" si="34"/>
        <v>2级-3级</v>
      </c>
      <c r="D222" s="249" t="s">
        <v>29</v>
      </c>
      <c r="E222" s="249" t="s">
        <v>50</v>
      </c>
      <c r="F222" s="249" t="s">
        <v>33</v>
      </c>
      <c r="G222" s="249" t="s">
        <v>161</v>
      </c>
      <c r="H222" s="280">
        <f>IF(I222="主营业务收入",1,IF(I222="营业收入",2,IF(I222="租赁收入",3,IF(I222="利息收入",4,IF(I222="企业拆借利息收入",5,IF(I222="其他业务收入",6,IF(I222="其他收入",7,IF(I222="主营业务成本",8,IF(I222="营业成本",9,IF(I222="生产成本",10,IF(I222="其他业务成本",11,IF(I222="主营业务支出",12,IF(I222="其他业务支出",13,IF(I222="营业外支出",14,IF(I222="材料采购",15,IF(I222="库存商品",16,IF(I222="库存内销商品",17,IF(I222="其他应收款",18,IF(I222="长期股权投资",19,IF(I222="其他应付款",20,IF(I222="财务费用",21,IF(I222="管理费用",22,IF(I222="管理费",23,IF(I222="销售费用",24,IF(I222="投资收益",25,IF(I222="资产处置收益",26,B))))))))))))))))))))))))))</f>
        <v>1</v>
      </c>
      <c r="I222" s="122" t="s">
        <v>144</v>
      </c>
      <c r="J222" s="14" t="s">
        <v>209</v>
      </c>
      <c r="K222" s="215">
        <v>1787.82</v>
      </c>
      <c r="L222" s="16"/>
      <c r="M222" s="16"/>
      <c r="N222" s="17"/>
      <c r="O222" s="394"/>
      <c r="P222" s="90"/>
      <c r="Q222" s="91"/>
      <c r="R222" s="21"/>
      <c r="S222" s="21"/>
      <c r="T222" s="22"/>
      <c r="U222" s="21"/>
      <c r="V222" s="21"/>
      <c r="W222" s="22"/>
      <c r="X222" s="23"/>
      <c r="Y222" s="23"/>
      <c r="Z222" s="24"/>
      <c r="AA222" s="25">
        <f t="shared" si="35"/>
        <v>1787.82</v>
      </c>
      <c r="AB222" s="25">
        <f t="shared" si="36"/>
        <v>0</v>
      </c>
      <c r="AC222" s="26"/>
      <c r="AD222" s="26"/>
      <c r="AE222" s="26"/>
      <c r="AF222" s="26"/>
      <c r="AG222" s="27"/>
      <c r="AH222" s="26"/>
      <c r="AI222" s="26"/>
      <c r="AJ222" s="26"/>
      <c r="AK222" s="26"/>
      <c r="AL222" s="26"/>
      <c r="AM222" s="26"/>
    </row>
    <row r="223" spans="1:40" s="240" customFormat="1" ht="13" customHeight="1" x14ac:dyDescent="0.3">
      <c r="A223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23" s="11">
        <v>772</v>
      </c>
      <c r="C223" s="249" t="str">
        <f t="shared" si="34"/>
        <v>2级-3级</v>
      </c>
      <c r="D223" s="249" t="s">
        <v>29</v>
      </c>
      <c r="E223" s="249" t="s">
        <v>44</v>
      </c>
      <c r="F223" s="250" t="s">
        <v>33</v>
      </c>
      <c r="G223" s="249" t="s">
        <v>112</v>
      </c>
      <c r="H223" s="280">
        <f>IF(I223="主营业务收入",1,IF(I223="营业收入",2,IF(I223="租赁收入",3,IF(I223="利息收入",4,IF(I223="企业拆借利息收入",5,IF(I223="其他业务收入",6,IF(I223="其他收入",7,IF(I223="主营业务成本",8,IF(I223="营业成本",9,IF(I223="生产成本",10,IF(I223="其他业务成本",11,IF(I223="主营业务支出",12,IF(I223="其他业务支出",13,IF(I223="营业外支出",14,IF(I223="材料采购",15,IF(I223="库存商品",16,IF(I223="库存内销商品",17,IF(I223="其他应收款",18,IF(I223="长期股权投资",19,IF(I223="其他应付款",20,IF(I223="财务费用",21,IF(I223="管理费用",22,IF(I223="管理费",23,IF(I223="销售费用",24,IF(I223="投资收益",25,IF(I223="资产处置收益",26,B))))))))))))))))))))))))))</f>
        <v>1</v>
      </c>
      <c r="I223" s="122" t="s">
        <v>144</v>
      </c>
      <c r="J223" s="87"/>
      <c r="K223" s="215">
        <v>1697.34</v>
      </c>
      <c r="L223" s="87"/>
      <c r="M223" s="87"/>
      <c r="N223" s="17"/>
      <c r="O223" s="394"/>
      <c r="P223" s="90"/>
      <c r="Q223" s="91"/>
      <c r="R223" s="21"/>
      <c r="S223" s="21"/>
      <c r="T223" s="22"/>
      <c r="U223" s="21"/>
      <c r="V223" s="21"/>
      <c r="W223" s="22"/>
      <c r="X223" s="23"/>
      <c r="Y223" s="23"/>
      <c r="Z223" s="24"/>
      <c r="AA223" s="25">
        <f>ROUND(K217-W223-Z223,2)</f>
        <v>2070.8000000000002</v>
      </c>
      <c r="AB223" s="25">
        <f>ROUND(N222+Q223-T223,2)</f>
        <v>0</v>
      </c>
      <c r="AC223" s="26"/>
      <c r="AD223" s="26"/>
      <c r="AE223" s="26"/>
      <c r="AF223" s="26"/>
      <c r="AG223" s="27"/>
      <c r="AH223" s="26"/>
      <c r="AI223" s="26"/>
      <c r="AJ223" s="26"/>
      <c r="AK223" s="26"/>
      <c r="AL223" s="26"/>
      <c r="AM223" s="26"/>
      <c r="AN223"/>
    </row>
    <row r="224" spans="1:40" ht="14" x14ac:dyDescent="0.3">
      <c r="A22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4" s="11">
        <v>667</v>
      </c>
      <c r="C224" s="248" t="str">
        <f t="shared" si="34"/>
        <v>3级-2级</v>
      </c>
      <c r="D224" s="248" t="s">
        <v>33</v>
      </c>
      <c r="E224" s="248" t="s">
        <v>146</v>
      </c>
      <c r="F224" s="248" t="s">
        <v>29</v>
      </c>
      <c r="G224" s="248" t="s">
        <v>215</v>
      </c>
      <c r="H224" s="280">
        <f>IF(I224="主营业务收入",1,IF(I224="营业收入",2,IF(I224="租赁收入",3,IF(I224="利息收入",4,IF(I224="企业拆借利息收入",5,IF(I224="其他业务收入",6,IF(I224="其他收入",7,IF(I224="主营业务成本",8,IF(I224="营业成本",9,IF(I224="生产成本",10,IF(I224="其他业务成本",11,IF(I224="主营业务支出",12,IF(I224="其他业务支出",13,IF(I224="营业外支出",14,IF(I224="材料采购",15,IF(I224="库存商品",16,IF(I224="库存内销商品",17,IF(I224="其他应收款",18,IF(I224="长期股权投资",19,IF(I224="其他应付款",20,IF(I224="财务费用",21,IF(I224="管理费用",22,IF(I224="管理费",23,IF(I224="销售费用",24,IF(I224="投资收益",25,IF(I224="资产处置收益",26,B))))))))))))))))))))))))))</f>
        <v>1</v>
      </c>
      <c r="I224" s="122" t="s">
        <v>144</v>
      </c>
      <c r="J224" s="122" t="s">
        <v>13</v>
      </c>
      <c r="K224" s="215">
        <v>1591.15</v>
      </c>
      <c r="L224" s="122"/>
      <c r="M224" s="122"/>
      <c r="N224" s="124"/>
      <c r="O224" s="393"/>
      <c r="P224" s="125"/>
      <c r="Q224" s="124"/>
      <c r="R224" s="21"/>
      <c r="S224" s="21"/>
      <c r="T224" s="22"/>
      <c r="U224" s="21"/>
      <c r="V224" s="21"/>
      <c r="W224" s="22"/>
      <c r="X224" s="23"/>
      <c r="Y224" s="23"/>
      <c r="Z224" s="24"/>
      <c r="AA224" s="25">
        <f>ROUND(K224-W224-Z224,2)</f>
        <v>1591.15</v>
      </c>
      <c r="AB224" s="25">
        <f>ROUND(N224+Q224-T224,2)</f>
        <v>0</v>
      </c>
      <c r="AC224" s="26"/>
      <c r="AD224" s="26"/>
      <c r="AE224" s="26"/>
      <c r="AF224" s="26"/>
      <c r="AG224" s="27"/>
      <c r="AH224" s="26"/>
      <c r="AI224" s="26"/>
      <c r="AJ224" s="26"/>
      <c r="AK224" s="26"/>
      <c r="AL224" s="26"/>
      <c r="AM224" s="26"/>
    </row>
    <row r="225" spans="1:40" ht="13" customHeight="1" x14ac:dyDescent="0.3">
      <c r="A22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25" s="11">
        <v>758</v>
      </c>
      <c r="C225" s="249" t="str">
        <f t="shared" si="34"/>
        <v>2级-2级</v>
      </c>
      <c r="D225" s="249" t="s">
        <v>29</v>
      </c>
      <c r="E225" s="249" t="s">
        <v>44</v>
      </c>
      <c r="F225" s="249" t="s">
        <v>29</v>
      </c>
      <c r="G225" s="249" t="s">
        <v>55</v>
      </c>
      <c r="H225" s="280">
        <f>IF(I225="主营业务收入",1,IF(I225="营业收入",2,IF(I225="租赁收入",3,IF(I225="利息收入",4,IF(I225="企业拆借利息收入",5,IF(I225="其他业务收入",6,IF(I225="其他收入",7,IF(I225="主营业务成本",8,IF(I225="营业成本",9,IF(I225="生产成本",10,IF(I225="其他业务成本",11,IF(I225="主营业务支出",12,IF(I225="其他业务支出",13,IF(I225="营业外支出",14,IF(I225="材料采购",15,IF(I225="库存商品",16,IF(I225="库存内销商品",17,IF(I225="其他应收款",18,IF(I225="长期股权投资",19,IF(I225="其他应付款",20,IF(I225="财务费用",21,IF(I225="管理费用",22,IF(I225="管理费",23,IF(I225="销售费用",24,IF(I225="投资收益",25,IF(I225="资产处置收益",26,B))))))))))))))))))))))))))</f>
        <v>1</v>
      </c>
      <c r="I225" s="122" t="s">
        <v>144</v>
      </c>
      <c r="J225" s="16"/>
      <c r="K225" s="215">
        <v>1561.06</v>
      </c>
      <c r="L225" s="16"/>
      <c r="M225" s="16"/>
      <c r="N225" s="17"/>
      <c r="O225" s="394"/>
      <c r="P225" s="89"/>
      <c r="Q225" s="91"/>
      <c r="R225" s="21"/>
      <c r="S225" s="21"/>
      <c r="T225" s="22"/>
      <c r="U225" s="21"/>
      <c r="V225" s="21"/>
      <c r="W225" s="22"/>
      <c r="X225" s="23"/>
      <c r="Y225" s="23"/>
      <c r="Z225" s="24"/>
      <c r="AA225" s="25">
        <f>ROUND(K220-W225-Z225,2)</f>
        <v>1943.36</v>
      </c>
      <c r="AB225" s="25">
        <f>ROUND(N224+Q225-T225,2)</f>
        <v>0</v>
      </c>
      <c r="AC225" s="26"/>
      <c r="AD225" s="26"/>
      <c r="AE225" s="26"/>
      <c r="AF225" s="26"/>
      <c r="AG225" s="27"/>
      <c r="AH225" s="26"/>
      <c r="AI225" s="26"/>
      <c r="AJ225" s="26"/>
      <c r="AK225" s="26"/>
      <c r="AL225" s="26"/>
      <c r="AM225" s="26"/>
    </row>
    <row r="226" spans="1:40" ht="14" x14ac:dyDescent="0.3">
      <c r="A22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6" s="11">
        <v>639</v>
      </c>
      <c r="C226" s="248" t="str">
        <f t="shared" si="34"/>
        <v>3级-3级</v>
      </c>
      <c r="D226" s="248" t="s">
        <v>33</v>
      </c>
      <c r="E226" s="248" t="s">
        <v>146</v>
      </c>
      <c r="F226" s="248" t="s">
        <v>33</v>
      </c>
      <c r="G226" s="248" t="s">
        <v>183</v>
      </c>
      <c r="H226" s="280">
        <f>IF(I226="主营业务收入",1,IF(I226="营业收入",2,IF(I226="租赁收入",3,IF(I226="利息收入",4,IF(I226="企业拆借利息收入",5,IF(I226="其他业务收入",6,IF(I226="其他收入",7,IF(I226="主营业务成本",8,IF(I226="营业成本",9,IF(I226="生产成本",10,IF(I226="其他业务成本",11,IF(I226="主营业务支出",12,IF(I226="其他业务支出",13,IF(I226="营业外支出",14,IF(I226="材料采购",15,IF(I226="库存商品",16,IF(I226="库存内销商品",17,IF(I226="其他应收款",18,IF(I226="长期股权投资",19,IF(I226="其他应付款",20,IF(I226="财务费用",21,IF(I226="管理费用",22,IF(I226="管理费",23,IF(I226="销售费用",24,IF(I226="投资收益",25,IF(I226="资产处置收益",26,B))))))))))))))))))))))))))</f>
        <v>1</v>
      </c>
      <c r="I226" s="122" t="s">
        <v>144</v>
      </c>
      <c r="J226" s="122" t="s">
        <v>13</v>
      </c>
      <c r="K226" s="215">
        <v>1498.41</v>
      </c>
      <c r="L226" s="122"/>
      <c r="M226" s="122"/>
      <c r="N226" s="124"/>
      <c r="O226" s="393"/>
      <c r="P226" s="125"/>
      <c r="Q226" s="124"/>
      <c r="R226" s="21"/>
      <c r="S226" s="21"/>
      <c r="T226" s="22"/>
      <c r="U226" s="21"/>
      <c r="V226" s="21"/>
      <c r="W226" s="22"/>
      <c r="X226" s="23"/>
      <c r="Y226" s="23"/>
      <c r="Z226" s="24"/>
      <c r="AA226" s="25">
        <f>ROUND(K226-W226-Z226,2)</f>
        <v>1498.41</v>
      </c>
      <c r="AB226" s="25">
        <f>ROUND(N226+Q226-T226,2)</f>
        <v>0</v>
      </c>
      <c r="AC226" s="26"/>
      <c r="AD226" s="26"/>
      <c r="AE226" s="26"/>
      <c r="AF226" s="26"/>
      <c r="AG226" s="27"/>
      <c r="AH226" s="26"/>
      <c r="AI226" s="26"/>
      <c r="AJ226" s="26"/>
      <c r="AK226" s="26"/>
      <c r="AL226" s="26"/>
      <c r="AM226" s="26"/>
    </row>
    <row r="227" spans="1:40" s="240" customFormat="1" ht="14" x14ac:dyDescent="0.3">
      <c r="A227" s="174" t="str">
        <f>HYPERLINK("C:\Users\chizh\Desktop\ffcell\提取结果.xlsx#'2内部关联交易-1'!A1","[提取结果.xlsx]2内部关联交易-1")</f>
        <v>[提取结果.xlsx]2内部关联交易-1</v>
      </c>
      <c r="B227" s="11">
        <v>468</v>
      </c>
      <c r="C227" s="249" t="str">
        <f t="shared" si="34"/>
        <v>4级-3级</v>
      </c>
      <c r="D227" s="249" t="s">
        <v>37</v>
      </c>
      <c r="E227" s="249" t="s">
        <v>148</v>
      </c>
      <c r="F227" s="250" t="s">
        <v>33</v>
      </c>
      <c r="G227" s="250" t="s">
        <v>427</v>
      </c>
      <c r="H227" s="280">
        <f>IF(I227="主营业务收入",1,IF(I227="营业收入",2,IF(I227="租赁收入",3,IF(I227="利息收入",4,IF(I227="企业拆借利息收入",5,IF(I227="其他业务收入",6,IF(I227="其他收入",7,IF(I227="主营业务成本",8,IF(I227="营业成本",9,IF(I227="生产成本",10,IF(I227="其他业务成本",11,IF(I227="主营业务支出",12,IF(I227="其他业务支出",13,IF(I227="营业外支出",14,IF(I227="材料采购",15,IF(I227="库存商品",16,IF(I227="库存内销商品",17,IF(I227="其他应收款",18,IF(I227="长期股权投资",19,IF(I227="其他应付款",20,IF(I227="财务费用",21,IF(I227="管理费用",22,IF(I227="管理费",23,IF(I227="销售费用",24,IF(I227="投资收益",25,IF(I227="资产处置收益",26,B))))))))))))))))))))))))))</f>
        <v>1</v>
      </c>
      <c r="I227" s="122" t="s">
        <v>144</v>
      </c>
      <c r="J227" s="16" t="s">
        <v>144</v>
      </c>
      <c r="K227" s="215">
        <v>1353.9823008849601</v>
      </c>
      <c r="L227" s="92"/>
      <c r="M227" s="92"/>
      <c r="N227" s="17"/>
      <c r="O227" s="394"/>
      <c r="P227" s="89"/>
      <c r="Q227" s="91"/>
      <c r="R227" s="21"/>
      <c r="S227" s="21"/>
      <c r="T227" s="22"/>
      <c r="U227" s="21"/>
      <c r="V227" s="21"/>
      <c r="W227" s="22"/>
      <c r="X227" s="23"/>
      <c r="Y227" s="23"/>
      <c r="Z227" s="24"/>
      <c r="AA227" s="25">
        <f>ROUND(K227-W227-Z227,2)</f>
        <v>1353.98</v>
      </c>
      <c r="AB227" s="25">
        <f>ROUND(N227+Q227-T227,2)</f>
        <v>0</v>
      </c>
      <c r="AC227" s="26"/>
      <c r="AD227" s="26"/>
      <c r="AE227" s="26"/>
      <c r="AF227" s="26"/>
      <c r="AG227" s="27"/>
      <c r="AH227" s="26"/>
      <c r="AI227" s="26"/>
      <c r="AJ227" s="26"/>
      <c r="AK227" s="26"/>
      <c r="AL227" s="26"/>
      <c r="AM227" s="26"/>
      <c r="AN227"/>
    </row>
    <row r="228" spans="1:40" ht="13" customHeight="1" x14ac:dyDescent="0.3">
      <c r="A22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28" s="11">
        <v>575</v>
      </c>
      <c r="C228" s="249" t="s">
        <v>497</v>
      </c>
      <c r="D228" s="249" t="s">
        <v>33</v>
      </c>
      <c r="E228" s="249" t="s">
        <v>458</v>
      </c>
      <c r="F228" s="249" t="s">
        <v>29</v>
      </c>
      <c r="G228" s="249" t="s">
        <v>244</v>
      </c>
      <c r="H228" s="280">
        <f>IF(I228="主营业务收入",1,IF(I228="营业收入",2,IF(I228="租赁收入",3,IF(I228="利息收入",4,IF(I228="企业拆借利息收入",5,IF(I228="其他业务收入",6,IF(I228="其他收入",7,IF(I228="主营业务成本",8,IF(I228="营业成本",9,IF(I228="生产成本",10,IF(I228="其他业务成本",11,IF(I228="主营业务支出",12,IF(I228="其他业务支出",13,IF(I228="营业外支出",14,IF(I228="材料采购",15,IF(I228="库存商品",16,IF(I228="库存内销商品",17,IF(I228="其他应收款",18,IF(I228="长期股权投资",19,IF(I228="其他应付款",20,IF(I228="财务费用",21,IF(I228="管理费用",22,IF(I228="管理费",23,IF(I228="销售费用",24,IF(I228="投资收益",25,IF(I228="资产处置收益",26,B))))))))))))))))))))))))))</f>
        <v>1</v>
      </c>
      <c r="I228" s="122" t="s">
        <v>144</v>
      </c>
      <c r="J228" s="16"/>
      <c r="K228" s="215">
        <v>1327.43</v>
      </c>
      <c r="L228" s="16"/>
      <c r="M228" s="16"/>
      <c r="N228" s="17"/>
      <c r="O228" s="394"/>
      <c r="P228" s="89"/>
      <c r="Q228" s="91"/>
      <c r="R228" s="21"/>
      <c r="S228" s="21"/>
      <c r="T228" s="22"/>
      <c r="U228" s="21"/>
      <c r="V228" s="21"/>
      <c r="W228" s="22"/>
      <c r="X228" s="23"/>
      <c r="Y228" s="23"/>
      <c r="Z228" s="24"/>
      <c r="AA228" s="25">
        <v>1327.43</v>
      </c>
      <c r="AB228" s="25">
        <v>0</v>
      </c>
      <c r="AC228" s="26"/>
      <c r="AD228" s="26"/>
      <c r="AE228" s="26"/>
      <c r="AF228" s="26"/>
      <c r="AG228" s="27"/>
      <c r="AH228" s="26"/>
      <c r="AI228" s="26"/>
      <c r="AJ228" s="26"/>
      <c r="AK228" s="26"/>
      <c r="AL228" s="26"/>
      <c r="AM228" s="26"/>
    </row>
    <row r="229" spans="1:40" s="240" customFormat="1" ht="14" x14ac:dyDescent="0.3">
      <c r="A22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9" s="11">
        <v>714</v>
      </c>
      <c r="C229" s="248" t="str">
        <f t="shared" ref="C229:C237" si="37">TEXT(D229,"000")&amp;"-"&amp;TEXT(F229,"000")</f>
        <v>3级-3级</v>
      </c>
      <c r="D229" s="248" t="s">
        <v>33</v>
      </c>
      <c r="E229" s="248" t="s">
        <v>117</v>
      </c>
      <c r="F229" s="248" t="s">
        <v>33</v>
      </c>
      <c r="G229" s="248" t="s">
        <v>97</v>
      </c>
      <c r="H229" s="280">
        <f>IF(I229="主营业务收入",1,IF(I229="营业收入",2,IF(I229="租赁收入",3,IF(I229="利息收入",4,IF(I229="企业拆借利息收入",5,IF(I229="其他业务收入",6,IF(I229="其他收入",7,IF(I229="主营业务成本",8,IF(I229="营业成本",9,IF(I229="生产成本",10,IF(I229="其他业务成本",11,IF(I229="主营业务支出",12,IF(I229="其他业务支出",13,IF(I229="营业外支出",14,IF(I229="材料采购",15,IF(I229="库存商品",16,IF(I229="库存内销商品",17,IF(I229="其他应收款",18,IF(I229="长期股权投资",19,IF(I229="其他应付款",20,IF(I229="财务费用",21,IF(I229="管理费用",22,IF(I229="管理费",23,IF(I229="销售费用",24,IF(I229="投资收益",25,IF(I229="资产处置收益",26,B))))))))))))))))))))))))))</f>
        <v>1</v>
      </c>
      <c r="I229" s="122" t="s">
        <v>144</v>
      </c>
      <c r="J229" s="122"/>
      <c r="K229" s="215">
        <v>1265.8499999999999</v>
      </c>
      <c r="L229" s="122"/>
      <c r="M229" s="122"/>
      <c r="N229" s="124"/>
      <c r="O229" s="393"/>
      <c r="P229" s="125"/>
      <c r="Q229" s="124"/>
      <c r="R229" s="21"/>
      <c r="S229" s="21"/>
      <c r="T229" s="22"/>
      <c r="U229" s="21"/>
      <c r="V229" s="21"/>
      <c r="W229" s="22"/>
      <c r="X229" s="23"/>
      <c r="Y229" s="23"/>
      <c r="Z229" s="24"/>
      <c r="AA229" s="25">
        <f>ROUND(K229-W229-Z229,2)</f>
        <v>1265.8499999999999</v>
      </c>
      <c r="AB229" s="25">
        <f>ROUND(N229+Q229-T229,2)</f>
        <v>0</v>
      </c>
      <c r="AC229" s="26"/>
      <c r="AD229" s="26"/>
      <c r="AE229" s="26"/>
      <c r="AF229" s="26"/>
      <c r="AG229" s="27"/>
      <c r="AH229" s="26"/>
      <c r="AI229" s="26"/>
      <c r="AJ229" s="26"/>
      <c r="AK229" s="26"/>
      <c r="AL229" s="26"/>
      <c r="AM229" s="26"/>
      <c r="AN229"/>
    </row>
    <row r="230" spans="1:40" s="240" customFormat="1" ht="14" x14ac:dyDescent="0.3">
      <c r="A230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30" s="11">
        <v>88</v>
      </c>
      <c r="C230" s="249" t="str">
        <f t="shared" si="37"/>
        <v>2级-2级</v>
      </c>
      <c r="D230" s="249" t="s">
        <v>29</v>
      </c>
      <c r="E230" s="249" t="s">
        <v>158</v>
      </c>
      <c r="F230" s="249" t="s">
        <v>29</v>
      </c>
      <c r="G230" s="249" t="s">
        <v>57</v>
      </c>
      <c r="H230" s="280">
        <f>IF(I230="主营业务收入",1,IF(I230="营业收入",2,IF(I230="租赁收入",3,IF(I230="利息收入",4,IF(I230="企业拆借利息收入",5,IF(I230="其他业务收入",6,IF(I230="其他收入",7,IF(I230="主营业务成本",8,IF(I230="营业成本",9,IF(I230="生产成本",10,IF(I230="其他业务成本",11,IF(I230="主营业务支出",12,IF(I230="其他业务支出",13,IF(I230="营业外支出",14,IF(I230="材料采购",15,IF(I230="库存商品",16,IF(I230="库存内销商品",17,IF(I230="其他应收款",18,IF(I230="长期股权投资",19,IF(I230="其他应付款",20,IF(I230="财务费用",21,IF(I230="管理费用",22,IF(I230="管理费",23,IF(I230="销售费用",24,IF(I230="投资收益",25,IF(I230="资产处置收益",26,B))))))))))))))))))))))))))</f>
        <v>1</v>
      </c>
      <c r="I230" s="122" t="s">
        <v>144</v>
      </c>
      <c r="J230" s="16"/>
      <c r="K230" s="215">
        <v>1194.51</v>
      </c>
      <c r="L230" s="16"/>
      <c r="M230" s="16"/>
      <c r="N230" s="17"/>
      <c r="O230" s="394"/>
      <c r="P230" s="90"/>
      <c r="Q230" s="91"/>
      <c r="R230" s="21"/>
      <c r="S230" s="21"/>
      <c r="T230" s="22"/>
      <c r="U230" s="21"/>
      <c r="V230" s="21"/>
      <c r="W230" s="22"/>
      <c r="X230" s="23"/>
      <c r="Y230" s="23"/>
      <c r="Z230" s="24"/>
      <c r="AA230" s="25">
        <f>ROUND(K232-W230-Z230,2)</f>
        <v>1102.6600000000001</v>
      </c>
      <c r="AB230" s="25">
        <f>ROUND(N230+Q230-T230,2)</f>
        <v>0</v>
      </c>
      <c r="AC230" s="26"/>
      <c r="AD230" s="26"/>
      <c r="AE230" s="26"/>
      <c r="AF230" s="26"/>
      <c r="AG230" s="27"/>
      <c r="AH230" s="26"/>
      <c r="AI230" s="26"/>
      <c r="AJ230" s="26"/>
      <c r="AK230" s="26"/>
      <c r="AL230" s="26"/>
      <c r="AM230" s="26"/>
      <c r="AN230"/>
    </row>
    <row r="231" spans="1:40" ht="14" x14ac:dyDescent="0.3">
      <c r="A23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31" s="11">
        <v>615</v>
      </c>
      <c r="C231" s="248" t="str">
        <f t="shared" si="37"/>
        <v>3级-2级</v>
      </c>
      <c r="D231" s="248" t="s">
        <v>33</v>
      </c>
      <c r="E231" s="248" t="s">
        <v>498</v>
      </c>
      <c r="F231" s="248" t="s">
        <v>29</v>
      </c>
      <c r="G231" s="248" t="s">
        <v>46</v>
      </c>
      <c r="H231" s="280">
        <f>IF(I231="主营业务收入",1,IF(I231="营业收入",2,IF(I231="租赁收入",3,IF(I231="利息收入",4,IF(I231="企业拆借利息收入",5,IF(I231="其他业务收入",6,IF(I231="其他收入",7,IF(I231="主营业务成本",8,IF(I231="营业成本",9,IF(I231="生产成本",10,IF(I231="其他业务成本",11,IF(I231="主营业务支出",12,IF(I231="其他业务支出",13,IF(I231="营业外支出",14,IF(I231="材料采购",15,IF(I231="库存商品",16,IF(I231="库存内销商品",17,IF(I231="其他应收款",18,IF(I231="长期股权投资",19,IF(I231="其他应付款",20,IF(I231="财务费用",21,IF(I231="管理费用",22,IF(I231="管理费",23,IF(I231="销售费用",24,IF(I231="投资收益",25,IF(I231="资产处置收益",26,B))))))))))))))))))))))))))</f>
        <v>1</v>
      </c>
      <c r="I231" s="122" t="s">
        <v>144</v>
      </c>
      <c r="J231" s="122" t="s">
        <v>554</v>
      </c>
      <c r="K231" s="215">
        <v>1154.8699999999999</v>
      </c>
      <c r="L231" s="122"/>
      <c r="M231" s="122"/>
      <c r="N231" s="124"/>
      <c r="O231" s="393"/>
      <c r="P231" s="126"/>
      <c r="Q231" s="124"/>
      <c r="R231" s="66"/>
      <c r="S231" s="66"/>
      <c r="T231" s="67"/>
      <c r="U231" s="66"/>
      <c r="V231" s="66"/>
      <c r="W231" s="67"/>
      <c r="X231" s="68"/>
      <c r="Y231" s="68"/>
      <c r="Z231" s="69"/>
      <c r="AA231" s="70">
        <f>ROUND(K231-W231-Z231,2)</f>
        <v>1154.8699999999999</v>
      </c>
      <c r="AB231" s="70">
        <f>ROUND(N231+Q231-T231,2)</f>
        <v>0</v>
      </c>
      <c r="AC231" s="71"/>
      <c r="AD231" s="71"/>
      <c r="AE231" s="71"/>
      <c r="AF231" s="71"/>
      <c r="AG231" s="72"/>
      <c r="AH231" s="71"/>
      <c r="AI231" s="71"/>
      <c r="AJ231" s="71"/>
      <c r="AK231" s="71"/>
      <c r="AL231" s="71"/>
      <c r="AM231" s="71"/>
    </row>
    <row r="232" spans="1:40" s="240" customFormat="1" ht="14" x14ac:dyDescent="0.3">
      <c r="A232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32" s="11">
        <v>797</v>
      </c>
      <c r="C232" s="249" t="str">
        <f t="shared" si="37"/>
        <v>2级-2级</v>
      </c>
      <c r="D232" s="249" t="s">
        <v>29</v>
      </c>
      <c r="E232" s="249" t="s">
        <v>44</v>
      </c>
      <c r="F232" s="249" t="s">
        <v>29</v>
      </c>
      <c r="G232" s="249" t="s">
        <v>50</v>
      </c>
      <c r="H232" s="280">
        <f>IF(I232="主营业务收入",1,IF(I232="营业收入",2,IF(I232="租赁收入",3,IF(I232="利息收入",4,IF(I232="企业拆借利息收入",5,IF(I232="其他业务收入",6,IF(I232="其他收入",7,IF(I232="主营业务成本",8,IF(I232="营业成本",9,IF(I232="生产成本",10,IF(I232="其他业务成本",11,IF(I232="主营业务支出",12,IF(I232="其他业务支出",13,IF(I232="营业外支出",14,IF(I232="材料采购",15,IF(I232="库存商品",16,IF(I232="库存内销商品",17,IF(I232="其他应收款",18,IF(I232="长期股权投资",19,IF(I232="其他应付款",20,IF(I232="财务费用",21,IF(I232="管理费用",22,IF(I232="管理费",23,IF(I232="销售费用",24,IF(I232="投资收益",25,IF(I232="资产处置收益",26,B))))))))))))))))))))))))))</f>
        <v>1</v>
      </c>
      <c r="I232" s="122" t="s">
        <v>144</v>
      </c>
      <c r="J232" s="87"/>
      <c r="K232" s="215">
        <v>1102.6600000000001</v>
      </c>
      <c r="L232" s="87"/>
      <c r="M232" s="87"/>
      <c r="N232" s="17"/>
      <c r="O232" s="394"/>
      <c r="P232" s="89"/>
      <c r="Q232" s="91"/>
      <c r="R232" s="21"/>
      <c r="S232" s="21"/>
      <c r="T232" s="22"/>
      <c r="U232" s="21"/>
      <c r="V232" s="21"/>
      <c r="W232" s="22"/>
      <c r="X232" s="23"/>
      <c r="Y232" s="23"/>
      <c r="Z232" s="24"/>
      <c r="AA232" s="25" t="e">
        <f>ROUND(#REF!-W232-Z232,2)</f>
        <v>#REF!</v>
      </c>
      <c r="AB232" s="25">
        <f>ROUND(N231+Q232-T232,2)</f>
        <v>0</v>
      </c>
      <c r="AC232" s="26"/>
      <c r="AD232" s="26"/>
      <c r="AE232" s="26"/>
      <c r="AF232" s="26"/>
      <c r="AG232" s="27"/>
      <c r="AH232" s="26"/>
      <c r="AI232" s="26"/>
      <c r="AJ232" s="26"/>
      <c r="AK232" s="26"/>
      <c r="AL232" s="26"/>
      <c r="AM232" s="26"/>
      <c r="AN232"/>
    </row>
    <row r="233" spans="1:40" ht="14" x14ac:dyDescent="0.3">
      <c r="A23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33" s="11">
        <v>708</v>
      </c>
      <c r="C233" s="248" t="str">
        <f t="shared" si="37"/>
        <v>3级-3级</v>
      </c>
      <c r="D233" s="248" t="s">
        <v>33</v>
      </c>
      <c r="E233" s="248" t="s">
        <v>117</v>
      </c>
      <c r="F233" s="248" t="s">
        <v>33</v>
      </c>
      <c r="G233" s="248" t="s">
        <v>183</v>
      </c>
      <c r="H233" s="280">
        <f>IF(I233="主营业务收入",1,IF(I233="营业收入",2,IF(I233="租赁收入",3,IF(I233="利息收入",4,IF(I233="企业拆借利息收入",5,IF(I233="其他业务收入",6,IF(I233="其他收入",7,IF(I233="主营业务成本",8,IF(I233="营业成本",9,IF(I233="生产成本",10,IF(I233="其他业务成本",11,IF(I233="主营业务支出",12,IF(I233="其他业务支出",13,IF(I233="营业外支出",14,IF(I233="材料采购",15,IF(I233="库存商品",16,IF(I233="库存内销商品",17,IF(I233="其他应收款",18,IF(I233="长期股权投资",19,IF(I233="其他应付款",20,IF(I233="财务费用",21,IF(I233="管理费用",22,IF(I233="管理费",23,IF(I233="销售费用",24,IF(I233="投资收益",25,IF(I233="资产处置收益",26,B))))))))))))))))))))))))))</f>
        <v>1</v>
      </c>
      <c r="I233" s="122" t="s">
        <v>144</v>
      </c>
      <c r="J233" s="122"/>
      <c r="K233" s="215">
        <v>1081.43</v>
      </c>
      <c r="L233" s="122"/>
      <c r="M233" s="122"/>
      <c r="N233" s="124"/>
      <c r="O233" s="393"/>
      <c r="P233" s="125"/>
      <c r="Q233" s="124"/>
      <c r="R233" s="21"/>
      <c r="S233" s="21"/>
      <c r="T233" s="22"/>
      <c r="U233" s="21"/>
      <c r="V233" s="21"/>
      <c r="W233" s="22"/>
      <c r="X233" s="23"/>
      <c r="Y233" s="23"/>
      <c r="Z233" s="24"/>
      <c r="AA233" s="25">
        <f>ROUND(K233-W233-Z233,2)</f>
        <v>1081.43</v>
      </c>
      <c r="AB233" s="25">
        <f>ROUND(N233+Q233-T233,2)</f>
        <v>0</v>
      </c>
      <c r="AC233" s="26"/>
      <c r="AD233" s="26"/>
      <c r="AE233" s="26"/>
      <c r="AF233" s="26"/>
      <c r="AG233" s="27"/>
      <c r="AH233" s="26"/>
      <c r="AI233" s="26"/>
      <c r="AJ233" s="26"/>
      <c r="AK233" s="26"/>
      <c r="AL233" s="26"/>
      <c r="AM233" s="26"/>
    </row>
    <row r="234" spans="1:40" ht="14" x14ac:dyDescent="0.3">
      <c r="A234" s="173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34" s="11">
        <v>725</v>
      </c>
      <c r="C234" s="248" t="str">
        <f t="shared" si="37"/>
        <v>3级-2级</v>
      </c>
      <c r="D234" s="248" t="s">
        <v>33</v>
      </c>
      <c r="E234" s="248" t="s">
        <v>533</v>
      </c>
      <c r="F234" s="248" t="s">
        <v>29</v>
      </c>
      <c r="G234" s="248" t="s">
        <v>57</v>
      </c>
      <c r="H234" s="280">
        <f>IF(I234="主营业务收入",1,IF(I234="营业收入",2,IF(I234="租赁收入",3,IF(I234="利息收入",4,IF(I234="企业拆借利息收入",5,IF(I234="其他业务收入",6,IF(I234="其他收入",7,IF(I234="主营业务成本",8,IF(I234="营业成本",9,IF(I234="生产成本",10,IF(I234="其他业务成本",11,IF(I234="主营业务支出",12,IF(I234="其他业务支出",13,IF(I234="营业外支出",14,IF(I234="材料采购",15,IF(I234="库存商品",16,IF(I234="库存内销商品",17,IF(I234="其他应收款",18,IF(I234="长期股权投资",19,IF(I234="其他应付款",20,IF(I234="财务费用",21,IF(I234="管理费用",22,IF(I234="管理费",23,IF(I234="销售费用",24,IF(I234="投资收益",25,IF(I234="资产处置收益",26,B))))))))))))))))))))))))))</f>
        <v>1</v>
      </c>
      <c r="I234" s="122" t="s">
        <v>144</v>
      </c>
      <c r="J234" s="122" t="s">
        <v>536</v>
      </c>
      <c r="K234" s="215">
        <v>1037.4000000000001</v>
      </c>
      <c r="L234" s="122"/>
      <c r="M234" s="122"/>
      <c r="N234" s="124"/>
      <c r="O234" s="393"/>
      <c r="P234" s="126"/>
      <c r="Q234" s="124"/>
      <c r="R234" s="21"/>
      <c r="S234" s="21"/>
      <c r="T234" s="22"/>
      <c r="U234" s="21"/>
      <c r="V234" s="21"/>
      <c r="W234" s="22"/>
      <c r="X234" s="23"/>
      <c r="Y234" s="23"/>
      <c r="Z234" s="24"/>
      <c r="AA234" s="25">
        <f>ROUND(K234-W234-Z234,2)</f>
        <v>1037.4000000000001</v>
      </c>
      <c r="AB234" s="25">
        <f>ROUND(N234+Q234-T234,2)</f>
        <v>0</v>
      </c>
      <c r="AC234" s="26"/>
      <c r="AD234" s="26"/>
      <c r="AE234" s="26"/>
      <c r="AF234" s="26"/>
      <c r="AG234" s="27"/>
      <c r="AH234" s="26"/>
      <c r="AI234" s="26"/>
      <c r="AJ234" s="26"/>
      <c r="AK234" s="26"/>
      <c r="AL234" s="26"/>
      <c r="AM234" s="26"/>
    </row>
    <row r="235" spans="1:40" ht="13" customHeight="1" x14ac:dyDescent="0.3">
      <c r="A23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35" s="11">
        <v>777</v>
      </c>
      <c r="C235" s="249" t="str">
        <f t="shared" si="37"/>
        <v>2级-2级</v>
      </c>
      <c r="D235" s="249" t="s">
        <v>29</v>
      </c>
      <c r="E235" s="249" t="s">
        <v>44</v>
      </c>
      <c r="F235" s="249" t="s">
        <v>29</v>
      </c>
      <c r="G235" s="250" t="s">
        <v>163</v>
      </c>
      <c r="H235" s="280">
        <f>IF(I235="主营业务收入",1,IF(I235="营业收入",2,IF(I235="租赁收入",3,IF(I235="利息收入",4,IF(I235="企业拆借利息收入",5,IF(I235="其他业务收入",6,IF(I235="其他收入",7,IF(I235="主营业务成本",8,IF(I235="营业成本",9,IF(I235="生产成本",10,IF(I235="其他业务成本",11,IF(I235="主营业务支出",12,IF(I235="其他业务支出",13,IF(I235="营业外支出",14,IF(I235="材料采购",15,IF(I235="库存商品",16,IF(I235="库存内销商品",17,IF(I235="其他应收款",18,IF(I235="长期股权投资",19,IF(I235="其他应付款",20,IF(I235="财务费用",21,IF(I235="管理费用",22,IF(I235="管理费",23,IF(I235="销售费用",24,IF(I235="投资收益",25,IF(I235="资产处置收益",26,B))))))))))))))))))))))))))</f>
        <v>1</v>
      </c>
      <c r="I235" s="122" t="s">
        <v>144</v>
      </c>
      <c r="J235" s="87"/>
      <c r="K235" s="215">
        <v>1015.92</v>
      </c>
      <c r="L235" s="87"/>
      <c r="M235" s="87"/>
      <c r="N235" s="17"/>
      <c r="O235" s="394"/>
      <c r="P235" s="89"/>
      <c r="Q235" s="91"/>
      <c r="R235" s="21"/>
      <c r="S235" s="21"/>
      <c r="T235" s="22"/>
      <c r="U235" s="21"/>
      <c r="V235" s="21"/>
      <c r="W235" s="22"/>
      <c r="X235" s="23"/>
      <c r="Y235" s="23"/>
      <c r="Z235" s="24"/>
      <c r="AA235" s="25">
        <f>ROUND(K229-W235-Z235,2)</f>
        <v>1265.8499999999999</v>
      </c>
      <c r="AB235" s="25">
        <f>ROUND(K234+Q235-T235,2)</f>
        <v>1037.4000000000001</v>
      </c>
      <c r="AC235" s="26"/>
      <c r="AD235" s="26"/>
      <c r="AE235" s="26"/>
      <c r="AF235" s="26"/>
      <c r="AG235" s="27"/>
      <c r="AH235" s="26"/>
      <c r="AI235" s="26"/>
      <c r="AJ235" s="26"/>
      <c r="AK235" s="26"/>
      <c r="AL235" s="26"/>
      <c r="AM235" s="26"/>
    </row>
    <row r="236" spans="1:40" ht="14" x14ac:dyDescent="0.3">
      <c r="A23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36" s="11">
        <v>602</v>
      </c>
      <c r="C236" s="248" t="str">
        <f t="shared" si="37"/>
        <v>3级-4级</v>
      </c>
      <c r="D236" s="248" t="s">
        <v>33</v>
      </c>
      <c r="E236" s="248" t="s">
        <v>231</v>
      </c>
      <c r="F236" s="248" t="s">
        <v>37</v>
      </c>
      <c r="G236" s="248" t="s">
        <v>42</v>
      </c>
      <c r="H236" s="280">
        <f>IF(I236="主营业务收入",1,IF(I236="营业收入",2,IF(I236="租赁收入",3,IF(I236="利息收入",4,IF(I236="企业拆借利息收入",5,IF(I236="其他业务收入",6,IF(I236="其他收入",7,IF(I236="主营业务成本",8,IF(I236="营业成本",9,IF(I236="生产成本",10,IF(I236="其他业务成本",11,IF(I236="主营业务支出",12,IF(I236="其他业务支出",13,IF(I236="营业外支出",14,IF(I236="材料采购",15,IF(I236="库存商品",16,IF(I236="库存内销商品",17,IF(I236="其他应收款",18,IF(I236="长期股权投资",19,IF(I236="其他应付款",20,IF(I236="财务费用",21,IF(I236="管理费用",22,IF(I236="管理费",23,IF(I236="销售费用",24,IF(I236="投资收益",25,IF(I236="资产处置收益",26,B))))))))))))))))))))))))))</f>
        <v>1</v>
      </c>
      <c r="I236" s="122" t="s">
        <v>144</v>
      </c>
      <c r="J236" s="122" t="s">
        <v>539</v>
      </c>
      <c r="K236" s="215">
        <v>948.67</v>
      </c>
      <c r="L236" s="122"/>
      <c r="M236" s="122"/>
      <c r="N236" s="124"/>
      <c r="O236" s="393"/>
      <c r="P236" s="125"/>
      <c r="Q236" s="124"/>
      <c r="R236" s="21"/>
      <c r="S236" s="21"/>
      <c r="T236" s="22"/>
      <c r="U236" s="21"/>
      <c r="V236" s="21"/>
      <c r="W236" s="22"/>
      <c r="X236" s="23"/>
      <c r="Y236" s="23"/>
      <c r="Z236" s="24"/>
      <c r="AA236" s="25">
        <f>ROUND(K236-W236-Z236,2)</f>
        <v>948.67</v>
      </c>
      <c r="AB236" s="25">
        <f>ROUND(N236+Q236-T236,2)</f>
        <v>0</v>
      </c>
      <c r="AC236" s="26"/>
      <c r="AD236" s="26"/>
      <c r="AE236" s="26"/>
      <c r="AF236" s="26"/>
      <c r="AG236" s="27"/>
      <c r="AH236" s="26"/>
      <c r="AI236" s="26"/>
      <c r="AJ236" s="26"/>
      <c r="AK236" s="26"/>
      <c r="AL236" s="26"/>
      <c r="AM236" s="26"/>
    </row>
    <row r="237" spans="1:40" s="240" customFormat="1" ht="13" customHeight="1" x14ac:dyDescent="0.3">
      <c r="A237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37" s="11">
        <v>759</v>
      </c>
      <c r="C237" s="249" t="str">
        <f t="shared" si="37"/>
        <v>2级-3级</v>
      </c>
      <c r="D237" s="249" t="s">
        <v>29</v>
      </c>
      <c r="E237" s="249" t="s">
        <v>44</v>
      </c>
      <c r="F237" s="249" t="s">
        <v>33</v>
      </c>
      <c r="G237" s="249" t="s">
        <v>161</v>
      </c>
      <c r="H237" s="280">
        <f>IF(I237="主营业务收入",1,IF(I237="营业收入",2,IF(I237="租赁收入",3,IF(I237="利息收入",4,IF(I237="企业拆借利息收入",5,IF(I237="其他业务收入",6,IF(I237="其他收入",7,IF(I237="主营业务成本",8,IF(I237="营业成本",9,IF(I237="生产成本",10,IF(I237="其他业务成本",11,IF(I237="主营业务支出",12,IF(I237="其他业务支出",13,IF(I237="营业外支出",14,IF(I237="材料采购",15,IF(I237="库存商品",16,IF(I237="库存内销商品",17,IF(I237="其他应收款",18,IF(I237="长期股权投资",19,IF(I237="其他应付款",20,IF(I237="财务费用",21,IF(I237="管理费用",22,IF(I237="管理费",23,IF(I237="销售费用",24,IF(I237="投资收益",25,IF(I237="资产处置收益",26,B))))))))))))))))))))))))))</f>
        <v>1</v>
      </c>
      <c r="I237" s="122" t="s">
        <v>144</v>
      </c>
      <c r="J237" s="16"/>
      <c r="K237" s="215">
        <v>916.82</v>
      </c>
      <c r="L237" s="16"/>
      <c r="M237" s="16"/>
      <c r="N237" s="17"/>
      <c r="O237" s="394"/>
      <c r="P237" s="89"/>
      <c r="Q237" s="91"/>
      <c r="R237" s="21"/>
      <c r="S237" s="21"/>
      <c r="T237" s="22"/>
      <c r="U237" s="21"/>
      <c r="V237" s="21"/>
      <c r="W237" s="22"/>
      <c r="X237" s="23"/>
      <c r="Y237" s="23"/>
      <c r="Z237" s="24"/>
      <c r="AA237" s="25">
        <f>ROUND(K232-W237-Z237,2)</f>
        <v>1102.6600000000001</v>
      </c>
      <c r="AB237" s="25">
        <f>ROUND(N236+Q237-T237,2)</f>
        <v>0</v>
      </c>
      <c r="AC237" s="26"/>
      <c r="AD237" s="26"/>
      <c r="AE237" s="26"/>
      <c r="AF237" s="26"/>
      <c r="AG237" s="27"/>
      <c r="AH237" s="26"/>
      <c r="AI237" s="26"/>
      <c r="AJ237" s="26"/>
      <c r="AK237" s="26"/>
      <c r="AL237" s="26"/>
      <c r="AM237" s="26"/>
      <c r="AN237"/>
    </row>
    <row r="238" spans="1:40" ht="14" x14ac:dyDescent="0.3">
      <c r="A23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38" s="11">
        <v>516</v>
      </c>
      <c r="C238" s="249" t="s">
        <v>496</v>
      </c>
      <c r="D238" s="249" t="s">
        <v>33</v>
      </c>
      <c r="E238" s="249" t="s">
        <v>114</v>
      </c>
      <c r="F238" s="249" t="s">
        <v>33</v>
      </c>
      <c r="G238" s="249" t="s">
        <v>211</v>
      </c>
      <c r="H238" s="280">
        <f>IF(I238="主营业务收入",1,IF(I238="营业收入",2,IF(I238="租赁收入",3,IF(I238="利息收入",4,IF(I238="企业拆借利息收入",5,IF(I238="其他业务收入",6,IF(I238="其他收入",7,IF(I238="主营业务成本",8,IF(I238="营业成本",9,IF(I238="生产成本",10,IF(I238="其他业务成本",11,IF(I238="主营业务支出",12,IF(I238="其他业务支出",13,IF(I238="营业外支出",14,IF(I238="材料采购",15,IF(I238="库存商品",16,IF(I238="库存内销商品",17,IF(I238="其他应收款",18,IF(I238="长期股权投资",19,IF(I238="其他应付款",20,IF(I238="财务费用",21,IF(I238="管理费用",22,IF(I238="管理费",23,IF(I238="销售费用",24,IF(I238="投资收益",25,IF(I238="资产处置收益",26,B))))))))))))))))))))))))))</f>
        <v>1</v>
      </c>
      <c r="I238" s="122" t="s">
        <v>144</v>
      </c>
      <c r="J238" s="16"/>
      <c r="K238" s="215">
        <v>899.83999999999992</v>
      </c>
      <c r="L238" s="16"/>
      <c r="M238" s="16"/>
      <c r="N238" s="17"/>
      <c r="O238" s="394"/>
      <c r="P238" s="89"/>
      <c r="Q238" s="91"/>
      <c r="R238" s="21"/>
      <c r="S238" s="21"/>
      <c r="T238" s="22"/>
      <c r="U238" s="21"/>
      <c r="V238" s="21"/>
      <c r="W238" s="22"/>
      <c r="X238" s="23"/>
      <c r="Y238" s="23"/>
      <c r="Z238" s="24"/>
      <c r="AA238" s="25">
        <v>899.84</v>
      </c>
      <c r="AB238" s="25">
        <v>0</v>
      </c>
      <c r="AC238" s="26"/>
      <c r="AD238" s="26"/>
      <c r="AE238" s="26"/>
      <c r="AF238" s="26"/>
      <c r="AG238" s="27"/>
      <c r="AH238" s="26"/>
      <c r="AI238" s="26"/>
      <c r="AJ238" s="26"/>
      <c r="AK238" s="26"/>
      <c r="AL238" s="26"/>
      <c r="AM238" s="26"/>
    </row>
    <row r="239" spans="1:40" s="240" customFormat="1" ht="13" customHeight="1" x14ac:dyDescent="0.3">
      <c r="A239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39" s="11">
        <v>519</v>
      </c>
      <c r="C239" s="249" t="s">
        <v>496</v>
      </c>
      <c r="D239" s="249" t="s">
        <v>33</v>
      </c>
      <c r="E239" s="249" t="s">
        <v>114</v>
      </c>
      <c r="F239" s="249" t="s">
        <v>33</v>
      </c>
      <c r="G239" s="249" t="s">
        <v>159</v>
      </c>
      <c r="H239" s="280">
        <f>IF(I239="主营业务收入",1,IF(I239="营业收入",2,IF(I239="租赁收入",3,IF(I239="利息收入",4,IF(I239="企业拆借利息收入",5,IF(I239="其他业务收入",6,IF(I239="其他收入",7,IF(I239="主营业务成本",8,IF(I239="营业成本",9,IF(I239="生产成本",10,IF(I239="其他业务成本",11,IF(I239="主营业务支出",12,IF(I239="其他业务支出",13,IF(I239="营业外支出",14,IF(I239="材料采购",15,IF(I239="库存商品",16,IF(I239="库存内销商品",17,IF(I239="其他应收款",18,IF(I239="长期股权投资",19,IF(I239="其他应付款",20,IF(I239="财务费用",21,IF(I239="管理费用",22,IF(I239="管理费",23,IF(I239="销售费用",24,IF(I239="投资收益",25,IF(I239="资产处置收益",26,B))))))))))))))))))))))))))</f>
        <v>1</v>
      </c>
      <c r="I239" s="122" t="s">
        <v>144</v>
      </c>
      <c r="J239" s="16"/>
      <c r="K239" s="215">
        <v>899.83999999999992</v>
      </c>
      <c r="L239" s="16"/>
      <c r="M239" s="16"/>
      <c r="N239" s="17"/>
      <c r="O239" s="394"/>
      <c r="P239" s="89"/>
      <c r="Q239" s="91"/>
      <c r="R239" s="21"/>
      <c r="S239" s="21"/>
      <c r="T239" s="22"/>
      <c r="U239" s="21"/>
      <c r="V239" s="21"/>
      <c r="W239" s="22"/>
      <c r="X239" s="23"/>
      <c r="Y239" s="23"/>
      <c r="Z239" s="24"/>
      <c r="AA239" s="25">
        <v>899.84</v>
      </c>
      <c r="AB239" s="25">
        <v>0</v>
      </c>
      <c r="AC239" s="26"/>
      <c r="AD239" s="26"/>
      <c r="AE239" s="26"/>
      <c r="AF239" s="26"/>
      <c r="AG239" s="27"/>
      <c r="AH239" s="26"/>
      <c r="AI239" s="26"/>
      <c r="AJ239" s="26"/>
      <c r="AK239" s="26"/>
      <c r="AL239" s="26"/>
      <c r="AM239" s="26"/>
      <c r="AN239"/>
    </row>
    <row r="240" spans="1:40" ht="13" customHeight="1" x14ac:dyDescent="0.3">
      <c r="A24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40" s="11">
        <v>518</v>
      </c>
      <c r="C240" s="249" t="s">
        <v>496</v>
      </c>
      <c r="D240" s="249" t="s">
        <v>33</v>
      </c>
      <c r="E240" s="249" t="s">
        <v>114</v>
      </c>
      <c r="F240" s="249" t="s">
        <v>33</v>
      </c>
      <c r="G240" s="249" t="s">
        <v>498</v>
      </c>
      <c r="H240" s="280">
        <f>IF(I240="主营业务收入",1,IF(I240="营业收入",2,IF(I240="租赁收入",3,IF(I240="利息收入",4,IF(I240="企业拆借利息收入",5,IF(I240="其他业务收入",6,IF(I240="其他收入",7,IF(I240="主营业务成本",8,IF(I240="营业成本",9,IF(I240="生产成本",10,IF(I240="其他业务成本",11,IF(I240="主营业务支出",12,IF(I240="其他业务支出",13,IF(I240="营业外支出",14,IF(I240="材料采购",15,IF(I240="库存商品",16,IF(I240="库存内销商品",17,IF(I240="其他应收款",18,IF(I240="长期股权投资",19,IF(I240="其他应付款",20,IF(I240="财务费用",21,IF(I240="管理费用",22,IF(I240="管理费",23,IF(I240="销售费用",24,IF(I240="投资收益",25,IF(I240="资产处置收益",26,B))))))))))))))))))))))))))</f>
        <v>1</v>
      </c>
      <c r="I240" s="122" t="s">
        <v>144</v>
      </c>
      <c r="J240" s="16"/>
      <c r="K240" s="215">
        <v>893.4</v>
      </c>
      <c r="L240" s="16"/>
      <c r="M240" s="16"/>
      <c r="N240" s="17"/>
      <c r="O240" s="394"/>
      <c r="P240" s="89"/>
      <c r="Q240" s="91"/>
      <c r="R240" s="21"/>
      <c r="S240" s="21"/>
      <c r="T240" s="22"/>
      <c r="U240" s="21"/>
      <c r="V240" s="21"/>
      <c r="W240" s="22"/>
      <c r="X240" s="23"/>
      <c r="Y240" s="23"/>
      <c r="Z240" s="24"/>
      <c r="AA240" s="25">
        <v>893.4</v>
      </c>
      <c r="AB240" s="25">
        <v>0</v>
      </c>
      <c r="AC240" s="26"/>
      <c r="AD240" s="26"/>
      <c r="AE240" s="26"/>
      <c r="AF240" s="26"/>
      <c r="AG240" s="27"/>
      <c r="AH240" s="26"/>
      <c r="AI240" s="26"/>
      <c r="AJ240" s="26"/>
      <c r="AK240" s="26"/>
      <c r="AL240" s="26"/>
      <c r="AM240" s="26"/>
    </row>
    <row r="241" spans="1:40" ht="13" customHeight="1" x14ac:dyDescent="0.3">
      <c r="A241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41" s="11">
        <v>94</v>
      </c>
      <c r="C241" s="249" t="str">
        <f>TEXT(D241,"000")&amp;"-"&amp;TEXT(F241,"000")</f>
        <v>2级-2级</v>
      </c>
      <c r="D241" s="249" t="s">
        <v>29</v>
      </c>
      <c r="E241" s="249" t="s">
        <v>158</v>
      </c>
      <c r="F241" s="249" t="s">
        <v>29</v>
      </c>
      <c r="G241" s="249" t="s">
        <v>50</v>
      </c>
      <c r="H241" s="280">
        <f>IF(I241="主营业务收入",1,IF(I241="营业收入",2,IF(I241="租赁收入",3,IF(I241="利息收入",4,IF(I241="企业拆借利息收入",5,IF(I241="其他业务收入",6,IF(I241="其他收入",7,IF(I241="主营业务成本",8,IF(I241="营业成本",9,IF(I241="生产成本",10,IF(I241="其他业务成本",11,IF(I241="主营业务支出",12,IF(I241="其他业务支出",13,IF(I241="营业外支出",14,IF(I241="材料采购",15,IF(I241="库存商品",16,IF(I241="库存内销商品",17,IF(I241="其他应收款",18,IF(I241="长期股权投资",19,IF(I241="其他应付款",20,IF(I241="财务费用",21,IF(I241="管理费用",22,IF(I241="管理费",23,IF(I241="销售费用",24,IF(I241="投资收益",25,IF(I241="资产处置收益",26,B))))))))))))))))))))))))))</f>
        <v>1</v>
      </c>
      <c r="I241" s="122" t="s">
        <v>144</v>
      </c>
      <c r="J241" s="16"/>
      <c r="K241" s="215">
        <v>866.37</v>
      </c>
      <c r="L241" s="16"/>
      <c r="M241" s="16"/>
      <c r="N241" s="17"/>
      <c r="O241" s="394"/>
      <c r="P241" s="89"/>
      <c r="Q241" s="91"/>
      <c r="R241" s="21"/>
      <c r="S241" s="21"/>
      <c r="T241" s="22"/>
      <c r="U241" s="21"/>
      <c r="V241" s="21"/>
      <c r="W241" s="22"/>
      <c r="X241" s="23"/>
      <c r="Y241" s="23"/>
      <c r="Z241" s="24"/>
      <c r="AA241" s="25">
        <f>ROUND(K243-W241-Z241,2)</f>
        <v>825.13</v>
      </c>
      <c r="AB241" s="25">
        <f>ROUND(N241+Q241-T241,2)</f>
        <v>0</v>
      </c>
      <c r="AC241" s="26"/>
      <c r="AD241" s="26"/>
      <c r="AE241" s="26"/>
      <c r="AF241" s="26"/>
      <c r="AG241" s="27"/>
      <c r="AH241" s="26"/>
      <c r="AI241" s="26"/>
      <c r="AJ241" s="26"/>
      <c r="AK241" s="26"/>
      <c r="AL241" s="26"/>
      <c r="AM241" s="26"/>
    </row>
    <row r="242" spans="1:40" ht="14" x14ac:dyDescent="0.3">
      <c r="A24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42" s="11">
        <v>695</v>
      </c>
      <c r="C242" s="248" t="str">
        <f>TEXT(D242,"000")&amp;"-"&amp;TEXT(F242,"000")</f>
        <v>3级-2级</v>
      </c>
      <c r="D242" s="248" t="s">
        <v>33</v>
      </c>
      <c r="E242" s="248" t="s">
        <v>117</v>
      </c>
      <c r="F242" s="248" t="s">
        <v>29</v>
      </c>
      <c r="G242" s="248" t="s">
        <v>50</v>
      </c>
      <c r="H242" s="280">
        <f>IF(I242="主营业务收入",1,IF(I242="营业收入",2,IF(I242="租赁收入",3,IF(I242="利息收入",4,IF(I242="企业拆借利息收入",5,IF(I242="其他业务收入",6,IF(I242="其他收入",7,IF(I242="主营业务成本",8,IF(I242="营业成本",9,IF(I242="生产成本",10,IF(I242="其他业务成本",11,IF(I242="主营业务支出",12,IF(I242="其他业务支出",13,IF(I242="营业外支出",14,IF(I242="材料采购",15,IF(I242="库存商品",16,IF(I242="库存内销商品",17,IF(I242="其他应收款",18,IF(I242="长期股权投资",19,IF(I242="其他应付款",20,IF(I242="财务费用",21,IF(I242="管理费用",22,IF(I242="管理费",23,IF(I242="销售费用",24,IF(I242="投资收益",25,IF(I242="资产处置收益",26,B))))))))))))))))))))))))))</f>
        <v>1</v>
      </c>
      <c r="I242" s="122" t="s">
        <v>144</v>
      </c>
      <c r="J242" s="122"/>
      <c r="K242" s="215">
        <v>866.37</v>
      </c>
      <c r="L242" s="122"/>
      <c r="M242" s="122"/>
      <c r="N242" s="124"/>
      <c r="O242" s="393"/>
      <c r="P242" s="126"/>
      <c r="Q242" s="124"/>
      <c r="R242" s="21"/>
      <c r="S242" s="21"/>
      <c r="T242" s="22"/>
      <c r="U242" s="21"/>
      <c r="V242" s="21"/>
      <c r="W242" s="22"/>
      <c r="X242" s="23"/>
      <c r="Y242" s="23"/>
      <c r="Z242" s="24"/>
      <c r="AA242" s="25">
        <f>ROUND(K242-W242-Z242,2)</f>
        <v>866.37</v>
      </c>
      <c r="AB242" s="25">
        <f>ROUND(N242+Q242-T242,2)</f>
        <v>0</v>
      </c>
      <c r="AC242" s="26"/>
      <c r="AD242" s="26"/>
      <c r="AE242" s="26"/>
      <c r="AF242" s="26"/>
      <c r="AG242" s="27"/>
      <c r="AH242" s="26"/>
      <c r="AI242" s="26"/>
      <c r="AJ242" s="26"/>
      <c r="AK242" s="26"/>
      <c r="AL242" s="26"/>
      <c r="AM242" s="26"/>
    </row>
    <row r="243" spans="1:40" ht="13" customHeight="1" x14ac:dyDescent="0.3">
      <c r="A243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43" s="11">
        <v>513</v>
      </c>
      <c r="C243" s="249" t="s">
        <v>497</v>
      </c>
      <c r="D243" s="249" t="s">
        <v>33</v>
      </c>
      <c r="E243" s="249" t="s">
        <v>114</v>
      </c>
      <c r="F243" s="249" t="s">
        <v>29</v>
      </c>
      <c r="G243" s="249" t="s">
        <v>125</v>
      </c>
      <c r="H243" s="280">
        <f>IF(I243="主营业务收入",1,IF(I243="营业收入",2,IF(I243="租赁收入",3,IF(I243="利息收入",4,IF(I243="企业拆借利息收入",5,IF(I243="其他业务收入",6,IF(I243="其他收入",7,IF(I243="主营业务成本",8,IF(I243="营业成本",9,IF(I243="生产成本",10,IF(I243="其他业务成本",11,IF(I243="主营业务支出",12,IF(I243="其他业务支出",13,IF(I243="营业外支出",14,IF(I243="材料采购",15,IF(I243="库存商品",16,IF(I243="库存内销商品",17,IF(I243="其他应收款",18,IF(I243="长期股权投资",19,IF(I243="其他应付款",20,IF(I243="财务费用",21,IF(I243="管理费用",22,IF(I243="管理费",23,IF(I243="销售费用",24,IF(I243="投资收益",25,IF(I243="资产处置收益",26,B))))))))))))))))))))))))))</f>
        <v>1</v>
      </c>
      <c r="I243" s="122" t="s">
        <v>144</v>
      </c>
      <c r="J243" s="16"/>
      <c r="K243" s="215">
        <v>825.13</v>
      </c>
      <c r="L243" s="16"/>
      <c r="M243" s="16"/>
      <c r="N243" s="17"/>
      <c r="O243" s="394"/>
      <c r="P243" s="89"/>
      <c r="Q243" s="91"/>
      <c r="R243" s="21"/>
      <c r="S243" s="21"/>
      <c r="T243" s="22"/>
      <c r="U243" s="21"/>
      <c r="V243" s="21"/>
      <c r="W243" s="22"/>
      <c r="X243" s="23"/>
      <c r="Y243" s="23"/>
      <c r="Z243" s="24"/>
      <c r="AA243" s="25">
        <v>825.13</v>
      </c>
      <c r="AB243" s="25">
        <v>0</v>
      </c>
      <c r="AC243" s="26"/>
      <c r="AD243" s="26"/>
      <c r="AE243" s="26"/>
      <c r="AF243" s="26"/>
      <c r="AG243" s="27"/>
      <c r="AH243" s="26"/>
      <c r="AI243" s="26"/>
      <c r="AJ243" s="26"/>
      <c r="AK243" s="26"/>
      <c r="AL243" s="26"/>
      <c r="AM243" s="26"/>
    </row>
    <row r="244" spans="1:40" s="240" customFormat="1" ht="13" customHeight="1" x14ac:dyDescent="0.3">
      <c r="A24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44" s="11">
        <v>590</v>
      </c>
      <c r="C244" s="248" t="str">
        <f t="shared" ref="C244:C262" si="38">TEXT(D244,"000")&amp;"-"&amp;TEXT(F244,"000")</f>
        <v>3级-2级</v>
      </c>
      <c r="D244" s="248" t="s">
        <v>33</v>
      </c>
      <c r="E244" s="248" t="s">
        <v>160</v>
      </c>
      <c r="F244" s="248" t="s">
        <v>29</v>
      </c>
      <c r="G244" s="248" t="s">
        <v>57</v>
      </c>
      <c r="H244" s="280">
        <f>IF(I244="主营业务收入",1,IF(I244="营业收入",2,IF(I244="租赁收入",3,IF(I244="利息收入",4,IF(I244="企业拆借利息收入",5,IF(I244="其他业务收入",6,IF(I244="其他收入",7,IF(I244="主营业务成本",8,IF(I244="营业成本",9,IF(I244="生产成本",10,IF(I244="其他业务成本",11,IF(I244="主营业务支出",12,IF(I244="其他业务支出",13,IF(I244="营业外支出",14,IF(I244="材料采购",15,IF(I244="库存商品",16,IF(I244="库存内销商品",17,IF(I244="其他应收款",18,IF(I244="长期股权投资",19,IF(I244="其他应付款",20,IF(I244="财务费用",21,IF(I244="管理费用",22,IF(I244="管理费",23,IF(I244="销售费用",24,IF(I244="投资收益",25,IF(I244="资产处置收益",26,B))))))))))))))))))))))))))</f>
        <v>1</v>
      </c>
      <c r="I244" s="122" t="s">
        <v>144</v>
      </c>
      <c r="J244" s="122" t="s">
        <v>522</v>
      </c>
      <c r="K244" s="220">
        <v>811.01</v>
      </c>
      <c r="L244" s="122"/>
      <c r="M244" s="122"/>
      <c r="N244" s="124"/>
      <c r="O244" s="393"/>
      <c r="P244" s="125"/>
      <c r="Q244" s="124"/>
      <c r="R244" s="21"/>
      <c r="S244" s="21"/>
      <c r="T244" s="22"/>
      <c r="U244" s="21"/>
      <c r="V244" s="21"/>
      <c r="W244" s="22"/>
      <c r="X244" s="23"/>
      <c r="Y244" s="23"/>
      <c r="Z244" s="24"/>
      <c r="AA244" s="25">
        <f>ROUND(K244-W244-Z244,2)</f>
        <v>811.01</v>
      </c>
      <c r="AB244" s="25">
        <f t="shared" ref="AB244:AB262" si="39">ROUND(N244+Q244-T244,2)</f>
        <v>0</v>
      </c>
      <c r="AC244" s="26"/>
      <c r="AD244" s="26"/>
      <c r="AE244" s="26"/>
      <c r="AF244" s="26"/>
      <c r="AG244" s="27"/>
      <c r="AH244" s="26"/>
      <c r="AI244" s="26"/>
      <c r="AJ244" s="26"/>
      <c r="AK244" s="26"/>
      <c r="AL244" s="26"/>
      <c r="AM244" s="26"/>
      <c r="AN244"/>
    </row>
    <row r="245" spans="1:40" ht="13" customHeight="1" x14ac:dyDescent="0.3">
      <c r="A245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45" s="11">
        <v>98</v>
      </c>
      <c r="C245" s="249" t="str">
        <f t="shared" si="38"/>
        <v>2级-2级</v>
      </c>
      <c r="D245" s="249" t="s">
        <v>29</v>
      </c>
      <c r="E245" s="249" t="s">
        <v>158</v>
      </c>
      <c r="F245" s="249" t="s">
        <v>29</v>
      </c>
      <c r="G245" s="249" t="s">
        <v>163</v>
      </c>
      <c r="H245" s="280">
        <f>IF(I245="主营业务收入",1,IF(I245="营业收入",2,IF(I245="租赁收入",3,IF(I245="利息收入",4,IF(I245="企业拆借利息收入",5,IF(I245="其他业务收入",6,IF(I245="其他收入",7,IF(I245="主营业务成本",8,IF(I245="营业成本",9,IF(I245="生产成本",10,IF(I245="其他业务成本",11,IF(I245="主营业务支出",12,IF(I245="其他业务支出",13,IF(I245="营业外支出",14,IF(I245="材料采购",15,IF(I245="库存商品",16,IF(I245="库存内销商品",17,IF(I245="其他应收款",18,IF(I245="长期股权投资",19,IF(I245="其他应付款",20,IF(I245="财务费用",21,IF(I245="管理费用",22,IF(I245="管理费",23,IF(I245="销售费用",24,IF(I245="投资收益",25,IF(I245="资产处置收益",26,B))))))))))))))))))))))))))</f>
        <v>1</v>
      </c>
      <c r="I245" s="122" t="s">
        <v>144</v>
      </c>
      <c r="J245" s="16"/>
      <c r="K245" s="215">
        <v>798.23</v>
      </c>
      <c r="L245" s="16"/>
      <c r="M245" s="16"/>
      <c r="N245" s="17"/>
      <c r="O245" s="194"/>
      <c r="P245" s="194"/>
      <c r="Q245" s="196"/>
      <c r="R245" s="21"/>
      <c r="S245" s="21"/>
      <c r="T245" s="22"/>
      <c r="U245" s="21"/>
      <c r="V245" s="21"/>
      <c r="W245" s="22"/>
      <c r="X245" s="23"/>
      <c r="Y245" s="23"/>
      <c r="Z245" s="24"/>
      <c r="AA245" s="25">
        <f>ROUND(K248-W245-Z245,2)</f>
        <v>777.35</v>
      </c>
      <c r="AB245" s="25">
        <f t="shared" si="39"/>
        <v>0</v>
      </c>
      <c r="AC245" s="26"/>
      <c r="AD245" s="26"/>
      <c r="AE245" s="26"/>
      <c r="AF245" s="26"/>
      <c r="AG245" s="27"/>
      <c r="AH245" s="26"/>
      <c r="AI245" s="26"/>
      <c r="AJ245" s="26"/>
      <c r="AK245" s="26"/>
      <c r="AL245" s="26"/>
      <c r="AM245" s="26"/>
    </row>
    <row r="246" spans="1:40" ht="13" customHeight="1" x14ac:dyDescent="0.3">
      <c r="A24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46" s="11">
        <v>634</v>
      </c>
      <c r="C246" s="248" t="str">
        <f t="shared" si="38"/>
        <v>3级-2级</v>
      </c>
      <c r="D246" s="248" t="s">
        <v>33</v>
      </c>
      <c r="E246" s="248" t="s">
        <v>338</v>
      </c>
      <c r="F246" s="248" t="s">
        <v>29</v>
      </c>
      <c r="G246" s="248" t="s">
        <v>57</v>
      </c>
      <c r="H246" s="280">
        <f>IF(I246="主营业务收入",1,IF(I246="营业收入",2,IF(I246="租赁收入",3,IF(I246="利息收入",4,IF(I246="企业拆借利息收入",5,IF(I246="其他业务收入",6,IF(I246="其他收入",7,IF(I246="主营业务成本",8,IF(I246="营业成本",9,IF(I246="生产成本",10,IF(I246="其他业务成本",11,IF(I246="主营业务支出",12,IF(I246="其他业务支出",13,IF(I246="营业外支出",14,IF(I246="材料采购",15,IF(I246="库存商品",16,IF(I246="库存内销商品",17,IF(I246="其他应收款",18,IF(I246="长期股权投资",19,IF(I246="其他应付款",20,IF(I246="财务费用",21,IF(I246="管理费用",22,IF(I246="管理费",23,IF(I246="销售费用",24,IF(I246="投资收益",25,IF(I246="资产处置收益",26,B))))))))))))))))))))))))))</f>
        <v>1</v>
      </c>
      <c r="I246" s="122" t="s">
        <v>144</v>
      </c>
      <c r="J246" s="122" t="s">
        <v>554</v>
      </c>
      <c r="K246" s="215">
        <v>779.82</v>
      </c>
      <c r="L246" s="122"/>
      <c r="M246" s="122"/>
      <c r="N246" s="124"/>
      <c r="O246" s="393"/>
      <c r="P246" s="125"/>
      <c r="Q246" s="124"/>
      <c r="R246" s="21"/>
      <c r="S246" s="21"/>
      <c r="T246" s="22"/>
      <c r="U246" s="21"/>
      <c r="V246" s="21"/>
      <c r="W246" s="22"/>
      <c r="X246" s="23"/>
      <c r="Y246" s="23"/>
      <c r="Z246" s="24"/>
      <c r="AA246" s="25">
        <f t="shared" ref="AA246:AA251" si="40">ROUND(K246-W246-Z246,2)</f>
        <v>779.82</v>
      </c>
      <c r="AB246" s="25">
        <f t="shared" si="39"/>
        <v>0</v>
      </c>
      <c r="AC246" s="26"/>
      <c r="AD246" s="26"/>
      <c r="AE246" s="26"/>
      <c r="AF246" s="26"/>
      <c r="AG246" s="27"/>
      <c r="AH246" s="26"/>
      <c r="AI246" s="26"/>
      <c r="AJ246" s="26"/>
      <c r="AK246" s="26"/>
      <c r="AL246" s="26"/>
      <c r="AM246" s="26"/>
    </row>
    <row r="247" spans="1:40" ht="14" x14ac:dyDescent="0.3">
      <c r="A24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47" s="11">
        <v>710</v>
      </c>
      <c r="C247" s="248" t="str">
        <f t="shared" si="38"/>
        <v>3级-3级</v>
      </c>
      <c r="D247" s="248" t="s">
        <v>33</v>
      </c>
      <c r="E247" s="248" t="s">
        <v>117</v>
      </c>
      <c r="F247" s="248" t="s">
        <v>33</v>
      </c>
      <c r="G247" s="248" t="s">
        <v>90</v>
      </c>
      <c r="H247" s="280">
        <f>IF(I247="主营业务收入",1,IF(I247="营业收入",2,IF(I247="租赁收入",3,IF(I247="利息收入",4,IF(I247="企业拆借利息收入",5,IF(I247="其他业务收入",6,IF(I247="其他收入",7,IF(I247="主营业务成本",8,IF(I247="营业成本",9,IF(I247="生产成本",10,IF(I247="其他业务成本",11,IF(I247="主营业务支出",12,IF(I247="其他业务支出",13,IF(I247="营业外支出",14,IF(I247="材料采购",15,IF(I247="库存商品",16,IF(I247="库存内销商品",17,IF(I247="其他应收款",18,IF(I247="长期股权投资",19,IF(I247="其他应付款",20,IF(I247="财务费用",21,IF(I247="管理费用",22,IF(I247="管理费",23,IF(I247="销售费用",24,IF(I247="投资收益",25,IF(I247="资产处置收益",26,B))))))))))))))))))))))))))</f>
        <v>1</v>
      </c>
      <c r="I247" s="122" t="s">
        <v>144</v>
      </c>
      <c r="J247" s="122"/>
      <c r="K247" s="215">
        <v>777.7</v>
      </c>
      <c r="L247" s="122"/>
      <c r="M247" s="122"/>
      <c r="N247" s="124"/>
      <c r="O247" s="393"/>
      <c r="P247" s="125"/>
      <c r="Q247" s="124"/>
      <c r="R247" s="21"/>
      <c r="S247" s="21"/>
      <c r="T247" s="22"/>
      <c r="U247" s="21"/>
      <c r="V247" s="21"/>
      <c r="W247" s="22"/>
      <c r="X247" s="23"/>
      <c r="Y247" s="23"/>
      <c r="Z247" s="24"/>
      <c r="AA247" s="25">
        <f t="shared" si="40"/>
        <v>777.7</v>
      </c>
      <c r="AB247" s="25">
        <f t="shared" si="39"/>
        <v>0</v>
      </c>
      <c r="AC247" s="26"/>
      <c r="AD247" s="26"/>
      <c r="AE247" s="26"/>
      <c r="AF247" s="26"/>
      <c r="AG247" s="27"/>
      <c r="AH247" s="26"/>
      <c r="AI247" s="26"/>
      <c r="AJ247" s="26"/>
      <c r="AK247" s="26"/>
      <c r="AL247" s="26"/>
      <c r="AM247" s="26"/>
    </row>
    <row r="248" spans="1:40" ht="13" customHeight="1" x14ac:dyDescent="0.3">
      <c r="A24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48" s="11">
        <v>657</v>
      </c>
      <c r="C248" s="248" t="str">
        <f t="shared" si="38"/>
        <v>3级-2级</v>
      </c>
      <c r="D248" s="248" t="s">
        <v>33</v>
      </c>
      <c r="E248" s="248" t="s">
        <v>146</v>
      </c>
      <c r="F248" s="248" t="s">
        <v>29</v>
      </c>
      <c r="G248" s="248" t="s">
        <v>30</v>
      </c>
      <c r="H248" s="280">
        <f>IF(I248="主营业务收入",1,IF(I248="营业收入",2,IF(I248="租赁收入",3,IF(I248="利息收入",4,IF(I248="企业拆借利息收入",5,IF(I248="其他业务收入",6,IF(I248="其他收入",7,IF(I248="主营业务成本",8,IF(I248="营业成本",9,IF(I248="生产成本",10,IF(I248="其他业务成本",11,IF(I248="主营业务支出",12,IF(I248="其他业务支出",13,IF(I248="营业外支出",14,IF(I248="材料采购",15,IF(I248="库存商品",16,IF(I248="库存内销商品",17,IF(I248="其他应收款",18,IF(I248="长期股权投资",19,IF(I248="其他应付款",20,IF(I248="财务费用",21,IF(I248="管理费用",22,IF(I248="管理费",23,IF(I248="销售费用",24,IF(I248="投资收益",25,IF(I248="资产处置收益",26,B))))))))))))))))))))))))))</f>
        <v>1</v>
      </c>
      <c r="I248" s="122" t="s">
        <v>144</v>
      </c>
      <c r="J248" s="122" t="s">
        <v>13</v>
      </c>
      <c r="K248" s="215">
        <v>777.35</v>
      </c>
      <c r="L248" s="122"/>
      <c r="M248" s="122"/>
      <c r="N248" s="124"/>
      <c r="O248" s="393"/>
      <c r="P248" s="125"/>
      <c r="Q248" s="124"/>
      <c r="R248" s="21"/>
      <c r="S248" s="21"/>
      <c r="T248" s="22"/>
      <c r="U248" s="21"/>
      <c r="V248" s="21"/>
      <c r="W248" s="22"/>
      <c r="X248" s="23"/>
      <c r="Y248" s="23"/>
      <c r="Z248" s="24"/>
      <c r="AA248" s="25">
        <f t="shared" si="40"/>
        <v>777.35</v>
      </c>
      <c r="AB248" s="25">
        <f t="shared" si="39"/>
        <v>0</v>
      </c>
      <c r="AC248" s="26"/>
      <c r="AD248" s="26"/>
      <c r="AE248" s="26"/>
      <c r="AF248" s="26"/>
      <c r="AG248" s="27"/>
      <c r="AH248" s="26"/>
      <c r="AI248" s="26"/>
      <c r="AJ248" s="26"/>
      <c r="AK248" s="26"/>
      <c r="AL248" s="26"/>
      <c r="AM248" s="26"/>
    </row>
    <row r="249" spans="1:40" s="240" customFormat="1" ht="13" customHeight="1" x14ac:dyDescent="0.3">
      <c r="A24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49" s="11">
        <v>661</v>
      </c>
      <c r="C249" s="248" t="str">
        <f t="shared" si="38"/>
        <v>3级-3级</v>
      </c>
      <c r="D249" s="248" t="s">
        <v>33</v>
      </c>
      <c r="E249" s="248" t="s">
        <v>146</v>
      </c>
      <c r="F249" s="248" t="s">
        <v>33</v>
      </c>
      <c r="G249" s="248" t="s">
        <v>162</v>
      </c>
      <c r="H249" s="280">
        <f>IF(I249="主营业务收入",1,IF(I249="营业收入",2,IF(I249="租赁收入",3,IF(I249="利息收入",4,IF(I249="企业拆借利息收入",5,IF(I249="其他业务收入",6,IF(I249="其他收入",7,IF(I249="主营业务成本",8,IF(I249="营业成本",9,IF(I249="生产成本",10,IF(I249="其他业务成本",11,IF(I249="主营业务支出",12,IF(I249="其他业务支出",13,IF(I249="营业外支出",14,IF(I249="材料采购",15,IF(I249="库存商品",16,IF(I249="库存内销商品",17,IF(I249="其他应收款",18,IF(I249="长期股权投资",19,IF(I249="其他应付款",20,IF(I249="财务费用",21,IF(I249="管理费用",22,IF(I249="管理费",23,IF(I249="销售费用",24,IF(I249="投资收益",25,IF(I249="资产处置收益",26,B))))))))))))))))))))))))))</f>
        <v>1</v>
      </c>
      <c r="I249" s="122" t="s">
        <v>144</v>
      </c>
      <c r="J249" s="122" t="s">
        <v>13</v>
      </c>
      <c r="K249" s="215">
        <v>777.35</v>
      </c>
      <c r="L249" s="122"/>
      <c r="M249" s="122"/>
      <c r="N249" s="140"/>
      <c r="O249" s="393"/>
      <c r="P249" s="125"/>
      <c r="Q249" s="124"/>
      <c r="R249" s="21"/>
      <c r="S249" s="21"/>
      <c r="T249" s="22"/>
      <c r="U249" s="21"/>
      <c r="V249" s="21"/>
      <c r="W249" s="22"/>
      <c r="X249" s="23"/>
      <c r="Y249" s="23"/>
      <c r="Z249" s="24"/>
      <c r="AA249" s="25">
        <f t="shared" si="40"/>
        <v>777.35</v>
      </c>
      <c r="AB249" s="25">
        <f t="shared" si="39"/>
        <v>0</v>
      </c>
      <c r="AC249" s="26"/>
      <c r="AD249" s="26"/>
      <c r="AE249" s="26"/>
      <c r="AF249" s="26"/>
      <c r="AG249" s="27"/>
      <c r="AH249" s="26"/>
      <c r="AI249" s="26"/>
      <c r="AJ249" s="26"/>
      <c r="AK249" s="26"/>
      <c r="AL249" s="26"/>
      <c r="AM249" s="26"/>
      <c r="AN249"/>
    </row>
    <row r="250" spans="1:40" ht="13" customHeight="1" x14ac:dyDescent="0.3">
      <c r="A250" s="174" t="str">
        <f>HYPERLINK("C:\Users\chizh\Desktop\ffcell\提取结果.xlsx#'2内部关联交易-1'!A1","[提取结果.xlsx]2内部关联交易-1")</f>
        <v>[提取结果.xlsx]2内部关联交易-1</v>
      </c>
      <c r="B250" s="11">
        <v>470</v>
      </c>
      <c r="C250" s="249" t="str">
        <f t="shared" si="38"/>
        <v>4级-2级</v>
      </c>
      <c r="D250" s="249" t="s">
        <v>37</v>
      </c>
      <c r="E250" s="249" t="s">
        <v>148</v>
      </c>
      <c r="F250" s="249" t="s">
        <v>29</v>
      </c>
      <c r="G250" s="250" t="s">
        <v>457</v>
      </c>
      <c r="H250" s="280">
        <f>IF(I250="主营业务收入",1,IF(I250="营业收入",2,IF(I250="租赁收入",3,IF(I250="利息收入",4,IF(I250="企业拆借利息收入",5,IF(I250="其他业务收入",6,IF(I250="其他收入",7,IF(I250="主营业务成本",8,IF(I250="营业成本",9,IF(I250="生产成本",10,IF(I250="其他业务成本",11,IF(I250="主营业务支出",12,IF(I250="其他业务支出",13,IF(I250="营业外支出",14,IF(I250="材料采购",15,IF(I250="库存商品",16,IF(I250="库存内销商品",17,IF(I250="其他应收款",18,IF(I250="长期股权投资",19,IF(I250="其他应付款",20,IF(I250="财务费用",21,IF(I250="管理费用",22,IF(I250="管理费",23,IF(I250="销售费用",24,IF(I250="投资收益",25,IF(I250="资产处置收益",26,B))))))))))))))))))))))))))</f>
        <v>1</v>
      </c>
      <c r="I250" s="122" t="s">
        <v>144</v>
      </c>
      <c r="J250" s="16" t="s">
        <v>144</v>
      </c>
      <c r="K250" s="215">
        <v>743.36283185840705</v>
      </c>
      <c r="L250" s="92"/>
      <c r="M250" s="92"/>
      <c r="N250" s="17"/>
      <c r="O250" s="394"/>
      <c r="P250" s="89"/>
      <c r="Q250" s="91"/>
      <c r="R250" s="21"/>
      <c r="S250" s="21"/>
      <c r="T250" s="22"/>
      <c r="U250" s="21"/>
      <c r="V250" s="21"/>
      <c r="W250" s="22"/>
      <c r="X250" s="23"/>
      <c r="Y250" s="23"/>
      <c r="Z250" s="24"/>
      <c r="AA250" s="25">
        <f t="shared" si="40"/>
        <v>743.36</v>
      </c>
      <c r="AB250" s="25">
        <f t="shared" si="39"/>
        <v>0</v>
      </c>
      <c r="AC250" s="26"/>
      <c r="AD250" s="26"/>
      <c r="AE250" s="26"/>
      <c r="AF250" s="26"/>
      <c r="AG250" s="27"/>
      <c r="AH250" s="26"/>
      <c r="AI250" s="26"/>
      <c r="AJ250" s="26"/>
      <c r="AK250" s="26"/>
      <c r="AL250" s="26"/>
      <c r="AM250" s="26"/>
    </row>
    <row r="251" spans="1:40" ht="14" x14ac:dyDescent="0.3">
      <c r="A25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51" s="11">
        <v>599</v>
      </c>
      <c r="C251" s="248" t="str">
        <f t="shared" si="38"/>
        <v>3级-3级</v>
      </c>
      <c r="D251" s="248" t="s">
        <v>33</v>
      </c>
      <c r="E251" s="248" t="s">
        <v>231</v>
      </c>
      <c r="F251" s="248" t="s">
        <v>33</v>
      </c>
      <c r="G251" s="248" t="s">
        <v>446</v>
      </c>
      <c r="H251" s="280">
        <f>IF(I251="主营业务收入",1,IF(I251="营业收入",2,IF(I251="租赁收入",3,IF(I251="利息收入",4,IF(I251="企业拆借利息收入",5,IF(I251="其他业务收入",6,IF(I251="其他收入",7,IF(I251="主营业务成本",8,IF(I251="营业成本",9,IF(I251="生产成本",10,IF(I251="其他业务成本",11,IF(I251="主营业务支出",12,IF(I251="其他业务支出",13,IF(I251="营业外支出",14,IF(I251="材料采购",15,IF(I251="库存商品",16,IF(I251="库存内销商品",17,IF(I251="其他应收款",18,IF(I251="长期股权投资",19,IF(I251="其他应付款",20,IF(I251="财务费用",21,IF(I251="管理费用",22,IF(I251="管理费",23,IF(I251="销售费用",24,IF(I251="投资收益",25,IF(I251="资产处置收益",26,B))))))))))))))))))))))))))</f>
        <v>1</v>
      </c>
      <c r="I251" s="122" t="s">
        <v>144</v>
      </c>
      <c r="J251" s="122" t="s">
        <v>521</v>
      </c>
      <c r="K251" s="215">
        <v>743.36</v>
      </c>
      <c r="L251" s="122"/>
      <c r="M251" s="122"/>
      <c r="N251" s="124"/>
      <c r="O251" s="393"/>
      <c r="P251" s="125"/>
      <c r="Q251" s="124"/>
      <c r="R251" s="21"/>
      <c r="S251" s="21"/>
      <c r="T251" s="22"/>
      <c r="U251" s="21"/>
      <c r="V251" s="21"/>
      <c r="W251" s="22"/>
      <c r="X251" s="23"/>
      <c r="Y251" s="23"/>
      <c r="Z251" s="24"/>
      <c r="AA251" s="25">
        <f t="shared" si="40"/>
        <v>743.36</v>
      </c>
      <c r="AB251" s="25">
        <f t="shared" si="39"/>
        <v>0</v>
      </c>
      <c r="AC251" s="26"/>
      <c r="AD251" s="26"/>
      <c r="AE251" s="26"/>
      <c r="AF251" s="26"/>
      <c r="AG251" s="27"/>
      <c r="AH251" s="26"/>
      <c r="AI251" s="26"/>
      <c r="AJ251" s="26"/>
      <c r="AK251" s="26"/>
      <c r="AL251" s="26"/>
      <c r="AM251" s="26"/>
    </row>
    <row r="252" spans="1:40" ht="14" x14ac:dyDescent="0.3">
      <c r="A252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52" s="11">
        <v>754</v>
      </c>
      <c r="C252" s="249" t="str">
        <f t="shared" si="38"/>
        <v>2级-2级</v>
      </c>
      <c r="D252" s="249" t="s">
        <v>29</v>
      </c>
      <c r="E252" s="249" t="s">
        <v>44</v>
      </c>
      <c r="F252" s="249" t="s">
        <v>29</v>
      </c>
      <c r="G252" s="249" t="s">
        <v>167</v>
      </c>
      <c r="H252" s="280">
        <f>IF(I252="主营业务收入",1,IF(I252="营业收入",2,IF(I252="租赁收入",3,IF(I252="利息收入",4,IF(I252="企业拆借利息收入",5,IF(I252="其他业务收入",6,IF(I252="其他收入",7,IF(I252="主营业务成本",8,IF(I252="营业成本",9,IF(I252="生产成本",10,IF(I252="其他业务成本",11,IF(I252="主营业务支出",12,IF(I252="其他业务支出",13,IF(I252="营业外支出",14,IF(I252="材料采购",15,IF(I252="库存商品",16,IF(I252="库存内销商品",17,IF(I252="其他应收款",18,IF(I252="长期股权投资",19,IF(I252="其他应付款",20,IF(I252="财务费用",21,IF(I252="管理费用",22,IF(I252="管理费",23,IF(I252="销售费用",24,IF(I252="投资收益",25,IF(I252="资产处置收益",26,B))))))))))))))))))))))))))</f>
        <v>1</v>
      </c>
      <c r="I252" s="122" t="s">
        <v>144</v>
      </c>
      <c r="J252" s="16"/>
      <c r="K252" s="215">
        <v>743.36</v>
      </c>
      <c r="L252" s="16"/>
      <c r="M252" s="16"/>
      <c r="N252" s="17"/>
      <c r="O252" s="394"/>
      <c r="P252" s="89"/>
      <c r="Q252" s="91"/>
      <c r="R252" s="21"/>
      <c r="S252" s="21"/>
      <c r="T252" s="22"/>
      <c r="U252" s="21"/>
      <c r="V252" s="21"/>
      <c r="W252" s="22"/>
      <c r="X252" s="23"/>
      <c r="Y252" s="23"/>
      <c r="Z252" s="24"/>
      <c r="AA252" s="25">
        <f>ROUND(K247-W252-Z252,2)</f>
        <v>777.7</v>
      </c>
      <c r="AB252" s="25">
        <f t="shared" si="39"/>
        <v>0</v>
      </c>
      <c r="AC252" s="26"/>
      <c r="AD252" s="26"/>
      <c r="AE252" s="26"/>
      <c r="AF252" s="26"/>
      <c r="AG252" s="27"/>
      <c r="AH252" s="26"/>
      <c r="AI252" s="26"/>
      <c r="AJ252" s="26"/>
      <c r="AK252" s="26"/>
      <c r="AL252" s="26"/>
      <c r="AM252" s="26"/>
    </row>
    <row r="253" spans="1:40" s="240" customFormat="1" ht="14" x14ac:dyDescent="0.3">
      <c r="A253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253" s="11">
        <v>227</v>
      </c>
      <c r="C253" s="249" t="str">
        <f t="shared" si="38"/>
        <v>2级-2级</v>
      </c>
      <c r="D253" s="249" t="s">
        <v>658</v>
      </c>
      <c r="E253" s="249" t="s">
        <v>30</v>
      </c>
      <c r="F253" s="249" t="s">
        <v>658</v>
      </c>
      <c r="G253" s="249" t="s">
        <v>57</v>
      </c>
      <c r="H253" s="280">
        <f>IF(I253="主营业务收入",1,IF(I253="营业收入",2,IF(I253="租赁收入",3,IF(I253="利息收入",4,IF(I253="企业拆借利息收入",5,IF(I253="其他业务收入",6,IF(I253="其他收入",7,IF(I253="主营业务成本",8,IF(I253="营业成本",9,IF(I253="生产成本",10,IF(I253="其他业务成本",11,IF(I253="主营业务支出",12,IF(I253="其他业务支出",13,IF(I253="营业外支出",14,IF(I253="材料采购",15,IF(I253="库存商品",16,IF(I253="库存内销商品",17,IF(I253="其他应收款",18,IF(I253="长期股权投资",19,IF(I253="其他应付款",20,IF(I253="财务费用",21,IF(I253="管理费用",22,IF(I253="管理费",23,IF(I253="销售费用",24,IF(I253="投资收益",25,IF(I253="资产处置收益",26,B))))))))))))))))))))))))))</f>
        <v>1</v>
      </c>
      <c r="I253" s="122" t="s">
        <v>144</v>
      </c>
      <c r="J253" s="16"/>
      <c r="K253" s="215">
        <v>730.09</v>
      </c>
      <c r="L253" s="16"/>
      <c r="M253" s="16"/>
      <c r="N253" s="17"/>
      <c r="O253" s="394"/>
      <c r="P253" s="90"/>
      <c r="Q253" s="91"/>
      <c r="R253" s="21"/>
      <c r="S253" s="21"/>
      <c r="T253" s="22"/>
      <c r="U253" s="21"/>
      <c r="V253" s="21"/>
      <c r="W253" s="22"/>
      <c r="X253" s="23"/>
      <c r="Y253" s="23"/>
      <c r="Z253" s="24"/>
      <c r="AA253" s="25">
        <f>ROUND(K253-W253-Z253,2)</f>
        <v>730.09</v>
      </c>
      <c r="AB253" s="25">
        <f t="shared" si="39"/>
        <v>0</v>
      </c>
      <c r="AC253" s="26"/>
      <c r="AD253" s="26"/>
      <c r="AE253" s="26"/>
      <c r="AF253" s="26"/>
      <c r="AG253" s="27"/>
      <c r="AH253" s="26"/>
      <c r="AI253" s="26"/>
      <c r="AJ253" s="26"/>
      <c r="AK253" s="26"/>
      <c r="AL253" s="26"/>
      <c r="AM253" s="26"/>
      <c r="AN253"/>
    </row>
    <row r="254" spans="1:40" ht="13" customHeight="1" x14ac:dyDescent="0.3">
      <c r="A25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54" s="11">
        <v>589</v>
      </c>
      <c r="C254" s="248" t="str">
        <f t="shared" si="38"/>
        <v>3级-2级</v>
      </c>
      <c r="D254" s="248" t="s">
        <v>33</v>
      </c>
      <c r="E254" s="248" t="s">
        <v>519</v>
      </c>
      <c r="F254" s="248" t="s">
        <v>29</v>
      </c>
      <c r="G254" s="248" t="s">
        <v>57</v>
      </c>
      <c r="H254" s="280">
        <f>IF(I254="主营业务收入",1,IF(I254="营业收入",2,IF(I254="租赁收入",3,IF(I254="利息收入",4,IF(I254="企业拆借利息收入",5,IF(I254="其他业务收入",6,IF(I254="其他收入",7,IF(I254="主营业务成本",8,IF(I254="营业成本",9,IF(I254="生产成本",10,IF(I254="其他业务成本",11,IF(I254="主营业务支出",12,IF(I254="其他业务支出",13,IF(I254="营业外支出",14,IF(I254="材料采购",15,IF(I254="库存商品",16,IF(I254="库存内销商品",17,IF(I254="其他应收款",18,IF(I254="长期股权投资",19,IF(I254="其他应付款",20,IF(I254="财务费用",21,IF(I254="管理费用",22,IF(I254="管理费",23,IF(I254="销售费用",24,IF(I254="投资收益",25,IF(I254="资产处置收益",26,B))))))))))))))))))))))))))</f>
        <v>1</v>
      </c>
      <c r="I254" s="122" t="s">
        <v>144</v>
      </c>
      <c r="J254" s="122" t="s">
        <v>521</v>
      </c>
      <c r="K254" s="215">
        <v>724.78</v>
      </c>
      <c r="L254" s="122"/>
      <c r="M254" s="122"/>
      <c r="N254" s="124"/>
      <c r="O254" s="393"/>
      <c r="P254" s="126"/>
      <c r="Q254" s="124"/>
      <c r="R254" s="21"/>
      <c r="S254" s="21"/>
      <c r="T254" s="22"/>
      <c r="U254" s="21"/>
      <c r="V254" s="21"/>
      <c r="W254" s="22"/>
      <c r="X254" s="23"/>
      <c r="Y254" s="23"/>
      <c r="Z254" s="24"/>
      <c r="AA254" s="25">
        <f>ROUND(K254-W254-Z254,2)</f>
        <v>724.78</v>
      </c>
      <c r="AB254" s="25">
        <f t="shared" si="39"/>
        <v>0</v>
      </c>
      <c r="AC254" s="26"/>
      <c r="AD254" s="26"/>
      <c r="AE254" s="26"/>
      <c r="AF254" s="26"/>
      <c r="AG254" s="27"/>
      <c r="AH254" s="26"/>
      <c r="AI254" s="26"/>
      <c r="AJ254" s="26"/>
      <c r="AK254" s="26"/>
      <c r="AL254" s="26"/>
      <c r="AM254" s="26"/>
    </row>
    <row r="255" spans="1:40" ht="13" customHeight="1" x14ac:dyDescent="0.3">
      <c r="A255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55" s="11">
        <v>92</v>
      </c>
      <c r="C255" s="249" t="str">
        <f t="shared" si="38"/>
        <v>2级-3级</v>
      </c>
      <c r="D255" s="249" t="s">
        <v>29</v>
      </c>
      <c r="E255" s="249" t="s">
        <v>158</v>
      </c>
      <c r="F255" s="249" t="s">
        <v>33</v>
      </c>
      <c r="G255" s="249" t="s">
        <v>161</v>
      </c>
      <c r="H255" s="280">
        <f>IF(I255="主营业务收入",1,IF(I255="营业收入",2,IF(I255="租赁收入",3,IF(I255="利息收入",4,IF(I255="企业拆借利息收入",5,IF(I255="其他业务收入",6,IF(I255="其他收入",7,IF(I255="主营业务成本",8,IF(I255="营业成本",9,IF(I255="生产成本",10,IF(I255="其他业务成本",11,IF(I255="主营业务支出",12,IF(I255="其他业务支出",13,IF(I255="营业外支出",14,IF(I255="材料采购",15,IF(I255="库存商品",16,IF(I255="库存内销商品",17,IF(I255="其他应收款",18,IF(I255="长期股权投资",19,IF(I255="其他应付款",20,IF(I255="财务费用",21,IF(I255="管理费用",22,IF(I255="管理费",23,IF(I255="销售费用",24,IF(I255="投资收益",25,IF(I255="资产处置收益",26,B))))))))))))))))))))))))))</f>
        <v>1</v>
      </c>
      <c r="I255" s="122" t="s">
        <v>144</v>
      </c>
      <c r="J255" s="16"/>
      <c r="K255" s="215">
        <v>720.35</v>
      </c>
      <c r="L255" s="16"/>
      <c r="M255" s="16"/>
      <c r="N255" s="17"/>
      <c r="O255" s="394"/>
      <c r="P255" s="89"/>
      <c r="Q255" s="91"/>
      <c r="R255" s="21"/>
      <c r="S255" s="21"/>
      <c r="T255" s="22"/>
      <c r="U255" s="21"/>
      <c r="V255" s="21"/>
      <c r="W255" s="22"/>
      <c r="X255" s="23"/>
      <c r="Y255" s="23"/>
      <c r="Z255" s="24"/>
      <c r="AA255" s="25">
        <f>ROUND(K258-W255-Z255,2)</f>
        <v>647.79</v>
      </c>
      <c r="AB255" s="25">
        <f t="shared" si="39"/>
        <v>0</v>
      </c>
      <c r="AC255" s="26"/>
      <c r="AD255" s="26"/>
      <c r="AE255" s="26"/>
      <c r="AF255" s="26"/>
      <c r="AG255" s="27"/>
      <c r="AH255" s="26"/>
      <c r="AI255" s="26"/>
      <c r="AJ255" s="26"/>
      <c r="AK255" s="26"/>
      <c r="AL255" s="26"/>
      <c r="AM255" s="26"/>
    </row>
    <row r="256" spans="1:40" s="240" customFormat="1" ht="14" x14ac:dyDescent="0.3">
      <c r="A25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56" s="11">
        <v>747</v>
      </c>
      <c r="C256" s="248" t="str">
        <f t="shared" si="38"/>
        <v>4级-2级</v>
      </c>
      <c r="D256" s="248" t="s">
        <v>37</v>
      </c>
      <c r="E256" s="248" t="s">
        <v>383</v>
      </c>
      <c r="F256" s="248" t="s">
        <v>29</v>
      </c>
      <c r="G256" s="248" t="s">
        <v>57</v>
      </c>
      <c r="H256" s="280">
        <f>IF(I256="主营业务收入",1,IF(I256="营业收入",2,IF(I256="租赁收入",3,IF(I256="利息收入",4,IF(I256="企业拆借利息收入",5,IF(I256="其他业务收入",6,IF(I256="其他收入",7,IF(I256="主营业务成本",8,IF(I256="营业成本",9,IF(I256="生产成本",10,IF(I256="其他业务成本",11,IF(I256="主营业务支出",12,IF(I256="其他业务支出",13,IF(I256="营业外支出",14,IF(I256="材料采购",15,IF(I256="库存商品",16,IF(I256="库存内销商品",17,IF(I256="其他应收款",18,IF(I256="长期股权投资",19,IF(I256="其他应付款",20,IF(I256="财务费用",21,IF(I256="管理费用",22,IF(I256="管理费",23,IF(I256="销售费用",24,IF(I256="投资收益",25,IF(I256="资产处置收益",26,B))))))))))))))))))))))))))</f>
        <v>1</v>
      </c>
      <c r="I256" s="122" t="s">
        <v>144</v>
      </c>
      <c r="J256" s="122" t="s">
        <v>615</v>
      </c>
      <c r="K256" s="215">
        <v>715.49</v>
      </c>
      <c r="L256" s="122"/>
      <c r="M256" s="122"/>
      <c r="N256" s="124"/>
      <c r="O256" s="393"/>
      <c r="P256" s="126"/>
      <c r="Q256" s="124"/>
      <c r="R256" s="66"/>
      <c r="S256" s="66"/>
      <c r="T256" s="67"/>
      <c r="U256" s="66"/>
      <c r="V256" s="66"/>
      <c r="W256" s="67"/>
      <c r="X256" s="68"/>
      <c r="Y256" s="68"/>
      <c r="Z256" s="69"/>
      <c r="AA256" s="70">
        <f t="shared" ref="AA256:AA262" si="41">ROUND(K256-W256-Z256,2)</f>
        <v>715.49</v>
      </c>
      <c r="AB256" s="70">
        <f t="shared" si="39"/>
        <v>0</v>
      </c>
      <c r="AC256" s="71"/>
      <c r="AD256" s="71"/>
      <c r="AE256" s="71"/>
      <c r="AF256" s="71"/>
      <c r="AG256" s="72"/>
      <c r="AH256" s="71"/>
      <c r="AI256" s="71"/>
      <c r="AJ256" s="71"/>
      <c r="AK256" s="71"/>
      <c r="AL256" s="71"/>
      <c r="AM256" s="71"/>
      <c r="AN256"/>
    </row>
    <row r="257" spans="1:40" ht="13" customHeight="1" x14ac:dyDescent="0.3">
      <c r="A257" s="174" t="str">
        <f>HYPERLINK("C:\Users\chizh\Desktop\ffcell\提取结果.xlsx#'2内部关联交易'!A1","[提取结果.xlsx]2内部关联交易")</f>
        <v>[提取结果.xlsx]2内部关联交易</v>
      </c>
      <c r="B257" s="11">
        <v>434</v>
      </c>
      <c r="C257" s="255" t="str">
        <f t="shared" si="38"/>
        <v>3级-2级</v>
      </c>
      <c r="D257" s="255" t="s">
        <v>665</v>
      </c>
      <c r="E257" s="256" t="s">
        <v>674</v>
      </c>
      <c r="F257" s="255" t="s">
        <v>669</v>
      </c>
      <c r="G257" s="256" t="s">
        <v>675</v>
      </c>
      <c r="H257" s="280">
        <f>IF(I257="主营业务收入",1,IF(I257="营业收入",2,IF(I257="租赁收入",3,IF(I257="利息收入",4,IF(I257="企业拆借利息收入",5,IF(I257="其他业务收入",6,IF(I257="其他收入",7,IF(I257="主营业务成本",8,IF(I257="营业成本",9,IF(I257="生产成本",10,IF(I257="其他业务成本",11,IF(I257="主营业务支出",12,IF(I257="其他业务支出",13,IF(I257="营业外支出",14,IF(I257="材料采购",15,IF(I257="库存商品",16,IF(I257="库存内销商品",17,IF(I257="其他应收款",18,IF(I257="长期股权投资",19,IF(I257="其他应付款",20,IF(I257="财务费用",21,IF(I257="管理费用",22,IF(I257="管理费",23,IF(I257="销售费用",24,IF(I257="投资收益",25,IF(I257="资产处置收益",26,B))))))))))))))))))))))))))</f>
        <v>1</v>
      </c>
      <c r="I257" s="365" t="s">
        <v>144</v>
      </c>
      <c r="J257" s="99"/>
      <c r="K257" s="222">
        <v>711.15</v>
      </c>
      <c r="L257" s="16"/>
      <c r="M257" s="16"/>
      <c r="N257" s="17"/>
      <c r="O257" s="394"/>
      <c r="P257" s="90"/>
      <c r="Q257" s="91"/>
      <c r="R257" s="21"/>
      <c r="S257" s="21"/>
      <c r="T257" s="22"/>
      <c r="U257" s="21"/>
      <c r="V257" s="21"/>
      <c r="W257" s="22"/>
      <c r="X257" s="23"/>
      <c r="Y257" s="23"/>
      <c r="Z257" s="24"/>
      <c r="AA257" s="25">
        <f t="shared" si="41"/>
        <v>711.15</v>
      </c>
      <c r="AB257" s="25">
        <f t="shared" si="39"/>
        <v>0</v>
      </c>
      <c r="AC257" s="26"/>
      <c r="AD257" s="26"/>
      <c r="AE257" s="26"/>
      <c r="AF257" s="26"/>
      <c r="AG257" s="27"/>
      <c r="AH257" s="26"/>
      <c r="AI257" s="26"/>
      <c r="AJ257" s="26"/>
      <c r="AK257" s="26"/>
      <c r="AL257" s="26"/>
      <c r="AM257" s="26"/>
    </row>
    <row r="258" spans="1:40" ht="13" customHeight="1" x14ac:dyDescent="0.3">
      <c r="A25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58" s="11">
        <v>646</v>
      </c>
      <c r="C258" s="248" t="str">
        <f t="shared" si="38"/>
        <v>3级-2级</v>
      </c>
      <c r="D258" s="248" t="s">
        <v>33</v>
      </c>
      <c r="E258" s="248" t="s">
        <v>146</v>
      </c>
      <c r="F258" s="248" t="s">
        <v>29</v>
      </c>
      <c r="G258" s="248" t="s">
        <v>54</v>
      </c>
      <c r="H258" s="280">
        <f>IF(I258="主营业务收入",1,IF(I258="营业收入",2,IF(I258="租赁收入",3,IF(I258="利息收入",4,IF(I258="企业拆借利息收入",5,IF(I258="其他业务收入",6,IF(I258="其他收入",7,IF(I258="主营业务成本",8,IF(I258="营业成本",9,IF(I258="生产成本",10,IF(I258="其他业务成本",11,IF(I258="主营业务支出",12,IF(I258="其他业务支出",13,IF(I258="营业外支出",14,IF(I258="材料采购",15,IF(I258="库存商品",16,IF(I258="库存内销商品",17,IF(I258="其他应收款",18,IF(I258="长期股权投资",19,IF(I258="其他应付款",20,IF(I258="财务费用",21,IF(I258="管理费用",22,IF(I258="管理费",23,IF(I258="销售费用",24,IF(I258="投资收益",25,IF(I258="资产处置收益",26,B))))))))))))))))))))))))))</f>
        <v>1</v>
      </c>
      <c r="I258" s="122" t="s">
        <v>144</v>
      </c>
      <c r="J258" s="122" t="s">
        <v>13</v>
      </c>
      <c r="K258" s="215">
        <v>647.79</v>
      </c>
      <c r="L258" s="122"/>
      <c r="M258" s="122"/>
      <c r="N258" s="124"/>
      <c r="O258" s="393"/>
      <c r="P258" s="125"/>
      <c r="Q258" s="124"/>
      <c r="R258" s="21"/>
      <c r="S258" s="21"/>
      <c r="T258" s="22"/>
      <c r="U258" s="21"/>
      <c r="V258" s="21"/>
      <c r="W258" s="22"/>
      <c r="X258" s="23"/>
      <c r="Y258" s="23"/>
      <c r="Z258" s="24"/>
      <c r="AA258" s="25">
        <f t="shared" si="41"/>
        <v>647.79</v>
      </c>
      <c r="AB258" s="25">
        <f t="shared" si="39"/>
        <v>0</v>
      </c>
      <c r="AC258" s="26"/>
      <c r="AD258" s="26"/>
      <c r="AE258" s="26"/>
      <c r="AF258" s="26"/>
      <c r="AG258" s="27"/>
      <c r="AH258" s="26"/>
      <c r="AI258" s="26"/>
      <c r="AJ258" s="26"/>
      <c r="AK258" s="26"/>
      <c r="AL258" s="26"/>
      <c r="AM258" s="26"/>
    </row>
    <row r="259" spans="1:40" ht="14" x14ac:dyDescent="0.3">
      <c r="A259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259" s="11">
        <v>169</v>
      </c>
      <c r="C259" s="249" t="str">
        <f t="shared" si="38"/>
        <v>3级-3级</v>
      </c>
      <c r="D259" s="249" t="s">
        <v>33</v>
      </c>
      <c r="E259" s="249" t="s">
        <v>232</v>
      </c>
      <c r="F259" s="249" t="s">
        <v>33</v>
      </c>
      <c r="G259" s="249" t="s">
        <v>159</v>
      </c>
      <c r="H259" s="280">
        <f>IF(I259="主营业务收入",1,IF(I259="营业收入",2,IF(I259="租赁收入",3,IF(I259="利息收入",4,IF(I259="企业拆借利息收入",5,IF(I259="其他业务收入",6,IF(I259="其他收入",7,IF(I259="主营业务成本",8,IF(I259="营业成本",9,IF(I259="生产成本",10,IF(I259="其他业务成本",11,IF(I259="主营业务支出",12,IF(I259="其他业务支出",13,IF(I259="营业外支出",14,IF(I259="材料采购",15,IF(I259="库存商品",16,IF(I259="库存内销商品",17,IF(I259="其他应收款",18,IF(I259="长期股权投资",19,IF(I259="其他应付款",20,IF(I259="财务费用",21,IF(I259="管理费用",22,IF(I259="管理费",23,IF(I259="销售费用",24,IF(I259="投资收益",25,IF(I259="资产处置收益",26,B))))))))))))))))))))))))))</f>
        <v>1</v>
      </c>
      <c r="I259" s="122" t="s">
        <v>144</v>
      </c>
      <c r="J259" s="14" t="s">
        <v>209</v>
      </c>
      <c r="K259" s="215">
        <v>600.4</v>
      </c>
      <c r="L259" s="16"/>
      <c r="M259" s="16"/>
      <c r="N259" s="17"/>
      <c r="O259" s="394"/>
      <c r="P259" s="90"/>
      <c r="Q259" s="91"/>
      <c r="R259" s="21"/>
      <c r="S259" s="21"/>
      <c r="T259" s="22"/>
      <c r="U259" s="21"/>
      <c r="V259" s="21"/>
      <c r="W259" s="22"/>
      <c r="X259" s="23"/>
      <c r="Y259" s="23"/>
      <c r="Z259" s="24"/>
      <c r="AA259" s="25">
        <f t="shared" si="41"/>
        <v>600.4</v>
      </c>
      <c r="AB259" s="25">
        <f t="shared" si="39"/>
        <v>0</v>
      </c>
      <c r="AC259" s="26"/>
      <c r="AD259" s="26"/>
      <c r="AE259" s="26"/>
      <c r="AF259" s="26"/>
      <c r="AG259" s="27"/>
      <c r="AH259" s="26"/>
      <c r="AI259" s="26"/>
      <c r="AJ259" s="26"/>
      <c r="AK259" s="26"/>
      <c r="AL259" s="26"/>
      <c r="AM259" s="26"/>
    </row>
    <row r="260" spans="1:40" s="240" customFormat="1" ht="13" customHeight="1" x14ac:dyDescent="0.3">
      <c r="A26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60" s="11">
        <v>697</v>
      </c>
      <c r="C260" s="248" t="str">
        <f t="shared" si="38"/>
        <v>3级-2级</v>
      </c>
      <c r="D260" s="248" t="s">
        <v>33</v>
      </c>
      <c r="E260" s="248" t="s">
        <v>117</v>
      </c>
      <c r="F260" s="248" t="s">
        <v>29</v>
      </c>
      <c r="G260" s="248" t="s">
        <v>158</v>
      </c>
      <c r="H260" s="280">
        <f>IF(I260="主营业务收入",1,IF(I260="营业收入",2,IF(I260="租赁收入",3,IF(I260="利息收入",4,IF(I260="企业拆借利息收入",5,IF(I260="其他业务收入",6,IF(I260="其他收入",7,IF(I260="主营业务成本",8,IF(I260="营业成本",9,IF(I260="生产成本",10,IF(I260="其他业务成本",11,IF(I260="主营业务支出",12,IF(I260="其他业务支出",13,IF(I260="营业外支出",14,IF(I260="材料采购",15,IF(I260="库存商品",16,IF(I260="库存内销商品",17,IF(I260="其他应收款",18,IF(I260="长期股权投资",19,IF(I260="其他应付款",20,IF(I260="财务费用",21,IF(I260="管理费用",22,IF(I260="管理费",23,IF(I260="销售费用",24,IF(I260="投资收益",25,IF(I260="资产处置收益",26,B))))))))))))))))))))))))))</f>
        <v>1</v>
      </c>
      <c r="I260" s="122" t="s">
        <v>144</v>
      </c>
      <c r="J260" s="122"/>
      <c r="K260" s="215">
        <v>584.07000000000005</v>
      </c>
      <c r="L260" s="122"/>
      <c r="M260" s="122"/>
      <c r="N260" s="124"/>
      <c r="O260" s="393"/>
      <c r="P260" s="125"/>
      <c r="Q260" s="124"/>
      <c r="R260" s="21"/>
      <c r="S260" s="21"/>
      <c r="T260" s="22"/>
      <c r="U260" s="21"/>
      <c r="V260" s="21"/>
      <c r="W260" s="22"/>
      <c r="X260" s="23"/>
      <c r="Y260" s="23"/>
      <c r="Z260" s="24"/>
      <c r="AA260" s="25">
        <f t="shared" si="41"/>
        <v>584.07000000000005</v>
      </c>
      <c r="AB260" s="25">
        <f t="shared" si="39"/>
        <v>0</v>
      </c>
      <c r="AC260" s="26"/>
      <c r="AD260" s="26"/>
      <c r="AE260" s="26"/>
      <c r="AF260" s="26"/>
      <c r="AG260" s="27"/>
      <c r="AH260" s="26"/>
      <c r="AI260" s="26"/>
      <c r="AJ260" s="26"/>
      <c r="AK260" s="26"/>
      <c r="AL260" s="26"/>
      <c r="AM260" s="26"/>
      <c r="AN260"/>
    </row>
    <row r="261" spans="1:40" ht="13" customHeight="1" x14ac:dyDescent="0.3">
      <c r="A261" s="174" t="str">
        <f>HYPERLINK("C:\Users\chizh\Desktop\ffcell\提取结果.xlsx#'2内部关联交易-1'!A1","[提取结果.xlsx]2内部关联交易-1")</f>
        <v>[提取结果.xlsx]2内部关联交易-1</v>
      </c>
      <c r="B261" s="11">
        <v>467</v>
      </c>
      <c r="C261" s="249" t="str">
        <f t="shared" si="38"/>
        <v>4级-3级</v>
      </c>
      <c r="D261" s="249" t="s">
        <v>37</v>
      </c>
      <c r="E261" s="249" t="s">
        <v>148</v>
      </c>
      <c r="F261" s="250" t="s">
        <v>33</v>
      </c>
      <c r="G261" s="250" t="s">
        <v>442</v>
      </c>
      <c r="H261" s="280">
        <f>IF(I261="主营业务收入",1,IF(I261="营业收入",2,IF(I261="租赁收入",3,IF(I261="利息收入",4,IF(I261="企业拆借利息收入",5,IF(I261="其他业务收入",6,IF(I261="其他收入",7,IF(I261="主营业务成本",8,IF(I261="营业成本",9,IF(I261="生产成本",10,IF(I261="其他业务成本",11,IF(I261="主营业务支出",12,IF(I261="其他业务支出",13,IF(I261="营业外支出",14,IF(I261="材料采购",15,IF(I261="库存商品",16,IF(I261="库存内销商品",17,IF(I261="其他应收款",18,IF(I261="长期股权投资",19,IF(I261="其他应付款",20,IF(I261="财务费用",21,IF(I261="管理费用",22,IF(I261="管理费",23,IF(I261="销售费用",24,IF(I261="投资收益",25,IF(I261="资产处置收益",26,B))))))))))))))))))))))))))</f>
        <v>1</v>
      </c>
      <c r="I261" s="122" t="s">
        <v>144</v>
      </c>
      <c r="J261" s="16" t="s">
        <v>144</v>
      </c>
      <c r="K261" s="215">
        <v>566.37168141592895</v>
      </c>
      <c r="L261" s="92"/>
      <c r="M261" s="92"/>
      <c r="N261" s="17"/>
      <c r="O261" s="394"/>
      <c r="P261" s="90"/>
      <c r="Q261" s="91"/>
      <c r="R261" s="21"/>
      <c r="S261" s="21"/>
      <c r="T261" s="22"/>
      <c r="U261" s="21"/>
      <c r="V261" s="21"/>
      <c r="W261" s="22"/>
      <c r="X261" s="23"/>
      <c r="Y261" s="23"/>
      <c r="Z261" s="24"/>
      <c r="AA261" s="25">
        <f t="shared" si="41"/>
        <v>566.37</v>
      </c>
      <c r="AB261" s="25">
        <f t="shared" si="39"/>
        <v>0</v>
      </c>
      <c r="AC261" s="26"/>
      <c r="AD261" s="26"/>
      <c r="AE261" s="26"/>
      <c r="AF261" s="26"/>
      <c r="AG261" s="27"/>
      <c r="AH261" s="26"/>
      <c r="AI261" s="26"/>
      <c r="AJ261" s="26"/>
      <c r="AK261" s="26"/>
      <c r="AL261" s="26"/>
      <c r="AM261" s="26"/>
    </row>
    <row r="262" spans="1:40" s="240" customFormat="1" ht="14" x14ac:dyDescent="0.3">
      <c r="A26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62" s="11">
        <v>635</v>
      </c>
      <c r="C262" s="248" t="str">
        <f t="shared" si="38"/>
        <v>3级-3级</v>
      </c>
      <c r="D262" s="248" t="s">
        <v>33</v>
      </c>
      <c r="E262" s="248" t="s">
        <v>524</v>
      </c>
      <c r="F262" s="248" t="s">
        <v>33</v>
      </c>
      <c r="G262" s="248" t="s">
        <v>446</v>
      </c>
      <c r="H262" s="280">
        <f>IF(I262="主营业务收入",1,IF(I262="营业收入",2,IF(I262="租赁收入",3,IF(I262="利息收入",4,IF(I262="企业拆借利息收入",5,IF(I262="其他业务收入",6,IF(I262="其他收入",7,IF(I262="主营业务成本",8,IF(I262="营业成本",9,IF(I262="生产成本",10,IF(I262="其他业务成本",11,IF(I262="主营业务支出",12,IF(I262="其他业务支出",13,IF(I262="营业外支出",14,IF(I262="材料采购",15,IF(I262="库存商品",16,IF(I262="库存内销商品",17,IF(I262="其他应收款",18,IF(I262="长期股权投资",19,IF(I262="其他应付款",20,IF(I262="财务费用",21,IF(I262="管理费用",22,IF(I262="管理费",23,IF(I262="销售费用",24,IF(I262="投资收益",25,IF(I262="资产处置收益",26,B))))))))))))))))))))))))))</f>
        <v>1</v>
      </c>
      <c r="I262" s="122" t="s">
        <v>144</v>
      </c>
      <c r="J262" s="122" t="s">
        <v>521</v>
      </c>
      <c r="K262" s="215">
        <v>566.37</v>
      </c>
      <c r="L262" s="122"/>
      <c r="M262" s="122"/>
      <c r="N262" s="124"/>
      <c r="O262" s="393"/>
      <c r="P262" s="125"/>
      <c r="Q262" s="124"/>
      <c r="R262" s="21"/>
      <c r="S262" s="21"/>
      <c r="T262" s="22"/>
      <c r="U262" s="21"/>
      <c r="V262" s="21"/>
      <c r="W262" s="22"/>
      <c r="X262" s="23"/>
      <c r="Y262" s="23"/>
      <c r="Z262" s="24"/>
      <c r="AA262" s="25">
        <f t="shared" si="41"/>
        <v>566.37</v>
      </c>
      <c r="AB262" s="25">
        <f t="shared" si="39"/>
        <v>0</v>
      </c>
      <c r="AC262" s="26"/>
      <c r="AD262" s="26"/>
      <c r="AE262" s="26"/>
      <c r="AF262" s="26"/>
      <c r="AG262" s="27"/>
      <c r="AH262" s="26"/>
      <c r="AI262" s="26"/>
      <c r="AJ262" s="26"/>
      <c r="AK262" s="26"/>
      <c r="AL262" s="26"/>
      <c r="AM262" s="26"/>
      <c r="AN262"/>
    </row>
    <row r="263" spans="1:40" ht="13" customHeight="1" x14ac:dyDescent="0.3">
      <c r="A263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63" s="11">
        <v>568</v>
      </c>
      <c r="C263" s="249" t="s">
        <v>497</v>
      </c>
      <c r="D263" s="249" t="s">
        <v>33</v>
      </c>
      <c r="E263" s="249" t="s">
        <v>458</v>
      </c>
      <c r="F263" s="249" t="s">
        <v>29</v>
      </c>
      <c r="G263" s="249" t="s">
        <v>436</v>
      </c>
      <c r="H263" s="280">
        <f>IF(I263="主营业务收入",1,IF(I263="营业收入",2,IF(I263="租赁收入",3,IF(I263="利息收入",4,IF(I263="企业拆借利息收入",5,IF(I263="其他业务收入",6,IF(I263="其他收入",7,IF(I263="主营业务成本",8,IF(I263="营业成本",9,IF(I263="生产成本",10,IF(I263="其他业务成本",11,IF(I263="主营业务支出",12,IF(I263="其他业务支出",13,IF(I263="营业外支出",14,IF(I263="材料采购",15,IF(I263="库存商品",16,IF(I263="库存内销商品",17,IF(I263="其他应收款",18,IF(I263="长期股权投资",19,IF(I263="其他应付款",20,IF(I263="财务费用",21,IF(I263="管理费用",22,IF(I263="管理费",23,IF(I263="销售费用",24,IF(I263="投资收益",25,IF(I263="资产处置收益",26,B))))))))))))))))))))))))))</f>
        <v>1</v>
      </c>
      <c r="I263" s="122" t="s">
        <v>144</v>
      </c>
      <c r="J263" s="16"/>
      <c r="K263" s="215">
        <v>530.97</v>
      </c>
      <c r="L263" s="16"/>
      <c r="M263" s="16"/>
      <c r="N263" s="17"/>
      <c r="O263" s="394"/>
      <c r="P263" s="89"/>
      <c r="Q263" s="91"/>
      <c r="R263" s="21"/>
      <c r="S263" s="21"/>
      <c r="T263" s="22"/>
      <c r="U263" s="21"/>
      <c r="V263" s="21"/>
      <c r="W263" s="22"/>
      <c r="X263" s="23"/>
      <c r="Y263" s="23"/>
      <c r="Z263" s="24"/>
      <c r="AA263" s="25">
        <v>530.97</v>
      </c>
      <c r="AB263" s="25">
        <v>0</v>
      </c>
      <c r="AC263" s="26"/>
      <c r="AD263" s="26"/>
      <c r="AE263" s="26"/>
      <c r="AF263" s="26"/>
      <c r="AG263" s="27"/>
      <c r="AH263" s="26"/>
      <c r="AI263" s="26"/>
      <c r="AJ263" s="26"/>
      <c r="AK263" s="26"/>
      <c r="AL263" s="26"/>
      <c r="AM263" s="26"/>
    </row>
    <row r="264" spans="1:40" s="240" customFormat="1" ht="14" x14ac:dyDescent="0.3">
      <c r="A26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64" s="11">
        <v>789</v>
      </c>
      <c r="C264" s="249" t="str">
        <f t="shared" ref="C264:C293" si="42">TEXT(D264,"000")&amp;"-"&amp;TEXT(F264,"000")</f>
        <v>2级-4级</v>
      </c>
      <c r="D264" s="249" t="s">
        <v>29</v>
      </c>
      <c r="E264" s="249" t="s">
        <v>44</v>
      </c>
      <c r="F264" s="249" t="s">
        <v>37</v>
      </c>
      <c r="G264" s="249" t="s">
        <v>42</v>
      </c>
      <c r="H264" s="280">
        <f>IF(I264="主营业务收入",1,IF(I264="营业收入",2,IF(I264="租赁收入",3,IF(I264="利息收入",4,IF(I264="企业拆借利息收入",5,IF(I264="其他业务收入",6,IF(I264="其他收入",7,IF(I264="主营业务成本",8,IF(I264="营业成本",9,IF(I264="生产成本",10,IF(I264="其他业务成本",11,IF(I264="主营业务支出",12,IF(I264="其他业务支出",13,IF(I264="营业外支出",14,IF(I264="材料采购",15,IF(I264="库存商品",16,IF(I264="库存内销商品",17,IF(I264="其他应收款",18,IF(I264="长期股权投资",19,IF(I264="其他应付款",20,IF(I264="财务费用",21,IF(I264="管理费用",22,IF(I264="管理费",23,IF(I264="销售费用",24,IF(I264="投资收益",25,IF(I264="资产处置收益",26,B))))))))))))))))))))))))))</f>
        <v>1</v>
      </c>
      <c r="I264" s="122" t="s">
        <v>144</v>
      </c>
      <c r="J264" s="87"/>
      <c r="K264" s="215">
        <v>458.4</v>
      </c>
      <c r="L264" s="87"/>
      <c r="M264" s="87"/>
      <c r="N264" s="17"/>
      <c r="O264" s="394"/>
      <c r="P264" s="89"/>
      <c r="Q264" s="91"/>
      <c r="R264" s="21"/>
      <c r="S264" s="21"/>
      <c r="T264" s="22"/>
      <c r="U264" s="21"/>
      <c r="V264" s="21"/>
      <c r="W264" s="22"/>
      <c r="X264" s="23"/>
      <c r="Y264" s="23"/>
      <c r="Z264" s="24"/>
      <c r="AA264" s="25" t="e">
        <f>ROUND(#REF!-W264-Z264,2)</f>
        <v>#REF!</v>
      </c>
      <c r="AB264" s="25">
        <f>ROUND(N263+Q264-T264,2)</f>
        <v>0</v>
      </c>
      <c r="AC264" s="26"/>
      <c r="AD264" s="26"/>
      <c r="AE264" s="26"/>
      <c r="AF264" s="26"/>
      <c r="AG264" s="27"/>
      <c r="AH264" s="26"/>
      <c r="AI264" s="26"/>
      <c r="AJ264" s="26"/>
      <c r="AK264" s="26"/>
      <c r="AL264" s="26"/>
      <c r="AM264" s="26"/>
      <c r="AN264"/>
    </row>
    <row r="265" spans="1:40" s="240" customFormat="1" ht="13" customHeight="1" x14ac:dyDescent="0.3">
      <c r="A26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65" s="11">
        <v>771</v>
      </c>
      <c r="C265" s="249" t="str">
        <f t="shared" si="42"/>
        <v>2级-2级</v>
      </c>
      <c r="D265" s="249" t="s">
        <v>29</v>
      </c>
      <c r="E265" s="249" t="s">
        <v>44</v>
      </c>
      <c r="F265" s="249" t="s">
        <v>29</v>
      </c>
      <c r="G265" s="249" t="s">
        <v>49</v>
      </c>
      <c r="H265" s="280">
        <f>IF(I265="主营业务收入",1,IF(I265="营业收入",2,IF(I265="租赁收入",3,IF(I265="利息收入",4,IF(I265="企业拆借利息收入",5,IF(I265="其他业务收入",6,IF(I265="其他收入",7,IF(I265="主营业务成本",8,IF(I265="营业成本",9,IF(I265="生产成本",10,IF(I265="其他业务成本",11,IF(I265="主营业务支出",12,IF(I265="其他业务支出",13,IF(I265="营业外支出",14,IF(I265="材料采购",15,IF(I265="库存商品",16,IF(I265="库存内销商品",17,IF(I265="其他应收款",18,IF(I265="长期股权投资",19,IF(I265="其他应付款",20,IF(I265="财务费用",21,IF(I265="管理费用",22,IF(I265="管理费",23,IF(I265="销售费用",24,IF(I265="投资收益",25,IF(I265="资产处置收益",26,B))))))))))))))))))))))))))</f>
        <v>1</v>
      </c>
      <c r="I265" s="122" t="s">
        <v>144</v>
      </c>
      <c r="J265" s="87"/>
      <c r="K265" s="215">
        <v>433.62</v>
      </c>
      <c r="L265" s="87"/>
      <c r="M265" s="87"/>
      <c r="N265" s="17"/>
      <c r="O265" s="394"/>
      <c r="P265" s="89"/>
      <c r="Q265" s="91"/>
      <c r="R265" s="21"/>
      <c r="S265" s="21"/>
      <c r="T265" s="22"/>
      <c r="U265" s="21"/>
      <c r="V265" s="21"/>
      <c r="W265" s="22"/>
      <c r="X265" s="23"/>
      <c r="Y265" s="23"/>
      <c r="Z265" s="24"/>
      <c r="AA265" s="25">
        <f>ROUND(K259-W265-Z265,2)</f>
        <v>600.4</v>
      </c>
      <c r="AB265" s="25">
        <f>ROUND(N264+Q265-T265,2)</f>
        <v>0</v>
      </c>
      <c r="AC265" s="26"/>
      <c r="AD265" s="26"/>
      <c r="AE265" s="26"/>
      <c r="AF265" s="26"/>
      <c r="AG265" s="27"/>
      <c r="AH265" s="26"/>
      <c r="AI265" s="26"/>
      <c r="AJ265" s="26"/>
      <c r="AK265" s="26"/>
      <c r="AL265" s="26"/>
      <c r="AM265" s="26"/>
      <c r="AN265"/>
    </row>
    <row r="266" spans="1:40" s="240" customFormat="1" ht="14" x14ac:dyDescent="0.3">
      <c r="A26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66" s="11">
        <v>645</v>
      </c>
      <c r="C266" s="248" t="str">
        <f t="shared" si="42"/>
        <v>3级-4级</v>
      </c>
      <c r="D266" s="248" t="s">
        <v>33</v>
      </c>
      <c r="E266" s="248" t="s">
        <v>146</v>
      </c>
      <c r="F266" s="248" t="s">
        <v>37</v>
      </c>
      <c r="G266" s="248" t="s">
        <v>66</v>
      </c>
      <c r="H266" s="280">
        <f>IF(I266="主营业务收入",1,IF(I266="营业收入",2,IF(I266="租赁收入",3,IF(I266="利息收入",4,IF(I266="企业拆借利息收入",5,IF(I266="其他业务收入",6,IF(I266="其他收入",7,IF(I266="主营业务成本",8,IF(I266="营业成本",9,IF(I266="生产成本",10,IF(I266="其他业务成本",11,IF(I266="主营业务支出",12,IF(I266="其他业务支出",13,IF(I266="营业外支出",14,IF(I266="材料采购",15,IF(I266="库存商品",16,IF(I266="库存内销商品",17,IF(I266="其他应收款",18,IF(I266="长期股权投资",19,IF(I266="其他应付款",20,IF(I266="财务费用",21,IF(I266="管理费用",22,IF(I266="管理费",23,IF(I266="销售费用",24,IF(I266="投资收益",25,IF(I266="资产处置收益",26,B))))))))))))))))))))))))))</f>
        <v>1</v>
      </c>
      <c r="I266" s="122" t="s">
        <v>144</v>
      </c>
      <c r="J266" s="122" t="s">
        <v>13</v>
      </c>
      <c r="K266" s="215">
        <v>421.06</v>
      </c>
      <c r="L266" s="122"/>
      <c r="M266" s="122"/>
      <c r="N266" s="124"/>
      <c r="O266" s="393"/>
      <c r="P266" s="125"/>
      <c r="Q266" s="124"/>
      <c r="R266" s="21"/>
      <c r="S266" s="21"/>
      <c r="T266" s="22"/>
      <c r="U266" s="21"/>
      <c r="V266" s="21"/>
      <c r="W266" s="22"/>
      <c r="X266" s="23"/>
      <c r="Y266" s="23"/>
      <c r="Z266" s="24"/>
      <c r="AA266" s="25">
        <f>ROUND(K266-W266-Z266,2)</f>
        <v>421.06</v>
      </c>
      <c r="AB266" s="25">
        <f t="shared" ref="AB266:AB273" si="43">ROUND(N266+Q266-T266,2)</f>
        <v>0</v>
      </c>
      <c r="AC266" s="26"/>
      <c r="AD266" s="26"/>
      <c r="AE266" s="26"/>
      <c r="AF266" s="26"/>
      <c r="AG266" s="27"/>
      <c r="AH266" s="26"/>
      <c r="AI266" s="26"/>
      <c r="AJ266" s="26"/>
      <c r="AK266" s="26"/>
      <c r="AL266" s="26"/>
      <c r="AM266" s="26"/>
      <c r="AN266"/>
    </row>
    <row r="267" spans="1:40" ht="13" customHeight="1" x14ac:dyDescent="0.3">
      <c r="A26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67" s="11">
        <v>722</v>
      </c>
      <c r="C267" s="248" t="str">
        <f t="shared" si="42"/>
        <v>3级-3级</v>
      </c>
      <c r="D267" s="248" t="s">
        <v>33</v>
      </c>
      <c r="E267" s="248" t="s">
        <v>117</v>
      </c>
      <c r="F267" s="248" t="s">
        <v>33</v>
      </c>
      <c r="G267" s="248" t="s">
        <v>127</v>
      </c>
      <c r="H267" s="280">
        <f>IF(I267="主营业务收入",1,IF(I267="营业收入",2,IF(I267="租赁收入",3,IF(I267="利息收入",4,IF(I267="企业拆借利息收入",5,IF(I267="其他业务收入",6,IF(I267="其他收入",7,IF(I267="主营业务成本",8,IF(I267="营业成本",9,IF(I267="生产成本",10,IF(I267="其他业务成本",11,IF(I267="主营业务支出",12,IF(I267="其他业务支出",13,IF(I267="营业外支出",14,IF(I267="材料采购",15,IF(I267="库存商品",16,IF(I267="库存内销商品",17,IF(I267="其他应收款",18,IF(I267="长期股权投资",19,IF(I267="其他应付款",20,IF(I267="财务费用",21,IF(I267="管理费用",22,IF(I267="管理费",23,IF(I267="销售费用",24,IF(I267="投资收益",25,IF(I267="资产处置收益",26,B))))))))))))))))))))))))))</f>
        <v>1</v>
      </c>
      <c r="I267" s="122" t="s">
        <v>144</v>
      </c>
      <c r="J267" s="122"/>
      <c r="K267" s="215">
        <v>398.23</v>
      </c>
      <c r="L267" s="122"/>
      <c r="M267" s="122"/>
      <c r="N267" s="124"/>
      <c r="O267" s="393"/>
      <c r="P267" s="125"/>
      <c r="Q267" s="124"/>
      <c r="R267" s="21"/>
      <c r="S267" s="21"/>
      <c r="T267" s="22"/>
      <c r="U267" s="21"/>
      <c r="V267" s="21"/>
      <c r="W267" s="22"/>
      <c r="X267" s="23"/>
      <c r="Y267" s="23"/>
      <c r="Z267" s="24"/>
      <c r="AA267" s="25">
        <f>ROUND(K267-W267-Z267,2)</f>
        <v>398.23</v>
      </c>
      <c r="AB267" s="25">
        <f t="shared" si="43"/>
        <v>0</v>
      </c>
      <c r="AC267" s="26"/>
      <c r="AD267" s="26"/>
      <c r="AE267" s="26"/>
      <c r="AF267" s="26"/>
      <c r="AG267" s="27"/>
      <c r="AH267" s="26"/>
      <c r="AI267" s="26"/>
      <c r="AJ267" s="26"/>
      <c r="AK267" s="26"/>
      <c r="AL267" s="26"/>
      <c r="AM267" s="26"/>
    </row>
    <row r="268" spans="1:40" ht="13" customHeight="1" x14ac:dyDescent="0.3">
      <c r="A26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68" s="11">
        <v>724</v>
      </c>
      <c r="C268" s="248" t="str">
        <f t="shared" si="42"/>
        <v>3级-4级</v>
      </c>
      <c r="D268" s="248" t="s">
        <v>33</v>
      </c>
      <c r="E268" s="248" t="s">
        <v>117</v>
      </c>
      <c r="F268" s="248" t="s">
        <v>37</v>
      </c>
      <c r="G268" s="248" t="s">
        <v>42</v>
      </c>
      <c r="H268" s="280">
        <f>IF(I268="主营业务收入",1,IF(I268="营业收入",2,IF(I268="租赁收入",3,IF(I268="利息收入",4,IF(I268="企业拆借利息收入",5,IF(I268="其他业务收入",6,IF(I268="其他收入",7,IF(I268="主营业务成本",8,IF(I268="营业成本",9,IF(I268="生产成本",10,IF(I268="其他业务成本",11,IF(I268="主营业务支出",12,IF(I268="其他业务支出",13,IF(I268="营业外支出",14,IF(I268="材料采购",15,IF(I268="库存商品",16,IF(I268="库存内销商品",17,IF(I268="其他应收款",18,IF(I268="长期股权投资",19,IF(I268="其他应付款",20,IF(I268="财务费用",21,IF(I268="管理费用",22,IF(I268="管理费",23,IF(I268="销售费用",24,IF(I268="投资收益",25,IF(I268="资产处置收益",26,B))))))))))))))))))))))))))</f>
        <v>1</v>
      </c>
      <c r="I268" s="122" t="s">
        <v>144</v>
      </c>
      <c r="J268" s="122"/>
      <c r="K268" s="215">
        <v>360.18</v>
      </c>
      <c r="L268" s="122"/>
      <c r="M268" s="122"/>
      <c r="N268" s="124"/>
      <c r="O268" s="393"/>
      <c r="P268" s="126"/>
      <c r="Q268" s="124"/>
      <c r="R268" s="21"/>
      <c r="S268" s="21"/>
      <c r="T268" s="22"/>
      <c r="U268" s="21"/>
      <c r="V268" s="21"/>
      <c r="W268" s="22"/>
      <c r="X268" s="23"/>
      <c r="Y268" s="23"/>
      <c r="Z268" s="24"/>
      <c r="AA268" s="25">
        <f>ROUND(K268-W268-Z268,2)</f>
        <v>360.18</v>
      </c>
      <c r="AB268" s="25">
        <f t="shared" si="43"/>
        <v>0</v>
      </c>
      <c r="AC268" s="26"/>
      <c r="AD268" s="26"/>
      <c r="AE268" s="26"/>
      <c r="AF268" s="26"/>
      <c r="AG268" s="27"/>
      <c r="AH268" s="26"/>
      <c r="AI268" s="26"/>
      <c r="AJ268" s="26"/>
      <c r="AK268" s="26"/>
      <c r="AL268" s="26"/>
      <c r="AM268" s="26"/>
    </row>
    <row r="269" spans="1:40" s="240" customFormat="1" ht="13" customHeight="1" x14ac:dyDescent="0.3">
      <c r="A269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69" s="11">
        <v>103</v>
      </c>
      <c r="C269" s="249" t="str">
        <f t="shared" si="42"/>
        <v>2级-2级</v>
      </c>
      <c r="D269" s="249" t="s">
        <v>29</v>
      </c>
      <c r="E269" s="249" t="s">
        <v>158</v>
      </c>
      <c r="F269" s="249" t="s">
        <v>29</v>
      </c>
      <c r="G269" s="249" t="s">
        <v>49</v>
      </c>
      <c r="H269" s="280">
        <f>IF(I269="主营业务收入",1,IF(I269="营业收入",2,IF(I269="租赁收入",3,IF(I269="利息收入",4,IF(I269="企业拆借利息收入",5,IF(I269="其他业务收入",6,IF(I269="其他收入",7,IF(I269="主营业务成本",8,IF(I269="营业成本",9,IF(I269="生产成本",10,IF(I269="其他业务成本",11,IF(I269="主营业务支出",12,IF(I269="其他业务支出",13,IF(I269="营业外支出",14,IF(I269="材料采购",15,IF(I269="库存商品",16,IF(I269="库存内销商品",17,IF(I269="其他应收款",18,IF(I269="长期股权投资",19,IF(I269="其他应付款",20,IF(I269="财务费用",21,IF(I269="管理费用",22,IF(I269="管理费",23,IF(I269="销售费用",24,IF(I269="投资收益",25,IF(I269="资产处置收益",26,B))))))))))))))))))))))))))</f>
        <v>1</v>
      </c>
      <c r="I269" s="122" t="s">
        <v>144</v>
      </c>
      <c r="J269" s="16"/>
      <c r="K269" s="215">
        <v>340.71</v>
      </c>
      <c r="L269" s="16"/>
      <c r="M269" s="16"/>
      <c r="N269" s="17"/>
      <c r="O269" s="394"/>
      <c r="P269" s="89"/>
      <c r="Q269" s="91"/>
      <c r="R269" s="21"/>
      <c r="S269" s="21"/>
      <c r="T269" s="22"/>
      <c r="U269" s="21"/>
      <c r="V269" s="21"/>
      <c r="W269" s="22"/>
      <c r="X269" s="23"/>
      <c r="Y269" s="23"/>
      <c r="Z269" s="24"/>
      <c r="AA269" s="25" t="e">
        <f>ROUND(#REF!-W269-Z269,2)</f>
        <v>#REF!</v>
      </c>
      <c r="AB269" s="25">
        <f t="shared" si="43"/>
        <v>0</v>
      </c>
      <c r="AC269" s="26"/>
      <c r="AD269" s="26"/>
      <c r="AE269" s="26"/>
      <c r="AF269" s="26"/>
      <c r="AG269" s="27"/>
      <c r="AH269" s="26"/>
      <c r="AI269" s="26"/>
      <c r="AJ269" s="26"/>
      <c r="AK269" s="26"/>
      <c r="AL269" s="26"/>
      <c r="AM269" s="26"/>
      <c r="AN269"/>
    </row>
    <row r="270" spans="1:40" ht="13" customHeight="1" x14ac:dyDescent="0.3">
      <c r="A27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70" s="11">
        <v>701</v>
      </c>
      <c r="C270" s="248" t="str">
        <f t="shared" si="42"/>
        <v>3级-2级</v>
      </c>
      <c r="D270" s="248" t="s">
        <v>33</v>
      </c>
      <c r="E270" s="248" t="s">
        <v>117</v>
      </c>
      <c r="F270" s="248" t="s">
        <v>29</v>
      </c>
      <c r="G270" s="248" t="s">
        <v>49</v>
      </c>
      <c r="H270" s="280">
        <f>IF(I270="主营业务收入",1,IF(I270="营业收入",2,IF(I270="租赁收入",3,IF(I270="利息收入",4,IF(I270="企业拆借利息收入",5,IF(I270="其他业务收入",6,IF(I270="其他收入",7,IF(I270="主营业务成本",8,IF(I270="营业成本",9,IF(I270="生产成本",10,IF(I270="其他业务成本",11,IF(I270="主营业务支出",12,IF(I270="其他业务支出",13,IF(I270="营业外支出",14,IF(I270="材料采购",15,IF(I270="库存商品",16,IF(I270="库存内销商品",17,IF(I270="其他应收款",18,IF(I270="长期股权投资",19,IF(I270="其他应付款",20,IF(I270="财务费用",21,IF(I270="管理费用",22,IF(I270="管理费",23,IF(I270="销售费用",24,IF(I270="投资收益",25,IF(I270="资产处置收益",26,B))))))))))))))))))))))))))</f>
        <v>1</v>
      </c>
      <c r="I270" s="122" t="s">
        <v>144</v>
      </c>
      <c r="J270" s="122"/>
      <c r="K270" s="215">
        <v>340.71</v>
      </c>
      <c r="L270" s="122"/>
      <c r="M270" s="122"/>
      <c r="N270" s="124"/>
      <c r="O270" s="393"/>
      <c r="P270" s="125"/>
      <c r="Q270" s="124"/>
      <c r="R270" s="21"/>
      <c r="S270" s="21"/>
      <c r="T270" s="22"/>
      <c r="U270" s="21"/>
      <c r="V270" s="21"/>
      <c r="W270" s="22"/>
      <c r="X270" s="23"/>
      <c r="Y270" s="23"/>
      <c r="Z270" s="24"/>
      <c r="AA270" s="25">
        <f>ROUND(K270-W270-Z270,2)</f>
        <v>340.71</v>
      </c>
      <c r="AB270" s="25">
        <f t="shared" si="43"/>
        <v>0</v>
      </c>
      <c r="AC270" s="26"/>
      <c r="AD270" s="26"/>
      <c r="AE270" s="26"/>
      <c r="AF270" s="26"/>
      <c r="AG270" s="27"/>
      <c r="AH270" s="26"/>
      <c r="AI270" s="26"/>
      <c r="AJ270" s="26"/>
      <c r="AK270" s="26"/>
      <c r="AL270" s="26"/>
      <c r="AM270" s="26"/>
    </row>
    <row r="271" spans="1:40" ht="14" x14ac:dyDescent="0.3">
      <c r="A271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71" s="11">
        <v>752</v>
      </c>
      <c r="C271" s="249" t="str">
        <f t="shared" si="42"/>
        <v>2级-3级</v>
      </c>
      <c r="D271" s="249" t="s">
        <v>29</v>
      </c>
      <c r="E271" s="249" t="s">
        <v>44</v>
      </c>
      <c r="F271" s="249" t="s">
        <v>33</v>
      </c>
      <c r="G271" s="249" t="s">
        <v>162</v>
      </c>
      <c r="H271" s="280">
        <f>IF(I271="主营业务收入",1,IF(I271="营业收入",2,IF(I271="租赁收入",3,IF(I271="利息收入",4,IF(I271="企业拆借利息收入",5,IF(I271="其他业务收入",6,IF(I271="其他收入",7,IF(I271="主营业务成本",8,IF(I271="营业成本",9,IF(I271="生产成本",10,IF(I271="其他业务成本",11,IF(I271="主营业务支出",12,IF(I271="其他业务支出",13,IF(I271="营业外支出",14,IF(I271="材料采购",15,IF(I271="库存商品",16,IF(I271="库存内销商品",17,IF(I271="其他应收款",18,IF(I271="长期股权投资",19,IF(I271="其他应付款",20,IF(I271="财务费用",21,IF(I271="管理费用",22,IF(I271="管理费",23,IF(I271="销售费用",24,IF(I271="投资收益",25,IF(I271="资产处置收益",26,B))))))))))))))))))))))))))</f>
        <v>1</v>
      </c>
      <c r="I271" s="122" t="s">
        <v>144</v>
      </c>
      <c r="J271" s="16"/>
      <c r="K271" s="215">
        <v>297.33999999999997</v>
      </c>
      <c r="L271" s="16"/>
      <c r="M271" s="16"/>
      <c r="N271" s="17"/>
      <c r="O271" s="394"/>
      <c r="P271" s="90"/>
      <c r="Q271" s="91"/>
      <c r="R271" s="21"/>
      <c r="S271" s="21"/>
      <c r="T271" s="22"/>
      <c r="U271" s="21"/>
      <c r="V271" s="21"/>
      <c r="W271" s="22"/>
      <c r="X271" s="23"/>
      <c r="Y271" s="23"/>
      <c r="Z271" s="24"/>
      <c r="AA271" s="25" t="e">
        <f>ROUND(#REF!-W271-Z271,2)</f>
        <v>#REF!</v>
      </c>
      <c r="AB271" s="25">
        <f t="shared" si="43"/>
        <v>0</v>
      </c>
      <c r="AC271" s="26"/>
      <c r="AD271" s="26"/>
      <c r="AE271" s="26"/>
      <c r="AF271" s="26"/>
      <c r="AG271" s="27"/>
      <c r="AH271" s="26"/>
      <c r="AI271" s="26"/>
      <c r="AJ271" s="26"/>
      <c r="AK271" s="26"/>
      <c r="AL271" s="26"/>
      <c r="AM271" s="26"/>
    </row>
    <row r="272" spans="1:40" ht="14" x14ac:dyDescent="0.3">
      <c r="A27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72" s="11">
        <v>652</v>
      </c>
      <c r="C272" s="248" t="str">
        <f t="shared" si="42"/>
        <v>3级-2级</v>
      </c>
      <c r="D272" s="248" t="s">
        <v>33</v>
      </c>
      <c r="E272" s="248" t="s">
        <v>146</v>
      </c>
      <c r="F272" s="248" t="s">
        <v>29</v>
      </c>
      <c r="G272" s="248" t="s">
        <v>47</v>
      </c>
      <c r="H272" s="280">
        <f>IF(I272="主营业务收入",1,IF(I272="营业收入",2,IF(I272="租赁收入",3,IF(I272="利息收入",4,IF(I272="企业拆借利息收入",5,IF(I272="其他业务收入",6,IF(I272="其他收入",7,IF(I272="主营业务成本",8,IF(I272="营业成本",9,IF(I272="生产成本",10,IF(I272="其他业务成本",11,IF(I272="主营业务支出",12,IF(I272="其他业务支出",13,IF(I272="营业外支出",14,IF(I272="材料采购",15,IF(I272="库存商品",16,IF(I272="库存内销商品",17,IF(I272="其他应收款",18,IF(I272="长期股权投资",19,IF(I272="其他应付款",20,IF(I272="财务费用",21,IF(I272="管理费用",22,IF(I272="管理费",23,IF(I272="销售费用",24,IF(I272="投资收益",25,IF(I272="资产处置收益",26,B))))))))))))))))))))))))))</f>
        <v>1</v>
      </c>
      <c r="I272" s="122" t="s">
        <v>144</v>
      </c>
      <c r="J272" s="122" t="s">
        <v>13</v>
      </c>
      <c r="K272" s="215">
        <v>291.5</v>
      </c>
      <c r="L272" s="122"/>
      <c r="M272" s="122"/>
      <c r="N272" s="124"/>
      <c r="O272" s="393"/>
      <c r="P272" s="125"/>
      <c r="Q272" s="124"/>
      <c r="R272" s="21"/>
      <c r="S272" s="21"/>
      <c r="T272" s="22"/>
      <c r="U272" s="21"/>
      <c r="V272" s="21"/>
      <c r="W272" s="22"/>
      <c r="X272" s="23"/>
      <c r="Y272" s="23"/>
      <c r="Z272" s="24"/>
      <c r="AA272" s="25">
        <f>ROUND(K272-W272-Z272,2)</f>
        <v>291.5</v>
      </c>
      <c r="AB272" s="25">
        <f t="shared" si="43"/>
        <v>0</v>
      </c>
      <c r="AC272" s="26"/>
      <c r="AD272" s="26"/>
      <c r="AE272" s="26"/>
      <c r="AF272" s="26"/>
      <c r="AG272" s="27"/>
      <c r="AH272" s="26"/>
      <c r="AI272" s="26"/>
      <c r="AJ272" s="26"/>
      <c r="AK272" s="26"/>
      <c r="AL272" s="26"/>
      <c r="AM272" s="26"/>
    </row>
    <row r="273" spans="1:40" ht="13" customHeight="1" x14ac:dyDescent="0.3">
      <c r="A27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73" s="11">
        <v>663</v>
      </c>
      <c r="C273" s="248" t="str">
        <f t="shared" si="42"/>
        <v>3级-3级</v>
      </c>
      <c r="D273" s="248" t="s">
        <v>33</v>
      </c>
      <c r="E273" s="248" t="s">
        <v>146</v>
      </c>
      <c r="F273" s="248" t="s">
        <v>33</v>
      </c>
      <c r="G273" s="248" t="s">
        <v>65</v>
      </c>
      <c r="H273" s="280">
        <f>IF(I273="主营业务收入",1,IF(I273="营业收入",2,IF(I273="租赁收入",3,IF(I273="利息收入",4,IF(I273="企业拆借利息收入",5,IF(I273="其他业务收入",6,IF(I273="其他收入",7,IF(I273="主营业务成本",8,IF(I273="营业成本",9,IF(I273="生产成本",10,IF(I273="其他业务成本",11,IF(I273="主营业务支出",12,IF(I273="其他业务支出",13,IF(I273="营业外支出",14,IF(I273="材料采购",15,IF(I273="库存商品",16,IF(I273="库存内销商品",17,IF(I273="其他应收款",18,IF(I273="长期股权投资",19,IF(I273="其他应付款",20,IF(I273="财务费用",21,IF(I273="管理费用",22,IF(I273="管理费",23,IF(I273="销售费用",24,IF(I273="投资收益",25,IF(I273="资产处置收益",26,B))))))))))))))))))))))))))</f>
        <v>1</v>
      </c>
      <c r="I273" s="122" t="s">
        <v>144</v>
      </c>
      <c r="J273" s="122" t="s">
        <v>13</v>
      </c>
      <c r="K273" s="215">
        <v>272.22000000000003</v>
      </c>
      <c r="L273" s="122"/>
      <c r="M273" s="122"/>
      <c r="N273" s="140"/>
      <c r="O273" s="393"/>
      <c r="P273" s="126"/>
      <c r="Q273" s="124"/>
      <c r="R273" s="21"/>
      <c r="S273" s="21"/>
      <c r="T273" s="22"/>
      <c r="U273" s="21"/>
      <c r="V273" s="21"/>
      <c r="W273" s="22"/>
      <c r="X273" s="23"/>
      <c r="Y273" s="23"/>
      <c r="Z273" s="24"/>
      <c r="AA273" s="25">
        <f>ROUND(K273-W273-Z273,2)</f>
        <v>272.22000000000003</v>
      </c>
      <c r="AB273" s="25">
        <f t="shared" si="43"/>
        <v>0</v>
      </c>
      <c r="AC273" s="26"/>
      <c r="AD273" s="26"/>
      <c r="AE273" s="26"/>
      <c r="AF273" s="26"/>
      <c r="AG273" s="27"/>
      <c r="AH273" s="26"/>
      <c r="AI273" s="26"/>
      <c r="AJ273" s="26"/>
      <c r="AK273" s="26"/>
      <c r="AL273" s="26"/>
      <c r="AM273" s="26"/>
    </row>
    <row r="274" spans="1:40" ht="14" x14ac:dyDescent="0.3">
      <c r="A27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74" s="11">
        <v>764</v>
      </c>
      <c r="C274" s="249" t="str">
        <f t="shared" si="42"/>
        <v>2级-3级</v>
      </c>
      <c r="D274" s="249" t="s">
        <v>29</v>
      </c>
      <c r="E274" s="249" t="s">
        <v>44</v>
      </c>
      <c r="F274" s="249" t="s">
        <v>33</v>
      </c>
      <c r="G274" s="249" t="s">
        <v>159</v>
      </c>
      <c r="H274" s="280">
        <f>IF(I274="主营业务收入",1,IF(I274="营业收入",2,IF(I274="租赁收入",3,IF(I274="利息收入",4,IF(I274="企业拆借利息收入",5,IF(I274="其他业务收入",6,IF(I274="其他收入",7,IF(I274="主营业务成本",8,IF(I274="营业成本",9,IF(I274="生产成本",10,IF(I274="其他业务成本",11,IF(I274="主营业务支出",12,IF(I274="其他业务支出",13,IF(I274="营业外支出",14,IF(I274="材料采购",15,IF(I274="库存商品",16,IF(I274="库存内销商品",17,IF(I274="其他应收款",18,IF(I274="长期股权投资",19,IF(I274="其他应付款",20,IF(I274="财务费用",21,IF(I274="管理费用",22,IF(I274="管理费",23,IF(I274="销售费用",24,IF(I274="投资收益",25,IF(I274="资产处置收益",26,B))))))))))))))))))))))))))</f>
        <v>1</v>
      </c>
      <c r="I274" s="122" t="s">
        <v>144</v>
      </c>
      <c r="J274" s="16"/>
      <c r="K274" s="215">
        <v>260.18</v>
      </c>
      <c r="L274" s="16"/>
      <c r="M274" s="16"/>
      <c r="N274" s="17"/>
      <c r="O274" s="394"/>
      <c r="P274" s="89"/>
      <c r="Q274" s="91"/>
      <c r="R274" s="21"/>
      <c r="S274" s="21"/>
      <c r="T274" s="22"/>
      <c r="U274" s="21"/>
      <c r="V274" s="21"/>
      <c r="W274" s="22"/>
      <c r="X274" s="23"/>
      <c r="Y274" s="23"/>
      <c r="Z274" s="24"/>
      <c r="AA274" s="25">
        <f>ROUND(K269-W274-Z274,2)</f>
        <v>340.71</v>
      </c>
      <c r="AB274" s="25">
        <f>ROUND(N273+Q274-T274,2)</f>
        <v>0</v>
      </c>
      <c r="AC274" s="26"/>
      <c r="AD274" s="26"/>
      <c r="AE274" s="26"/>
      <c r="AF274" s="26"/>
      <c r="AG274" s="27"/>
      <c r="AH274" s="26"/>
      <c r="AI274" s="26"/>
      <c r="AJ274" s="26"/>
      <c r="AK274" s="26"/>
      <c r="AL274" s="26"/>
      <c r="AM274" s="26"/>
    </row>
    <row r="275" spans="1:40" ht="13" customHeight="1" x14ac:dyDescent="0.3">
      <c r="A27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75" s="11">
        <v>785</v>
      </c>
      <c r="C275" s="249" t="str">
        <f t="shared" si="42"/>
        <v>2级-2级</v>
      </c>
      <c r="D275" s="249" t="s">
        <v>29</v>
      </c>
      <c r="E275" s="249" t="s">
        <v>44</v>
      </c>
      <c r="F275" s="249" t="s">
        <v>29</v>
      </c>
      <c r="G275" s="250" t="s">
        <v>57</v>
      </c>
      <c r="H275" s="280">
        <f>IF(I275="主营业务收入",1,IF(I275="营业收入",2,IF(I275="租赁收入",3,IF(I275="利息收入",4,IF(I275="企业拆借利息收入",5,IF(I275="其他业务收入",6,IF(I275="其他收入",7,IF(I275="主营业务成本",8,IF(I275="营业成本",9,IF(I275="生产成本",10,IF(I275="其他业务成本",11,IF(I275="主营业务支出",12,IF(I275="其他业务支出",13,IF(I275="营业外支出",14,IF(I275="材料采购",15,IF(I275="库存商品",16,IF(I275="库存内销商品",17,IF(I275="其他应收款",18,IF(I275="长期股权投资",19,IF(I275="其他应付款",20,IF(I275="财务费用",21,IF(I275="管理费用",22,IF(I275="管理费",23,IF(I275="销售费用",24,IF(I275="投资收益",25,IF(I275="资产处置收益",26,B))))))))))))))))))))))))))</f>
        <v>1</v>
      </c>
      <c r="I275" s="122" t="s">
        <v>144</v>
      </c>
      <c r="J275" s="87"/>
      <c r="K275" s="215">
        <v>247.78</v>
      </c>
      <c r="L275" s="87"/>
      <c r="M275" s="87"/>
      <c r="N275" s="17"/>
      <c r="O275" s="394"/>
      <c r="P275" s="89"/>
      <c r="Q275" s="91"/>
      <c r="R275" s="21"/>
      <c r="S275" s="21"/>
      <c r="T275" s="22"/>
      <c r="U275" s="21"/>
      <c r="V275" s="21"/>
      <c r="W275" s="22"/>
      <c r="X275" s="23"/>
      <c r="Y275" s="23"/>
      <c r="Z275" s="24"/>
      <c r="AA275" s="25" t="e">
        <f>ROUND(#REF!-W275-Z275,2)</f>
        <v>#REF!</v>
      </c>
      <c r="AB275" s="25">
        <f>ROUND(K274+Q275-T275,2)</f>
        <v>260.18</v>
      </c>
      <c r="AC275" s="26"/>
      <c r="AD275" s="26"/>
      <c r="AE275" s="26"/>
      <c r="AF275" s="26"/>
      <c r="AG275" s="27"/>
      <c r="AH275" s="26"/>
      <c r="AI275" s="26"/>
      <c r="AJ275" s="26"/>
      <c r="AK275" s="26"/>
      <c r="AL275" s="26"/>
      <c r="AM275" s="26"/>
    </row>
    <row r="276" spans="1:40" ht="13" customHeight="1" x14ac:dyDescent="0.3">
      <c r="A27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76" s="11">
        <v>792</v>
      </c>
      <c r="C276" s="249" t="str">
        <f t="shared" si="42"/>
        <v>2级-2级</v>
      </c>
      <c r="D276" s="249" t="s">
        <v>29</v>
      </c>
      <c r="E276" s="249" t="s">
        <v>44</v>
      </c>
      <c r="F276" s="249" t="s">
        <v>29</v>
      </c>
      <c r="G276" s="249" t="s">
        <v>54</v>
      </c>
      <c r="H276" s="280">
        <f>IF(I276="主营业务收入",1,IF(I276="营业收入",2,IF(I276="租赁收入",3,IF(I276="利息收入",4,IF(I276="企业拆借利息收入",5,IF(I276="其他业务收入",6,IF(I276="其他收入",7,IF(I276="主营业务成本",8,IF(I276="营业成本",9,IF(I276="生产成本",10,IF(I276="其他业务成本",11,IF(I276="主营业务支出",12,IF(I276="其他业务支出",13,IF(I276="营业外支出",14,IF(I276="材料采购",15,IF(I276="库存商品",16,IF(I276="库存内销商品",17,IF(I276="其他应收款",18,IF(I276="长期股权投资",19,IF(I276="其他应付款",20,IF(I276="财务费用",21,IF(I276="管理费用",22,IF(I276="管理费",23,IF(I276="销售费用",24,IF(I276="投资收益",25,IF(I276="资产处置收益",26,B))))))))))))))))))))))))))</f>
        <v>1</v>
      </c>
      <c r="I276" s="122" t="s">
        <v>144</v>
      </c>
      <c r="J276" s="87"/>
      <c r="K276" s="215">
        <v>247.78</v>
      </c>
      <c r="L276" s="87"/>
      <c r="M276" s="87"/>
      <c r="N276" s="17"/>
      <c r="O276" s="89"/>
      <c r="P276" s="89"/>
      <c r="Q276" s="91"/>
      <c r="R276" s="21"/>
      <c r="S276" s="21"/>
      <c r="T276" s="22"/>
      <c r="U276" s="21"/>
      <c r="V276" s="21"/>
      <c r="W276" s="22"/>
      <c r="X276" s="23"/>
      <c r="Y276" s="23"/>
      <c r="Z276" s="24"/>
      <c r="AA276" s="25" t="e">
        <f>ROUND(#REF!-W276-Z276,2)</f>
        <v>#REF!</v>
      </c>
      <c r="AB276" s="25">
        <f>ROUND(K275+Q276-T276,2)</f>
        <v>247.78</v>
      </c>
      <c r="AC276" s="26"/>
      <c r="AD276" s="26"/>
      <c r="AE276" s="26"/>
      <c r="AF276" s="26"/>
      <c r="AG276" s="27"/>
      <c r="AH276" s="26"/>
      <c r="AI276" s="26"/>
      <c r="AJ276" s="26"/>
      <c r="AK276" s="26"/>
      <c r="AL276" s="26"/>
      <c r="AM276" s="26"/>
    </row>
    <row r="277" spans="1:40" ht="14" x14ac:dyDescent="0.3">
      <c r="A277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77" s="11">
        <v>95</v>
      </c>
      <c r="C277" s="249" t="str">
        <f t="shared" si="42"/>
        <v>2级-3级</v>
      </c>
      <c r="D277" s="249" t="s">
        <v>29</v>
      </c>
      <c r="E277" s="249" t="s">
        <v>158</v>
      </c>
      <c r="F277" s="249" t="s">
        <v>33</v>
      </c>
      <c r="G277" s="249" t="s">
        <v>162</v>
      </c>
      <c r="H277" s="280">
        <f>IF(I277="主营业务收入",1,IF(I277="营业收入",2,IF(I277="租赁收入",3,IF(I277="利息收入",4,IF(I277="企业拆借利息收入",5,IF(I277="其他业务收入",6,IF(I277="其他收入",7,IF(I277="主营业务成本",8,IF(I277="营业成本",9,IF(I277="生产成本",10,IF(I277="其他业务成本",11,IF(I277="主营业务支出",12,IF(I277="其他业务支出",13,IF(I277="营业外支出",14,IF(I277="材料采购",15,IF(I277="库存商品",16,IF(I277="库存内销商品",17,IF(I277="其他应收款",18,IF(I277="长期股权投资",19,IF(I277="其他应付款",20,IF(I277="财务费用",21,IF(I277="管理费用",22,IF(I277="管理费",23,IF(I277="销售费用",24,IF(I277="投资收益",25,IF(I277="资产处置收益",26,B))))))))))))))))))))))))))</f>
        <v>1</v>
      </c>
      <c r="I277" s="122" t="s">
        <v>144</v>
      </c>
      <c r="J277" s="16"/>
      <c r="K277" s="215">
        <v>233.63</v>
      </c>
      <c r="L277" s="16"/>
      <c r="M277" s="16"/>
      <c r="N277" s="17"/>
      <c r="O277" s="89"/>
      <c r="P277" s="89"/>
      <c r="Q277" s="91"/>
      <c r="R277" s="21"/>
      <c r="S277" s="21"/>
      <c r="T277" s="22"/>
      <c r="U277" s="21"/>
      <c r="V277" s="21"/>
      <c r="W277" s="22"/>
      <c r="X277" s="23"/>
      <c r="Y277" s="23"/>
      <c r="Z277" s="24"/>
      <c r="AA277" s="25">
        <f>ROUND(K279-W277-Z277,2)</f>
        <v>210.62</v>
      </c>
      <c r="AB277" s="25">
        <f>ROUND(N277+Q277-T277,2)</f>
        <v>0</v>
      </c>
      <c r="AC277" s="26"/>
      <c r="AD277" s="26"/>
      <c r="AE277" s="26"/>
      <c r="AF277" s="26"/>
      <c r="AG277" s="27"/>
      <c r="AH277" s="26"/>
      <c r="AI277" s="26"/>
      <c r="AJ277" s="26"/>
      <c r="AK277" s="26"/>
      <c r="AL277" s="26"/>
      <c r="AM277" s="26"/>
    </row>
    <row r="278" spans="1:40" ht="14" x14ac:dyDescent="0.3">
      <c r="A27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78" s="11">
        <v>702</v>
      </c>
      <c r="C278" s="248" t="str">
        <f t="shared" si="42"/>
        <v>3级-2级</v>
      </c>
      <c r="D278" s="248" t="s">
        <v>33</v>
      </c>
      <c r="E278" s="248" t="s">
        <v>117</v>
      </c>
      <c r="F278" s="248" t="s">
        <v>29</v>
      </c>
      <c r="G278" s="248" t="s">
        <v>30</v>
      </c>
      <c r="H278" s="280">
        <f>IF(I278="主营业务收入",1,IF(I278="营业收入",2,IF(I278="租赁收入",3,IF(I278="利息收入",4,IF(I278="企业拆借利息收入",5,IF(I278="其他业务收入",6,IF(I278="其他收入",7,IF(I278="主营业务成本",8,IF(I278="营业成本",9,IF(I278="生产成本",10,IF(I278="其他业务成本",11,IF(I278="主营业务支出",12,IF(I278="其他业务支出",13,IF(I278="营业外支出",14,IF(I278="材料采购",15,IF(I278="库存商品",16,IF(I278="库存内销商品",17,IF(I278="其他应收款",18,IF(I278="长期股权投资",19,IF(I278="其他应付款",20,IF(I278="财务费用",21,IF(I278="管理费用",22,IF(I278="管理费",23,IF(I278="销售费用",24,IF(I278="投资收益",25,IF(I278="资产处置收益",26,B))))))))))))))))))))))))))</f>
        <v>1</v>
      </c>
      <c r="I278" s="122" t="s">
        <v>144</v>
      </c>
      <c r="J278" s="122"/>
      <c r="K278" s="215">
        <v>233.63</v>
      </c>
      <c r="L278" s="122"/>
      <c r="M278" s="122"/>
      <c r="N278" s="124"/>
      <c r="O278" s="125"/>
      <c r="P278" s="125"/>
      <c r="Q278" s="124"/>
      <c r="R278" s="21"/>
      <c r="S278" s="21"/>
      <c r="T278" s="22"/>
      <c r="U278" s="21"/>
      <c r="V278" s="21"/>
      <c r="W278" s="22"/>
      <c r="X278" s="23"/>
      <c r="Y278" s="23"/>
      <c r="Z278" s="24"/>
      <c r="AA278" s="25">
        <f>ROUND(K278-W278-Z278,2)</f>
        <v>233.63</v>
      </c>
      <c r="AB278" s="25">
        <f>ROUND(N278+Q278-T278,2)</f>
        <v>0</v>
      </c>
      <c r="AC278" s="26"/>
      <c r="AD278" s="26"/>
      <c r="AE278" s="26"/>
      <c r="AF278" s="26"/>
      <c r="AG278" s="27"/>
      <c r="AH278" s="26"/>
      <c r="AI278" s="26"/>
      <c r="AJ278" s="26"/>
      <c r="AK278" s="26"/>
      <c r="AL278" s="26"/>
      <c r="AM278" s="26"/>
    </row>
    <row r="279" spans="1:40" ht="14" x14ac:dyDescent="0.3">
      <c r="A279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79" s="11">
        <v>795</v>
      </c>
      <c r="C279" s="249" t="str">
        <f t="shared" si="42"/>
        <v>2级-3级</v>
      </c>
      <c r="D279" s="249" t="s">
        <v>29</v>
      </c>
      <c r="E279" s="249" t="s">
        <v>44</v>
      </c>
      <c r="F279" s="250" t="s">
        <v>33</v>
      </c>
      <c r="G279" s="249" t="s">
        <v>481</v>
      </c>
      <c r="H279" s="280">
        <f>IF(I279="主营业务收入",1,IF(I279="营业收入",2,IF(I279="租赁收入",3,IF(I279="利息收入",4,IF(I279="企业拆借利息收入",5,IF(I279="其他业务收入",6,IF(I279="其他收入",7,IF(I279="主营业务成本",8,IF(I279="营业成本",9,IF(I279="生产成本",10,IF(I279="其他业务成本",11,IF(I279="主营业务支出",12,IF(I279="其他业务支出",13,IF(I279="营业外支出",14,IF(I279="材料采购",15,IF(I279="库存商品",16,IF(I279="库存内销商品",17,IF(I279="其他应收款",18,IF(I279="长期股权投资",19,IF(I279="其他应付款",20,IF(I279="财务费用",21,IF(I279="管理费用",22,IF(I279="管理费",23,IF(I279="销售费用",24,IF(I279="投资收益",25,IF(I279="资产处置收益",26,B))))))))))))))))))))))))))</f>
        <v>1</v>
      </c>
      <c r="I279" s="122" t="s">
        <v>144</v>
      </c>
      <c r="J279" s="87"/>
      <c r="K279" s="215">
        <v>210.62</v>
      </c>
      <c r="L279" s="87"/>
      <c r="M279" s="87"/>
      <c r="N279" s="17"/>
      <c r="O279" s="89"/>
      <c r="P279" s="90"/>
      <c r="Q279" s="91"/>
      <c r="R279" s="21"/>
      <c r="S279" s="21"/>
      <c r="T279" s="22"/>
      <c r="U279" s="21"/>
      <c r="V279" s="21"/>
      <c r="W279" s="22"/>
      <c r="X279" s="23"/>
      <c r="Y279" s="23"/>
      <c r="Z279" s="24"/>
      <c r="AA279" s="25">
        <f>ROUND(K273-W279-Z279,2)</f>
        <v>272.22000000000003</v>
      </c>
      <c r="AB279" s="25">
        <f>ROUND(K278+Q279-T279,2)</f>
        <v>233.63</v>
      </c>
      <c r="AC279" s="26"/>
      <c r="AD279" s="26"/>
      <c r="AE279" s="26"/>
      <c r="AF279" s="26"/>
      <c r="AG279" s="27"/>
      <c r="AH279" s="26"/>
      <c r="AI279" s="26"/>
      <c r="AJ279" s="26"/>
      <c r="AK279" s="26"/>
      <c r="AL279" s="26"/>
      <c r="AM279" s="26"/>
    </row>
    <row r="280" spans="1:40" ht="14" x14ac:dyDescent="0.3">
      <c r="A280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80" s="11">
        <v>90</v>
      </c>
      <c r="C280" s="249" t="str">
        <f t="shared" si="42"/>
        <v>2级-3级</v>
      </c>
      <c r="D280" s="249" t="s">
        <v>29</v>
      </c>
      <c r="E280" s="249" t="s">
        <v>158</v>
      </c>
      <c r="F280" s="249" t="s">
        <v>33</v>
      </c>
      <c r="G280" s="249" t="s">
        <v>159</v>
      </c>
      <c r="H280" s="280">
        <f>IF(I280="主营业务收入",1,IF(I280="营业收入",2,IF(I280="租赁收入",3,IF(I280="利息收入",4,IF(I280="企业拆借利息收入",5,IF(I280="其他业务收入",6,IF(I280="其他收入",7,IF(I280="主营业务成本",8,IF(I280="营业成本",9,IF(I280="生产成本",10,IF(I280="其他业务成本",11,IF(I280="主营业务支出",12,IF(I280="其他业务支出",13,IF(I280="营业外支出",14,IF(I280="材料采购",15,IF(I280="库存商品",16,IF(I280="库存内销商品",17,IF(I280="其他应收款",18,IF(I280="长期股权投资",19,IF(I280="其他应付款",20,IF(I280="财务费用",21,IF(I280="管理费用",22,IF(I280="管理费",23,IF(I280="销售费用",24,IF(I280="投资收益",25,IF(I280="资产处置收益",26,B))))))))))))))))))))))))))</f>
        <v>1</v>
      </c>
      <c r="I280" s="122" t="s">
        <v>144</v>
      </c>
      <c r="J280" s="16"/>
      <c r="K280" s="215">
        <v>204.42</v>
      </c>
      <c r="L280" s="16"/>
      <c r="M280" s="16"/>
      <c r="N280" s="17"/>
      <c r="O280" s="89"/>
      <c r="P280" s="90"/>
      <c r="Q280" s="91"/>
      <c r="R280" s="21"/>
      <c r="S280" s="21"/>
      <c r="T280" s="22"/>
      <c r="U280" s="21"/>
      <c r="V280" s="21"/>
      <c r="W280" s="22"/>
      <c r="X280" s="23"/>
      <c r="Y280" s="23"/>
      <c r="Z280" s="24"/>
      <c r="AA280" s="25">
        <f>ROUND(K282-W280-Z280,2)</f>
        <v>198.24</v>
      </c>
      <c r="AB280" s="25">
        <f>ROUND(N280+Q280-T280,2)</f>
        <v>0</v>
      </c>
      <c r="AC280" s="26"/>
      <c r="AD280" s="26"/>
      <c r="AE280" s="26"/>
      <c r="AF280" s="26"/>
      <c r="AG280" s="27"/>
      <c r="AH280" s="26"/>
      <c r="AI280" s="26"/>
      <c r="AJ280" s="26"/>
      <c r="AK280" s="26"/>
      <c r="AL280" s="26"/>
      <c r="AM280" s="26"/>
    </row>
    <row r="281" spans="1:40" ht="13" customHeight="1" x14ac:dyDescent="0.3">
      <c r="A281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81" s="11">
        <v>749</v>
      </c>
      <c r="C281" s="249" t="str">
        <f t="shared" si="42"/>
        <v>2级-2级</v>
      </c>
      <c r="D281" s="249" t="s">
        <v>29</v>
      </c>
      <c r="E281" s="249" t="s">
        <v>44</v>
      </c>
      <c r="F281" s="249" t="s">
        <v>29</v>
      </c>
      <c r="G281" s="249" t="s">
        <v>56</v>
      </c>
      <c r="H281" s="280">
        <f>IF(I281="主营业务收入",1,IF(I281="营业收入",2,IF(I281="租赁收入",3,IF(I281="利息收入",4,IF(I281="企业拆借利息收入",5,IF(I281="其他业务收入",6,IF(I281="其他收入",7,IF(I281="主营业务成本",8,IF(I281="营业成本",9,IF(I281="生产成本",10,IF(I281="其他业务成本",11,IF(I281="主营业务支出",12,IF(I281="其他业务支出",13,IF(I281="营业外支出",14,IF(I281="材料采购",15,IF(I281="库存商品",16,IF(I281="库存内销商品",17,IF(I281="其他应收款",18,IF(I281="长期股权投资",19,IF(I281="其他应付款",20,IF(I281="财务费用",21,IF(I281="管理费用",22,IF(I281="管理费",23,IF(I281="销售费用",24,IF(I281="投资收益",25,IF(I281="资产处置收益",26,B))))))))))))))))))))))))))</f>
        <v>1</v>
      </c>
      <c r="I281" s="122" t="s">
        <v>144</v>
      </c>
      <c r="J281" s="16"/>
      <c r="K281" s="215">
        <v>198.24</v>
      </c>
      <c r="L281" s="16"/>
      <c r="M281" s="16"/>
      <c r="N281" s="17"/>
      <c r="O281" s="89"/>
      <c r="P281" s="90"/>
      <c r="Q281" s="91"/>
      <c r="R281" s="21"/>
      <c r="S281" s="21"/>
      <c r="T281" s="22"/>
      <c r="U281" s="21"/>
      <c r="V281" s="21"/>
      <c r="W281" s="22"/>
      <c r="X281" s="23"/>
      <c r="Y281" s="23"/>
      <c r="Z281" s="24"/>
      <c r="AA281" s="25" t="e">
        <f>ROUND(#REF!-W281-Z281,2)</f>
        <v>#REF!</v>
      </c>
      <c r="AB281" s="25">
        <f>ROUND(N281+Q281-T281,2)</f>
        <v>0</v>
      </c>
      <c r="AC281" s="26"/>
      <c r="AD281" s="26"/>
      <c r="AE281" s="26"/>
      <c r="AF281" s="26"/>
      <c r="AG281" s="27"/>
      <c r="AH281" s="26"/>
      <c r="AI281" s="26"/>
      <c r="AJ281" s="26"/>
      <c r="AK281" s="26"/>
      <c r="AL281" s="26"/>
      <c r="AM281" s="26"/>
    </row>
    <row r="282" spans="1:40" ht="14" x14ac:dyDescent="0.3">
      <c r="A282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82" s="11">
        <v>770</v>
      </c>
      <c r="C282" s="249" t="str">
        <f t="shared" si="42"/>
        <v>2级-3级</v>
      </c>
      <c r="D282" s="249" t="s">
        <v>29</v>
      </c>
      <c r="E282" s="249" t="s">
        <v>44</v>
      </c>
      <c r="F282" s="250" t="s">
        <v>33</v>
      </c>
      <c r="G282" s="249" t="s">
        <v>345</v>
      </c>
      <c r="H282" s="280">
        <f>IF(I282="主营业务收入",1,IF(I282="营业收入",2,IF(I282="租赁收入",3,IF(I282="利息收入",4,IF(I282="企业拆借利息收入",5,IF(I282="其他业务收入",6,IF(I282="其他收入",7,IF(I282="主营业务成本",8,IF(I282="营业成本",9,IF(I282="生产成本",10,IF(I282="其他业务成本",11,IF(I282="主营业务支出",12,IF(I282="其他业务支出",13,IF(I282="营业外支出",14,IF(I282="材料采购",15,IF(I282="库存商品",16,IF(I282="库存内销商品",17,IF(I282="其他应收款",18,IF(I282="长期股权投资",19,IF(I282="其他应付款",20,IF(I282="财务费用",21,IF(I282="管理费用",22,IF(I282="管理费",23,IF(I282="销售费用",24,IF(I282="投资收益",25,IF(I282="资产处置收益",26,B))))))))))))))))))))))))))</f>
        <v>1</v>
      </c>
      <c r="I282" s="122" t="s">
        <v>144</v>
      </c>
      <c r="J282" s="87"/>
      <c r="K282" s="215">
        <v>198.24</v>
      </c>
      <c r="L282" s="87"/>
      <c r="M282" s="87"/>
      <c r="N282" s="17"/>
      <c r="O282" s="89"/>
      <c r="P282" s="89"/>
      <c r="Q282" s="91"/>
      <c r="R282" s="21"/>
      <c r="S282" s="21"/>
      <c r="T282" s="22"/>
      <c r="U282" s="21"/>
      <c r="V282" s="21"/>
      <c r="W282" s="22"/>
      <c r="X282" s="23"/>
      <c r="Y282" s="23"/>
      <c r="Z282" s="24"/>
      <c r="AA282" s="25">
        <f>ROUND(K276-W282-Z282,2)</f>
        <v>247.78</v>
      </c>
      <c r="AB282" s="25">
        <f>ROUND(K281+Q282-T282,2)</f>
        <v>198.24</v>
      </c>
      <c r="AC282" s="26"/>
      <c r="AD282" s="26"/>
      <c r="AE282" s="26"/>
      <c r="AF282" s="26"/>
      <c r="AG282" s="27"/>
      <c r="AH282" s="26"/>
      <c r="AI282" s="26"/>
      <c r="AJ282" s="26"/>
      <c r="AK282" s="26"/>
      <c r="AL282" s="26"/>
      <c r="AM282" s="26"/>
    </row>
    <row r="283" spans="1:40" ht="14" x14ac:dyDescent="0.3">
      <c r="A283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83" s="11">
        <v>99</v>
      </c>
      <c r="C283" s="249" t="str">
        <f t="shared" si="42"/>
        <v>2级-2级</v>
      </c>
      <c r="D283" s="249" t="s">
        <v>29</v>
      </c>
      <c r="E283" s="249" t="s">
        <v>158</v>
      </c>
      <c r="F283" s="249" t="s">
        <v>29</v>
      </c>
      <c r="G283" s="249" t="s">
        <v>54</v>
      </c>
      <c r="H283" s="280">
        <f>IF(I283="主营业务收入",1,IF(I283="营业收入",2,IF(I283="租赁收入",3,IF(I283="利息收入",4,IF(I283="企业拆借利息收入",5,IF(I283="其他业务收入",6,IF(I283="其他收入",7,IF(I283="主营业务成本",8,IF(I283="营业成本",9,IF(I283="生产成本",10,IF(I283="其他业务成本",11,IF(I283="主营业务支出",12,IF(I283="其他业务支出",13,IF(I283="营业外支出",14,IF(I283="材料采购",15,IF(I283="库存商品",16,IF(I283="库存内销商品",17,IF(I283="其他应收款",18,IF(I283="长期股权投资",19,IF(I283="其他应付款",20,IF(I283="财务费用",21,IF(I283="管理费用",22,IF(I283="管理费",23,IF(I283="销售费用",24,IF(I283="投资收益",25,IF(I283="资产处置收益",26,B))))))))))))))))))))))))))</f>
        <v>1</v>
      </c>
      <c r="I283" s="122" t="s">
        <v>144</v>
      </c>
      <c r="J283" s="16"/>
      <c r="K283" s="215">
        <v>194.69</v>
      </c>
      <c r="L283" s="14"/>
      <c r="M283" s="16"/>
      <c r="N283" s="17"/>
      <c r="O283" s="89"/>
      <c r="P283" s="89"/>
      <c r="Q283" s="91"/>
      <c r="R283" s="21"/>
      <c r="S283" s="21"/>
      <c r="T283" s="22"/>
      <c r="U283" s="21"/>
      <c r="V283" s="21"/>
      <c r="W283" s="22"/>
      <c r="X283" s="23"/>
      <c r="Y283" s="23"/>
      <c r="Z283" s="24"/>
      <c r="AA283" s="25">
        <f>ROUND(K285-W283-Z283,2)</f>
        <v>180.64</v>
      </c>
      <c r="AB283" s="25">
        <f>ROUND(N283+Q283-T283,2)</f>
        <v>0</v>
      </c>
      <c r="AC283" s="26"/>
      <c r="AD283" s="26"/>
      <c r="AE283" s="26"/>
      <c r="AF283" s="26"/>
      <c r="AG283" s="27"/>
      <c r="AH283" s="26"/>
      <c r="AI283" s="26"/>
      <c r="AJ283" s="26"/>
      <c r="AK283" s="26"/>
      <c r="AL283" s="26"/>
      <c r="AM283" s="26"/>
    </row>
    <row r="284" spans="1:40" ht="13" customHeight="1" x14ac:dyDescent="0.3">
      <c r="A28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84" s="11">
        <v>705</v>
      </c>
      <c r="C284" s="248" t="str">
        <f t="shared" si="42"/>
        <v>3级-2级</v>
      </c>
      <c r="D284" s="248" t="s">
        <v>33</v>
      </c>
      <c r="E284" s="248" t="s">
        <v>117</v>
      </c>
      <c r="F284" s="248" t="s">
        <v>29</v>
      </c>
      <c r="G284" s="248" t="s">
        <v>54</v>
      </c>
      <c r="H284" s="280">
        <f>IF(I284="主营业务收入",1,IF(I284="营业收入",2,IF(I284="租赁收入",3,IF(I284="利息收入",4,IF(I284="企业拆借利息收入",5,IF(I284="其他业务收入",6,IF(I284="其他收入",7,IF(I284="主营业务成本",8,IF(I284="营业成本",9,IF(I284="生产成本",10,IF(I284="其他业务成本",11,IF(I284="主营业务支出",12,IF(I284="其他业务支出",13,IF(I284="营业外支出",14,IF(I284="材料采购",15,IF(I284="库存商品",16,IF(I284="库存内销商品",17,IF(I284="其他应收款",18,IF(I284="长期股权投资",19,IF(I284="其他应付款",20,IF(I284="财务费用",21,IF(I284="管理费用",22,IF(I284="管理费",23,IF(I284="销售费用",24,IF(I284="投资收益",25,IF(I284="资产处置收益",26,B))))))))))))))))))))))))))</f>
        <v>1</v>
      </c>
      <c r="I284" s="122" t="s">
        <v>144</v>
      </c>
      <c r="J284" s="122"/>
      <c r="K284" s="215">
        <v>194.69</v>
      </c>
      <c r="L284" s="122"/>
      <c r="M284" s="122"/>
      <c r="N284" s="124"/>
      <c r="O284" s="125"/>
      <c r="P284" s="126"/>
      <c r="Q284" s="124"/>
      <c r="R284" s="21"/>
      <c r="S284" s="21"/>
      <c r="T284" s="22"/>
      <c r="U284" s="21"/>
      <c r="V284" s="21"/>
      <c r="W284" s="22"/>
      <c r="X284" s="23"/>
      <c r="Y284" s="23"/>
      <c r="Z284" s="24"/>
      <c r="AA284" s="25">
        <f>ROUND(K284-W284-Z284,2)</f>
        <v>194.69</v>
      </c>
      <c r="AB284" s="25">
        <f>ROUND(N284+Q284-T284,2)</f>
        <v>0</v>
      </c>
      <c r="AC284" s="26"/>
      <c r="AD284" s="26"/>
      <c r="AE284" s="26"/>
      <c r="AF284" s="26"/>
      <c r="AG284" s="27"/>
      <c r="AH284" s="26"/>
      <c r="AI284" s="26"/>
      <c r="AJ284" s="26"/>
      <c r="AK284" s="26"/>
      <c r="AL284" s="26"/>
      <c r="AM284" s="26"/>
    </row>
    <row r="285" spans="1:40" ht="14" x14ac:dyDescent="0.3">
      <c r="A28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85" s="11">
        <v>349</v>
      </c>
      <c r="C285" s="250" t="str">
        <f t="shared" si="42"/>
        <v>4级-3级</v>
      </c>
      <c r="D285" s="249" t="s">
        <v>37</v>
      </c>
      <c r="E285" s="249" t="s">
        <v>42</v>
      </c>
      <c r="F285" s="250" t="s">
        <v>33</v>
      </c>
      <c r="G285" s="259" t="s">
        <v>146</v>
      </c>
      <c r="H285" s="280">
        <f>IF(I285="主营业务收入",1,IF(I285="营业收入",2,IF(I285="租赁收入",3,IF(I285="利息收入",4,IF(I285="企业拆借利息收入",5,IF(I285="其他业务收入",6,IF(I285="其他收入",7,IF(I285="主营业务成本",8,IF(I285="营业成本",9,IF(I285="生产成本",10,IF(I285="其他业务成本",11,IF(I285="主营业务支出",12,IF(I285="其他业务支出",13,IF(I285="营业外支出",14,IF(I285="材料采购",15,IF(I285="库存商品",16,IF(I285="库存内销商品",17,IF(I285="其他应收款",18,IF(I285="长期股权投资",19,IF(I285="其他应付款",20,IF(I285="财务费用",21,IF(I285="管理费用",22,IF(I285="管理费",23,IF(I285="销售费用",24,IF(I285="投资收益",25,IF(I285="资产处置收益",26,B))))))))))))))))))))))))))</f>
        <v>1</v>
      </c>
      <c r="I285" s="363" t="s">
        <v>144</v>
      </c>
      <c r="J285" s="92" t="s">
        <v>811</v>
      </c>
      <c r="K285" s="215">
        <v>180.64</v>
      </c>
      <c r="L285" s="87"/>
      <c r="M285" s="87"/>
      <c r="N285" s="17"/>
      <c r="O285" s="89"/>
      <c r="P285" s="89"/>
      <c r="Q285" s="91"/>
      <c r="R285" s="21"/>
      <c r="S285" s="21"/>
      <c r="T285" s="22"/>
      <c r="U285" s="21"/>
      <c r="V285" s="21"/>
      <c r="W285" s="22"/>
      <c r="X285" s="23"/>
      <c r="Y285" s="23"/>
      <c r="Z285" s="24"/>
      <c r="AA285" s="25">
        <f>ROUND(K285-W285-Z285,2)</f>
        <v>180.64</v>
      </c>
      <c r="AB285" s="25">
        <f>ROUND(N285+Q285-T285,2)</f>
        <v>0</v>
      </c>
      <c r="AC285" s="26"/>
      <c r="AD285" s="26"/>
      <c r="AE285" s="26"/>
      <c r="AF285" s="26"/>
      <c r="AG285" s="27"/>
      <c r="AH285" s="26"/>
      <c r="AI285" s="26"/>
      <c r="AJ285" s="26"/>
      <c r="AK285" s="26"/>
      <c r="AL285" s="26"/>
      <c r="AM285" s="26"/>
    </row>
    <row r="286" spans="1:40" ht="14" x14ac:dyDescent="0.3">
      <c r="A28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86" s="11">
        <v>767</v>
      </c>
      <c r="C286" s="249" t="str">
        <f t="shared" si="42"/>
        <v>2级-3级</v>
      </c>
      <c r="D286" s="249" t="s">
        <v>29</v>
      </c>
      <c r="E286" s="249" t="s">
        <v>44</v>
      </c>
      <c r="F286" s="249" t="s">
        <v>33</v>
      </c>
      <c r="G286" s="249" t="s">
        <v>146</v>
      </c>
      <c r="H286" s="280">
        <f>IF(I286="主营业务收入",1,IF(I286="营业收入",2,IF(I286="租赁收入",3,IF(I286="利息收入",4,IF(I286="企业拆借利息收入",5,IF(I286="其他业务收入",6,IF(I286="其他收入",7,IF(I286="主营业务成本",8,IF(I286="营业成本",9,IF(I286="生产成本",10,IF(I286="其他业务成本",11,IF(I286="主营业务支出",12,IF(I286="其他业务支出",13,IF(I286="营业外支出",14,IF(I286="材料采购",15,IF(I286="库存商品",16,IF(I286="库存内销商品",17,IF(I286="其他应收款",18,IF(I286="长期股权投资",19,IF(I286="其他应付款",20,IF(I286="财务费用",21,IF(I286="管理费用",22,IF(I286="管理费",23,IF(I286="销售费用",24,IF(I286="投资收益",25,IF(I286="资产处置收益",26,B))))))))))))))))))))))))))</f>
        <v>1</v>
      </c>
      <c r="I286" s="122" t="s">
        <v>144</v>
      </c>
      <c r="J286" s="16"/>
      <c r="K286" s="215">
        <v>173.46</v>
      </c>
      <c r="L286" s="16"/>
      <c r="M286" s="16"/>
      <c r="N286" s="17"/>
      <c r="O286" s="89"/>
      <c r="P286" s="89"/>
      <c r="Q286" s="91"/>
      <c r="R286" s="21"/>
      <c r="S286" s="21"/>
      <c r="T286" s="22"/>
      <c r="U286" s="21"/>
      <c r="V286" s="21"/>
      <c r="W286" s="22"/>
      <c r="X286" s="23"/>
      <c r="Y286" s="23"/>
      <c r="Z286" s="24"/>
      <c r="AA286" s="25" t="e">
        <f>ROUND(#REF!-W286-Z286,2)</f>
        <v>#REF!</v>
      </c>
      <c r="AB286" s="25">
        <f>ROUND(N285+Q286-T286,2)</f>
        <v>0</v>
      </c>
      <c r="AC286" s="26"/>
      <c r="AD286" s="26"/>
      <c r="AE286" s="26"/>
      <c r="AF286" s="26"/>
      <c r="AG286" s="27"/>
      <c r="AH286" s="26"/>
      <c r="AI286" s="26"/>
      <c r="AJ286" s="26"/>
      <c r="AK286" s="26"/>
      <c r="AL286" s="26"/>
      <c r="AM286" s="26"/>
    </row>
    <row r="287" spans="1:40" s="240" customFormat="1" ht="13" customHeight="1" x14ac:dyDescent="0.3">
      <c r="A287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87" s="11">
        <v>788</v>
      </c>
      <c r="C287" s="249" t="str">
        <f t="shared" si="42"/>
        <v>2级-4级</v>
      </c>
      <c r="D287" s="249" t="s">
        <v>29</v>
      </c>
      <c r="E287" s="249" t="s">
        <v>44</v>
      </c>
      <c r="F287" s="249" t="s">
        <v>37</v>
      </c>
      <c r="G287" s="249" t="s">
        <v>66</v>
      </c>
      <c r="H287" s="280">
        <f>IF(I287="主营业务收入",1,IF(I287="营业收入",2,IF(I287="租赁收入",3,IF(I287="利息收入",4,IF(I287="企业拆借利息收入",5,IF(I287="其他业务收入",6,IF(I287="其他收入",7,IF(I287="主营业务成本",8,IF(I287="营业成本",9,IF(I287="生产成本",10,IF(I287="其他业务成本",11,IF(I287="主营业务支出",12,IF(I287="其他业务支出",13,IF(I287="营业外支出",14,IF(I287="材料采购",15,IF(I287="库存商品",16,IF(I287="库存内销商品",17,IF(I287="其他应收款",18,IF(I287="长期股权投资",19,IF(I287="其他应付款",20,IF(I287="财务费用",21,IF(I287="管理费用",22,IF(I287="管理费",23,IF(I287="销售费用",24,IF(I287="投资收益",25,IF(I287="资产处置收益",26,B))))))))))))))))))))))))))</f>
        <v>1</v>
      </c>
      <c r="I287" s="122" t="s">
        <v>144</v>
      </c>
      <c r="J287" s="87"/>
      <c r="K287" s="215">
        <v>161.06</v>
      </c>
      <c r="L287" s="87"/>
      <c r="M287" s="87"/>
      <c r="N287" s="17"/>
      <c r="O287" s="89"/>
      <c r="P287" s="89"/>
      <c r="Q287" s="91"/>
      <c r="R287" s="21"/>
      <c r="S287" s="21"/>
      <c r="T287" s="22"/>
      <c r="U287" s="21"/>
      <c r="V287" s="21"/>
      <c r="W287" s="22"/>
      <c r="X287" s="23"/>
      <c r="Y287" s="23"/>
      <c r="Z287" s="24"/>
      <c r="AA287" s="25" t="e">
        <f>ROUND(#REF!-W287-Z287,2)</f>
        <v>#REF!</v>
      </c>
      <c r="AB287" s="25">
        <f>ROUND(N286+Q287-T287,2)</f>
        <v>0</v>
      </c>
      <c r="AC287" s="26"/>
      <c r="AD287" s="26"/>
      <c r="AE287" s="26"/>
      <c r="AF287" s="26"/>
      <c r="AG287" s="27"/>
      <c r="AH287" s="26"/>
      <c r="AI287" s="26"/>
      <c r="AJ287" s="26"/>
      <c r="AK287" s="26"/>
      <c r="AL287" s="26"/>
      <c r="AM287" s="26"/>
      <c r="AN287"/>
    </row>
    <row r="288" spans="1:40" ht="13" customHeight="1" x14ac:dyDescent="0.3">
      <c r="A288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88" s="11">
        <v>100</v>
      </c>
      <c r="C288" s="249" t="str">
        <f t="shared" si="42"/>
        <v>2级-2级</v>
      </c>
      <c r="D288" s="249" t="s">
        <v>29</v>
      </c>
      <c r="E288" s="249" t="s">
        <v>158</v>
      </c>
      <c r="F288" s="249" t="s">
        <v>29</v>
      </c>
      <c r="G288" s="249" t="s">
        <v>56</v>
      </c>
      <c r="H288" s="280">
        <f>IF(I288="主营业务收入",1,IF(I288="营业收入",2,IF(I288="租赁收入",3,IF(I288="利息收入",4,IF(I288="企业拆借利息收入",5,IF(I288="其他业务收入",6,IF(I288="其他收入",7,IF(I288="主营业务成本",8,IF(I288="营业成本",9,IF(I288="生产成本",10,IF(I288="其他业务成本",11,IF(I288="主营业务支出",12,IF(I288="其他业务支出",13,IF(I288="营业外支出",14,IF(I288="材料采购",15,IF(I288="库存商品",16,IF(I288="库存内销商品",17,IF(I288="其他应收款",18,IF(I288="长期股权投资",19,IF(I288="其他应付款",20,IF(I288="财务费用",21,IF(I288="管理费用",22,IF(I288="管理费",23,IF(I288="销售费用",24,IF(I288="投资收益",25,IF(I288="资产处置收益",26,B))))))))))))))))))))))))))</f>
        <v>1</v>
      </c>
      <c r="I288" s="122" t="s">
        <v>144</v>
      </c>
      <c r="J288" s="16"/>
      <c r="K288" s="215">
        <v>155.75</v>
      </c>
      <c r="L288" s="16"/>
      <c r="M288" s="16"/>
      <c r="N288" s="17"/>
      <c r="O288" s="89"/>
      <c r="P288" s="90"/>
      <c r="Q288" s="91"/>
      <c r="R288" s="21"/>
      <c r="S288" s="21"/>
      <c r="T288" s="22"/>
      <c r="U288" s="21"/>
      <c r="V288" s="21"/>
      <c r="W288" s="22"/>
      <c r="X288" s="23"/>
      <c r="Y288" s="23"/>
      <c r="Z288" s="24"/>
      <c r="AA288" s="25">
        <f>ROUND(K290-W288-Z288,2)</f>
        <v>136.28</v>
      </c>
      <c r="AB288" s="25">
        <f>ROUND(N288+Q288-T288,2)</f>
        <v>0</v>
      </c>
      <c r="AC288" s="26"/>
      <c r="AD288" s="26"/>
      <c r="AE288" s="26"/>
      <c r="AF288" s="26"/>
      <c r="AG288" s="27"/>
      <c r="AH288" s="26"/>
      <c r="AI288" s="26"/>
      <c r="AJ288" s="26"/>
      <c r="AK288" s="26"/>
      <c r="AL288" s="26"/>
      <c r="AM288" s="26"/>
    </row>
    <row r="289" spans="1:40" ht="13" customHeight="1" x14ac:dyDescent="0.3">
      <c r="A289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89" s="11">
        <v>93</v>
      </c>
      <c r="C289" s="249" t="str">
        <f t="shared" si="42"/>
        <v>2级-3级</v>
      </c>
      <c r="D289" s="249" t="s">
        <v>29</v>
      </c>
      <c r="E289" s="249" t="s">
        <v>158</v>
      </c>
      <c r="F289" s="249" t="s">
        <v>33</v>
      </c>
      <c r="G289" s="249" t="s">
        <v>146</v>
      </c>
      <c r="H289" s="280">
        <f>IF(I289="主营业务收入",1,IF(I289="营业收入",2,IF(I289="租赁收入",3,IF(I289="利息收入",4,IF(I289="企业拆借利息收入",5,IF(I289="其他业务收入",6,IF(I289="其他收入",7,IF(I289="主营业务成本",8,IF(I289="营业成本",9,IF(I289="生产成本",10,IF(I289="其他业务成本",11,IF(I289="主营业务支出",12,IF(I289="其他业务支出",13,IF(I289="营业外支出",14,IF(I289="材料采购",15,IF(I289="库存商品",16,IF(I289="库存内销商品",17,IF(I289="其他应收款",18,IF(I289="长期股权投资",19,IF(I289="其他应付款",20,IF(I289="财务费用",21,IF(I289="管理费用",22,IF(I289="管理费",23,IF(I289="销售费用",24,IF(I289="投资收益",25,IF(I289="资产处置收益",26,B))))))))))))))))))))))))))</f>
        <v>1</v>
      </c>
      <c r="I289" s="122" t="s">
        <v>144</v>
      </c>
      <c r="J289" s="16"/>
      <c r="K289" s="215">
        <v>136.28</v>
      </c>
      <c r="L289" s="16"/>
      <c r="M289" s="16"/>
      <c r="N289" s="17"/>
      <c r="O289" s="89"/>
      <c r="P289" s="89"/>
      <c r="Q289" s="91"/>
      <c r="R289" s="21"/>
      <c r="S289" s="21"/>
      <c r="T289" s="22"/>
      <c r="U289" s="21"/>
      <c r="V289" s="21"/>
      <c r="W289" s="22"/>
      <c r="X289" s="23"/>
      <c r="Y289" s="23"/>
      <c r="Z289" s="24"/>
      <c r="AA289" s="25">
        <f>ROUND(K291-W289-Z289,2)</f>
        <v>127.43</v>
      </c>
      <c r="AB289" s="25">
        <f>ROUND(N289+Q289-T289,2)</f>
        <v>0</v>
      </c>
      <c r="AC289" s="26"/>
      <c r="AD289" s="26"/>
      <c r="AE289" s="26"/>
      <c r="AF289" s="26"/>
      <c r="AG289" s="27"/>
      <c r="AH289" s="26"/>
      <c r="AI289" s="26"/>
      <c r="AJ289" s="26"/>
      <c r="AK289" s="26"/>
      <c r="AL289" s="26"/>
      <c r="AM289" s="26"/>
    </row>
    <row r="290" spans="1:40" s="240" customFormat="1" ht="13" customHeight="1" x14ac:dyDescent="0.3">
      <c r="A290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90" s="11">
        <v>760</v>
      </c>
      <c r="C290" s="249" t="str">
        <f t="shared" si="42"/>
        <v>2级-3级</v>
      </c>
      <c r="D290" s="249" t="s">
        <v>29</v>
      </c>
      <c r="E290" s="249" t="s">
        <v>44</v>
      </c>
      <c r="F290" s="249" t="s">
        <v>33</v>
      </c>
      <c r="G290" s="249" t="s">
        <v>160</v>
      </c>
      <c r="H290" s="280">
        <f>IF(I290="主营业务收入",1,IF(I290="营业收入",2,IF(I290="租赁收入",3,IF(I290="利息收入",4,IF(I290="企业拆借利息收入",5,IF(I290="其他业务收入",6,IF(I290="其他收入",7,IF(I290="主营业务成本",8,IF(I290="营业成本",9,IF(I290="生产成本",10,IF(I290="其他业务成本",11,IF(I290="主营业务支出",12,IF(I290="其他业务支出",13,IF(I290="营业外支出",14,IF(I290="材料采购",15,IF(I290="库存商品",16,IF(I290="库存内销商品",17,IF(I290="其他应收款",18,IF(I290="长期股权投资",19,IF(I290="其他应付款",20,IF(I290="财务费用",21,IF(I290="管理费用",22,IF(I290="管理费",23,IF(I290="销售费用",24,IF(I290="投资收益",25,IF(I290="资产处置收益",26,B))))))))))))))))))))))))))</f>
        <v>1</v>
      </c>
      <c r="I290" s="122" t="s">
        <v>144</v>
      </c>
      <c r="J290" s="16"/>
      <c r="K290" s="215">
        <v>136.28</v>
      </c>
      <c r="L290" s="16"/>
      <c r="M290" s="16"/>
      <c r="N290" s="17"/>
      <c r="O290" s="89"/>
      <c r="P290" s="89"/>
      <c r="Q290" s="91"/>
      <c r="R290" s="21"/>
      <c r="S290" s="21"/>
      <c r="T290" s="22"/>
      <c r="U290" s="21"/>
      <c r="V290" s="21"/>
      <c r="W290" s="22"/>
      <c r="X290" s="23"/>
      <c r="Y290" s="23"/>
      <c r="Z290" s="24"/>
      <c r="AA290" s="25" t="e">
        <f>ROUND(#REF!-W290-Z290,2)</f>
        <v>#REF!</v>
      </c>
      <c r="AB290" s="25">
        <f>ROUND(N289+Q290-T290,2)</f>
        <v>0</v>
      </c>
      <c r="AC290" s="26"/>
      <c r="AD290" s="26"/>
      <c r="AE290" s="26"/>
      <c r="AF290" s="26"/>
      <c r="AG290" s="27"/>
      <c r="AH290" s="26"/>
      <c r="AI290" s="26"/>
      <c r="AJ290" s="26"/>
      <c r="AK290" s="26"/>
      <c r="AL290" s="26"/>
      <c r="AM290" s="26"/>
      <c r="AN290"/>
    </row>
    <row r="291" spans="1:40" ht="14" x14ac:dyDescent="0.3">
      <c r="A29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91" s="11">
        <v>694</v>
      </c>
      <c r="C291" s="248" t="str">
        <f t="shared" si="42"/>
        <v>3级-2级</v>
      </c>
      <c r="D291" s="248" t="s">
        <v>33</v>
      </c>
      <c r="E291" s="248" t="s">
        <v>117</v>
      </c>
      <c r="F291" s="248" t="s">
        <v>29</v>
      </c>
      <c r="G291" s="248" t="s">
        <v>51</v>
      </c>
      <c r="H291" s="280">
        <f>IF(I291="主营业务收入",1,IF(I291="营业收入",2,IF(I291="租赁收入",3,IF(I291="利息收入",4,IF(I291="企业拆借利息收入",5,IF(I291="其他业务收入",6,IF(I291="其他收入",7,IF(I291="主营业务成本",8,IF(I291="营业成本",9,IF(I291="生产成本",10,IF(I291="其他业务成本",11,IF(I291="主营业务支出",12,IF(I291="其他业务支出",13,IF(I291="营业外支出",14,IF(I291="材料采购",15,IF(I291="库存商品",16,IF(I291="库存内销商品",17,IF(I291="其他应收款",18,IF(I291="长期股权投资",19,IF(I291="其他应付款",20,IF(I291="财务费用",21,IF(I291="管理费用",22,IF(I291="管理费",23,IF(I291="销售费用",24,IF(I291="投资收益",25,IF(I291="资产处置收益",26,B))))))))))))))))))))))))))</f>
        <v>1</v>
      </c>
      <c r="I291" s="122" t="s">
        <v>144</v>
      </c>
      <c r="J291" s="122"/>
      <c r="K291" s="215">
        <v>127.43</v>
      </c>
      <c r="L291" s="122"/>
      <c r="M291" s="122"/>
      <c r="N291" s="124"/>
      <c r="O291" s="125"/>
      <c r="P291" s="126"/>
      <c r="Q291" s="124"/>
      <c r="R291" s="21"/>
      <c r="S291" s="21"/>
      <c r="T291" s="22"/>
      <c r="U291" s="21"/>
      <c r="V291" s="21"/>
      <c r="W291" s="22"/>
      <c r="X291" s="23"/>
      <c r="Y291" s="23"/>
      <c r="Z291" s="24"/>
      <c r="AA291" s="25">
        <f>ROUND(K291-W291-Z291,2)</f>
        <v>127.43</v>
      </c>
      <c r="AB291" s="25">
        <f>ROUND(N291+Q291-T291,2)</f>
        <v>0</v>
      </c>
      <c r="AC291" s="26"/>
      <c r="AD291" s="26"/>
      <c r="AE291" s="26"/>
      <c r="AF291" s="26"/>
      <c r="AG291" s="27"/>
      <c r="AH291" s="26"/>
      <c r="AI291" s="26"/>
      <c r="AJ291" s="26"/>
      <c r="AK291" s="26"/>
      <c r="AL291" s="26"/>
      <c r="AM291" s="26"/>
    </row>
    <row r="292" spans="1:40" ht="13" customHeight="1" x14ac:dyDescent="0.3">
      <c r="A292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92" s="11">
        <v>97</v>
      </c>
      <c r="C292" s="249" t="str">
        <f t="shared" si="42"/>
        <v>2级-4级</v>
      </c>
      <c r="D292" s="249" t="s">
        <v>29</v>
      </c>
      <c r="E292" s="249" t="s">
        <v>158</v>
      </c>
      <c r="F292" s="249" t="s">
        <v>37</v>
      </c>
      <c r="G292" s="249" t="s">
        <v>66</v>
      </c>
      <c r="H292" s="280">
        <f>IF(I292="主营业务收入",1,IF(I292="营业收入",2,IF(I292="租赁收入",3,IF(I292="利息收入",4,IF(I292="企业拆借利息收入",5,IF(I292="其他业务收入",6,IF(I292="其他收入",7,IF(I292="主营业务成本",8,IF(I292="营业成本",9,IF(I292="生产成本",10,IF(I292="其他业务成本",11,IF(I292="主营业务支出",12,IF(I292="其他业务支出",13,IF(I292="营业外支出",14,IF(I292="材料采购",15,IF(I292="库存商品",16,IF(I292="库存内销商品",17,IF(I292="其他应收款",18,IF(I292="长期股权投资",19,IF(I292="其他应付款",20,IF(I292="财务费用",21,IF(I292="管理费用",22,IF(I292="管理费",23,IF(I292="销售费用",24,IF(I292="投资收益",25,IF(I292="资产处置收益",26,B))))))))))))))))))))))))))</f>
        <v>1</v>
      </c>
      <c r="I292" s="122" t="s">
        <v>144</v>
      </c>
      <c r="J292" s="16"/>
      <c r="K292" s="215">
        <v>126.55</v>
      </c>
      <c r="L292" s="16"/>
      <c r="M292" s="16"/>
      <c r="N292" s="17"/>
      <c r="O292" s="89"/>
      <c r="P292" s="89"/>
      <c r="Q292" s="91"/>
      <c r="R292" s="21"/>
      <c r="S292" s="21"/>
      <c r="T292" s="22"/>
      <c r="U292" s="21"/>
      <c r="V292" s="21"/>
      <c r="W292" s="22"/>
      <c r="X292" s="23"/>
      <c r="Y292" s="23"/>
      <c r="Z292" s="24"/>
      <c r="AA292" s="25">
        <f>ROUND(K295-W292-Z292,2)</f>
        <v>111.5</v>
      </c>
      <c r="AB292" s="25">
        <f>ROUND(N292+Q292-T292,2)</f>
        <v>0</v>
      </c>
      <c r="AC292" s="26"/>
      <c r="AD292" s="26"/>
      <c r="AE292" s="26"/>
      <c r="AF292" s="26"/>
      <c r="AG292" s="27"/>
      <c r="AH292" s="26"/>
      <c r="AI292" s="26"/>
      <c r="AJ292" s="26"/>
      <c r="AK292" s="26"/>
      <c r="AL292" s="26"/>
      <c r="AM292" s="26"/>
    </row>
    <row r="293" spans="1:40" ht="14" x14ac:dyDescent="0.3">
      <c r="A29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93" s="11">
        <v>723</v>
      </c>
      <c r="C293" s="248" t="str">
        <f t="shared" si="42"/>
        <v>3级-4级</v>
      </c>
      <c r="D293" s="248" t="s">
        <v>33</v>
      </c>
      <c r="E293" s="248" t="s">
        <v>117</v>
      </c>
      <c r="F293" s="248" t="s">
        <v>37</v>
      </c>
      <c r="G293" s="248" t="s">
        <v>66</v>
      </c>
      <c r="H293" s="280">
        <f>IF(I293="主营业务收入",1,IF(I293="营业收入",2,IF(I293="租赁收入",3,IF(I293="利息收入",4,IF(I293="企业拆借利息收入",5,IF(I293="其他业务收入",6,IF(I293="其他收入",7,IF(I293="主营业务成本",8,IF(I293="营业成本",9,IF(I293="生产成本",10,IF(I293="其他业务成本",11,IF(I293="主营业务支出",12,IF(I293="其他业务支出",13,IF(I293="营业外支出",14,IF(I293="材料采购",15,IF(I293="库存商品",16,IF(I293="库存内销商品",17,IF(I293="其他应收款",18,IF(I293="长期股权投资",19,IF(I293="其他应付款",20,IF(I293="财务费用",21,IF(I293="管理费用",22,IF(I293="管理费",23,IF(I293="销售费用",24,IF(I293="投资收益",25,IF(I293="资产处置收益",26,B))))))))))))))))))))))))))</f>
        <v>1</v>
      </c>
      <c r="I293" s="122" t="s">
        <v>144</v>
      </c>
      <c r="J293" s="122"/>
      <c r="K293" s="215">
        <v>126.55</v>
      </c>
      <c r="L293" s="122"/>
      <c r="M293" s="122"/>
      <c r="N293" s="124"/>
      <c r="O293" s="125"/>
      <c r="P293" s="126"/>
      <c r="Q293" s="124"/>
      <c r="R293" s="21"/>
      <c r="S293" s="21"/>
      <c r="T293" s="22"/>
      <c r="U293" s="21"/>
      <c r="V293" s="21"/>
      <c r="W293" s="22"/>
      <c r="X293" s="23"/>
      <c r="Y293" s="23"/>
      <c r="Z293" s="24"/>
      <c r="AA293" s="25">
        <f>ROUND(K293-W293-Z293,2)</f>
        <v>126.55</v>
      </c>
      <c r="AB293" s="25">
        <f>ROUND(N293+Q293-T293,2)</f>
        <v>0</v>
      </c>
      <c r="AC293" s="26"/>
      <c r="AD293" s="26"/>
      <c r="AE293" s="26"/>
      <c r="AF293" s="26"/>
      <c r="AG293" s="27"/>
      <c r="AH293" s="26"/>
      <c r="AI293" s="26"/>
      <c r="AJ293" s="26"/>
      <c r="AK293" s="26"/>
      <c r="AL293" s="26"/>
      <c r="AM293" s="26"/>
    </row>
    <row r="294" spans="1:40" ht="14" x14ac:dyDescent="0.3">
      <c r="A29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94" s="11">
        <v>541</v>
      </c>
      <c r="C294" s="249" t="s">
        <v>496</v>
      </c>
      <c r="D294" s="249" t="s">
        <v>33</v>
      </c>
      <c r="E294" s="249" t="s">
        <v>114</v>
      </c>
      <c r="F294" s="249" t="s">
        <v>33</v>
      </c>
      <c r="G294" s="249" t="s">
        <v>385</v>
      </c>
      <c r="H294" s="280">
        <f>IF(I294="主营业务收入",1,IF(I294="营业收入",2,IF(I294="租赁收入",3,IF(I294="利息收入",4,IF(I294="企业拆借利息收入",5,IF(I294="其他业务收入",6,IF(I294="其他收入",7,IF(I294="主营业务成本",8,IF(I294="营业成本",9,IF(I294="生产成本",10,IF(I294="其他业务成本",11,IF(I294="主营业务支出",12,IF(I294="其他业务支出",13,IF(I294="营业外支出",14,IF(I294="材料采购",15,IF(I294="库存商品",16,IF(I294="库存内销商品",17,IF(I294="其他应收款",18,IF(I294="长期股权投资",19,IF(I294="其他应付款",20,IF(I294="财务费用",21,IF(I294="管理费用",22,IF(I294="管理费",23,IF(I294="销售费用",24,IF(I294="投资收益",25,IF(I294="资产处置收益",26,B))))))))))))))))))))))))))</f>
        <v>1</v>
      </c>
      <c r="I294" s="122" t="s">
        <v>144</v>
      </c>
      <c r="J294" s="16"/>
      <c r="K294" s="215">
        <v>122.57</v>
      </c>
      <c r="L294" s="16"/>
      <c r="M294" s="16"/>
      <c r="N294" s="17"/>
      <c r="O294" s="89"/>
      <c r="P294" s="90"/>
      <c r="Q294" s="91"/>
      <c r="R294" s="21"/>
      <c r="S294" s="21"/>
      <c r="T294" s="22"/>
      <c r="U294" s="21"/>
      <c r="V294" s="21"/>
      <c r="W294" s="22"/>
      <c r="X294" s="23"/>
      <c r="Y294" s="23"/>
      <c r="Z294" s="24"/>
      <c r="AA294" s="25">
        <v>122.57</v>
      </c>
      <c r="AB294" s="25">
        <v>0</v>
      </c>
      <c r="AC294" s="26"/>
      <c r="AD294" s="26"/>
      <c r="AE294" s="26"/>
      <c r="AF294" s="26"/>
      <c r="AG294" s="27"/>
      <c r="AH294" s="26"/>
      <c r="AI294" s="26"/>
      <c r="AJ294" s="26"/>
      <c r="AK294" s="26"/>
      <c r="AL294" s="26"/>
      <c r="AM294" s="26"/>
    </row>
    <row r="295" spans="1:40" ht="14" x14ac:dyDescent="0.3">
      <c r="A29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95" s="11">
        <v>753</v>
      </c>
      <c r="C295" s="249" t="str">
        <f t="shared" ref="C295:C326" si="44">TEXT(D295,"000")&amp;"-"&amp;TEXT(F295,"000")</f>
        <v>2级-2级</v>
      </c>
      <c r="D295" s="249" t="s">
        <v>29</v>
      </c>
      <c r="E295" s="249" t="s">
        <v>44</v>
      </c>
      <c r="F295" s="249" t="s">
        <v>29</v>
      </c>
      <c r="G295" s="249" t="s">
        <v>47</v>
      </c>
      <c r="H295" s="280">
        <f>IF(I295="主营业务收入",1,IF(I295="营业收入",2,IF(I295="租赁收入",3,IF(I295="利息收入",4,IF(I295="企业拆借利息收入",5,IF(I295="其他业务收入",6,IF(I295="其他收入",7,IF(I295="主营业务成本",8,IF(I295="营业成本",9,IF(I295="生产成本",10,IF(I295="其他业务成本",11,IF(I295="主营业务支出",12,IF(I295="其他业务支出",13,IF(I295="营业外支出",14,IF(I295="材料采购",15,IF(I295="库存商品",16,IF(I295="库存内销商品",17,IF(I295="其他应收款",18,IF(I295="长期股权投资",19,IF(I295="其他应付款",20,IF(I295="财务费用",21,IF(I295="管理费用",22,IF(I295="管理费",23,IF(I295="销售费用",24,IF(I295="投资收益",25,IF(I295="资产处置收益",26,B))))))))))))))))))))))))))</f>
        <v>1</v>
      </c>
      <c r="I295" s="122" t="s">
        <v>144</v>
      </c>
      <c r="J295" s="16"/>
      <c r="K295" s="215">
        <v>111.5</v>
      </c>
      <c r="L295" s="16"/>
      <c r="M295" s="16"/>
      <c r="N295" s="17"/>
      <c r="O295" s="89"/>
      <c r="P295" s="89"/>
      <c r="Q295" s="91"/>
      <c r="R295" s="21"/>
      <c r="S295" s="21"/>
      <c r="T295" s="22"/>
      <c r="U295" s="21"/>
      <c r="V295" s="21"/>
      <c r="W295" s="22"/>
      <c r="X295" s="23"/>
      <c r="Y295" s="23"/>
      <c r="Z295" s="24"/>
      <c r="AA295" s="25" t="e">
        <f>ROUND(#REF!-W295-Z295,2)</f>
        <v>#REF!</v>
      </c>
      <c r="AB295" s="25">
        <f>ROUND(N295+Q295-T295,2)</f>
        <v>0</v>
      </c>
      <c r="AC295" s="26"/>
      <c r="AD295" s="26"/>
      <c r="AE295" s="26"/>
      <c r="AF295" s="26"/>
      <c r="AG295" s="27"/>
      <c r="AH295" s="26"/>
      <c r="AI295" s="26"/>
      <c r="AJ295" s="26"/>
      <c r="AK295" s="26"/>
      <c r="AL295" s="26"/>
      <c r="AM295" s="26"/>
    </row>
    <row r="296" spans="1:40" ht="13" customHeight="1" x14ac:dyDescent="0.3">
      <c r="A296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96" s="11">
        <v>91</v>
      </c>
      <c r="C296" s="249" t="str">
        <f t="shared" si="44"/>
        <v>2级-3级</v>
      </c>
      <c r="D296" s="249" t="s">
        <v>29</v>
      </c>
      <c r="E296" s="249" t="s">
        <v>158</v>
      </c>
      <c r="F296" s="249" t="s">
        <v>33</v>
      </c>
      <c r="G296" s="249" t="s">
        <v>160</v>
      </c>
      <c r="H296" s="280">
        <f>IF(I296="主营业务收入",1,IF(I296="营业收入",2,IF(I296="租赁收入",3,IF(I296="利息收入",4,IF(I296="企业拆借利息收入",5,IF(I296="其他业务收入",6,IF(I296="其他收入",7,IF(I296="主营业务成本",8,IF(I296="营业成本",9,IF(I296="生产成本",10,IF(I296="其他业务成本",11,IF(I296="主营业务支出",12,IF(I296="其他业务支出",13,IF(I296="营业外支出",14,IF(I296="材料采购",15,IF(I296="库存商品",16,IF(I296="库存内销商品",17,IF(I296="其他应收款",18,IF(I296="长期股权投资",19,IF(I296="其他应付款",20,IF(I296="财务费用",21,IF(I296="管理费用",22,IF(I296="管理费",23,IF(I296="销售费用",24,IF(I296="投资收益",25,IF(I296="资产处置收益",26,B))))))))))))))))))))))))))</f>
        <v>1</v>
      </c>
      <c r="I296" s="122" t="s">
        <v>144</v>
      </c>
      <c r="J296" s="16"/>
      <c r="K296" s="215">
        <v>107.08</v>
      </c>
      <c r="L296" s="16"/>
      <c r="M296" s="16"/>
      <c r="N296" s="17"/>
      <c r="O296" s="89"/>
      <c r="P296" s="89"/>
      <c r="Q296" s="91"/>
      <c r="R296" s="21"/>
      <c r="S296" s="21"/>
      <c r="T296" s="22"/>
      <c r="U296" s="21"/>
      <c r="V296" s="21"/>
      <c r="W296" s="22"/>
      <c r="X296" s="23"/>
      <c r="Y296" s="23"/>
      <c r="Z296" s="24"/>
      <c r="AA296" s="25">
        <f>ROUND(K299-W296-Z296,2)</f>
        <v>87.61</v>
      </c>
      <c r="AB296" s="25">
        <f>ROUND(N296+Q296-T296,2)</f>
        <v>0</v>
      </c>
      <c r="AC296" s="26"/>
      <c r="AD296" s="26"/>
      <c r="AE296" s="26"/>
      <c r="AF296" s="26"/>
      <c r="AG296" s="27"/>
      <c r="AH296" s="26"/>
      <c r="AI296" s="26"/>
      <c r="AJ296" s="26"/>
      <c r="AK296" s="26"/>
      <c r="AL296" s="26"/>
      <c r="AM296" s="26"/>
    </row>
    <row r="297" spans="1:40" ht="14" x14ac:dyDescent="0.3">
      <c r="A297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97" s="11">
        <v>757</v>
      </c>
      <c r="C297" s="249" t="str">
        <f t="shared" si="44"/>
        <v>2级-2级</v>
      </c>
      <c r="D297" s="249" t="s">
        <v>29</v>
      </c>
      <c r="E297" s="249" t="s">
        <v>44</v>
      </c>
      <c r="F297" s="249" t="s">
        <v>29</v>
      </c>
      <c r="G297" s="249" t="s">
        <v>46</v>
      </c>
      <c r="H297" s="280">
        <f>IF(I297="主营业务收入",1,IF(I297="营业收入",2,IF(I297="租赁收入",3,IF(I297="利息收入",4,IF(I297="企业拆借利息收入",5,IF(I297="其他业务收入",6,IF(I297="其他收入",7,IF(I297="主营业务成本",8,IF(I297="营业成本",9,IF(I297="生产成本",10,IF(I297="其他业务成本",11,IF(I297="主营业务支出",12,IF(I297="其他业务支出",13,IF(I297="营业外支出",14,IF(I297="材料采购",15,IF(I297="库存商品",16,IF(I297="库存内销商品",17,IF(I297="其他应收款",18,IF(I297="长期股权投资",19,IF(I297="其他应付款",20,IF(I297="财务费用",21,IF(I297="管理费用",22,IF(I297="管理费",23,IF(I297="销售费用",24,IF(I297="投资收益",25,IF(I297="资产处置收益",26,B))))))))))))))))))))))))))</f>
        <v>1</v>
      </c>
      <c r="I297" s="122" t="s">
        <v>144</v>
      </c>
      <c r="J297" s="16"/>
      <c r="K297" s="215">
        <v>99.12</v>
      </c>
      <c r="L297" s="16"/>
      <c r="M297" s="16"/>
      <c r="N297" s="17"/>
      <c r="O297" s="89"/>
      <c r="P297" s="89"/>
      <c r="Q297" s="91"/>
      <c r="R297" s="21"/>
      <c r="S297" s="21"/>
      <c r="T297" s="22"/>
      <c r="U297" s="21"/>
      <c r="V297" s="21"/>
      <c r="W297" s="22"/>
      <c r="X297" s="23"/>
      <c r="Y297" s="23"/>
      <c r="Z297" s="24"/>
      <c r="AA297" s="25">
        <f>ROUND(K292-W297-Z297,2)</f>
        <v>126.55</v>
      </c>
      <c r="AB297" s="25" t="e">
        <f>ROUND(#REF!+Q297-T297,2)</f>
        <v>#REF!</v>
      </c>
      <c r="AC297" s="26"/>
      <c r="AD297" s="26"/>
      <c r="AE297" s="26"/>
      <c r="AF297" s="26"/>
      <c r="AG297" s="27"/>
      <c r="AH297" s="26"/>
      <c r="AI297" s="26"/>
      <c r="AJ297" s="26"/>
      <c r="AK297" s="26"/>
      <c r="AL297" s="26"/>
      <c r="AM297" s="26"/>
    </row>
    <row r="298" spans="1:40" ht="14" x14ac:dyDescent="0.3">
      <c r="A29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98" s="11">
        <v>654</v>
      </c>
      <c r="C298" s="248" t="str">
        <f t="shared" si="44"/>
        <v>3级-3级</v>
      </c>
      <c r="D298" s="248" t="s">
        <v>33</v>
      </c>
      <c r="E298" s="248" t="s">
        <v>146</v>
      </c>
      <c r="F298" s="248" t="s">
        <v>33</v>
      </c>
      <c r="G298" s="248" t="s">
        <v>34</v>
      </c>
      <c r="H298" s="280">
        <f>IF(I298="主营业务收入",1,IF(I298="营业收入",2,IF(I298="租赁收入",3,IF(I298="利息收入",4,IF(I298="企业拆借利息收入",5,IF(I298="其他业务收入",6,IF(I298="其他收入",7,IF(I298="主营业务成本",8,IF(I298="营业成本",9,IF(I298="生产成本",10,IF(I298="其他业务成本",11,IF(I298="主营业务支出",12,IF(I298="其他业务支出",13,IF(I298="营业外支出",14,IF(I298="材料采购",15,IF(I298="库存商品",16,IF(I298="库存内销商品",17,IF(I298="其他应收款",18,IF(I298="长期股权投资",19,IF(I298="其他应付款",20,IF(I298="财务费用",21,IF(I298="管理费用",22,IF(I298="管理费",23,IF(I298="销售费用",24,IF(I298="投资收益",25,IF(I298="资产处置收益",26,B))))))))))))))))))))))))))</f>
        <v>1</v>
      </c>
      <c r="I298" s="122" t="s">
        <v>144</v>
      </c>
      <c r="J298" s="122" t="s">
        <v>13</v>
      </c>
      <c r="K298" s="215">
        <v>97.17</v>
      </c>
      <c r="L298" s="122"/>
      <c r="M298" s="122"/>
      <c r="N298" s="124"/>
      <c r="O298" s="125"/>
      <c r="P298" s="125"/>
      <c r="Q298" s="124"/>
      <c r="R298" s="21"/>
      <c r="S298" s="21"/>
      <c r="T298" s="22"/>
      <c r="U298" s="21"/>
      <c r="V298" s="21"/>
      <c r="W298" s="22"/>
      <c r="X298" s="23"/>
      <c r="Y298" s="23"/>
      <c r="Z298" s="24"/>
      <c r="AA298" s="25">
        <f>ROUND(K298-W298-Z298,2)</f>
        <v>97.17</v>
      </c>
      <c r="AB298" s="25">
        <f>ROUND(N298+Q298-T298,2)</f>
        <v>0</v>
      </c>
      <c r="AC298" s="26"/>
      <c r="AD298" s="26"/>
      <c r="AE298" s="26"/>
      <c r="AF298" s="26"/>
      <c r="AG298" s="27"/>
      <c r="AH298" s="26"/>
      <c r="AI298" s="26"/>
      <c r="AJ298" s="26"/>
      <c r="AK298" s="26"/>
      <c r="AL298" s="26"/>
      <c r="AM298" s="26"/>
    </row>
    <row r="299" spans="1:40" ht="14" x14ac:dyDescent="0.3">
      <c r="A299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99" s="11">
        <v>101</v>
      </c>
      <c r="C299" s="249" t="str">
        <f t="shared" si="44"/>
        <v>2级-2级</v>
      </c>
      <c r="D299" s="249" t="s">
        <v>29</v>
      </c>
      <c r="E299" s="249" t="s">
        <v>158</v>
      </c>
      <c r="F299" s="249" t="s">
        <v>29</v>
      </c>
      <c r="G299" s="249" t="s">
        <v>47</v>
      </c>
      <c r="H299" s="280">
        <f>IF(I299="主营业务收入",1,IF(I299="营业收入",2,IF(I299="租赁收入",3,IF(I299="利息收入",4,IF(I299="企业拆借利息收入",5,IF(I299="其他业务收入",6,IF(I299="其他收入",7,IF(I299="主营业务成本",8,IF(I299="营业成本",9,IF(I299="生产成本",10,IF(I299="其他业务成本",11,IF(I299="主营业务支出",12,IF(I299="其他业务支出",13,IF(I299="营业外支出",14,IF(I299="材料采购",15,IF(I299="库存商品",16,IF(I299="库存内销商品",17,IF(I299="其他应收款",18,IF(I299="长期股权投资",19,IF(I299="其他应付款",20,IF(I299="财务费用",21,IF(I299="管理费用",22,IF(I299="管理费",23,IF(I299="销售费用",24,IF(I299="投资收益",25,IF(I299="资产处置收益",26,B))))))))))))))))))))))))))</f>
        <v>1</v>
      </c>
      <c r="I299" s="122" t="s">
        <v>144</v>
      </c>
      <c r="J299" s="16"/>
      <c r="K299" s="215">
        <v>87.61</v>
      </c>
      <c r="L299" s="16"/>
      <c r="M299" s="16"/>
      <c r="N299" s="17"/>
      <c r="O299" s="89"/>
      <c r="P299" s="90"/>
      <c r="Q299" s="91"/>
      <c r="R299" s="21"/>
      <c r="S299" s="21"/>
      <c r="T299" s="22"/>
      <c r="U299" s="21"/>
      <c r="V299" s="21"/>
      <c r="W299" s="22"/>
      <c r="X299" s="23"/>
      <c r="Y299" s="23"/>
      <c r="Z299" s="24"/>
      <c r="AA299" s="25">
        <f>ROUND(K301-W299-Z299,2)</f>
        <v>74.34</v>
      </c>
      <c r="AB299" s="25">
        <f>ROUND(N299+Q299-T299,2)</f>
        <v>0</v>
      </c>
      <c r="AC299" s="26"/>
      <c r="AD299" s="26"/>
      <c r="AE299" s="26"/>
      <c r="AF299" s="26"/>
      <c r="AG299" s="27"/>
      <c r="AH299" s="26"/>
      <c r="AI299" s="26"/>
      <c r="AJ299" s="26"/>
      <c r="AK299" s="26"/>
      <c r="AL299" s="26"/>
      <c r="AM299" s="26"/>
    </row>
    <row r="300" spans="1:40" ht="14" x14ac:dyDescent="0.3">
      <c r="A30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00" s="11">
        <v>698</v>
      </c>
      <c r="C300" s="248" t="str">
        <f t="shared" si="44"/>
        <v>3级-2级</v>
      </c>
      <c r="D300" s="248" t="s">
        <v>33</v>
      </c>
      <c r="E300" s="248" t="s">
        <v>117</v>
      </c>
      <c r="F300" s="248" t="s">
        <v>29</v>
      </c>
      <c r="G300" s="248" t="s">
        <v>46</v>
      </c>
      <c r="H300" s="280">
        <f>IF(I300="主营业务收入",1,IF(I300="营业收入",2,IF(I300="租赁收入",3,IF(I300="利息收入",4,IF(I300="企业拆借利息收入",5,IF(I300="其他业务收入",6,IF(I300="其他收入",7,IF(I300="主营业务成本",8,IF(I300="营业成本",9,IF(I300="生产成本",10,IF(I300="其他业务成本",11,IF(I300="主营业务支出",12,IF(I300="其他业务支出",13,IF(I300="营业外支出",14,IF(I300="材料采购",15,IF(I300="库存商品",16,IF(I300="库存内销商品",17,IF(I300="其他应收款",18,IF(I300="长期股权投资",19,IF(I300="其他应付款",20,IF(I300="财务费用",21,IF(I300="管理费用",22,IF(I300="管理费",23,IF(I300="销售费用",24,IF(I300="投资收益",25,IF(I300="资产处置收益",26,B))))))))))))))))))))))))))</f>
        <v>1</v>
      </c>
      <c r="I300" s="122" t="s">
        <v>144</v>
      </c>
      <c r="J300" s="122"/>
      <c r="K300" s="215">
        <v>77.88</v>
      </c>
      <c r="L300" s="122"/>
      <c r="M300" s="122"/>
      <c r="N300" s="124"/>
      <c r="O300" s="125"/>
      <c r="P300" s="125"/>
      <c r="Q300" s="124"/>
      <c r="R300" s="21"/>
      <c r="S300" s="21"/>
      <c r="T300" s="22"/>
      <c r="U300" s="21"/>
      <c r="V300" s="21"/>
      <c r="W300" s="22"/>
      <c r="X300" s="23"/>
      <c r="Y300" s="23"/>
      <c r="Z300" s="24"/>
      <c r="AA300" s="25">
        <f>ROUND(K300-W300-Z300,2)</f>
        <v>77.88</v>
      </c>
      <c r="AB300" s="25">
        <f>ROUND(N300+Q300-T300,2)</f>
        <v>0</v>
      </c>
      <c r="AC300" s="26"/>
      <c r="AD300" s="26"/>
      <c r="AE300" s="26"/>
      <c r="AF300" s="26"/>
      <c r="AG300" s="27"/>
      <c r="AH300" s="26"/>
      <c r="AI300" s="26"/>
      <c r="AJ300" s="26"/>
      <c r="AK300" s="26"/>
      <c r="AL300" s="26"/>
      <c r="AM300" s="26"/>
    </row>
    <row r="301" spans="1:40" ht="14" x14ac:dyDescent="0.3">
      <c r="A301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01" s="11">
        <v>787</v>
      </c>
      <c r="C301" s="249" t="str">
        <f t="shared" si="44"/>
        <v>2级-3级</v>
      </c>
      <c r="D301" s="249" t="s">
        <v>29</v>
      </c>
      <c r="E301" s="249" t="s">
        <v>44</v>
      </c>
      <c r="F301" s="250" t="s">
        <v>33</v>
      </c>
      <c r="G301" s="249" t="s">
        <v>65</v>
      </c>
      <c r="H301" s="280">
        <f>IF(I301="主营业务收入",1,IF(I301="营业收入",2,IF(I301="租赁收入",3,IF(I301="利息收入",4,IF(I301="企业拆借利息收入",5,IF(I301="其他业务收入",6,IF(I301="其他收入",7,IF(I301="主营业务成本",8,IF(I301="营业成本",9,IF(I301="生产成本",10,IF(I301="其他业务成本",11,IF(I301="主营业务支出",12,IF(I301="其他业务支出",13,IF(I301="营业外支出",14,IF(I301="材料采购",15,IF(I301="库存商品",16,IF(I301="库存内销商品",17,IF(I301="其他应收款",18,IF(I301="长期股权投资",19,IF(I301="其他应付款",20,IF(I301="财务费用",21,IF(I301="管理费用",22,IF(I301="管理费",23,IF(I301="销售费用",24,IF(I301="投资收益",25,IF(I301="资产处置收益",26,B))))))))))))))))))))))))))</f>
        <v>1</v>
      </c>
      <c r="I301" s="122" t="s">
        <v>144</v>
      </c>
      <c r="J301" s="87"/>
      <c r="K301" s="215">
        <v>74.34</v>
      </c>
      <c r="L301" s="87"/>
      <c r="M301" s="87"/>
      <c r="N301" s="17"/>
      <c r="O301" s="89"/>
      <c r="P301" s="89"/>
      <c r="Q301" s="91"/>
      <c r="R301" s="21"/>
      <c r="S301" s="21"/>
      <c r="T301" s="22"/>
      <c r="U301" s="21"/>
      <c r="V301" s="21"/>
      <c r="W301" s="22"/>
      <c r="X301" s="23"/>
      <c r="Y301" s="23"/>
      <c r="Z301" s="24"/>
      <c r="AA301" s="25" t="e">
        <f>ROUND(#REF!-W301-Z301,2)</f>
        <v>#REF!</v>
      </c>
      <c r="AB301" s="25">
        <f>ROUND(K300+Q301-T301,2)</f>
        <v>77.88</v>
      </c>
      <c r="AC301" s="26"/>
      <c r="AD301" s="26"/>
      <c r="AE301" s="26"/>
      <c r="AF301" s="26"/>
      <c r="AG301" s="27"/>
      <c r="AH301" s="26"/>
      <c r="AI301" s="26"/>
      <c r="AJ301" s="26"/>
      <c r="AK301" s="26"/>
      <c r="AL301" s="26"/>
      <c r="AM301" s="26"/>
    </row>
    <row r="302" spans="1:40" ht="13" customHeight="1" x14ac:dyDescent="0.3">
      <c r="A30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02" s="11">
        <v>745</v>
      </c>
      <c r="C302" s="248" t="str">
        <f t="shared" si="44"/>
        <v>4级-1级</v>
      </c>
      <c r="D302" s="248" t="s">
        <v>37</v>
      </c>
      <c r="E302" s="248" t="s">
        <v>383</v>
      </c>
      <c r="F302" s="248" t="s">
        <v>27</v>
      </c>
      <c r="G302" s="248" t="s">
        <v>28</v>
      </c>
      <c r="H302" s="280">
        <f>IF(I302="主营业务收入",1,IF(I302="营业收入",2,IF(I302="租赁收入",3,IF(I302="利息收入",4,IF(I302="企业拆借利息收入",5,IF(I302="其他业务收入",6,IF(I302="其他收入",7,IF(I302="主营业务成本",8,IF(I302="营业成本",9,IF(I302="生产成本",10,IF(I302="其他业务成本",11,IF(I302="主营业务支出",12,IF(I302="其他业务支出",13,IF(I302="营业外支出",14,IF(I302="材料采购",15,IF(I302="库存商品",16,IF(I302="库存内销商品",17,IF(I302="其他应收款",18,IF(I302="长期股权投资",19,IF(I302="其他应付款",20,IF(I302="财务费用",21,IF(I302="管理费用",22,IF(I302="管理费",23,IF(I302="销售费用",24,IF(I302="投资收益",25,IF(I302="资产处置收益",26,B))))))))))))))))))))))))))</f>
        <v>1</v>
      </c>
      <c r="I302" s="122" t="s">
        <v>144</v>
      </c>
      <c r="J302" s="122" t="s">
        <v>615</v>
      </c>
      <c r="K302" s="215">
        <v>70.8</v>
      </c>
      <c r="L302" s="122"/>
      <c r="M302" s="122"/>
      <c r="N302" s="124"/>
      <c r="O302" s="125"/>
      <c r="P302" s="126"/>
      <c r="Q302" s="124"/>
      <c r="R302" s="66"/>
      <c r="S302" s="66"/>
      <c r="T302" s="67"/>
      <c r="U302" s="66"/>
      <c r="V302" s="66"/>
      <c r="W302" s="67"/>
      <c r="X302" s="68"/>
      <c r="Y302" s="68"/>
      <c r="Z302" s="69"/>
      <c r="AA302" s="70">
        <f>ROUND(K302-W302-Z302,2)</f>
        <v>70.8</v>
      </c>
      <c r="AB302" s="70">
        <f>ROUND(N302+Q302-T302,2)</f>
        <v>0</v>
      </c>
      <c r="AC302" s="71"/>
      <c r="AD302" s="71"/>
      <c r="AE302" s="71"/>
      <c r="AF302" s="71"/>
      <c r="AG302" s="72"/>
      <c r="AH302" s="71"/>
      <c r="AI302" s="71"/>
      <c r="AJ302" s="71"/>
      <c r="AK302" s="71"/>
      <c r="AL302" s="71"/>
      <c r="AM302" s="71"/>
    </row>
    <row r="303" spans="1:40" s="240" customFormat="1" ht="14" x14ac:dyDescent="0.3">
      <c r="A303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03" s="11">
        <v>763</v>
      </c>
      <c r="C303" s="249" t="str">
        <f t="shared" si="44"/>
        <v>2级-3级</v>
      </c>
      <c r="D303" s="249" t="s">
        <v>29</v>
      </c>
      <c r="E303" s="249" t="s">
        <v>44</v>
      </c>
      <c r="F303" s="249" t="s">
        <v>33</v>
      </c>
      <c r="G303" s="249" t="s">
        <v>498</v>
      </c>
      <c r="H303" s="280">
        <f>IF(I303="主营业务收入",1,IF(I303="营业收入",2,IF(I303="租赁收入",3,IF(I303="利息收入",4,IF(I303="企业拆借利息收入",5,IF(I303="其他业务收入",6,IF(I303="其他收入",7,IF(I303="主营业务成本",8,IF(I303="营业成本",9,IF(I303="生产成本",10,IF(I303="其他业务成本",11,IF(I303="主营业务支出",12,IF(I303="其他业务支出",13,IF(I303="营业外支出",14,IF(I303="材料采购",15,IF(I303="库存商品",16,IF(I303="库存内销商品",17,IF(I303="其他应收款",18,IF(I303="长期股权投资",19,IF(I303="其他应付款",20,IF(I303="财务费用",21,IF(I303="管理费用",22,IF(I303="管理费",23,IF(I303="销售费用",24,IF(I303="投资收益",25,IF(I303="资产处置收益",26,B))))))))))))))))))))))))))</f>
        <v>1</v>
      </c>
      <c r="I303" s="122" t="s">
        <v>144</v>
      </c>
      <c r="J303" s="16"/>
      <c r="K303" s="215">
        <v>61.94</v>
      </c>
      <c r="L303" s="16"/>
      <c r="M303" s="16"/>
      <c r="N303" s="17"/>
      <c r="O303" s="89"/>
      <c r="P303" s="89"/>
      <c r="Q303" s="91"/>
      <c r="R303" s="21"/>
      <c r="S303" s="21"/>
      <c r="T303" s="22"/>
      <c r="U303" s="21"/>
      <c r="V303" s="21"/>
      <c r="W303" s="22"/>
      <c r="X303" s="23"/>
      <c r="Y303" s="23"/>
      <c r="Z303" s="24"/>
      <c r="AA303" s="25">
        <f>ROUND(K298-W303-Z303,2)</f>
        <v>97.17</v>
      </c>
      <c r="AB303" s="25" t="e">
        <f>ROUND(#REF!+Q303-T303,2)</f>
        <v>#REF!</v>
      </c>
      <c r="AC303" s="26"/>
      <c r="AD303" s="26"/>
      <c r="AE303" s="26"/>
      <c r="AF303" s="26"/>
      <c r="AG303" s="27"/>
      <c r="AH303" s="26"/>
      <c r="AI303" s="26"/>
      <c r="AJ303" s="26"/>
      <c r="AK303" s="26"/>
      <c r="AL303" s="26"/>
      <c r="AM303" s="26"/>
      <c r="AN303"/>
    </row>
    <row r="304" spans="1:40" ht="13" customHeight="1" x14ac:dyDescent="0.3">
      <c r="A304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304" s="11">
        <v>96</v>
      </c>
      <c r="C304" s="249" t="str">
        <f t="shared" si="44"/>
        <v>2级-3级</v>
      </c>
      <c r="D304" s="249" t="s">
        <v>29</v>
      </c>
      <c r="E304" s="249" t="s">
        <v>158</v>
      </c>
      <c r="F304" s="249" t="s">
        <v>33</v>
      </c>
      <c r="G304" s="249" t="s">
        <v>65</v>
      </c>
      <c r="H304" s="280">
        <f>IF(I304="主营业务收入",1,IF(I304="营业收入",2,IF(I304="租赁收入",3,IF(I304="利息收入",4,IF(I304="企业拆借利息收入",5,IF(I304="其他业务收入",6,IF(I304="其他收入",7,IF(I304="主营业务成本",8,IF(I304="营业成本",9,IF(I304="生产成本",10,IF(I304="其他业务成本",11,IF(I304="主营业务支出",12,IF(I304="其他业务支出",13,IF(I304="营业外支出",14,IF(I304="材料采购",15,IF(I304="库存商品",16,IF(I304="库存内销商品",17,IF(I304="其他应收款",18,IF(I304="长期股权投资",19,IF(I304="其他应付款",20,IF(I304="财务费用",21,IF(I304="管理费用",22,IF(I304="管理费",23,IF(I304="销售费用",24,IF(I304="投资收益",25,IF(I304="资产处置收益",26,B))))))))))))))))))))))))))</f>
        <v>1</v>
      </c>
      <c r="I304" s="122" t="s">
        <v>144</v>
      </c>
      <c r="J304" s="16"/>
      <c r="K304" s="215">
        <v>58.41</v>
      </c>
      <c r="L304" s="16"/>
      <c r="M304" s="16"/>
      <c r="N304" s="17"/>
      <c r="O304" s="89"/>
      <c r="P304" s="89"/>
      <c r="Q304" s="91"/>
      <c r="R304" s="21"/>
      <c r="S304" s="21"/>
      <c r="T304" s="22"/>
      <c r="U304" s="21"/>
      <c r="V304" s="21"/>
      <c r="W304" s="22"/>
      <c r="X304" s="23"/>
      <c r="Y304" s="23"/>
      <c r="Z304" s="24"/>
      <c r="AA304" s="25">
        <f>ROUND(K306-W304-Z304,2)</f>
        <v>37.159999999999997</v>
      </c>
      <c r="AB304" s="25">
        <f>ROUND(N304+Q304-T304,2)</f>
        <v>0</v>
      </c>
      <c r="AC304" s="26"/>
      <c r="AD304" s="26"/>
      <c r="AE304" s="26"/>
      <c r="AF304" s="26"/>
      <c r="AG304" s="27"/>
      <c r="AH304" s="26"/>
      <c r="AI304" s="26"/>
      <c r="AJ304" s="26"/>
      <c r="AK304" s="26"/>
      <c r="AL304" s="26"/>
      <c r="AM304" s="26"/>
    </row>
    <row r="305" spans="1:40" ht="14" x14ac:dyDescent="0.3">
      <c r="A30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05" s="11">
        <v>720</v>
      </c>
      <c r="C305" s="248" t="str">
        <f t="shared" si="44"/>
        <v>3级-3级</v>
      </c>
      <c r="D305" s="248" t="s">
        <v>33</v>
      </c>
      <c r="E305" s="248" t="s">
        <v>117</v>
      </c>
      <c r="F305" s="248" t="s">
        <v>33</v>
      </c>
      <c r="G305" s="248" t="s">
        <v>65</v>
      </c>
      <c r="H305" s="280">
        <f>IF(I305="主营业务收入",1,IF(I305="营业收入",2,IF(I305="租赁收入",3,IF(I305="利息收入",4,IF(I305="企业拆借利息收入",5,IF(I305="其他业务收入",6,IF(I305="其他收入",7,IF(I305="主营业务成本",8,IF(I305="营业成本",9,IF(I305="生产成本",10,IF(I305="其他业务成本",11,IF(I305="主营业务支出",12,IF(I305="其他业务支出",13,IF(I305="营业外支出",14,IF(I305="材料采购",15,IF(I305="库存商品",16,IF(I305="库存内销商品",17,IF(I305="其他应收款",18,IF(I305="长期股权投资",19,IF(I305="其他应付款",20,IF(I305="财务费用",21,IF(I305="管理费用",22,IF(I305="管理费",23,IF(I305="销售费用",24,IF(I305="投资收益",25,IF(I305="资产处置收益",26,B))))))))))))))))))))))))))</f>
        <v>1</v>
      </c>
      <c r="I305" s="122" t="s">
        <v>144</v>
      </c>
      <c r="J305" s="122"/>
      <c r="K305" s="215">
        <v>58.41</v>
      </c>
      <c r="L305" s="122"/>
      <c r="M305" s="122"/>
      <c r="N305" s="124"/>
      <c r="O305" s="125"/>
      <c r="P305" s="125"/>
      <c r="Q305" s="124"/>
      <c r="R305" s="21"/>
      <c r="S305" s="21"/>
      <c r="T305" s="22"/>
      <c r="U305" s="21"/>
      <c r="V305" s="21"/>
      <c r="W305" s="22"/>
      <c r="X305" s="23"/>
      <c r="Y305" s="23"/>
      <c r="Z305" s="24"/>
      <c r="AA305" s="25">
        <f>ROUND(K305-W305-Z305,2)</f>
        <v>58.41</v>
      </c>
      <c r="AB305" s="25">
        <f>ROUND(N305+Q305-T305,2)</f>
        <v>0</v>
      </c>
      <c r="AC305" s="26"/>
      <c r="AD305" s="26"/>
      <c r="AE305" s="26"/>
      <c r="AF305" s="26"/>
      <c r="AG305" s="27"/>
      <c r="AH305" s="26"/>
      <c r="AI305" s="26"/>
      <c r="AJ305" s="26"/>
      <c r="AK305" s="26"/>
      <c r="AL305" s="26"/>
      <c r="AM305" s="26"/>
    </row>
    <row r="306" spans="1:40" ht="13" customHeight="1" x14ac:dyDescent="0.3">
      <c r="A30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06" s="11">
        <v>766</v>
      </c>
      <c r="C306" s="249" t="str">
        <f t="shared" si="44"/>
        <v>2级-3级</v>
      </c>
      <c r="D306" s="249" t="s">
        <v>29</v>
      </c>
      <c r="E306" s="249" t="s">
        <v>44</v>
      </c>
      <c r="F306" s="249" t="s">
        <v>33</v>
      </c>
      <c r="G306" s="249" t="s">
        <v>338</v>
      </c>
      <c r="H306" s="280">
        <f>IF(I306="主营业务收入",1,IF(I306="营业收入",2,IF(I306="租赁收入",3,IF(I306="利息收入",4,IF(I306="企业拆借利息收入",5,IF(I306="其他业务收入",6,IF(I306="其他收入",7,IF(I306="主营业务成本",8,IF(I306="营业成本",9,IF(I306="生产成本",10,IF(I306="其他业务成本",11,IF(I306="主营业务支出",12,IF(I306="其他业务支出",13,IF(I306="营业外支出",14,IF(I306="材料采购",15,IF(I306="库存商品",16,IF(I306="库存内销商品",17,IF(I306="其他应收款",18,IF(I306="长期股权投资",19,IF(I306="其他应付款",20,IF(I306="财务费用",21,IF(I306="管理费用",22,IF(I306="管理费",23,IF(I306="销售费用",24,IF(I306="投资收益",25,IF(I306="资产处置收益",26,B))))))))))))))))))))))))))</f>
        <v>1</v>
      </c>
      <c r="I306" s="122" t="s">
        <v>144</v>
      </c>
      <c r="J306" s="16"/>
      <c r="K306" s="215">
        <v>37.159999999999997</v>
      </c>
      <c r="L306" s="16"/>
      <c r="M306" s="16"/>
      <c r="N306" s="17"/>
      <c r="O306" s="89"/>
      <c r="P306" s="89"/>
      <c r="Q306" s="91"/>
      <c r="R306" s="21"/>
      <c r="S306" s="21"/>
      <c r="T306" s="22"/>
      <c r="U306" s="21"/>
      <c r="V306" s="21"/>
      <c r="W306" s="22"/>
      <c r="X306" s="23"/>
      <c r="Y306" s="23"/>
      <c r="Z306" s="24"/>
      <c r="AA306" s="25">
        <f>ROUND(K301-W306-Z306,2)</f>
        <v>74.34</v>
      </c>
      <c r="AB306" s="25">
        <f>ROUND(N305+Q306-T306,2)</f>
        <v>0</v>
      </c>
      <c r="AC306" s="26"/>
      <c r="AD306" s="26"/>
      <c r="AE306" s="26"/>
      <c r="AF306" s="26"/>
      <c r="AG306" s="27"/>
      <c r="AH306" s="26"/>
      <c r="AI306" s="26"/>
      <c r="AJ306" s="26"/>
      <c r="AK306" s="26"/>
      <c r="AL306" s="26"/>
      <c r="AM306" s="26"/>
    </row>
    <row r="307" spans="1:40" ht="13" customHeight="1" x14ac:dyDescent="0.3">
      <c r="A307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07" s="11">
        <v>793</v>
      </c>
      <c r="C307" s="249" t="str">
        <f t="shared" si="44"/>
        <v>2级-3级</v>
      </c>
      <c r="D307" s="249" t="s">
        <v>29</v>
      </c>
      <c r="E307" s="249" t="s">
        <v>44</v>
      </c>
      <c r="F307" s="250" t="s">
        <v>33</v>
      </c>
      <c r="G307" s="250" t="s">
        <v>34</v>
      </c>
      <c r="H307" s="280">
        <f>IF(I307="主营业务收入",1,IF(I307="营业收入",2,IF(I307="租赁收入",3,IF(I307="利息收入",4,IF(I307="企业拆借利息收入",5,IF(I307="其他业务收入",6,IF(I307="其他收入",7,IF(I307="主营业务成本",8,IF(I307="营业成本",9,IF(I307="生产成本",10,IF(I307="其他业务成本",11,IF(I307="主营业务支出",12,IF(I307="其他业务支出",13,IF(I307="营业外支出",14,IF(I307="材料采购",15,IF(I307="库存商品",16,IF(I307="库存内销商品",17,IF(I307="其他应收款",18,IF(I307="长期股权投资",19,IF(I307="其他应付款",20,IF(I307="财务费用",21,IF(I307="管理费用",22,IF(I307="管理费",23,IF(I307="销售费用",24,IF(I307="投资收益",25,IF(I307="资产处置收益",26,B))))))))))))))))))))))))))</f>
        <v>1</v>
      </c>
      <c r="I307" s="122" t="s">
        <v>144</v>
      </c>
      <c r="J307" s="87"/>
      <c r="K307" s="215">
        <v>37.159999999999997</v>
      </c>
      <c r="L307" s="87"/>
      <c r="M307" s="87"/>
      <c r="N307" s="17"/>
      <c r="O307" s="89"/>
      <c r="P307" s="89"/>
      <c r="Q307" s="91"/>
      <c r="R307" s="21"/>
      <c r="S307" s="21"/>
      <c r="T307" s="22"/>
      <c r="U307" s="21"/>
      <c r="V307" s="21"/>
      <c r="W307" s="22"/>
      <c r="X307" s="23"/>
      <c r="Y307" s="23"/>
      <c r="Z307" s="24"/>
      <c r="AA307" s="25">
        <f>ROUND(K301-W307-Z307,2)</f>
        <v>74.34</v>
      </c>
      <c r="AB307" s="25">
        <f>ROUND(N306+Q307-T307,2)</f>
        <v>0</v>
      </c>
      <c r="AC307" s="26"/>
      <c r="AD307" s="26"/>
      <c r="AE307" s="26"/>
      <c r="AF307" s="26"/>
      <c r="AG307" s="27"/>
      <c r="AH307" s="26"/>
      <c r="AI307" s="26"/>
      <c r="AJ307" s="26"/>
      <c r="AK307" s="26"/>
      <c r="AL307" s="26"/>
      <c r="AM307" s="26"/>
    </row>
    <row r="308" spans="1:40" s="240" customFormat="1" ht="14" x14ac:dyDescent="0.3">
      <c r="A30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08" s="11">
        <v>721</v>
      </c>
      <c r="C308" s="248" t="str">
        <f t="shared" si="44"/>
        <v>3级-3级</v>
      </c>
      <c r="D308" s="248" t="s">
        <v>33</v>
      </c>
      <c r="E308" s="248" t="s">
        <v>117</v>
      </c>
      <c r="F308" s="248" t="s">
        <v>33</v>
      </c>
      <c r="G308" s="248" t="s">
        <v>34</v>
      </c>
      <c r="H308" s="280">
        <f>IF(I308="主营业务收入",1,IF(I308="营业收入",2,IF(I308="租赁收入",3,IF(I308="利息收入",4,IF(I308="企业拆借利息收入",5,IF(I308="其他业务收入",6,IF(I308="其他收入",7,IF(I308="主营业务成本",8,IF(I308="营业成本",9,IF(I308="生产成本",10,IF(I308="其他业务成本",11,IF(I308="主营业务支出",12,IF(I308="其他业务支出",13,IF(I308="营业外支出",14,IF(I308="材料采购",15,IF(I308="库存商品",16,IF(I308="库存内销商品",17,IF(I308="其他应收款",18,IF(I308="长期股权投资",19,IF(I308="其他应付款",20,IF(I308="财务费用",21,IF(I308="管理费用",22,IF(I308="管理费",23,IF(I308="销售费用",24,IF(I308="投资收益",25,IF(I308="资产处置收益",26,B))))))))))))))))))))))))))</f>
        <v>1</v>
      </c>
      <c r="I308" s="122" t="s">
        <v>144</v>
      </c>
      <c r="J308" s="122"/>
      <c r="K308" s="215">
        <v>29.2</v>
      </c>
      <c r="L308" s="122"/>
      <c r="M308" s="122"/>
      <c r="N308" s="124"/>
      <c r="O308" s="125"/>
      <c r="P308" s="125"/>
      <c r="Q308" s="124"/>
      <c r="R308" s="21"/>
      <c r="S308" s="21"/>
      <c r="T308" s="22"/>
      <c r="U308" s="21"/>
      <c r="V308" s="21"/>
      <c r="W308" s="22"/>
      <c r="X308" s="23"/>
      <c r="Y308" s="23"/>
      <c r="Z308" s="24"/>
      <c r="AA308" s="25">
        <f>ROUND(K308-W308-Z308,2)</f>
        <v>29.2</v>
      </c>
      <c r="AB308" s="25">
        <f>ROUND(N308+Q308-T308,2)</f>
        <v>0</v>
      </c>
      <c r="AC308" s="26"/>
      <c r="AD308" s="26"/>
      <c r="AE308" s="26"/>
      <c r="AF308" s="26"/>
      <c r="AG308" s="27"/>
      <c r="AH308" s="26"/>
      <c r="AI308" s="26"/>
      <c r="AJ308" s="26"/>
      <c r="AK308" s="26"/>
      <c r="AL308" s="26"/>
      <c r="AM308" s="26"/>
      <c r="AN308"/>
    </row>
    <row r="309" spans="1:40" ht="14" x14ac:dyDescent="0.3">
      <c r="A309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09" s="11">
        <v>751</v>
      </c>
      <c r="C309" s="249" t="str">
        <f t="shared" si="44"/>
        <v>2级-3级</v>
      </c>
      <c r="D309" s="249" t="s">
        <v>29</v>
      </c>
      <c r="E309" s="249" t="s">
        <v>44</v>
      </c>
      <c r="F309" s="249" t="s">
        <v>33</v>
      </c>
      <c r="G309" s="249" t="s">
        <v>183</v>
      </c>
      <c r="H309" s="280">
        <f>IF(I309="主营业务收入",1,IF(I309="营业收入",2,IF(I309="租赁收入",3,IF(I309="利息收入",4,IF(I309="企业拆借利息收入",5,IF(I309="其他业务收入",6,IF(I309="其他收入",7,IF(I309="主营业务成本",8,IF(I309="营业成本",9,IF(I309="生产成本",10,IF(I309="其他业务成本",11,IF(I309="主营业务支出",12,IF(I309="其他业务支出",13,IF(I309="营业外支出",14,IF(I309="材料采购",15,IF(I309="库存商品",16,IF(I309="库存内销商品",17,IF(I309="其他应收款",18,IF(I309="长期股权投资",19,IF(I309="其他应付款",20,IF(I309="财务费用",21,IF(I309="管理费用",22,IF(I309="管理费",23,IF(I309="销售费用",24,IF(I309="投资收益",25,IF(I309="资产处置收益",26,B))))))))))))))))))))))))))</f>
        <v>1</v>
      </c>
      <c r="I309" s="122" t="s">
        <v>144</v>
      </c>
      <c r="J309" s="16"/>
      <c r="K309" s="215">
        <v>24.78</v>
      </c>
      <c r="L309" s="16"/>
      <c r="M309" s="16"/>
      <c r="N309" s="17"/>
      <c r="O309" s="89"/>
      <c r="P309" s="90"/>
      <c r="Q309" s="91"/>
      <c r="R309" s="21"/>
      <c r="S309" s="21"/>
      <c r="T309" s="22"/>
      <c r="U309" s="21"/>
      <c r="V309" s="21"/>
      <c r="W309" s="22"/>
      <c r="X309" s="23"/>
      <c r="Y309" s="23"/>
      <c r="Z309" s="24"/>
      <c r="AA309" s="25" t="e">
        <f>ROUND(#REF!-W309-Z309,2)</f>
        <v>#REF!</v>
      </c>
      <c r="AB309" s="25">
        <f>ROUND(N309+Q309-T309,2)</f>
        <v>0</v>
      </c>
      <c r="AC309" s="26"/>
      <c r="AD309" s="26"/>
      <c r="AE309" s="26"/>
      <c r="AF309" s="26"/>
      <c r="AG309" s="27"/>
      <c r="AH309" s="26"/>
      <c r="AI309" s="26"/>
      <c r="AJ309" s="26"/>
      <c r="AK309" s="26"/>
      <c r="AL309" s="26"/>
      <c r="AM309" s="26"/>
    </row>
    <row r="310" spans="1:40" ht="13" customHeight="1" x14ac:dyDescent="0.3">
      <c r="A310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10" s="11">
        <v>761</v>
      </c>
      <c r="C310" s="249" t="str">
        <f t="shared" si="44"/>
        <v>2级-3级</v>
      </c>
      <c r="D310" s="249" t="s">
        <v>29</v>
      </c>
      <c r="E310" s="249" t="s">
        <v>44</v>
      </c>
      <c r="F310" s="249" t="s">
        <v>33</v>
      </c>
      <c r="G310" s="249" t="s">
        <v>211</v>
      </c>
      <c r="H310" s="280">
        <f>IF(I310="主营业务收入",1,IF(I310="营业收入",2,IF(I310="租赁收入",3,IF(I310="利息收入",4,IF(I310="企业拆借利息收入",5,IF(I310="其他业务收入",6,IF(I310="其他收入",7,IF(I310="主营业务成本",8,IF(I310="营业成本",9,IF(I310="生产成本",10,IF(I310="其他业务成本",11,IF(I310="主营业务支出",12,IF(I310="其他业务支出",13,IF(I310="营业外支出",14,IF(I310="材料采购",15,IF(I310="库存商品",16,IF(I310="库存内销商品",17,IF(I310="其他应收款",18,IF(I310="长期股权投资",19,IF(I310="其他应付款",20,IF(I310="财务费用",21,IF(I310="管理费用",22,IF(I310="管理费",23,IF(I310="销售费用",24,IF(I310="投资收益",25,IF(I310="资产处置收益",26,B))))))))))))))))))))))))))</f>
        <v>1</v>
      </c>
      <c r="I310" s="122" t="s">
        <v>144</v>
      </c>
      <c r="J310" s="16"/>
      <c r="K310" s="215">
        <v>24.78</v>
      </c>
      <c r="L310" s="16"/>
      <c r="M310" s="16"/>
      <c r="N310" s="17"/>
      <c r="O310" s="89"/>
      <c r="P310" s="89"/>
      <c r="Q310" s="91"/>
      <c r="R310" s="21"/>
      <c r="S310" s="21"/>
      <c r="T310" s="22"/>
      <c r="U310" s="21"/>
      <c r="V310" s="21"/>
      <c r="W310" s="22"/>
      <c r="X310" s="23"/>
      <c r="Y310" s="23"/>
      <c r="Z310" s="24"/>
      <c r="AA310" s="25" t="e">
        <f>ROUND(#REF!-W310-Z310,2)</f>
        <v>#REF!</v>
      </c>
      <c r="AB310" s="25">
        <f>ROUND(N309+Q310-T310,2)</f>
        <v>0</v>
      </c>
      <c r="AC310" s="26"/>
      <c r="AD310" s="26"/>
      <c r="AE310" s="26"/>
      <c r="AF310" s="26"/>
      <c r="AG310" s="27"/>
      <c r="AH310" s="26"/>
      <c r="AI310" s="26"/>
      <c r="AJ310" s="26"/>
      <c r="AK310" s="26"/>
      <c r="AL310" s="26"/>
      <c r="AM310" s="26"/>
    </row>
    <row r="311" spans="1:40" ht="13" customHeight="1" x14ac:dyDescent="0.3">
      <c r="A311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11" s="11">
        <v>765</v>
      </c>
      <c r="C311" s="249" t="str">
        <f t="shared" si="44"/>
        <v>2级-3级</v>
      </c>
      <c r="D311" s="249" t="s">
        <v>29</v>
      </c>
      <c r="E311" s="249" t="s">
        <v>44</v>
      </c>
      <c r="F311" s="249" t="s">
        <v>33</v>
      </c>
      <c r="G311" s="249" t="s">
        <v>337</v>
      </c>
      <c r="H311" s="280">
        <f>IF(I311="主营业务收入",1,IF(I311="营业收入",2,IF(I311="租赁收入",3,IF(I311="利息收入",4,IF(I311="企业拆借利息收入",5,IF(I311="其他业务收入",6,IF(I311="其他收入",7,IF(I311="主营业务成本",8,IF(I311="营业成本",9,IF(I311="生产成本",10,IF(I311="其他业务成本",11,IF(I311="主营业务支出",12,IF(I311="其他业务支出",13,IF(I311="营业外支出",14,IF(I311="材料采购",15,IF(I311="库存商品",16,IF(I311="库存内销商品",17,IF(I311="其他应收款",18,IF(I311="长期股权投资",19,IF(I311="其他应付款",20,IF(I311="财务费用",21,IF(I311="管理费用",22,IF(I311="管理费",23,IF(I311="销售费用",24,IF(I311="投资收益",25,IF(I311="资产处置收益",26,B))))))))))))))))))))))))))</f>
        <v>1</v>
      </c>
      <c r="I311" s="122" t="s">
        <v>144</v>
      </c>
      <c r="J311" s="16"/>
      <c r="K311" s="215">
        <v>12.38</v>
      </c>
      <c r="L311" s="16"/>
      <c r="M311" s="16"/>
      <c r="N311" s="17"/>
      <c r="O311" s="89"/>
      <c r="P311" s="89"/>
      <c r="Q311" s="91"/>
      <c r="R311" s="21"/>
      <c r="S311" s="21"/>
      <c r="T311" s="22"/>
      <c r="U311" s="21"/>
      <c r="V311" s="21"/>
      <c r="W311" s="22"/>
      <c r="X311" s="23"/>
      <c r="Y311" s="23"/>
      <c r="Z311" s="24"/>
      <c r="AA311" s="25">
        <f>ROUND(K306-W311-Z311,2)</f>
        <v>37.159999999999997</v>
      </c>
      <c r="AB311" s="25">
        <f>ROUND(N310+Q311-T311,2)</f>
        <v>0</v>
      </c>
      <c r="AC311" s="26"/>
      <c r="AD311" s="26"/>
      <c r="AE311" s="26"/>
      <c r="AF311" s="26"/>
      <c r="AG311" s="27"/>
      <c r="AH311" s="26"/>
      <c r="AI311" s="26"/>
      <c r="AJ311" s="26"/>
      <c r="AK311" s="26"/>
      <c r="AL311" s="26"/>
      <c r="AM311" s="26"/>
    </row>
    <row r="312" spans="1:40" ht="13" customHeight="1" x14ac:dyDescent="0.3">
      <c r="A31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12" s="11">
        <v>305</v>
      </c>
      <c r="C312" s="249" t="str">
        <f t="shared" si="44"/>
        <v>4级-2级</v>
      </c>
      <c r="D312" s="249" t="s">
        <v>37</v>
      </c>
      <c r="E312" s="249" t="s">
        <v>42</v>
      </c>
      <c r="F312" s="249" t="s">
        <v>29</v>
      </c>
      <c r="G312" s="259" t="s">
        <v>44</v>
      </c>
      <c r="H312" s="280">
        <f>IF(I312="主营业务收入",1,IF(I312="营业收入",2,IF(I312="租赁收入",3,IF(I312="利息收入",4,IF(I312="企业拆借利息收入",5,IF(I312="其他业务收入",6,IF(I312="其他收入",7,IF(I312="主营业务成本",8,IF(I312="营业成本",9,IF(I312="生产成本",10,IF(I312="其他业务成本",11,IF(I312="主营业务支出",12,IF(I312="其他业务支出",13,IF(I312="营业外支出",14,IF(I312="材料采购",15,IF(I312="库存商品",16,IF(I312="库存内销商品",17,IF(I312="其他应收款",18,IF(I312="长期股权投资",19,IF(I312="其他应付款",20,IF(I312="财务费用",21,IF(I312="管理费用",22,IF(I312="管理费",23,IF(I312="销售费用",24,IF(I312="投资收益",25,IF(I312="资产处置收益",26,B))))))))))))))))))))))))))</f>
        <v>1</v>
      </c>
      <c r="I312" s="122" t="s">
        <v>144</v>
      </c>
      <c r="J312" s="14" t="s">
        <v>303</v>
      </c>
      <c r="K312" s="215">
        <v>-362972.21</v>
      </c>
      <c r="L312" s="87"/>
      <c r="M312" s="87"/>
      <c r="N312" s="17"/>
      <c r="O312" s="89"/>
      <c r="P312" s="89"/>
      <c r="Q312" s="91"/>
      <c r="R312" s="21"/>
      <c r="S312" s="21"/>
      <c r="T312" s="22"/>
      <c r="U312" s="21"/>
      <c r="V312" s="21"/>
      <c r="W312" s="22"/>
      <c r="X312" s="23"/>
      <c r="Y312" s="23"/>
      <c r="Z312" s="24"/>
      <c r="AA312" s="25">
        <f t="shared" ref="AA312:AA322" si="45">ROUND(K312-W312-Z312,2)</f>
        <v>-362972.21</v>
      </c>
      <c r="AB312" s="25">
        <f t="shared" ref="AB312:AB322" si="46">ROUND(N312+Q312-T312,2)</f>
        <v>0</v>
      </c>
      <c r="AC312" s="26"/>
      <c r="AD312" s="26"/>
      <c r="AE312" s="26"/>
      <c r="AF312" s="26"/>
      <c r="AG312" s="27"/>
      <c r="AH312" s="26"/>
      <c r="AI312" s="26"/>
      <c r="AJ312" s="26"/>
      <c r="AK312" s="26"/>
      <c r="AL312" s="26"/>
      <c r="AM312" s="26"/>
    </row>
    <row r="313" spans="1:40" s="240" customFormat="1" ht="14" x14ac:dyDescent="0.3">
      <c r="A313" s="289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13" s="11">
        <v>53</v>
      </c>
      <c r="C313" s="249" t="str">
        <f t="shared" si="44"/>
        <v>3级-4级</v>
      </c>
      <c r="D313" s="249" t="s">
        <v>659</v>
      </c>
      <c r="E313" s="249" t="s">
        <v>109</v>
      </c>
      <c r="F313" s="249" t="s">
        <v>37</v>
      </c>
      <c r="G313" s="249" t="s">
        <v>42</v>
      </c>
      <c r="H313" s="280">
        <f>IF(I313="主营业务收入",1,IF(I313="营业收入",2,IF(I313="租赁收入",3,IF(I313="利息收入",4,IF(I313="企业拆借利息收入",5,IF(I313="其他业务收入",6,IF(I313="其他收入",7,IF(I313="主营业务成本",8,IF(I313="营业成本",9,IF(I313="生产成本",10,IF(I313="其他业务成本",11,IF(I313="主营业务支出",12,IF(I313="其他业务支出",13,IF(I313="营业外支出",14,IF(I313="材料采购",15,IF(I313="库存商品",16,IF(I313="库存内销商品",17,IF(I313="其他应收款",18,IF(I313="长期股权投资",19,IF(I313="其他应付款",20,IF(I313="财务费用",21,IF(I313="管理费用",22,IF(I313="管理费",23,IF(I313="销售费用",24,IF(I313="投资收益",25,IF(I313="资产处置收益",26,B))))))))))))))))))))))))))</f>
        <v>2</v>
      </c>
      <c r="I313" s="122" t="s">
        <v>107</v>
      </c>
      <c r="J313" s="16"/>
      <c r="K313" s="215">
        <v>7597814.8200000003</v>
      </c>
      <c r="L313" s="16"/>
      <c r="M313" s="16"/>
      <c r="N313" s="17"/>
      <c r="O313" s="291"/>
      <c r="P313" s="291"/>
      <c r="Q313" s="293"/>
      <c r="R313" s="294"/>
      <c r="S313" s="294"/>
      <c r="T313" s="17"/>
      <c r="U313" s="294"/>
      <c r="V313" s="294"/>
      <c r="W313" s="17"/>
      <c r="X313" s="291"/>
      <c r="Y313" s="291"/>
      <c r="Z313" s="293"/>
      <c r="AA313" s="295">
        <f t="shared" si="45"/>
        <v>7597814.8200000003</v>
      </c>
      <c r="AB313" s="295">
        <f t="shared" si="46"/>
        <v>0</v>
      </c>
      <c r="AC313" s="296"/>
      <c r="AD313" s="296"/>
      <c r="AE313" s="296"/>
      <c r="AF313" s="296"/>
      <c r="AG313" s="297"/>
      <c r="AH313" s="296"/>
      <c r="AI313" s="296"/>
      <c r="AJ313" s="296"/>
      <c r="AK313" s="296"/>
      <c r="AL313" s="296"/>
      <c r="AM313" s="296"/>
      <c r="AN313" s="290"/>
    </row>
    <row r="314" spans="1:40" ht="13" customHeight="1" x14ac:dyDescent="0.3">
      <c r="A314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14" s="226">
        <v>50</v>
      </c>
      <c r="C314" s="253" t="str">
        <f t="shared" si="44"/>
        <v>2级-4级</v>
      </c>
      <c r="D314" s="253" t="s">
        <v>29</v>
      </c>
      <c r="E314" s="253" t="s">
        <v>47</v>
      </c>
      <c r="F314" s="253" t="s">
        <v>660</v>
      </c>
      <c r="G314" s="253" t="s">
        <v>42</v>
      </c>
      <c r="H314" s="280">
        <f>IF(I314="主营业务收入",1,IF(I314="营业收入",2,IF(I314="租赁收入",3,IF(I314="利息收入",4,IF(I314="企业拆借利息收入",5,IF(I314="其他业务收入",6,IF(I314="其他收入",7,IF(I314="主营业务成本",8,IF(I314="营业成本",9,IF(I314="生产成本",10,IF(I314="其他业务成本",11,IF(I314="主营业务支出",12,IF(I314="其他业务支出",13,IF(I314="营业外支出",14,IF(I314="材料采购",15,IF(I314="库存商品",16,IF(I314="库存内销商品",17,IF(I314="其他应收款",18,IF(I314="长期股权投资",19,IF(I314="其他应付款",20,IF(I314="财务费用",21,IF(I314="管理费用",22,IF(I314="管理费",23,IF(I314="销售费用",24,IF(I314="投资收益",25,IF(I314="资产处置收益",26,B))))))))))))))))))))))))))</f>
        <v>2</v>
      </c>
      <c r="I314" s="227" t="s">
        <v>107</v>
      </c>
      <c r="J314" s="241" t="s">
        <v>128</v>
      </c>
      <c r="K314" s="228">
        <v>2530781.0699999998</v>
      </c>
      <c r="L314" s="245"/>
      <c r="M314" s="245"/>
      <c r="N314" s="234"/>
      <c r="O314" s="235"/>
      <c r="P314" s="235"/>
      <c r="Q314" s="236"/>
      <c r="R314" s="233"/>
      <c r="S314" s="233"/>
      <c r="T314" s="234"/>
      <c r="U314" s="233"/>
      <c r="V314" s="233"/>
      <c r="W314" s="234"/>
      <c r="X314" s="235"/>
      <c r="Y314" s="235"/>
      <c r="Z314" s="236"/>
      <c r="AA314" s="237">
        <f t="shared" si="45"/>
        <v>2530781.0699999998</v>
      </c>
      <c r="AB314" s="237">
        <f t="shared" si="46"/>
        <v>0</v>
      </c>
      <c r="AC314" s="238"/>
      <c r="AD314" s="238"/>
      <c r="AE314" s="238"/>
      <c r="AF314" s="238"/>
      <c r="AG314" s="239"/>
      <c r="AH314" s="238"/>
      <c r="AI314" s="238"/>
      <c r="AJ314" s="238"/>
      <c r="AK314" s="238"/>
      <c r="AL314" s="238"/>
      <c r="AM314" s="238"/>
      <c r="AN314" s="240"/>
    </row>
    <row r="315" spans="1:40" s="240" customFormat="1" ht="13" customHeight="1" x14ac:dyDescent="0.3">
      <c r="A315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315" s="226">
        <v>77</v>
      </c>
      <c r="C315" s="253" t="str">
        <f t="shared" si="44"/>
        <v>3级-2级</v>
      </c>
      <c r="D315" s="253" t="s">
        <v>33</v>
      </c>
      <c r="E315" s="253" t="s">
        <v>127</v>
      </c>
      <c r="F315" s="253" t="s">
        <v>29</v>
      </c>
      <c r="G315" s="253" t="s">
        <v>125</v>
      </c>
      <c r="H315" s="280">
        <f>IF(I315="主营业务收入",1,IF(I315="营业收入",2,IF(I315="租赁收入",3,IF(I315="利息收入",4,IF(I315="企业拆借利息收入",5,IF(I315="其他业务收入",6,IF(I315="其他收入",7,IF(I315="主营业务成本",8,IF(I315="营业成本",9,IF(I315="生产成本",10,IF(I315="其他业务成本",11,IF(I315="主营业务支出",12,IF(I315="其他业务支出",13,IF(I315="营业外支出",14,IF(I315="材料采购",15,IF(I315="库存商品",16,IF(I315="库存内销商品",17,IF(I315="其他应收款",18,IF(I315="长期股权投资",19,IF(I315="其他应付款",20,IF(I315="财务费用",21,IF(I315="管理费用",22,IF(I315="管理费",23,IF(I315="销售费用",24,IF(I315="投资收益",25,IF(I315="资产处置收益",26,B))))))))))))))))))))))))))</f>
        <v>2</v>
      </c>
      <c r="I315" s="227" t="s">
        <v>107</v>
      </c>
      <c r="J315" s="245"/>
      <c r="K315" s="228">
        <v>274115.03999999998</v>
      </c>
      <c r="L315" s="245"/>
      <c r="M315" s="245"/>
      <c r="N315" s="234"/>
      <c r="O315" s="235"/>
      <c r="P315" s="246"/>
      <c r="Q315" s="236"/>
      <c r="R315" s="233"/>
      <c r="S315" s="233"/>
      <c r="T315" s="234"/>
      <c r="U315" s="233"/>
      <c r="V315" s="233"/>
      <c r="W315" s="234"/>
      <c r="X315" s="235"/>
      <c r="Y315" s="235"/>
      <c r="Z315" s="236"/>
      <c r="AA315" s="237">
        <f t="shared" si="45"/>
        <v>274115.03999999998</v>
      </c>
      <c r="AB315" s="237">
        <f t="shared" si="46"/>
        <v>0</v>
      </c>
      <c r="AC315" s="238"/>
      <c r="AD315" s="238"/>
      <c r="AE315" s="238"/>
      <c r="AF315" s="238"/>
      <c r="AG315" s="239"/>
      <c r="AH315" s="238"/>
      <c r="AI315" s="238"/>
      <c r="AJ315" s="238"/>
      <c r="AK315" s="238"/>
      <c r="AL315" s="238"/>
      <c r="AM315" s="238"/>
    </row>
    <row r="316" spans="1:40" s="240" customFormat="1" ht="14" x14ac:dyDescent="0.3">
      <c r="A316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16" s="226">
        <v>44</v>
      </c>
      <c r="C316" s="253" t="str">
        <f t="shared" si="44"/>
        <v>3级-4级</v>
      </c>
      <c r="D316" s="253" t="s">
        <v>659</v>
      </c>
      <c r="E316" s="253" t="s">
        <v>96</v>
      </c>
      <c r="F316" s="253" t="s">
        <v>660</v>
      </c>
      <c r="G316" s="253" t="s">
        <v>42</v>
      </c>
      <c r="H316" s="280">
        <f>IF(I316="主营业务收入",1,IF(I316="营业收入",2,IF(I316="租赁收入",3,IF(I316="利息收入",4,IF(I316="企业拆借利息收入",5,IF(I316="其他业务收入",6,IF(I316="其他收入",7,IF(I316="主营业务成本",8,IF(I316="营业成本",9,IF(I316="生产成本",10,IF(I316="其他业务成本",11,IF(I316="主营业务支出",12,IF(I316="其他业务支出",13,IF(I316="营业外支出",14,IF(I316="材料采购",15,IF(I316="库存商品",16,IF(I316="库存内销商品",17,IF(I316="其他应收款",18,IF(I316="长期股权投资",19,IF(I316="其他应付款",20,IF(I316="财务费用",21,IF(I316="管理费用",22,IF(I316="管理费",23,IF(I316="销售费用",24,IF(I316="投资收益",25,IF(I316="资产处置收益",26,B))))))))))))))))))))))))))</f>
        <v>2</v>
      </c>
      <c r="I316" s="227" t="s">
        <v>107</v>
      </c>
      <c r="J316" s="245" t="s">
        <v>122</v>
      </c>
      <c r="K316" s="228">
        <v>241920.9</v>
      </c>
      <c r="L316" s="245"/>
      <c r="M316" s="245"/>
      <c r="N316" s="234"/>
      <c r="O316" s="235"/>
      <c r="P316" s="246"/>
      <c r="Q316" s="236"/>
      <c r="R316" s="233"/>
      <c r="S316" s="233"/>
      <c r="T316" s="234"/>
      <c r="U316" s="233"/>
      <c r="V316" s="233"/>
      <c r="W316" s="234"/>
      <c r="X316" s="235"/>
      <c r="Y316" s="235"/>
      <c r="Z316" s="236"/>
      <c r="AA316" s="237">
        <f t="shared" si="45"/>
        <v>241920.9</v>
      </c>
      <c r="AB316" s="237">
        <f t="shared" si="46"/>
        <v>0</v>
      </c>
      <c r="AC316" s="238"/>
      <c r="AD316" s="238"/>
      <c r="AE316" s="238"/>
      <c r="AF316" s="238"/>
      <c r="AG316" s="239"/>
      <c r="AH316" s="238"/>
      <c r="AI316" s="238"/>
      <c r="AJ316" s="238"/>
      <c r="AK316" s="238"/>
      <c r="AL316" s="238"/>
      <c r="AM316" s="238"/>
    </row>
    <row r="317" spans="1:40" ht="14" x14ac:dyDescent="0.3">
      <c r="A317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17" s="226">
        <v>45</v>
      </c>
      <c r="C317" s="253" t="str">
        <f t="shared" si="44"/>
        <v>4级-4级</v>
      </c>
      <c r="D317" s="253" t="s">
        <v>660</v>
      </c>
      <c r="E317" s="253" t="s">
        <v>123</v>
      </c>
      <c r="F317" s="253" t="s">
        <v>660</v>
      </c>
      <c r="G317" s="253" t="s">
        <v>42</v>
      </c>
      <c r="H317" s="280">
        <f>IF(I317="主营业务收入",1,IF(I317="营业收入",2,IF(I317="租赁收入",3,IF(I317="利息收入",4,IF(I317="企业拆借利息收入",5,IF(I317="其他业务收入",6,IF(I317="其他收入",7,IF(I317="主营业务成本",8,IF(I317="营业成本",9,IF(I317="生产成本",10,IF(I317="其他业务成本",11,IF(I317="主营业务支出",12,IF(I317="其他业务支出",13,IF(I317="营业外支出",14,IF(I317="材料采购",15,IF(I317="库存商品",16,IF(I317="库存内销商品",17,IF(I317="其他应收款",18,IF(I317="长期股权投资",19,IF(I317="其他应付款",20,IF(I317="财务费用",21,IF(I317="管理费用",22,IF(I317="管理费",23,IF(I317="销售费用",24,IF(I317="投资收益",25,IF(I317="资产处置收益",26,B))))))))))))))))))))))))))</f>
        <v>2</v>
      </c>
      <c r="I317" s="227" t="s">
        <v>107</v>
      </c>
      <c r="J317" s="245" t="s">
        <v>122</v>
      </c>
      <c r="K317" s="228">
        <v>183212.25</v>
      </c>
      <c r="L317" s="245"/>
      <c r="M317" s="245"/>
      <c r="N317" s="234"/>
      <c r="O317" s="235"/>
      <c r="P317" s="246"/>
      <c r="Q317" s="236"/>
      <c r="R317" s="233"/>
      <c r="S317" s="233"/>
      <c r="T317" s="234"/>
      <c r="U317" s="233"/>
      <c r="V317" s="233"/>
      <c r="W317" s="234"/>
      <c r="X317" s="235"/>
      <c r="Y317" s="235"/>
      <c r="Z317" s="236"/>
      <c r="AA317" s="237">
        <f t="shared" si="45"/>
        <v>183212.25</v>
      </c>
      <c r="AB317" s="237">
        <f t="shared" si="46"/>
        <v>0</v>
      </c>
      <c r="AC317" s="238"/>
      <c r="AD317" s="238"/>
      <c r="AE317" s="238"/>
      <c r="AF317" s="238"/>
      <c r="AG317" s="239"/>
      <c r="AH317" s="238"/>
      <c r="AI317" s="238"/>
      <c r="AJ317" s="238"/>
      <c r="AK317" s="238"/>
      <c r="AL317" s="238"/>
      <c r="AM317" s="238"/>
      <c r="AN317" s="240"/>
    </row>
    <row r="318" spans="1:40" ht="13" customHeight="1" x14ac:dyDescent="0.3">
      <c r="A318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18" s="11">
        <v>48</v>
      </c>
      <c r="C318" s="249" t="str">
        <f t="shared" si="44"/>
        <v>2级-2级</v>
      </c>
      <c r="D318" s="249" t="s">
        <v>29</v>
      </c>
      <c r="E318" s="249" t="s">
        <v>47</v>
      </c>
      <c r="F318" s="249" t="s">
        <v>29</v>
      </c>
      <c r="G318" s="249" t="s">
        <v>125</v>
      </c>
      <c r="H318" s="280">
        <f>IF(I318="主营业务收入",1,IF(I318="营业收入",2,IF(I318="租赁收入",3,IF(I318="利息收入",4,IF(I318="企业拆借利息收入",5,IF(I318="其他业务收入",6,IF(I318="其他收入",7,IF(I318="主营业务成本",8,IF(I318="营业成本",9,IF(I318="生产成本",10,IF(I318="其他业务成本",11,IF(I318="主营业务支出",12,IF(I318="其他业务支出",13,IF(I318="营业外支出",14,IF(I318="材料采购",15,IF(I318="库存商品",16,IF(I318="库存内销商品",17,IF(I318="其他应收款",18,IF(I318="长期股权投资",19,IF(I318="其他应付款",20,IF(I318="财务费用",21,IF(I318="管理费用",22,IF(I318="管理费",23,IF(I318="销售费用",24,IF(I318="投资收益",25,IF(I318="资产处置收益",26,B))))))))))))))))))))))))))</f>
        <v>2</v>
      </c>
      <c r="I318" s="122" t="s">
        <v>107</v>
      </c>
      <c r="J318" s="14" t="s">
        <v>94</v>
      </c>
      <c r="K318" s="215">
        <v>126605.5</v>
      </c>
      <c r="L318" s="16"/>
      <c r="M318" s="16"/>
      <c r="N318" s="17"/>
      <c r="O318" s="89"/>
      <c r="P318" s="89"/>
      <c r="Q318" s="91"/>
      <c r="R318" s="21"/>
      <c r="S318" s="21"/>
      <c r="T318" s="22"/>
      <c r="U318" s="21"/>
      <c r="V318" s="21"/>
      <c r="W318" s="22"/>
      <c r="X318" s="23"/>
      <c r="Y318" s="23"/>
      <c r="Z318" s="24"/>
      <c r="AA318" s="25">
        <f t="shared" si="45"/>
        <v>126605.5</v>
      </c>
      <c r="AB318" s="25">
        <f t="shared" si="46"/>
        <v>0</v>
      </c>
      <c r="AC318" s="26"/>
      <c r="AD318" s="26"/>
      <c r="AE318" s="26"/>
      <c r="AF318" s="26"/>
      <c r="AG318" s="27"/>
      <c r="AH318" s="26"/>
      <c r="AI318" s="26"/>
      <c r="AJ318" s="26"/>
      <c r="AK318" s="26"/>
      <c r="AL318" s="26"/>
      <c r="AM318" s="26"/>
    </row>
    <row r="319" spans="1:40" s="240" customFormat="1" ht="14" x14ac:dyDescent="0.3">
      <c r="A319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319" s="11">
        <v>78</v>
      </c>
      <c r="C319" s="249" t="str">
        <f t="shared" si="44"/>
        <v>3级-2级</v>
      </c>
      <c r="D319" s="249" t="s">
        <v>33</v>
      </c>
      <c r="E319" s="249" t="s">
        <v>127</v>
      </c>
      <c r="F319" s="249" t="s">
        <v>29</v>
      </c>
      <c r="G319" s="249" t="s">
        <v>125</v>
      </c>
      <c r="H319" s="280">
        <f>IF(I319="主营业务收入",1,IF(I319="营业收入",2,IF(I319="租赁收入",3,IF(I319="利息收入",4,IF(I319="企业拆借利息收入",5,IF(I319="其他业务收入",6,IF(I319="其他收入",7,IF(I319="主营业务成本",8,IF(I319="营业成本",9,IF(I319="生产成本",10,IF(I319="其他业务成本",11,IF(I319="主营业务支出",12,IF(I319="其他业务支出",13,IF(I319="营业外支出",14,IF(I319="材料采购",15,IF(I319="库存商品",16,IF(I319="库存内销商品",17,IF(I319="其他应收款",18,IF(I319="长期股权投资",19,IF(I319="其他应付款",20,IF(I319="财务费用",21,IF(I319="管理费用",22,IF(I319="管理费",23,IF(I319="销售费用",24,IF(I319="投资收益",25,IF(I319="资产处置收益",26,B))))))))))))))))))))))))))</f>
        <v>2</v>
      </c>
      <c r="I319" s="122" t="s">
        <v>107</v>
      </c>
      <c r="J319" s="16"/>
      <c r="K319" s="215">
        <v>65787.61</v>
      </c>
      <c r="L319" s="16"/>
      <c r="M319" s="16"/>
      <c r="N319" s="17"/>
      <c r="O319" s="89"/>
      <c r="P319" s="90"/>
      <c r="Q319" s="91"/>
      <c r="R319" s="21"/>
      <c r="S319" s="21"/>
      <c r="T319" s="22"/>
      <c r="U319" s="21"/>
      <c r="V319" s="21"/>
      <c r="W319" s="22"/>
      <c r="X319" s="23"/>
      <c r="Y319" s="23"/>
      <c r="Z319" s="24"/>
      <c r="AA319" s="25">
        <f t="shared" si="45"/>
        <v>65787.61</v>
      </c>
      <c r="AB319" s="25">
        <f t="shared" si="46"/>
        <v>0</v>
      </c>
      <c r="AC319" s="26"/>
      <c r="AD319" s="26"/>
      <c r="AE319" s="26"/>
      <c r="AF319" s="26"/>
      <c r="AG319" s="27"/>
      <c r="AH319" s="26"/>
      <c r="AI319" s="26"/>
      <c r="AJ319" s="26"/>
      <c r="AK319" s="26"/>
      <c r="AL319" s="26"/>
      <c r="AM319" s="26"/>
      <c r="AN319"/>
    </row>
    <row r="320" spans="1:40" s="240" customFormat="1" ht="13" customHeight="1" x14ac:dyDescent="0.3">
      <c r="A320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20" s="11">
        <v>49</v>
      </c>
      <c r="C320" s="249" t="str">
        <f t="shared" si="44"/>
        <v>2级-3级</v>
      </c>
      <c r="D320" s="249" t="s">
        <v>29</v>
      </c>
      <c r="E320" s="249" t="s">
        <v>47</v>
      </c>
      <c r="F320" s="249" t="s">
        <v>33</v>
      </c>
      <c r="G320" s="249" t="s">
        <v>127</v>
      </c>
      <c r="H320" s="280">
        <f>IF(I320="主营业务收入",1,IF(I320="营业收入",2,IF(I320="租赁收入",3,IF(I320="利息收入",4,IF(I320="企业拆借利息收入",5,IF(I320="其他业务收入",6,IF(I320="其他收入",7,IF(I320="主营业务成本",8,IF(I320="营业成本",9,IF(I320="生产成本",10,IF(I320="其他业务成本",11,IF(I320="主营业务支出",12,IF(I320="其他业务支出",13,IF(I320="营业外支出",14,IF(I320="材料采购",15,IF(I320="库存商品",16,IF(I320="库存内销商品",17,IF(I320="其他应收款",18,IF(I320="长期股权投资",19,IF(I320="其他应付款",20,IF(I320="财务费用",21,IF(I320="管理费用",22,IF(I320="管理费",23,IF(I320="销售费用",24,IF(I320="投资收益",25,IF(I320="资产处置收益",26,B))))))))))))))))))))))))))</f>
        <v>2</v>
      </c>
      <c r="I320" s="122" t="s">
        <v>107</v>
      </c>
      <c r="J320" s="14" t="s">
        <v>94</v>
      </c>
      <c r="K320" s="215">
        <v>38990.83</v>
      </c>
      <c r="L320" s="16"/>
      <c r="M320" s="16"/>
      <c r="N320" s="17"/>
      <c r="O320" s="89"/>
      <c r="P320" s="89"/>
      <c r="Q320" s="91"/>
      <c r="R320" s="21"/>
      <c r="S320" s="21"/>
      <c r="T320" s="22"/>
      <c r="U320" s="21"/>
      <c r="V320" s="21"/>
      <c r="W320" s="22"/>
      <c r="X320" s="23"/>
      <c r="Y320" s="23"/>
      <c r="Z320" s="24"/>
      <c r="AA320" s="25">
        <f t="shared" si="45"/>
        <v>38990.83</v>
      </c>
      <c r="AB320" s="25">
        <f t="shared" si="46"/>
        <v>0</v>
      </c>
      <c r="AC320" s="26"/>
      <c r="AD320" s="26"/>
      <c r="AE320" s="26"/>
      <c r="AF320" s="26"/>
      <c r="AG320" s="27"/>
      <c r="AH320" s="26"/>
      <c r="AI320" s="26"/>
      <c r="AJ320" s="26"/>
      <c r="AK320" s="26"/>
      <c r="AL320" s="26"/>
      <c r="AM320" s="26"/>
      <c r="AN320"/>
    </row>
    <row r="321" spans="1:40" ht="14" x14ac:dyDescent="0.3">
      <c r="A321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21" s="11">
        <v>52</v>
      </c>
      <c r="C321" s="249" t="str">
        <f t="shared" si="44"/>
        <v>2级-2级</v>
      </c>
      <c r="D321" s="249" t="s">
        <v>29</v>
      </c>
      <c r="E321" s="249" t="s">
        <v>47</v>
      </c>
      <c r="F321" s="249" t="s">
        <v>29</v>
      </c>
      <c r="G321" s="249" t="s">
        <v>131</v>
      </c>
      <c r="H321" s="280">
        <f>IF(I321="主营业务收入",1,IF(I321="营业收入",2,IF(I321="租赁收入",3,IF(I321="利息收入",4,IF(I321="企业拆借利息收入",5,IF(I321="其他业务收入",6,IF(I321="其他收入",7,IF(I321="主营业务成本",8,IF(I321="营业成本",9,IF(I321="生产成本",10,IF(I321="其他业务成本",11,IF(I321="主营业务支出",12,IF(I321="其他业务支出",13,IF(I321="营业外支出",14,IF(I321="材料采购",15,IF(I321="库存商品",16,IF(I321="库存内销商品",17,IF(I321="其他应收款",18,IF(I321="长期股权投资",19,IF(I321="其他应付款",20,IF(I321="财务费用",21,IF(I321="管理费用",22,IF(I321="管理费",23,IF(I321="销售费用",24,IF(I321="投资收益",25,IF(I321="资产处置收益",26,B))))))))))))))))))))))))))</f>
        <v>2</v>
      </c>
      <c r="I321" s="122" t="s">
        <v>107</v>
      </c>
      <c r="J321" s="14" t="s">
        <v>132</v>
      </c>
      <c r="K321" s="215">
        <v>13176.72</v>
      </c>
      <c r="L321" s="16"/>
      <c r="M321" s="16"/>
      <c r="N321" s="17"/>
      <c r="O321" s="89"/>
      <c r="P321" s="89"/>
      <c r="Q321" s="91"/>
      <c r="R321" s="21"/>
      <c r="S321" s="21"/>
      <c r="T321" s="22"/>
      <c r="U321" s="21"/>
      <c r="V321" s="21"/>
      <c r="W321" s="22"/>
      <c r="X321" s="23"/>
      <c r="Y321" s="23"/>
      <c r="Z321" s="24"/>
      <c r="AA321" s="25">
        <f t="shared" si="45"/>
        <v>13176.72</v>
      </c>
      <c r="AB321" s="25">
        <f t="shared" si="46"/>
        <v>0</v>
      </c>
      <c r="AC321" s="26"/>
      <c r="AD321" s="26"/>
      <c r="AE321" s="26"/>
      <c r="AF321" s="26"/>
      <c r="AG321" s="27"/>
      <c r="AH321" s="26"/>
      <c r="AI321" s="26"/>
      <c r="AJ321" s="26"/>
      <c r="AK321" s="26"/>
      <c r="AL321" s="26"/>
      <c r="AM321" s="26"/>
      <c r="AN321" s="198"/>
    </row>
    <row r="322" spans="1:40" ht="14" x14ac:dyDescent="0.3">
      <c r="A322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22" s="11">
        <v>59</v>
      </c>
      <c r="C322" s="249" t="str">
        <f t="shared" si="44"/>
        <v>2级-3级</v>
      </c>
      <c r="D322" s="249" t="s">
        <v>29</v>
      </c>
      <c r="E322" s="249" t="s">
        <v>47</v>
      </c>
      <c r="F322" s="249" t="s">
        <v>33</v>
      </c>
      <c r="G322" s="249" t="s">
        <v>127</v>
      </c>
      <c r="H322" s="280">
        <f>IF(I322="主营业务收入",1,IF(I322="营业收入",2,IF(I322="租赁收入",3,IF(I322="利息收入",4,IF(I322="企业拆借利息收入",5,IF(I322="其他业务收入",6,IF(I322="其他收入",7,IF(I322="主营业务成本",8,IF(I322="营业成本",9,IF(I322="生产成本",10,IF(I322="其他业务成本",11,IF(I322="主营业务支出",12,IF(I322="其他业务支出",13,IF(I322="营业外支出",14,IF(I322="材料采购",15,IF(I322="库存商品",16,IF(I322="库存内销商品",17,IF(I322="其他应收款",18,IF(I322="长期股权投资",19,IF(I322="其他应付款",20,IF(I322="财务费用",21,IF(I322="管理费用",22,IF(I322="管理费",23,IF(I322="销售费用",24,IF(I322="投资收益",25,IF(I322="资产处置收益",26,B))))))))))))))))))))))))))</f>
        <v>2</v>
      </c>
      <c r="I322" s="122" t="s">
        <v>107</v>
      </c>
      <c r="J322" s="16" t="s">
        <v>113</v>
      </c>
      <c r="K322" s="215">
        <v>3699.62</v>
      </c>
      <c r="L322" s="16"/>
      <c r="M322" s="16"/>
      <c r="N322" s="17"/>
      <c r="O322" s="89"/>
      <c r="P322" s="89"/>
      <c r="Q322" s="91"/>
      <c r="R322" s="21"/>
      <c r="S322" s="21"/>
      <c r="T322" s="22"/>
      <c r="U322" s="21"/>
      <c r="V322" s="21"/>
      <c r="W322" s="22"/>
      <c r="X322" s="23"/>
      <c r="Y322" s="23"/>
      <c r="Z322" s="24"/>
      <c r="AA322" s="25">
        <f t="shared" si="45"/>
        <v>3699.62</v>
      </c>
      <c r="AB322" s="25">
        <f t="shared" si="46"/>
        <v>0</v>
      </c>
      <c r="AC322" s="26"/>
      <c r="AD322" s="26"/>
      <c r="AE322" s="26"/>
      <c r="AF322" s="26"/>
      <c r="AG322" s="27"/>
      <c r="AH322" s="26"/>
      <c r="AI322" s="26"/>
      <c r="AJ322" s="26"/>
      <c r="AK322" s="26"/>
      <c r="AL322" s="26"/>
      <c r="AM322" s="26"/>
    </row>
    <row r="323" spans="1:40" ht="13" customHeight="1" x14ac:dyDescent="0.3">
      <c r="A323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323" s="11">
        <v>84</v>
      </c>
      <c r="C323" s="249" t="str">
        <f t="shared" si="44"/>
        <v>3级-2级</v>
      </c>
      <c r="D323" s="249" t="s">
        <v>33</v>
      </c>
      <c r="E323" s="249" t="s">
        <v>127</v>
      </c>
      <c r="F323" s="249" t="s">
        <v>29</v>
      </c>
      <c r="G323" s="249" t="s">
        <v>57</v>
      </c>
      <c r="H323" s="280">
        <f>IF(I323="主营业务收入",1,IF(I323="营业收入",2,IF(I323="租赁收入",3,IF(I323="利息收入",4,IF(I323="企业拆借利息收入",5,IF(I323="其他业务收入",6,IF(I323="其他收入",7,IF(I323="主营业务成本",8,IF(I323="营业成本",9,IF(I323="生产成本",10,IF(I323="其他业务成本",11,IF(I323="主营业务支出",12,IF(I323="其他业务支出",13,IF(I323="营业外支出",14,IF(I323="材料采购",15,IF(I323="库存商品",16,IF(I323="库存内销商品",17,IF(I323="其他应收款",18,IF(I323="长期股权投资",19,IF(I323="其他应付款",20,IF(I323="财务费用",21,IF(I323="管理费用",22,IF(I323="管理费",23,IF(I323="销售费用",24,IF(I323="投资收益",25,IF(I323="资产处置收益",26,B))))))))))))))))))))))))))</f>
        <v>2</v>
      </c>
      <c r="I323" s="278" t="s">
        <v>107</v>
      </c>
      <c r="J323" s="16"/>
      <c r="K323" s="215">
        <v>796.46</v>
      </c>
      <c r="L323" s="185"/>
      <c r="M323" s="185"/>
      <c r="N323" s="185"/>
      <c r="O323" s="89"/>
      <c r="P323" s="89"/>
      <c r="Q323" s="91"/>
      <c r="R323" s="21"/>
      <c r="S323" s="21"/>
      <c r="T323" s="22"/>
      <c r="U323" s="21"/>
      <c r="V323" s="21"/>
      <c r="W323" s="22"/>
      <c r="X323" s="23"/>
      <c r="Y323" s="23"/>
      <c r="Z323" s="24"/>
      <c r="AA323" s="25" t="e">
        <f>ROUND(#REF!-W323-Z323,2)</f>
        <v>#REF!</v>
      </c>
      <c r="AB323" s="25">
        <f>ROUND(K323+Q323-T323,2)</f>
        <v>796.46</v>
      </c>
      <c r="AC323" s="26"/>
      <c r="AD323" s="26"/>
      <c r="AE323" s="26"/>
      <c r="AF323" s="26"/>
      <c r="AG323" s="27"/>
      <c r="AH323" s="26"/>
      <c r="AI323" s="26"/>
      <c r="AJ323" s="26"/>
      <c r="AK323" s="26"/>
      <c r="AL323" s="26"/>
      <c r="AM323" s="26"/>
    </row>
    <row r="324" spans="1:40" ht="14" x14ac:dyDescent="0.3">
      <c r="A324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324" s="226">
        <v>6</v>
      </c>
      <c r="C324" s="253" t="str">
        <f t="shared" si="44"/>
        <v>1级-4级</v>
      </c>
      <c r="D324" s="253" t="s">
        <v>27</v>
      </c>
      <c r="E324" s="253" t="s">
        <v>28</v>
      </c>
      <c r="F324" s="253" t="s">
        <v>37</v>
      </c>
      <c r="G324" s="253" t="s">
        <v>42</v>
      </c>
      <c r="H324" s="280">
        <f>IF(I324="主营业务收入",1,IF(I324="营业收入",2,IF(I324="租赁收入",3,IF(I324="利息收入",4,IF(I324="企业拆借利息收入",5,IF(I324="其他业务收入",6,IF(I324="其他收入",7,IF(I324="主营业务成本",8,IF(I324="营业成本",9,IF(I324="生产成本",10,IF(I324="其他业务成本",11,IF(I324="主营业务支出",12,IF(I324="其他业务支出",13,IF(I324="营业外支出",14,IF(I324="材料采购",15,IF(I324="库存商品",16,IF(I324="库存内销商品",17,IF(I324="其他应收款",18,IF(I324="长期股权投资",19,IF(I324="其他应付款",20,IF(I324="财务费用",21,IF(I324="管理费用",22,IF(I324="管理费",23,IF(I324="销售费用",24,IF(I324="投资收益",25,IF(I324="资产处置收益",26,B))))))))))))))))))))))))))</f>
        <v>3</v>
      </c>
      <c r="I324" s="227" t="s">
        <v>43</v>
      </c>
      <c r="J324" s="245"/>
      <c r="K324" s="228">
        <v>10966357.619999999</v>
      </c>
      <c r="L324" s="245"/>
      <c r="M324" s="245"/>
      <c r="N324" s="234"/>
      <c r="O324" s="235"/>
      <c r="P324" s="235"/>
      <c r="Q324" s="236"/>
      <c r="R324" s="233"/>
      <c r="S324" s="233"/>
      <c r="T324" s="234"/>
      <c r="U324" s="233"/>
      <c r="V324" s="233"/>
      <c r="W324" s="234"/>
      <c r="X324" s="235"/>
      <c r="Y324" s="235"/>
      <c r="Z324" s="236"/>
      <c r="AA324" s="237">
        <f t="shared" ref="AA324:AA355" si="47">ROUND(K324-W324-Z324,2)</f>
        <v>10966357.619999999</v>
      </c>
      <c r="AB324" s="237">
        <f t="shared" ref="AB324:AB355" si="48">ROUND(N324+Q324-T324,2)</f>
        <v>0</v>
      </c>
      <c r="AC324" s="238"/>
      <c r="AD324" s="238"/>
      <c r="AE324" s="238"/>
      <c r="AF324" s="238"/>
      <c r="AG324" s="239"/>
      <c r="AH324" s="238"/>
      <c r="AI324" s="238"/>
      <c r="AJ324" s="238"/>
      <c r="AK324" s="238"/>
      <c r="AL324" s="238"/>
      <c r="AM324" s="238"/>
      <c r="AN324" s="240"/>
    </row>
    <row r="325" spans="1:40" ht="14" x14ac:dyDescent="0.3">
      <c r="A325" s="174" t="str">
        <f t="shared" ref="A325:A334" si="49"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25" s="11">
        <v>295</v>
      </c>
      <c r="C325" s="249" t="str">
        <f t="shared" si="44"/>
        <v>4级-2级</v>
      </c>
      <c r="D325" s="249" t="s">
        <v>37</v>
      </c>
      <c r="E325" s="249" t="s">
        <v>42</v>
      </c>
      <c r="F325" s="249" t="s">
        <v>29</v>
      </c>
      <c r="G325" s="259" t="s">
        <v>56</v>
      </c>
      <c r="H325" s="280">
        <f>IF(I325="主营业务收入",1,IF(I325="营业收入",2,IF(I325="租赁收入",3,IF(I325="利息收入",4,IF(I325="企业拆借利息收入",5,IF(I325="其他业务收入",6,IF(I325="其他收入",7,IF(I325="主营业务成本",8,IF(I325="营业成本",9,IF(I325="生产成本",10,IF(I325="其他业务成本",11,IF(I325="主营业务支出",12,IF(I325="其他业务支出",13,IF(I325="营业外支出",14,IF(I325="材料采购",15,IF(I325="库存商品",16,IF(I325="库存内销商品",17,IF(I325="其他应收款",18,IF(I325="长期股权投资",19,IF(I325="其他应付款",20,IF(I325="财务费用",21,IF(I325="管理费用",22,IF(I325="管理费",23,IF(I325="销售费用",24,IF(I325="投资收益",25,IF(I325="资产处置收益",26,B))))))))))))))))))))))))))</f>
        <v>3</v>
      </c>
      <c r="I325" s="122" t="s">
        <v>43</v>
      </c>
      <c r="J325" s="14" t="s">
        <v>122</v>
      </c>
      <c r="K325" s="215">
        <v>2377981.6800000006</v>
      </c>
      <c r="L325" s="87"/>
      <c r="M325" s="87"/>
      <c r="N325" s="17"/>
      <c r="O325" s="89"/>
      <c r="P325" s="90"/>
      <c r="Q325" s="91"/>
      <c r="R325" s="21"/>
      <c r="S325" s="21"/>
      <c r="T325" s="22"/>
      <c r="U325" s="21"/>
      <c r="V325" s="21"/>
      <c r="W325" s="22"/>
      <c r="X325" s="23"/>
      <c r="Y325" s="23"/>
      <c r="Z325" s="24"/>
      <c r="AA325" s="25">
        <f t="shared" si="47"/>
        <v>2377981.6800000002</v>
      </c>
      <c r="AB325" s="25">
        <f t="shared" si="48"/>
        <v>0</v>
      </c>
      <c r="AC325" s="26"/>
      <c r="AD325" s="26"/>
      <c r="AE325" s="26"/>
      <c r="AF325" s="26"/>
      <c r="AG325" s="27"/>
      <c r="AH325" s="26"/>
      <c r="AI325" s="26"/>
      <c r="AJ325" s="26"/>
      <c r="AK325" s="26"/>
      <c r="AL325" s="26"/>
      <c r="AM325" s="26"/>
    </row>
    <row r="326" spans="1:40" ht="14" x14ac:dyDescent="0.3">
      <c r="A326" s="174" t="str">
        <f t="shared" si="49"/>
        <v>[提取结果.xlsx]奥宝板块关联交易等事项统计表2021年-2内部关联交易</v>
      </c>
      <c r="B326" s="226">
        <v>297</v>
      </c>
      <c r="C326" s="253" t="str">
        <f t="shared" si="44"/>
        <v>4级-2级</v>
      </c>
      <c r="D326" s="253" t="s">
        <v>37</v>
      </c>
      <c r="E326" s="253" t="s">
        <v>42</v>
      </c>
      <c r="F326" s="253" t="s">
        <v>29</v>
      </c>
      <c r="G326" s="260" t="s">
        <v>39</v>
      </c>
      <c r="H326" s="280">
        <f>IF(I326="主营业务收入",1,IF(I326="营业收入",2,IF(I326="租赁收入",3,IF(I326="利息收入",4,IF(I326="企业拆借利息收入",5,IF(I326="其他业务收入",6,IF(I326="其他收入",7,IF(I326="主营业务成本",8,IF(I326="营业成本",9,IF(I326="生产成本",10,IF(I326="其他业务成本",11,IF(I326="主营业务支出",12,IF(I326="其他业务支出",13,IF(I326="营业外支出",14,IF(I326="材料采购",15,IF(I326="库存商品",16,IF(I326="库存内销商品",17,IF(I326="其他应收款",18,IF(I326="长期股权投资",19,IF(I326="其他应付款",20,IF(I326="财务费用",21,IF(I326="管理费用",22,IF(I326="管理费",23,IF(I326="销售费用",24,IF(I326="投资收益",25,IF(I326="资产处置收益",26,B))))))))))))))))))))))))))</f>
        <v>3</v>
      </c>
      <c r="I326" s="227" t="s">
        <v>43</v>
      </c>
      <c r="J326" s="241" t="s">
        <v>122</v>
      </c>
      <c r="K326" s="228">
        <v>214266.98</v>
      </c>
      <c r="L326" s="245"/>
      <c r="M326" s="245"/>
      <c r="N326" s="234"/>
      <c r="O326" s="235"/>
      <c r="P326" s="246"/>
      <c r="Q326" s="236"/>
      <c r="R326" s="233"/>
      <c r="S326" s="233"/>
      <c r="T326" s="234"/>
      <c r="U326" s="233"/>
      <c r="V326" s="233"/>
      <c r="W326" s="234"/>
      <c r="X326" s="235"/>
      <c r="Y326" s="235"/>
      <c r="Z326" s="236"/>
      <c r="AA326" s="237">
        <f t="shared" si="47"/>
        <v>214266.98</v>
      </c>
      <c r="AB326" s="237">
        <f t="shared" si="48"/>
        <v>0</v>
      </c>
      <c r="AC326" s="238"/>
      <c r="AD326" s="238"/>
      <c r="AE326" s="238"/>
      <c r="AF326" s="238"/>
      <c r="AG326" s="239"/>
      <c r="AH326" s="238"/>
      <c r="AI326" s="238"/>
      <c r="AJ326" s="238"/>
      <c r="AK326" s="238"/>
      <c r="AL326" s="238"/>
      <c r="AM326" s="238"/>
      <c r="AN326" s="240"/>
    </row>
    <row r="327" spans="1:40" ht="13" customHeight="1" x14ac:dyDescent="0.3">
      <c r="A327" s="174" t="str">
        <f t="shared" si="49"/>
        <v>[提取结果.xlsx]奥宝板块关联交易等事项统计表2021年-2内部关联交易</v>
      </c>
      <c r="B327" s="11">
        <v>351</v>
      </c>
      <c r="C327" s="250" t="str">
        <f t="shared" ref="C327:C358" si="50">TEXT(D327,"000")&amp;"-"&amp;TEXT(F327,"000")</f>
        <v>4级-3级</v>
      </c>
      <c r="D327" s="249" t="s">
        <v>37</v>
      </c>
      <c r="E327" s="249" t="s">
        <v>42</v>
      </c>
      <c r="F327" s="250" t="s">
        <v>33</v>
      </c>
      <c r="G327" s="259" t="s">
        <v>146</v>
      </c>
      <c r="H327" s="280">
        <f>IF(I327="主营业务收入",1,IF(I327="营业收入",2,IF(I327="租赁收入",3,IF(I327="利息收入",4,IF(I327="企业拆借利息收入",5,IF(I327="其他业务收入",6,IF(I327="其他收入",7,IF(I327="主营业务成本",8,IF(I327="营业成本",9,IF(I327="生产成本",10,IF(I327="其他业务成本",11,IF(I327="主营业务支出",12,IF(I327="其他业务支出",13,IF(I327="营业外支出",14,IF(I327="材料采购",15,IF(I327="库存商品",16,IF(I327="库存内销商品",17,IF(I327="其他应收款",18,IF(I327="长期股权投资",19,IF(I327="其他应付款",20,IF(I327="财务费用",21,IF(I327="管理费用",22,IF(I327="管理费",23,IF(I327="销售费用",24,IF(I327="投资收益",25,IF(I327="资产处置收益",26,B))))))))))))))))))))))))))</f>
        <v>3</v>
      </c>
      <c r="I327" s="122" t="s">
        <v>43</v>
      </c>
      <c r="J327" s="14" t="s">
        <v>122</v>
      </c>
      <c r="K327" s="215">
        <v>57123.85</v>
      </c>
      <c r="L327" s="87"/>
      <c r="M327" s="87"/>
      <c r="N327" s="17"/>
      <c r="O327" s="89"/>
      <c r="P327" s="90"/>
      <c r="Q327" s="91"/>
      <c r="R327" s="21"/>
      <c r="S327" s="21"/>
      <c r="T327" s="22"/>
      <c r="U327" s="21"/>
      <c r="V327" s="21"/>
      <c r="W327" s="22"/>
      <c r="X327" s="23"/>
      <c r="Y327" s="23"/>
      <c r="Z327" s="24"/>
      <c r="AA327" s="25">
        <f t="shared" si="47"/>
        <v>57123.85</v>
      </c>
      <c r="AB327" s="25">
        <f t="shared" si="48"/>
        <v>0</v>
      </c>
      <c r="AC327" s="26"/>
      <c r="AD327" s="26"/>
      <c r="AE327" s="26"/>
      <c r="AF327" s="26"/>
      <c r="AG327" s="27"/>
      <c r="AH327" s="26"/>
      <c r="AI327" s="26"/>
      <c r="AJ327" s="26"/>
      <c r="AK327" s="26"/>
      <c r="AL327" s="26"/>
      <c r="AM327" s="26"/>
    </row>
    <row r="328" spans="1:40" s="240" customFormat="1" ht="14" x14ac:dyDescent="0.3">
      <c r="A328" s="174" t="str">
        <f t="shared" si="49"/>
        <v>[提取结果.xlsx]奥宝板块关联交易等事项统计表2021年-2内部关联交易</v>
      </c>
      <c r="B328" s="11">
        <v>273</v>
      </c>
      <c r="C328" s="249" t="str">
        <f t="shared" si="50"/>
        <v>4级-3级</v>
      </c>
      <c r="D328" s="249" t="s">
        <v>37</v>
      </c>
      <c r="E328" s="249" t="s">
        <v>66</v>
      </c>
      <c r="F328" s="249" t="s">
        <v>33</v>
      </c>
      <c r="G328" s="249" t="s">
        <v>159</v>
      </c>
      <c r="H328" s="280">
        <f>IF(I328="主营业务收入",1,IF(I328="营业收入",2,IF(I328="租赁收入",3,IF(I328="利息收入",4,IF(I328="企业拆借利息收入",5,IF(I328="其他业务收入",6,IF(I328="其他收入",7,IF(I328="主营业务成本",8,IF(I328="营业成本",9,IF(I328="生产成本",10,IF(I328="其他业务成本",11,IF(I328="主营业务支出",12,IF(I328="其他业务支出",13,IF(I328="营业外支出",14,IF(I328="材料采购",15,IF(I328="库存商品",16,IF(I328="库存内销商品",17,IF(I328="其他应收款",18,IF(I328="长期股权投资",19,IF(I328="其他应付款",20,IF(I328="财务费用",21,IF(I328="管理费用",22,IF(I328="管理费",23,IF(I328="销售费用",24,IF(I328="投资收益",25,IF(I328="资产处置收益",26,B))))))))))))))))))))))))))</f>
        <v>3</v>
      </c>
      <c r="I328" s="122" t="s">
        <v>43</v>
      </c>
      <c r="J328" s="14" t="s">
        <v>122</v>
      </c>
      <c r="K328" s="215">
        <v>29607.34</v>
      </c>
      <c r="L328" s="16"/>
      <c r="M328" s="16"/>
      <c r="N328" s="17"/>
      <c r="O328" s="89"/>
      <c r="P328" s="89"/>
      <c r="Q328" s="91"/>
      <c r="R328" s="21"/>
      <c r="S328" s="21"/>
      <c r="T328" s="22"/>
      <c r="U328" s="21"/>
      <c r="V328" s="21"/>
      <c r="W328" s="22"/>
      <c r="X328" s="23"/>
      <c r="Y328" s="23"/>
      <c r="Z328" s="24"/>
      <c r="AA328" s="25">
        <f t="shared" si="47"/>
        <v>29607.34</v>
      </c>
      <c r="AB328" s="25">
        <f t="shared" si="48"/>
        <v>0</v>
      </c>
      <c r="AC328" s="26"/>
      <c r="AD328" s="26"/>
      <c r="AE328" s="26"/>
      <c r="AF328" s="26"/>
      <c r="AG328" s="27"/>
      <c r="AH328" s="26"/>
      <c r="AI328" s="26"/>
      <c r="AJ328" s="26"/>
      <c r="AK328" s="26"/>
      <c r="AL328" s="26"/>
      <c r="AM328" s="26"/>
      <c r="AN328"/>
    </row>
    <row r="329" spans="1:40" ht="13" customHeight="1" x14ac:dyDescent="0.3">
      <c r="A329" s="174" t="str">
        <f t="shared" si="49"/>
        <v>[提取结果.xlsx]奥宝板块关联交易等事项统计表2021年-2内部关联交易</v>
      </c>
      <c r="B329" s="11">
        <v>271</v>
      </c>
      <c r="C329" s="249" t="str">
        <f t="shared" si="50"/>
        <v>4级-3级</v>
      </c>
      <c r="D329" s="249" t="s">
        <v>37</v>
      </c>
      <c r="E329" s="249" t="s">
        <v>66</v>
      </c>
      <c r="F329" s="249" t="s">
        <v>33</v>
      </c>
      <c r="G329" s="249" t="s">
        <v>160</v>
      </c>
      <c r="H329" s="280">
        <f>IF(I329="主营业务收入",1,IF(I329="营业收入",2,IF(I329="租赁收入",3,IF(I329="利息收入",4,IF(I329="企业拆借利息收入",5,IF(I329="其他业务收入",6,IF(I329="其他收入",7,IF(I329="主营业务成本",8,IF(I329="营业成本",9,IF(I329="生产成本",10,IF(I329="其他业务成本",11,IF(I329="主营业务支出",12,IF(I329="其他业务支出",13,IF(I329="营业外支出",14,IF(I329="材料采购",15,IF(I329="库存商品",16,IF(I329="库存内销商品",17,IF(I329="其他应收款",18,IF(I329="长期股权投资",19,IF(I329="其他应付款",20,IF(I329="财务费用",21,IF(I329="管理费用",22,IF(I329="管理费",23,IF(I329="销售费用",24,IF(I329="投资收益",25,IF(I329="资产处置收益",26,B))))))))))))))))))))))))))</f>
        <v>3</v>
      </c>
      <c r="I329" s="122" t="s">
        <v>43</v>
      </c>
      <c r="J329" s="14" t="s">
        <v>122</v>
      </c>
      <c r="K329" s="215">
        <v>24940.35</v>
      </c>
      <c r="L329" s="16"/>
      <c r="M329" s="16"/>
      <c r="N329" s="17"/>
      <c r="O329" s="89"/>
      <c r="P329" s="89"/>
      <c r="Q329" s="91"/>
      <c r="R329" s="21"/>
      <c r="S329" s="21"/>
      <c r="T329" s="22"/>
      <c r="U329" s="21"/>
      <c r="V329" s="21"/>
      <c r="W329" s="22"/>
      <c r="X329" s="23"/>
      <c r="Y329" s="23"/>
      <c r="Z329" s="24"/>
      <c r="AA329" s="25">
        <f t="shared" si="47"/>
        <v>24940.35</v>
      </c>
      <c r="AB329" s="25">
        <f t="shared" si="48"/>
        <v>0</v>
      </c>
      <c r="AC329" s="26"/>
      <c r="AD329" s="26"/>
      <c r="AE329" s="26"/>
      <c r="AF329" s="26"/>
      <c r="AG329" s="27"/>
      <c r="AH329" s="26"/>
      <c r="AI329" s="26"/>
      <c r="AJ329" s="26"/>
      <c r="AK329" s="26"/>
      <c r="AL329" s="26"/>
      <c r="AM329" s="26"/>
    </row>
    <row r="330" spans="1:40" ht="14" x14ac:dyDescent="0.3">
      <c r="A330" s="174" t="str">
        <f t="shared" si="49"/>
        <v>[提取结果.xlsx]奥宝板块关联交易等事项统计表2021年-2内部关联交易</v>
      </c>
      <c r="B330" s="11">
        <v>289</v>
      </c>
      <c r="C330" s="249" t="str">
        <f t="shared" si="50"/>
        <v>4级-3级</v>
      </c>
      <c r="D330" s="249" t="s">
        <v>37</v>
      </c>
      <c r="E330" s="249" t="s">
        <v>66</v>
      </c>
      <c r="F330" s="249" t="s">
        <v>33</v>
      </c>
      <c r="G330" s="249" t="s">
        <v>211</v>
      </c>
      <c r="H330" s="280">
        <f>IF(I330="主营业务收入",1,IF(I330="营业收入",2,IF(I330="租赁收入",3,IF(I330="利息收入",4,IF(I330="企业拆借利息收入",5,IF(I330="其他业务收入",6,IF(I330="其他收入",7,IF(I330="主营业务成本",8,IF(I330="营业成本",9,IF(I330="生产成本",10,IF(I330="其他业务成本",11,IF(I330="主营业务支出",12,IF(I330="其他业务支出",13,IF(I330="营业外支出",14,IF(I330="材料采购",15,IF(I330="库存商品",16,IF(I330="库存内销商品",17,IF(I330="其他应收款",18,IF(I330="长期股权投资",19,IF(I330="其他应付款",20,IF(I330="财务费用",21,IF(I330="管理费用",22,IF(I330="管理费",23,IF(I330="销售费用",24,IF(I330="投资收益",25,IF(I330="资产处置收益",26,B))))))))))))))))))))))))))</f>
        <v>3</v>
      </c>
      <c r="I330" s="122" t="s">
        <v>43</v>
      </c>
      <c r="J330" s="14" t="s">
        <v>122</v>
      </c>
      <c r="K330" s="215">
        <v>6198.16</v>
      </c>
      <c r="L330" s="16"/>
      <c r="M330" s="16"/>
      <c r="N330" s="17"/>
      <c r="O330" s="89"/>
      <c r="P330" s="89"/>
      <c r="Q330" s="91"/>
      <c r="R330" s="21"/>
      <c r="S330" s="21"/>
      <c r="T330" s="22"/>
      <c r="U330" s="21"/>
      <c r="V330" s="21"/>
      <c r="W330" s="22"/>
      <c r="X330" s="23"/>
      <c r="Y330" s="23"/>
      <c r="Z330" s="24"/>
      <c r="AA330" s="25">
        <f t="shared" si="47"/>
        <v>6198.16</v>
      </c>
      <c r="AB330" s="25">
        <f t="shared" si="48"/>
        <v>0</v>
      </c>
      <c r="AC330" s="26"/>
      <c r="AD330" s="26"/>
      <c r="AE330" s="26"/>
      <c r="AF330" s="26"/>
      <c r="AG330" s="27"/>
      <c r="AH330" s="26"/>
      <c r="AI330" s="26"/>
      <c r="AJ330" s="26"/>
      <c r="AK330" s="26"/>
      <c r="AL330" s="26"/>
      <c r="AM330" s="26"/>
    </row>
    <row r="331" spans="1:40" ht="13" customHeight="1" x14ac:dyDescent="0.3">
      <c r="A331" s="174" t="str">
        <f t="shared" si="49"/>
        <v>[提取结果.xlsx]奥宝板块关联交易等事项统计表2021年-2内部关联交易</v>
      </c>
      <c r="B331" s="11">
        <v>293</v>
      </c>
      <c r="C331" s="249" t="str">
        <f t="shared" si="50"/>
        <v>4级-3级</v>
      </c>
      <c r="D331" s="249" t="s">
        <v>37</v>
      </c>
      <c r="E331" s="249" t="s">
        <v>66</v>
      </c>
      <c r="F331" s="249" t="s">
        <v>33</v>
      </c>
      <c r="G331" s="249" t="s">
        <v>96</v>
      </c>
      <c r="H331" s="280">
        <f>IF(I331="主营业务收入",1,IF(I331="营业收入",2,IF(I331="租赁收入",3,IF(I331="利息收入",4,IF(I331="企业拆借利息收入",5,IF(I331="其他业务收入",6,IF(I331="其他收入",7,IF(I331="主营业务成本",8,IF(I331="营业成本",9,IF(I331="生产成本",10,IF(I331="其他业务成本",11,IF(I331="主营业务支出",12,IF(I331="其他业务支出",13,IF(I331="营业外支出",14,IF(I331="材料采购",15,IF(I331="库存商品",16,IF(I331="库存内销商品",17,IF(I331="其他应收款",18,IF(I331="长期股权投资",19,IF(I331="其他应付款",20,IF(I331="财务费用",21,IF(I331="管理费用",22,IF(I331="管理费",23,IF(I331="销售费用",24,IF(I331="投资收益",25,IF(I331="资产处置收益",26,B))))))))))))))))))))))))))</f>
        <v>3</v>
      </c>
      <c r="I331" s="122" t="s">
        <v>43</v>
      </c>
      <c r="J331" s="14" t="s">
        <v>122</v>
      </c>
      <c r="K331" s="215">
        <v>3626.09</v>
      </c>
      <c r="L331" s="16"/>
      <c r="M331" s="16"/>
      <c r="N331" s="17"/>
      <c r="O331" s="89"/>
      <c r="P331" s="89"/>
      <c r="Q331" s="91"/>
      <c r="R331" s="21"/>
      <c r="S331" s="21"/>
      <c r="T331" s="22"/>
      <c r="U331" s="21"/>
      <c r="V331" s="21"/>
      <c r="W331" s="22"/>
      <c r="X331" s="23"/>
      <c r="Y331" s="23"/>
      <c r="Z331" s="24"/>
      <c r="AA331" s="25">
        <f t="shared" si="47"/>
        <v>3626.09</v>
      </c>
      <c r="AB331" s="25">
        <f t="shared" si="48"/>
        <v>0</v>
      </c>
      <c r="AC331" s="26"/>
      <c r="AD331" s="26"/>
      <c r="AE331" s="26"/>
      <c r="AF331" s="26"/>
      <c r="AG331" s="27"/>
      <c r="AH331" s="26"/>
      <c r="AI331" s="26"/>
      <c r="AJ331" s="26"/>
      <c r="AK331" s="26"/>
      <c r="AL331" s="26"/>
      <c r="AM331" s="26"/>
    </row>
    <row r="332" spans="1:40" ht="13" customHeight="1" x14ac:dyDescent="0.3">
      <c r="A332" s="289" t="str">
        <f t="shared" si="49"/>
        <v>[提取结果.xlsx]奥宝板块关联交易等事项统计表2021年-2内部关联交易</v>
      </c>
      <c r="B332" s="11">
        <v>400</v>
      </c>
      <c r="C332" s="249" t="str">
        <f t="shared" si="50"/>
        <v>003-001</v>
      </c>
      <c r="D332" s="249">
        <v>3</v>
      </c>
      <c r="E332" s="249" t="s">
        <v>369</v>
      </c>
      <c r="F332" s="249">
        <v>1</v>
      </c>
      <c r="G332" s="249" t="s">
        <v>28</v>
      </c>
      <c r="H332" s="280">
        <f>IF(I332="主营业务收入",1,IF(I332="营业收入",2,IF(I332="租赁收入",3,IF(I332="利息收入",4,IF(I332="企业拆借利息收入",5,IF(I332="其他业务收入",6,IF(I332="其他收入",7,IF(I332="主营业务成本",8,IF(I332="营业成本",9,IF(I332="生产成本",10,IF(I332="其他业务成本",11,IF(I332="主营业务支出",12,IF(I332="其他业务支出",13,IF(I332="营业外支出",14,IF(I332="材料采购",15,IF(I332="库存商品",16,IF(I332="库存内销商品",17,IF(I332="其他应收款",18,IF(I332="长期股权投资",19,IF(I332="其他应付款",20,IF(I332="财务费用",21,IF(I332="管理费用",22,IF(I332="管理费",23,IF(I332="销售费用",24,IF(I332="投资收益",25,IF(I332="资产处置收益",26,B))))))))))))))))))))))))))</f>
        <v>4</v>
      </c>
      <c r="I332" s="248" t="s">
        <v>349</v>
      </c>
      <c r="J332" s="249" t="s">
        <v>366</v>
      </c>
      <c r="K332" s="215">
        <v>1051886.83</v>
      </c>
      <c r="L332" s="16"/>
      <c r="M332" s="16"/>
      <c r="N332" s="17"/>
      <c r="O332" s="291"/>
      <c r="P332" s="292"/>
      <c r="Q332" s="293"/>
      <c r="R332" s="294"/>
      <c r="S332" s="294"/>
      <c r="T332" s="17"/>
      <c r="U332" s="294"/>
      <c r="V332" s="294"/>
      <c r="W332" s="17"/>
      <c r="X332" s="291"/>
      <c r="Y332" s="291"/>
      <c r="Z332" s="293"/>
      <c r="AA332" s="295">
        <f t="shared" si="47"/>
        <v>1051886.83</v>
      </c>
      <c r="AB332" s="295">
        <f t="shared" si="48"/>
        <v>0</v>
      </c>
      <c r="AC332" s="296"/>
      <c r="AD332" s="296"/>
      <c r="AE332" s="296"/>
      <c r="AF332" s="296"/>
      <c r="AG332" s="297"/>
      <c r="AH332" s="296"/>
      <c r="AI332" s="296"/>
      <c r="AJ332" s="296"/>
      <c r="AK332" s="296"/>
      <c r="AL332" s="296"/>
      <c r="AM332" s="296"/>
      <c r="AN332" s="290"/>
    </row>
    <row r="333" spans="1:40" ht="13" customHeight="1" x14ac:dyDescent="0.3">
      <c r="A333" s="174" t="str">
        <f t="shared" si="49"/>
        <v>[提取结果.xlsx]奥宝板块关联交易等事项统计表2021年-2内部关联交易</v>
      </c>
      <c r="B333" s="226">
        <v>292</v>
      </c>
      <c r="C333" s="253" t="str">
        <f t="shared" si="50"/>
        <v>4级-1级</v>
      </c>
      <c r="D333" s="253" t="s">
        <v>37</v>
      </c>
      <c r="E333" s="253" t="s">
        <v>66</v>
      </c>
      <c r="F333" s="253" t="s">
        <v>27</v>
      </c>
      <c r="G333" s="253" t="s">
        <v>28</v>
      </c>
      <c r="H333" s="280">
        <f>IF(I333="主营业务收入",1,IF(I333="营业收入",2,IF(I333="租赁收入",3,IF(I333="利息收入",4,IF(I333="企业拆借利息收入",5,IF(I333="其他业务收入",6,IF(I333="其他收入",7,IF(I333="主营业务成本",8,IF(I333="营业成本",9,IF(I333="生产成本",10,IF(I333="其他业务成本",11,IF(I333="主营业务支出",12,IF(I333="其他业务支出",13,IF(I333="营业外支出",14,IF(I333="材料采购",15,IF(I333="库存商品",16,IF(I333="库存内销商品",17,IF(I333="其他应收款",18,IF(I333="长期股权投资",19,IF(I333="其他应付款",20,IF(I333="财务费用",21,IF(I333="管理费用",22,IF(I333="管理费",23,IF(I333="销售费用",24,IF(I333="投资收益",25,IF(I333="资产处置收益",26,B))))))))))))))))))))))))))</f>
        <v>4</v>
      </c>
      <c r="I333" s="227" t="s">
        <v>349</v>
      </c>
      <c r="J333" s="241" t="s">
        <v>32</v>
      </c>
      <c r="K333" s="228">
        <v>566037.72</v>
      </c>
      <c r="L333" s="245"/>
      <c r="M333" s="245"/>
      <c r="N333" s="234"/>
      <c r="O333" s="235"/>
      <c r="P333" s="235"/>
      <c r="Q333" s="236"/>
      <c r="R333" s="233"/>
      <c r="S333" s="233"/>
      <c r="T333" s="234"/>
      <c r="U333" s="233"/>
      <c r="V333" s="233"/>
      <c r="W333" s="234"/>
      <c r="X333" s="235"/>
      <c r="Y333" s="235"/>
      <c r="Z333" s="236"/>
      <c r="AA333" s="237">
        <f t="shared" si="47"/>
        <v>566037.72</v>
      </c>
      <c r="AB333" s="237">
        <f t="shared" si="48"/>
        <v>0</v>
      </c>
      <c r="AC333" s="238"/>
      <c r="AD333" s="238"/>
      <c r="AE333" s="238"/>
      <c r="AF333" s="238"/>
      <c r="AG333" s="239"/>
      <c r="AH333" s="238"/>
      <c r="AI333" s="238"/>
      <c r="AJ333" s="238"/>
      <c r="AK333" s="238"/>
      <c r="AL333" s="238"/>
      <c r="AM333" s="238"/>
      <c r="AN333" s="240"/>
    </row>
    <row r="334" spans="1:40" ht="14" x14ac:dyDescent="0.3">
      <c r="A334" s="174" t="str">
        <f t="shared" si="49"/>
        <v>[提取结果.xlsx]奥宝板块关联交易等事项统计表2021年-2内部关联交易</v>
      </c>
      <c r="B334" s="11">
        <v>347</v>
      </c>
      <c r="C334" s="250" t="str">
        <f t="shared" si="50"/>
        <v>4级-1级</v>
      </c>
      <c r="D334" s="249" t="s">
        <v>37</v>
      </c>
      <c r="E334" s="249" t="s">
        <v>42</v>
      </c>
      <c r="F334" s="249" t="s">
        <v>27</v>
      </c>
      <c r="G334" s="259" t="s">
        <v>28</v>
      </c>
      <c r="H334" s="280">
        <f>IF(I334="主营业务收入",1,IF(I334="营业收入",2,IF(I334="租赁收入",3,IF(I334="利息收入",4,IF(I334="企业拆借利息收入",5,IF(I334="其他业务收入",6,IF(I334="其他收入",7,IF(I334="主营业务成本",8,IF(I334="营业成本",9,IF(I334="生产成本",10,IF(I334="其他业务成本",11,IF(I334="主营业务支出",12,IF(I334="其他业务支出",13,IF(I334="营业外支出",14,IF(I334="材料采购",15,IF(I334="库存商品",16,IF(I334="库存内销商品",17,IF(I334="其他应收款",18,IF(I334="长期股权投资",19,IF(I334="其他应付款",20,IF(I334="财务费用",21,IF(I334="管理费用",22,IF(I334="管理费",23,IF(I334="销售费用",24,IF(I334="投资收益",25,IF(I334="资产处置收益",26,B))))))))))))))))))))))))))</f>
        <v>4</v>
      </c>
      <c r="I334" s="122" t="s">
        <v>349</v>
      </c>
      <c r="J334" s="92" t="s">
        <v>366</v>
      </c>
      <c r="K334" s="215">
        <v>566037.72</v>
      </c>
      <c r="L334" s="87"/>
      <c r="M334" s="87"/>
      <c r="N334" s="17"/>
      <c r="O334" s="89"/>
      <c r="P334" s="89"/>
      <c r="Q334" s="91"/>
      <c r="R334" s="21"/>
      <c r="S334" s="21"/>
      <c r="T334" s="22"/>
      <c r="U334" s="21"/>
      <c r="V334" s="21"/>
      <c r="W334" s="22"/>
      <c r="X334" s="23"/>
      <c r="Y334" s="23"/>
      <c r="Z334" s="24"/>
      <c r="AA334" s="266">
        <f t="shared" si="47"/>
        <v>566037.72</v>
      </c>
      <c r="AB334" s="25">
        <f t="shared" si="48"/>
        <v>0</v>
      </c>
      <c r="AC334" s="26"/>
      <c r="AD334" s="26"/>
      <c r="AE334" s="26"/>
      <c r="AF334" s="26"/>
      <c r="AG334" s="27"/>
      <c r="AH334" s="26"/>
      <c r="AI334" s="26"/>
      <c r="AJ334" s="26"/>
      <c r="AK334" s="26"/>
      <c r="AL334" s="26"/>
      <c r="AM334" s="26"/>
    </row>
    <row r="335" spans="1:40" ht="14" x14ac:dyDescent="0.3">
      <c r="A335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335" s="11">
        <v>1</v>
      </c>
      <c r="C335" s="249" t="str">
        <f t="shared" si="50"/>
        <v>1级-2级</v>
      </c>
      <c r="D335" s="249" t="s">
        <v>27</v>
      </c>
      <c r="E335" s="251" t="s">
        <v>28</v>
      </c>
      <c r="F335" s="249" t="s">
        <v>29</v>
      </c>
      <c r="G335" s="249" t="s">
        <v>30</v>
      </c>
      <c r="H335" s="280">
        <f>IF(I335="主营业务收入",1,IF(I335="营业收入",2,IF(I335="租赁收入",3,IF(I335="利息收入",4,IF(I335="企业拆借利息收入",5,IF(I335="其他业务收入",6,IF(I335="其他收入",7,IF(I335="主营业务成本",8,IF(I335="营业成本",9,IF(I335="生产成本",10,IF(I335="其他业务成本",11,IF(I335="主营业务支出",12,IF(I335="其他业务支出",13,IF(I335="营业外支出",14,IF(I335="材料采购",15,IF(I335="库存商品",16,IF(I335="库存内销商品",17,IF(I335="其他应收款",18,IF(I335="长期股权投资",19,IF(I335="其他应付款",20,IF(I335="财务费用",21,IF(I335="管理费用",22,IF(I335="管理费",23,IF(I335="销售费用",24,IF(I335="投资收益",25,IF(I335="资产处置收益",26,B))))))))))))))))))))))))))</f>
        <v>5</v>
      </c>
      <c r="I335" s="122" t="s">
        <v>31</v>
      </c>
      <c r="J335" s="14" t="s">
        <v>32</v>
      </c>
      <c r="K335" s="215">
        <v>1946763.86</v>
      </c>
      <c r="L335" s="187"/>
      <c r="M335" s="187"/>
      <c r="N335" s="190"/>
      <c r="O335" s="89"/>
      <c r="P335" s="90"/>
      <c r="Q335" s="91"/>
      <c r="R335" s="21"/>
      <c r="S335" s="21"/>
      <c r="T335" s="22"/>
      <c r="U335" s="21"/>
      <c r="V335" s="21"/>
      <c r="W335" s="22"/>
      <c r="X335" s="23"/>
      <c r="Y335" s="23"/>
      <c r="Z335" s="24"/>
      <c r="AA335" s="25">
        <f t="shared" si="47"/>
        <v>1946763.86</v>
      </c>
      <c r="AB335" s="25">
        <f t="shared" si="48"/>
        <v>0</v>
      </c>
      <c r="AC335" s="26"/>
      <c r="AD335" s="26"/>
      <c r="AE335" s="26"/>
      <c r="AF335" s="26"/>
      <c r="AG335" s="27"/>
      <c r="AH335" s="26"/>
      <c r="AI335" s="26"/>
      <c r="AJ335" s="26"/>
      <c r="AK335" s="26"/>
      <c r="AL335" s="26"/>
      <c r="AM335" s="26"/>
    </row>
    <row r="336" spans="1:40" ht="14" x14ac:dyDescent="0.3">
      <c r="A336" s="225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36" s="226">
        <v>735</v>
      </c>
      <c r="C336" s="252" t="str">
        <f t="shared" si="50"/>
        <v>3级-2级</v>
      </c>
      <c r="D336" s="252" t="s">
        <v>33</v>
      </c>
      <c r="E336" s="252" t="s">
        <v>159</v>
      </c>
      <c r="F336" s="252" t="s">
        <v>29</v>
      </c>
      <c r="G336" s="252" t="s">
        <v>50</v>
      </c>
      <c r="H336" s="280">
        <f>IF(I336="主营业务收入",1,IF(I336="营业收入",2,IF(I336="租赁收入",3,IF(I336="利息收入",4,IF(I336="企业拆借利息收入",5,IF(I336="其他业务收入",6,IF(I336="其他收入",7,IF(I336="主营业务成本",8,IF(I336="营业成本",9,IF(I336="生产成本",10,IF(I336="其他业务成本",11,IF(I336="主营业务支出",12,IF(I336="其他业务支出",13,IF(I336="营业外支出",14,IF(I336="材料采购",15,IF(I336="库存商品",16,IF(I336="库存内销商品",17,IF(I336="其他应收款",18,IF(I336="长期股权投资",19,IF(I336="其他应付款",20,IF(I336="财务费用",21,IF(I336="管理费用",22,IF(I336="管理费",23,IF(I336="销售费用",24,IF(I336="投资收益",25,IF(I336="资产处置收益",26,B))))))))))))))))))))))))))</f>
        <v>6</v>
      </c>
      <c r="I336" s="227" t="s">
        <v>99</v>
      </c>
      <c r="J336" s="227" t="s">
        <v>43</v>
      </c>
      <c r="K336" s="228">
        <v>24075430.789999999</v>
      </c>
      <c r="L336" s="273"/>
      <c r="M336" s="273"/>
      <c r="N336" s="360"/>
      <c r="O336" s="230"/>
      <c r="P336" s="230"/>
      <c r="Q336" s="232"/>
      <c r="R336" s="233"/>
      <c r="S336" s="233"/>
      <c r="T336" s="234"/>
      <c r="U336" s="233"/>
      <c r="V336" s="233"/>
      <c r="W336" s="234"/>
      <c r="X336" s="235"/>
      <c r="Y336" s="235"/>
      <c r="Z336" s="236"/>
      <c r="AA336" s="237">
        <f t="shared" si="47"/>
        <v>24075430.789999999</v>
      </c>
      <c r="AB336" s="237">
        <f t="shared" si="48"/>
        <v>0</v>
      </c>
      <c r="AC336" s="238"/>
      <c r="AD336" s="238"/>
      <c r="AE336" s="238"/>
      <c r="AF336" s="238"/>
      <c r="AG336" s="239"/>
      <c r="AH336" s="238"/>
      <c r="AI336" s="238"/>
      <c r="AJ336" s="238"/>
      <c r="AK336" s="238"/>
      <c r="AL336" s="238"/>
      <c r="AM336" s="238"/>
      <c r="AN336" s="240"/>
    </row>
    <row r="337" spans="1:40" ht="13" customHeight="1" x14ac:dyDescent="0.3">
      <c r="A337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37" s="11">
        <v>221</v>
      </c>
      <c r="C337" s="249" t="str">
        <f t="shared" si="50"/>
        <v>2级-2级</v>
      </c>
      <c r="D337" s="249" t="s">
        <v>29</v>
      </c>
      <c r="E337" s="259" t="s">
        <v>215</v>
      </c>
      <c r="F337" s="249" t="s">
        <v>29</v>
      </c>
      <c r="G337" s="259" t="s">
        <v>50</v>
      </c>
      <c r="H337" s="280">
        <f>IF(I337="主营业务收入",1,IF(I337="营业收入",2,IF(I337="租赁收入",3,IF(I337="利息收入",4,IF(I337="企业拆借利息收入",5,IF(I337="其他业务收入",6,IF(I337="其他收入",7,IF(I337="主营业务成本",8,IF(I337="营业成本",9,IF(I337="生产成本",10,IF(I337="其他业务成本",11,IF(I337="主营业务支出",12,IF(I337="其他业务支出",13,IF(I337="营业外支出",14,IF(I337="材料采购",15,IF(I337="库存商品",16,IF(I337="库存内销商品",17,IF(I337="其他应收款",18,IF(I337="长期股权投资",19,IF(I337="其他应付款",20,IF(I337="财务费用",21,IF(I337="管理费用",22,IF(I337="管理费",23,IF(I337="销售费用",24,IF(I337="投资收益",25,IF(I337="资产处置收益",26,B))))))))))))))))))))))))))</f>
        <v>6</v>
      </c>
      <c r="I337" s="122" t="s">
        <v>99</v>
      </c>
      <c r="J337" s="14" t="s">
        <v>271</v>
      </c>
      <c r="K337" s="215">
        <v>9407062.8900000006</v>
      </c>
      <c r="L337" s="187"/>
      <c r="M337" s="187"/>
      <c r="N337" s="190"/>
      <c r="O337" s="89"/>
      <c r="P337" s="90"/>
      <c r="Q337" s="91"/>
      <c r="R337" s="66"/>
      <c r="S337" s="66"/>
      <c r="T337" s="67"/>
      <c r="U337" s="66"/>
      <c r="V337" s="66"/>
      <c r="W337" s="67"/>
      <c r="X337" s="68"/>
      <c r="Y337" s="68"/>
      <c r="Z337" s="69"/>
      <c r="AA337" s="70">
        <f t="shared" si="47"/>
        <v>9407062.8900000006</v>
      </c>
      <c r="AB337" s="70">
        <f t="shared" si="48"/>
        <v>0</v>
      </c>
      <c r="AC337" s="71"/>
      <c r="AD337" s="71"/>
      <c r="AE337" s="71"/>
      <c r="AF337" s="71"/>
      <c r="AG337" s="72"/>
      <c r="AH337" s="71"/>
      <c r="AI337" s="71"/>
      <c r="AJ337" s="71"/>
      <c r="AK337" s="71"/>
      <c r="AL337" s="71"/>
      <c r="AM337" s="71"/>
    </row>
    <row r="338" spans="1:40" ht="13" customHeight="1" x14ac:dyDescent="0.3">
      <c r="A33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38" s="226">
        <v>622</v>
      </c>
      <c r="C338" s="252" t="str">
        <f t="shared" si="50"/>
        <v>3级-4级</v>
      </c>
      <c r="D338" s="252" t="s">
        <v>33</v>
      </c>
      <c r="E338" s="252" t="s">
        <v>337</v>
      </c>
      <c r="F338" s="252" t="s">
        <v>37</v>
      </c>
      <c r="G338" s="252" t="s">
        <v>42</v>
      </c>
      <c r="H338" s="280">
        <f>IF(I338="主营业务收入",1,IF(I338="营业收入",2,IF(I338="租赁收入",3,IF(I338="利息收入",4,IF(I338="企业拆借利息收入",5,IF(I338="其他业务收入",6,IF(I338="其他收入",7,IF(I338="主营业务成本",8,IF(I338="营业成本",9,IF(I338="生产成本",10,IF(I338="其他业务成本",11,IF(I338="主营业务支出",12,IF(I338="其他业务支出",13,IF(I338="营业外支出",14,IF(I338="材料采购",15,IF(I338="库存商品",16,IF(I338="库存内销商品",17,IF(I338="其他应收款",18,IF(I338="长期股权投资",19,IF(I338="其他应付款",20,IF(I338="财务费用",21,IF(I338="管理费用",22,IF(I338="管理费",23,IF(I338="销售费用",24,IF(I338="投资收益",25,IF(I338="资产处置收益",26,B))))))))))))))))))))))))))</f>
        <v>6</v>
      </c>
      <c r="I338" s="227" t="s">
        <v>99</v>
      </c>
      <c r="J338" s="227" t="s">
        <v>43</v>
      </c>
      <c r="K338" s="228">
        <v>3731710.5</v>
      </c>
      <c r="L338" s="273"/>
      <c r="M338" s="273"/>
      <c r="N338" s="274"/>
      <c r="O338" s="230"/>
      <c r="P338" s="231"/>
      <c r="Q338" s="232"/>
      <c r="R338" s="233"/>
      <c r="S338" s="233"/>
      <c r="T338" s="234"/>
      <c r="U338" s="233"/>
      <c r="V338" s="233"/>
      <c r="W338" s="234"/>
      <c r="X338" s="235"/>
      <c r="Y338" s="235"/>
      <c r="Z338" s="236"/>
      <c r="AA338" s="237">
        <f t="shared" si="47"/>
        <v>3731710.5</v>
      </c>
      <c r="AB338" s="237">
        <f t="shared" si="48"/>
        <v>0</v>
      </c>
      <c r="AC338" s="238"/>
      <c r="AD338" s="238"/>
      <c r="AE338" s="238"/>
      <c r="AF338" s="238"/>
      <c r="AG338" s="239"/>
      <c r="AH338" s="238"/>
      <c r="AI338" s="238"/>
      <c r="AJ338" s="238"/>
      <c r="AK338" s="238"/>
      <c r="AL338" s="238"/>
      <c r="AM338" s="238"/>
      <c r="AN338" s="240"/>
    </row>
    <row r="339" spans="1:40" ht="14" x14ac:dyDescent="0.3">
      <c r="A339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39" s="226">
        <v>230</v>
      </c>
      <c r="C339" s="253" t="str">
        <f t="shared" si="50"/>
        <v>2级-2级</v>
      </c>
      <c r="D339" s="253" t="s">
        <v>29</v>
      </c>
      <c r="E339" s="253" t="s">
        <v>48</v>
      </c>
      <c r="F339" s="253" t="s">
        <v>29</v>
      </c>
      <c r="G339" s="253" t="s">
        <v>259</v>
      </c>
      <c r="H339" s="280">
        <f>IF(I339="主营业务收入",1,IF(I339="营业收入",2,IF(I339="租赁收入",3,IF(I339="利息收入",4,IF(I339="企业拆借利息收入",5,IF(I339="其他业务收入",6,IF(I339="其他收入",7,IF(I339="主营业务成本",8,IF(I339="营业成本",9,IF(I339="生产成本",10,IF(I339="其他业务成本",11,IF(I339="主营业务支出",12,IF(I339="其他业务支出",13,IF(I339="营业外支出",14,IF(I339="材料采购",15,IF(I339="库存商品",16,IF(I339="库存内销商品",17,IF(I339="其他应收款",18,IF(I339="长期股权投资",19,IF(I339="其他应付款",20,IF(I339="财务费用",21,IF(I339="管理费用",22,IF(I339="管理费",23,IF(I339="销售费用",24,IF(I339="投资收益",25,IF(I339="资产处置收益",26,B))))))))))))))))))))))))))</f>
        <v>6</v>
      </c>
      <c r="I339" s="227" t="s">
        <v>99</v>
      </c>
      <c r="J339" s="241" t="s">
        <v>32</v>
      </c>
      <c r="K339" s="228">
        <v>3414622.57</v>
      </c>
      <c r="L339" s="269"/>
      <c r="M339" s="269"/>
      <c r="N339" s="270"/>
      <c r="O339" s="235"/>
      <c r="P339" s="246"/>
      <c r="Q339" s="236"/>
      <c r="R339" s="233"/>
      <c r="S339" s="233"/>
      <c r="T339" s="234"/>
      <c r="U339" s="233"/>
      <c r="V339" s="233"/>
      <c r="W339" s="234"/>
      <c r="X339" s="235"/>
      <c r="Y339" s="235"/>
      <c r="Z339" s="236"/>
      <c r="AA339" s="237">
        <f t="shared" si="47"/>
        <v>3414622.57</v>
      </c>
      <c r="AB339" s="237">
        <f t="shared" si="48"/>
        <v>0</v>
      </c>
      <c r="AC339" s="238"/>
      <c r="AD339" s="238"/>
      <c r="AE339" s="238"/>
      <c r="AF339" s="238"/>
      <c r="AG339" s="239"/>
      <c r="AH339" s="238"/>
      <c r="AI339" s="238"/>
      <c r="AJ339" s="238"/>
      <c r="AK339" s="238"/>
      <c r="AL339" s="238"/>
      <c r="AM339" s="238"/>
      <c r="AN339" s="240"/>
    </row>
    <row r="340" spans="1:40" ht="13" customHeight="1" x14ac:dyDescent="0.3">
      <c r="A340" s="289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40" s="11">
        <v>607</v>
      </c>
      <c r="C340" s="248" t="str">
        <f t="shared" si="50"/>
        <v>3级-4级</v>
      </c>
      <c r="D340" s="248" t="s">
        <v>33</v>
      </c>
      <c r="E340" s="248" t="s">
        <v>356</v>
      </c>
      <c r="F340" s="248" t="s">
        <v>37</v>
      </c>
      <c r="G340" s="248" t="s">
        <v>42</v>
      </c>
      <c r="H340" s="280">
        <f>IF(I340="主营业务收入",1,IF(I340="营业收入",2,IF(I340="租赁收入",3,IF(I340="利息收入",4,IF(I340="企业拆借利息收入",5,IF(I340="其他业务收入",6,IF(I340="其他收入",7,IF(I340="主营业务成本",8,IF(I340="营业成本",9,IF(I340="生产成本",10,IF(I340="其他业务成本",11,IF(I340="主营业务支出",12,IF(I340="其他业务支出",13,IF(I340="营业外支出",14,IF(I340="材料采购",15,IF(I340="库存商品",16,IF(I340="库存内销商品",17,IF(I340="其他应收款",18,IF(I340="长期股权投资",19,IF(I340="其他应付款",20,IF(I340="财务费用",21,IF(I340="管理费用",22,IF(I340="管理费",23,IF(I340="销售费用",24,IF(I340="投资收益",25,IF(I340="资产处置收益",26,B))))))))))))))))))))))))))</f>
        <v>6</v>
      </c>
      <c r="I340" s="122" t="s">
        <v>99</v>
      </c>
      <c r="J340" s="122" t="s">
        <v>122</v>
      </c>
      <c r="K340" s="215">
        <v>3274765.59</v>
      </c>
      <c r="L340" s="186"/>
      <c r="M340" s="186"/>
      <c r="N340" s="191"/>
      <c r="O340" s="299"/>
      <c r="P340" s="285"/>
      <c r="Q340" s="124"/>
      <c r="R340" s="294"/>
      <c r="S340" s="294"/>
      <c r="T340" s="17"/>
      <c r="U340" s="294"/>
      <c r="V340" s="294"/>
      <c r="W340" s="17"/>
      <c r="X340" s="291"/>
      <c r="Y340" s="291"/>
      <c r="Z340" s="293"/>
      <c r="AA340" s="295">
        <f t="shared" si="47"/>
        <v>3274765.59</v>
      </c>
      <c r="AB340" s="295">
        <f t="shared" si="48"/>
        <v>0</v>
      </c>
      <c r="AC340" s="296"/>
      <c r="AD340" s="296"/>
      <c r="AE340" s="296"/>
      <c r="AF340" s="296"/>
      <c r="AG340" s="297"/>
      <c r="AH340" s="296"/>
      <c r="AI340" s="296"/>
      <c r="AJ340" s="296"/>
      <c r="AK340" s="296"/>
      <c r="AL340" s="296"/>
      <c r="AM340" s="296"/>
      <c r="AN340" s="290"/>
    </row>
    <row r="341" spans="1:40" ht="14" x14ac:dyDescent="0.3">
      <c r="A34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41" s="226">
        <v>734</v>
      </c>
      <c r="C341" s="252" t="str">
        <f t="shared" si="50"/>
        <v>3级-2级</v>
      </c>
      <c r="D341" s="252" t="s">
        <v>33</v>
      </c>
      <c r="E341" s="252" t="s">
        <v>333</v>
      </c>
      <c r="F341" s="252" t="s">
        <v>29</v>
      </c>
      <c r="G341" s="252" t="s">
        <v>56</v>
      </c>
      <c r="H341" s="280">
        <f>IF(I341="主营业务收入",1,IF(I341="营业收入",2,IF(I341="租赁收入",3,IF(I341="利息收入",4,IF(I341="企业拆借利息收入",5,IF(I341="其他业务收入",6,IF(I341="其他收入",7,IF(I341="主营业务成本",8,IF(I341="营业成本",9,IF(I341="生产成本",10,IF(I341="其他业务成本",11,IF(I341="主营业务支出",12,IF(I341="其他业务支出",13,IF(I341="营业外支出",14,IF(I341="材料采购",15,IF(I341="库存商品",16,IF(I341="库存内销商品",17,IF(I341="其他应收款",18,IF(I341="长期股权投资",19,IF(I341="其他应付款",20,IF(I341="财务费用",21,IF(I341="管理费用",22,IF(I341="管理费",23,IF(I341="销售费用",24,IF(I341="投资收益",25,IF(I341="资产处置收益",26,B))))))))))))))))))))))))))</f>
        <v>6</v>
      </c>
      <c r="I341" s="227" t="s">
        <v>99</v>
      </c>
      <c r="J341" s="227" t="s">
        <v>43</v>
      </c>
      <c r="K341" s="228">
        <v>2869726.54</v>
      </c>
      <c r="L341" s="273"/>
      <c r="M341" s="273"/>
      <c r="N341" s="360"/>
      <c r="O341" s="230"/>
      <c r="P341" s="230"/>
      <c r="Q341" s="232"/>
      <c r="R341" s="233"/>
      <c r="S341" s="233"/>
      <c r="T341" s="234"/>
      <c r="U341" s="233"/>
      <c r="V341" s="233"/>
      <c r="W341" s="234"/>
      <c r="X341" s="235"/>
      <c r="Y341" s="235"/>
      <c r="Z341" s="236"/>
      <c r="AA341" s="237">
        <f t="shared" si="47"/>
        <v>2869726.54</v>
      </c>
      <c r="AB341" s="237">
        <f t="shared" si="48"/>
        <v>0</v>
      </c>
      <c r="AC341" s="238"/>
      <c r="AD341" s="238"/>
      <c r="AE341" s="238"/>
      <c r="AF341" s="238"/>
      <c r="AG341" s="239"/>
      <c r="AH341" s="238"/>
      <c r="AI341" s="238"/>
      <c r="AJ341" s="238"/>
      <c r="AK341" s="238"/>
      <c r="AL341" s="238"/>
      <c r="AM341" s="238"/>
      <c r="AN341" s="240"/>
    </row>
    <row r="342" spans="1:40" ht="13" customHeight="1" x14ac:dyDescent="0.3">
      <c r="A342" s="289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42" s="11">
        <v>733</v>
      </c>
      <c r="C342" s="248" t="str">
        <f t="shared" si="50"/>
        <v>3级-4级</v>
      </c>
      <c r="D342" s="248" t="s">
        <v>33</v>
      </c>
      <c r="E342" s="248" t="s">
        <v>333</v>
      </c>
      <c r="F342" s="248" t="s">
        <v>37</v>
      </c>
      <c r="G342" s="248" t="s">
        <v>42</v>
      </c>
      <c r="H342" s="280">
        <f>IF(I342="主营业务收入",1,IF(I342="营业收入",2,IF(I342="租赁收入",3,IF(I342="利息收入",4,IF(I342="企业拆借利息收入",5,IF(I342="其他业务收入",6,IF(I342="其他收入",7,IF(I342="主营业务成本",8,IF(I342="营业成本",9,IF(I342="生产成本",10,IF(I342="其他业务成本",11,IF(I342="主营业务支出",12,IF(I342="其他业务支出",13,IF(I342="营业外支出",14,IF(I342="材料采购",15,IF(I342="库存商品",16,IF(I342="库存内销商品",17,IF(I342="其他应收款",18,IF(I342="长期股权投资",19,IF(I342="其他应付款",20,IF(I342="财务费用",21,IF(I342="管理费用",22,IF(I342="管理费",23,IF(I342="销售费用",24,IF(I342="投资收益",25,IF(I342="资产处置收益",26,B))))))))))))))))))))))))))</f>
        <v>6</v>
      </c>
      <c r="I342" s="122" t="s">
        <v>99</v>
      </c>
      <c r="J342" s="122" t="s">
        <v>43</v>
      </c>
      <c r="K342" s="215">
        <v>2659661.04</v>
      </c>
      <c r="L342" s="186"/>
      <c r="M342" s="186"/>
      <c r="N342" s="192"/>
      <c r="O342" s="299"/>
      <c r="P342" s="285"/>
      <c r="Q342" s="124"/>
      <c r="R342" s="294"/>
      <c r="S342" s="294"/>
      <c r="T342" s="17"/>
      <c r="U342" s="294"/>
      <c r="V342" s="294"/>
      <c r="W342" s="17"/>
      <c r="X342" s="291"/>
      <c r="Y342" s="291"/>
      <c r="Z342" s="293"/>
      <c r="AA342" s="295">
        <f t="shared" si="47"/>
        <v>2659661.04</v>
      </c>
      <c r="AB342" s="295">
        <f t="shared" si="48"/>
        <v>0</v>
      </c>
      <c r="AC342" s="296"/>
      <c r="AD342" s="296"/>
      <c r="AE342" s="296"/>
      <c r="AF342" s="296"/>
      <c r="AG342" s="297"/>
      <c r="AH342" s="296"/>
      <c r="AI342" s="296"/>
      <c r="AJ342" s="296"/>
      <c r="AK342" s="296"/>
      <c r="AL342" s="296"/>
      <c r="AM342" s="296"/>
      <c r="AN342" s="290"/>
    </row>
    <row r="343" spans="1:40" ht="14" x14ac:dyDescent="0.3">
      <c r="A34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43" s="11">
        <v>583</v>
      </c>
      <c r="C343" s="248" t="str">
        <f t="shared" si="50"/>
        <v>3级-3级</v>
      </c>
      <c r="D343" s="248" t="s">
        <v>33</v>
      </c>
      <c r="E343" s="248" t="s">
        <v>336</v>
      </c>
      <c r="F343" s="248" t="s">
        <v>33</v>
      </c>
      <c r="G343" s="248" t="s">
        <v>498</v>
      </c>
      <c r="H343" s="280">
        <f>IF(I343="主营业务收入",1,IF(I343="营业收入",2,IF(I343="租赁收入",3,IF(I343="利息收入",4,IF(I343="企业拆借利息收入",5,IF(I343="其他业务收入",6,IF(I343="其他收入",7,IF(I343="主营业务成本",8,IF(I343="营业成本",9,IF(I343="生产成本",10,IF(I343="其他业务成本",11,IF(I343="主营业务支出",12,IF(I343="其他业务支出",13,IF(I343="营业外支出",14,IF(I343="材料采购",15,IF(I343="库存商品",16,IF(I343="库存内销商品",17,IF(I343="其他应收款",18,IF(I343="长期股权投资",19,IF(I343="其他应付款",20,IF(I343="财务费用",21,IF(I343="管理费用",22,IF(I343="管理费",23,IF(I343="销售费用",24,IF(I343="投资收益",25,IF(I343="资产处置收益",26,B))))))))))))))))))))))))))</f>
        <v>6</v>
      </c>
      <c r="I343" s="272" t="s">
        <v>99</v>
      </c>
      <c r="J343" s="122" t="s">
        <v>122</v>
      </c>
      <c r="K343" s="218">
        <v>2639386.69</v>
      </c>
      <c r="L343" s="186"/>
      <c r="M343" s="186"/>
      <c r="N343" s="191"/>
      <c r="O343" s="125"/>
      <c r="P343" s="126"/>
      <c r="Q343" s="124"/>
      <c r="R343" s="66"/>
      <c r="S343" s="66"/>
      <c r="T343" s="67"/>
      <c r="U343" s="66"/>
      <c r="V343" s="66"/>
      <c r="W343" s="67"/>
      <c r="X343" s="68"/>
      <c r="Y343" s="68"/>
      <c r="Z343" s="69"/>
      <c r="AA343" s="70">
        <f t="shared" si="47"/>
        <v>2639386.69</v>
      </c>
      <c r="AB343" s="70">
        <f t="shared" si="48"/>
        <v>0</v>
      </c>
      <c r="AC343" s="71"/>
      <c r="AD343" s="71"/>
      <c r="AE343" s="71"/>
      <c r="AF343" s="71"/>
      <c r="AG343" s="72"/>
      <c r="AH343" s="71"/>
      <c r="AI343" s="71"/>
      <c r="AJ343" s="71"/>
      <c r="AK343" s="71"/>
      <c r="AL343" s="71"/>
      <c r="AM343" s="71"/>
    </row>
    <row r="344" spans="1:40" ht="13" customHeight="1" x14ac:dyDescent="0.3">
      <c r="A344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44" s="11">
        <v>219</v>
      </c>
      <c r="C344" s="249" t="str">
        <f t="shared" si="50"/>
        <v>2级-2级</v>
      </c>
      <c r="D344" s="249" t="s">
        <v>29</v>
      </c>
      <c r="E344" s="259" t="s">
        <v>215</v>
      </c>
      <c r="F344" s="249" t="s">
        <v>29</v>
      </c>
      <c r="G344" s="259" t="s">
        <v>44</v>
      </c>
      <c r="H344" s="280">
        <f>IF(I344="主营业务收入",1,IF(I344="营业收入",2,IF(I344="租赁收入",3,IF(I344="利息收入",4,IF(I344="企业拆借利息收入",5,IF(I344="其他业务收入",6,IF(I344="其他收入",7,IF(I344="主营业务成本",8,IF(I344="营业成本",9,IF(I344="生产成本",10,IF(I344="其他业务成本",11,IF(I344="主营业务支出",12,IF(I344="其他业务支出",13,IF(I344="营业外支出",14,IF(I344="材料采购",15,IF(I344="库存商品",16,IF(I344="库存内销商品",17,IF(I344="其他应收款",18,IF(I344="长期股权投资",19,IF(I344="其他应付款",20,IF(I344="财务费用",21,IF(I344="管理费用",22,IF(I344="管理费",23,IF(I344="销售费用",24,IF(I344="投资收益",25,IF(I344="资产处置收益",26,B))))))))))))))))))))))))))</f>
        <v>6</v>
      </c>
      <c r="I344" s="122" t="s">
        <v>99</v>
      </c>
      <c r="J344" s="14" t="s">
        <v>271</v>
      </c>
      <c r="K344" s="215">
        <v>2614396.16</v>
      </c>
      <c r="L344" s="187"/>
      <c r="M344" s="187"/>
      <c r="N344" s="190"/>
      <c r="O344" s="89"/>
      <c r="P344" s="90"/>
      <c r="Q344" s="91"/>
      <c r="R344" s="66"/>
      <c r="S344" s="66"/>
      <c r="T344" s="67"/>
      <c r="U344" s="66"/>
      <c r="V344" s="66"/>
      <c r="W344" s="67"/>
      <c r="X344" s="68"/>
      <c r="Y344" s="68"/>
      <c r="Z344" s="69"/>
      <c r="AA344" s="70">
        <f t="shared" si="47"/>
        <v>2614396.16</v>
      </c>
      <c r="AB344" s="70">
        <f t="shared" si="48"/>
        <v>0</v>
      </c>
      <c r="AC344" s="71"/>
      <c r="AD344" s="71"/>
      <c r="AE344" s="71"/>
      <c r="AF344" s="71"/>
      <c r="AG344" s="72"/>
      <c r="AH344" s="71"/>
      <c r="AI344" s="71"/>
      <c r="AJ344" s="71"/>
      <c r="AK344" s="71"/>
      <c r="AL344" s="71"/>
      <c r="AM344" s="71"/>
    </row>
    <row r="345" spans="1:40" s="240" customFormat="1" ht="14" x14ac:dyDescent="0.3">
      <c r="A345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45" s="11">
        <v>235</v>
      </c>
      <c r="C345" s="249" t="str">
        <f t="shared" si="50"/>
        <v>2级-4级</v>
      </c>
      <c r="D345" s="249" t="s">
        <v>658</v>
      </c>
      <c r="E345" s="251" t="s">
        <v>304</v>
      </c>
      <c r="F345" s="249" t="s">
        <v>660</v>
      </c>
      <c r="G345" s="259" t="s">
        <v>247</v>
      </c>
      <c r="H345" s="280">
        <f>IF(I345="主营业务收入",1,IF(I345="营业收入",2,IF(I345="租赁收入",3,IF(I345="利息收入",4,IF(I345="企业拆借利息收入",5,IF(I345="其他业务收入",6,IF(I345="其他收入",7,IF(I345="主营业务成本",8,IF(I345="营业成本",9,IF(I345="生产成本",10,IF(I345="其他业务成本",11,IF(I345="主营业务支出",12,IF(I345="其他业务支出",13,IF(I345="营业外支出",14,IF(I345="材料采购",15,IF(I345="库存商品",16,IF(I345="库存内销商品",17,IF(I345="其他应收款",18,IF(I345="长期股权投资",19,IF(I345="其他应付款",20,IF(I345="财务费用",21,IF(I345="管理费用",22,IF(I345="管理费",23,IF(I345="销售费用",24,IF(I345="投资收益",25,IF(I345="资产处置收益",26,B))))))))))))))))))))))))))</f>
        <v>6</v>
      </c>
      <c r="I345" s="122" t="s">
        <v>99</v>
      </c>
      <c r="J345" s="16" t="s">
        <v>306</v>
      </c>
      <c r="K345" s="215">
        <v>2219563</v>
      </c>
      <c r="L345" s="187"/>
      <c r="M345" s="187"/>
      <c r="N345" s="190"/>
      <c r="O345" s="89"/>
      <c r="P345" s="90"/>
      <c r="Q345" s="91"/>
      <c r="R345" s="21"/>
      <c r="S345" s="21"/>
      <c r="T345" s="22"/>
      <c r="U345" s="21"/>
      <c r="V345" s="21"/>
      <c r="W345" s="22"/>
      <c r="X345" s="23"/>
      <c r="Y345" s="23"/>
      <c r="Z345" s="24"/>
      <c r="AA345" s="25">
        <f t="shared" si="47"/>
        <v>2219563</v>
      </c>
      <c r="AB345" s="25">
        <f t="shared" si="48"/>
        <v>0</v>
      </c>
      <c r="AC345" s="26"/>
      <c r="AD345" s="26"/>
      <c r="AE345" s="26"/>
      <c r="AF345" s="26"/>
      <c r="AG345" s="27"/>
      <c r="AH345" s="26"/>
      <c r="AI345" s="26"/>
      <c r="AJ345" s="26"/>
      <c r="AK345" s="26"/>
      <c r="AL345" s="26"/>
      <c r="AM345" s="26"/>
      <c r="AN345"/>
    </row>
    <row r="346" spans="1:40" ht="13" customHeight="1" x14ac:dyDescent="0.3">
      <c r="A346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46" s="11">
        <v>245</v>
      </c>
      <c r="C346" s="249" t="str">
        <f t="shared" si="50"/>
        <v>2级-4级</v>
      </c>
      <c r="D346" s="249" t="s">
        <v>658</v>
      </c>
      <c r="E346" s="249" t="s">
        <v>316</v>
      </c>
      <c r="F346" s="249" t="s">
        <v>660</v>
      </c>
      <c r="G346" s="249" t="s">
        <v>42</v>
      </c>
      <c r="H346" s="280">
        <f>IF(I346="主营业务收入",1,IF(I346="营业收入",2,IF(I346="租赁收入",3,IF(I346="利息收入",4,IF(I346="企业拆借利息收入",5,IF(I346="其他业务收入",6,IF(I346="其他收入",7,IF(I346="主营业务成本",8,IF(I346="营业成本",9,IF(I346="生产成本",10,IF(I346="其他业务成本",11,IF(I346="主营业务支出",12,IF(I346="其他业务支出",13,IF(I346="营业外支出",14,IF(I346="材料采购",15,IF(I346="库存商品",16,IF(I346="库存内销商品",17,IF(I346="其他应收款",18,IF(I346="长期股权投资",19,IF(I346="其他应付款",20,IF(I346="财务费用",21,IF(I346="管理费用",22,IF(I346="管理费",23,IF(I346="销售费用",24,IF(I346="投资收益",25,IF(I346="资产处置收益",26,B))))))))))))))))))))))))))</f>
        <v>6</v>
      </c>
      <c r="I346" s="122" t="s">
        <v>99</v>
      </c>
      <c r="J346" s="16" t="s">
        <v>122</v>
      </c>
      <c r="K346" s="215">
        <v>2150423.0099999998</v>
      </c>
      <c r="L346" s="187"/>
      <c r="M346" s="187"/>
      <c r="N346" s="190"/>
      <c r="O346" s="89"/>
      <c r="P346" s="90"/>
      <c r="Q346" s="91"/>
      <c r="R346" s="21"/>
      <c r="S346" s="21"/>
      <c r="T346" s="22"/>
      <c r="U346" s="21"/>
      <c r="V346" s="21"/>
      <c r="W346" s="22"/>
      <c r="X346" s="23"/>
      <c r="Y346" s="23"/>
      <c r="Z346" s="24"/>
      <c r="AA346" s="25">
        <f t="shared" si="47"/>
        <v>2150423.0099999998</v>
      </c>
      <c r="AB346" s="25">
        <f t="shared" si="48"/>
        <v>0</v>
      </c>
      <c r="AC346" s="26"/>
      <c r="AD346" s="26"/>
      <c r="AE346" s="26"/>
      <c r="AF346" s="26"/>
      <c r="AG346" s="27"/>
      <c r="AH346" s="26"/>
      <c r="AI346" s="26"/>
      <c r="AJ346" s="26"/>
      <c r="AK346" s="26"/>
      <c r="AL346" s="26"/>
      <c r="AM346" s="26"/>
    </row>
    <row r="347" spans="1:40" ht="13" customHeight="1" x14ac:dyDescent="0.3">
      <c r="A34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47" s="226">
        <v>595</v>
      </c>
      <c r="C347" s="252" t="str">
        <f t="shared" si="50"/>
        <v>3级-3级</v>
      </c>
      <c r="D347" s="252" t="s">
        <v>33</v>
      </c>
      <c r="E347" s="252" t="s">
        <v>160</v>
      </c>
      <c r="F347" s="252" t="s">
        <v>33</v>
      </c>
      <c r="G347" s="252" t="s">
        <v>183</v>
      </c>
      <c r="H347" s="280">
        <f>IF(I347="主营业务收入",1,IF(I347="营业收入",2,IF(I347="租赁收入",3,IF(I347="利息收入",4,IF(I347="企业拆借利息收入",5,IF(I347="其他业务收入",6,IF(I347="其他收入",7,IF(I347="主营业务成本",8,IF(I347="营业成本",9,IF(I347="生产成本",10,IF(I347="其他业务成本",11,IF(I347="主营业务支出",12,IF(I347="其他业务支出",13,IF(I347="营业外支出",14,IF(I347="材料采购",15,IF(I347="库存商品",16,IF(I347="库存内销商品",17,IF(I347="其他应收款",18,IF(I347="长期股权投资",19,IF(I347="其他应付款",20,IF(I347="财务费用",21,IF(I347="管理费用",22,IF(I347="管理费",23,IF(I347="销售费用",24,IF(I347="投资收益",25,IF(I347="资产处置收益",26,B))))))))))))))))))))))))))</f>
        <v>6</v>
      </c>
      <c r="I347" s="227" t="s">
        <v>99</v>
      </c>
      <c r="J347" s="227" t="s">
        <v>271</v>
      </c>
      <c r="K347" s="228">
        <v>2091175.24</v>
      </c>
      <c r="L347" s="273"/>
      <c r="M347" s="273"/>
      <c r="N347" s="274"/>
      <c r="O347" s="230"/>
      <c r="P347" s="231"/>
      <c r="Q347" s="232"/>
      <c r="R347" s="233"/>
      <c r="S347" s="233"/>
      <c r="T347" s="234"/>
      <c r="U347" s="233"/>
      <c r="V347" s="233"/>
      <c r="W347" s="234"/>
      <c r="X347" s="235"/>
      <c r="Y347" s="235"/>
      <c r="Z347" s="236"/>
      <c r="AA347" s="237">
        <f t="shared" si="47"/>
        <v>2091175.24</v>
      </c>
      <c r="AB347" s="237">
        <f t="shared" si="48"/>
        <v>0</v>
      </c>
      <c r="AC347" s="238"/>
      <c r="AD347" s="238"/>
      <c r="AE347" s="238"/>
      <c r="AF347" s="238"/>
      <c r="AG347" s="239"/>
      <c r="AH347" s="238"/>
      <c r="AI347" s="238"/>
      <c r="AJ347" s="238"/>
      <c r="AK347" s="238"/>
      <c r="AL347" s="238"/>
      <c r="AM347" s="238"/>
      <c r="AN347" s="240"/>
    </row>
    <row r="348" spans="1:40" s="240" customFormat="1" ht="13" customHeight="1" x14ac:dyDescent="0.3">
      <c r="A34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48" s="226">
        <v>585</v>
      </c>
      <c r="C348" s="252" t="str">
        <f t="shared" si="50"/>
        <v>3级-4级</v>
      </c>
      <c r="D348" s="252" t="s">
        <v>33</v>
      </c>
      <c r="E348" s="252" t="s">
        <v>336</v>
      </c>
      <c r="F348" s="252" t="s">
        <v>37</v>
      </c>
      <c r="G348" s="252" t="s">
        <v>247</v>
      </c>
      <c r="H348" s="280">
        <f>IF(I348="主营业务收入",1,IF(I348="营业收入",2,IF(I348="租赁收入",3,IF(I348="利息收入",4,IF(I348="企业拆借利息收入",5,IF(I348="其他业务收入",6,IF(I348="其他收入",7,IF(I348="主营业务成本",8,IF(I348="营业成本",9,IF(I348="生产成本",10,IF(I348="其他业务成本",11,IF(I348="主营业务支出",12,IF(I348="其他业务支出",13,IF(I348="营业外支出",14,IF(I348="材料采购",15,IF(I348="库存商品",16,IF(I348="库存内销商品",17,IF(I348="其他应收款",18,IF(I348="长期股权投资",19,IF(I348="其他应付款",20,IF(I348="财务费用",21,IF(I348="管理费用",22,IF(I348="管理费",23,IF(I348="销售费用",24,IF(I348="投资收益",25,IF(I348="资产处置收益",26,B))))))))))))))))))))))))))</f>
        <v>6</v>
      </c>
      <c r="I348" s="283" t="s">
        <v>99</v>
      </c>
      <c r="J348" s="227" t="s">
        <v>122</v>
      </c>
      <c r="K348" s="228">
        <v>1889494.71</v>
      </c>
      <c r="L348" s="273"/>
      <c r="M348" s="284"/>
      <c r="N348" s="274"/>
      <c r="O348" s="230"/>
      <c r="P348" s="231"/>
      <c r="Q348" s="232"/>
      <c r="R348" s="233"/>
      <c r="S348" s="233"/>
      <c r="T348" s="234"/>
      <c r="U348" s="233"/>
      <c r="V348" s="233"/>
      <c r="W348" s="234"/>
      <c r="X348" s="235"/>
      <c r="Y348" s="235"/>
      <c r="Z348" s="236"/>
      <c r="AA348" s="237">
        <f t="shared" si="47"/>
        <v>1889494.71</v>
      </c>
      <c r="AB348" s="237">
        <f t="shared" si="48"/>
        <v>0</v>
      </c>
      <c r="AC348" s="238"/>
      <c r="AD348" s="238"/>
      <c r="AE348" s="238"/>
      <c r="AF348" s="238"/>
      <c r="AG348" s="239"/>
      <c r="AH348" s="238"/>
      <c r="AI348" s="238"/>
      <c r="AJ348" s="238"/>
      <c r="AK348" s="238"/>
      <c r="AL348" s="238"/>
      <c r="AM348" s="238"/>
    </row>
    <row r="349" spans="1:40" ht="13" customHeight="1" x14ac:dyDescent="0.3">
      <c r="A349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49" s="11">
        <v>60</v>
      </c>
      <c r="C349" s="249" t="str">
        <f t="shared" si="50"/>
        <v>2级-2级</v>
      </c>
      <c r="D349" s="249" t="s">
        <v>29</v>
      </c>
      <c r="E349" s="249" t="s">
        <v>47</v>
      </c>
      <c r="F349" s="249" t="s">
        <v>29</v>
      </c>
      <c r="G349" s="249" t="s">
        <v>125</v>
      </c>
      <c r="H349" s="280">
        <f>IF(I349="主营业务收入",1,IF(I349="营业收入",2,IF(I349="租赁收入",3,IF(I349="利息收入",4,IF(I349="企业拆借利息收入",5,IF(I349="其他业务收入",6,IF(I349="其他收入",7,IF(I349="主营业务成本",8,IF(I349="营业成本",9,IF(I349="生产成本",10,IF(I349="其他业务成本",11,IF(I349="主营业务支出",12,IF(I349="其他业务支出",13,IF(I349="营业外支出",14,IF(I349="材料采购",15,IF(I349="库存商品",16,IF(I349="库存内销商品",17,IF(I349="其他应收款",18,IF(I349="长期股权投资",19,IF(I349="其他应付款",20,IF(I349="财务费用",21,IF(I349="管理费用",22,IF(I349="管理费",23,IF(I349="销售费用",24,IF(I349="投资收益",25,IF(I349="资产处置收益",26,B))))))))))))))))))))))))))</f>
        <v>6</v>
      </c>
      <c r="I349" s="122" t="s">
        <v>99</v>
      </c>
      <c r="J349" s="16" t="s">
        <v>135</v>
      </c>
      <c r="K349" s="215">
        <v>1575718.28</v>
      </c>
      <c r="L349" s="187"/>
      <c r="M349" s="187"/>
      <c r="N349" s="190"/>
      <c r="O349" s="89"/>
      <c r="P349" s="89"/>
      <c r="Q349" s="91"/>
      <c r="R349" s="21"/>
      <c r="S349" s="21"/>
      <c r="T349" s="22"/>
      <c r="U349" s="21"/>
      <c r="V349" s="21"/>
      <c r="W349" s="22"/>
      <c r="X349" s="23"/>
      <c r="Y349" s="23"/>
      <c r="Z349" s="24"/>
      <c r="AA349" s="25">
        <f t="shared" si="47"/>
        <v>1575718.28</v>
      </c>
      <c r="AB349" s="25">
        <f t="shared" si="48"/>
        <v>0</v>
      </c>
      <c r="AC349" s="26"/>
      <c r="AD349" s="26"/>
      <c r="AE349" s="26"/>
      <c r="AF349" s="26"/>
      <c r="AG349" s="27"/>
      <c r="AH349" s="26"/>
      <c r="AI349" s="26"/>
      <c r="AJ349" s="26"/>
      <c r="AK349" s="26"/>
      <c r="AL349" s="26"/>
      <c r="AM349" s="26"/>
    </row>
    <row r="350" spans="1:40" ht="13" customHeight="1" x14ac:dyDescent="0.3">
      <c r="A35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50" s="11">
        <v>606</v>
      </c>
      <c r="C350" s="248" t="str">
        <f t="shared" si="50"/>
        <v>3级-2级</v>
      </c>
      <c r="D350" s="248" t="s">
        <v>33</v>
      </c>
      <c r="E350" s="248" t="s">
        <v>231</v>
      </c>
      <c r="F350" s="248" t="s">
        <v>29</v>
      </c>
      <c r="G350" s="248" t="s">
        <v>54</v>
      </c>
      <c r="H350" s="280">
        <f>IF(I350="主营业务收入",1,IF(I350="营业收入",2,IF(I350="租赁收入",3,IF(I350="利息收入",4,IF(I350="企业拆借利息收入",5,IF(I350="其他业务收入",6,IF(I350="其他收入",7,IF(I350="主营业务成本",8,IF(I350="营业成本",9,IF(I350="生产成本",10,IF(I350="其他业务成本",11,IF(I350="主营业务支出",12,IF(I350="其他业务支出",13,IF(I350="营业外支出",14,IF(I350="材料采购",15,IF(I350="库存商品",16,IF(I350="库存内销商品",17,IF(I350="其他应收款",18,IF(I350="长期股权投资",19,IF(I350="其他应付款",20,IF(I350="财务费用",21,IF(I350="管理费用",22,IF(I350="管理费",23,IF(I350="销售费用",24,IF(I350="投资收益",25,IF(I350="资产处置收益",26,B))))))))))))))))))))))))))</f>
        <v>6</v>
      </c>
      <c r="I350" s="122" t="s">
        <v>99</v>
      </c>
      <c r="J350" s="122" t="s">
        <v>43</v>
      </c>
      <c r="K350" s="215">
        <v>1531764</v>
      </c>
      <c r="L350" s="186"/>
      <c r="M350" s="186"/>
      <c r="N350" s="191"/>
      <c r="O350" s="125"/>
      <c r="P350" s="125"/>
      <c r="Q350" s="124"/>
      <c r="R350" s="21"/>
      <c r="S350" s="21"/>
      <c r="T350" s="22"/>
      <c r="U350" s="21"/>
      <c r="V350" s="21"/>
      <c r="W350" s="22"/>
      <c r="X350" s="23"/>
      <c r="Y350" s="23"/>
      <c r="Z350" s="24"/>
      <c r="AA350" s="25">
        <f t="shared" si="47"/>
        <v>1531764</v>
      </c>
      <c r="AB350" s="25">
        <f t="shared" si="48"/>
        <v>0</v>
      </c>
      <c r="AC350" s="26"/>
      <c r="AD350" s="26"/>
      <c r="AE350" s="26"/>
      <c r="AF350" s="26"/>
      <c r="AG350" s="27"/>
      <c r="AH350" s="26"/>
      <c r="AI350" s="26"/>
      <c r="AJ350" s="26"/>
      <c r="AK350" s="26"/>
      <c r="AL350" s="26"/>
      <c r="AM350" s="26"/>
    </row>
    <row r="351" spans="1:40" ht="14" x14ac:dyDescent="0.3">
      <c r="A35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51" s="226">
        <v>611</v>
      </c>
      <c r="C351" s="252" t="str">
        <f t="shared" si="50"/>
        <v>2级-2级</v>
      </c>
      <c r="D351" s="252" t="s">
        <v>29</v>
      </c>
      <c r="E351" s="252" t="s">
        <v>55</v>
      </c>
      <c r="F351" s="252" t="s">
        <v>29</v>
      </c>
      <c r="G351" s="252" t="s">
        <v>51</v>
      </c>
      <c r="H351" s="280">
        <f>IF(I351="主营业务收入",1,IF(I351="营业收入",2,IF(I351="租赁收入",3,IF(I351="利息收入",4,IF(I351="企业拆借利息收入",5,IF(I351="其他业务收入",6,IF(I351="其他收入",7,IF(I351="主营业务成本",8,IF(I351="营业成本",9,IF(I351="生产成本",10,IF(I351="其他业务成本",11,IF(I351="主营业务支出",12,IF(I351="其他业务支出",13,IF(I351="营业外支出",14,IF(I351="材料采购",15,IF(I351="库存商品",16,IF(I351="库存内销商品",17,IF(I351="其他应收款",18,IF(I351="长期股权投资",19,IF(I351="其他应付款",20,IF(I351="财务费用",21,IF(I351="管理费用",22,IF(I351="管理费",23,IF(I351="销售费用",24,IF(I351="投资收益",25,IF(I351="资产处置收益",26,B))))))))))))))))))))))))))</f>
        <v>6</v>
      </c>
      <c r="I351" s="227" t="s">
        <v>99</v>
      </c>
      <c r="J351" s="227" t="s">
        <v>32</v>
      </c>
      <c r="K351" s="228">
        <f>1452735.86</f>
        <v>1452735.86</v>
      </c>
      <c r="L351" s="273"/>
      <c r="M351" s="273"/>
      <c r="N351" s="274"/>
      <c r="O351" s="230"/>
      <c r="P351" s="231"/>
      <c r="Q351" s="232"/>
      <c r="R351" s="233"/>
      <c r="S351" s="233"/>
      <c r="T351" s="234"/>
      <c r="U351" s="233"/>
      <c r="V351" s="233"/>
      <c r="W351" s="234"/>
      <c r="X351" s="235"/>
      <c r="Y351" s="235"/>
      <c r="Z351" s="236"/>
      <c r="AA351" s="237">
        <f t="shared" si="47"/>
        <v>1452735.86</v>
      </c>
      <c r="AB351" s="237">
        <f t="shared" si="48"/>
        <v>0</v>
      </c>
      <c r="AC351" s="238"/>
      <c r="AD351" s="238"/>
      <c r="AE351" s="238"/>
      <c r="AF351" s="238"/>
      <c r="AG351" s="239"/>
      <c r="AH351" s="238"/>
      <c r="AI351" s="238"/>
      <c r="AJ351" s="238"/>
      <c r="AK351" s="238"/>
      <c r="AL351" s="238"/>
      <c r="AM351" s="238"/>
      <c r="AN351" s="240"/>
    </row>
    <row r="352" spans="1:40" ht="14" x14ac:dyDescent="0.3">
      <c r="A35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52" s="11">
        <v>627</v>
      </c>
      <c r="C352" s="248" t="str">
        <f t="shared" si="50"/>
        <v>3级-4级</v>
      </c>
      <c r="D352" s="248" t="s">
        <v>33</v>
      </c>
      <c r="E352" s="248" t="s">
        <v>338</v>
      </c>
      <c r="F352" s="248" t="s">
        <v>37</v>
      </c>
      <c r="G352" s="248" t="s">
        <v>42</v>
      </c>
      <c r="H352" s="280">
        <f>IF(I352="主营业务收入",1,IF(I352="营业收入",2,IF(I352="租赁收入",3,IF(I352="利息收入",4,IF(I352="企业拆借利息收入",5,IF(I352="其他业务收入",6,IF(I352="其他收入",7,IF(I352="主营业务成本",8,IF(I352="营业成本",9,IF(I352="生产成本",10,IF(I352="其他业务成本",11,IF(I352="主营业务支出",12,IF(I352="其他业务支出",13,IF(I352="营业外支出",14,IF(I352="材料采购",15,IF(I352="库存商品",16,IF(I352="库存内销商品",17,IF(I352="其他应收款",18,IF(I352="长期股权投资",19,IF(I352="其他应付款",20,IF(I352="财务费用",21,IF(I352="管理费用",22,IF(I352="管理费",23,IF(I352="销售费用",24,IF(I352="投资收益",25,IF(I352="资产处置收益",26,B))))))))))))))))))))))))))</f>
        <v>6</v>
      </c>
      <c r="I352" s="122" t="s">
        <v>99</v>
      </c>
      <c r="J352" s="122" t="s">
        <v>557</v>
      </c>
      <c r="K352" s="215">
        <v>1385022.68</v>
      </c>
      <c r="L352" s="186"/>
      <c r="M352" s="186"/>
      <c r="N352" s="191"/>
      <c r="O352" s="125"/>
      <c r="P352" s="126"/>
      <c r="Q352" s="124"/>
      <c r="R352" s="21"/>
      <c r="S352" s="21"/>
      <c r="T352" s="22"/>
      <c r="U352" s="21"/>
      <c r="V352" s="21"/>
      <c r="W352" s="22"/>
      <c r="X352" s="23"/>
      <c r="Y352" s="23"/>
      <c r="Z352" s="24"/>
      <c r="AA352" s="25">
        <f t="shared" si="47"/>
        <v>1385022.68</v>
      </c>
      <c r="AB352" s="25">
        <f t="shared" si="48"/>
        <v>0</v>
      </c>
      <c r="AC352" s="26"/>
      <c r="AD352" s="26"/>
      <c r="AE352" s="26"/>
      <c r="AF352" s="26"/>
      <c r="AG352" s="27"/>
      <c r="AH352" s="26"/>
      <c r="AI352" s="26"/>
      <c r="AJ352" s="26"/>
      <c r="AK352" s="26"/>
      <c r="AL352" s="26"/>
      <c r="AM352" s="26"/>
    </row>
    <row r="353" spans="1:40" ht="13" customHeight="1" x14ac:dyDescent="0.3">
      <c r="A353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53" s="226">
        <v>229</v>
      </c>
      <c r="C353" s="253" t="str">
        <f t="shared" si="50"/>
        <v>2级-1级</v>
      </c>
      <c r="D353" s="253" t="s">
        <v>29</v>
      </c>
      <c r="E353" s="253" t="s">
        <v>48</v>
      </c>
      <c r="F353" s="253" t="s">
        <v>27</v>
      </c>
      <c r="G353" s="253" t="s">
        <v>28</v>
      </c>
      <c r="H353" s="280">
        <f>IF(I353="主营业务收入",1,IF(I353="营业收入",2,IF(I353="租赁收入",3,IF(I353="利息收入",4,IF(I353="企业拆借利息收入",5,IF(I353="其他业务收入",6,IF(I353="其他收入",7,IF(I353="主营业务成本",8,IF(I353="营业成本",9,IF(I353="生产成本",10,IF(I353="其他业务成本",11,IF(I353="主营业务支出",12,IF(I353="其他业务支出",13,IF(I353="营业外支出",14,IF(I353="材料采购",15,IF(I353="库存商品",16,IF(I353="库存内销商品",17,IF(I353="其他应收款",18,IF(I353="长期股权投资",19,IF(I353="其他应付款",20,IF(I353="财务费用",21,IF(I353="管理费用",22,IF(I353="管理费",23,IF(I353="销售费用",24,IF(I353="投资收益",25,IF(I353="资产处置收益",26,B))))))))))))))))))))))))))</f>
        <v>6</v>
      </c>
      <c r="I353" s="227" t="s">
        <v>99</v>
      </c>
      <c r="J353" s="241" t="s">
        <v>32</v>
      </c>
      <c r="K353" s="228">
        <v>1301886.72</v>
      </c>
      <c r="L353" s="269"/>
      <c r="M353" s="269"/>
      <c r="N353" s="270"/>
      <c r="O353" s="235"/>
      <c r="P353" s="246"/>
      <c r="Q353" s="236"/>
      <c r="R353" s="233"/>
      <c r="S353" s="233"/>
      <c r="T353" s="234"/>
      <c r="U353" s="233"/>
      <c r="V353" s="233"/>
      <c r="W353" s="234"/>
      <c r="X353" s="235"/>
      <c r="Y353" s="235"/>
      <c r="Z353" s="236"/>
      <c r="AA353" s="237">
        <f t="shared" si="47"/>
        <v>1301886.72</v>
      </c>
      <c r="AB353" s="237">
        <f t="shared" si="48"/>
        <v>0</v>
      </c>
      <c r="AC353" s="238"/>
      <c r="AD353" s="238"/>
      <c r="AE353" s="238"/>
      <c r="AF353" s="238"/>
      <c r="AG353" s="239"/>
      <c r="AH353" s="238"/>
      <c r="AI353" s="238"/>
      <c r="AJ353" s="238"/>
      <c r="AK353" s="238"/>
      <c r="AL353" s="238"/>
      <c r="AM353" s="238"/>
      <c r="AN353" s="240"/>
    </row>
    <row r="354" spans="1:40" ht="13" customHeight="1" x14ac:dyDescent="0.3">
      <c r="A354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54" s="226">
        <v>189</v>
      </c>
      <c r="C354" s="253" t="str">
        <f t="shared" si="50"/>
        <v>3级-2级</v>
      </c>
      <c r="D354" s="253" t="s">
        <v>33</v>
      </c>
      <c r="E354" s="253" t="s">
        <v>270</v>
      </c>
      <c r="F354" s="253" t="s">
        <v>29</v>
      </c>
      <c r="G354" s="253" t="s">
        <v>44</v>
      </c>
      <c r="H354" s="280">
        <f>IF(I354="主营业务收入",1,IF(I354="营业收入",2,IF(I354="租赁收入",3,IF(I354="利息收入",4,IF(I354="企业拆借利息收入",5,IF(I354="其他业务收入",6,IF(I354="其他收入",7,IF(I354="主营业务成本",8,IF(I354="营业成本",9,IF(I354="生产成本",10,IF(I354="其他业务成本",11,IF(I354="主营业务支出",12,IF(I354="其他业务支出",13,IF(I354="营业外支出",14,IF(I354="材料采购",15,IF(I354="库存商品",16,IF(I354="库存内销商品",17,IF(I354="其他应收款",18,IF(I354="长期股权投资",19,IF(I354="其他应付款",20,IF(I354="财务费用",21,IF(I354="管理费用",22,IF(I354="管理费",23,IF(I354="销售费用",24,IF(I354="投资收益",25,IF(I354="资产处置收益",26,B))))))))))))))))))))))))))</f>
        <v>6</v>
      </c>
      <c r="I354" s="227" t="s">
        <v>99</v>
      </c>
      <c r="J354" s="245" t="s">
        <v>271</v>
      </c>
      <c r="K354" s="228">
        <v>1176772.44</v>
      </c>
      <c r="L354" s="269"/>
      <c r="M354" s="269"/>
      <c r="N354" s="270"/>
      <c r="O354" s="235"/>
      <c r="P354" s="246"/>
      <c r="Q354" s="236"/>
      <c r="R354" s="233"/>
      <c r="S354" s="233"/>
      <c r="T354" s="234"/>
      <c r="U354" s="233"/>
      <c r="V354" s="233"/>
      <c r="W354" s="234"/>
      <c r="X354" s="235"/>
      <c r="Y354" s="235"/>
      <c r="Z354" s="236"/>
      <c r="AA354" s="237">
        <f t="shared" si="47"/>
        <v>1176772.44</v>
      </c>
      <c r="AB354" s="237">
        <f t="shared" si="48"/>
        <v>0</v>
      </c>
      <c r="AC354" s="238"/>
      <c r="AD354" s="238"/>
      <c r="AE354" s="238"/>
      <c r="AF354" s="238"/>
      <c r="AG354" s="239"/>
      <c r="AH354" s="238"/>
      <c r="AI354" s="238"/>
      <c r="AJ354" s="238"/>
      <c r="AK354" s="238"/>
      <c r="AL354" s="238"/>
      <c r="AM354" s="238"/>
      <c r="AN354" s="240"/>
    </row>
    <row r="355" spans="1:40" ht="14" x14ac:dyDescent="0.3">
      <c r="A35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55" s="226">
        <v>591</v>
      </c>
      <c r="C355" s="252" t="str">
        <f t="shared" si="50"/>
        <v>3级-4级</v>
      </c>
      <c r="D355" s="252" t="s">
        <v>33</v>
      </c>
      <c r="E355" s="252" t="s">
        <v>160</v>
      </c>
      <c r="F355" s="252" t="s">
        <v>37</v>
      </c>
      <c r="G355" s="252" t="s">
        <v>66</v>
      </c>
      <c r="H355" s="280">
        <f>IF(I355="主营业务收入",1,IF(I355="营业收入",2,IF(I355="租赁收入",3,IF(I355="利息收入",4,IF(I355="企业拆借利息收入",5,IF(I355="其他业务收入",6,IF(I355="其他收入",7,IF(I355="主营业务成本",8,IF(I355="营业成本",9,IF(I355="生产成本",10,IF(I355="其他业务成本",11,IF(I355="主营业务支出",12,IF(I355="其他业务支出",13,IF(I355="营业外支出",14,IF(I355="材料采购",15,IF(I355="库存商品",16,IF(I355="库存内销商品",17,IF(I355="其他应收款",18,IF(I355="长期股权投资",19,IF(I355="其他应付款",20,IF(I355="财务费用",21,IF(I355="管理费用",22,IF(I355="管理费",23,IF(I355="销售费用",24,IF(I355="投资收益",25,IF(I355="资产处置收益",26,B))))))))))))))))))))))))))</f>
        <v>6</v>
      </c>
      <c r="I355" s="227" t="s">
        <v>99</v>
      </c>
      <c r="J355" s="227" t="s">
        <v>271</v>
      </c>
      <c r="K355" s="287">
        <v>1168542.47</v>
      </c>
      <c r="L355" s="273"/>
      <c r="M355" s="273"/>
      <c r="N355" s="274"/>
      <c r="O355" s="230"/>
      <c r="P355" s="230"/>
      <c r="Q355" s="232"/>
      <c r="R355" s="233"/>
      <c r="S355" s="233"/>
      <c r="T355" s="234"/>
      <c r="U355" s="233"/>
      <c r="V355" s="233"/>
      <c r="W355" s="234"/>
      <c r="X355" s="235"/>
      <c r="Y355" s="235"/>
      <c r="Z355" s="236"/>
      <c r="AA355" s="237">
        <f t="shared" si="47"/>
        <v>1168542.47</v>
      </c>
      <c r="AB355" s="237">
        <f t="shared" si="48"/>
        <v>0</v>
      </c>
      <c r="AC355" s="238"/>
      <c r="AD355" s="238"/>
      <c r="AE355" s="238"/>
      <c r="AF355" s="238"/>
      <c r="AG355" s="239"/>
      <c r="AH355" s="238"/>
      <c r="AI355" s="238"/>
      <c r="AJ355" s="238"/>
      <c r="AK355" s="238"/>
      <c r="AL355" s="238"/>
      <c r="AM355" s="238"/>
      <c r="AN355" s="240"/>
    </row>
    <row r="356" spans="1:40" ht="13" customHeight="1" x14ac:dyDescent="0.3">
      <c r="A35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56" s="11">
        <v>790</v>
      </c>
      <c r="C356" s="249" t="str">
        <f t="shared" si="50"/>
        <v>2级-4级</v>
      </c>
      <c r="D356" s="249" t="s">
        <v>29</v>
      </c>
      <c r="E356" s="249" t="s">
        <v>44</v>
      </c>
      <c r="F356" s="249" t="s">
        <v>37</v>
      </c>
      <c r="G356" s="249" t="s">
        <v>42</v>
      </c>
      <c r="H356" s="280">
        <f>IF(I356="主营业务收入",1,IF(I356="营业收入",2,IF(I356="租赁收入",3,IF(I356="利息收入",4,IF(I356="企业拆借利息收入",5,IF(I356="其他业务收入",6,IF(I356="其他收入",7,IF(I356="主营业务成本",8,IF(I356="营业成本",9,IF(I356="生产成本",10,IF(I356="其他业务成本",11,IF(I356="主营业务支出",12,IF(I356="其他业务支出",13,IF(I356="营业外支出",14,IF(I356="材料采购",15,IF(I356="库存商品",16,IF(I356="库存内销商品",17,IF(I356="其他应收款",18,IF(I356="长期股权投资",19,IF(I356="其他应付款",20,IF(I356="财务费用",21,IF(I356="管理费用",22,IF(I356="管理费",23,IF(I356="销售费用",24,IF(I356="投资收益",25,IF(I356="资产处置收益",26,B))))))))))))))))))))))))))</f>
        <v>6</v>
      </c>
      <c r="I356" s="248" t="s">
        <v>99</v>
      </c>
      <c r="J356" s="250" t="s">
        <v>271</v>
      </c>
      <c r="K356" s="215">
        <v>1098138.46</v>
      </c>
      <c r="L356" s="188"/>
      <c r="M356" s="188"/>
      <c r="N356" s="190"/>
      <c r="O356" s="89"/>
      <c r="P356" s="89"/>
      <c r="Q356" s="91"/>
      <c r="R356" s="21"/>
      <c r="S356" s="21"/>
      <c r="T356" s="22"/>
      <c r="U356" s="21"/>
      <c r="V356" s="21"/>
      <c r="W356" s="22"/>
      <c r="X356" s="23"/>
      <c r="Y356" s="23"/>
      <c r="Z356" s="24"/>
      <c r="AA356" s="25" t="e">
        <f>ROUND(#REF!-W356-Z356,2)</f>
        <v>#REF!</v>
      </c>
      <c r="AB356" s="25">
        <f>ROUND(N355+Q356-T356,2)</f>
        <v>0</v>
      </c>
      <c r="AC356" s="26"/>
      <c r="AD356" s="26"/>
      <c r="AE356" s="26"/>
      <c r="AF356" s="26"/>
      <c r="AG356" s="27"/>
      <c r="AH356" s="26"/>
      <c r="AI356" s="26"/>
      <c r="AJ356" s="26"/>
      <c r="AK356" s="26"/>
      <c r="AL356" s="26"/>
      <c r="AM356" s="26"/>
    </row>
    <row r="357" spans="1:40" ht="13" customHeight="1" x14ac:dyDescent="0.3">
      <c r="A357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57" s="11">
        <v>802</v>
      </c>
      <c r="C357" s="249" t="str">
        <f t="shared" si="50"/>
        <v>2级-1级</v>
      </c>
      <c r="D357" s="249" t="s">
        <v>29</v>
      </c>
      <c r="E357" s="249" t="s">
        <v>44</v>
      </c>
      <c r="F357" s="249" t="s">
        <v>27</v>
      </c>
      <c r="G357" s="249" t="s">
        <v>28</v>
      </c>
      <c r="H357" s="280">
        <f>IF(I357="主营业务收入",1,IF(I357="营业收入",2,IF(I357="租赁收入",3,IF(I357="利息收入",4,IF(I357="企业拆借利息收入",5,IF(I357="其他业务收入",6,IF(I357="其他收入",7,IF(I357="主营业务成本",8,IF(I357="营业成本",9,IF(I357="生产成本",10,IF(I357="其他业务成本",11,IF(I357="主营业务支出",12,IF(I357="其他业务支出",13,IF(I357="营业外支出",14,IF(I357="材料采购",15,IF(I357="库存商品",16,IF(I357="库存内销商品",17,IF(I357="其他应收款",18,IF(I357="长期股权投资",19,IF(I357="其他应付款",20,IF(I357="财务费用",21,IF(I357="管理费用",22,IF(I357="管理费",23,IF(I357="销售费用",24,IF(I357="投资收益",25,IF(I357="资产处置收益",26,B))))))))))))))))))))))))))</f>
        <v>6</v>
      </c>
      <c r="I357" s="248" t="s">
        <v>99</v>
      </c>
      <c r="J357" s="249" t="s">
        <v>32</v>
      </c>
      <c r="K357" s="215">
        <v>1081367.92</v>
      </c>
      <c r="L357" s="188"/>
      <c r="M357" s="188"/>
      <c r="N357" s="190"/>
      <c r="O357" s="89"/>
      <c r="P357" s="89"/>
      <c r="Q357" s="91"/>
      <c r="R357" s="21"/>
      <c r="S357" s="21"/>
      <c r="T357" s="22"/>
      <c r="U357" s="21"/>
      <c r="V357" s="21"/>
      <c r="W357" s="22"/>
      <c r="X357" s="23"/>
      <c r="Y357" s="23"/>
      <c r="Z357" s="24"/>
      <c r="AA357" s="25">
        <f>ROUND(K351-W357-Z357,2)</f>
        <v>1452735.86</v>
      </c>
      <c r="AB357" s="25">
        <f>ROUND(N356+Q357-T357,2)</f>
        <v>0</v>
      </c>
      <c r="AC357" s="26"/>
      <c r="AD357" s="26"/>
      <c r="AE357" s="26"/>
      <c r="AF357" s="26"/>
      <c r="AG357" s="27"/>
      <c r="AH357" s="26"/>
      <c r="AI357" s="26"/>
      <c r="AJ357" s="26"/>
      <c r="AK357" s="26"/>
      <c r="AL357" s="26"/>
      <c r="AM357" s="26"/>
    </row>
    <row r="358" spans="1:40" ht="13" customHeight="1" x14ac:dyDescent="0.3">
      <c r="A358" s="289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58" s="11">
        <v>236</v>
      </c>
      <c r="C358" s="249" t="str">
        <f t="shared" si="50"/>
        <v>2级-1级</v>
      </c>
      <c r="D358" s="249" t="s">
        <v>658</v>
      </c>
      <c r="E358" s="251" t="s">
        <v>304</v>
      </c>
      <c r="F358" s="249" t="s">
        <v>661</v>
      </c>
      <c r="G358" s="251" t="s">
        <v>180</v>
      </c>
      <c r="H358" s="280">
        <f>IF(I358="主营业务收入",1,IF(I358="营业收入",2,IF(I358="租赁收入",3,IF(I358="利息收入",4,IF(I358="企业拆借利息收入",5,IF(I358="其他业务收入",6,IF(I358="其他收入",7,IF(I358="主营业务成本",8,IF(I358="营业成本",9,IF(I358="生产成本",10,IF(I358="其他业务成本",11,IF(I358="主营业务支出",12,IF(I358="其他业务支出",13,IF(I358="营业外支出",14,IF(I358="材料采购",15,IF(I358="库存商品",16,IF(I358="库存内销商品",17,IF(I358="其他应收款",18,IF(I358="长期股权投资",19,IF(I358="其他应付款",20,IF(I358="财务费用",21,IF(I358="管理费用",22,IF(I358="管理费",23,IF(I358="销售费用",24,IF(I358="投资收益",25,IF(I358="资产处置收益",26,B))))))))))))))))))))))))))</f>
        <v>6</v>
      </c>
      <c r="I358" s="122" t="s">
        <v>99</v>
      </c>
      <c r="J358" s="16" t="s">
        <v>32</v>
      </c>
      <c r="K358" s="215">
        <v>990566.04</v>
      </c>
      <c r="L358" s="187"/>
      <c r="M358" s="187"/>
      <c r="N358" s="190"/>
      <c r="O358" s="291"/>
      <c r="P358" s="292"/>
      <c r="Q358" s="293"/>
      <c r="R358" s="294"/>
      <c r="S358" s="294"/>
      <c r="T358" s="17"/>
      <c r="U358" s="294"/>
      <c r="V358" s="294"/>
      <c r="W358" s="17"/>
      <c r="X358" s="291"/>
      <c r="Y358" s="291"/>
      <c r="Z358" s="293"/>
      <c r="AA358" s="295">
        <f t="shared" ref="AA358:AA364" si="51">ROUND(K358-W358-Z358,2)</f>
        <v>990566.04</v>
      </c>
      <c r="AB358" s="295">
        <f t="shared" ref="AB358:AB364" si="52">ROUND(N358+Q358-T358,2)</f>
        <v>0</v>
      </c>
      <c r="AC358" s="296"/>
      <c r="AD358" s="296"/>
      <c r="AE358" s="296"/>
      <c r="AF358" s="296"/>
      <c r="AG358" s="297"/>
      <c r="AH358" s="296"/>
      <c r="AI358" s="296"/>
      <c r="AJ358" s="296"/>
      <c r="AK358" s="296"/>
      <c r="AL358" s="296"/>
      <c r="AM358" s="296"/>
      <c r="AN358" s="290"/>
    </row>
    <row r="359" spans="1:40" ht="13" customHeight="1" x14ac:dyDescent="0.3">
      <c r="A35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59" s="11">
        <v>614</v>
      </c>
      <c r="C359" s="248" t="str">
        <f t="shared" ref="C359:C374" si="53">TEXT(D359,"000")&amp;"-"&amp;TEXT(F359,"000")</f>
        <v>2级-4级</v>
      </c>
      <c r="D359" s="248" t="s">
        <v>29</v>
      </c>
      <c r="E359" s="248" t="s">
        <v>55</v>
      </c>
      <c r="F359" s="248" t="s">
        <v>37</v>
      </c>
      <c r="G359" s="248" t="s">
        <v>42</v>
      </c>
      <c r="H359" s="280">
        <f>IF(I359="主营业务收入",1,IF(I359="营业收入",2,IF(I359="租赁收入",3,IF(I359="利息收入",4,IF(I359="企业拆借利息收入",5,IF(I359="其他业务收入",6,IF(I359="其他收入",7,IF(I359="主营业务成本",8,IF(I359="营业成本",9,IF(I359="生产成本",10,IF(I359="其他业务成本",11,IF(I359="主营业务支出",12,IF(I359="其他业务支出",13,IF(I359="营业外支出",14,IF(I359="材料采购",15,IF(I359="库存商品",16,IF(I359="库存内销商品",17,IF(I359="其他应收款",18,IF(I359="长期股权投资",19,IF(I359="其他应付款",20,IF(I359="财务费用",21,IF(I359="管理费用",22,IF(I359="管理费",23,IF(I359="销售费用",24,IF(I359="投资收益",25,IF(I359="资产处置收益",26,B))))))))))))))))))))))))))</f>
        <v>6</v>
      </c>
      <c r="I359" s="122" t="s">
        <v>99</v>
      </c>
      <c r="J359" s="122" t="s">
        <v>271</v>
      </c>
      <c r="K359" s="215">
        <v>983657.66</v>
      </c>
      <c r="L359" s="186"/>
      <c r="M359" s="186"/>
      <c r="N359" s="191"/>
      <c r="O359" s="125"/>
      <c r="P359" s="126"/>
      <c r="Q359" s="124"/>
      <c r="R359" s="21"/>
      <c r="S359" s="21"/>
      <c r="T359" s="22"/>
      <c r="U359" s="21"/>
      <c r="V359" s="21"/>
      <c r="W359" s="22"/>
      <c r="X359" s="23"/>
      <c r="Y359" s="23"/>
      <c r="Z359" s="24"/>
      <c r="AA359" s="25">
        <f t="shared" si="51"/>
        <v>983657.66</v>
      </c>
      <c r="AB359" s="25">
        <f t="shared" si="52"/>
        <v>0</v>
      </c>
      <c r="AC359" s="26"/>
      <c r="AD359" s="26"/>
      <c r="AE359" s="26"/>
      <c r="AF359" s="26"/>
      <c r="AG359" s="27"/>
      <c r="AH359" s="26"/>
      <c r="AI359" s="26"/>
      <c r="AJ359" s="26"/>
      <c r="AK359" s="26"/>
      <c r="AL359" s="26"/>
      <c r="AM359" s="26"/>
    </row>
    <row r="360" spans="1:40" ht="14" x14ac:dyDescent="0.3">
      <c r="A36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60" s="11">
        <v>220</v>
      </c>
      <c r="C360" s="249" t="str">
        <f t="shared" si="53"/>
        <v>2级-3级</v>
      </c>
      <c r="D360" s="249" t="s">
        <v>29</v>
      </c>
      <c r="E360" s="259" t="s">
        <v>215</v>
      </c>
      <c r="F360" s="249" t="s">
        <v>33</v>
      </c>
      <c r="G360" s="259" t="s">
        <v>65</v>
      </c>
      <c r="H360" s="280">
        <f>IF(I360="主营业务收入",1,IF(I360="营业收入",2,IF(I360="租赁收入",3,IF(I360="利息收入",4,IF(I360="企业拆借利息收入",5,IF(I360="其他业务收入",6,IF(I360="其他收入",7,IF(I360="主营业务成本",8,IF(I360="营业成本",9,IF(I360="生产成本",10,IF(I360="其他业务成本",11,IF(I360="主营业务支出",12,IF(I360="其他业务支出",13,IF(I360="营业外支出",14,IF(I360="材料采购",15,IF(I360="库存商品",16,IF(I360="库存内销商品",17,IF(I360="其他应收款",18,IF(I360="长期股权投资",19,IF(I360="其他应付款",20,IF(I360="财务费用",21,IF(I360="管理费用",22,IF(I360="管理费",23,IF(I360="销售费用",24,IF(I360="投资收益",25,IF(I360="资产处置收益",26,B))))))))))))))))))))))))))</f>
        <v>6</v>
      </c>
      <c r="I360" s="122" t="s">
        <v>99</v>
      </c>
      <c r="J360" s="14" t="s">
        <v>271</v>
      </c>
      <c r="K360" s="215">
        <v>826776.18</v>
      </c>
      <c r="L360" s="187"/>
      <c r="M360" s="187"/>
      <c r="N360" s="190"/>
      <c r="O360" s="89"/>
      <c r="P360" s="90"/>
      <c r="Q360" s="91"/>
      <c r="R360" s="66"/>
      <c r="S360" s="66"/>
      <c r="T360" s="67"/>
      <c r="U360" s="66"/>
      <c r="V360" s="66"/>
      <c r="W360" s="67"/>
      <c r="X360" s="68"/>
      <c r="Y360" s="68"/>
      <c r="Z360" s="69"/>
      <c r="AA360" s="70">
        <f t="shared" si="51"/>
        <v>826776.18</v>
      </c>
      <c r="AB360" s="70">
        <f t="shared" si="52"/>
        <v>0</v>
      </c>
      <c r="AC360" s="71"/>
      <c r="AD360" s="71"/>
      <c r="AE360" s="71"/>
      <c r="AF360" s="71"/>
      <c r="AG360" s="72"/>
      <c r="AH360" s="71"/>
      <c r="AI360" s="71"/>
      <c r="AJ360" s="71"/>
      <c r="AK360" s="71"/>
      <c r="AL360" s="71"/>
      <c r="AM360" s="71"/>
    </row>
    <row r="361" spans="1:40" ht="13" customHeight="1" x14ac:dyDescent="0.3">
      <c r="A36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61" s="226">
        <v>626</v>
      </c>
      <c r="C361" s="252" t="str">
        <f t="shared" si="53"/>
        <v>3级-4级</v>
      </c>
      <c r="D361" s="252" t="s">
        <v>33</v>
      </c>
      <c r="E361" s="252" t="s">
        <v>338</v>
      </c>
      <c r="F361" s="252" t="s">
        <v>37</v>
      </c>
      <c r="G361" s="252" t="s">
        <v>66</v>
      </c>
      <c r="H361" s="280">
        <f>IF(I361="主营业务收入",1,IF(I361="营业收入",2,IF(I361="租赁收入",3,IF(I361="利息收入",4,IF(I361="企业拆借利息收入",5,IF(I361="其他业务收入",6,IF(I361="其他收入",7,IF(I361="主营业务成本",8,IF(I361="营业成本",9,IF(I361="生产成本",10,IF(I361="其他业务成本",11,IF(I361="主营业务支出",12,IF(I361="其他业务支出",13,IF(I361="营业外支出",14,IF(I361="材料采购",15,IF(I361="库存商品",16,IF(I361="库存内销商品",17,IF(I361="其他应收款",18,IF(I361="长期股权投资",19,IF(I361="其他应付款",20,IF(I361="财务费用",21,IF(I361="管理费用",22,IF(I361="管理费",23,IF(I361="销售费用",24,IF(I361="投资收益",25,IF(I361="资产处置收益",26,B))))))))))))))))))))))))))</f>
        <v>6</v>
      </c>
      <c r="I361" s="227" t="s">
        <v>99</v>
      </c>
      <c r="J361" s="227" t="s">
        <v>557</v>
      </c>
      <c r="K361" s="228">
        <v>717370.54</v>
      </c>
      <c r="L361" s="273"/>
      <c r="M361" s="273"/>
      <c r="N361" s="274"/>
      <c r="O361" s="230"/>
      <c r="P361" s="231"/>
      <c r="Q361" s="232"/>
      <c r="R361" s="233"/>
      <c r="S361" s="233"/>
      <c r="T361" s="234"/>
      <c r="U361" s="233"/>
      <c r="V361" s="233"/>
      <c r="W361" s="234"/>
      <c r="X361" s="235"/>
      <c r="Y361" s="235"/>
      <c r="Z361" s="236"/>
      <c r="AA361" s="237">
        <f t="shared" si="51"/>
        <v>717370.54</v>
      </c>
      <c r="AB361" s="237">
        <f t="shared" si="52"/>
        <v>0</v>
      </c>
      <c r="AC361" s="238"/>
      <c r="AD361" s="238"/>
      <c r="AE361" s="238"/>
      <c r="AF361" s="238"/>
      <c r="AG361" s="239"/>
      <c r="AH361" s="238"/>
      <c r="AI361" s="238"/>
      <c r="AJ361" s="238"/>
      <c r="AK361" s="238"/>
      <c r="AL361" s="238"/>
      <c r="AM361" s="238"/>
      <c r="AN361" s="240"/>
    </row>
    <row r="362" spans="1:40" ht="14" x14ac:dyDescent="0.3">
      <c r="A362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62" s="11">
        <v>248</v>
      </c>
      <c r="C362" s="249" t="str">
        <f t="shared" si="53"/>
        <v>2级-3级</v>
      </c>
      <c r="D362" s="249" t="s">
        <v>658</v>
      </c>
      <c r="E362" s="249" t="s">
        <v>64</v>
      </c>
      <c r="F362" s="249" t="s">
        <v>659</v>
      </c>
      <c r="G362" s="249" t="s">
        <v>280</v>
      </c>
      <c r="H362" s="280">
        <f>IF(I362="主营业务收入",1,IF(I362="营业收入",2,IF(I362="租赁收入",3,IF(I362="利息收入",4,IF(I362="企业拆借利息收入",5,IF(I362="其他业务收入",6,IF(I362="其他收入",7,IF(I362="主营业务成本",8,IF(I362="营业成本",9,IF(I362="生产成本",10,IF(I362="其他业务成本",11,IF(I362="主营业务支出",12,IF(I362="其他业务支出",13,IF(I362="营业外支出",14,IF(I362="材料采购",15,IF(I362="库存商品",16,IF(I362="库存内销商品",17,IF(I362="其他应收款",18,IF(I362="长期股权投资",19,IF(I362="其他应付款",20,IF(I362="财务费用",21,IF(I362="管理费用",22,IF(I362="管理费",23,IF(I362="销售费用",24,IF(I362="投资收益",25,IF(I362="资产处置收益",26,B))))))))))))))))))))))))))</f>
        <v>6</v>
      </c>
      <c r="I362" s="122" t="s">
        <v>99</v>
      </c>
      <c r="J362" s="16" t="s">
        <v>320</v>
      </c>
      <c r="K362" s="215">
        <v>681132.12</v>
      </c>
      <c r="L362" s="187"/>
      <c r="M362" s="187"/>
      <c r="N362" s="190"/>
      <c r="O362" s="89"/>
      <c r="P362" s="90"/>
      <c r="Q362" s="91"/>
      <c r="R362" s="21"/>
      <c r="S362" s="21"/>
      <c r="T362" s="22"/>
      <c r="U362" s="21"/>
      <c r="V362" s="21"/>
      <c r="W362" s="22"/>
      <c r="X362" s="23"/>
      <c r="Y362" s="23"/>
      <c r="Z362" s="24"/>
      <c r="AA362" s="266">
        <f t="shared" si="51"/>
        <v>681132.12</v>
      </c>
      <c r="AB362" s="25">
        <f t="shared" si="52"/>
        <v>0</v>
      </c>
      <c r="AC362" s="26"/>
      <c r="AD362" s="26"/>
      <c r="AE362" s="26"/>
      <c r="AF362" s="26"/>
      <c r="AG362" s="27"/>
      <c r="AH362" s="26"/>
      <c r="AI362" s="26"/>
      <c r="AJ362" s="26"/>
      <c r="AK362" s="26"/>
      <c r="AL362" s="26"/>
      <c r="AM362" s="26"/>
    </row>
    <row r="363" spans="1:40" ht="13" customHeight="1" x14ac:dyDescent="0.3">
      <c r="A363" s="225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63" s="226">
        <v>231</v>
      </c>
      <c r="C363" s="253" t="str">
        <f t="shared" si="53"/>
        <v>2级-2级</v>
      </c>
      <c r="D363" s="253" t="s">
        <v>29</v>
      </c>
      <c r="E363" s="253" t="s">
        <v>48</v>
      </c>
      <c r="F363" s="253" t="s">
        <v>29</v>
      </c>
      <c r="G363" s="253" t="s">
        <v>301</v>
      </c>
      <c r="H363" s="280">
        <f>IF(I363="主营业务收入",1,IF(I363="营业收入",2,IF(I363="租赁收入",3,IF(I363="利息收入",4,IF(I363="企业拆借利息收入",5,IF(I363="其他业务收入",6,IF(I363="其他收入",7,IF(I363="主营业务成本",8,IF(I363="营业成本",9,IF(I363="生产成本",10,IF(I363="其他业务成本",11,IF(I363="主营业务支出",12,IF(I363="其他业务支出",13,IF(I363="营业外支出",14,IF(I363="材料采购",15,IF(I363="库存商品",16,IF(I363="库存内销商品",17,IF(I363="其他应收款",18,IF(I363="长期股权投资",19,IF(I363="其他应付款",20,IF(I363="财务费用",21,IF(I363="管理费用",22,IF(I363="管理费",23,IF(I363="销售费用",24,IF(I363="投资收益",25,IF(I363="资产处置收益",26,B))))))))))))))))))))))))))</f>
        <v>6</v>
      </c>
      <c r="I363" s="227" t="s">
        <v>99</v>
      </c>
      <c r="J363" s="241" t="s">
        <v>32</v>
      </c>
      <c r="K363" s="228">
        <v>645283.07999999996</v>
      </c>
      <c r="L363" s="269"/>
      <c r="M363" s="269"/>
      <c r="N363" s="270"/>
      <c r="O363" s="235"/>
      <c r="P363" s="246"/>
      <c r="Q363" s="236"/>
      <c r="R363" s="233"/>
      <c r="S363" s="233"/>
      <c r="T363" s="234"/>
      <c r="U363" s="233"/>
      <c r="V363" s="233"/>
      <c r="W363" s="234"/>
      <c r="X363" s="235"/>
      <c r="Y363" s="235"/>
      <c r="Z363" s="236"/>
      <c r="AA363" s="237">
        <f t="shared" si="51"/>
        <v>645283.07999999996</v>
      </c>
      <c r="AB363" s="237">
        <f t="shared" si="52"/>
        <v>0</v>
      </c>
      <c r="AC363" s="238"/>
      <c r="AD363" s="238"/>
      <c r="AE363" s="238"/>
      <c r="AF363" s="238"/>
      <c r="AG363" s="239"/>
      <c r="AH363" s="238"/>
      <c r="AI363" s="238"/>
      <c r="AJ363" s="238"/>
      <c r="AK363" s="238"/>
      <c r="AL363" s="238"/>
      <c r="AM363" s="238"/>
      <c r="AN363" s="240"/>
    </row>
    <row r="364" spans="1:40" ht="14" x14ac:dyDescent="0.3">
      <c r="A36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64" s="11">
        <v>689</v>
      </c>
      <c r="C364" s="248" t="str">
        <f t="shared" si="53"/>
        <v>3级-4级</v>
      </c>
      <c r="D364" s="248" t="s">
        <v>33</v>
      </c>
      <c r="E364" s="248" t="s">
        <v>346</v>
      </c>
      <c r="F364" s="248" t="s">
        <v>37</v>
      </c>
      <c r="G364" s="248" t="s">
        <v>42</v>
      </c>
      <c r="H364" s="280">
        <f>IF(I364="主营业务收入",1,IF(I364="营业收入",2,IF(I364="租赁收入",3,IF(I364="利息收入",4,IF(I364="企业拆借利息收入",5,IF(I364="其他业务收入",6,IF(I364="其他收入",7,IF(I364="主营业务成本",8,IF(I364="营业成本",9,IF(I364="生产成本",10,IF(I364="其他业务成本",11,IF(I364="主营业务支出",12,IF(I364="其他业务支出",13,IF(I364="营业外支出",14,IF(I364="材料采购",15,IF(I364="库存商品",16,IF(I364="库存内销商品",17,IF(I364="其他应收款",18,IF(I364="长期股权投资",19,IF(I364="其他应付款",20,IF(I364="财务费用",21,IF(I364="管理费用",22,IF(I364="管理费",23,IF(I364="销售费用",24,IF(I364="投资收益",25,IF(I364="资产处置收益",26,B))))))))))))))))))))))))))</f>
        <v>6</v>
      </c>
      <c r="I364" s="122" t="s">
        <v>99</v>
      </c>
      <c r="J364" s="122"/>
      <c r="K364" s="215">
        <v>612288.72</v>
      </c>
      <c r="L364" s="186"/>
      <c r="M364" s="186"/>
      <c r="N364" s="191"/>
      <c r="O364" s="125"/>
      <c r="P364" s="126"/>
      <c r="Q364" s="124"/>
      <c r="R364" s="21"/>
      <c r="S364" s="21"/>
      <c r="T364" s="22"/>
      <c r="U364" s="21"/>
      <c r="V364" s="21"/>
      <c r="W364" s="22"/>
      <c r="X364" s="23"/>
      <c r="Y364" s="23"/>
      <c r="Z364" s="24"/>
      <c r="AA364" s="266">
        <f t="shared" si="51"/>
        <v>612288.72</v>
      </c>
      <c r="AB364" s="25">
        <f t="shared" si="52"/>
        <v>0</v>
      </c>
      <c r="AC364" s="26"/>
      <c r="AD364" s="26"/>
      <c r="AE364" s="26"/>
      <c r="AF364" s="26"/>
      <c r="AG364" s="27"/>
      <c r="AH364" s="26"/>
      <c r="AI364" s="26"/>
      <c r="AJ364" s="26"/>
      <c r="AK364" s="26"/>
      <c r="AL364" s="26"/>
      <c r="AM364" s="26"/>
    </row>
    <row r="365" spans="1:40" ht="13" customHeight="1" x14ac:dyDescent="0.3">
      <c r="A36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65" s="11">
        <v>798</v>
      </c>
      <c r="C365" s="249" t="str">
        <f t="shared" si="53"/>
        <v>2级-2级</v>
      </c>
      <c r="D365" s="249" t="s">
        <v>29</v>
      </c>
      <c r="E365" s="249" t="s">
        <v>44</v>
      </c>
      <c r="F365" s="249" t="s">
        <v>29</v>
      </c>
      <c r="G365" s="249" t="s">
        <v>50</v>
      </c>
      <c r="H365" s="280">
        <f>IF(I365="主营业务收入",1,IF(I365="营业收入",2,IF(I365="租赁收入",3,IF(I365="利息收入",4,IF(I365="企业拆借利息收入",5,IF(I365="其他业务收入",6,IF(I365="其他收入",7,IF(I365="主营业务成本",8,IF(I365="营业成本",9,IF(I365="生产成本",10,IF(I365="其他业务成本",11,IF(I365="主营业务支出",12,IF(I365="其他业务支出",13,IF(I365="营业外支出",14,IF(I365="材料采购",15,IF(I365="库存商品",16,IF(I365="库存内销商品",17,IF(I365="其他应收款",18,IF(I365="长期股权投资",19,IF(I365="其他应付款",20,IF(I365="财务费用",21,IF(I365="管理费用",22,IF(I365="管理费",23,IF(I365="销售费用",24,IF(I365="投资收益",25,IF(I365="资产处置收益",26,B))))))))))))))))))))))))))</f>
        <v>6</v>
      </c>
      <c r="I365" s="122" t="s">
        <v>99</v>
      </c>
      <c r="J365" s="87" t="s">
        <v>627</v>
      </c>
      <c r="K365" s="215">
        <v>603043.64</v>
      </c>
      <c r="L365" s="188"/>
      <c r="M365" s="188"/>
      <c r="N365" s="190"/>
      <c r="O365" s="89"/>
      <c r="P365" s="89"/>
      <c r="Q365" s="91"/>
      <c r="R365" s="21"/>
      <c r="S365" s="21"/>
      <c r="T365" s="22"/>
      <c r="U365" s="21"/>
      <c r="V365" s="21"/>
      <c r="W365" s="22"/>
      <c r="X365" s="23"/>
      <c r="Y365" s="23"/>
      <c r="Z365" s="24"/>
      <c r="AA365" s="266">
        <f>ROUND(K359-W365-Z365,2)</f>
        <v>983657.66</v>
      </c>
      <c r="AB365" s="25">
        <f>ROUND(N364+Q365-T365,2)</f>
        <v>0</v>
      </c>
      <c r="AC365" s="26"/>
      <c r="AD365" s="26"/>
      <c r="AE365" s="26"/>
      <c r="AF365" s="26"/>
      <c r="AG365" s="27"/>
      <c r="AH365" s="26"/>
      <c r="AI365" s="26"/>
      <c r="AJ365" s="26"/>
      <c r="AK365" s="26"/>
      <c r="AL365" s="26"/>
      <c r="AM365" s="26"/>
    </row>
    <row r="366" spans="1:40" ht="13" customHeight="1" x14ac:dyDescent="0.3">
      <c r="A36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66" s="11">
        <v>680</v>
      </c>
      <c r="C366" s="248" t="str">
        <f t="shared" si="53"/>
        <v>3级-4级</v>
      </c>
      <c r="D366" s="248" t="s">
        <v>33</v>
      </c>
      <c r="E366" s="311" t="s">
        <v>332</v>
      </c>
      <c r="F366" s="248" t="s">
        <v>37</v>
      </c>
      <c r="G366" s="264" t="s">
        <v>42</v>
      </c>
      <c r="H366" s="280">
        <f>IF(I366="主营业务收入",1,IF(I366="营业收入",2,IF(I366="租赁收入",3,IF(I366="利息收入",4,IF(I366="企业拆借利息收入",5,IF(I366="其他业务收入",6,IF(I366="其他收入",7,IF(I366="主营业务成本",8,IF(I366="营业成本",9,IF(I366="生产成本",10,IF(I366="其他业务成本",11,IF(I366="主营业务支出",12,IF(I366="其他业务支出",13,IF(I366="营业外支出",14,IF(I366="材料采购",15,IF(I366="库存商品",16,IF(I366="库存内销商品",17,IF(I366="其他应收款",18,IF(I366="长期股权投资",19,IF(I366="其他应付款",20,IF(I366="财务费用",21,IF(I366="管理费用",22,IF(I366="管理费",23,IF(I366="销售费用",24,IF(I366="投资收益",25,IF(I366="资产处置收益",26,B))))))))))))))))))))))))))</f>
        <v>6</v>
      </c>
      <c r="I366" s="122" t="s">
        <v>99</v>
      </c>
      <c r="J366" s="122"/>
      <c r="K366" s="215">
        <v>536871.77</v>
      </c>
      <c r="L366" s="186"/>
      <c r="M366" s="186"/>
      <c r="N366" s="191"/>
      <c r="O366" s="125"/>
      <c r="P366" s="126"/>
      <c r="Q366" s="124"/>
      <c r="R366" s="66"/>
      <c r="S366" s="66"/>
      <c r="T366" s="67"/>
      <c r="U366" s="66"/>
      <c r="V366" s="66"/>
      <c r="W366" s="67"/>
      <c r="X366" s="68"/>
      <c r="Y366" s="68"/>
      <c r="Z366" s="69"/>
      <c r="AA366" s="70">
        <f t="shared" ref="AA366:AA374" si="54">ROUND(K366-W366-Z366,2)</f>
        <v>536871.77</v>
      </c>
      <c r="AB366" s="70">
        <f t="shared" ref="AB366:AB374" si="55">ROUND(N366+Q366-T366,2)</f>
        <v>0</v>
      </c>
      <c r="AC366" s="71"/>
      <c r="AD366" s="71"/>
      <c r="AE366" s="71"/>
      <c r="AF366" s="71"/>
      <c r="AG366" s="72"/>
      <c r="AH366" s="71"/>
      <c r="AI366" s="71"/>
      <c r="AJ366" s="71"/>
      <c r="AK366" s="71"/>
      <c r="AL366" s="71"/>
      <c r="AM366" s="71"/>
    </row>
    <row r="367" spans="1:40" ht="14" x14ac:dyDescent="0.3">
      <c r="A367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67" s="11">
        <v>39</v>
      </c>
      <c r="C367" s="249" t="str">
        <f t="shared" si="53"/>
        <v>3级-3级</v>
      </c>
      <c r="D367" s="249" t="s">
        <v>659</v>
      </c>
      <c r="E367" s="249" t="s">
        <v>81</v>
      </c>
      <c r="F367" s="249" t="s">
        <v>659</v>
      </c>
      <c r="G367" s="249" t="s">
        <v>112</v>
      </c>
      <c r="H367" s="280">
        <f>IF(I367="主营业务收入",1,IF(I367="营业收入",2,IF(I367="租赁收入",3,IF(I367="利息收入",4,IF(I367="企业拆借利息收入",5,IF(I367="其他业务收入",6,IF(I367="其他收入",7,IF(I367="主营业务成本",8,IF(I367="营业成本",9,IF(I367="生产成本",10,IF(I367="其他业务成本",11,IF(I367="主营业务支出",12,IF(I367="其他业务支出",13,IF(I367="营业外支出",14,IF(I367="材料采购",15,IF(I367="库存商品",16,IF(I367="库存内销商品",17,IF(I367="其他应收款",18,IF(I367="长期股权投资",19,IF(I367="其他应付款",20,IF(I367="财务费用",21,IF(I367="管理费用",22,IF(I367="管理费",23,IF(I367="销售费用",24,IF(I367="投资收益",25,IF(I367="资产处置收益",26,B))))))))))))))))))))))))))</f>
        <v>6</v>
      </c>
      <c r="I367" s="122" t="s">
        <v>99</v>
      </c>
      <c r="J367" s="16" t="s">
        <v>41</v>
      </c>
      <c r="K367" s="215">
        <v>451904.04</v>
      </c>
      <c r="L367" s="187"/>
      <c r="M367" s="187"/>
      <c r="N367" s="190"/>
      <c r="O367" s="89"/>
      <c r="P367" s="89"/>
      <c r="Q367" s="91"/>
      <c r="R367" s="21"/>
      <c r="S367" s="21"/>
      <c r="T367" s="22"/>
      <c r="U367" s="21"/>
      <c r="V367" s="21"/>
      <c r="W367" s="22"/>
      <c r="X367" s="23"/>
      <c r="Y367" s="23"/>
      <c r="Z367" s="24"/>
      <c r="AA367" s="25">
        <f t="shared" si="54"/>
        <v>451904.04</v>
      </c>
      <c r="AB367" s="25">
        <f t="shared" si="55"/>
        <v>0</v>
      </c>
      <c r="AC367" s="26"/>
      <c r="AD367" s="26"/>
      <c r="AE367" s="26"/>
      <c r="AF367" s="26"/>
      <c r="AG367" s="27"/>
      <c r="AH367" s="26"/>
      <c r="AI367" s="26"/>
      <c r="AJ367" s="26"/>
      <c r="AK367" s="26"/>
      <c r="AL367" s="26"/>
      <c r="AM367" s="26"/>
    </row>
    <row r="368" spans="1:40" ht="13" customHeight="1" x14ac:dyDescent="0.3">
      <c r="A368" s="225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68" s="226">
        <v>228</v>
      </c>
      <c r="C368" s="253" t="str">
        <f t="shared" si="53"/>
        <v>2级-1级</v>
      </c>
      <c r="D368" s="253" t="s">
        <v>658</v>
      </c>
      <c r="E368" s="253" t="s">
        <v>63</v>
      </c>
      <c r="F368" s="253" t="s">
        <v>661</v>
      </c>
      <c r="G368" s="253" t="s">
        <v>28</v>
      </c>
      <c r="H368" s="280">
        <f>IF(I368="主营业务收入",1,IF(I368="营业收入",2,IF(I368="租赁收入",3,IF(I368="利息收入",4,IF(I368="企业拆借利息收入",5,IF(I368="其他业务收入",6,IF(I368="其他收入",7,IF(I368="主营业务成本",8,IF(I368="营业成本",9,IF(I368="生产成本",10,IF(I368="其他业务成本",11,IF(I368="主营业务支出",12,IF(I368="其他业务支出",13,IF(I368="营业外支出",14,IF(I368="材料采购",15,IF(I368="库存商品",16,IF(I368="库存内销商品",17,IF(I368="其他应收款",18,IF(I368="长期股权投资",19,IF(I368="其他应付款",20,IF(I368="财务费用",21,IF(I368="管理费用",22,IF(I368="管理费",23,IF(I368="销售费用",24,IF(I368="投资收益",25,IF(I368="资产处置收益",26,B))))))))))))))))))))))))))</f>
        <v>6</v>
      </c>
      <c r="I368" s="227" t="s">
        <v>99</v>
      </c>
      <c r="J368" s="245" t="s">
        <v>32</v>
      </c>
      <c r="K368" s="228">
        <v>424528.32</v>
      </c>
      <c r="L368" s="269"/>
      <c r="M368" s="269"/>
      <c r="N368" s="270"/>
      <c r="O368" s="235"/>
      <c r="P368" s="246"/>
      <c r="Q368" s="236"/>
      <c r="R368" s="233"/>
      <c r="S368" s="233"/>
      <c r="T368" s="234"/>
      <c r="U368" s="233"/>
      <c r="V368" s="233"/>
      <c r="W368" s="234"/>
      <c r="X368" s="235"/>
      <c r="Y368" s="235"/>
      <c r="Z368" s="236"/>
      <c r="AA368" s="237">
        <f t="shared" si="54"/>
        <v>424528.32</v>
      </c>
      <c r="AB368" s="237">
        <f t="shared" si="55"/>
        <v>0</v>
      </c>
      <c r="AC368" s="238"/>
      <c r="AD368" s="238"/>
      <c r="AE368" s="238"/>
      <c r="AF368" s="238"/>
      <c r="AG368" s="239"/>
      <c r="AH368" s="238"/>
      <c r="AI368" s="238"/>
      <c r="AJ368" s="238"/>
      <c r="AK368" s="238"/>
      <c r="AL368" s="238"/>
      <c r="AM368" s="238"/>
      <c r="AN368" s="240"/>
    </row>
    <row r="369" spans="1:40" ht="14" x14ac:dyDescent="0.3">
      <c r="A369" s="225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69" s="226">
        <v>183</v>
      </c>
      <c r="C369" s="253" t="str">
        <f t="shared" si="53"/>
        <v>2级-4级</v>
      </c>
      <c r="D369" s="253" t="s">
        <v>29</v>
      </c>
      <c r="E369" s="253" t="s">
        <v>259</v>
      </c>
      <c r="F369" s="253" t="s">
        <v>37</v>
      </c>
      <c r="G369" s="253" t="s">
        <v>42</v>
      </c>
      <c r="H369" s="280">
        <f>IF(I369="主营业务收入",1,IF(I369="营业收入",2,IF(I369="租赁收入",3,IF(I369="利息收入",4,IF(I369="企业拆借利息收入",5,IF(I369="其他业务收入",6,IF(I369="其他收入",7,IF(I369="主营业务成本",8,IF(I369="营业成本",9,IF(I369="生产成本",10,IF(I369="其他业务成本",11,IF(I369="主营业务支出",12,IF(I369="其他业务支出",13,IF(I369="营业外支出",14,IF(I369="材料采购",15,IF(I369="库存商品",16,IF(I369="库存内销商品",17,IF(I369="其他应收款",18,IF(I369="长期股权投资",19,IF(I369="其他应付款",20,IF(I369="财务费用",21,IF(I369="管理费用",22,IF(I369="管理费",23,IF(I369="销售费用",24,IF(I369="投资收益",25,IF(I369="资产处置收益",26,B))))))))))))))))))))))))))</f>
        <v>6</v>
      </c>
      <c r="I369" s="227" t="s">
        <v>99</v>
      </c>
      <c r="J369" s="245"/>
      <c r="K369" s="228">
        <v>413717.3</v>
      </c>
      <c r="L369" s="306"/>
      <c r="M369" s="269"/>
      <c r="N369" s="270"/>
      <c r="O369" s="235"/>
      <c r="P369" s="246"/>
      <c r="Q369" s="236"/>
      <c r="R369" s="233"/>
      <c r="S369" s="233"/>
      <c r="T369" s="234"/>
      <c r="U369" s="233"/>
      <c r="V369" s="233"/>
      <c r="W369" s="234"/>
      <c r="X369" s="235"/>
      <c r="Y369" s="235"/>
      <c r="Z369" s="236"/>
      <c r="AA369" s="237">
        <f t="shared" si="54"/>
        <v>413717.3</v>
      </c>
      <c r="AB369" s="237">
        <f t="shared" si="55"/>
        <v>0</v>
      </c>
      <c r="AC369" s="238"/>
      <c r="AD369" s="238"/>
      <c r="AE369" s="238"/>
      <c r="AF369" s="238"/>
      <c r="AG369" s="239"/>
      <c r="AH369" s="238"/>
      <c r="AI369" s="238"/>
      <c r="AJ369" s="238"/>
      <c r="AK369" s="238"/>
      <c r="AL369" s="238"/>
      <c r="AM369" s="238"/>
      <c r="AN369" s="240"/>
    </row>
    <row r="370" spans="1:40" s="240" customFormat="1" ht="14" x14ac:dyDescent="0.3">
      <c r="A37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70" s="11">
        <v>740</v>
      </c>
      <c r="C370" s="248" t="str">
        <f t="shared" si="53"/>
        <v>3级-4级</v>
      </c>
      <c r="D370" s="248" t="s">
        <v>33</v>
      </c>
      <c r="E370" s="248" t="s">
        <v>347</v>
      </c>
      <c r="F370" s="248" t="s">
        <v>37</v>
      </c>
      <c r="G370" s="248" t="s">
        <v>42</v>
      </c>
      <c r="H370" s="280">
        <f>IF(I370="主营业务收入",1,IF(I370="营业收入",2,IF(I370="租赁收入",3,IF(I370="利息收入",4,IF(I370="企业拆借利息收入",5,IF(I370="其他业务收入",6,IF(I370="其他收入",7,IF(I370="主营业务成本",8,IF(I370="营业成本",9,IF(I370="生产成本",10,IF(I370="其他业务成本",11,IF(I370="主营业务支出",12,IF(I370="其他业务支出",13,IF(I370="营业外支出",14,IF(I370="材料采购",15,IF(I370="库存商品",16,IF(I370="库存内销商品",17,IF(I370="其他应收款",18,IF(I370="长期股权投资",19,IF(I370="其他应付款",20,IF(I370="财务费用",21,IF(I370="管理费用",22,IF(I370="管理费",23,IF(I370="销售费用",24,IF(I370="投资收益",25,IF(I370="资产处置收益",26,B))))))))))))))))))))))))))</f>
        <v>6</v>
      </c>
      <c r="I370" s="122" t="s">
        <v>99</v>
      </c>
      <c r="J370" s="122" t="s">
        <v>43</v>
      </c>
      <c r="K370" s="215">
        <v>377585.15</v>
      </c>
      <c r="L370" s="186"/>
      <c r="M370" s="186"/>
      <c r="N370" s="191"/>
      <c r="O370" s="125"/>
      <c r="P370" s="126"/>
      <c r="Q370" s="124"/>
      <c r="R370" s="66"/>
      <c r="S370" s="66"/>
      <c r="T370" s="67"/>
      <c r="U370" s="66"/>
      <c r="V370" s="66"/>
      <c r="W370" s="67"/>
      <c r="X370" s="68"/>
      <c r="Y370" s="68"/>
      <c r="Z370" s="69"/>
      <c r="AA370" s="70">
        <f t="shared" si="54"/>
        <v>377585.15</v>
      </c>
      <c r="AB370" s="70">
        <f t="shared" si="55"/>
        <v>0</v>
      </c>
      <c r="AC370" s="71"/>
      <c r="AD370" s="71"/>
      <c r="AE370" s="71"/>
      <c r="AF370" s="71"/>
      <c r="AG370" s="72"/>
      <c r="AH370" s="71"/>
      <c r="AI370" s="71"/>
      <c r="AJ370" s="71"/>
      <c r="AK370" s="71"/>
      <c r="AL370" s="71"/>
      <c r="AM370" s="71"/>
      <c r="AN370"/>
    </row>
    <row r="371" spans="1:40" ht="13" customHeight="1" x14ac:dyDescent="0.3">
      <c r="A371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71" s="226">
        <v>249</v>
      </c>
      <c r="C371" s="253" t="str">
        <f t="shared" si="53"/>
        <v>2级-2级</v>
      </c>
      <c r="D371" s="253" t="s">
        <v>658</v>
      </c>
      <c r="E371" s="253" t="s">
        <v>64</v>
      </c>
      <c r="F371" s="253" t="s">
        <v>658</v>
      </c>
      <c r="G371" s="253" t="s">
        <v>259</v>
      </c>
      <c r="H371" s="280">
        <f>IF(I371="主营业务收入",1,IF(I371="营业收入",2,IF(I371="租赁收入",3,IF(I371="利息收入",4,IF(I371="企业拆借利息收入",5,IF(I371="其他业务收入",6,IF(I371="其他收入",7,IF(I371="主营业务成本",8,IF(I371="营业成本",9,IF(I371="生产成本",10,IF(I371="其他业务成本",11,IF(I371="主营业务支出",12,IF(I371="其他业务支出",13,IF(I371="营业外支出",14,IF(I371="材料采购",15,IF(I371="库存商品",16,IF(I371="库存内销商品",17,IF(I371="其他应收款",18,IF(I371="长期股权投资",19,IF(I371="其他应付款",20,IF(I371="财务费用",21,IF(I371="管理费用",22,IF(I371="管理费",23,IF(I371="销售费用",24,IF(I371="投资收益",25,IF(I371="资产处置收益",26,B))))))))))))))))))))))))))</f>
        <v>6</v>
      </c>
      <c r="I371" s="227" t="s">
        <v>99</v>
      </c>
      <c r="J371" s="245" t="s">
        <v>320</v>
      </c>
      <c r="K371" s="228">
        <v>376415.04</v>
      </c>
      <c r="L371" s="269"/>
      <c r="M371" s="269"/>
      <c r="N371" s="270"/>
      <c r="O371" s="235"/>
      <c r="P371" s="246"/>
      <c r="Q371" s="236"/>
      <c r="R371" s="233"/>
      <c r="S371" s="233"/>
      <c r="T371" s="234"/>
      <c r="U371" s="233"/>
      <c r="V371" s="233"/>
      <c r="W371" s="234"/>
      <c r="X371" s="235"/>
      <c r="Y371" s="235"/>
      <c r="Z371" s="236"/>
      <c r="AA371" s="237">
        <f t="shared" si="54"/>
        <v>376415.04</v>
      </c>
      <c r="AB371" s="237">
        <f t="shared" si="55"/>
        <v>0</v>
      </c>
      <c r="AC371" s="238"/>
      <c r="AD371" s="238"/>
      <c r="AE371" s="238"/>
      <c r="AF371" s="238"/>
      <c r="AG371" s="239"/>
      <c r="AH371" s="238"/>
      <c r="AI371" s="238"/>
      <c r="AJ371" s="238"/>
      <c r="AK371" s="238"/>
      <c r="AL371" s="238"/>
      <c r="AM371" s="238"/>
      <c r="AN371" s="240"/>
    </row>
    <row r="372" spans="1:40" ht="14" x14ac:dyDescent="0.3">
      <c r="A37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72" s="11">
        <v>610</v>
      </c>
      <c r="C372" s="248" t="str">
        <f t="shared" si="53"/>
        <v>2级-3级</v>
      </c>
      <c r="D372" s="248" t="s">
        <v>29</v>
      </c>
      <c r="E372" s="248" t="s">
        <v>55</v>
      </c>
      <c r="F372" s="248" t="s">
        <v>33</v>
      </c>
      <c r="G372" s="248" t="s">
        <v>183</v>
      </c>
      <c r="H372" s="280">
        <f>IF(I372="主营业务收入",1,IF(I372="营业收入",2,IF(I372="租赁收入",3,IF(I372="利息收入",4,IF(I372="企业拆借利息收入",5,IF(I372="其他业务收入",6,IF(I372="其他收入",7,IF(I372="主营业务成本",8,IF(I372="营业成本",9,IF(I372="生产成本",10,IF(I372="其他业务成本",11,IF(I372="主营业务支出",12,IF(I372="其他业务支出",13,IF(I372="营业外支出",14,IF(I372="材料采购",15,IF(I372="库存商品",16,IF(I372="库存内销商品",17,IF(I372="其他应收款",18,IF(I372="长期股权投资",19,IF(I372="其他应付款",20,IF(I372="财务费用",21,IF(I372="管理费用",22,IF(I372="管理费",23,IF(I372="销售费用",24,IF(I372="投资收益",25,IF(I372="资产处置收益",26,B))))))))))))))))))))))))))</f>
        <v>6</v>
      </c>
      <c r="I372" s="122" t="s">
        <v>99</v>
      </c>
      <c r="J372" s="122" t="s">
        <v>546</v>
      </c>
      <c r="K372" s="215">
        <v>365954.02</v>
      </c>
      <c r="L372" s="186"/>
      <c r="M372" s="186"/>
      <c r="N372" s="191"/>
      <c r="O372" s="125"/>
      <c r="P372" s="126"/>
      <c r="Q372" s="124"/>
      <c r="R372" s="21"/>
      <c r="S372" s="21"/>
      <c r="T372" s="22"/>
      <c r="U372" s="21"/>
      <c r="V372" s="21"/>
      <c r="W372" s="22"/>
      <c r="X372" s="23"/>
      <c r="Y372" s="23"/>
      <c r="Z372" s="24"/>
      <c r="AA372" s="25">
        <f t="shared" si="54"/>
        <v>365954.02</v>
      </c>
      <c r="AB372" s="25">
        <f t="shared" si="55"/>
        <v>0</v>
      </c>
      <c r="AC372" s="26"/>
      <c r="AD372" s="26"/>
      <c r="AE372" s="26"/>
      <c r="AF372" s="26"/>
      <c r="AG372" s="27"/>
      <c r="AH372" s="26"/>
      <c r="AI372" s="26"/>
      <c r="AJ372" s="26"/>
      <c r="AK372" s="26"/>
      <c r="AL372" s="26"/>
      <c r="AM372" s="26"/>
    </row>
    <row r="373" spans="1:40" ht="13" customHeight="1" x14ac:dyDescent="0.3">
      <c r="A373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73" s="11">
        <v>186</v>
      </c>
      <c r="C373" s="249" t="str">
        <f t="shared" si="53"/>
        <v>2级-2级</v>
      </c>
      <c r="D373" s="249" t="s">
        <v>29</v>
      </c>
      <c r="E373" s="249" t="s">
        <v>259</v>
      </c>
      <c r="F373" s="249" t="s">
        <v>29</v>
      </c>
      <c r="G373" s="249" t="s">
        <v>131</v>
      </c>
      <c r="H373" s="280">
        <f>IF(I373="主营业务收入",1,IF(I373="营业收入",2,IF(I373="租赁收入",3,IF(I373="利息收入",4,IF(I373="企业拆借利息收入",5,IF(I373="其他业务收入",6,IF(I373="其他收入",7,IF(I373="主营业务成本",8,IF(I373="营业成本",9,IF(I373="生产成本",10,IF(I373="其他业务成本",11,IF(I373="主营业务支出",12,IF(I373="其他业务支出",13,IF(I373="营业外支出",14,IF(I373="材料采购",15,IF(I373="库存商品",16,IF(I373="库存内销商品",17,IF(I373="其他应收款",18,IF(I373="长期股权投资",19,IF(I373="其他应付款",20,IF(I373="财务费用",21,IF(I373="管理费用",22,IF(I373="管理费",23,IF(I373="销售费用",24,IF(I373="投资收益",25,IF(I373="资产处置收益",26,B))))))))))))))))))))))))))</f>
        <v>6</v>
      </c>
      <c r="I373" s="122" t="s">
        <v>99</v>
      </c>
      <c r="J373" s="16"/>
      <c r="K373" s="215">
        <v>346019.89</v>
      </c>
      <c r="L373" s="187"/>
      <c r="M373" s="187"/>
      <c r="N373" s="190"/>
      <c r="O373" s="89"/>
      <c r="P373" s="90"/>
      <c r="Q373" s="91"/>
      <c r="R373" s="66"/>
      <c r="S373" s="66"/>
      <c r="T373" s="67"/>
      <c r="U373" s="66"/>
      <c r="V373" s="66"/>
      <c r="W373" s="67"/>
      <c r="X373" s="68"/>
      <c r="Y373" s="68"/>
      <c r="Z373" s="69"/>
      <c r="AA373" s="70">
        <f t="shared" si="54"/>
        <v>346019.89</v>
      </c>
      <c r="AB373" s="70">
        <f t="shared" si="55"/>
        <v>0</v>
      </c>
      <c r="AC373" s="71"/>
      <c r="AD373" s="71"/>
      <c r="AE373" s="71"/>
      <c r="AF373" s="71"/>
      <c r="AG373" s="72"/>
      <c r="AH373" s="71"/>
      <c r="AI373" s="71"/>
      <c r="AJ373" s="71"/>
      <c r="AK373" s="71"/>
      <c r="AL373" s="71"/>
      <c r="AM373" s="71"/>
    </row>
    <row r="374" spans="1:40" ht="13" customHeight="1" x14ac:dyDescent="0.3">
      <c r="A37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74" s="226">
        <v>623</v>
      </c>
      <c r="C374" s="252" t="str">
        <f t="shared" si="53"/>
        <v>3级-4级</v>
      </c>
      <c r="D374" s="252" t="s">
        <v>33</v>
      </c>
      <c r="E374" s="252" t="s">
        <v>337</v>
      </c>
      <c r="F374" s="252" t="s">
        <v>37</v>
      </c>
      <c r="G374" s="252" t="s">
        <v>66</v>
      </c>
      <c r="H374" s="280">
        <f>IF(I374="主营业务收入",1,IF(I374="营业收入",2,IF(I374="租赁收入",3,IF(I374="利息收入",4,IF(I374="企业拆借利息收入",5,IF(I374="其他业务收入",6,IF(I374="其他收入",7,IF(I374="主营业务成本",8,IF(I374="营业成本",9,IF(I374="生产成本",10,IF(I374="其他业务成本",11,IF(I374="主营业务支出",12,IF(I374="其他业务支出",13,IF(I374="营业外支出",14,IF(I374="材料采购",15,IF(I374="库存商品",16,IF(I374="库存内销商品",17,IF(I374="其他应收款",18,IF(I374="长期股权投资",19,IF(I374="其他应付款",20,IF(I374="财务费用",21,IF(I374="管理费用",22,IF(I374="管理费",23,IF(I374="销售费用",24,IF(I374="投资收益",25,IF(I374="资产处置收益",26,B))))))))))))))))))))))))))</f>
        <v>6</v>
      </c>
      <c r="I374" s="227" t="s">
        <v>99</v>
      </c>
      <c r="J374" s="227" t="s">
        <v>43</v>
      </c>
      <c r="K374" s="228">
        <v>334773.15999999997</v>
      </c>
      <c r="L374" s="273"/>
      <c r="M374" s="273"/>
      <c r="N374" s="274"/>
      <c r="O374" s="230"/>
      <c r="P374" s="231"/>
      <c r="Q374" s="232"/>
      <c r="R374" s="233"/>
      <c r="S374" s="233"/>
      <c r="T374" s="234"/>
      <c r="U374" s="233"/>
      <c r="V374" s="233"/>
      <c r="W374" s="234"/>
      <c r="X374" s="235"/>
      <c r="Y374" s="235"/>
      <c r="Z374" s="236"/>
      <c r="AA374" s="237">
        <f t="shared" si="54"/>
        <v>334773.15999999997</v>
      </c>
      <c r="AB374" s="237">
        <f t="shared" si="55"/>
        <v>0</v>
      </c>
      <c r="AC374" s="238"/>
      <c r="AD374" s="238"/>
      <c r="AE374" s="238"/>
      <c r="AF374" s="238"/>
      <c r="AG374" s="239"/>
      <c r="AH374" s="238"/>
      <c r="AI374" s="238"/>
      <c r="AJ374" s="238"/>
      <c r="AK374" s="238"/>
      <c r="AL374" s="238"/>
      <c r="AM374" s="238"/>
      <c r="AN374" s="240"/>
    </row>
    <row r="375" spans="1:40" ht="13" customHeight="1" x14ac:dyDescent="0.3">
      <c r="A37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375" s="11">
        <v>556</v>
      </c>
      <c r="C375" s="249" t="s">
        <v>505</v>
      </c>
      <c r="D375" s="249" t="s">
        <v>29</v>
      </c>
      <c r="E375" s="249" t="s">
        <v>364</v>
      </c>
      <c r="F375" s="249" t="s">
        <v>37</v>
      </c>
      <c r="G375" s="249" t="s">
        <v>42</v>
      </c>
      <c r="H375" s="280">
        <f>IF(I375="主营业务收入",1,IF(I375="营业收入",2,IF(I375="租赁收入",3,IF(I375="利息收入",4,IF(I375="企业拆借利息收入",5,IF(I375="其他业务收入",6,IF(I375="其他收入",7,IF(I375="主营业务成本",8,IF(I375="营业成本",9,IF(I375="生产成本",10,IF(I375="其他业务成本",11,IF(I375="主营业务支出",12,IF(I375="其他业务支出",13,IF(I375="营业外支出",14,IF(I375="材料采购",15,IF(I375="库存商品",16,IF(I375="库存内销商品",17,IF(I375="其他应收款",18,IF(I375="长期股权投资",19,IF(I375="其他应付款",20,IF(I375="财务费用",21,IF(I375="管理费用",22,IF(I375="管理费",23,IF(I375="销售费用",24,IF(I375="投资收益",25,IF(I375="资产处置收益",26,B))))))))))))))))))))))))))</f>
        <v>6</v>
      </c>
      <c r="I375" s="122" t="s">
        <v>99</v>
      </c>
      <c r="J375" s="16"/>
      <c r="K375" s="215">
        <v>333333.33</v>
      </c>
      <c r="L375" s="187"/>
      <c r="M375" s="187"/>
      <c r="N375" s="190"/>
      <c r="O375" s="89"/>
      <c r="P375" s="89"/>
      <c r="Q375" s="91"/>
      <c r="R375" s="21"/>
      <c r="S375" s="21"/>
      <c r="T375" s="22"/>
      <c r="U375" s="21"/>
      <c r="V375" s="21"/>
      <c r="W375" s="22"/>
      <c r="X375" s="23"/>
      <c r="Y375" s="23"/>
      <c r="Z375" s="24"/>
      <c r="AA375" s="25">
        <v>333333.33</v>
      </c>
      <c r="AB375" s="25">
        <v>0</v>
      </c>
      <c r="AC375" s="26"/>
      <c r="AD375" s="26"/>
      <c r="AE375" s="26"/>
      <c r="AF375" s="26"/>
      <c r="AG375" s="27"/>
      <c r="AH375" s="26"/>
      <c r="AI375" s="26"/>
      <c r="AJ375" s="26"/>
      <c r="AK375" s="26"/>
      <c r="AL375" s="26"/>
      <c r="AM375" s="26"/>
    </row>
    <row r="376" spans="1:40" ht="13" customHeight="1" x14ac:dyDescent="0.3">
      <c r="A37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76" s="226">
        <v>681</v>
      </c>
      <c r="C376" s="252" t="str">
        <f t="shared" ref="C376:C382" si="56">TEXT(D376,"000")&amp;"-"&amp;TEXT(F376,"000")</f>
        <v>3级-2级</v>
      </c>
      <c r="D376" s="252" t="s">
        <v>33</v>
      </c>
      <c r="E376" s="252" t="s">
        <v>481</v>
      </c>
      <c r="F376" s="252" t="s">
        <v>29</v>
      </c>
      <c r="G376" s="252" t="s">
        <v>56</v>
      </c>
      <c r="H376" s="280">
        <f>IF(I376="主营业务收入",1,IF(I376="营业收入",2,IF(I376="租赁收入",3,IF(I376="利息收入",4,IF(I376="企业拆借利息收入",5,IF(I376="其他业务收入",6,IF(I376="其他收入",7,IF(I376="主营业务成本",8,IF(I376="营业成本",9,IF(I376="生产成本",10,IF(I376="其他业务成本",11,IF(I376="主营业务支出",12,IF(I376="其他业务支出",13,IF(I376="营业外支出",14,IF(I376="材料采购",15,IF(I376="库存商品",16,IF(I376="库存内销商品",17,IF(I376="其他应收款",18,IF(I376="长期股权投资",19,IF(I376="其他应付款",20,IF(I376="财务费用",21,IF(I376="管理费用",22,IF(I376="管理费",23,IF(I376="销售费用",24,IF(I376="投资收益",25,IF(I376="资产处置收益",26,B))))))))))))))))))))))))))</f>
        <v>6</v>
      </c>
      <c r="I376" s="227" t="s">
        <v>99</v>
      </c>
      <c r="J376" s="227" t="s">
        <v>306</v>
      </c>
      <c r="K376" s="228">
        <v>294357.93</v>
      </c>
      <c r="L376" s="273"/>
      <c r="M376" s="273"/>
      <c r="N376" s="274"/>
      <c r="O376" s="230"/>
      <c r="P376" s="231"/>
      <c r="Q376" s="232"/>
      <c r="R376" s="233"/>
      <c r="S376" s="233"/>
      <c r="T376" s="234"/>
      <c r="U376" s="233"/>
      <c r="V376" s="233"/>
      <c r="W376" s="234"/>
      <c r="X376" s="235"/>
      <c r="Y376" s="235"/>
      <c r="Z376" s="236"/>
      <c r="AA376" s="237">
        <f>ROUND(K376-W376-Z376,2)</f>
        <v>294357.93</v>
      </c>
      <c r="AB376" s="237">
        <f>ROUND(N376+Q376-T376,2)</f>
        <v>0</v>
      </c>
      <c r="AC376" s="238"/>
      <c r="AD376" s="238"/>
      <c r="AE376" s="238"/>
      <c r="AF376" s="238"/>
      <c r="AG376" s="239"/>
      <c r="AH376" s="238"/>
      <c r="AI376" s="238"/>
      <c r="AJ376" s="238"/>
      <c r="AK376" s="238"/>
      <c r="AL376" s="238"/>
      <c r="AM376" s="238"/>
      <c r="AN376" s="240"/>
    </row>
    <row r="377" spans="1:40" ht="14" x14ac:dyDescent="0.3">
      <c r="A37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77" s="11">
        <v>612</v>
      </c>
      <c r="C377" s="248" t="str">
        <f t="shared" si="56"/>
        <v>2级-2级</v>
      </c>
      <c r="D377" s="248" t="s">
        <v>29</v>
      </c>
      <c r="E377" s="248" t="s">
        <v>55</v>
      </c>
      <c r="F377" s="248" t="s">
        <v>29</v>
      </c>
      <c r="G377" s="248" t="s">
        <v>51</v>
      </c>
      <c r="H377" s="280">
        <f>IF(I377="主营业务收入",1,IF(I377="营业收入",2,IF(I377="租赁收入",3,IF(I377="利息收入",4,IF(I377="企业拆借利息收入",5,IF(I377="其他业务收入",6,IF(I377="其他收入",7,IF(I377="主营业务成本",8,IF(I377="营业成本",9,IF(I377="生产成本",10,IF(I377="其他业务成本",11,IF(I377="主营业务支出",12,IF(I377="其他业务支出",13,IF(I377="营业外支出",14,IF(I377="材料采购",15,IF(I377="库存商品",16,IF(I377="库存内销商品",17,IF(I377="其他应收款",18,IF(I377="长期股权投资",19,IF(I377="其他应付款",20,IF(I377="财务费用",21,IF(I377="管理费用",22,IF(I377="管理费",23,IF(I377="销售费用",24,IF(I377="投资收益",25,IF(I377="资产处置收益",26,B))))))))))))))))))))))))))</f>
        <v>6</v>
      </c>
      <c r="I377" s="122" t="s">
        <v>99</v>
      </c>
      <c r="J377" s="122" t="s">
        <v>545</v>
      </c>
      <c r="K377" s="215">
        <v>288815.64</v>
      </c>
      <c r="L377" s="186"/>
      <c r="M377" s="186"/>
      <c r="N377" s="191"/>
      <c r="O377" s="125"/>
      <c r="P377" s="126"/>
      <c r="Q377" s="124"/>
      <c r="R377" s="21"/>
      <c r="S377" s="21"/>
      <c r="T377" s="22"/>
      <c r="U377" s="21"/>
      <c r="V377" s="21"/>
      <c r="W377" s="22"/>
      <c r="X377" s="23"/>
      <c r="Y377" s="23"/>
      <c r="Z377" s="24"/>
      <c r="AA377" s="25"/>
      <c r="AB377" s="25"/>
      <c r="AC377" s="26"/>
      <c r="AD377" s="26"/>
      <c r="AE377" s="26"/>
      <c r="AF377" s="26"/>
      <c r="AG377" s="27"/>
      <c r="AH377" s="26"/>
      <c r="AI377" s="26"/>
      <c r="AJ377" s="26"/>
      <c r="AK377" s="26"/>
      <c r="AL377" s="26"/>
      <c r="AM377" s="26"/>
    </row>
    <row r="378" spans="1:40" ht="14" x14ac:dyDescent="0.3">
      <c r="A378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78" s="226">
        <v>243</v>
      </c>
      <c r="C378" s="253" t="str">
        <f t="shared" si="56"/>
        <v>2级-2级</v>
      </c>
      <c r="D378" s="253" t="s">
        <v>29</v>
      </c>
      <c r="E378" s="260" t="s">
        <v>167</v>
      </c>
      <c r="F378" s="253" t="s">
        <v>29</v>
      </c>
      <c r="G378" s="260" t="s">
        <v>158</v>
      </c>
      <c r="H378" s="280">
        <f>IF(I378="主营业务收入",1,IF(I378="营业收入",2,IF(I378="租赁收入",3,IF(I378="利息收入",4,IF(I378="企业拆借利息收入",5,IF(I378="其他业务收入",6,IF(I378="其他收入",7,IF(I378="主营业务成本",8,IF(I378="营业成本",9,IF(I378="生产成本",10,IF(I378="其他业务成本",11,IF(I378="主营业务支出",12,IF(I378="其他业务支出",13,IF(I378="营业外支出",14,IF(I378="材料采购",15,IF(I378="库存商品",16,IF(I378="库存内销商品",17,IF(I378="其他应收款",18,IF(I378="长期股权投资",19,IF(I378="其他应付款",20,IF(I378="财务费用",21,IF(I378="管理费用",22,IF(I378="管理费",23,IF(I378="销售费用",24,IF(I378="投资收益",25,IF(I378="资产处置收益",26,B))))))))))))))))))))))))))</f>
        <v>6</v>
      </c>
      <c r="I378" s="227" t="s">
        <v>99</v>
      </c>
      <c r="J378" s="241" t="s">
        <v>271</v>
      </c>
      <c r="K378" s="228">
        <v>259828.57</v>
      </c>
      <c r="L378" s="269"/>
      <c r="M378" s="269"/>
      <c r="N378" s="270"/>
      <c r="O378" s="235"/>
      <c r="P378" s="246"/>
      <c r="Q378" s="236"/>
      <c r="R378" s="233"/>
      <c r="S378" s="233"/>
      <c r="T378" s="234"/>
      <c r="U378" s="233"/>
      <c r="V378" s="233"/>
      <c r="W378" s="234"/>
      <c r="X378" s="235"/>
      <c r="Y378" s="235"/>
      <c r="Z378" s="236"/>
      <c r="AA378" s="237">
        <f>ROUND(K378-W378-Z378,2)</f>
        <v>259828.57</v>
      </c>
      <c r="AB378" s="237">
        <f>ROUND(N378+Q378-T378,2)</f>
        <v>0</v>
      </c>
      <c r="AC378" s="238"/>
      <c r="AD378" s="238"/>
      <c r="AE378" s="238"/>
      <c r="AF378" s="238"/>
      <c r="AG378" s="239"/>
      <c r="AH378" s="238"/>
      <c r="AI378" s="238"/>
      <c r="AJ378" s="238"/>
      <c r="AK378" s="238"/>
      <c r="AL378" s="238"/>
      <c r="AM378" s="238"/>
      <c r="AN378" s="240"/>
    </row>
    <row r="379" spans="1:40" ht="13" customHeight="1" x14ac:dyDescent="0.3">
      <c r="A379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79" s="226">
        <v>750</v>
      </c>
      <c r="C379" s="253" t="str">
        <f t="shared" si="56"/>
        <v>2级-2级</v>
      </c>
      <c r="D379" s="253" t="s">
        <v>29</v>
      </c>
      <c r="E379" s="253" t="s">
        <v>44</v>
      </c>
      <c r="F379" s="253" t="s">
        <v>29</v>
      </c>
      <c r="G379" s="253" t="s">
        <v>39</v>
      </c>
      <c r="H379" s="280">
        <f>IF(I379="主营业务收入",1,IF(I379="营业收入",2,IF(I379="租赁收入",3,IF(I379="利息收入",4,IF(I379="企业拆借利息收入",5,IF(I379="其他业务收入",6,IF(I379="其他收入",7,IF(I379="主营业务成本",8,IF(I379="营业成本",9,IF(I379="生产成本",10,IF(I379="其他业务成本",11,IF(I379="主营业务支出",12,IF(I379="其他业务支出",13,IF(I379="营业外支出",14,IF(I379="材料采购",15,IF(I379="库存商品",16,IF(I379="库存内销商品",17,IF(I379="其他应收款",18,IF(I379="长期股权投资",19,IF(I379="其他应付款",20,IF(I379="财务费用",21,IF(I379="管理费用",22,IF(I379="管理费",23,IF(I379="销售费用",24,IF(I379="投资收益",25,IF(I379="资产处置收益",26,B))))))))))))))))))))))))))</f>
        <v>6</v>
      </c>
      <c r="I379" s="227" t="s">
        <v>99</v>
      </c>
      <c r="J379" s="245"/>
      <c r="K379" s="228">
        <v>248207.56</v>
      </c>
      <c r="L379" s="269"/>
      <c r="M379" s="269"/>
      <c r="N379" s="270"/>
      <c r="O379" s="235"/>
      <c r="P379" s="246"/>
      <c r="Q379" s="236"/>
      <c r="R379" s="233"/>
      <c r="S379" s="233"/>
      <c r="T379" s="234"/>
      <c r="U379" s="233"/>
      <c r="V379" s="233"/>
      <c r="W379" s="234"/>
      <c r="X379" s="235"/>
      <c r="Y379" s="235"/>
      <c r="Z379" s="236"/>
      <c r="AA379" s="237" t="e">
        <f>ROUND(#REF!-W379-Z379,2)</f>
        <v>#REF!</v>
      </c>
      <c r="AB379" s="237">
        <f>ROUND(N379+Q379-T379,2)</f>
        <v>0</v>
      </c>
      <c r="AC379" s="238"/>
      <c r="AD379" s="238"/>
      <c r="AE379" s="238"/>
      <c r="AF379" s="238"/>
      <c r="AG379" s="239"/>
      <c r="AH379" s="238"/>
      <c r="AI379" s="238"/>
      <c r="AJ379" s="238"/>
      <c r="AK379" s="238"/>
      <c r="AL379" s="238"/>
      <c r="AM379" s="238"/>
      <c r="AN379" s="240"/>
    </row>
    <row r="380" spans="1:40" ht="14" x14ac:dyDescent="0.3">
      <c r="A380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80" s="11">
        <v>775</v>
      </c>
      <c r="C380" s="249" t="str">
        <f t="shared" si="56"/>
        <v>2级-2级</v>
      </c>
      <c r="D380" s="249" t="s">
        <v>29</v>
      </c>
      <c r="E380" s="249" t="s">
        <v>44</v>
      </c>
      <c r="F380" s="249" t="s">
        <v>29</v>
      </c>
      <c r="G380" s="249" t="s">
        <v>30</v>
      </c>
      <c r="H380" s="280">
        <f>IF(I380="主营业务收入",1,IF(I380="营业收入",2,IF(I380="租赁收入",3,IF(I380="利息收入",4,IF(I380="企业拆借利息收入",5,IF(I380="其他业务收入",6,IF(I380="其他收入",7,IF(I380="主营业务成本",8,IF(I380="营业成本",9,IF(I380="生产成本",10,IF(I380="其他业务成本",11,IF(I380="主营业务支出",12,IF(I380="其他业务支出",13,IF(I380="营业外支出",14,IF(I380="材料采购",15,IF(I380="库存商品",16,IF(I380="库存内销商品",17,IF(I380="其他应收款",18,IF(I380="长期股权投资",19,IF(I380="其他应付款",20,IF(I380="财务费用",21,IF(I380="管理费用",22,IF(I380="管理费",23,IF(I380="销售费用",24,IF(I380="投资收益",25,IF(I380="资产处置收益",26,B))))))))))))))))))))))))))</f>
        <v>6</v>
      </c>
      <c r="I380" s="122" t="s">
        <v>99</v>
      </c>
      <c r="J380" s="87"/>
      <c r="K380" s="215">
        <v>242290.8</v>
      </c>
      <c r="L380" s="188"/>
      <c r="M380" s="188"/>
      <c r="N380" s="190"/>
      <c r="O380" s="89"/>
      <c r="P380" s="89"/>
      <c r="Q380" s="91"/>
      <c r="R380" s="21"/>
      <c r="S380" s="21"/>
      <c r="T380" s="22"/>
      <c r="U380" s="21"/>
      <c r="V380" s="21"/>
      <c r="W380" s="22"/>
      <c r="X380" s="23"/>
      <c r="Y380" s="23"/>
      <c r="Z380" s="24"/>
      <c r="AA380" s="25" t="e">
        <f>ROUND(#REF!-W380-Z380,2)</f>
        <v>#REF!</v>
      </c>
      <c r="AB380" s="25">
        <f>ROUND(K379+Q380-T380,2)</f>
        <v>248207.56</v>
      </c>
      <c r="AC380" s="26"/>
      <c r="AD380" s="26"/>
      <c r="AE380" s="26"/>
      <c r="AF380" s="26"/>
      <c r="AG380" s="27"/>
      <c r="AH380" s="26"/>
      <c r="AI380" s="26"/>
      <c r="AJ380" s="26"/>
      <c r="AK380" s="26"/>
      <c r="AL380" s="26"/>
      <c r="AM380" s="26"/>
    </row>
    <row r="381" spans="1:40" ht="13" customHeight="1" x14ac:dyDescent="0.3">
      <c r="A381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81" s="11">
        <v>242</v>
      </c>
      <c r="C381" s="249" t="str">
        <f t="shared" si="56"/>
        <v>2级-2级</v>
      </c>
      <c r="D381" s="249" t="s">
        <v>658</v>
      </c>
      <c r="E381" s="251" t="s">
        <v>301</v>
      </c>
      <c r="F381" s="249" t="s">
        <v>658</v>
      </c>
      <c r="G381" s="251" t="s">
        <v>663</v>
      </c>
      <c r="H381" s="280">
        <f>IF(I381="主营业务收入",1,IF(I381="营业收入",2,IF(I381="租赁收入",3,IF(I381="利息收入",4,IF(I381="企业拆借利息收入",5,IF(I381="其他业务收入",6,IF(I381="其他收入",7,IF(I381="主营业务成本",8,IF(I381="营业成本",9,IF(I381="生产成本",10,IF(I381="其他业务成本",11,IF(I381="主营业务支出",12,IF(I381="其他业务支出",13,IF(I381="营业外支出",14,IF(I381="材料采购",15,IF(I381="库存商品",16,IF(I381="库存内销商品",17,IF(I381="其他应收款",18,IF(I381="长期股权投资",19,IF(I381="其他应付款",20,IF(I381="财务费用",21,IF(I381="管理费用",22,IF(I381="管理费",23,IF(I381="销售费用",24,IF(I381="投资收益",25,IF(I381="资产处置收益",26,B))))))))))))))))))))))))))</f>
        <v>6</v>
      </c>
      <c r="I381" s="122" t="s">
        <v>99</v>
      </c>
      <c r="J381" s="16" t="s">
        <v>122</v>
      </c>
      <c r="K381" s="215">
        <v>232838.39999999999</v>
      </c>
      <c r="L381" s="187"/>
      <c r="M381" s="187"/>
      <c r="N381" s="190"/>
      <c r="O381" s="89"/>
      <c r="P381" s="89"/>
      <c r="Q381" s="91"/>
      <c r="R381" s="66"/>
      <c r="S381" s="66"/>
      <c r="T381" s="67"/>
      <c r="U381" s="66"/>
      <c r="V381" s="66"/>
      <c r="W381" s="67"/>
      <c r="X381" s="68"/>
      <c r="Y381" s="68"/>
      <c r="Z381" s="69"/>
      <c r="AA381" s="266">
        <f>ROUND(K381-W381-Z381,2)</f>
        <v>232838.39999999999</v>
      </c>
      <c r="AB381" s="70">
        <f>ROUND(N381+Q381-T381,2)</f>
        <v>0</v>
      </c>
      <c r="AC381" s="71"/>
      <c r="AD381" s="71"/>
      <c r="AE381" s="71"/>
      <c r="AF381" s="71"/>
      <c r="AG381" s="72"/>
      <c r="AH381" s="71"/>
      <c r="AI381" s="71"/>
      <c r="AJ381" s="71"/>
      <c r="AK381" s="71"/>
      <c r="AL381" s="71"/>
      <c r="AM381" s="71"/>
    </row>
    <row r="382" spans="1:40" ht="13" customHeight="1" x14ac:dyDescent="0.3">
      <c r="A382" s="225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82" s="226">
        <v>586</v>
      </c>
      <c r="C382" s="252" t="str">
        <f t="shared" si="56"/>
        <v>3级-4级</v>
      </c>
      <c r="D382" s="252" t="s">
        <v>33</v>
      </c>
      <c r="E382" s="252" t="s">
        <v>336</v>
      </c>
      <c r="F382" s="252" t="s">
        <v>37</v>
      </c>
      <c r="G382" s="252" t="s">
        <v>518</v>
      </c>
      <c r="H382" s="280">
        <f>IF(I382="主营业务收入",1,IF(I382="营业收入",2,IF(I382="租赁收入",3,IF(I382="利息收入",4,IF(I382="企业拆借利息收入",5,IF(I382="其他业务收入",6,IF(I382="其他收入",7,IF(I382="主营业务成本",8,IF(I382="营业成本",9,IF(I382="生产成本",10,IF(I382="其他业务成本",11,IF(I382="主营业务支出",12,IF(I382="其他业务支出",13,IF(I382="营业外支出",14,IF(I382="材料采购",15,IF(I382="库存商品",16,IF(I382="库存内销商品",17,IF(I382="其他应收款",18,IF(I382="长期股权投资",19,IF(I382="其他应付款",20,IF(I382="财务费用",21,IF(I382="管理费用",22,IF(I382="管理费",23,IF(I382="销售费用",24,IF(I382="投资收益",25,IF(I382="资产处置收益",26,B))))))))))))))))))))))))))</f>
        <v>6</v>
      </c>
      <c r="I382" s="283" t="s">
        <v>99</v>
      </c>
      <c r="J382" s="227" t="s">
        <v>122</v>
      </c>
      <c r="K382" s="228">
        <v>231929.04</v>
      </c>
      <c r="L382" s="273"/>
      <c r="M382" s="284"/>
      <c r="N382" s="274"/>
      <c r="O382" s="230"/>
      <c r="P382" s="231"/>
      <c r="Q382" s="232"/>
      <c r="R382" s="233"/>
      <c r="S382" s="233"/>
      <c r="T382" s="234"/>
      <c r="U382" s="233"/>
      <c r="V382" s="233"/>
      <c r="W382" s="234"/>
      <c r="X382" s="235"/>
      <c r="Y382" s="235"/>
      <c r="Z382" s="236"/>
      <c r="AA382" s="237">
        <f>ROUND(K382-W382-Z382,2)</f>
        <v>231929.04</v>
      </c>
      <c r="AB382" s="237">
        <f>ROUND(N382+Q382-T382,2)</f>
        <v>0</v>
      </c>
      <c r="AC382" s="238"/>
      <c r="AD382" s="238"/>
      <c r="AE382" s="238"/>
      <c r="AF382" s="238"/>
      <c r="AG382" s="239"/>
      <c r="AH382" s="238"/>
      <c r="AI382" s="238"/>
      <c r="AJ382" s="238"/>
      <c r="AK382" s="238"/>
      <c r="AL382" s="238"/>
      <c r="AM382" s="238"/>
      <c r="AN382" s="240"/>
    </row>
    <row r="383" spans="1:40" ht="14" x14ac:dyDescent="0.3">
      <c r="A383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383" s="11">
        <v>557</v>
      </c>
      <c r="C383" s="249" t="s">
        <v>502</v>
      </c>
      <c r="D383" s="249" t="s">
        <v>29</v>
      </c>
      <c r="E383" s="249" t="s">
        <v>364</v>
      </c>
      <c r="F383" s="249" t="s">
        <v>29</v>
      </c>
      <c r="G383" s="249" t="s">
        <v>54</v>
      </c>
      <c r="H383" s="280">
        <f>IF(I383="主营业务收入",1,IF(I383="营业收入",2,IF(I383="租赁收入",3,IF(I383="利息收入",4,IF(I383="企业拆借利息收入",5,IF(I383="其他业务收入",6,IF(I383="其他收入",7,IF(I383="主营业务成本",8,IF(I383="营业成本",9,IF(I383="生产成本",10,IF(I383="其他业务成本",11,IF(I383="主营业务支出",12,IF(I383="其他业务支出",13,IF(I383="营业外支出",14,IF(I383="材料采购",15,IF(I383="库存商品",16,IF(I383="库存内销商品",17,IF(I383="其他应收款",18,IF(I383="长期股权投资",19,IF(I383="其他应付款",20,IF(I383="财务费用",21,IF(I383="管理费用",22,IF(I383="管理费",23,IF(I383="销售费用",24,IF(I383="投资收益",25,IF(I383="资产处置收益",26,B))))))))))))))))))))))))))</f>
        <v>6</v>
      </c>
      <c r="I383" s="122" t="s">
        <v>99</v>
      </c>
      <c r="J383" s="16"/>
      <c r="K383" s="215">
        <v>212040.72</v>
      </c>
      <c r="L383" s="16"/>
      <c r="M383" s="16"/>
      <c r="N383" s="17"/>
      <c r="O383" s="89"/>
      <c r="P383" s="89"/>
      <c r="Q383" s="91"/>
      <c r="R383" s="21"/>
      <c r="S383" s="21"/>
      <c r="T383" s="22"/>
      <c r="U383" s="21"/>
      <c r="V383" s="21"/>
      <c r="W383" s="22"/>
      <c r="X383" s="23"/>
      <c r="Y383" s="23"/>
      <c r="Z383" s="24"/>
      <c r="AA383" s="25">
        <v>212040.72</v>
      </c>
      <c r="AB383" s="25">
        <v>0</v>
      </c>
      <c r="AC383" s="26"/>
      <c r="AD383" s="26"/>
      <c r="AE383" s="26"/>
      <c r="AF383" s="26"/>
      <c r="AG383" s="27"/>
      <c r="AH383" s="26"/>
      <c r="AI383" s="26"/>
      <c r="AJ383" s="26"/>
      <c r="AK383" s="26"/>
      <c r="AL383" s="26"/>
      <c r="AM383" s="26"/>
    </row>
    <row r="384" spans="1:40" ht="14" x14ac:dyDescent="0.3">
      <c r="A384" s="225" t="str">
        <f>HYPERLINK("C:\Users\chizh\Desktop\ffcell\提取结果.xlsx#'2内部关联交易'!A1","[提取结果.xlsx]2内部关联交易")</f>
        <v>[提取结果.xlsx]2内部关联交易</v>
      </c>
      <c r="B384" s="226">
        <v>430</v>
      </c>
      <c r="C384" s="320" t="str">
        <f t="shared" ref="C384:C389" si="57">TEXT(D384,"000")&amp;"-"&amp;TEXT(F384,"000")</f>
        <v>3级-4级</v>
      </c>
      <c r="D384" s="320" t="s">
        <v>665</v>
      </c>
      <c r="E384" s="321" t="s">
        <v>666</v>
      </c>
      <c r="F384" s="320" t="s">
        <v>667</v>
      </c>
      <c r="G384" s="321" t="s">
        <v>668</v>
      </c>
      <c r="H384" s="280">
        <f>IF(I384="主营业务收入",1,IF(I384="营业收入",2,IF(I384="租赁收入",3,IF(I384="利息收入",4,IF(I384="企业拆借利息收入",5,IF(I384="其他业务收入",6,IF(I384="其他收入",7,IF(I384="主营业务成本",8,IF(I384="营业成本",9,IF(I384="生产成本",10,IF(I384="其他业务成本",11,IF(I384="主营业务支出",12,IF(I384="其他业务支出",13,IF(I384="营业外支出",14,IF(I384="材料采购",15,IF(I384="库存商品",16,IF(I384="库存内销商品",17,IF(I384="其他应收款",18,IF(I384="长期股权投资",19,IF(I384="其他应付款",20,IF(I384="财务费用",21,IF(I384="管理费用",22,IF(I384="管理费",23,IF(I384="销售费用",24,IF(I384="投资收益",25,IF(I384="资产处置收益",26,B))))))))))))))))))))))))))</f>
        <v>6</v>
      </c>
      <c r="I384" s="364" t="s">
        <v>99</v>
      </c>
      <c r="J384" s="322" t="s">
        <v>398</v>
      </c>
      <c r="K384" s="323">
        <v>173084.59</v>
      </c>
      <c r="L384" s="322"/>
      <c r="M384" s="322"/>
      <c r="N384" s="324"/>
      <c r="O384" s="235"/>
      <c r="P384" s="235"/>
      <c r="Q384" s="236"/>
      <c r="R384" s="233"/>
      <c r="S384" s="233"/>
      <c r="T384" s="234"/>
      <c r="U384" s="233"/>
      <c r="V384" s="233"/>
      <c r="W384" s="234"/>
      <c r="X384" s="235"/>
      <c r="Y384" s="235"/>
      <c r="Z384" s="236"/>
      <c r="AA384" s="237">
        <f t="shared" ref="AA384:AA389" si="58">ROUND(K384-W384-Z384,2)</f>
        <v>173084.59</v>
      </c>
      <c r="AB384" s="237">
        <f t="shared" ref="AB384:AB389" si="59">ROUND(N384+Q384-T384,2)</f>
        <v>0</v>
      </c>
      <c r="AC384" s="238"/>
      <c r="AD384" s="238"/>
      <c r="AE384" s="238"/>
      <c r="AF384" s="238"/>
      <c r="AG384" s="239"/>
      <c r="AH384" s="238"/>
      <c r="AI384" s="238"/>
      <c r="AJ384" s="238"/>
      <c r="AK384" s="238"/>
      <c r="AL384" s="238"/>
      <c r="AM384" s="238"/>
      <c r="AN384" s="240"/>
    </row>
    <row r="385" spans="1:40" ht="13" customHeight="1" x14ac:dyDescent="0.3">
      <c r="A385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85" s="11">
        <v>247</v>
      </c>
      <c r="C385" s="249" t="str">
        <f t="shared" si="57"/>
        <v>2级-1级</v>
      </c>
      <c r="D385" s="249" t="s">
        <v>658</v>
      </c>
      <c r="E385" s="249" t="s">
        <v>64</v>
      </c>
      <c r="F385" s="249" t="s">
        <v>661</v>
      </c>
      <c r="G385" s="249" t="s">
        <v>28</v>
      </c>
      <c r="H385" s="280">
        <f>IF(I385="主营业务收入",1,IF(I385="营业收入",2,IF(I385="租赁收入",3,IF(I385="利息收入",4,IF(I385="企业拆借利息收入",5,IF(I385="其他业务收入",6,IF(I385="其他收入",7,IF(I385="主营业务成本",8,IF(I385="营业成本",9,IF(I385="生产成本",10,IF(I385="其他业务成本",11,IF(I385="主营业务支出",12,IF(I385="其他业务支出",13,IF(I385="营业外支出",14,IF(I385="材料采购",15,IF(I385="库存商品",16,IF(I385="库存内销商品",17,IF(I385="其他应收款",18,IF(I385="长期股权投资",19,IF(I385="其他应付款",20,IF(I385="财务费用",21,IF(I385="管理费用",22,IF(I385="管理费",23,IF(I385="销售费用",24,IF(I385="投资收益",25,IF(I385="资产处置收益",26,B))))))))))))))))))))))))))</f>
        <v>6</v>
      </c>
      <c r="I385" s="122" t="s">
        <v>99</v>
      </c>
      <c r="J385" s="16" t="s">
        <v>320</v>
      </c>
      <c r="K385" s="215">
        <v>141509.4</v>
      </c>
      <c r="L385" s="16"/>
      <c r="M385" s="16"/>
      <c r="N385" s="17"/>
      <c r="O385" s="89"/>
      <c r="P385" s="90"/>
      <c r="Q385" s="91"/>
      <c r="R385" s="21"/>
      <c r="S385" s="21"/>
      <c r="T385" s="22"/>
      <c r="U385" s="21"/>
      <c r="V385" s="21"/>
      <c r="W385" s="22"/>
      <c r="X385" s="23"/>
      <c r="Y385" s="23"/>
      <c r="Z385" s="24"/>
      <c r="AA385" s="25">
        <f t="shared" si="58"/>
        <v>141509.4</v>
      </c>
      <c r="AB385" s="25">
        <f t="shared" si="59"/>
        <v>0</v>
      </c>
      <c r="AC385" s="26"/>
      <c r="AD385" s="26"/>
      <c r="AE385" s="26"/>
      <c r="AF385" s="26"/>
      <c r="AG385" s="27"/>
      <c r="AH385" s="26"/>
      <c r="AI385" s="26"/>
      <c r="AJ385" s="26"/>
      <c r="AK385" s="26"/>
      <c r="AL385" s="26"/>
      <c r="AM385" s="26"/>
    </row>
    <row r="386" spans="1:40" ht="14" x14ac:dyDescent="0.3">
      <c r="A38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86" s="11">
        <v>613</v>
      </c>
      <c r="C386" s="248" t="str">
        <f t="shared" si="57"/>
        <v>2级-3级</v>
      </c>
      <c r="D386" s="248" t="s">
        <v>29</v>
      </c>
      <c r="E386" s="248" t="s">
        <v>55</v>
      </c>
      <c r="F386" s="248" t="s">
        <v>33</v>
      </c>
      <c r="G386" s="248" t="s">
        <v>449</v>
      </c>
      <c r="H386" s="280">
        <f>IF(I386="主营业务收入",1,IF(I386="营业收入",2,IF(I386="租赁收入",3,IF(I386="利息收入",4,IF(I386="企业拆借利息收入",5,IF(I386="其他业务收入",6,IF(I386="其他收入",7,IF(I386="主营业务成本",8,IF(I386="营业成本",9,IF(I386="生产成本",10,IF(I386="其他业务成本",11,IF(I386="主营业务支出",12,IF(I386="其他业务支出",13,IF(I386="营业外支出",14,IF(I386="材料采购",15,IF(I386="库存商品",16,IF(I386="库存内销商品",17,IF(I386="其他应收款",18,IF(I386="长期股权投资",19,IF(I386="其他应付款",20,IF(I386="财务费用",21,IF(I386="管理费用",22,IF(I386="管理费",23,IF(I386="销售费用",24,IF(I386="投资收益",25,IF(I386="资产处置收益",26,B))))))))))))))))))))))))))</f>
        <v>6</v>
      </c>
      <c r="I386" s="122" t="s">
        <v>99</v>
      </c>
      <c r="J386" s="122" t="s">
        <v>271</v>
      </c>
      <c r="K386" s="215">
        <v>137532.14000000001</v>
      </c>
      <c r="L386" s="186"/>
      <c r="M386" s="186"/>
      <c r="N386" s="191"/>
      <c r="O386" s="125"/>
      <c r="P386" s="126"/>
      <c r="Q386" s="124"/>
      <c r="R386" s="21"/>
      <c r="S386" s="21"/>
      <c r="T386" s="22"/>
      <c r="U386" s="21"/>
      <c r="V386" s="21"/>
      <c r="W386" s="22"/>
      <c r="X386" s="23"/>
      <c r="Y386" s="23"/>
      <c r="Z386" s="24"/>
      <c r="AA386" s="25">
        <f t="shared" si="58"/>
        <v>137532.14000000001</v>
      </c>
      <c r="AB386" s="25">
        <f t="shared" si="59"/>
        <v>0</v>
      </c>
      <c r="AC386" s="26"/>
      <c r="AD386" s="26"/>
      <c r="AE386" s="26"/>
      <c r="AF386" s="26"/>
      <c r="AG386" s="27"/>
      <c r="AH386" s="26"/>
      <c r="AI386" s="26"/>
      <c r="AJ386" s="26"/>
      <c r="AK386" s="26"/>
      <c r="AL386" s="26"/>
      <c r="AM386" s="26"/>
    </row>
    <row r="387" spans="1:40" ht="14" x14ac:dyDescent="0.3">
      <c r="A38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87" s="11">
        <v>682</v>
      </c>
      <c r="C387" s="248" t="str">
        <f t="shared" si="57"/>
        <v>3级-2级</v>
      </c>
      <c r="D387" s="248" t="s">
        <v>33</v>
      </c>
      <c r="E387" s="248" t="s">
        <v>481</v>
      </c>
      <c r="F387" s="248" t="s">
        <v>29</v>
      </c>
      <c r="G387" s="248" t="s">
        <v>57</v>
      </c>
      <c r="H387" s="280">
        <f>IF(I387="主营业务收入",1,IF(I387="营业收入",2,IF(I387="租赁收入",3,IF(I387="利息收入",4,IF(I387="企业拆借利息收入",5,IF(I387="其他业务收入",6,IF(I387="其他收入",7,IF(I387="主营业务成本",8,IF(I387="营业成本",9,IF(I387="生产成本",10,IF(I387="其他业务成本",11,IF(I387="主营业务支出",12,IF(I387="其他业务支出",13,IF(I387="营业外支出",14,IF(I387="材料采购",15,IF(I387="库存商品",16,IF(I387="库存内销商品",17,IF(I387="其他应收款",18,IF(I387="长期股权投资",19,IF(I387="其他应付款",20,IF(I387="财务费用",21,IF(I387="管理费用",22,IF(I387="管理费",23,IF(I387="销售费用",24,IF(I387="投资收益",25,IF(I387="资产处置收益",26,B))))))))))))))))))))))))))</f>
        <v>6</v>
      </c>
      <c r="I387" s="122" t="s">
        <v>99</v>
      </c>
      <c r="J387" s="122" t="s">
        <v>306</v>
      </c>
      <c r="K387" s="215">
        <v>119440.31</v>
      </c>
      <c r="L387" s="186"/>
      <c r="M387" s="186"/>
      <c r="N387" s="191"/>
      <c r="O387" s="125"/>
      <c r="P387" s="126"/>
      <c r="Q387" s="124"/>
      <c r="R387" s="66"/>
      <c r="S387" s="66"/>
      <c r="T387" s="67"/>
      <c r="U387" s="66"/>
      <c r="V387" s="66"/>
      <c r="W387" s="67"/>
      <c r="X387" s="68"/>
      <c r="Y387" s="68"/>
      <c r="Z387" s="69"/>
      <c r="AA387" s="70">
        <f t="shared" si="58"/>
        <v>119440.31</v>
      </c>
      <c r="AB387" s="70">
        <f t="shared" si="59"/>
        <v>0</v>
      </c>
      <c r="AC387" s="71"/>
      <c r="AD387" s="71"/>
      <c r="AE387" s="71"/>
      <c r="AF387" s="71"/>
      <c r="AG387" s="72"/>
      <c r="AH387" s="71"/>
      <c r="AI387" s="71"/>
      <c r="AJ387" s="71"/>
      <c r="AK387" s="71"/>
      <c r="AL387" s="71"/>
      <c r="AM387" s="71"/>
    </row>
    <row r="388" spans="1:40" ht="13" customHeight="1" x14ac:dyDescent="0.3">
      <c r="A38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88" s="11">
        <v>584</v>
      </c>
      <c r="C388" s="248" t="str">
        <f t="shared" si="57"/>
        <v>3级-3级</v>
      </c>
      <c r="D388" s="248" t="s">
        <v>33</v>
      </c>
      <c r="E388" s="248" t="s">
        <v>336</v>
      </c>
      <c r="F388" s="248" t="s">
        <v>33</v>
      </c>
      <c r="G388" s="248" t="s">
        <v>146</v>
      </c>
      <c r="H388" s="280">
        <f>IF(I388="主营业务收入",1,IF(I388="营业收入",2,IF(I388="租赁收入",3,IF(I388="利息收入",4,IF(I388="企业拆借利息收入",5,IF(I388="其他业务收入",6,IF(I388="其他收入",7,IF(I388="主营业务成本",8,IF(I388="营业成本",9,IF(I388="生产成本",10,IF(I388="其他业务成本",11,IF(I388="主营业务支出",12,IF(I388="其他业务支出",13,IF(I388="营业外支出",14,IF(I388="材料采购",15,IF(I388="库存商品",16,IF(I388="库存内销商品",17,IF(I388="其他应收款",18,IF(I388="长期股权投资",19,IF(I388="其他应付款",20,IF(I388="财务费用",21,IF(I388="管理费用",22,IF(I388="管理费",23,IF(I388="销售费用",24,IF(I388="投资收益",25,IF(I388="资产处置收益",26,B))))))))))))))))))))))))))</f>
        <v>6</v>
      </c>
      <c r="I388" s="272" t="s">
        <v>99</v>
      </c>
      <c r="J388" s="122" t="s">
        <v>122</v>
      </c>
      <c r="K388" s="218">
        <v>112411.44</v>
      </c>
      <c r="L388" s="186"/>
      <c r="M388" s="186"/>
      <c r="N388" s="191"/>
      <c r="O388" s="125"/>
      <c r="P388" s="126"/>
      <c r="Q388" s="124"/>
      <c r="R388" s="66"/>
      <c r="S388" s="66"/>
      <c r="T388" s="67"/>
      <c r="U388" s="66"/>
      <c r="V388" s="66"/>
      <c r="W388" s="67"/>
      <c r="X388" s="68"/>
      <c r="Y388" s="68"/>
      <c r="Z388" s="69"/>
      <c r="AA388" s="70">
        <f t="shared" si="58"/>
        <v>112411.44</v>
      </c>
      <c r="AB388" s="70">
        <f t="shared" si="59"/>
        <v>0</v>
      </c>
      <c r="AC388" s="71"/>
      <c r="AD388" s="71"/>
      <c r="AE388" s="71"/>
      <c r="AF388" s="71"/>
      <c r="AG388" s="72"/>
      <c r="AH388" s="71"/>
      <c r="AI388" s="71"/>
      <c r="AJ388" s="71"/>
      <c r="AK388" s="71"/>
      <c r="AL388" s="71"/>
      <c r="AM388" s="71"/>
    </row>
    <row r="389" spans="1:40" ht="14" x14ac:dyDescent="0.3">
      <c r="A389" s="225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89" s="226">
        <v>250</v>
      </c>
      <c r="C389" s="253" t="str">
        <f t="shared" si="57"/>
        <v>2级-4级</v>
      </c>
      <c r="D389" s="253" t="s">
        <v>658</v>
      </c>
      <c r="E389" s="253" t="s">
        <v>64</v>
      </c>
      <c r="F389" s="253" t="s">
        <v>660</v>
      </c>
      <c r="G389" s="253" t="s">
        <v>42</v>
      </c>
      <c r="H389" s="280">
        <f>IF(I389="主营业务收入",1,IF(I389="营业收入",2,IF(I389="租赁收入",3,IF(I389="利息收入",4,IF(I389="企业拆借利息收入",5,IF(I389="其他业务收入",6,IF(I389="其他收入",7,IF(I389="主营业务成本",8,IF(I389="营业成本",9,IF(I389="生产成本",10,IF(I389="其他业务成本",11,IF(I389="主营业务支出",12,IF(I389="其他业务支出",13,IF(I389="营业外支出",14,IF(I389="材料采购",15,IF(I389="库存商品",16,IF(I389="库存内销商品",17,IF(I389="其他应收款",18,IF(I389="长期股权投资",19,IF(I389="其他应付款",20,IF(I389="财务费用",21,IF(I389="管理费用",22,IF(I389="管理费",23,IF(I389="销售费用",24,IF(I389="投资收益",25,IF(I389="资产处置收益",26,B))))))))))))))))))))))))))</f>
        <v>6</v>
      </c>
      <c r="I389" s="227" t="s">
        <v>99</v>
      </c>
      <c r="J389" s="245" t="s">
        <v>122</v>
      </c>
      <c r="K389" s="228">
        <f>74119.98+27004.54</f>
        <v>101124.51999999999</v>
      </c>
      <c r="L389" s="245"/>
      <c r="M389" s="245"/>
      <c r="N389" s="234"/>
      <c r="O389" s="235"/>
      <c r="P389" s="246"/>
      <c r="Q389" s="236"/>
      <c r="R389" s="233"/>
      <c r="S389" s="233"/>
      <c r="T389" s="234"/>
      <c r="U389" s="233"/>
      <c r="V389" s="233"/>
      <c r="W389" s="234"/>
      <c r="X389" s="235"/>
      <c r="Y389" s="235"/>
      <c r="Z389" s="236"/>
      <c r="AA389" s="237">
        <f t="shared" si="58"/>
        <v>101124.52</v>
      </c>
      <c r="AB389" s="237">
        <f t="shared" si="59"/>
        <v>0</v>
      </c>
      <c r="AC389" s="238"/>
      <c r="AD389" s="238"/>
      <c r="AE389" s="238"/>
      <c r="AF389" s="238"/>
      <c r="AG389" s="239"/>
      <c r="AH389" s="238"/>
      <c r="AI389" s="238"/>
      <c r="AJ389" s="238"/>
      <c r="AK389" s="238"/>
      <c r="AL389" s="238"/>
      <c r="AM389" s="238"/>
      <c r="AN389" s="240"/>
    </row>
    <row r="390" spans="1:40" ht="13" customHeight="1" x14ac:dyDescent="0.3">
      <c r="A390" s="225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390" s="226">
        <v>555</v>
      </c>
      <c r="C390" s="253" t="s">
        <v>500</v>
      </c>
      <c r="D390" s="253" t="s">
        <v>33</v>
      </c>
      <c r="E390" s="253" t="s">
        <v>34</v>
      </c>
      <c r="F390" s="253" t="s">
        <v>27</v>
      </c>
      <c r="G390" s="253" t="s">
        <v>28</v>
      </c>
      <c r="H390" s="280">
        <f>IF(I390="主营业务收入",1,IF(I390="营业收入",2,IF(I390="租赁收入",3,IF(I390="利息收入",4,IF(I390="企业拆借利息收入",5,IF(I390="其他业务收入",6,IF(I390="其他收入",7,IF(I390="主营业务成本",8,IF(I390="营业成本",9,IF(I390="生产成本",10,IF(I390="其他业务成本",11,IF(I390="主营业务支出",12,IF(I390="其他业务支出",13,IF(I390="营业外支出",14,IF(I390="材料采购",15,IF(I390="库存商品",16,IF(I390="库存内销商品",17,IF(I390="其他应收款",18,IF(I390="长期股权投资",19,IF(I390="其他应付款",20,IF(I390="财务费用",21,IF(I390="管理费用",22,IF(I390="管理费",23,IF(I390="销售费用",24,IF(I390="投资收益",25,IF(I390="资产处置收益",26,B))))))))))))))))))))))))))</f>
        <v>6</v>
      </c>
      <c r="I390" s="227" t="s">
        <v>99</v>
      </c>
      <c r="J390" s="245"/>
      <c r="K390" s="228">
        <v>92767.27</v>
      </c>
      <c r="L390" s="269"/>
      <c r="M390" s="269"/>
      <c r="N390" s="270"/>
      <c r="O390" s="235"/>
      <c r="P390" s="235"/>
      <c r="Q390" s="236"/>
      <c r="R390" s="233"/>
      <c r="S390" s="233"/>
      <c r="T390" s="234"/>
      <c r="U390" s="233"/>
      <c r="V390" s="233"/>
      <c r="W390" s="234"/>
      <c r="X390" s="235"/>
      <c r="Y390" s="235"/>
      <c r="Z390" s="236"/>
      <c r="AA390" s="237">
        <v>92767.27</v>
      </c>
      <c r="AB390" s="237">
        <v>0</v>
      </c>
      <c r="AC390" s="238"/>
      <c r="AD390" s="238"/>
      <c r="AE390" s="238"/>
      <c r="AF390" s="238"/>
      <c r="AG390" s="239"/>
      <c r="AH390" s="238"/>
      <c r="AI390" s="238"/>
      <c r="AJ390" s="238"/>
      <c r="AK390" s="238"/>
      <c r="AL390" s="238"/>
      <c r="AM390" s="238"/>
      <c r="AN390" s="240"/>
    </row>
    <row r="391" spans="1:40" ht="13" customHeight="1" x14ac:dyDescent="0.3">
      <c r="A39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91" s="11">
        <v>736</v>
      </c>
      <c r="C391" s="248" t="str">
        <f t="shared" ref="C391:C422" si="60">TEXT(D391,"000")&amp;"-"&amp;TEXT(F391,"000")</f>
        <v>3级-2级</v>
      </c>
      <c r="D391" s="248" t="s">
        <v>33</v>
      </c>
      <c r="E391" s="248" t="s">
        <v>159</v>
      </c>
      <c r="F391" s="248" t="s">
        <v>29</v>
      </c>
      <c r="G391" s="248" t="s">
        <v>50</v>
      </c>
      <c r="H391" s="280">
        <f>IF(I391="主营业务收入",1,IF(I391="营业收入",2,IF(I391="租赁收入",3,IF(I391="利息收入",4,IF(I391="企业拆借利息收入",5,IF(I391="其他业务收入",6,IF(I391="其他收入",7,IF(I391="主营业务成本",8,IF(I391="营业成本",9,IF(I391="生产成本",10,IF(I391="其他业务成本",11,IF(I391="主营业务支出",12,IF(I391="其他业务支出",13,IF(I391="营业外支出",14,IF(I391="材料采购",15,IF(I391="库存商品",16,IF(I391="库存内销商品",17,IF(I391="其他应收款",18,IF(I391="长期股权投资",19,IF(I391="其他应付款",20,IF(I391="财务费用",21,IF(I391="管理费用",22,IF(I391="管理费",23,IF(I391="销售费用",24,IF(I391="投资收益",25,IF(I391="资产处置收益",26,B))))))))))))))))))))))))))</f>
        <v>6</v>
      </c>
      <c r="I391" s="122" t="s">
        <v>99</v>
      </c>
      <c r="J391" s="122" t="s">
        <v>482</v>
      </c>
      <c r="K391" s="215">
        <v>91301.5</v>
      </c>
      <c r="L391" s="186"/>
      <c r="M391" s="186"/>
      <c r="N391" s="192"/>
      <c r="O391" s="125"/>
      <c r="P391" s="125"/>
      <c r="Q391" s="124"/>
      <c r="R391" s="66"/>
      <c r="S391" s="66"/>
      <c r="T391" s="67"/>
      <c r="U391" s="66"/>
      <c r="V391" s="66"/>
      <c r="W391" s="67"/>
      <c r="X391" s="68"/>
      <c r="Y391" s="68"/>
      <c r="Z391" s="69"/>
      <c r="AA391" s="70">
        <f t="shared" ref="AA391:AA415" si="61">ROUND(K391-W391-Z391,2)</f>
        <v>91301.5</v>
      </c>
      <c r="AB391" s="70">
        <f t="shared" ref="AB391:AB415" si="62">ROUND(N391+Q391-T391,2)</f>
        <v>0</v>
      </c>
      <c r="AC391" s="71"/>
      <c r="AD391" s="71"/>
      <c r="AE391" s="71"/>
      <c r="AF391" s="71"/>
      <c r="AG391" s="72"/>
      <c r="AH391" s="71"/>
      <c r="AI391" s="71"/>
      <c r="AJ391" s="71"/>
      <c r="AK391" s="71"/>
      <c r="AL391" s="71"/>
      <c r="AM391" s="71"/>
    </row>
    <row r="392" spans="1:40" ht="13" customHeight="1" x14ac:dyDescent="0.3">
      <c r="A392" s="225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92" s="226">
        <v>604</v>
      </c>
      <c r="C392" s="252" t="str">
        <f t="shared" si="60"/>
        <v>3级-4级</v>
      </c>
      <c r="D392" s="252" t="s">
        <v>33</v>
      </c>
      <c r="E392" s="252" t="s">
        <v>231</v>
      </c>
      <c r="F392" s="252" t="s">
        <v>37</v>
      </c>
      <c r="G392" s="252" t="s">
        <v>42</v>
      </c>
      <c r="H392" s="280">
        <f>IF(I392="主营业务收入",1,IF(I392="营业收入",2,IF(I392="租赁收入",3,IF(I392="利息收入",4,IF(I392="企业拆借利息收入",5,IF(I392="其他业务收入",6,IF(I392="其他收入",7,IF(I392="主营业务成本",8,IF(I392="营业成本",9,IF(I392="生产成本",10,IF(I392="其他业务成本",11,IF(I392="主营业务支出",12,IF(I392="其他业务支出",13,IF(I392="营业外支出",14,IF(I392="材料采购",15,IF(I392="库存商品",16,IF(I392="库存内销商品",17,IF(I392="其他应收款",18,IF(I392="长期股权投资",19,IF(I392="其他应付款",20,IF(I392="财务费用",21,IF(I392="管理费用",22,IF(I392="管理费",23,IF(I392="销售费用",24,IF(I392="投资收益",25,IF(I392="资产处置收益",26,B))))))))))))))))))))))))))</f>
        <v>6</v>
      </c>
      <c r="I392" s="227" t="s">
        <v>99</v>
      </c>
      <c r="J392" s="227" t="s">
        <v>43</v>
      </c>
      <c r="K392" s="228">
        <v>89879.85</v>
      </c>
      <c r="L392" s="273"/>
      <c r="M392" s="273"/>
      <c r="N392" s="274"/>
      <c r="O392" s="230"/>
      <c r="P392" s="230"/>
      <c r="Q392" s="232"/>
      <c r="R392" s="233"/>
      <c r="S392" s="233"/>
      <c r="T392" s="234"/>
      <c r="U392" s="233"/>
      <c r="V392" s="233"/>
      <c r="W392" s="234"/>
      <c r="X392" s="235"/>
      <c r="Y392" s="235"/>
      <c r="Z392" s="236"/>
      <c r="AA392" s="237">
        <f t="shared" si="61"/>
        <v>89879.85</v>
      </c>
      <c r="AB392" s="237">
        <f t="shared" si="62"/>
        <v>0</v>
      </c>
      <c r="AC392" s="238"/>
      <c r="AD392" s="238"/>
      <c r="AE392" s="238"/>
      <c r="AF392" s="238"/>
      <c r="AG392" s="239"/>
      <c r="AH392" s="238"/>
      <c r="AI392" s="238"/>
      <c r="AJ392" s="238"/>
      <c r="AK392" s="238"/>
      <c r="AL392" s="238"/>
      <c r="AM392" s="238"/>
      <c r="AN392" s="240"/>
    </row>
    <row r="393" spans="1:40" ht="13" customHeight="1" x14ac:dyDescent="0.3">
      <c r="A393" s="225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93" s="226">
        <v>176</v>
      </c>
      <c r="C393" s="253" t="str">
        <f t="shared" si="60"/>
        <v>2级-1级</v>
      </c>
      <c r="D393" s="253" t="s">
        <v>658</v>
      </c>
      <c r="E393" s="253" t="s">
        <v>244</v>
      </c>
      <c r="F393" s="253" t="s">
        <v>661</v>
      </c>
      <c r="G393" s="254" t="s">
        <v>180</v>
      </c>
      <c r="H393" s="280">
        <f>IF(I393="主营业务收入",1,IF(I393="营业收入",2,IF(I393="租赁收入",3,IF(I393="利息收入",4,IF(I393="企业拆借利息收入",5,IF(I393="其他业务收入",6,IF(I393="其他收入",7,IF(I393="主营业务成本",8,IF(I393="营业成本",9,IF(I393="生产成本",10,IF(I393="其他业务成本",11,IF(I393="主营业务支出",12,IF(I393="其他业务支出",13,IF(I393="营业外支出",14,IF(I393="材料采购",15,IF(I393="库存商品",16,IF(I393="库存内销商品",17,IF(I393="其他应收款",18,IF(I393="长期股权投资",19,IF(I393="其他应付款",20,IF(I393="财务费用",21,IF(I393="管理费用",22,IF(I393="管理费",23,IF(I393="销售费用",24,IF(I393="投资收益",25,IF(I393="资产处置收益",26,B))))))))))))))))))))))))))</f>
        <v>6</v>
      </c>
      <c r="I393" s="227" t="s">
        <v>99</v>
      </c>
      <c r="J393" s="245" t="s">
        <v>32</v>
      </c>
      <c r="K393" s="228">
        <v>77830.19</v>
      </c>
      <c r="L393" s="269"/>
      <c r="M393" s="269"/>
      <c r="N393" s="270"/>
      <c r="O393" s="235"/>
      <c r="P393" s="246"/>
      <c r="Q393" s="236"/>
      <c r="R393" s="233"/>
      <c r="S393" s="233"/>
      <c r="T393" s="234"/>
      <c r="U393" s="233"/>
      <c r="V393" s="233"/>
      <c r="W393" s="234"/>
      <c r="X393" s="235"/>
      <c r="Y393" s="235"/>
      <c r="Z393" s="236"/>
      <c r="AA393" s="237">
        <f t="shared" si="61"/>
        <v>77830.19</v>
      </c>
      <c r="AB393" s="237">
        <f t="shared" si="62"/>
        <v>0</v>
      </c>
      <c r="AC393" s="238"/>
      <c r="AD393" s="238"/>
      <c r="AE393" s="238"/>
      <c r="AF393" s="238"/>
      <c r="AG393" s="239"/>
      <c r="AH393" s="238"/>
      <c r="AI393" s="238"/>
      <c r="AJ393" s="238"/>
      <c r="AK393" s="238"/>
      <c r="AL393" s="238"/>
      <c r="AM393" s="238"/>
      <c r="AN393" s="240"/>
    </row>
    <row r="394" spans="1:40" ht="14" x14ac:dyDescent="0.3">
      <c r="A39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94" s="11">
        <v>730</v>
      </c>
      <c r="C394" s="248" t="str">
        <f t="shared" si="60"/>
        <v>3级-4级</v>
      </c>
      <c r="D394" s="248" t="s">
        <v>33</v>
      </c>
      <c r="E394" s="248" t="s">
        <v>333</v>
      </c>
      <c r="F394" s="248" t="s">
        <v>37</v>
      </c>
      <c r="G394" s="248" t="s">
        <v>66</v>
      </c>
      <c r="H394" s="280">
        <f>IF(I394="主营业务收入",1,IF(I394="营业收入",2,IF(I394="租赁收入",3,IF(I394="利息收入",4,IF(I394="企业拆借利息收入",5,IF(I394="其他业务收入",6,IF(I394="其他收入",7,IF(I394="主营业务成本",8,IF(I394="营业成本",9,IF(I394="生产成本",10,IF(I394="其他业务成本",11,IF(I394="主营业务支出",12,IF(I394="其他业务支出",13,IF(I394="营业外支出",14,IF(I394="材料采购",15,IF(I394="库存商品",16,IF(I394="库存内销商品",17,IF(I394="其他应收款",18,IF(I394="长期股权投资",19,IF(I394="其他应付款",20,IF(I394="财务费用",21,IF(I394="管理费用",22,IF(I394="管理费",23,IF(I394="销售费用",24,IF(I394="投资收益",25,IF(I394="资产处置收益",26,B))))))))))))))))))))))))))</f>
        <v>6</v>
      </c>
      <c r="I394" s="122" t="s">
        <v>99</v>
      </c>
      <c r="J394" s="122" t="s">
        <v>43</v>
      </c>
      <c r="K394" s="215">
        <v>77627.7</v>
      </c>
      <c r="L394" s="186"/>
      <c r="M394" s="186"/>
      <c r="N394" s="192"/>
      <c r="O394" s="125"/>
      <c r="P394" s="126"/>
      <c r="Q394" s="124"/>
      <c r="R394" s="66"/>
      <c r="S394" s="66"/>
      <c r="T394" s="67"/>
      <c r="U394" s="66"/>
      <c r="V394" s="66"/>
      <c r="W394" s="67"/>
      <c r="X394" s="68"/>
      <c r="Y394" s="68"/>
      <c r="Z394" s="69"/>
      <c r="AA394" s="70">
        <f t="shared" si="61"/>
        <v>77627.7</v>
      </c>
      <c r="AB394" s="70">
        <f t="shared" si="62"/>
        <v>0</v>
      </c>
      <c r="AC394" s="71"/>
      <c r="AD394" s="71"/>
      <c r="AE394" s="71"/>
      <c r="AF394" s="71"/>
      <c r="AG394" s="72"/>
      <c r="AH394" s="71"/>
      <c r="AI394" s="71"/>
      <c r="AJ394" s="71"/>
      <c r="AK394" s="71"/>
      <c r="AL394" s="71"/>
      <c r="AM394" s="71"/>
    </row>
    <row r="395" spans="1:40" s="240" customFormat="1" ht="14" x14ac:dyDescent="0.3">
      <c r="A395" s="225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95" s="226">
        <v>232</v>
      </c>
      <c r="C395" s="253" t="str">
        <f t="shared" si="60"/>
        <v>2级-4级</v>
      </c>
      <c r="D395" s="253" t="s">
        <v>29</v>
      </c>
      <c r="E395" s="253" t="s">
        <v>48</v>
      </c>
      <c r="F395" s="253" t="s">
        <v>37</v>
      </c>
      <c r="G395" s="253" t="s">
        <v>42</v>
      </c>
      <c r="H395" s="280">
        <f>IF(I395="主营业务收入",1,IF(I395="营业收入",2,IF(I395="租赁收入",3,IF(I395="利息收入",4,IF(I395="企业拆借利息收入",5,IF(I395="其他业务收入",6,IF(I395="其他收入",7,IF(I395="主营业务成本",8,IF(I395="营业成本",9,IF(I395="生产成本",10,IF(I395="其他业务成本",11,IF(I395="主营业务支出",12,IF(I395="其他业务支出",13,IF(I395="营业外支出",14,IF(I395="材料采购",15,IF(I395="库存商品",16,IF(I395="库存内销商品",17,IF(I395="其他应收款",18,IF(I395="长期股权投资",19,IF(I395="其他应付款",20,IF(I395="财务费用",21,IF(I395="管理费用",22,IF(I395="管理费",23,IF(I395="销售费用",24,IF(I395="投资收益",25,IF(I395="资产处置收益",26,B))))))))))))))))))))))))))</f>
        <v>6</v>
      </c>
      <c r="I395" s="227" t="s">
        <v>99</v>
      </c>
      <c r="J395" s="241" t="s">
        <v>271</v>
      </c>
      <c r="K395" s="228">
        <v>59076.1</v>
      </c>
      <c r="L395" s="306"/>
      <c r="M395" s="306"/>
      <c r="N395" s="270"/>
      <c r="O395" s="235"/>
      <c r="P395" s="246"/>
      <c r="Q395" s="236"/>
      <c r="R395" s="233"/>
      <c r="S395" s="233"/>
      <c r="T395" s="234"/>
      <c r="U395" s="233"/>
      <c r="V395" s="233"/>
      <c r="W395" s="234"/>
      <c r="X395" s="235"/>
      <c r="Y395" s="235"/>
      <c r="Z395" s="236"/>
      <c r="AA395" s="237">
        <f t="shared" si="61"/>
        <v>59076.1</v>
      </c>
      <c r="AB395" s="237">
        <f t="shared" si="62"/>
        <v>0</v>
      </c>
      <c r="AC395" s="238"/>
      <c r="AD395" s="238"/>
      <c r="AE395" s="238"/>
      <c r="AF395" s="238"/>
      <c r="AG395" s="239"/>
      <c r="AH395" s="238"/>
      <c r="AI395" s="238"/>
      <c r="AJ395" s="238"/>
      <c r="AK395" s="238"/>
      <c r="AL395" s="238"/>
      <c r="AM395" s="238"/>
    </row>
    <row r="396" spans="1:40" ht="13" customHeight="1" x14ac:dyDescent="0.3">
      <c r="A396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96" s="11">
        <v>244</v>
      </c>
      <c r="C396" s="249" t="str">
        <f t="shared" si="60"/>
        <v>2级-1级</v>
      </c>
      <c r="D396" s="249" t="s">
        <v>29</v>
      </c>
      <c r="E396" s="114" t="s">
        <v>67</v>
      </c>
      <c r="F396" s="249" t="s">
        <v>27</v>
      </c>
      <c r="G396" s="259" t="s">
        <v>28</v>
      </c>
      <c r="H396" s="280">
        <f>IF(I396="主营业务收入",1,IF(I396="营业收入",2,IF(I396="租赁收入",3,IF(I396="利息收入",4,IF(I396="企业拆借利息收入",5,IF(I396="其他业务收入",6,IF(I396="其他收入",7,IF(I396="主营业务成本",8,IF(I396="营业成本",9,IF(I396="生产成本",10,IF(I396="其他业务成本",11,IF(I396="主营业务支出",12,IF(I396="其他业务支出",13,IF(I396="营业外支出",14,IF(I396="材料采购",15,IF(I396="库存商品",16,IF(I396="库存内销商品",17,IF(I396="其他应收款",18,IF(I396="长期股权投资",19,IF(I396="其他应付款",20,IF(I396="财务费用",21,IF(I396="管理费用",22,IF(I396="管理费",23,IF(I396="销售费用",24,IF(I396="投资收益",25,IF(I396="资产处置收益",26,B))))))))))))))))))))))))))</f>
        <v>6</v>
      </c>
      <c r="I396" s="122" t="s">
        <v>99</v>
      </c>
      <c r="J396" s="14" t="s">
        <v>32</v>
      </c>
      <c r="K396" s="215">
        <v>42452.88</v>
      </c>
      <c r="L396" s="187"/>
      <c r="M396" s="187"/>
      <c r="N396" s="190"/>
      <c r="O396" s="89"/>
      <c r="P396" s="90"/>
      <c r="Q396" s="91"/>
      <c r="R396" s="66"/>
      <c r="S396" s="66"/>
      <c r="T396" s="67"/>
      <c r="U396" s="66"/>
      <c r="V396" s="66"/>
      <c r="W396" s="67"/>
      <c r="X396" s="68"/>
      <c r="Y396" s="68"/>
      <c r="Z396" s="69"/>
      <c r="AA396" s="70">
        <f t="shared" si="61"/>
        <v>42452.88</v>
      </c>
      <c r="AB396" s="70">
        <f t="shared" si="62"/>
        <v>0</v>
      </c>
      <c r="AC396" s="71"/>
      <c r="AD396" s="71"/>
      <c r="AE396" s="71"/>
      <c r="AF396" s="71"/>
      <c r="AG396" s="72"/>
      <c r="AH396" s="71"/>
      <c r="AI396" s="71"/>
      <c r="AJ396" s="71"/>
      <c r="AK396" s="71"/>
      <c r="AL396" s="71"/>
      <c r="AM396" s="71"/>
    </row>
    <row r="397" spans="1:40" ht="14" x14ac:dyDescent="0.3">
      <c r="A39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97" s="11">
        <v>671</v>
      </c>
      <c r="C397" s="248" t="str">
        <f t="shared" si="60"/>
        <v>3级-4级</v>
      </c>
      <c r="D397" s="248" t="s">
        <v>33</v>
      </c>
      <c r="E397" s="248" t="s">
        <v>345</v>
      </c>
      <c r="F397" s="248" t="s">
        <v>37</v>
      </c>
      <c r="G397" s="248" t="s">
        <v>42</v>
      </c>
      <c r="H397" s="280">
        <f>IF(I397="主营业务收入",1,IF(I397="营业收入",2,IF(I397="租赁收入",3,IF(I397="利息收入",4,IF(I397="企业拆借利息收入",5,IF(I397="其他业务收入",6,IF(I397="其他收入",7,IF(I397="主营业务成本",8,IF(I397="营业成本",9,IF(I397="生产成本",10,IF(I397="其他业务成本",11,IF(I397="主营业务支出",12,IF(I397="其他业务支出",13,IF(I397="营业外支出",14,IF(I397="材料采购",15,IF(I397="库存商品",16,IF(I397="库存内销商品",17,IF(I397="其他应收款",18,IF(I397="长期股权投资",19,IF(I397="其他应付款",20,IF(I397="财务费用",21,IF(I397="管理费用",22,IF(I397="管理费",23,IF(I397="销售费用",24,IF(I397="投资收益",25,IF(I397="资产处置收益",26,B))))))))))))))))))))))))))</f>
        <v>6</v>
      </c>
      <c r="I397" s="122" t="s">
        <v>99</v>
      </c>
      <c r="J397" s="122" t="s">
        <v>271</v>
      </c>
      <c r="K397" s="215">
        <v>39771.449999999997</v>
      </c>
      <c r="L397" s="186"/>
      <c r="M397" s="186"/>
      <c r="N397" s="191"/>
      <c r="O397" s="125"/>
      <c r="P397" s="126"/>
      <c r="Q397" s="124"/>
      <c r="R397" s="66"/>
      <c r="S397" s="66"/>
      <c r="T397" s="67"/>
      <c r="U397" s="66"/>
      <c r="V397" s="66"/>
      <c r="W397" s="67"/>
      <c r="X397" s="68"/>
      <c r="Y397" s="68"/>
      <c r="Z397" s="69"/>
      <c r="AA397" s="70">
        <f t="shared" si="61"/>
        <v>39771.449999999997</v>
      </c>
      <c r="AB397" s="70">
        <f t="shared" si="62"/>
        <v>0</v>
      </c>
      <c r="AC397" s="71"/>
      <c r="AD397" s="71"/>
      <c r="AE397" s="71"/>
      <c r="AF397" s="71"/>
      <c r="AG397" s="72"/>
      <c r="AH397" s="71"/>
      <c r="AI397" s="71"/>
      <c r="AJ397" s="71"/>
      <c r="AK397" s="71"/>
      <c r="AL397" s="71"/>
      <c r="AM397" s="71"/>
    </row>
    <row r="398" spans="1:40" ht="14" x14ac:dyDescent="0.3">
      <c r="A39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98" s="11">
        <v>737</v>
      </c>
      <c r="C398" s="248" t="str">
        <f t="shared" si="60"/>
        <v>3级-4级</v>
      </c>
      <c r="D398" s="248" t="s">
        <v>33</v>
      </c>
      <c r="E398" s="248" t="s">
        <v>159</v>
      </c>
      <c r="F398" s="248" t="s">
        <v>37</v>
      </c>
      <c r="G398" s="248" t="s">
        <v>66</v>
      </c>
      <c r="H398" s="280">
        <f>IF(I398="主营业务收入",1,IF(I398="营业收入",2,IF(I398="租赁收入",3,IF(I398="利息收入",4,IF(I398="企业拆借利息收入",5,IF(I398="其他业务收入",6,IF(I398="其他收入",7,IF(I398="主营业务成本",8,IF(I398="营业成本",9,IF(I398="生产成本",10,IF(I398="其他业务成本",11,IF(I398="主营业务支出",12,IF(I398="其他业务支出",13,IF(I398="营业外支出",14,IF(I398="材料采购",15,IF(I398="库存商品",16,IF(I398="库存内销商品",17,IF(I398="其他应收款",18,IF(I398="长期股权投资",19,IF(I398="其他应付款",20,IF(I398="财务费用",21,IF(I398="管理费用",22,IF(I398="管理费",23,IF(I398="销售费用",24,IF(I398="投资收益",25,IF(I398="资产处置收益",26,B))))))))))))))))))))))))))</f>
        <v>6</v>
      </c>
      <c r="I398" s="122" t="s">
        <v>99</v>
      </c>
      <c r="J398" s="122" t="s">
        <v>43</v>
      </c>
      <c r="K398" s="215">
        <v>37700</v>
      </c>
      <c r="L398" s="186"/>
      <c r="M398" s="186"/>
      <c r="N398" s="192"/>
      <c r="O398" s="125"/>
      <c r="P398" s="126"/>
      <c r="Q398" s="124"/>
      <c r="R398" s="66"/>
      <c r="S398" s="66"/>
      <c r="T398" s="67"/>
      <c r="U398" s="66"/>
      <c r="V398" s="66"/>
      <c r="W398" s="67"/>
      <c r="X398" s="68"/>
      <c r="Y398" s="68"/>
      <c r="Z398" s="69"/>
      <c r="AA398" s="70">
        <f t="shared" si="61"/>
        <v>37700</v>
      </c>
      <c r="AB398" s="70">
        <f t="shared" si="62"/>
        <v>0</v>
      </c>
      <c r="AC398" s="71"/>
      <c r="AD398" s="71"/>
      <c r="AE398" s="71"/>
      <c r="AF398" s="71"/>
      <c r="AG398" s="72"/>
      <c r="AH398" s="71"/>
      <c r="AI398" s="71"/>
      <c r="AJ398" s="71"/>
      <c r="AK398" s="71"/>
      <c r="AL398" s="71"/>
      <c r="AM398" s="71"/>
    </row>
    <row r="399" spans="1:40" s="240" customFormat="1" ht="13" customHeight="1" x14ac:dyDescent="0.3">
      <c r="A399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99" s="11">
        <v>190</v>
      </c>
      <c r="C399" s="249" t="str">
        <f t="shared" si="60"/>
        <v>3级-2级</v>
      </c>
      <c r="D399" s="249" t="s">
        <v>33</v>
      </c>
      <c r="E399" s="249" t="s">
        <v>270</v>
      </c>
      <c r="F399" s="249" t="s">
        <v>29</v>
      </c>
      <c r="G399" s="249" t="s">
        <v>44</v>
      </c>
      <c r="H399" s="280">
        <f>IF(I399="主营业务收入",1,IF(I399="营业收入",2,IF(I399="租赁收入",3,IF(I399="利息收入",4,IF(I399="企业拆借利息收入",5,IF(I399="其他业务收入",6,IF(I399="其他收入",7,IF(I399="主营业务成本",8,IF(I399="营业成本",9,IF(I399="生产成本",10,IF(I399="其他业务成本",11,IF(I399="主营业务支出",12,IF(I399="其他业务支出",13,IF(I399="营业外支出",14,IF(I399="材料采购",15,IF(I399="库存商品",16,IF(I399="库存内销商品",17,IF(I399="其他应收款",18,IF(I399="长期股权投资",19,IF(I399="其他应付款",20,IF(I399="财务费用",21,IF(I399="管理费用",22,IF(I399="管理费",23,IF(I399="销售费用",24,IF(I399="投资收益",25,IF(I399="资产处置收益",26,B))))))))))))))))))))))))))</f>
        <v>6</v>
      </c>
      <c r="I399" s="122" t="s">
        <v>99</v>
      </c>
      <c r="J399" s="16" t="s">
        <v>272</v>
      </c>
      <c r="K399" s="215">
        <v>17708.73</v>
      </c>
      <c r="L399" s="187"/>
      <c r="M399" s="187"/>
      <c r="N399" s="190"/>
      <c r="O399" s="89"/>
      <c r="P399" s="90"/>
      <c r="Q399" s="91"/>
      <c r="R399" s="66"/>
      <c r="S399" s="66"/>
      <c r="T399" s="67"/>
      <c r="U399" s="66"/>
      <c r="V399" s="66"/>
      <c r="W399" s="67"/>
      <c r="X399" s="68"/>
      <c r="Y399" s="68"/>
      <c r="Z399" s="69"/>
      <c r="AA399" s="70">
        <f t="shared" si="61"/>
        <v>17708.73</v>
      </c>
      <c r="AB399" s="70">
        <f t="shared" si="62"/>
        <v>0</v>
      </c>
      <c r="AC399" s="71"/>
      <c r="AD399" s="71"/>
      <c r="AE399" s="71"/>
      <c r="AF399" s="71"/>
      <c r="AG399" s="72"/>
      <c r="AH399" s="71"/>
      <c r="AI399" s="71"/>
      <c r="AJ399" s="71"/>
      <c r="AK399" s="71"/>
      <c r="AL399" s="71"/>
      <c r="AM399" s="71"/>
      <c r="AN399"/>
    </row>
    <row r="400" spans="1:40" ht="14" x14ac:dyDescent="0.3">
      <c r="A400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400" s="11">
        <v>73</v>
      </c>
      <c r="C400" s="249" t="str">
        <f t="shared" si="60"/>
        <v>2级-3级</v>
      </c>
      <c r="D400" s="249" t="s">
        <v>29</v>
      </c>
      <c r="E400" s="249" t="s">
        <v>125</v>
      </c>
      <c r="F400" s="249" t="s">
        <v>33</v>
      </c>
      <c r="G400" s="249" t="s">
        <v>127</v>
      </c>
      <c r="H400" s="280">
        <f>IF(I400="主营业务收入",1,IF(I400="营业收入",2,IF(I400="租赁收入",3,IF(I400="利息收入",4,IF(I400="企业拆借利息收入",5,IF(I400="其他业务收入",6,IF(I400="其他收入",7,IF(I400="主营业务成本",8,IF(I400="营业成本",9,IF(I400="生产成本",10,IF(I400="其他业务成本",11,IF(I400="主营业务支出",12,IF(I400="其他业务支出",13,IF(I400="营业外支出",14,IF(I400="材料采购",15,IF(I400="库存商品",16,IF(I400="库存内销商品",17,IF(I400="其他应收款",18,IF(I400="长期股权投资",19,IF(I400="其他应付款",20,IF(I400="财务费用",21,IF(I400="管理费用",22,IF(I400="管理费",23,IF(I400="销售费用",24,IF(I400="投资收益",25,IF(I400="资产处置收益",26,B))))))))))))))))))))))))))</f>
        <v>6</v>
      </c>
      <c r="I400" s="122" t="s">
        <v>99</v>
      </c>
      <c r="J400" s="14" t="s">
        <v>147</v>
      </c>
      <c r="K400" s="215">
        <v>16037.74</v>
      </c>
      <c r="L400" s="187"/>
      <c r="M400" s="187"/>
      <c r="N400" s="190"/>
      <c r="O400" s="89"/>
      <c r="P400" s="89"/>
      <c r="Q400" s="91"/>
      <c r="R400" s="21"/>
      <c r="S400" s="21"/>
      <c r="T400" s="22"/>
      <c r="U400" s="21"/>
      <c r="V400" s="21"/>
      <c r="W400" s="22"/>
      <c r="X400" s="23"/>
      <c r="Y400" s="23"/>
      <c r="Z400" s="24"/>
      <c r="AA400" s="25">
        <f t="shared" si="61"/>
        <v>16037.74</v>
      </c>
      <c r="AB400" s="25">
        <f t="shared" si="62"/>
        <v>0</v>
      </c>
      <c r="AC400" s="26"/>
      <c r="AD400" s="26"/>
      <c r="AE400" s="26"/>
      <c r="AF400" s="26"/>
      <c r="AG400" s="27"/>
      <c r="AH400" s="26"/>
      <c r="AI400" s="26"/>
      <c r="AJ400" s="26"/>
      <c r="AK400" s="26"/>
      <c r="AL400" s="26"/>
      <c r="AM400" s="26"/>
    </row>
    <row r="401" spans="1:40" ht="13" customHeight="1" x14ac:dyDescent="0.3">
      <c r="A401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01" s="11">
        <v>234</v>
      </c>
      <c r="C401" s="249" t="str">
        <f t="shared" si="60"/>
        <v>2级-3级</v>
      </c>
      <c r="D401" s="249" t="s">
        <v>658</v>
      </c>
      <c r="E401" s="251" t="s">
        <v>304</v>
      </c>
      <c r="F401" s="249" t="s">
        <v>659</v>
      </c>
      <c r="G401" s="249" t="s">
        <v>305</v>
      </c>
      <c r="H401" s="280">
        <f>IF(I401="主营业务收入",1,IF(I401="营业收入",2,IF(I401="租赁收入",3,IF(I401="利息收入",4,IF(I401="企业拆借利息收入",5,IF(I401="其他业务收入",6,IF(I401="其他收入",7,IF(I401="主营业务成本",8,IF(I401="营业成本",9,IF(I401="生产成本",10,IF(I401="其他业务成本",11,IF(I401="主营业务支出",12,IF(I401="其他业务支出",13,IF(I401="营业外支出",14,IF(I401="材料采购",15,IF(I401="库存商品",16,IF(I401="库存内销商品",17,IF(I401="其他应收款",18,IF(I401="长期股权投资",19,IF(I401="其他应付款",20,IF(I401="财务费用",21,IF(I401="管理费用",22,IF(I401="管理费",23,IF(I401="销售费用",24,IF(I401="投资收益",25,IF(I401="资产处置收益",26,B))))))))))))))))))))))))))</f>
        <v>6</v>
      </c>
      <c r="I401" s="122" t="s">
        <v>99</v>
      </c>
      <c r="J401" s="16" t="s">
        <v>122</v>
      </c>
      <c r="K401" s="215">
        <v>15685.72</v>
      </c>
      <c r="L401" s="187"/>
      <c r="M401" s="187"/>
      <c r="N401" s="190"/>
      <c r="O401" s="89"/>
      <c r="P401" s="90"/>
      <c r="Q401" s="91"/>
      <c r="R401" s="21"/>
      <c r="S401" s="21"/>
      <c r="T401" s="22"/>
      <c r="U401" s="21"/>
      <c r="V401" s="21"/>
      <c r="W401" s="22"/>
      <c r="X401" s="23"/>
      <c r="Y401" s="23"/>
      <c r="Z401" s="24"/>
      <c r="AA401" s="25">
        <f t="shared" si="61"/>
        <v>15685.72</v>
      </c>
      <c r="AB401" s="25">
        <f t="shared" si="62"/>
        <v>0</v>
      </c>
      <c r="AC401" s="26"/>
      <c r="AD401" s="26"/>
      <c r="AE401" s="26"/>
      <c r="AF401" s="26"/>
      <c r="AG401" s="27"/>
      <c r="AH401" s="26"/>
      <c r="AI401" s="26"/>
      <c r="AJ401" s="26"/>
      <c r="AK401" s="26"/>
      <c r="AL401" s="26"/>
      <c r="AM401" s="26"/>
      <c r="AN401" s="198"/>
    </row>
    <row r="402" spans="1:40" ht="13" customHeight="1" x14ac:dyDescent="0.3">
      <c r="A40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02" s="11">
        <v>731</v>
      </c>
      <c r="C402" s="248" t="str">
        <f t="shared" si="60"/>
        <v>3级-4级</v>
      </c>
      <c r="D402" s="248" t="s">
        <v>33</v>
      </c>
      <c r="E402" s="248" t="s">
        <v>333</v>
      </c>
      <c r="F402" s="248" t="s">
        <v>37</v>
      </c>
      <c r="G402" s="248" t="s">
        <v>66</v>
      </c>
      <c r="H402" s="280">
        <f>IF(I402="主营业务收入",1,IF(I402="营业收入",2,IF(I402="租赁收入",3,IF(I402="利息收入",4,IF(I402="企业拆借利息收入",5,IF(I402="其他业务收入",6,IF(I402="其他收入",7,IF(I402="主营业务成本",8,IF(I402="营业成本",9,IF(I402="生产成本",10,IF(I402="其他业务成本",11,IF(I402="主营业务支出",12,IF(I402="其他业务支出",13,IF(I402="营业外支出",14,IF(I402="材料采购",15,IF(I402="库存商品",16,IF(I402="库存内销商品",17,IF(I402="其他应收款",18,IF(I402="长期股权投资",19,IF(I402="其他应付款",20,IF(I402="财务费用",21,IF(I402="管理费用",22,IF(I402="管理费",23,IF(I402="销售费用",24,IF(I402="投资收益",25,IF(I402="资产处置收益",26,B))))))))))))))))))))))))))</f>
        <v>6</v>
      </c>
      <c r="I402" s="122" t="s">
        <v>99</v>
      </c>
      <c r="J402" s="122" t="s">
        <v>604</v>
      </c>
      <c r="K402" s="215">
        <v>14150</v>
      </c>
      <c r="L402" s="186"/>
      <c r="M402" s="186"/>
      <c r="N402" s="192"/>
      <c r="O402" s="125"/>
      <c r="P402" s="126"/>
      <c r="Q402" s="124"/>
      <c r="R402" s="66"/>
      <c r="S402" s="66"/>
      <c r="T402" s="67"/>
      <c r="U402" s="66"/>
      <c r="V402" s="66"/>
      <c r="W402" s="67"/>
      <c r="X402" s="68"/>
      <c r="Y402" s="68"/>
      <c r="Z402" s="69"/>
      <c r="AA402" s="70">
        <f t="shared" si="61"/>
        <v>14150</v>
      </c>
      <c r="AB402" s="70">
        <f t="shared" si="62"/>
        <v>0</v>
      </c>
      <c r="AC402" s="71"/>
      <c r="AD402" s="71"/>
      <c r="AE402" s="71"/>
      <c r="AF402" s="71"/>
      <c r="AG402" s="72"/>
      <c r="AH402" s="71"/>
      <c r="AI402" s="71"/>
      <c r="AJ402" s="71"/>
      <c r="AK402" s="71"/>
      <c r="AL402" s="71"/>
      <c r="AM402" s="71"/>
      <c r="AN402" s="198"/>
    </row>
    <row r="403" spans="1:40" ht="13" customHeight="1" x14ac:dyDescent="0.3">
      <c r="A40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03" s="11">
        <v>672</v>
      </c>
      <c r="C403" s="248" t="str">
        <f t="shared" si="60"/>
        <v>3级-2级</v>
      </c>
      <c r="D403" s="248" t="s">
        <v>33</v>
      </c>
      <c r="E403" s="248" t="s">
        <v>345</v>
      </c>
      <c r="F403" s="248" t="s">
        <v>29</v>
      </c>
      <c r="G403" s="248" t="s">
        <v>51</v>
      </c>
      <c r="H403" s="280">
        <f>IF(I403="主营业务收入",1,IF(I403="营业收入",2,IF(I403="租赁收入",3,IF(I403="利息收入",4,IF(I403="企业拆借利息收入",5,IF(I403="其他业务收入",6,IF(I403="其他收入",7,IF(I403="主营业务成本",8,IF(I403="营业成本",9,IF(I403="生产成本",10,IF(I403="其他业务成本",11,IF(I403="主营业务支出",12,IF(I403="其他业务支出",13,IF(I403="营业外支出",14,IF(I403="材料采购",15,IF(I403="库存商品",16,IF(I403="库存内销商品",17,IF(I403="其他应收款",18,IF(I403="长期股权投资",19,IF(I403="其他应付款",20,IF(I403="财务费用",21,IF(I403="管理费用",22,IF(I403="管理费",23,IF(I403="销售费用",24,IF(I403="投资收益",25,IF(I403="资产处置收益",26,B))))))))))))))))))))))))))</f>
        <v>6</v>
      </c>
      <c r="I403" s="122" t="s">
        <v>99</v>
      </c>
      <c r="J403" s="122" t="s">
        <v>268</v>
      </c>
      <c r="K403" s="215">
        <f>9306.6+2589.33</f>
        <v>11895.93</v>
      </c>
      <c r="L403" s="186"/>
      <c r="M403" s="186"/>
      <c r="N403" s="191"/>
      <c r="O403" s="125"/>
      <c r="P403" s="126"/>
      <c r="Q403" s="124"/>
      <c r="R403" s="66"/>
      <c r="S403" s="66"/>
      <c r="T403" s="67"/>
      <c r="U403" s="66"/>
      <c r="V403" s="66"/>
      <c r="W403" s="67"/>
      <c r="X403" s="68"/>
      <c r="Y403" s="68"/>
      <c r="Z403" s="69"/>
      <c r="AA403" s="70">
        <f t="shared" si="61"/>
        <v>11895.93</v>
      </c>
      <c r="AB403" s="70">
        <f t="shared" si="62"/>
        <v>0</v>
      </c>
      <c r="AC403" s="71"/>
      <c r="AD403" s="71"/>
      <c r="AE403" s="71"/>
      <c r="AF403" s="71"/>
      <c r="AG403" s="72"/>
      <c r="AH403" s="71"/>
      <c r="AI403" s="71"/>
      <c r="AJ403" s="71"/>
      <c r="AK403" s="71"/>
      <c r="AL403" s="71"/>
      <c r="AM403" s="71"/>
      <c r="AN403" s="198"/>
    </row>
    <row r="404" spans="1:40" ht="14" x14ac:dyDescent="0.3">
      <c r="A404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04" s="11">
        <v>191</v>
      </c>
      <c r="C404" s="249" t="str">
        <f t="shared" si="60"/>
        <v>3级-2级</v>
      </c>
      <c r="D404" s="249" t="s">
        <v>33</v>
      </c>
      <c r="E404" s="249" t="s">
        <v>270</v>
      </c>
      <c r="F404" s="249" t="s">
        <v>29</v>
      </c>
      <c r="G404" s="249" t="s">
        <v>44</v>
      </c>
      <c r="H404" s="280">
        <f>IF(I404="主营业务收入",1,IF(I404="营业收入",2,IF(I404="租赁收入",3,IF(I404="利息收入",4,IF(I404="企业拆借利息收入",5,IF(I404="其他业务收入",6,IF(I404="其他收入",7,IF(I404="主营业务成本",8,IF(I404="营业成本",9,IF(I404="生产成本",10,IF(I404="其他业务成本",11,IF(I404="主营业务支出",12,IF(I404="其他业务支出",13,IF(I404="营业外支出",14,IF(I404="材料采购",15,IF(I404="库存商品",16,IF(I404="库存内销商品",17,IF(I404="其他应收款",18,IF(I404="长期股权投资",19,IF(I404="其他应付款",20,IF(I404="财务费用",21,IF(I404="管理费用",22,IF(I404="管理费",23,IF(I404="销售费用",24,IF(I404="投资收益",25,IF(I404="资产处置收益",26,B))))))))))))))))))))))))))</f>
        <v>6</v>
      </c>
      <c r="I404" s="122" t="s">
        <v>99</v>
      </c>
      <c r="J404" s="16" t="s">
        <v>273</v>
      </c>
      <c r="K404" s="215">
        <v>7018.18</v>
      </c>
      <c r="L404" s="187"/>
      <c r="M404" s="187"/>
      <c r="N404" s="190"/>
      <c r="O404" s="89"/>
      <c r="P404" s="89"/>
      <c r="Q404" s="91"/>
      <c r="R404" s="66"/>
      <c r="S404" s="66"/>
      <c r="T404" s="67"/>
      <c r="U404" s="66"/>
      <c r="V404" s="66"/>
      <c r="W404" s="67"/>
      <c r="X404" s="68"/>
      <c r="Y404" s="68"/>
      <c r="Z404" s="69"/>
      <c r="AA404" s="70">
        <f t="shared" si="61"/>
        <v>7018.18</v>
      </c>
      <c r="AB404" s="70">
        <f t="shared" si="62"/>
        <v>0</v>
      </c>
      <c r="AC404" s="71"/>
      <c r="AD404" s="71"/>
      <c r="AE404" s="71"/>
      <c r="AF404" s="71"/>
      <c r="AG404" s="72"/>
      <c r="AH404" s="71"/>
      <c r="AI404" s="71"/>
      <c r="AJ404" s="71"/>
      <c r="AK404" s="71"/>
      <c r="AL404" s="71"/>
      <c r="AM404" s="71"/>
    </row>
    <row r="405" spans="1:40" ht="13" customHeight="1" x14ac:dyDescent="0.3">
      <c r="A40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05" s="11">
        <v>732</v>
      </c>
      <c r="C405" s="248" t="str">
        <f t="shared" si="60"/>
        <v>3级-4级</v>
      </c>
      <c r="D405" s="248" t="s">
        <v>33</v>
      </c>
      <c r="E405" s="248" t="s">
        <v>333</v>
      </c>
      <c r="F405" s="248" t="s">
        <v>37</v>
      </c>
      <c r="G405" s="248" t="s">
        <v>66</v>
      </c>
      <c r="H405" s="280">
        <f>IF(I405="主营业务收入",1,IF(I405="营业收入",2,IF(I405="租赁收入",3,IF(I405="利息收入",4,IF(I405="企业拆借利息收入",5,IF(I405="其他业务收入",6,IF(I405="其他收入",7,IF(I405="主营业务成本",8,IF(I405="营业成本",9,IF(I405="生产成本",10,IF(I405="其他业务成本",11,IF(I405="主营业务支出",12,IF(I405="其他业务支出",13,IF(I405="营业外支出",14,IF(I405="材料采购",15,IF(I405="库存商品",16,IF(I405="库存内销商品",17,IF(I405="其他应收款",18,IF(I405="长期股权投资",19,IF(I405="其他应付款",20,IF(I405="财务费用",21,IF(I405="管理费用",22,IF(I405="管理费",23,IF(I405="销售费用",24,IF(I405="投资收益",25,IF(I405="资产处置收益",26,B))))))))))))))))))))))))))</f>
        <v>6</v>
      </c>
      <c r="I405" s="122" t="s">
        <v>99</v>
      </c>
      <c r="J405" s="122" t="s">
        <v>606</v>
      </c>
      <c r="K405" s="215">
        <v>4966.9799999999996</v>
      </c>
      <c r="L405" s="186"/>
      <c r="M405" s="186"/>
      <c r="N405" s="192"/>
      <c r="O405" s="125"/>
      <c r="P405" s="126"/>
      <c r="Q405" s="124"/>
      <c r="R405" s="66"/>
      <c r="S405" s="66"/>
      <c r="T405" s="67"/>
      <c r="U405" s="66"/>
      <c r="V405" s="66"/>
      <c r="W405" s="67"/>
      <c r="X405" s="68"/>
      <c r="Y405" s="68"/>
      <c r="Z405" s="69"/>
      <c r="AA405" s="70">
        <f t="shared" si="61"/>
        <v>4966.9799999999996</v>
      </c>
      <c r="AB405" s="70">
        <f t="shared" si="62"/>
        <v>0</v>
      </c>
      <c r="AC405" s="71"/>
      <c r="AD405" s="71"/>
      <c r="AE405" s="71"/>
      <c r="AF405" s="71"/>
      <c r="AG405" s="72"/>
      <c r="AH405" s="71"/>
      <c r="AI405" s="71"/>
      <c r="AJ405" s="71"/>
      <c r="AK405" s="71"/>
      <c r="AL405" s="71"/>
      <c r="AM405" s="71"/>
    </row>
    <row r="406" spans="1:40" ht="13" customHeight="1" x14ac:dyDescent="0.3">
      <c r="A406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406" s="11">
        <v>58</v>
      </c>
      <c r="C406" s="249" t="str">
        <f t="shared" si="60"/>
        <v>2级-3级</v>
      </c>
      <c r="D406" s="249" t="s">
        <v>29</v>
      </c>
      <c r="E406" s="249" t="s">
        <v>47</v>
      </c>
      <c r="F406" s="249" t="s">
        <v>33</v>
      </c>
      <c r="G406" s="249" t="s">
        <v>127</v>
      </c>
      <c r="H406" s="280">
        <f>IF(I406="主营业务收入",1,IF(I406="营业收入",2,IF(I406="租赁收入",3,IF(I406="利息收入",4,IF(I406="企业拆借利息收入",5,IF(I406="其他业务收入",6,IF(I406="其他收入",7,IF(I406="主营业务成本",8,IF(I406="营业成本",9,IF(I406="生产成本",10,IF(I406="其他业务成本",11,IF(I406="主营业务支出",12,IF(I406="其他业务支出",13,IF(I406="营业外支出",14,IF(I406="材料采购",15,IF(I406="库存商品",16,IF(I406="库存内销商品",17,IF(I406="其他应收款",18,IF(I406="长期股权投资",19,IF(I406="其他应付款",20,IF(I406="财务费用",21,IF(I406="管理费用",22,IF(I406="管理费",23,IF(I406="销售费用",24,IF(I406="投资收益",25,IF(I406="资产处置收益",26,B))))))))))))))))))))))))))</f>
        <v>6</v>
      </c>
      <c r="I406" s="122" t="s">
        <v>99</v>
      </c>
      <c r="J406" s="16" t="s">
        <v>100</v>
      </c>
      <c r="K406" s="215">
        <v>4150.9399999999996</v>
      </c>
      <c r="L406" s="187"/>
      <c r="M406" s="187"/>
      <c r="N406" s="190"/>
      <c r="O406" s="89"/>
      <c r="P406" s="89"/>
      <c r="Q406" s="91"/>
      <c r="R406" s="21"/>
      <c r="S406" s="21"/>
      <c r="T406" s="22"/>
      <c r="U406" s="21"/>
      <c r="V406" s="21"/>
      <c r="W406" s="22"/>
      <c r="X406" s="23"/>
      <c r="Y406" s="23"/>
      <c r="Z406" s="24"/>
      <c r="AA406" s="25">
        <f t="shared" si="61"/>
        <v>4150.9399999999996</v>
      </c>
      <c r="AB406" s="25">
        <f t="shared" si="62"/>
        <v>0</v>
      </c>
      <c r="AC406" s="26"/>
      <c r="AD406" s="26"/>
      <c r="AE406" s="26"/>
      <c r="AF406" s="26"/>
      <c r="AG406" s="27"/>
      <c r="AH406" s="26"/>
      <c r="AI406" s="26"/>
      <c r="AJ406" s="26"/>
      <c r="AK406" s="26"/>
      <c r="AL406" s="26"/>
      <c r="AM406" s="26"/>
    </row>
    <row r="407" spans="1:40" ht="13" customHeight="1" x14ac:dyDescent="0.3">
      <c r="A40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07" s="11">
        <v>683</v>
      </c>
      <c r="C407" s="248" t="str">
        <f t="shared" si="60"/>
        <v>3级-3级</v>
      </c>
      <c r="D407" s="248" t="s">
        <v>33</v>
      </c>
      <c r="E407" s="248" t="s">
        <v>481</v>
      </c>
      <c r="F407" s="248" t="s">
        <v>33</v>
      </c>
      <c r="G407" s="248" t="s">
        <v>449</v>
      </c>
      <c r="H407" s="280">
        <f>IF(I407="主营业务收入",1,IF(I407="营业收入",2,IF(I407="租赁收入",3,IF(I407="利息收入",4,IF(I407="企业拆借利息收入",5,IF(I407="其他业务收入",6,IF(I407="其他收入",7,IF(I407="主营业务成本",8,IF(I407="营业成本",9,IF(I407="生产成本",10,IF(I407="其他业务成本",11,IF(I407="主营业务支出",12,IF(I407="其他业务支出",13,IF(I407="营业外支出",14,IF(I407="材料采购",15,IF(I407="库存商品",16,IF(I407="库存内销商品",17,IF(I407="其他应收款",18,IF(I407="长期股权投资",19,IF(I407="其他应付款",20,IF(I407="财务费用",21,IF(I407="管理费用",22,IF(I407="管理费",23,IF(I407="销售费用",24,IF(I407="投资收益",25,IF(I407="资产处置收益",26,B))))))))))))))))))))))))))</f>
        <v>6</v>
      </c>
      <c r="I407" s="122" t="s">
        <v>99</v>
      </c>
      <c r="J407" s="122" t="s">
        <v>482</v>
      </c>
      <c r="K407" s="215">
        <v>3099.33</v>
      </c>
      <c r="L407" s="186"/>
      <c r="M407" s="186"/>
      <c r="N407" s="191"/>
      <c r="O407" s="125"/>
      <c r="P407" s="126"/>
      <c r="Q407" s="124"/>
      <c r="R407" s="66"/>
      <c r="S407" s="66"/>
      <c r="T407" s="67"/>
      <c r="U407" s="66"/>
      <c r="V407" s="66"/>
      <c r="W407" s="67"/>
      <c r="X407" s="68"/>
      <c r="Y407" s="68"/>
      <c r="Z407" s="69"/>
      <c r="AA407" s="70">
        <f t="shared" si="61"/>
        <v>3099.33</v>
      </c>
      <c r="AB407" s="70">
        <f t="shared" si="62"/>
        <v>0</v>
      </c>
      <c r="AC407" s="71"/>
      <c r="AD407" s="71"/>
      <c r="AE407" s="71"/>
      <c r="AF407" s="71"/>
      <c r="AG407" s="72"/>
      <c r="AH407" s="71"/>
      <c r="AI407" s="71"/>
      <c r="AJ407" s="71"/>
      <c r="AK407" s="71"/>
      <c r="AL407" s="71"/>
      <c r="AM407" s="71"/>
    </row>
    <row r="408" spans="1:40" ht="13" customHeight="1" x14ac:dyDescent="0.3">
      <c r="A408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408" s="11">
        <v>57</v>
      </c>
      <c r="C408" s="249" t="str">
        <f t="shared" si="60"/>
        <v>2级-2级</v>
      </c>
      <c r="D408" s="249" t="s">
        <v>29</v>
      </c>
      <c r="E408" s="249" t="s">
        <v>47</v>
      </c>
      <c r="F408" s="249" t="s">
        <v>29</v>
      </c>
      <c r="G408" s="249" t="s">
        <v>125</v>
      </c>
      <c r="H408" s="280">
        <f>IF(I408="主营业务收入",1,IF(I408="营业收入",2,IF(I408="租赁收入",3,IF(I408="利息收入",4,IF(I408="企业拆借利息收入",5,IF(I408="其他业务收入",6,IF(I408="其他收入",7,IF(I408="主营业务成本",8,IF(I408="营业成本",9,IF(I408="生产成本",10,IF(I408="其他业务成本",11,IF(I408="主营业务支出",12,IF(I408="其他业务支出",13,IF(I408="营业外支出",14,IF(I408="材料采购",15,IF(I408="库存商品",16,IF(I408="库存内销商品",17,IF(I408="其他应收款",18,IF(I408="长期股权投资",19,IF(I408="其他应付款",20,IF(I408="财务费用",21,IF(I408="管理费用",22,IF(I408="管理费",23,IF(I408="销售费用",24,IF(I408="投资收益",25,IF(I408="资产处置收益",26,B))))))))))))))))))))))))))</f>
        <v>6</v>
      </c>
      <c r="I408" s="122" t="s">
        <v>99</v>
      </c>
      <c r="J408" s="16" t="s">
        <v>100</v>
      </c>
      <c r="K408" s="215">
        <v>2830.19</v>
      </c>
      <c r="L408" s="187"/>
      <c r="M408" s="187"/>
      <c r="N408" s="190"/>
      <c r="O408" s="89"/>
      <c r="P408" s="89"/>
      <c r="Q408" s="91"/>
      <c r="R408" s="21"/>
      <c r="S408" s="21"/>
      <c r="T408" s="22"/>
      <c r="U408" s="21"/>
      <c r="V408" s="21"/>
      <c r="W408" s="22"/>
      <c r="X408" s="23"/>
      <c r="Y408" s="23"/>
      <c r="Z408" s="24"/>
      <c r="AA408" s="25">
        <f t="shared" si="61"/>
        <v>2830.19</v>
      </c>
      <c r="AB408" s="25">
        <f t="shared" si="62"/>
        <v>0</v>
      </c>
      <c r="AC408" s="26"/>
      <c r="AD408" s="26"/>
      <c r="AE408" s="26"/>
      <c r="AF408" s="26"/>
      <c r="AG408" s="27"/>
      <c r="AH408" s="26"/>
      <c r="AI408" s="26"/>
      <c r="AJ408" s="26"/>
      <c r="AK408" s="26"/>
      <c r="AL408" s="26"/>
      <c r="AM408" s="26"/>
    </row>
    <row r="409" spans="1:40" ht="14" x14ac:dyDescent="0.3">
      <c r="A409" s="289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09" s="11">
        <v>2</v>
      </c>
      <c r="C409" s="249" t="str">
        <f t="shared" si="60"/>
        <v>1级-3级</v>
      </c>
      <c r="D409" s="249" t="s">
        <v>27</v>
      </c>
      <c r="E409" s="249" t="s">
        <v>28</v>
      </c>
      <c r="F409" s="249" t="s">
        <v>33</v>
      </c>
      <c r="G409" s="249" t="s">
        <v>34</v>
      </c>
      <c r="H409" s="280">
        <f>IF(I409="主营业务收入",1,IF(I409="营业收入",2,IF(I409="租赁收入",3,IF(I409="利息收入",4,IF(I409="企业拆借利息收入",5,IF(I409="其他业务收入",6,IF(I409="其他收入",7,IF(I409="主营业务成本",8,IF(I409="营业成本",9,IF(I409="生产成本",10,IF(I409="其他业务成本",11,IF(I409="主营业务支出",12,IF(I409="其他业务支出",13,IF(I409="营业外支出",14,IF(I409="材料采购",15,IF(I409="库存商品",16,IF(I409="库存内销商品",17,IF(I409="其他应收款",18,IF(I409="长期股权投资",19,IF(I409="其他应付款",20,IF(I409="财务费用",21,IF(I409="管理费用",22,IF(I409="管理费",23,IF(I409="销售费用",24,IF(I409="投资收益",25,IF(I409="资产处置收益",26,B))))))))))))))))))))))))))</f>
        <v>6</v>
      </c>
      <c r="I409" s="272" t="s">
        <v>99</v>
      </c>
      <c r="J409" s="14" t="s">
        <v>36</v>
      </c>
      <c r="K409" s="215">
        <v>2257.54</v>
      </c>
      <c r="L409" s="187"/>
      <c r="M409" s="187"/>
      <c r="N409" s="190"/>
      <c r="O409" s="291"/>
      <c r="P409" s="292"/>
      <c r="Q409" s="293"/>
      <c r="R409" s="294"/>
      <c r="S409" s="294"/>
      <c r="T409" s="17"/>
      <c r="U409" s="294"/>
      <c r="V409" s="294"/>
      <c r="W409" s="17"/>
      <c r="X409" s="291"/>
      <c r="Y409" s="291"/>
      <c r="Z409" s="293"/>
      <c r="AA409" s="295">
        <f t="shared" si="61"/>
        <v>2257.54</v>
      </c>
      <c r="AB409" s="295">
        <f t="shared" si="62"/>
        <v>0</v>
      </c>
      <c r="AC409" s="296"/>
      <c r="AD409" s="296"/>
      <c r="AE409" s="296"/>
      <c r="AF409" s="296"/>
      <c r="AG409" s="297"/>
      <c r="AH409" s="296"/>
      <c r="AI409" s="296"/>
      <c r="AJ409" s="296"/>
      <c r="AK409" s="296"/>
      <c r="AL409" s="296"/>
      <c r="AM409" s="296"/>
      <c r="AN409" s="290"/>
    </row>
    <row r="410" spans="1:40" ht="13" customHeight="1" x14ac:dyDescent="0.3">
      <c r="A41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10" s="11">
        <v>192</v>
      </c>
      <c r="C410" s="249" t="str">
        <f t="shared" si="60"/>
        <v>3级-2级</v>
      </c>
      <c r="D410" s="249" t="s">
        <v>33</v>
      </c>
      <c r="E410" s="249" t="s">
        <v>270</v>
      </c>
      <c r="F410" s="249" t="s">
        <v>29</v>
      </c>
      <c r="G410" s="249" t="s">
        <v>44</v>
      </c>
      <c r="H410" s="280">
        <f>IF(I410="主营业务收入",1,IF(I410="营业收入",2,IF(I410="租赁收入",3,IF(I410="利息收入",4,IF(I410="企业拆借利息收入",5,IF(I410="其他业务收入",6,IF(I410="其他收入",7,IF(I410="主营业务成本",8,IF(I410="营业成本",9,IF(I410="生产成本",10,IF(I410="其他业务成本",11,IF(I410="主营业务支出",12,IF(I410="其他业务支出",13,IF(I410="营业外支出",14,IF(I410="材料采购",15,IF(I410="库存商品",16,IF(I410="库存内销商品",17,IF(I410="其他应收款",18,IF(I410="长期股权投资",19,IF(I410="其他应付款",20,IF(I410="财务费用",21,IF(I410="管理费用",22,IF(I410="管理费",23,IF(I410="销售费用",24,IF(I410="投资收益",25,IF(I410="资产处置收益",26,B))))))))))))))))))))))))))</f>
        <v>6</v>
      </c>
      <c r="I410" s="122" t="s">
        <v>99</v>
      </c>
      <c r="J410" s="16" t="s">
        <v>268</v>
      </c>
      <c r="K410" s="215">
        <v>972</v>
      </c>
      <c r="L410" s="187"/>
      <c r="M410" s="187"/>
      <c r="N410" s="190"/>
      <c r="O410" s="89"/>
      <c r="P410" s="89"/>
      <c r="Q410" s="91"/>
      <c r="R410" s="66"/>
      <c r="S410" s="66"/>
      <c r="T410" s="67"/>
      <c r="U410" s="66"/>
      <c r="V410" s="66"/>
      <c r="W410" s="67"/>
      <c r="X410" s="68"/>
      <c r="Y410" s="68"/>
      <c r="Z410" s="69"/>
      <c r="AA410" s="70">
        <f t="shared" si="61"/>
        <v>972</v>
      </c>
      <c r="AB410" s="70">
        <f t="shared" si="62"/>
        <v>0</v>
      </c>
      <c r="AC410" s="71"/>
      <c r="AD410" s="71"/>
      <c r="AE410" s="71"/>
      <c r="AF410" s="71"/>
      <c r="AG410" s="72"/>
      <c r="AH410" s="71"/>
      <c r="AI410" s="71"/>
      <c r="AJ410" s="71"/>
      <c r="AK410" s="71"/>
      <c r="AL410" s="71"/>
      <c r="AM410" s="71"/>
    </row>
    <row r="411" spans="1:40" ht="13" customHeight="1" x14ac:dyDescent="0.3">
      <c r="A41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11" s="11">
        <v>738</v>
      </c>
      <c r="C411" s="248" t="str">
        <f t="shared" si="60"/>
        <v>3级-4级</v>
      </c>
      <c r="D411" s="248" t="s">
        <v>33</v>
      </c>
      <c r="E411" s="248" t="s">
        <v>159</v>
      </c>
      <c r="F411" s="248" t="s">
        <v>37</v>
      </c>
      <c r="G411" s="248" t="s">
        <v>66</v>
      </c>
      <c r="H411" s="280">
        <f>IF(I411="主营业务收入",1,IF(I411="营业收入",2,IF(I411="租赁收入",3,IF(I411="利息收入",4,IF(I411="企业拆借利息收入",5,IF(I411="其他业务收入",6,IF(I411="其他收入",7,IF(I411="主营业务成本",8,IF(I411="营业成本",9,IF(I411="生产成本",10,IF(I411="其他业务成本",11,IF(I411="主营业务支出",12,IF(I411="其他业务支出",13,IF(I411="营业外支出",14,IF(I411="材料采购",15,IF(I411="库存商品",16,IF(I411="库存内销商品",17,IF(I411="其他应收款",18,IF(I411="长期股权投资",19,IF(I411="其他应付款",20,IF(I411="财务费用",21,IF(I411="管理费用",22,IF(I411="管理费",23,IF(I411="销售费用",24,IF(I411="投资收益",25,IF(I411="资产处置收益",26,B))))))))))))))))))))))))))</f>
        <v>6</v>
      </c>
      <c r="I411" s="122" t="s">
        <v>99</v>
      </c>
      <c r="J411" s="122" t="s">
        <v>611</v>
      </c>
      <c r="K411" s="215">
        <v>-29607.34</v>
      </c>
      <c r="L411" s="186"/>
      <c r="M411" s="186"/>
      <c r="N411" s="192"/>
      <c r="O411" s="125"/>
      <c r="P411" s="126"/>
      <c r="Q411" s="124"/>
      <c r="R411" s="66"/>
      <c r="S411" s="66"/>
      <c r="T411" s="67"/>
      <c r="U411" s="66"/>
      <c r="V411" s="66"/>
      <c r="W411" s="67"/>
      <c r="X411" s="68"/>
      <c r="Y411" s="68"/>
      <c r="Z411" s="69"/>
      <c r="AA411" s="70">
        <f t="shared" si="61"/>
        <v>-29607.34</v>
      </c>
      <c r="AB411" s="70">
        <f t="shared" si="62"/>
        <v>0</v>
      </c>
      <c r="AC411" s="71"/>
      <c r="AD411" s="71"/>
      <c r="AE411" s="71"/>
      <c r="AF411" s="71"/>
      <c r="AG411" s="72"/>
      <c r="AH411" s="71"/>
      <c r="AI411" s="71"/>
      <c r="AJ411" s="71"/>
      <c r="AK411" s="71"/>
      <c r="AL411" s="71"/>
      <c r="AM411" s="71"/>
    </row>
    <row r="412" spans="1:40" ht="14" x14ac:dyDescent="0.3">
      <c r="A412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12" s="226">
        <v>5</v>
      </c>
      <c r="C412" s="253" t="str">
        <f t="shared" si="60"/>
        <v>1级-2级</v>
      </c>
      <c r="D412" s="253" t="s">
        <v>27</v>
      </c>
      <c r="E412" s="253" t="s">
        <v>28</v>
      </c>
      <c r="F412" s="253" t="s">
        <v>29</v>
      </c>
      <c r="G412" s="253" t="s">
        <v>39</v>
      </c>
      <c r="H412" s="280">
        <f>IF(I412="主营业务收入",1,IF(I412="营业收入",2,IF(I412="租赁收入",3,IF(I412="利息收入",4,IF(I412="企业拆借利息收入",5,IF(I412="其他业务收入",6,IF(I412="其他收入",7,IF(I412="主营业务成本",8,IF(I412="营业成本",9,IF(I412="生产成本",10,IF(I412="其他业务成本",11,IF(I412="主营业务支出",12,IF(I412="其他业务支出",13,IF(I412="营业外支出",14,IF(I412="材料采购",15,IF(I412="库存商品",16,IF(I412="库存内销商品",17,IF(I412="其他应收款",18,IF(I412="长期股权投资",19,IF(I412="其他应付款",20,IF(I412="财务费用",21,IF(I412="管理费用",22,IF(I412="管理费",23,IF(I412="销售费用",24,IF(I412="投资收益",25,IF(I412="资产处置收益",26,B))))))))))))))))))))))))))</f>
        <v>6</v>
      </c>
      <c r="I412" s="122" t="s">
        <v>99</v>
      </c>
      <c r="J412" s="241" t="s">
        <v>41</v>
      </c>
      <c r="K412" s="228">
        <v>248207.56</v>
      </c>
      <c r="L412" s="269"/>
      <c r="M412" s="269"/>
      <c r="N412" s="270"/>
      <c r="O412" s="235"/>
      <c r="P412" s="235"/>
      <c r="Q412" s="236"/>
      <c r="R412" s="233"/>
      <c r="S412" s="233"/>
      <c r="T412" s="234"/>
      <c r="U412" s="233"/>
      <c r="V412" s="233"/>
      <c r="W412" s="234"/>
      <c r="X412" s="235"/>
      <c r="Y412" s="235"/>
      <c r="Z412" s="236"/>
      <c r="AA412" s="237">
        <f t="shared" si="61"/>
        <v>248207.56</v>
      </c>
      <c r="AB412" s="237">
        <f t="shared" si="62"/>
        <v>0</v>
      </c>
      <c r="AC412" s="238"/>
      <c r="AD412" s="238"/>
      <c r="AE412" s="238"/>
      <c r="AF412" s="238"/>
      <c r="AG412" s="239"/>
      <c r="AH412" s="238"/>
      <c r="AI412" s="238"/>
      <c r="AJ412" s="238"/>
      <c r="AK412" s="238"/>
      <c r="AL412" s="238"/>
      <c r="AM412" s="238"/>
      <c r="AN412" s="240"/>
    </row>
    <row r="413" spans="1:40" ht="13" customHeight="1" x14ac:dyDescent="0.3">
      <c r="A413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13" s="11">
        <v>4</v>
      </c>
      <c r="C413" s="249" t="str">
        <f t="shared" si="60"/>
        <v>1级-4级</v>
      </c>
      <c r="D413" s="249" t="s">
        <v>27</v>
      </c>
      <c r="E413" s="249" t="s">
        <v>28</v>
      </c>
      <c r="F413" s="249" t="s">
        <v>37</v>
      </c>
      <c r="G413" s="249" t="s">
        <v>38</v>
      </c>
      <c r="H413" s="280">
        <f>IF(I413="主营业务收入",1,IF(I413="营业收入",2,IF(I413="租赁收入",3,IF(I413="利息收入",4,IF(I413="企业拆借利息收入",5,IF(I413="其他业务收入",6,IF(I413="其他收入",7,IF(I413="主营业务成本",8,IF(I413="营业成本",9,IF(I413="生产成本",10,IF(I413="其他业务成本",11,IF(I413="主营业务支出",12,IF(I413="其他业务支出",13,IF(I413="营业外支出",14,IF(I413="材料采购",15,IF(I413="库存商品",16,IF(I413="库存内销商品",17,IF(I413="其他应收款",18,IF(I413="长期股权投资",19,IF(I413="其他应付款",20,IF(I413="财务费用",21,IF(I413="管理费用",22,IF(I413="管理费",23,IF(I413="销售费用",24,IF(I413="投资收益",25,IF(I413="资产处置收益",26,B))))))))))))))))))))))))))</f>
        <v>6</v>
      </c>
      <c r="I413" s="122" t="s">
        <v>99</v>
      </c>
      <c r="J413" s="14" t="s">
        <v>36</v>
      </c>
      <c r="K413" s="215">
        <v>215130.27</v>
      </c>
      <c r="L413" s="187"/>
      <c r="M413" s="187"/>
      <c r="N413" s="190"/>
      <c r="O413" s="89"/>
      <c r="P413" s="90"/>
      <c r="Q413" s="91"/>
      <c r="R413" s="21"/>
      <c r="S413" s="21"/>
      <c r="T413" s="22"/>
      <c r="U413" s="21"/>
      <c r="V413" s="21"/>
      <c r="W413" s="22"/>
      <c r="X413" s="23"/>
      <c r="Y413" s="23"/>
      <c r="Z413" s="24"/>
      <c r="AA413" s="266">
        <f t="shared" si="61"/>
        <v>215130.27</v>
      </c>
      <c r="AB413" s="25">
        <f t="shared" si="62"/>
        <v>0</v>
      </c>
      <c r="AC413" s="26"/>
      <c r="AD413" s="26"/>
      <c r="AE413" s="26"/>
      <c r="AF413" s="26"/>
      <c r="AG413" s="27"/>
      <c r="AH413" s="26"/>
      <c r="AI413" s="26"/>
      <c r="AJ413" s="26"/>
      <c r="AK413" s="26"/>
      <c r="AL413" s="26"/>
      <c r="AM413" s="26"/>
    </row>
    <row r="414" spans="1:40" ht="14" x14ac:dyDescent="0.3">
      <c r="A414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14" s="11">
        <v>3</v>
      </c>
      <c r="C414" s="249" t="str">
        <f t="shared" si="60"/>
        <v>1级-2级</v>
      </c>
      <c r="D414" s="249" t="s">
        <v>27</v>
      </c>
      <c r="E414" s="249" t="s">
        <v>28</v>
      </c>
      <c r="F414" s="249" t="s">
        <v>29</v>
      </c>
      <c r="G414" s="249" t="s">
        <v>30</v>
      </c>
      <c r="H414" s="280">
        <f>IF(I414="主营业务收入",1,IF(I414="营业收入",2,IF(I414="租赁收入",3,IF(I414="利息收入",4,IF(I414="企业拆借利息收入",5,IF(I414="其他业务收入",6,IF(I414="其他收入",7,IF(I414="主营业务成本",8,IF(I414="营业成本",9,IF(I414="生产成本",10,IF(I414="其他业务成本",11,IF(I414="主营业务支出",12,IF(I414="其他业务支出",13,IF(I414="营业外支出",14,IF(I414="材料采购",15,IF(I414="库存商品",16,IF(I414="库存内销商品",17,IF(I414="其他应收款",18,IF(I414="长期股权投资",19,IF(I414="其他应付款",20,IF(I414="财务费用",21,IF(I414="管理费用",22,IF(I414="管理费",23,IF(I414="销售费用",24,IF(I414="投资收益",25,IF(I414="资产处置收益",26,B))))))))))))))))))))))))))</f>
        <v>6</v>
      </c>
      <c r="I414" s="122" t="s">
        <v>99</v>
      </c>
      <c r="J414" s="14" t="s">
        <v>36</v>
      </c>
      <c r="K414" s="215">
        <v>15897.77</v>
      </c>
      <c r="L414" s="187"/>
      <c r="M414" s="187"/>
      <c r="N414" s="190"/>
      <c r="O414" s="89"/>
      <c r="P414" s="90"/>
      <c r="Q414" s="91"/>
      <c r="R414" s="21"/>
      <c r="S414" s="21"/>
      <c r="T414" s="22"/>
      <c r="U414" s="21"/>
      <c r="V414" s="21"/>
      <c r="W414" s="22"/>
      <c r="X414" s="23"/>
      <c r="Y414" s="23"/>
      <c r="Z414" s="24"/>
      <c r="AA414" s="25">
        <f t="shared" si="61"/>
        <v>15897.77</v>
      </c>
      <c r="AB414" s="25">
        <f t="shared" si="62"/>
        <v>0</v>
      </c>
      <c r="AC414" s="26"/>
      <c r="AD414" s="26"/>
      <c r="AE414" s="26"/>
      <c r="AF414" s="26"/>
      <c r="AG414" s="27"/>
      <c r="AH414" s="26"/>
      <c r="AI414" s="26"/>
      <c r="AJ414" s="26"/>
      <c r="AK414" s="26"/>
      <c r="AL414" s="26"/>
      <c r="AM414" s="26"/>
    </row>
    <row r="415" spans="1:40" ht="14" x14ac:dyDescent="0.3">
      <c r="A415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15" s="11">
        <v>187</v>
      </c>
      <c r="C415" s="249" t="str">
        <f t="shared" si="60"/>
        <v>2级-2级</v>
      </c>
      <c r="D415" s="249" t="s">
        <v>29</v>
      </c>
      <c r="E415" s="249" t="s">
        <v>265</v>
      </c>
      <c r="F415" s="249" t="s">
        <v>29</v>
      </c>
      <c r="G415" s="249" t="s">
        <v>266</v>
      </c>
      <c r="H415" s="280">
        <f>IF(I415="主营业务收入",1,IF(I415="营业收入",2,IF(I415="租赁收入",3,IF(I415="利息收入",4,IF(I415="企业拆借利息收入",5,IF(I415="其他业务收入",6,IF(I415="其他收入",7,IF(I415="主营业务成本",8,IF(I415="营业成本",9,IF(I415="生产成本",10,IF(I415="其他业务成本",11,IF(I415="主营业务支出",12,IF(I415="其他业务支出",13,IF(I415="营业外支出",14,IF(I415="材料采购",15,IF(I415="库存商品",16,IF(I415="库存内销商品",17,IF(I415="其他应收款",18,IF(I415="长期股权投资",19,IF(I415="其他应付款",20,IF(I415="财务费用",21,IF(I415="管理费用",22,IF(I415="管理费",23,IF(I415="销售费用",24,IF(I415="投资收益",25,IF(I415="资产处置收益",26,B))))))))))))))))))))))))))</f>
        <v>7</v>
      </c>
      <c r="I415" s="122" t="s">
        <v>267</v>
      </c>
      <c r="J415" s="16" t="s">
        <v>268</v>
      </c>
      <c r="K415" s="215">
        <f>120000*0.82933</f>
        <v>99519.6</v>
      </c>
      <c r="L415" s="187"/>
      <c r="M415" s="187"/>
      <c r="N415" s="190"/>
      <c r="O415" s="89"/>
      <c r="P415" s="90"/>
      <c r="Q415" s="91"/>
      <c r="R415" s="66"/>
      <c r="S415" s="66"/>
      <c r="T415" s="67"/>
      <c r="U415" s="275" t="s">
        <v>68</v>
      </c>
      <c r="V415" s="66" t="s">
        <v>269</v>
      </c>
      <c r="W415" s="67">
        <v>99519.6</v>
      </c>
      <c r="X415" s="68"/>
      <c r="Y415" s="68"/>
      <c r="Z415" s="69"/>
      <c r="AA415" s="70">
        <f t="shared" si="61"/>
        <v>0</v>
      </c>
      <c r="AB415" s="70">
        <f t="shared" si="62"/>
        <v>0</v>
      </c>
      <c r="AC415" s="71"/>
      <c r="AD415" s="71"/>
      <c r="AE415" s="71"/>
      <c r="AF415" s="71"/>
      <c r="AG415" s="72"/>
      <c r="AH415" s="71"/>
      <c r="AI415" s="71"/>
      <c r="AJ415" s="71"/>
      <c r="AK415" s="71"/>
      <c r="AL415" s="71"/>
      <c r="AM415" s="71"/>
    </row>
    <row r="416" spans="1:40" ht="13" customHeight="1" x14ac:dyDescent="0.3">
      <c r="A41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416" s="11">
        <v>779</v>
      </c>
      <c r="C416" s="249" t="str">
        <f t="shared" si="60"/>
        <v>2级-2级</v>
      </c>
      <c r="D416" s="249" t="s">
        <v>29</v>
      </c>
      <c r="E416" s="249" t="s">
        <v>44</v>
      </c>
      <c r="F416" s="249" t="s">
        <v>29</v>
      </c>
      <c r="G416" s="250" t="s">
        <v>163</v>
      </c>
      <c r="H416" s="280">
        <f>IF(I416="主营业务收入",1,IF(I416="营业收入",2,IF(I416="租赁收入",3,IF(I416="利息收入",4,IF(I416="企业拆借利息收入",5,IF(I416="其他业务收入",6,IF(I416="其他收入",7,IF(I416="主营业务成本",8,IF(I416="营业成本",9,IF(I416="生产成本",10,IF(I416="其他业务成本",11,IF(I416="主营业务支出",12,IF(I416="其他业务支出",13,IF(I416="营业外支出",14,IF(I416="材料采购",15,IF(I416="库存商品",16,IF(I416="库存内销商品",17,IF(I416="其他应收款",18,IF(I416="长期股权投资",19,IF(I416="其他应付款",20,IF(I416="财务费用",21,IF(I416="管理费用",22,IF(I416="管理费",23,IF(I416="销售费用",24,IF(I416="投资收益",25,IF(I416="资产处置收益",26,B))))))))))))))))))))))))))</f>
        <v>8</v>
      </c>
      <c r="I416" s="122" t="s">
        <v>164</v>
      </c>
      <c r="J416" s="87"/>
      <c r="K416" s="215">
        <v>30097814.800000001</v>
      </c>
      <c r="L416" s="198"/>
      <c r="M416" s="198"/>
      <c r="N416" s="198"/>
      <c r="O416" s="89"/>
      <c r="P416" s="89"/>
      <c r="Q416" s="91"/>
      <c r="R416" s="21"/>
      <c r="S416" s="21"/>
      <c r="T416" s="22"/>
      <c r="U416" s="21"/>
      <c r="V416" s="21"/>
      <c r="W416" s="22"/>
      <c r="X416" s="23"/>
      <c r="Y416" s="23"/>
      <c r="Z416" s="24"/>
      <c r="AA416" s="25" t="e">
        <f>ROUND(#REF!-W416-Z416,2)</f>
        <v>#REF!</v>
      </c>
      <c r="AB416" s="25">
        <f>ROUND(K415+Q416-T416,2)</f>
        <v>99519.6</v>
      </c>
      <c r="AC416" s="26"/>
      <c r="AD416" s="26"/>
      <c r="AE416" s="26"/>
      <c r="AF416" s="26"/>
      <c r="AG416" s="27"/>
      <c r="AH416" s="26"/>
      <c r="AI416" s="26"/>
      <c r="AJ416" s="26"/>
      <c r="AK416" s="26"/>
      <c r="AL416" s="26"/>
      <c r="AM416" s="26"/>
    </row>
    <row r="417" spans="1:40" ht="13" customHeight="1" x14ac:dyDescent="0.3">
      <c r="A41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17" s="11">
        <v>628</v>
      </c>
      <c r="C417" s="248" t="str">
        <f t="shared" si="60"/>
        <v>3级-3级</v>
      </c>
      <c r="D417" s="248" t="s">
        <v>33</v>
      </c>
      <c r="E417" s="248" t="s">
        <v>338</v>
      </c>
      <c r="F417" s="248" t="s">
        <v>33</v>
      </c>
      <c r="G417" s="248" t="s">
        <v>446</v>
      </c>
      <c r="H417" s="280">
        <f>IF(I417="主营业务收入",1,IF(I417="营业收入",2,IF(I417="租赁收入",3,IF(I417="利息收入",4,IF(I417="企业拆借利息收入",5,IF(I417="其他业务收入",6,IF(I417="其他收入",7,IF(I417="主营业务成本",8,IF(I417="营业成本",9,IF(I417="生产成本",10,IF(I417="其他业务成本",11,IF(I417="主营业务支出",12,IF(I417="其他业务支出",13,IF(I417="营业外支出",14,IF(I417="材料采购",15,IF(I417="库存商品",16,IF(I417="库存内销商品",17,IF(I417="其他应收款",18,IF(I417="长期股权投资",19,IF(I417="其他应付款",20,IF(I417="财务费用",21,IF(I417="管理费用",22,IF(I417="管理费",23,IF(I417="销售费用",24,IF(I417="投资收益",25,IF(I417="资产处置收益",26,B))))))))))))))))))))))))))</f>
        <v>8</v>
      </c>
      <c r="I417" s="122" t="s">
        <v>164</v>
      </c>
      <c r="J417" s="122" t="s">
        <v>558</v>
      </c>
      <c r="K417" s="215">
        <v>23488319.440000001</v>
      </c>
      <c r="L417" s="198"/>
      <c r="M417" s="198"/>
      <c r="N417" s="198"/>
      <c r="O417" s="125"/>
      <c r="P417" s="126"/>
      <c r="Q417" s="124"/>
      <c r="R417" s="21"/>
      <c r="S417" s="21"/>
      <c r="T417" s="22"/>
      <c r="U417" s="21"/>
      <c r="V417" s="21"/>
      <c r="W417" s="22"/>
      <c r="X417" s="23"/>
      <c r="Y417" s="23"/>
      <c r="Z417" s="24"/>
      <c r="AA417" s="25" t="e">
        <f>ROUND(#REF!-W417-Z417,2)</f>
        <v>#REF!</v>
      </c>
      <c r="AB417" s="25">
        <f>ROUND(K417+Q417-T417,2)</f>
        <v>23488319.440000001</v>
      </c>
      <c r="AC417" s="26"/>
      <c r="AD417" s="26"/>
      <c r="AE417" s="26"/>
      <c r="AF417" s="26"/>
      <c r="AG417" s="27"/>
      <c r="AH417" s="26"/>
      <c r="AI417" s="26"/>
      <c r="AJ417" s="26"/>
      <c r="AK417" s="26"/>
      <c r="AL417" s="26"/>
      <c r="AM417" s="26"/>
    </row>
    <row r="418" spans="1:40" ht="13" customHeight="1" x14ac:dyDescent="0.3">
      <c r="A418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18" s="226">
        <v>133</v>
      </c>
      <c r="C418" s="253" t="str">
        <f t="shared" si="60"/>
        <v>2级-3级</v>
      </c>
      <c r="D418" s="253" t="s">
        <v>29</v>
      </c>
      <c r="E418" s="253" t="s">
        <v>50</v>
      </c>
      <c r="F418" s="253" t="s">
        <v>33</v>
      </c>
      <c r="G418" s="253" t="s">
        <v>159</v>
      </c>
      <c r="H418" s="280">
        <f>IF(I418="主营业务收入",1,IF(I418="营业收入",2,IF(I418="租赁收入",3,IF(I418="利息收入",4,IF(I418="企业拆借利息收入",5,IF(I418="其他业务收入",6,IF(I418="其他收入",7,IF(I418="主营业务成本",8,IF(I418="营业成本",9,IF(I418="生产成本",10,IF(I418="其他业务成本",11,IF(I418="主营业务支出",12,IF(I418="其他业务支出",13,IF(I418="营业外支出",14,IF(I418="材料采购",15,IF(I418="库存商品",16,IF(I418="库存内销商品",17,IF(I418="其他应收款",18,IF(I418="长期股权投资",19,IF(I418="其他应付款",20,IF(I418="财务费用",21,IF(I418="管理费用",22,IF(I418="管理费",23,IF(I418="销售费用",24,IF(I418="投资收益",25,IF(I418="资产处置收益",26,B))))))))))))))))))))))))))</f>
        <v>8</v>
      </c>
      <c r="I418" s="227" t="s">
        <v>164</v>
      </c>
      <c r="J418" s="241" t="s">
        <v>212</v>
      </c>
      <c r="K418" s="228">
        <v>17114080.16</v>
      </c>
      <c r="L418" s="229"/>
      <c r="M418" s="229"/>
      <c r="N418" s="229"/>
      <c r="O418" s="235"/>
      <c r="P418" s="235"/>
      <c r="Q418" s="236"/>
      <c r="R418" s="233"/>
      <c r="S418" s="233"/>
      <c r="T418" s="234"/>
      <c r="U418" s="233"/>
      <c r="V418" s="233"/>
      <c r="W418" s="234"/>
      <c r="X418" s="235"/>
      <c r="Y418" s="235"/>
      <c r="Z418" s="236"/>
      <c r="AA418" s="237" t="e">
        <f>ROUND(#REF!-W418-Z418,2)</f>
        <v>#REF!</v>
      </c>
      <c r="AB418" s="237">
        <f>ROUND(K418+Q418-T418,2)</f>
        <v>17114080.16</v>
      </c>
      <c r="AC418" s="238"/>
      <c r="AD418" s="238"/>
      <c r="AE418" s="238"/>
      <c r="AF418" s="238"/>
      <c r="AG418" s="239"/>
      <c r="AH418" s="238"/>
      <c r="AI418" s="238"/>
      <c r="AJ418" s="238"/>
      <c r="AK418" s="238"/>
      <c r="AL418" s="238"/>
      <c r="AM418" s="238"/>
      <c r="AN418" s="240"/>
    </row>
    <row r="419" spans="1:40" ht="13" customHeight="1" x14ac:dyDescent="0.3">
      <c r="A41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19" s="226">
        <v>358</v>
      </c>
      <c r="C419" s="253" t="str">
        <f t="shared" si="60"/>
        <v>4级-1级</v>
      </c>
      <c r="D419" s="253" t="s">
        <v>37</v>
      </c>
      <c r="E419" s="253" t="s">
        <v>42</v>
      </c>
      <c r="F419" s="253" t="s">
        <v>27</v>
      </c>
      <c r="G419" s="253" t="s">
        <v>28</v>
      </c>
      <c r="H419" s="280">
        <f>IF(I419="主营业务收入",1,IF(I419="营业收入",2,IF(I419="租赁收入",3,IF(I419="利息收入",4,IF(I419="企业拆借利息收入",5,IF(I419="其他业务收入",6,IF(I419="其他收入",7,IF(I419="主营业务成本",8,IF(I419="营业成本",9,IF(I419="生产成本",10,IF(I419="其他业务成本",11,IF(I419="主营业务支出",12,IF(I419="其他业务支出",13,IF(I419="营业外支出",14,IF(I419="材料采购",15,IF(I419="库存商品",16,IF(I419="库存内销商品",17,IF(I419="其他应收款",18,IF(I419="长期股权投资",19,IF(I419="其他应付款",20,IF(I419="财务费用",21,IF(I419="管理费用",22,IF(I419="管理费",23,IF(I419="销售费用",24,IF(I419="投资收益",25,IF(I419="资产处置收益",26,B))))))))))))))))))))))))))</f>
        <v>8</v>
      </c>
      <c r="I419" s="227" t="s">
        <v>164</v>
      </c>
      <c r="J419" s="241" t="s">
        <v>122</v>
      </c>
      <c r="K419" s="228">
        <v>11360278.180952379</v>
      </c>
      <c r="L419" s="229"/>
      <c r="M419" s="229"/>
      <c r="N419" s="229"/>
      <c r="O419" s="235"/>
      <c r="P419" s="235"/>
      <c r="Q419" s="236"/>
      <c r="R419" s="233"/>
      <c r="S419" s="233"/>
      <c r="T419" s="234"/>
      <c r="U419" s="233"/>
      <c r="V419" s="233"/>
      <c r="W419" s="234"/>
      <c r="X419" s="235"/>
      <c r="Y419" s="235"/>
      <c r="Z419" s="236"/>
      <c r="AA419" s="237" t="e">
        <f>ROUND(#REF!-W419-Z419,2)</f>
        <v>#REF!</v>
      </c>
      <c r="AB419" s="237" t="e">
        <f>ROUND(#REF!+Q419-T419,2)</f>
        <v>#REF!</v>
      </c>
      <c r="AC419" s="238"/>
      <c r="AD419" s="238"/>
      <c r="AE419" s="238"/>
      <c r="AF419" s="238"/>
      <c r="AG419" s="239"/>
      <c r="AH419" s="238"/>
      <c r="AI419" s="238"/>
      <c r="AJ419" s="238"/>
      <c r="AK419" s="238"/>
      <c r="AL419" s="238"/>
      <c r="AM419" s="238"/>
      <c r="AN419" s="240"/>
    </row>
    <row r="420" spans="1:40" ht="14" x14ac:dyDescent="0.3">
      <c r="A420" s="225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20" s="226">
        <v>364</v>
      </c>
      <c r="C420" s="253" t="str">
        <f t="shared" si="60"/>
        <v>4级-3级</v>
      </c>
      <c r="D420" s="253" t="s">
        <v>37</v>
      </c>
      <c r="E420" s="253" t="s">
        <v>42</v>
      </c>
      <c r="F420" s="253" t="s">
        <v>33</v>
      </c>
      <c r="G420" s="253" t="s">
        <v>109</v>
      </c>
      <c r="H420" s="280">
        <f>IF(I420="主营业务收入",1,IF(I420="营业收入",2,IF(I420="租赁收入",3,IF(I420="利息收入",4,IF(I420="企业拆借利息收入",5,IF(I420="其他业务收入",6,IF(I420="其他收入",7,IF(I420="主营业务成本",8,IF(I420="营业成本",9,IF(I420="生产成本",10,IF(I420="其他业务成本",11,IF(I420="主营业务支出",12,IF(I420="其他业务支出",13,IF(I420="营业外支出",14,IF(I420="材料采购",15,IF(I420="库存商品",16,IF(I420="库存内销商品",17,IF(I420="其他应收款",18,IF(I420="长期股权投资",19,IF(I420="其他应付款",20,IF(I420="财务费用",21,IF(I420="管理费用",22,IF(I420="管理费",23,IF(I420="销售费用",24,IF(I420="投资收益",25,IF(I420="资产处置收益",26,B))))))))))))))))))))))))))</f>
        <v>8</v>
      </c>
      <c r="I420" s="227" t="s">
        <v>164</v>
      </c>
      <c r="J420" s="241" t="s">
        <v>122</v>
      </c>
      <c r="K420" s="228">
        <v>8128586.9380952362</v>
      </c>
      <c r="L420" s="240"/>
      <c r="M420" s="240"/>
      <c r="N420" s="240"/>
      <c r="O420" s="235"/>
      <c r="P420" s="235"/>
      <c r="Q420" s="236"/>
      <c r="R420" s="233"/>
      <c r="S420" s="233"/>
      <c r="T420" s="234"/>
      <c r="U420" s="233"/>
      <c r="V420" s="233"/>
      <c r="W420" s="234"/>
      <c r="X420" s="235"/>
      <c r="Y420" s="235"/>
      <c r="Z420" s="236"/>
      <c r="AA420" s="237" t="e">
        <f>ROUND(#REF!-W420-Z420,2)</f>
        <v>#REF!</v>
      </c>
      <c r="AB420" s="237">
        <f>ROUND(K419+Q420-T420,2)</f>
        <v>11360278.18</v>
      </c>
      <c r="AC420" s="238"/>
      <c r="AD420" s="238"/>
      <c r="AE420" s="238"/>
      <c r="AF420" s="238"/>
      <c r="AG420" s="239"/>
      <c r="AH420" s="238"/>
      <c r="AI420" s="238"/>
      <c r="AJ420" s="238"/>
      <c r="AK420" s="238"/>
      <c r="AL420" s="238"/>
      <c r="AM420" s="238"/>
      <c r="AN420" s="240"/>
    </row>
    <row r="421" spans="1:40" ht="13" customHeight="1" x14ac:dyDescent="0.3">
      <c r="A421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21" s="226">
        <v>129</v>
      </c>
      <c r="C421" s="253" t="str">
        <f t="shared" si="60"/>
        <v>2级-3级</v>
      </c>
      <c r="D421" s="253" t="s">
        <v>29</v>
      </c>
      <c r="E421" s="253" t="s">
        <v>50</v>
      </c>
      <c r="F421" s="253" t="s">
        <v>33</v>
      </c>
      <c r="G421" s="253" t="s">
        <v>211</v>
      </c>
      <c r="H421" s="280">
        <f>IF(I421="主营业务收入",1,IF(I421="营业收入",2,IF(I421="租赁收入",3,IF(I421="利息收入",4,IF(I421="企业拆借利息收入",5,IF(I421="其他业务收入",6,IF(I421="其他收入",7,IF(I421="主营业务成本",8,IF(I421="营业成本",9,IF(I421="生产成本",10,IF(I421="其他业务成本",11,IF(I421="主营业务支出",12,IF(I421="其他业务支出",13,IF(I421="营业外支出",14,IF(I421="材料采购",15,IF(I421="库存商品",16,IF(I421="库存内销商品",17,IF(I421="其他应收款",18,IF(I421="长期股权投资",19,IF(I421="其他应付款",20,IF(I421="财务费用",21,IF(I421="管理费用",22,IF(I421="管理费",23,IF(I421="销售费用",24,IF(I421="投资收益",25,IF(I421="资产处置收益",26,B))))))))))))))))))))))))))</f>
        <v>8</v>
      </c>
      <c r="I421" s="227" t="s">
        <v>164</v>
      </c>
      <c r="J421" s="241" t="s">
        <v>212</v>
      </c>
      <c r="K421" s="228">
        <v>6319632.9000000004</v>
      </c>
      <c r="L421" s="240"/>
      <c r="M421" s="240"/>
      <c r="N421" s="240"/>
      <c r="O421" s="235"/>
      <c r="P421" s="235"/>
      <c r="Q421" s="236"/>
      <c r="R421" s="233"/>
      <c r="S421" s="233"/>
      <c r="T421" s="234"/>
      <c r="U421" s="233"/>
      <c r="V421" s="233"/>
      <c r="W421" s="234"/>
      <c r="X421" s="235"/>
      <c r="Y421" s="235"/>
      <c r="Z421" s="236"/>
      <c r="AA421" s="237" t="e">
        <f>ROUND(#REF!-W421-Z421,2)</f>
        <v>#REF!</v>
      </c>
      <c r="AB421" s="237">
        <f>ROUND(K421+Q421-T421,2)</f>
        <v>6319632.9000000004</v>
      </c>
      <c r="AC421" s="238"/>
      <c r="AD421" s="238"/>
      <c r="AE421" s="238"/>
      <c r="AF421" s="238"/>
      <c r="AG421" s="239"/>
      <c r="AH421" s="238"/>
      <c r="AI421" s="238"/>
      <c r="AJ421" s="238"/>
      <c r="AK421" s="238"/>
      <c r="AL421" s="238"/>
      <c r="AM421" s="238"/>
      <c r="AN421" s="240"/>
    </row>
    <row r="422" spans="1:40" ht="14" x14ac:dyDescent="0.3">
      <c r="A422" s="225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22" s="226">
        <v>387</v>
      </c>
      <c r="C422" s="253" t="str">
        <f t="shared" si="60"/>
        <v>4级-3级</v>
      </c>
      <c r="D422" s="253" t="s">
        <v>37</v>
      </c>
      <c r="E422" s="253" t="s">
        <v>42</v>
      </c>
      <c r="F422" s="253" t="s">
        <v>33</v>
      </c>
      <c r="G422" s="253" t="s">
        <v>345</v>
      </c>
      <c r="H422" s="280">
        <f>IF(I422="主营业务收入",1,IF(I422="营业收入",2,IF(I422="租赁收入",3,IF(I422="利息收入",4,IF(I422="企业拆借利息收入",5,IF(I422="其他业务收入",6,IF(I422="其他收入",7,IF(I422="主营业务成本",8,IF(I422="营业成本",9,IF(I422="生产成本",10,IF(I422="其他业务成本",11,IF(I422="主营业务支出",12,IF(I422="其他业务支出",13,IF(I422="营业外支出",14,IF(I422="材料采购",15,IF(I422="库存商品",16,IF(I422="库存内销商品",17,IF(I422="其他应收款",18,IF(I422="长期股权投资",19,IF(I422="其他应付款",20,IF(I422="财务费用",21,IF(I422="管理费用",22,IF(I422="管理费",23,IF(I422="销售费用",24,IF(I422="投资收益",25,IF(I422="资产处置收益",26,B))))))))))))))))))))))))))</f>
        <v>8</v>
      </c>
      <c r="I422" s="227" t="s">
        <v>164</v>
      </c>
      <c r="J422" s="241" t="s">
        <v>122</v>
      </c>
      <c r="K422" s="228">
        <v>5865335.6285714284</v>
      </c>
      <c r="L422" s="240"/>
      <c r="M422" s="240"/>
      <c r="N422" s="240"/>
      <c r="O422" s="235"/>
      <c r="P422" s="235"/>
      <c r="Q422" s="236"/>
      <c r="R422" s="233"/>
      <c r="S422" s="233"/>
      <c r="T422" s="234"/>
      <c r="U422" s="233"/>
      <c r="V422" s="233"/>
      <c r="W422" s="234"/>
      <c r="X422" s="235"/>
      <c r="Y422" s="235"/>
      <c r="Z422" s="236"/>
      <c r="AA422" s="237" t="e">
        <f>ROUND(#REF!-W422-Z422,2)</f>
        <v>#REF!</v>
      </c>
      <c r="AB422" s="237" t="e">
        <f>ROUND(#REF!+Q422-T422,2)</f>
        <v>#REF!</v>
      </c>
      <c r="AC422" s="238"/>
      <c r="AD422" s="238"/>
      <c r="AE422" s="238"/>
      <c r="AF422" s="238"/>
      <c r="AG422" s="239"/>
      <c r="AH422" s="238"/>
      <c r="AI422" s="238"/>
      <c r="AJ422" s="238"/>
      <c r="AK422" s="238"/>
      <c r="AL422" s="238"/>
      <c r="AM422" s="238"/>
      <c r="AN422" s="240"/>
    </row>
    <row r="423" spans="1:40" ht="14" x14ac:dyDescent="0.3">
      <c r="A423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23" s="226">
        <v>136</v>
      </c>
      <c r="C423" s="253" t="str">
        <f t="shared" ref="C423:C454" si="63">TEXT(D423,"000")&amp;"-"&amp;TEXT(F423,"000")</f>
        <v>2级-2级</v>
      </c>
      <c r="D423" s="253" t="s">
        <v>29</v>
      </c>
      <c r="E423" s="253" t="s">
        <v>50</v>
      </c>
      <c r="F423" s="253" t="s">
        <v>29</v>
      </c>
      <c r="G423" s="253" t="s">
        <v>215</v>
      </c>
      <c r="H423" s="280">
        <f>IF(I423="主营业务收入",1,IF(I423="营业收入",2,IF(I423="租赁收入",3,IF(I423="利息收入",4,IF(I423="企业拆借利息收入",5,IF(I423="其他业务收入",6,IF(I423="其他收入",7,IF(I423="主营业务成本",8,IF(I423="营业成本",9,IF(I423="生产成本",10,IF(I423="其他业务成本",11,IF(I423="主营业务支出",12,IF(I423="其他业务支出",13,IF(I423="营业外支出",14,IF(I423="材料采购",15,IF(I423="库存商品",16,IF(I423="库存内销商品",17,IF(I423="其他应收款",18,IF(I423="长期股权投资",19,IF(I423="其他应付款",20,IF(I423="财务费用",21,IF(I423="管理费用",22,IF(I423="管理费",23,IF(I423="销售费用",24,IF(I423="投资收益",25,IF(I423="资产处置收益",26,B))))))))))))))))))))))))))</f>
        <v>8</v>
      </c>
      <c r="I423" s="227" t="s">
        <v>164</v>
      </c>
      <c r="J423" s="241" t="s">
        <v>212</v>
      </c>
      <c r="K423" s="228">
        <v>5510878.8600000003</v>
      </c>
      <c r="L423" s="240"/>
      <c r="M423" s="240"/>
      <c r="N423" s="240"/>
      <c r="O423" s="235"/>
      <c r="P423" s="246"/>
      <c r="Q423" s="236"/>
      <c r="R423" s="233"/>
      <c r="S423" s="233"/>
      <c r="T423" s="234"/>
      <c r="U423" s="233"/>
      <c r="V423" s="233"/>
      <c r="W423" s="234"/>
      <c r="X423" s="235"/>
      <c r="Y423" s="235"/>
      <c r="Z423" s="236"/>
      <c r="AA423" s="237" t="e">
        <f>ROUND(#REF!-W423-Z423,2)</f>
        <v>#REF!</v>
      </c>
      <c r="AB423" s="237">
        <f>ROUND(K423+Q423-T423,2)</f>
        <v>5510878.8600000003</v>
      </c>
      <c r="AC423" s="238"/>
      <c r="AD423" s="238"/>
      <c r="AE423" s="238"/>
      <c r="AF423" s="238"/>
      <c r="AG423" s="239"/>
      <c r="AH423" s="238"/>
      <c r="AI423" s="238"/>
      <c r="AJ423" s="238"/>
      <c r="AK423" s="238"/>
      <c r="AL423" s="238"/>
      <c r="AM423" s="238"/>
      <c r="AN423" s="240"/>
    </row>
    <row r="424" spans="1:40" ht="13" customHeight="1" x14ac:dyDescent="0.3">
      <c r="A424" s="225" t="str">
        <f t="shared" ref="A424:A433" si="64"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24" s="226">
        <v>369</v>
      </c>
      <c r="C424" s="253" t="str">
        <f t="shared" si="63"/>
        <v>4级-2级</v>
      </c>
      <c r="D424" s="253" t="s">
        <v>37</v>
      </c>
      <c r="E424" s="253" t="s">
        <v>42</v>
      </c>
      <c r="F424" s="253" t="s">
        <v>29</v>
      </c>
      <c r="G424" s="253" t="s">
        <v>53</v>
      </c>
      <c r="H424" s="280">
        <f>IF(I424="主营业务收入",1,IF(I424="营业收入",2,IF(I424="租赁收入",3,IF(I424="利息收入",4,IF(I424="企业拆借利息收入",5,IF(I424="其他业务收入",6,IF(I424="其他收入",7,IF(I424="主营业务成本",8,IF(I424="营业成本",9,IF(I424="生产成本",10,IF(I424="其他业务成本",11,IF(I424="主营业务支出",12,IF(I424="其他业务支出",13,IF(I424="营业外支出",14,IF(I424="材料采购",15,IF(I424="库存商品",16,IF(I424="库存内销商品",17,IF(I424="其他应收款",18,IF(I424="长期股权投资",19,IF(I424="其他应付款",20,IF(I424="财务费用",21,IF(I424="管理费用",22,IF(I424="管理费",23,IF(I424="销售费用",24,IF(I424="投资收益",25,IF(I424="资产处置收益",26,B))))))))))))))))))))))))))</f>
        <v>8</v>
      </c>
      <c r="I424" s="227" t="s">
        <v>164</v>
      </c>
      <c r="J424" s="241" t="s">
        <v>122</v>
      </c>
      <c r="K424" s="228">
        <v>4172166.8761904766</v>
      </c>
      <c r="L424" s="240"/>
      <c r="M424" s="240"/>
      <c r="N424" s="240"/>
      <c r="O424" s="235"/>
      <c r="P424" s="235"/>
      <c r="Q424" s="236"/>
      <c r="R424" s="233"/>
      <c r="S424" s="233"/>
      <c r="T424" s="234"/>
      <c r="U424" s="233"/>
      <c r="V424" s="233"/>
      <c r="W424" s="234"/>
      <c r="X424" s="235"/>
      <c r="Y424" s="235"/>
      <c r="Z424" s="236"/>
      <c r="AA424" s="237" t="e">
        <f>ROUND(#REF!-W424-Z424,2)</f>
        <v>#REF!</v>
      </c>
      <c r="AB424" s="237">
        <f>ROUND(K423+Q424-T424,2)</f>
        <v>5510878.8600000003</v>
      </c>
      <c r="AC424" s="238"/>
      <c r="AD424" s="238"/>
      <c r="AE424" s="238"/>
      <c r="AF424" s="238"/>
      <c r="AG424" s="239"/>
      <c r="AH424" s="238"/>
      <c r="AI424" s="238"/>
      <c r="AJ424" s="238"/>
      <c r="AK424" s="238"/>
      <c r="AL424" s="238"/>
      <c r="AM424" s="238"/>
      <c r="AN424" s="240"/>
    </row>
    <row r="425" spans="1:40" ht="13" customHeight="1" x14ac:dyDescent="0.3">
      <c r="A425" s="174" t="str">
        <f t="shared" si="64"/>
        <v>[提取结果.xlsx]奥宝板块关联交易等事项统计表2021年-2内部关联交易</v>
      </c>
      <c r="B425" s="11">
        <v>375</v>
      </c>
      <c r="C425" s="249" t="str">
        <f t="shared" si="63"/>
        <v>4级-2级</v>
      </c>
      <c r="D425" s="249" t="s">
        <v>37</v>
      </c>
      <c r="E425" s="249" t="s">
        <v>42</v>
      </c>
      <c r="F425" s="249" t="s">
        <v>29</v>
      </c>
      <c r="G425" s="249" t="s">
        <v>63</v>
      </c>
      <c r="H425" s="280">
        <f>IF(I425="主营业务收入",1,IF(I425="营业收入",2,IF(I425="租赁收入",3,IF(I425="利息收入",4,IF(I425="企业拆借利息收入",5,IF(I425="其他业务收入",6,IF(I425="其他收入",7,IF(I425="主营业务成本",8,IF(I425="营业成本",9,IF(I425="生产成本",10,IF(I425="其他业务成本",11,IF(I425="主营业务支出",12,IF(I425="其他业务支出",13,IF(I425="营业外支出",14,IF(I425="材料采购",15,IF(I425="库存商品",16,IF(I425="库存内销商品",17,IF(I425="其他应收款",18,IF(I425="长期股权投资",19,IF(I425="其他应付款",20,IF(I425="财务费用",21,IF(I425="管理费用",22,IF(I425="管理费",23,IF(I425="销售费用",24,IF(I425="投资收益",25,IF(I425="资产处置收益",26,B))))))))))))))))))))))))))</f>
        <v>8</v>
      </c>
      <c r="I425" s="122" t="s">
        <v>164</v>
      </c>
      <c r="J425" s="14" t="s">
        <v>122</v>
      </c>
      <c r="K425" s="215">
        <v>4121203.8476190465</v>
      </c>
      <c r="O425" s="89"/>
      <c r="P425" s="89"/>
      <c r="Q425" s="91"/>
      <c r="R425" s="21"/>
      <c r="S425" s="21"/>
      <c r="T425" s="22"/>
      <c r="U425" s="21"/>
      <c r="V425" s="21"/>
      <c r="W425" s="22"/>
      <c r="X425" s="23"/>
      <c r="Y425" s="23"/>
      <c r="Z425" s="24"/>
      <c r="AA425" s="25" t="e">
        <f>ROUND(#REF!-W425-Z425,2)</f>
        <v>#REF!</v>
      </c>
      <c r="AB425" s="25" t="e">
        <f>ROUND(#REF!+Q425-T425,2)</f>
        <v>#REF!</v>
      </c>
      <c r="AC425" s="26"/>
      <c r="AD425" s="26"/>
      <c r="AE425" s="26"/>
      <c r="AF425" s="26"/>
      <c r="AG425" s="27"/>
      <c r="AH425" s="26"/>
      <c r="AI425" s="26"/>
      <c r="AJ425" s="26"/>
      <c r="AK425" s="26"/>
      <c r="AL425" s="26"/>
      <c r="AM425" s="26"/>
    </row>
    <row r="426" spans="1:40" ht="13" customHeight="1" x14ac:dyDescent="0.3">
      <c r="A426" s="225" t="str">
        <f t="shared" si="64"/>
        <v>[提取结果.xlsx]奥宝板块关联交易等事项统计表2021年-2内部关联交易</v>
      </c>
      <c r="B426" s="226">
        <v>371</v>
      </c>
      <c r="C426" s="253" t="str">
        <f t="shared" si="63"/>
        <v>4级-2级</v>
      </c>
      <c r="D426" s="253" t="s">
        <v>37</v>
      </c>
      <c r="E426" s="253" t="s">
        <v>42</v>
      </c>
      <c r="F426" s="253" t="s">
        <v>29</v>
      </c>
      <c r="G426" s="253" t="s">
        <v>316</v>
      </c>
      <c r="H426" s="280">
        <f>IF(I426="主营业务收入",1,IF(I426="营业收入",2,IF(I426="租赁收入",3,IF(I426="利息收入",4,IF(I426="企业拆借利息收入",5,IF(I426="其他业务收入",6,IF(I426="其他收入",7,IF(I426="主营业务成本",8,IF(I426="营业成本",9,IF(I426="生产成本",10,IF(I426="其他业务成本",11,IF(I426="主营业务支出",12,IF(I426="其他业务支出",13,IF(I426="营业外支出",14,IF(I426="材料采购",15,IF(I426="库存商品",16,IF(I426="库存内销商品",17,IF(I426="其他应收款",18,IF(I426="长期股权投资",19,IF(I426="其他应付款",20,IF(I426="财务费用",21,IF(I426="管理费用",22,IF(I426="管理费",23,IF(I426="销售费用",24,IF(I426="投资收益",25,IF(I426="资产处置收益",26,B))))))))))))))))))))))))))</f>
        <v>8</v>
      </c>
      <c r="I426" s="227" t="s">
        <v>164</v>
      </c>
      <c r="J426" s="241" t="s">
        <v>122</v>
      </c>
      <c r="K426" s="228">
        <v>4052044.7619047598</v>
      </c>
      <c r="L426" s="240"/>
      <c r="M426" s="240"/>
      <c r="N426" s="240"/>
      <c r="O426" s="235"/>
      <c r="P426" s="235"/>
      <c r="Q426" s="236"/>
      <c r="R426" s="233"/>
      <c r="S426" s="233"/>
      <c r="T426" s="234"/>
      <c r="U426" s="233"/>
      <c r="V426" s="233"/>
      <c r="W426" s="234"/>
      <c r="X426" s="235"/>
      <c r="Y426" s="235"/>
      <c r="Z426" s="236"/>
      <c r="AA426" s="237" t="e">
        <f>ROUND(#REF!-W426-Z426,2)</f>
        <v>#REF!</v>
      </c>
      <c r="AB426" s="237" t="e">
        <f>ROUND(#REF!+Q426-T426,2)</f>
        <v>#REF!</v>
      </c>
      <c r="AC426" s="238"/>
      <c r="AD426" s="238"/>
      <c r="AE426" s="238"/>
      <c r="AF426" s="238"/>
      <c r="AG426" s="239"/>
      <c r="AH426" s="238"/>
      <c r="AI426" s="238"/>
      <c r="AJ426" s="238"/>
      <c r="AK426" s="238"/>
      <c r="AL426" s="238"/>
      <c r="AM426" s="238"/>
      <c r="AN426" s="240"/>
    </row>
    <row r="427" spans="1:40" ht="14" x14ac:dyDescent="0.3">
      <c r="A427" s="225" t="str">
        <f t="shared" si="64"/>
        <v>[提取结果.xlsx]奥宝板块关联交易等事项统计表2021年-2内部关联交易</v>
      </c>
      <c r="B427" s="226">
        <v>383</v>
      </c>
      <c r="C427" s="253" t="str">
        <f t="shared" si="63"/>
        <v>4级-3级</v>
      </c>
      <c r="D427" s="253" t="s">
        <v>37</v>
      </c>
      <c r="E427" s="253" t="s">
        <v>42</v>
      </c>
      <c r="F427" s="253" t="s">
        <v>33</v>
      </c>
      <c r="G427" s="253" t="s">
        <v>337</v>
      </c>
      <c r="H427" s="280">
        <f>IF(I427="主营业务收入",1,IF(I427="营业收入",2,IF(I427="租赁收入",3,IF(I427="利息收入",4,IF(I427="企业拆借利息收入",5,IF(I427="其他业务收入",6,IF(I427="其他收入",7,IF(I427="主营业务成本",8,IF(I427="营业成本",9,IF(I427="生产成本",10,IF(I427="其他业务成本",11,IF(I427="主营业务支出",12,IF(I427="其他业务支出",13,IF(I427="营业外支出",14,IF(I427="材料采购",15,IF(I427="库存商品",16,IF(I427="库存内销商品",17,IF(I427="其他应收款",18,IF(I427="长期股权投资",19,IF(I427="其他应付款",20,IF(I427="财务费用",21,IF(I427="管理费用",22,IF(I427="管理费",23,IF(I427="销售费用",24,IF(I427="投资收益",25,IF(I427="资产处置收益",26,B))))))))))))))))))))))))))</f>
        <v>8</v>
      </c>
      <c r="I427" s="227" t="s">
        <v>164</v>
      </c>
      <c r="J427" s="241" t="s">
        <v>122</v>
      </c>
      <c r="K427" s="228">
        <v>3731710.504761904</v>
      </c>
      <c r="L427" s="240"/>
      <c r="M427" s="240"/>
      <c r="N427" s="240"/>
      <c r="O427" s="235"/>
      <c r="P427" s="235"/>
      <c r="Q427" s="236"/>
      <c r="R427" s="233"/>
      <c r="S427" s="233"/>
      <c r="T427" s="234"/>
      <c r="U427" s="233"/>
      <c r="V427" s="233"/>
      <c r="W427" s="234"/>
      <c r="X427" s="235"/>
      <c r="Y427" s="235"/>
      <c r="Z427" s="236"/>
      <c r="AA427" s="237" t="e">
        <f>ROUND(#REF!-W427-Z427,2)</f>
        <v>#REF!</v>
      </c>
      <c r="AB427" s="237" t="e">
        <f>ROUND(#REF!+Q427-T427,2)</f>
        <v>#REF!</v>
      </c>
      <c r="AC427" s="238"/>
      <c r="AD427" s="238"/>
      <c r="AE427" s="238"/>
      <c r="AF427" s="238"/>
      <c r="AG427" s="239"/>
      <c r="AH427" s="238"/>
      <c r="AI427" s="238"/>
      <c r="AJ427" s="238"/>
      <c r="AK427" s="238"/>
      <c r="AL427" s="238"/>
      <c r="AM427" s="238"/>
      <c r="AN427" s="240"/>
    </row>
    <row r="428" spans="1:40" ht="14" x14ac:dyDescent="0.3">
      <c r="A428" s="225" t="str">
        <f t="shared" si="64"/>
        <v>[提取结果.xlsx]奥宝板块关联交易等事项统计表2021年-2内部关联交易</v>
      </c>
      <c r="B428" s="226">
        <v>381</v>
      </c>
      <c r="C428" s="253" t="str">
        <f t="shared" si="63"/>
        <v>4级-3级</v>
      </c>
      <c r="D428" s="253" t="s">
        <v>37</v>
      </c>
      <c r="E428" s="253" t="s">
        <v>42</v>
      </c>
      <c r="F428" s="253" t="s">
        <v>33</v>
      </c>
      <c r="G428" s="253" t="s">
        <v>356</v>
      </c>
      <c r="H428" s="280">
        <f>IF(I428="主营业务收入",1,IF(I428="营业收入",2,IF(I428="租赁收入",3,IF(I428="利息收入",4,IF(I428="企业拆借利息收入",5,IF(I428="其他业务收入",6,IF(I428="其他收入",7,IF(I428="主营业务成本",8,IF(I428="营业成本",9,IF(I428="生产成本",10,IF(I428="其他业务成本",11,IF(I428="主营业务支出",12,IF(I428="其他业务支出",13,IF(I428="营业外支出",14,IF(I428="材料采购",15,IF(I428="库存商品",16,IF(I428="库存内销商品",17,IF(I428="其他应收款",18,IF(I428="长期股权投资",19,IF(I428="其他应付款",20,IF(I428="财务费用",21,IF(I428="管理费用",22,IF(I428="管理费",23,IF(I428="销售费用",24,IF(I428="投资收益",25,IF(I428="资产处置收益",26,B))))))))))))))))))))))))))</f>
        <v>8</v>
      </c>
      <c r="I428" s="227" t="s">
        <v>164</v>
      </c>
      <c r="J428" s="241" t="s">
        <v>122</v>
      </c>
      <c r="K428" s="228">
        <v>3279679.0380952377</v>
      </c>
      <c r="L428" s="229"/>
      <c r="M428" s="229"/>
      <c r="N428" s="229"/>
      <c r="O428" s="235"/>
      <c r="P428" s="235"/>
      <c r="Q428" s="236"/>
      <c r="R428" s="233"/>
      <c r="S428" s="233"/>
      <c r="T428" s="234"/>
      <c r="U428" s="233"/>
      <c r="V428" s="233"/>
      <c r="W428" s="234"/>
      <c r="X428" s="235"/>
      <c r="Y428" s="235"/>
      <c r="Z428" s="236"/>
      <c r="AA428" s="237" t="e">
        <f>ROUND(#REF!-W428-Z428,2)</f>
        <v>#REF!</v>
      </c>
      <c r="AB428" s="237" t="e">
        <f>ROUND(#REF!+Q428-T428,2)</f>
        <v>#REF!</v>
      </c>
      <c r="AC428" s="238"/>
      <c r="AD428" s="238"/>
      <c r="AE428" s="238"/>
      <c r="AF428" s="238"/>
      <c r="AG428" s="239"/>
      <c r="AH428" s="238"/>
      <c r="AI428" s="238"/>
      <c r="AJ428" s="238"/>
      <c r="AK428" s="238"/>
      <c r="AL428" s="238"/>
      <c r="AM428" s="238"/>
      <c r="AN428" s="240"/>
    </row>
    <row r="429" spans="1:40" ht="13" customHeight="1" x14ac:dyDescent="0.3">
      <c r="A429" s="174" t="str">
        <f t="shared" si="64"/>
        <v>[提取结果.xlsx]奥宝板块关联交易等事项统计表2021年-2内部关联交易</v>
      </c>
      <c r="B429" s="11">
        <v>355</v>
      </c>
      <c r="C429" s="249" t="str">
        <f t="shared" si="63"/>
        <v>4级-2级</v>
      </c>
      <c r="D429" s="249" t="s">
        <v>37</v>
      </c>
      <c r="E429" s="249" t="s">
        <v>42</v>
      </c>
      <c r="F429" s="249" t="s">
        <v>29</v>
      </c>
      <c r="G429" s="249" t="s">
        <v>30</v>
      </c>
      <c r="H429" s="280">
        <f>IF(I429="主营业务收入",1,IF(I429="营业收入",2,IF(I429="租赁收入",3,IF(I429="利息收入",4,IF(I429="企业拆借利息收入",5,IF(I429="其他业务收入",6,IF(I429="其他收入",7,IF(I429="主营业务成本",8,IF(I429="营业成本",9,IF(I429="生产成本",10,IF(I429="其他业务成本",11,IF(I429="主营业务支出",12,IF(I429="其他业务支出",13,IF(I429="营业外支出",14,IF(I429="材料采购",15,IF(I429="库存商品",16,IF(I429="库存内销商品",17,IF(I429="其他应收款",18,IF(I429="长期股权投资",19,IF(I429="其他应付款",20,IF(I429="财务费用",21,IF(I429="管理费用",22,IF(I429="管理费",23,IF(I429="销售费用",24,IF(I429="投资收益",25,IF(I429="资产处置收益",26,B))))))))))))))))))))))))))</f>
        <v>8</v>
      </c>
      <c r="I429" s="122" t="s">
        <v>164</v>
      </c>
      <c r="J429" s="14" t="s">
        <v>122</v>
      </c>
      <c r="K429" s="215">
        <v>2889845.5761904758</v>
      </c>
      <c r="L429" s="298"/>
      <c r="M429" s="198"/>
      <c r="N429" s="198"/>
      <c r="O429" s="89"/>
      <c r="P429" s="89"/>
      <c r="Q429" s="91"/>
      <c r="R429" s="21"/>
      <c r="S429" s="21"/>
      <c r="T429" s="22"/>
      <c r="U429" s="21"/>
      <c r="V429" s="21"/>
      <c r="W429" s="22"/>
      <c r="X429" s="23"/>
      <c r="Y429" s="23"/>
      <c r="Z429" s="24"/>
      <c r="AA429" s="25" t="e">
        <f>ROUND(#REF!-W429-Z429,2)</f>
        <v>#REF!</v>
      </c>
      <c r="AB429" s="25">
        <f>ROUND(K429+Q429-T429,2)</f>
        <v>2889845.58</v>
      </c>
      <c r="AC429" s="26"/>
      <c r="AD429" s="26"/>
      <c r="AE429" s="26"/>
      <c r="AF429" s="26"/>
      <c r="AG429" s="27"/>
      <c r="AH429" s="26"/>
      <c r="AI429" s="26"/>
      <c r="AJ429" s="26"/>
      <c r="AK429" s="26"/>
      <c r="AL429" s="26"/>
      <c r="AM429" s="26"/>
    </row>
    <row r="430" spans="1:40" ht="13" customHeight="1" x14ac:dyDescent="0.3">
      <c r="A430" s="225" t="str">
        <f t="shared" si="64"/>
        <v>[提取结果.xlsx]奥宝板块关联交易等事项统计表2021年-2内部关联交易</v>
      </c>
      <c r="B430" s="226">
        <v>386</v>
      </c>
      <c r="C430" s="253" t="str">
        <f t="shared" si="63"/>
        <v>4级-3级</v>
      </c>
      <c r="D430" s="253" t="s">
        <v>37</v>
      </c>
      <c r="E430" s="253" t="s">
        <v>42</v>
      </c>
      <c r="F430" s="253" t="s">
        <v>33</v>
      </c>
      <c r="G430" s="253" t="s">
        <v>333</v>
      </c>
      <c r="H430" s="280">
        <f>IF(I430="主营业务收入",1,IF(I430="营业收入",2,IF(I430="租赁收入",3,IF(I430="利息收入",4,IF(I430="企业拆借利息收入",5,IF(I430="其他业务收入",6,IF(I430="其他收入",7,IF(I430="主营业务成本",8,IF(I430="营业成本",9,IF(I430="生产成本",10,IF(I430="其他业务成本",11,IF(I430="主营业务支出",12,IF(I430="其他业务支出",13,IF(I430="营业外支出",14,IF(I430="材料采购",15,IF(I430="库存商品",16,IF(I430="库存内销商品",17,IF(I430="其他应收款",18,IF(I430="长期股权投资",19,IF(I430="其他应付款",20,IF(I430="财务费用",21,IF(I430="管理费用",22,IF(I430="管理费",23,IF(I430="销售费用",24,IF(I430="投资收益",25,IF(I430="资产处置收益",26,B))))))))))))))))))))))))))</f>
        <v>8</v>
      </c>
      <c r="I430" s="227" t="s">
        <v>164</v>
      </c>
      <c r="J430" s="241" t="s">
        <v>122</v>
      </c>
      <c r="K430" s="228">
        <v>2729809.4571428569</v>
      </c>
      <c r="L430" s="243"/>
      <c r="M430" s="243"/>
      <c r="N430" s="243"/>
      <c r="O430" s="235"/>
      <c r="P430" s="235"/>
      <c r="Q430" s="236"/>
      <c r="R430" s="233"/>
      <c r="S430" s="233"/>
      <c r="T430" s="234"/>
      <c r="U430" s="233"/>
      <c r="V430" s="233"/>
      <c r="W430" s="234"/>
      <c r="X430" s="235"/>
      <c r="Y430" s="235"/>
      <c r="Z430" s="236"/>
      <c r="AA430" s="237" t="e">
        <f>ROUND(#REF!-W430-Z430,2)</f>
        <v>#REF!</v>
      </c>
      <c r="AB430" s="237" t="e">
        <f>ROUND(#REF!+Q430-T430,2)</f>
        <v>#REF!</v>
      </c>
      <c r="AC430" s="238"/>
      <c r="AD430" s="238"/>
      <c r="AE430" s="238"/>
      <c r="AF430" s="238"/>
      <c r="AG430" s="239"/>
      <c r="AH430" s="238"/>
      <c r="AI430" s="238"/>
      <c r="AJ430" s="238"/>
      <c r="AK430" s="238"/>
      <c r="AL430" s="238"/>
      <c r="AM430" s="238"/>
      <c r="AN430" s="240"/>
    </row>
    <row r="431" spans="1:40" ht="13" customHeight="1" x14ac:dyDescent="0.3">
      <c r="A431" s="174" t="str">
        <f t="shared" si="64"/>
        <v>[提取结果.xlsx]奥宝板块关联交易等事项统计表2021年-2内部关联交易</v>
      </c>
      <c r="B431" s="11">
        <v>356</v>
      </c>
      <c r="C431" s="249" t="str">
        <f t="shared" si="63"/>
        <v>4级-2级</v>
      </c>
      <c r="D431" s="249" t="s">
        <v>37</v>
      </c>
      <c r="E431" s="249" t="s">
        <v>42</v>
      </c>
      <c r="F431" s="249" t="s">
        <v>29</v>
      </c>
      <c r="G431" s="249" t="s">
        <v>47</v>
      </c>
      <c r="H431" s="280">
        <f>IF(I431="主营业务收入",1,IF(I431="营业收入",2,IF(I431="租赁收入",3,IF(I431="利息收入",4,IF(I431="企业拆借利息收入",5,IF(I431="其他业务收入",6,IF(I431="其他收入",7,IF(I431="主营业务成本",8,IF(I431="营业成本",9,IF(I431="生产成本",10,IF(I431="其他业务成本",11,IF(I431="主营业务支出",12,IF(I431="其他业务支出",13,IF(I431="营业外支出",14,IF(I431="材料采购",15,IF(I431="库存商品",16,IF(I431="库存内销商品",17,IF(I431="其他应收款",18,IF(I431="长期股权投资",19,IF(I431="其他应付款",20,IF(I431="财务费用",21,IF(I431="管理费用",22,IF(I431="管理费",23,IF(I431="销售费用",24,IF(I431="投资收益",25,IF(I431="资产处置收益",26,B))))))))))))))))))))))))))</f>
        <v>8</v>
      </c>
      <c r="I431" s="122" t="s">
        <v>164</v>
      </c>
      <c r="J431" s="14" t="s">
        <v>122</v>
      </c>
      <c r="K431" s="215">
        <v>2623685.3761904766</v>
      </c>
      <c r="L431" s="185"/>
      <c r="M431" s="185"/>
      <c r="N431" s="185"/>
      <c r="O431" s="89"/>
      <c r="P431" s="89"/>
      <c r="Q431" s="91"/>
      <c r="R431" s="21"/>
      <c r="S431" s="21"/>
      <c r="T431" s="22"/>
      <c r="U431" s="21"/>
      <c r="V431" s="21"/>
      <c r="W431" s="22"/>
      <c r="X431" s="23"/>
      <c r="Y431" s="23"/>
      <c r="Z431" s="24"/>
      <c r="AA431" s="25" t="e">
        <f>ROUND(#REF!-W431-Z431,2)</f>
        <v>#REF!</v>
      </c>
      <c r="AB431" s="25">
        <f>ROUND(K431+Q431-T431,2)</f>
        <v>2623685.38</v>
      </c>
      <c r="AC431" s="26"/>
      <c r="AD431" s="26"/>
      <c r="AE431" s="26"/>
      <c r="AF431" s="26"/>
      <c r="AG431" s="27"/>
      <c r="AH431" s="26"/>
      <c r="AI431" s="26"/>
      <c r="AJ431" s="26"/>
      <c r="AK431" s="26"/>
      <c r="AL431" s="26"/>
      <c r="AM431" s="26"/>
    </row>
    <row r="432" spans="1:40" ht="13" customHeight="1" x14ac:dyDescent="0.3">
      <c r="A432" s="174" t="str">
        <f t="shared" si="64"/>
        <v>[提取结果.xlsx]奥宝板块关联交易等事项统计表2021年-2内部关联交易</v>
      </c>
      <c r="B432" s="11">
        <v>367</v>
      </c>
      <c r="C432" s="250" t="str">
        <f t="shared" si="63"/>
        <v>4级-3级</v>
      </c>
      <c r="D432" s="249" t="s">
        <v>37</v>
      </c>
      <c r="E432" s="249" t="s">
        <v>42</v>
      </c>
      <c r="F432" s="250" t="s">
        <v>33</v>
      </c>
      <c r="G432" s="249" t="s">
        <v>146</v>
      </c>
      <c r="H432" s="280">
        <f>IF(I432="主营业务收入",1,IF(I432="营业收入",2,IF(I432="租赁收入",3,IF(I432="利息收入",4,IF(I432="企业拆借利息收入",5,IF(I432="其他业务收入",6,IF(I432="其他收入",7,IF(I432="主营业务成本",8,IF(I432="营业成本",9,IF(I432="生产成本",10,IF(I432="其他业务成本",11,IF(I432="主营业务支出",12,IF(I432="其他业务支出",13,IF(I432="营业外支出",14,IF(I432="材料采购",15,IF(I432="库存商品",16,IF(I432="库存内销商品",17,IF(I432="其他应收款",18,IF(I432="长期股权投资",19,IF(I432="其他应付款",20,IF(I432="财务费用",21,IF(I432="管理费用",22,IF(I432="管理费",23,IF(I432="销售费用",24,IF(I432="投资收益",25,IF(I432="资产处置收益",26,B))))))))))))))))))))))))))</f>
        <v>8</v>
      </c>
      <c r="I432" s="122" t="s">
        <v>164</v>
      </c>
      <c r="J432" s="14" t="s">
        <v>122</v>
      </c>
      <c r="K432" s="215">
        <v>2575726.4333333327</v>
      </c>
      <c r="L432" s="185"/>
      <c r="M432" s="185"/>
      <c r="N432" s="185"/>
      <c r="O432" s="89"/>
      <c r="P432" s="89"/>
      <c r="Q432" s="91"/>
      <c r="R432" s="21"/>
      <c r="S432" s="21"/>
      <c r="T432" s="22"/>
      <c r="U432" s="21"/>
      <c r="V432" s="21"/>
      <c r="W432" s="22"/>
      <c r="X432" s="23"/>
      <c r="Y432" s="23"/>
      <c r="Z432" s="24"/>
      <c r="AA432" s="25" t="e">
        <f>ROUND(#REF!-W432-Z432,2)</f>
        <v>#REF!</v>
      </c>
      <c r="AB432" s="25" t="e">
        <f>ROUND(#REF!+Q432-T432,2)</f>
        <v>#REF!</v>
      </c>
      <c r="AC432" s="26"/>
      <c r="AD432" s="26"/>
      <c r="AE432" s="26"/>
      <c r="AF432" s="26"/>
      <c r="AG432" s="27"/>
      <c r="AH432" s="26"/>
      <c r="AI432" s="26"/>
      <c r="AJ432" s="26"/>
      <c r="AK432" s="26"/>
      <c r="AL432" s="26"/>
      <c r="AM432" s="26"/>
    </row>
    <row r="433" spans="1:40" ht="13" customHeight="1" x14ac:dyDescent="0.3">
      <c r="A433" s="174" t="str">
        <f t="shared" si="64"/>
        <v>[提取结果.xlsx]奥宝板块关联交易等事项统计表2021年-2内部关联交易</v>
      </c>
      <c r="B433" s="11">
        <v>362</v>
      </c>
      <c r="C433" s="250" t="str">
        <f t="shared" si="63"/>
        <v>4级-3级</v>
      </c>
      <c r="D433" s="249" t="s">
        <v>37</v>
      </c>
      <c r="E433" s="249" t="s">
        <v>42</v>
      </c>
      <c r="F433" s="250" t="s">
        <v>33</v>
      </c>
      <c r="G433" s="249" t="s">
        <v>336</v>
      </c>
      <c r="H433" s="280">
        <f>IF(I433="主营业务收入",1,IF(I433="营业收入",2,IF(I433="租赁收入",3,IF(I433="利息收入",4,IF(I433="企业拆借利息收入",5,IF(I433="其他业务收入",6,IF(I433="其他收入",7,IF(I433="主营业务成本",8,IF(I433="营业成本",9,IF(I433="生产成本",10,IF(I433="其他业务成本",11,IF(I433="主营业务支出",12,IF(I433="其他业务支出",13,IF(I433="营业外支出",14,IF(I433="材料采购",15,IF(I433="库存商品",16,IF(I433="库存内销商品",17,IF(I433="其他应收款",18,IF(I433="长期股权投资",19,IF(I433="其他应付款",20,IF(I433="财务费用",21,IF(I433="管理费用",22,IF(I433="管理费",23,IF(I433="销售费用",24,IF(I433="投资收益",25,IF(I433="资产处置收益",26,B))))))))))))))))))))))))))</f>
        <v>8</v>
      </c>
      <c r="I433" s="122" t="s">
        <v>164</v>
      </c>
      <c r="J433" s="14" t="s">
        <v>122</v>
      </c>
      <c r="K433" s="215">
        <v>2471388.7333333329</v>
      </c>
      <c r="L433" s="185"/>
      <c r="M433" s="185"/>
      <c r="N433" s="185"/>
      <c r="O433" s="89"/>
      <c r="P433" s="89"/>
      <c r="Q433" s="91"/>
      <c r="R433" s="21"/>
      <c r="S433" s="21"/>
      <c r="T433" s="22"/>
      <c r="U433" s="21"/>
      <c r="V433" s="21"/>
      <c r="W433" s="22"/>
      <c r="X433" s="23"/>
      <c r="Y433" s="23"/>
      <c r="Z433" s="24"/>
      <c r="AA433" s="25" t="e">
        <f>ROUND(#REF!-W433-Z433,2)</f>
        <v>#REF!</v>
      </c>
      <c r="AB433" s="25">
        <f>ROUND(K432+Q433-T433,2)</f>
        <v>2575726.4300000002</v>
      </c>
      <c r="AC433" s="26"/>
      <c r="AD433" s="26"/>
      <c r="AE433" s="26"/>
      <c r="AF433" s="26"/>
      <c r="AG433" s="27"/>
      <c r="AH433" s="26"/>
      <c r="AI433" s="26"/>
      <c r="AJ433" s="26"/>
      <c r="AK433" s="26"/>
      <c r="AL433" s="26"/>
      <c r="AM433" s="26"/>
    </row>
    <row r="434" spans="1:40" ht="14" x14ac:dyDescent="0.3">
      <c r="A434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34" s="11">
        <v>130</v>
      </c>
      <c r="C434" s="249" t="str">
        <f t="shared" si="63"/>
        <v>2级-3级</v>
      </c>
      <c r="D434" s="249" t="s">
        <v>29</v>
      </c>
      <c r="E434" s="249" t="s">
        <v>50</v>
      </c>
      <c r="F434" s="249" t="s">
        <v>33</v>
      </c>
      <c r="G434" s="249" t="s">
        <v>211</v>
      </c>
      <c r="H434" s="280">
        <f>IF(I434="主营业务收入",1,IF(I434="营业收入",2,IF(I434="租赁收入",3,IF(I434="利息收入",4,IF(I434="企业拆借利息收入",5,IF(I434="其他业务收入",6,IF(I434="其他收入",7,IF(I434="主营业务成本",8,IF(I434="营业成本",9,IF(I434="生产成本",10,IF(I434="其他业务成本",11,IF(I434="主营业务支出",12,IF(I434="其他业务支出",13,IF(I434="营业外支出",14,IF(I434="材料采购",15,IF(I434="库存商品",16,IF(I434="库存内销商品",17,IF(I434="其他应收款",18,IF(I434="长期股权投资",19,IF(I434="其他应付款",20,IF(I434="财务费用",21,IF(I434="管理费用",22,IF(I434="管理费",23,IF(I434="销售费用",24,IF(I434="投资收益",25,IF(I434="资产处置收益",26,B))))))))))))))))))))))))))</f>
        <v>8</v>
      </c>
      <c r="I434" s="122" t="s">
        <v>164</v>
      </c>
      <c r="J434" s="14" t="s">
        <v>213</v>
      </c>
      <c r="K434" s="215">
        <v>2425952.8199999998</v>
      </c>
      <c r="L434" s="185"/>
      <c r="M434" s="185"/>
      <c r="N434" s="185"/>
      <c r="O434" s="89"/>
      <c r="P434" s="89"/>
      <c r="Q434" s="91"/>
      <c r="R434" s="21"/>
      <c r="S434" s="21"/>
      <c r="T434" s="22"/>
      <c r="U434" s="21"/>
      <c r="V434" s="21"/>
      <c r="W434" s="22"/>
      <c r="X434" s="23"/>
      <c r="Y434" s="23"/>
      <c r="Z434" s="24"/>
      <c r="AA434" s="25" t="e">
        <f>ROUND(#REF!-W434-Z434,2)</f>
        <v>#REF!</v>
      </c>
      <c r="AB434" s="25">
        <f>ROUND(K434+Q434-T434,2)</f>
        <v>2425952.8199999998</v>
      </c>
      <c r="AC434" s="26"/>
      <c r="AD434" s="26"/>
      <c r="AE434" s="26"/>
      <c r="AF434" s="26"/>
      <c r="AG434" s="27"/>
      <c r="AH434" s="26"/>
      <c r="AI434" s="26"/>
      <c r="AJ434" s="26"/>
      <c r="AK434" s="26"/>
      <c r="AL434" s="26"/>
      <c r="AM434" s="26"/>
    </row>
    <row r="435" spans="1:40" ht="13" customHeight="1" x14ac:dyDescent="0.3">
      <c r="A43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35" s="11">
        <v>380</v>
      </c>
      <c r="C435" s="250" t="str">
        <f t="shared" si="63"/>
        <v>4级-3级</v>
      </c>
      <c r="D435" s="249" t="s">
        <v>37</v>
      </c>
      <c r="E435" s="249" t="s">
        <v>42</v>
      </c>
      <c r="F435" s="250" t="s">
        <v>33</v>
      </c>
      <c r="G435" s="249" t="s">
        <v>160</v>
      </c>
      <c r="H435" s="280">
        <f>IF(I435="主营业务收入",1,IF(I435="营业收入",2,IF(I435="租赁收入",3,IF(I435="利息收入",4,IF(I435="企业拆借利息收入",5,IF(I435="其他业务收入",6,IF(I435="其他收入",7,IF(I435="主营业务成本",8,IF(I435="营业成本",9,IF(I435="生产成本",10,IF(I435="其他业务成本",11,IF(I435="主营业务支出",12,IF(I435="其他业务支出",13,IF(I435="营业外支出",14,IF(I435="材料采购",15,IF(I435="库存商品",16,IF(I435="库存内销商品",17,IF(I435="其他应收款",18,IF(I435="长期股权投资",19,IF(I435="其他应付款",20,IF(I435="财务费用",21,IF(I435="管理费用",22,IF(I435="管理费",23,IF(I435="销售费用",24,IF(I435="投资收益",25,IF(I435="资产处置收益",26,B))))))))))))))))))))))))))</f>
        <v>8</v>
      </c>
      <c r="I435" s="122" t="s">
        <v>164</v>
      </c>
      <c r="J435" s="14" t="s">
        <v>122</v>
      </c>
      <c r="K435" s="215">
        <v>2392782.1999999997</v>
      </c>
      <c r="L435" s="185"/>
      <c r="M435" s="185"/>
      <c r="N435" s="185"/>
      <c r="O435" s="89"/>
      <c r="P435" s="89"/>
      <c r="Q435" s="91"/>
      <c r="R435" s="21"/>
      <c r="S435" s="21"/>
      <c r="T435" s="22"/>
      <c r="U435" s="21"/>
      <c r="V435" s="21"/>
      <c r="W435" s="22"/>
      <c r="X435" s="23"/>
      <c r="Y435" s="23"/>
      <c r="Z435" s="24"/>
      <c r="AA435" s="25" t="e">
        <f>ROUND(#REF!-W435-Z435,2)</f>
        <v>#REF!</v>
      </c>
      <c r="AB435" s="25" t="e">
        <f>ROUND(#REF!+Q435-T435,2)</f>
        <v>#REF!</v>
      </c>
      <c r="AC435" s="26"/>
      <c r="AD435" s="26"/>
      <c r="AE435" s="26"/>
      <c r="AF435" s="26"/>
      <c r="AG435" s="27"/>
      <c r="AH435" s="26"/>
      <c r="AI435" s="26"/>
      <c r="AJ435" s="26"/>
      <c r="AK435" s="26"/>
      <c r="AL435" s="26"/>
      <c r="AM435" s="26"/>
    </row>
    <row r="436" spans="1:40" ht="13" customHeight="1" x14ac:dyDescent="0.3">
      <c r="A436" s="174" t="str">
        <f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436" s="11">
        <v>116</v>
      </c>
      <c r="C436" s="249" t="str">
        <f t="shared" si="63"/>
        <v>3级-3级</v>
      </c>
      <c r="D436" s="249" t="s">
        <v>33</v>
      </c>
      <c r="E436" s="259" t="s">
        <v>183</v>
      </c>
      <c r="F436" s="209" t="s">
        <v>33</v>
      </c>
      <c r="G436" s="259" t="s">
        <v>160</v>
      </c>
      <c r="H436" s="280">
        <f>IF(I436="主营业务收入",1,IF(I436="营业收入",2,IF(I436="租赁收入",3,IF(I436="利息收入",4,IF(I436="企业拆借利息收入",5,IF(I436="其他业务收入",6,IF(I436="其他收入",7,IF(I436="主营业务成本",8,IF(I436="营业成本",9,IF(I436="生产成本",10,IF(I436="其他业务成本",11,IF(I436="主营业务支出",12,IF(I436="其他业务支出",13,IF(I436="营业外支出",14,IF(I436="材料采购",15,IF(I436="库存商品",16,IF(I436="库存内销商品",17,IF(I436="其他应收款",18,IF(I436="长期股权投资",19,IF(I436="其他应付款",20,IF(I436="财务费用",21,IF(I436="管理费用",22,IF(I436="管理费",23,IF(I436="销售费用",24,IF(I436="投资收益",25,IF(I436="资产处置收益",26,B))))))))))))))))))))))))))</f>
        <v>8</v>
      </c>
      <c r="I436" s="286" t="s">
        <v>164</v>
      </c>
      <c r="J436" s="262" t="s">
        <v>122</v>
      </c>
      <c r="K436" s="216">
        <v>2180176.13</v>
      </c>
      <c r="L436" s="185"/>
      <c r="M436" s="185"/>
      <c r="N436" s="185"/>
      <c r="O436" s="176"/>
      <c r="P436" s="90"/>
      <c r="Q436" s="50"/>
      <c r="R436" s="51"/>
      <c r="S436" s="51"/>
      <c r="T436" s="52"/>
      <c r="U436" s="51"/>
      <c r="V436" s="51"/>
      <c r="W436" s="52"/>
      <c r="X436" s="53"/>
      <c r="Y436" s="53"/>
      <c r="Z436" s="54"/>
      <c r="AA436" s="55" t="e">
        <f>ROUND(#REF!-W436-Z436,2)</f>
        <v>#REF!</v>
      </c>
      <c r="AB436" s="55">
        <f>ROUND(K436+Q436-T436,2)</f>
        <v>2180176.13</v>
      </c>
      <c r="AC436" s="56"/>
      <c r="AD436" s="56"/>
      <c r="AE436" s="56"/>
      <c r="AF436" s="56"/>
      <c r="AG436" s="57"/>
      <c r="AH436" s="56"/>
      <c r="AI436" s="56"/>
      <c r="AJ436" s="56"/>
      <c r="AK436" s="56"/>
      <c r="AL436" s="56"/>
      <c r="AM436" s="56"/>
    </row>
    <row r="437" spans="1:40" ht="14" x14ac:dyDescent="0.3">
      <c r="A437" s="225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37" s="226">
        <v>670</v>
      </c>
      <c r="C437" s="252" t="str">
        <f t="shared" si="63"/>
        <v>3级-4级</v>
      </c>
      <c r="D437" s="252" t="s">
        <v>33</v>
      </c>
      <c r="E437" s="252" t="s">
        <v>345</v>
      </c>
      <c r="F437" s="252" t="s">
        <v>37</v>
      </c>
      <c r="G437" s="252" t="s">
        <v>42</v>
      </c>
      <c r="H437" s="280">
        <f>IF(I437="主营业务收入",1,IF(I437="营业收入",2,IF(I437="租赁收入",3,IF(I437="利息收入",4,IF(I437="企业拆借利息收入",5,IF(I437="其他业务收入",6,IF(I437="其他收入",7,IF(I437="主营业务成本",8,IF(I437="营业成本",9,IF(I437="生产成本",10,IF(I437="其他业务成本",11,IF(I437="主营业务支出",12,IF(I437="其他业务支出",13,IF(I437="营业外支出",14,IF(I437="材料采购",15,IF(I437="库存商品",16,IF(I437="库存内销商品",17,IF(I437="其他应收款",18,IF(I437="长期股权投资",19,IF(I437="其他应付款",20,IF(I437="财务费用",21,IF(I437="管理费用",22,IF(I437="管理费",23,IF(I437="销售费用",24,IF(I437="投资收益",25,IF(I437="资产处置收益",26,B))))))))))))))))))))))))))</f>
        <v>8</v>
      </c>
      <c r="I437" s="227" t="s">
        <v>164</v>
      </c>
      <c r="J437" s="227" t="s">
        <v>571</v>
      </c>
      <c r="K437" s="228">
        <v>1994236.91</v>
      </c>
      <c r="L437" s="243"/>
      <c r="M437" s="243"/>
      <c r="N437" s="243"/>
      <c r="O437" s="230"/>
      <c r="P437" s="231"/>
      <c r="Q437" s="232"/>
      <c r="R437" s="233"/>
      <c r="S437" s="233"/>
      <c r="T437" s="234"/>
      <c r="U437" s="233"/>
      <c r="V437" s="233"/>
      <c r="W437" s="234"/>
      <c r="X437" s="235"/>
      <c r="Y437" s="235"/>
      <c r="Z437" s="236"/>
      <c r="AA437" s="237" t="e">
        <f>ROUND(#REF!-W437-Z437,2)</f>
        <v>#REF!</v>
      </c>
      <c r="AB437" s="237">
        <f>ROUND(K437+Q437-T437,2)</f>
        <v>1994236.91</v>
      </c>
      <c r="AC437" s="238"/>
      <c r="AD437" s="238"/>
      <c r="AE437" s="238"/>
      <c r="AF437" s="238"/>
      <c r="AG437" s="239"/>
      <c r="AH437" s="238"/>
      <c r="AI437" s="238"/>
      <c r="AJ437" s="238"/>
      <c r="AK437" s="238"/>
      <c r="AL437" s="238"/>
      <c r="AM437" s="238"/>
      <c r="AN437" s="240"/>
    </row>
    <row r="438" spans="1:40" ht="13" customHeight="1" x14ac:dyDescent="0.3">
      <c r="A43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38" s="11">
        <v>368</v>
      </c>
      <c r="C438" s="249" t="str">
        <f t="shared" si="63"/>
        <v>4级-2级</v>
      </c>
      <c r="D438" s="249" t="s">
        <v>37</v>
      </c>
      <c r="E438" s="249" t="s">
        <v>42</v>
      </c>
      <c r="F438" s="249" t="s">
        <v>29</v>
      </c>
      <c r="G438" s="249" t="s">
        <v>46</v>
      </c>
      <c r="H438" s="280">
        <f>IF(I438="主营业务收入",1,IF(I438="营业收入",2,IF(I438="租赁收入",3,IF(I438="利息收入",4,IF(I438="企业拆借利息收入",5,IF(I438="其他业务收入",6,IF(I438="其他收入",7,IF(I438="主营业务成本",8,IF(I438="营业成本",9,IF(I438="生产成本",10,IF(I438="其他业务成本",11,IF(I438="主营业务支出",12,IF(I438="其他业务支出",13,IF(I438="营业外支出",14,IF(I438="材料采购",15,IF(I438="库存商品",16,IF(I438="库存内销商品",17,IF(I438="其他应收款",18,IF(I438="长期股权投资",19,IF(I438="其他应付款",20,IF(I438="财务费用",21,IF(I438="管理费用",22,IF(I438="管理费",23,IF(I438="销售费用",24,IF(I438="投资收益",25,IF(I438="资产处置收益",26,B))))))))))))))))))))))))))</f>
        <v>8</v>
      </c>
      <c r="I438" s="122" t="s">
        <v>164</v>
      </c>
      <c r="J438" s="14" t="s">
        <v>122</v>
      </c>
      <c r="K438" s="215">
        <v>1955884.0761904758</v>
      </c>
      <c r="L438" s="185"/>
      <c r="M438" s="185"/>
      <c r="N438" s="185"/>
      <c r="O438" s="89"/>
      <c r="P438" s="89"/>
      <c r="Q438" s="91"/>
      <c r="R438" s="21"/>
      <c r="S438" s="21"/>
      <c r="T438" s="22"/>
      <c r="U438" s="21"/>
      <c r="V438" s="21"/>
      <c r="W438" s="22"/>
      <c r="X438" s="23"/>
      <c r="Y438" s="23"/>
      <c r="Z438" s="24"/>
      <c r="AA438" s="25" t="e">
        <f>ROUND(#REF!-W438-Z438,2)</f>
        <v>#REF!</v>
      </c>
      <c r="AB438" s="25">
        <f>ROUND(K436+Q438-T438,2)</f>
        <v>2180176.13</v>
      </c>
      <c r="AC438" s="26"/>
      <c r="AD438" s="26"/>
      <c r="AE438" s="26"/>
      <c r="AF438" s="26"/>
      <c r="AG438" s="27"/>
      <c r="AH438" s="26"/>
      <c r="AI438" s="26"/>
      <c r="AJ438" s="26"/>
      <c r="AK438" s="26"/>
      <c r="AL438" s="26"/>
      <c r="AM438" s="26"/>
    </row>
    <row r="439" spans="1:40" ht="14" x14ac:dyDescent="0.3">
      <c r="A439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39" s="11">
        <v>177</v>
      </c>
      <c r="C439" s="249" t="str">
        <f t="shared" si="63"/>
        <v>2级-4级</v>
      </c>
      <c r="D439" s="249" t="s">
        <v>658</v>
      </c>
      <c r="E439" s="249" t="s">
        <v>244</v>
      </c>
      <c r="F439" s="249" t="s">
        <v>660</v>
      </c>
      <c r="G439" s="259" t="s">
        <v>247</v>
      </c>
      <c r="H439" s="280">
        <f>IF(I439="主营业务收入",1,IF(I439="营业收入",2,IF(I439="租赁收入",3,IF(I439="利息收入",4,IF(I439="企业拆借利息收入",5,IF(I439="其他业务收入",6,IF(I439="其他收入",7,IF(I439="主营业务成本",8,IF(I439="营业成本",9,IF(I439="生产成本",10,IF(I439="其他业务成本",11,IF(I439="主营业务支出",12,IF(I439="其他业务支出",13,IF(I439="营业外支出",14,IF(I439="材料采购",15,IF(I439="库存商品",16,IF(I439="库存内销商品",17,IF(I439="其他应收款",18,IF(I439="长期股权投资",19,IF(I439="其他应付款",20,IF(I439="财务费用",21,IF(I439="管理费用",22,IF(I439="管理费",23,IF(I439="销售费用",24,IF(I439="投资收益",25,IF(I439="资产处置收益",26,B))))))))))))))))))))))))))</f>
        <v>8</v>
      </c>
      <c r="I439" s="122" t="s">
        <v>164</v>
      </c>
      <c r="J439" s="16" t="s">
        <v>249</v>
      </c>
      <c r="K439" s="215">
        <v>1900894.64</v>
      </c>
      <c r="L439" s="185"/>
      <c r="M439" s="185"/>
      <c r="N439" s="185"/>
      <c r="O439" s="89"/>
      <c r="P439" s="90"/>
      <c r="Q439" s="91"/>
      <c r="R439" s="21"/>
      <c r="S439" s="21"/>
      <c r="T439" s="22"/>
      <c r="U439" s="21"/>
      <c r="V439" s="21"/>
      <c r="W439" s="22"/>
      <c r="X439" s="23"/>
      <c r="Y439" s="23"/>
      <c r="Z439" s="24"/>
      <c r="AA439" s="25" t="e">
        <f>ROUND(#REF!-W439-Z439,2)</f>
        <v>#REF!</v>
      </c>
      <c r="AB439" s="25">
        <f>ROUND(K439+Q439-T439,2)</f>
        <v>1900894.64</v>
      </c>
      <c r="AC439" s="26"/>
      <c r="AD439" s="26"/>
      <c r="AE439" s="26"/>
      <c r="AF439" s="26"/>
      <c r="AG439" s="27"/>
      <c r="AH439" s="26"/>
      <c r="AI439" s="26"/>
      <c r="AJ439" s="26"/>
      <c r="AK439" s="26"/>
      <c r="AL439" s="26"/>
      <c r="AM439" s="26"/>
    </row>
    <row r="440" spans="1:40" ht="13" customHeight="1" x14ac:dyDescent="0.3">
      <c r="A44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40" s="11">
        <v>359</v>
      </c>
      <c r="C440" s="249" t="str">
        <f t="shared" si="63"/>
        <v>4级-2级</v>
      </c>
      <c r="D440" s="249" t="s">
        <v>37</v>
      </c>
      <c r="E440" s="249" t="s">
        <v>42</v>
      </c>
      <c r="F440" s="249" t="s">
        <v>29</v>
      </c>
      <c r="G440" s="249" t="s">
        <v>361</v>
      </c>
      <c r="H440" s="280">
        <f>IF(I440="主营业务收入",1,IF(I440="营业收入",2,IF(I440="租赁收入",3,IF(I440="利息收入",4,IF(I440="企业拆借利息收入",5,IF(I440="其他业务收入",6,IF(I440="其他收入",7,IF(I440="主营业务成本",8,IF(I440="营业成本",9,IF(I440="生产成本",10,IF(I440="其他业务成本",11,IF(I440="主营业务支出",12,IF(I440="其他业务支出",13,IF(I440="营业外支出",14,IF(I440="材料采购",15,IF(I440="库存商品",16,IF(I440="库存内销商品",17,IF(I440="其他应收款",18,IF(I440="长期股权投资",19,IF(I440="其他应付款",20,IF(I440="财务费用",21,IF(I440="管理费用",22,IF(I440="管理费",23,IF(I440="销售费用",24,IF(I440="投资收益",25,IF(I440="资产处置收益",26,B))))))))))))))))))))))))))</f>
        <v>8</v>
      </c>
      <c r="I440" s="122" t="s">
        <v>164</v>
      </c>
      <c r="J440" s="14" t="s">
        <v>122</v>
      </c>
      <c r="K440" s="215">
        <v>1747805.7190476186</v>
      </c>
      <c r="L440" s="185"/>
      <c r="M440" s="185"/>
      <c r="N440" s="185"/>
      <c r="O440" s="89"/>
      <c r="P440" s="89"/>
      <c r="Q440" s="91"/>
      <c r="R440" s="21"/>
      <c r="S440" s="21"/>
      <c r="T440" s="22"/>
      <c r="U440" s="21"/>
      <c r="V440" s="21"/>
      <c r="W440" s="22"/>
      <c r="X440" s="23"/>
      <c r="Y440" s="23"/>
      <c r="Z440" s="24"/>
      <c r="AA440" s="25" t="e">
        <f>ROUND(#REF!-W440-Z440,2)</f>
        <v>#REF!</v>
      </c>
      <c r="AB440" s="25">
        <f>ROUND(K439+Q440-T440,2)</f>
        <v>1900894.64</v>
      </c>
      <c r="AC440" s="26"/>
      <c r="AD440" s="26"/>
      <c r="AE440" s="26"/>
      <c r="AF440" s="26"/>
      <c r="AG440" s="27"/>
      <c r="AH440" s="26"/>
      <c r="AI440" s="26"/>
      <c r="AJ440" s="26"/>
      <c r="AK440" s="26"/>
      <c r="AL440" s="26"/>
      <c r="AM440" s="26"/>
    </row>
    <row r="441" spans="1:40" ht="13" customHeight="1" x14ac:dyDescent="0.3">
      <c r="A44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41" s="11">
        <v>267</v>
      </c>
      <c r="C441" s="249" t="str">
        <f t="shared" si="63"/>
        <v>4级-3级</v>
      </c>
      <c r="D441" s="249" t="s">
        <v>37</v>
      </c>
      <c r="E441" s="249" t="s">
        <v>66</v>
      </c>
      <c r="F441" s="249" t="s">
        <v>33</v>
      </c>
      <c r="G441" s="249" t="s">
        <v>117</v>
      </c>
      <c r="H441" s="280">
        <f>IF(I441="主营业务收入",1,IF(I441="营业收入",2,IF(I441="租赁收入",3,IF(I441="利息收入",4,IF(I441="企业拆借利息收入",5,IF(I441="其他业务收入",6,IF(I441="其他收入",7,IF(I441="主营业务成本",8,IF(I441="营业成本",9,IF(I441="生产成本",10,IF(I441="其他业务成本",11,IF(I441="主营业务支出",12,IF(I441="其他业务支出",13,IF(I441="营业外支出",14,IF(I441="材料采购",15,IF(I441="库存商品",16,IF(I441="库存内销商品",17,IF(I441="其他应收款",18,IF(I441="长期股权投资",19,IF(I441="其他应付款",20,IF(I441="财务费用",21,IF(I441="管理费用",22,IF(I441="管理费",23,IF(I441="销售费用",24,IF(I441="投资收益",25,IF(I441="资产处置收益",26,B))))))))))))))))))))))))))</f>
        <v>8</v>
      </c>
      <c r="I441" s="122" t="s">
        <v>164</v>
      </c>
      <c r="J441" s="14" t="s">
        <v>122</v>
      </c>
      <c r="K441" s="215">
        <v>1616144.12</v>
      </c>
      <c r="L441" s="185"/>
      <c r="M441" s="185"/>
      <c r="N441" s="185"/>
      <c r="O441" s="89"/>
      <c r="P441" s="89"/>
      <c r="Q441" s="91"/>
      <c r="R441" s="21"/>
      <c r="S441" s="21"/>
      <c r="T441" s="22"/>
      <c r="U441" s="21"/>
      <c r="V441" s="21"/>
      <c r="W441" s="22"/>
      <c r="X441" s="23"/>
      <c r="Y441" s="23"/>
      <c r="Z441" s="24"/>
      <c r="AA441" s="25" t="e">
        <f>ROUND(#REF!-W441-Z441,2)</f>
        <v>#REF!</v>
      </c>
      <c r="AB441" s="25">
        <f>ROUND(K441+Q441-T441,2)</f>
        <v>1616144.12</v>
      </c>
      <c r="AC441" s="26"/>
      <c r="AD441" s="26"/>
      <c r="AE441" s="26"/>
      <c r="AF441" s="26"/>
      <c r="AG441" s="27"/>
      <c r="AH441" s="26"/>
      <c r="AI441" s="26"/>
      <c r="AJ441" s="26"/>
      <c r="AK441" s="26"/>
      <c r="AL441" s="26"/>
      <c r="AM441" s="26"/>
    </row>
    <row r="442" spans="1:40" ht="14" x14ac:dyDescent="0.3">
      <c r="A44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42" s="11">
        <v>374</v>
      </c>
      <c r="C442" s="249" t="str">
        <f t="shared" si="63"/>
        <v>4级-2级</v>
      </c>
      <c r="D442" s="249" t="s">
        <v>37</v>
      </c>
      <c r="E442" s="249" t="s">
        <v>42</v>
      </c>
      <c r="F442" s="249" t="s">
        <v>29</v>
      </c>
      <c r="G442" s="249" t="s">
        <v>52</v>
      </c>
      <c r="H442" s="280">
        <f>IF(I442="主营业务收入",1,IF(I442="营业收入",2,IF(I442="租赁收入",3,IF(I442="利息收入",4,IF(I442="企业拆借利息收入",5,IF(I442="其他业务收入",6,IF(I442="其他收入",7,IF(I442="主营业务成本",8,IF(I442="营业成本",9,IF(I442="生产成本",10,IF(I442="其他业务成本",11,IF(I442="主营业务支出",12,IF(I442="其他业务支出",13,IF(I442="营业外支出",14,IF(I442="材料采购",15,IF(I442="库存商品",16,IF(I442="库存内销商品",17,IF(I442="其他应收款",18,IF(I442="长期股权投资",19,IF(I442="其他应付款",20,IF(I442="财务费用",21,IF(I442="管理费用",22,IF(I442="管理费",23,IF(I442="销售费用",24,IF(I442="投资收益",25,IF(I442="资产处置收益",26,B))))))))))))))))))))))))))</f>
        <v>8</v>
      </c>
      <c r="I442" s="122" t="s">
        <v>164</v>
      </c>
      <c r="J442" s="14" t="s">
        <v>122</v>
      </c>
      <c r="K442" s="215">
        <v>1536192.5714285714</v>
      </c>
      <c r="L442" s="185"/>
      <c r="M442" s="185"/>
      <c r="N442" s="185"/>
      <c r="O442" s="89"/>
      <c r="P442" s="89"/>
      <c r="Q442" s="91"/>
      <c r="R442" s="21"/>
      <c r="S442" s="21"/>
      <c r="T442" s="22"/>
      <c r="U442" s="21"/>
      <c r="V442" s="21"/>
      <c r="W442" s="22"/>
      <c r="X442" s="23"/>
      <c r="Y442" s="23"/>
      <c r="Z442" s="24"/>
      <c r="AA442" s="25" t="e">
        <f>ROUND(#REF!-W442-Z442,2)</f>
        <v>#REF!</v>
      </c>
      <c r="AB442" s="25" t="e">
        <f>ROUND(#REF!+Q442-T442,2)</f>
        <v>#REF!</v>
      </c>
      <c r="AC442" s="26"/>
      <c r="AD442" s="26"/>
      <c r="AE442" s="26"/>
      <c r="AF442" s="26"/>
      <c r="AG442" s="27"/>
      <c r="AH442" s="26"/>
      <c r="AI442" s="26"/>
      <c r="AJ442" s="26"/>
      <c r="AK442" s="26"/>
      <c r="AL442" s="26"/>
      <c r="AM442" s="26"/>
    </row>
    <row r="443" spans="1:40" ht="13" customHeight="1" x14ac:dyDescent="0.3">
      <c r="A44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43" s="226">
        <v>366</v>
      </c>
      <c r="C443" s="253" t="str">
        <f t="shared" si="63"/>
        <v>4级-3级</v>
      </c>
      <c r="D443" s="253" t="s">
        <v>37</v>
      </c>
      <c r="E443" s="253" t="s">
        <v>42</v>
      </c>
      <c r="F443" s="253" t="s">
        <v>33</v>
      </c>
      <c r="G443" s="253" t="s">
        <v>211</v>
      </c>
      <c r="H443" s="280">
        <f>IF(I443="主营业务收入",1,IF(I443="营业收入",2,IF(I443="租赁收入",3,IF(I443="利息收入",4,IF(I443="企业拆借利息收入",5,IF(I443="其他业务收入",6,IF(I443="其他收入",7,IF(I443="主营业务成本",8,IF(I443="营业成本",9,IF(I443="生产成本",10,IF(I443="其他业务成本",11,IF(I443="主营业务支出",12,IF(I443="其他业务支出",13,IF(I443="营业外支出",14,IF(I443="材料采购",15,IF(I443="库存商品",16,IF(I443="库存内销商品",17,IF(I443="其他应收款",18,IF(I443="长期股权投资",19,IF(I443="其他应付款",20,IF(I443="财务费用",21,IF(I443="管理费用",22,IF(I443="管理费",23,IF(I443="销售费用",24,IF(I443="投资收益",25,IF(I443="资产处置收益",26,B))))))))))))))))))))))))))</f>
        <v>8</v>
      </c>
      <c r="I443" s="227" t="s">
        <v>164</v>
      </c>
      <c r="J443" s="241" t="s">
        <v>122</v>
      </c>
      <c r="K443" s="228">
        <v>1476110.1952380952</v>
      </c>
      <c r="L443" s="243"/>
      <c r="M443" s="243"/>
      <c r="N443" s="243"/>
      <c r="O443" s="235"/>
      <c r="P443" s="235"/>
      <c r="Q443" s="236"/>
      <c r="R443" s="233"/>
      <c r="S443" s="233"/>
      <c r="T443" s="234"/>
      <c r="U443" s="233"/>
      <c r="V443" s="233"/>
      <c r="W443" s="234"/>
      <c r="X443" s="235"/>
      <c r="Y443" s="235"/>
      <c r="Z443" s="236"/>
      <c r="AA443" s="237" t="e">
        <f>ROUND(#REF!-W443-Z443,2)</f>
        <v>#REF!</v>
      </c>
      <c r="AB443" s="237" t="e">
        <f>ROUND(#REF!+Q443-T443,2)</f>
        <v>#REF!</v>
      </c>
      <c r="AC443" s="238"/>
      <c r="AD443" s="238"/>
      <c r="AE443" s="238"/>
      <c r="AF443" s="238"/>
      <c r="AG443" s="239"/>
      <c r="AH443" s="238"/>
      <c r="AI443" s="238"/>
      <c r="AJ443" s="238"/>
      <c r="AK443" s="238"/>
      <c r="AL443" s="238"/>
      <c r="AM443" s="238"/>
      <c r="AN443" s="240"/>
    </row>
    <row r="444" spans="1:40" ht="14" x14ac:dyDescent="0.3">
      <c r="A44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444" s="226">
        <v>776</v>
      </c>
      <c r="C444" s="253" t="str">
        <f t="shared" si="63"/>
        <v>2级-2级</v>
      </c>
      <c r="D444" s="253" t="s">
        <v>29</v>
      </c>
      <c r="E444" s="253" t="s">
        <v>44</v>
      </c>
      <c r="F444" s="253" t="s">
        <v>29</v>
      </c>
      <c r="G444" s="253" t="s">
        <v>30</v>
      </c>
      <c r="H444" s="280">
        <f>IF(I444="主营业务收入",1,IF(I444="营业收入",2,IF(I444="租赁收入",3,IF(I444="利息收入",4,IF(I444="企业拆借利息收入",5,IF(I444="其他业务收入",6,IF(I444="其他收入",7,IF(I444="主营业务成本",8,IF(I444="营业成本",9,IF(I444="生产成本",10,IF(I444="其他业务成本",11,IF(I444="主营业务支出",12,IF(I444="其他业务支出",13,IF(I444="营业外支出",14,IF(I444="材料采购",15,IF(I444="库存商品",16,IF(I444="库存内销商品",17,IF(I444="其他应收款",18,IF(I444="长期股权投资",19,IF(I444="其他应付款",20,IF(I444="财务费用",21,IF(I444="管理费用",22,IF(I444="管理费",23,IF(I444="销售费用",24,IF(I444="投资收益",25,IF(I444="资产处置收益",26,B))))))))))))))))))))))))))</f>
        <v>8</v>
      </c>
      <c r="I444" s="227" t="s">
        <v>164</v>
      </c>
      <c r="J444" s="245"/>
      <c r="K444" s="228">
        <v>1475661.85</v>
      </c>
      <c r="L444" s="243"/>
      <c r="M444" s="243"/>
      <c r="N444" s="243"/>
      <c r="O444" s="235"/>
      <c r="P444" s="235"/>
      <c r="Q444" s="236"/>
      <c r="R444" s="233"/>
      <c r="S444" s="233"/>
      <c r="T444" s="234"/>
      <c r="U444" s="233"/>
      <c r="V444" s="233"/>
      <c r="W444" s="234"/>
      <c r="X444" s="235"/>
      <c r="Y444" s="235"/>
      <c r="Z444" s="236"/>
      <c r="AA444" s="237">
        <f>ROUND(K438-W444-Z444,2)</f>
        <v>1955884.08</v>
      </c>
      <c r="AB444" s="237">
        <f>ROUND(N443+Q444-T444,2)</f>
        <v>0</v>
      </c>
      <c r="AC444" s="238"/>
      <c r="AD444" s="238"/>
      <c r="AE444" s="238"/>
      <c r="AF444" s="238"/>
      <c r="AG444" s="239"/>
      <c r="AH444" s="238"/>
      <c r="AI444" s="238"/>
      <c r="AJ444" s="238"/>
      <c r="AK444" s="238"/>
      <c r="AL444" s="238"/>
      <c r="AM444" s="238"/>
      <c r="AN444" s="240"/>
    </row>
    <row r="445" spans="1:40" ht="13" customHeight="1" x14ac:dyDescent="0.3">
      <c r="A44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45" s="11">
        <v>353</v>
      </c>
      <c r="C445" s="249" t="str">
        <f t="shared" si="63"/>
        <v>4级-2级</v>
      </c>
      <c r="D445" s="249" t="s">
        <v>37</v>
      </c>
      <c r="E445" s="249" t="s">
        <v>42</v>
      </c>
      <c r="F445" s="249" t="s">
        <v>29</v>
      </c>
      <c r="G445" s="249" t="s">
        <v>259</v>
      </c>
      <c r="H445" s="280">
        <f>IF(I445="主营业务收入",1,IF(I445="营业收入",2,IF(I445="租赁收入",3,IF(I445="利息收入",4,IF(I445="企业拆借利息收入",5,IF(I445="其他业务收入",6,IF(I445="其他收入",7,IF(I445="主营业务成本",8,IF(I445="营业成本",9,IF(I445="生产成本",10,IF(I445="其他业务成本",11,IF(I445="主营业务支出",12,IF(I445="其他业务支出",13,IF(I445="营业外支出",14,IF(I445="材料采购",15,IF(I445="库存商品",16,IF(I445="库存内销商品",17,IF(I445="其他应收款",18,IF(I445="长期股权投资",19,IF(I445="其他应付款",20,IF(I445="财务费用",21,IF(I445="管理费用",22,IF(I445="管理费",23,IF(I445="销售费用",24,IF(I445="投资收益",25,IF(I445="资产处置收益",26,B))))))))))))))))))))))))))</f>
        <v>8</v>
      </c>
      <c r="I445" s="122" t="s">
        <v>164</v>
      </c>
      <c r="J445" s="14" t="s">
        <v>122</v>
      </c>
      <c r="K445" s="215">
        <v>1441182.6857142856</v>
      </c>
      <c r="L445" s="185"/>
      <c r="M445" s="185"/>
      <c r="N445" s="185"/>
      <c r="O445" s="89"/>
      <c r="P445" s="89"/>
      <c r="Q445" s="91"/>
      <c r="R445" s="21"/>
      <c r="S445" s="21"/>
      <c r="T445" s="22"/>
      <c r="U445" s="21"/>
      <c r="V445" s="21"/>
      <c r="W445" s="22"/>
      <c r="X445" s="23"/>
      <c r="Y445" s="23"/>
      <c r="Z445" s="24"/>
      <c r="AA445" s="25" t="e">
        <f>ROUND(#REF!-W445-Z445,2)</f>
        <v>#REF!</v>
      </c>
      <c r="AB445" s="25">
        <f>ROUND(K445+Q445-T445,2)</f>
        <v>1441182.69</v>
      </c>
      <c r="AC445" s="26"/>
      <c r="AD445" s="26"/>
      <c r="AE445" s="26"/>
      <c r="AF445" s="26"/>
      <c r="AG445" s="27"/>
      <c r="AH445" s="26"/>
      <c r="AI445" s="26"/>
      <c r="AJ445" s="26"/>
      <c r="AK445" s="26"/>
      <c r="AL445" s="26"/>
      <c r="AM445" s="26"/>
    </row>
    <row r="446" spans="1:40" ht="13" customHeight="1" x14ac:dyDescent="0.3">
      <c r="A44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46" s="11">
        <v>396</v>
      </c>
      <c r="C446" s="249" t="str">
        <f t="shared" si="63"/>
        <v>4级-2级</v>
      </c>
      <c r="D446" s="249" t="s">
        <v>37</v>
      </c>
      <c r="E446" s="249" t="s">
        <v>42</v>
      </c>
      <c r="F446" s="249" t="s">
        <v>29</v>
      </c>
      <c r="G446" s="249" t="s">
        <v>61</v>
      </c>
      <c r="H446" s="280">
        <f>IF(I446="主营业务收入",1,IF(I446="营业收入",2,IF(I446="租赁收入",3,IF(I446="利息收入",4,IF(I446="企业拆借利息收入",5,IF(I446="其他业务收入",6,IF(I446="其他收入",7,IF(I446="主营业务成本",8,IF(I446="营业成本",9,IF(I446="生产成本",10,IF(I446="其他业务成本",11,IF(I446="主营业务支出",12,IF(I446="其他业务支出",13,IF(I446="营业外支出",14,IF(I446="材料采购",15,IF(I446="库存商品",16,IF(I446="库存内销商品",17,IF(I446="其他应收款",18,IF(I446="长期股权投资",19,IF(I446="其他应付款",20,IF(I446="财务费用",21,IF(I446="管理费用",22,IF(I446="管理费",23,IF(I446="销售费用",24,IF(I446="投资收益",25,IF(I446="资产处置收益",26,B))))))))))))))))))))))))))</f>
        <v>8</v>
      </c>
      <c r="I446" s="122" t="s">
        <v>164</v>
      </c>
      <c r="J446" s="14" t="s">
        <v>122</v>
      </c>
      <c r="K446" s="217">
        <v>1424136.7142857146</v>
      </c>
      <c r="L446" s="185"/>
      <c r="M446" s="185"/>
      <c r="N446" s="185"/>
      <c r="O446" s="89"/>
      <c r="P446" s="90"/>
      <c r="Q446" s="91"/>
      <c r="R446" s="21"/>
      <c r="S446" s="21"/>
      <c r="T446" s="22"/>
      <c r="U446" s="21"/>
      <c r="V446" s="21"/>
      <c r="W446" s="22"/>
      <c r="X446" s="23"/>
      <c r="Y446" s="23"/>
      <c r="Z446" s="24"/>
      <c r="AA446" s="25" t="e">
        <f>ROUND(#REF!-W446-Z446,2)</f>
        <v>#REF!</v>
      </c>
      <c r="AB446" s="25" t="e">
        <f>ROUND(#REF!+Q446-T446,2)</f>
        <v>#REF!</v>
      </c>
      <c r="AC446" s="26"/>
      <c r="AD446" s="26"/>
      <c r="AE446" s="26"/>
      <c r="AF446" s="26"/>
      <c r="AG446" s="27"/>
      <c r="AH446" s="26"/>
      <c r="AI446" s="26"/>
      <c r="AJ446" s="26"/>
      <c r="AK446" s="26"/>
      <c r="AL446" s="26"/>
      <c r="AM446" s="26"/>
    </row>
    <row r="447" spans="1:40" ht="14" x14ac:dyDescent="0.3">
      <c r="A447" s="225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47" s="226">
        <v>395</v>
      </c>
      <c r="C447" s="253" t="str">
        <f t="shared" si="63"/>
        <v>4级-3级</v>
      </c>
      <c r="D447" s="253" t="s">
        <v>37</v>
      </c>
      <c r="E447" s="253" t="s">
        <v>42</v>
      </c>
      <c r="F447" s="253" t="s">
        <v>33</v>
      </c>
      <c r="G447" s="253" t="s">
        <v>338</v>
      </c>
      <c r="H447" s="280">
        <f>IF(I447="主营业务收入",1,IF(I447="营业收入",2,IF(I447="租赁收入",3,IF(I447="利息收入",4,IF(I447="企业拆借利息收入",5,IF(I447="其他业务收入",6,IF(I447="其他收入",7,IF(I447="主营业务成本",8,IF(I447="营业成本",9,IF(I447="生产成本",10,IF(I447="其他业务成本",11,IF(I447="主营业务支出",12,IF(I447="其他业务支出",13,IF(I447="营业外支出",14,IF(I447="材料采购",15,IF(I447="库存商品",16,IF(I447="库存内销商品",17,IF(I447="其他应收款",18,IF(I447="长期股权投资",19,IF(I447="其他应付款",20,IF(I447="财务费用",21,IF(I447="管理费用",22,IF(I447="管理费",23,IF(I447="销售费用",24,IF(I447="投资收益",25,IF(I447="资产处置收益",26,B))))))))))))))))))))))))))</f>
        <v>8</v>
      </c>
      <c r="I447" s="227" t="s">
        <v>164</v>
      </c>
      <c r="J447" s="241" t="s">
        <v>122</v>
      </c>
      <c r="K447" s="228">
        <v>1385022.6476190477</v>
      </c>
      <c r="L447" s="243"/>
      <c r="M447" s="243"/>
      <c r="N447" s="243"/>
      <c r="O447" s="235"/>
      <c r="P447" s="235"/>
      <c r="Q447" s="236"/>
      <c r="R447" s="233"/>
      <c r="S447" s="233"/>
      <c r="T447" s="234"/>
      <c r="U447" s="233"/>
      <c r="V447" s="233"/>
      <c r="W447" s="234"/>
      <c r="X447" s="235"/>
      <c r="Y447" s="235"/>
      <c r="Z447" s="236"/>
      <c r="AA447" s="237" t="e">
        <f>ROUND(#REF!-W447-Z447,2)</f>
        <v>#REF!</v>
      </c>
      <c r="AB447" s="237">
        <f>ROUND(K427+Q447-T447,2)</f>
        <v>3731710.5</v>
      </c>
      <c r="AC447" s="238"/>
      <c r="AD447" s="238"/>
      <c r="AE447" s="238"/>
      <c r="AF447" s="238"/>
      <c r="AG447" s="239"/>
      <c r="AH447" s="238"/>
      <c r="AI447" s="238"/>
      <c r="AJ447" s="238"/>
      <c r="AK447" s="238"/>
      <c r="AL447" s="238"/>
      <c r="AM447" s="238"/>
      <c r="AN447" s="240"/>
    </row>
    <row r="448" spans="1:40" ht="14" x14ac:dyDescent="0.3">
      <c r="A448" s="225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48" s="226">
        <v>363</v>
      </c>
      <c r="C448" s="253" t="str">
        <f t="shared" si="63"/>
        <v>4级-2级</v>
      </c>
      <c r="D448" s="253" t="s">
        <v>37</v>
      </c>
      <c r="E448" s="253" t="s">
        <v>42</v>
      </c>
      <c r="F448" s="253" t="s">
        <v>29</v>
      </c>
      <c r="G448" s="253" t="s">
        <v>215</v>
      </c>
      <c r="H448" s="280">
        <f>IF(I448="主营业务收入",1,IF(I448="营业收入",2,IF(I448="租赁收入",3,IF(I448="利息收入",4,IF(I448="企业拆借利息收入",5,IF(I448="其他业务收入",6,IF(I448="其他收入",7,IF(I448="主营业务成本",8,IF(I448="营业成本",9,IF(I448="生产成本",10,IF(I448="其他业务成本",11,IF(I448="主营业务支出",12,IF(I448="其他业务支出",13,IF(I448="营业外支出",14,IF(I448="材料采购",15,IF(I448="库存商品",16,IF(I448="库存内销商品",17,IF(I448="其他应收款",18,IF(I448="长期股权投资",19,IF(I448="其他应付款",20,IF(I448="财务费用",21,IF(I448="管理费用",22,IF(I448="管理费",23,IF(I448="销售费用",24,IF(I448="投资收益",25,IF(I448="资产处置收益",26,B))))))))))))))))))))))))))</f>
        <v>8</v>
      </c>
      <c r="I448" s="227" t="s">
        <v>164</v>
      </c>
      <c r="J448" s="241" t="s">
        <v>122</v>
      </c>
      <c r="K448" s="228">
        <v>1378604.7619047619</v>
      </c>
      <c r="L448" s="243"/>
      <c r="M448" s="243"/>
      <c r="N448" s="243"/>
      <c r="O448" s="235"/>
      <c r="P448" s="235"/>
      <c r="Q448" s="236"/>
      <c r="R448" s="233"/>
      <c r="S448" s="233"/>
      <c r="T448" s="234"/>
      <c r="U448" s="233"/>
      <c r="V448" s="233"/>
      <c r="W448" s="234"/>
      <c r="X448" s="235"/>
      <c r="Y448" s="235"/>
      <c r="Z448" s="236"/>
      <c r="AA448" s="237" t="e">
        <f>ROUND(#REF!-W448-Z448,2)</f>
        <v>#REF!</v>
      </c>
      <c r="AB448" s="237">
        <f>ROUND(K447+Q448-T448,2)</f>
        <v>1385022.65</v>
      </c>
      <c r="AC448" s="238"/>
      <c r="AD448" s="238"/>
      <c r="AE448" s="238"/>
      <c r="AF448" s="238"/>
      <c r="AG448" s="239"/>
      <c r="AH448" s="238"/>
      <c r="AI448" s="238"/>
      <c r="AJ448" s="238"/>
      <c r="AK448" s="238"/>
      <c r="AL448" s="238"/>
      <c r="AM448" s="238"/>
      <c r="AN448" s="240"/>
    </row>
    <row r="449" spans="1:40" ht="14" x14ac:dyDescent="0.3">
      <c r="A449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49" s="11">
        <v>225</v>
      </c>
      <c r="C449" s="249" t="str">
        <f t="shared" si="63"/>
        <v>2级-2级</v>
      </c>
      <c r="D449" s="249" t="s">
        <v>658</v>
      </c>
      <c r="E449" s="249" t="s">
        <v>30</v>
      </c>
      <c r="F449" s="249" t="s">
        <v>658</v>
      </c>
      <c r="G449" s="249" t="s">
        <v>44</v>
      </c>
      <c r="H449" s="280">
        <f>IF(I449="主营业务收入",1,IF(I449="营业收入",2,IF(I449="租赁收入",3,IF(I449="利息收入",4,IF(I449="企业拆借利息收入",5,IF(I449="其他业务收入",6,IF(I449="其他收入",7,IF(I449="主营业务成本",8,IF(I449="营业成本",9,IF(I449="生产成本",10,IF(I449="其他业务成本",11,IF(I449="主营业务支出",12,IF(I449="其他业务支出",13,IF(I449="营业外支出",14,IF(I449="材料采购",15,IF(I449="库存商品",16,IF(I449="库存内销商品",17,IF(I449="其他应收款",18,IF(I449="长期股权投资",19,IF(I449="其他应付款",20,IF(I449="财务费用",21,IF(I449="管理费用",22,IF(I449="管理费",23,IF(I449="销售费用",24,IF(I449="投资收益",25,IF(I449="资产处置收益",26,B))))))))))))))))))))))))))</f>
        <v>8</v>
      </c>
      <c r="I449" s="122" t="s">
        <v>164</v>
      </c>
      <c r="J449" s="16"/>
      <c r="K449" s="215">
        <v>1350301.11</v>
      </c>
      <c r="L449" s="301"/>
      <c r="M449" s="301"/>
      <c r="N449" s="301"/>
      <c r="O449" s="291"/>
      <c r="P449" s="292"/>
      <c r="Q449" s="293"/>
      <c r="R449" s="294"/>
      <c r="S449" s="294"/>
      <c r="T449" s="17"/>
      <c r="U449" s="294"/>
      <c r="V449" s="294"/>
      <c r="W449" s="17"/>
      <c r="X449" s="291"/>
      <c r="Y449" s="291"/>
      <c r="Z449" s="293"/>
      <c r="AA449" s="295" t="e">
        <f>ROUND(#REF!-W449-Z449,2)</f>
        <v>#REF!</v>
      </c>
      <c r="AB449" s="295">
        <f>ROUND(K449+Q449-T449,2)</f>
        <v>1350301.11</v>
      </c>
      <c r="AC449" s="296"/>
      <c r="AD449" s="296"/>
      <c r="AE449" s="296"/>
      <c r="AF449" s="296"/>
      <c r="AG449" s="297"/>
      <c r="AH449" s="296"/>
      <c r="AI449" s="296"/>
      <c r="AJ449" s="296"/>
      <c r="AK449" s="296"/>
      <c r="AL449" s="296"/>
      <c r="AM449" s="296"/>
      <c r="AN449" s="290"/>
    </row>
    <row r="450" spans="1:40" ht="14" x14ac:dyDescent="0.3">
      <c r="A45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50" s="11">
        <v>252</v>
      </c>
      <c r="C450" s="249" t="str">
        <f t="shared" si="63"/>
        <v>4级-3级</v>
      </c>
      <c r="D450" s="249" t="s">
        <v>37</v>
      </c>
      <c r="E450" s="249" t="s">
        <v>66</v>
      </c>
      <c r="F450" s="249" t="s">
        <v>33</v>
      </c>
      <c r="G450" s="249" t="s">
        <v>160</v>
      </c>
      <c r="H450" s="280">
        <f>IF(I450="主营业务收入",1,IF(I450="营业收入",2,IF(I450="租赁收入",3,IF(I450="利息收入",4,IF(I450="企业拆借利息收入",5,IF(I450="其他业务收入",6,IF(I450="其他收入",7,IF(I450="主营业务成本",8,IF(I450="营业成本",9,IF(I450="生产成本",10,IF(I450="其他业务成本",11,IF(I450="主营业务支出",12,IF(I450="其他业务支出",13,IF(I450="营业外支出",14,IF(I450="材料采购",15,IF(I450="库存商品",16,IF(I450="库存内销商品",17,IF(I450="其他应收款",18,IF(I450="长期股权投资",19,IF(I450="其他应付款",20,IF(I450="财务费用",21,IF(I450="管理费用",22,IF(I450="管理费",23,IF(I450="销售费用",24,IF(I450="投资收益",25,IF(I450="资产处置收益",26,B))))))))))))))))))))))))))</f>
        <v>8</v>
      </c>
      <c r="I450" s="122" t="s">
        <v>164</v>
      </c>
      <c r="J450" s="14" t="s">
        <v>122</v>
      </c>
      <c r="K450" s="215">
        <v>1168542.47</v>
      </c>
      <c r="L450" s="185"/>
      <c r="M450" s="185"/>
      <c r="N450" s="185"/>
      <c r="O450" s="89"/>
      <c r="P450" s="90"/>
      <c r="Q450" s="91"/>
      <c r="R450" s="21"/>
      <c r="S450" s="21"/>
      <c r="T450" s="22"/>
      <c r="U450" s="21"/>
      <c r="V450" s="21"/>
      <c r="W450" s="22"/>
      <c r="X450" s="23"/>
      <c r="Y450" s="23"/>
      <c r="Z450" s="24"/>
      <c r="AA450" s="25" t="e">
        <f>ROUND(#REF!-W450-Z450,2)</f>
        <v>#REF!</v>
      </c>
      <c r="AB450" s="25">
        <f>ROUND(K450+Q450-T450,2)</f>
        <v>1168542.47</v>
      </c>
      <c r="AC450" s="26"/>
      <c r="AD450" s="26"/>
      <c r="AE450" s="26"/>
      <c r="AF450" s="26"/>
      <c r="AG450" s="27"/>
      <c r="AH450" s="26"/>
      <c r="AI450" s="26"/>
      <c r="AJ450" s="26"/>
      <c r="AK450" s="26"/>
      <c r="AL450" s="26"/>
      <c r="AM450" s="26"/>
    </row>
    <row r="451" spans="1:40" ht="14" x14ac:dyDescent="0.3">
      <c r="A45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51" s="226">
        <v>675</v>
      </c>
      <c r="C451" s="252" t="str">
        <f t="shared" si="63"/>
        <v>3级-4级</v>
      </c>
      <c r="D451" s="252" t="s">
        <v>33</v>
      </c>
      <c r="E451" s="252" t="s">
        <v>345</v>
      </c>
      <c r="F451" s="252" t="s">
        <v>37</v>
      </c>
      <c r="G451" s="252" t="s">
        <v>66</v>
      </c>
      <c r="H451" s="280">
        <f>IF(I451="主营业务收入",1,IF(I451="营业收入",2,IF(I451="租赁收入",3,IF(I451="利息收入",4,IF(I451="企业拆借利息收入",5,IF(I451="其他业务收入",6,IF(I451="其他收入",7,IF(I451="主营业务成本",8,IF(I451="营业成本",9,IF(I451="生产成本",10,IF(I451="其他业务成本",11,IF(I451="主营业务支出",12,IF(I451="其他业务支出",13,IF(I451="营业外支出",14,IF(I451="材料采购",15,IF(I451="库存商品",16,IF(I451="库存内销商品",17,IF(I451="其他应收款",18,IF(I451="长期股权投资",19,IF(I451="其他应付款",20,IF(I451="财务费用",21,IF(I451="管理费用",22,IF(I451="管理费",23,IF(I451="销售费用",24,IF(I451="投资收益",25,IF(I451="资产处置收益",26,B))))))))))))))))))))))))))</f>
        <v>8</v>
      </c>
      <c r="I451" s="227" t="s">
        <v>164</v>
      </c>
      <c r="J451" s="227" t="s">
        <v>574</v>
      </c>
      <c r="K451" s="228">
        <v>1026376.5</v>
      </c>
      <c r="L451" s="229"/>
      <c r="M451" s="229"/>
      <c r="N451" s="229"/>
      <c r="O451" s="230"/>
      <c r="P451" s="230"/>
      <c r="Q451" s="232"/>
      <c r="R451" s="233"/>
      <c r="S451" s="233"/>
      <c r="T451" s="234"/>
      <c r="U451" s="233"/>
      <c r="V451" s="233"/>
      <c r="W451" s="234"/>
      <c r="X451" s="235"/>
      <c r="Y451" s="235"/>
      <c r="Z451" s="236"/>
      <c r="AA451" s="237" t="e">
        <f>ROUND(#REF!-W451-Z451,2)</f>
        <v>#REF!</v>
      </c>
      <c r="AB451" s="237" t="e">
        <f>ROUND(#REF!+Q451-T451,2)</f>
        <v>#REF!</v>
      </c>
      <c r="AC451" s="238"/>
      <c r="AD451" s="238"/>
      <c r="AE451" s="238"/>
      <c r="AF451" s="238"/>
      <c r="AG451" s="239"/>
      <c r="AH451" s="238"/>
      <c r="AI451" s="238"/>
      <c r="AJ451" s="238"/>
      <c r="AK451" s="238"/>
      <c r="AL451" s="238"/>
      <c r="AM451" s="238"/>
      <c r="AN451" s="240"/>
    </row>
    <row r="452" spans="1:40" ht="13" customHeight="1" x14ac:dyDescent="0.3">
      <c r="A452" s="174" t="str">
        <f t="shared" ref="A452:A457" si="65"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52" s="226">
        <v>354</v>
      </c>
      <c r="C452" s="253" t="str">
        <f t="shared" si="63"/>
        <v>4级-2级</v>
      </c>
      <c r="D452" s="253" t="s">
        <v>37</v>
      </c>
      <c r="E452" s="253" t="s">
        <v>42</v>
      </c>
      <c r="F452" s="253" t="s">
        <v>29</v>
      </c>
      <c r="G452" s="253" t="s">
        <v>55</v>
      </c>
      <c r="H452" s="280">
        <f>IF(I452="主营业务收入",1,IF(I452="营业收入",2,IF(I452="租赁收入",3,IF(I452="利息收入",4,IF(I452="企业拆借利息收入",5,IF(I452="其他业务收入",6,IF(I452="其他收入",7,IF(I452="主营业务成本",8,IF(I452="营业成本",9,IF(I452="生产成本",10,IF(I452="其他业务成本",11,IF(I452="主营业务支出",12,IF(I452="其他业务支出",13,IF(I452="营业外支出",14,IF(I452="材料采购",15,IF(I452="库存商品",16,IF(I452="库存内销商品",17,IF(I452="其他应收款",18,IF(I452="长期股权投资",19,IF(I452="其他应付款",20,IF(I452="财务费用",21,IF(I452="管理费用",22,IF(I452="管理费",23,IF(I452="销售费用",24,IF(I452="投资收益",25,IF(I452="资产处置收益",26,B))))))))))))))))))))))))))</f>
        <v>8</v>
      </c>
      <c r="I452" s="227" t="s">
        <v>164</v>
      </c>
      <c r="J452" s="241" t="s">
        <v>122</v>
      </c>
      <c r="K452" s="228">
        <v>983657.60000000009</v>
      </c>
      <c r="L452" s="229"/>
      <c r="M452" s="229"/>
      <c r="N452" s="229"/>
      <c r="O452" s="235"/>
      <c r="P452" s="235"/>
      <c r="Q452" s="236"/>
      <c r="R452" s="233"/>
      <c r="S452" s="233"/>
      <c r="T452" s="234"/>
      <c r="U452" s="233"/>
      <c r="V452" s="233"/>
      <c r="W452" s="234"/>
      <c r="X452" s="235"/>
      <c r="Y452" s="235"/>
      <c r="Z452" s="236"/>
      <c r="AA452" s="237" t="e">
        <f>ROUND(#REF!-W452-Z452,2)</f>
        <v>#REF!</v>
      </c>
      <c r="AB452" s="237">
        <f>ROUND(K452+Q452-T452,2)</f>
        <v>983657.6</v>
      </c>
      <c r="AC452" s="238"/>
      <c r="AD452" s="238"/>
      <c r="AE452" s="238"/>
      <c r="AF452" s="238"/>
      <c r="AG452" s="239"/>
      <c r="AH452" s="238"/>
      <c r="AI452" s="238"/>
      <c r="AJ452" s="238"/>
      <c r="AK452" s="238"/>
      <c r="AL452" s="238"/>
      <c r="AM452" s="238"/>
      <c r="AN452" s="240"/>
    </row>
    <row r="453" spans="1:40" ht="14" x14ac:dyDescent="0.3">
      <c r="A453" s="225" t="str">
        <f t="shared" si="65"/>
        <v>[提取结果.xlsx]奥宝板块关联交易等事项统计表2021年-2内部关联交易</v>
      </c>
      <c r="B453" s="226">
        <v>370</v>
      </c>
      <c r="C453" s="253" t="str">
        <f t="shared" si="63"/>
        <v>4级-2级</v>
      </c>
      <c r="D453" s="253" t="s">
        <v>37</v>
      </c>
      <c r="E453" s="253" t="s">
        <v>42</v>
      </c>
      <c r="F453" s="253" t="s">
        <v>29</v>
      </c>
      <c r="G453" s="253" t="s">
        <v>364</v>
      </c>
      <c r="H453" s="280">
        <f>IF(I453="主营业务收入",1,IF(I453="营业收入",2,IF(I453="租赁收入",3,IF(I453="利息收入",4,IF(I453="企业拆借利息收入",5,IF(I453="其他业务收入",6,IF(I453="其他收入",7,IF(I453="主营业务成本",8,IF(I453="营业成本",9,IF(I453="生产成本",10,IF(I453="其他业务成本",11,IF(I453="主营业务支出",12,IF(I453="其他业务支出",13,IF(I453="营业外支出",14,IF(I453="材料采购",15,IF(I453="库存商品",16,IF(I453="库存内销商品",17,IF(I453="其他应收款",18,IF(I453="长期股权投资",19,IF(I453="其他应付款",20,IF(I453="财务费用",21,IF(I453="管理费用",22,IF(I453="管理费",23,IF(I453="销售费用",24,IF(I453="投资收益",25,IF(I453="资产处置收益",26,B))))))))))))))))))))))))))</f>
        <v>8</v>
      </c>
      <c r="I453" s="227" t="s">
        <v>164</v>
      </c>
      <c r="J453" s="241" t="s">
        <v>122</v>
      </c>
      <c r="K453" s="228">
        <v>856362.9714285715</v>
      </c>
      <c r="L453" s="229"/>
      <c r="M453" s="229"/>
      <c r="N453" s="229"/>
      <c r="O453" s="235"/>
      <c r="P453" s="235"/>
      <c r="Q453" s="236"/>
      <c r="R453" s="233"/>
      <c r="S453" s="233"/>
      <c r="T453" s="234"/>
      <c r="U453" s="233"/>
      <c r="V453" s="233"/>
      <c r="W453" s="234"/>
      <c r="X453" s="235"/>
      <c r="Y453" s="235"/>
      <c r="Z453" s="236"/>
      <c r="AA453" s="237" t="e">
        <f>ROUND(#REF!-W453-Z453,2)</f>
        <v>#REF!</v>
      </c>
      <c r="AB453" s="237" t="e">
        <f>ROUND(#REF!+Q453-T453,2)</f>
        <v>#REF!</v>
      </c>
      <c r="AC453" s="238"/>
      <c r="AD453" s="238"/>
      <c r="AE453" s="238"/>
      <c r="AF453" s="238"/>
      <c r="AG453" s="239"/>
      <c r="AH453" s="238"/>
      <c r="AI453" s="238"/>
      <c r="AJ453" s="238"/>
      <c r="AK453" s="238"/>
      <c r="AL453" s="238"/>
      <c r="AM453" s="238"/>
      <c r="AN453" s="240"/>
    </row>
    <row r="454" spans="1:40" ht="13" customHeight="1" x14ac:dyDescent="0.3">
      <c r="A454" s="225" t="str">
        <f t="shared" si="65"/>
        <v>[提取结果.xlsx]奥宝板块关联交易等事项统计表2021年-2内部关联交易</v>
      </c>
      <c r="B454" s="226">
        <v>385</v>
      </c>
      <c r="C454" s="253" t="str">
        <f t="shared" si="63"/>
        <v>4级-3级</v>
      </c>
      <c r="D454" s="253" t="s">
        <v>37</v>
      </c>
      <c r="E454" s="253" t="s">
        <v>42</v>
      </c>
      <c r="F454" s="253" t="s">
        <v>33</v>
      </c>
      <c r="G454" s="253" t="s">
        <v>332</v>
      </c>
      <c r="H454" s="280">
        <f>IF(I454="主营业务收入",1,IF(I454="营业收入",2,IF(I454="租赁收入",3,IF(I454="利息收入",4,IF(I454="企业拆借利息收入",5,IF(I454="其他业务收入",6,IF(I454="其他收入",7,IF(I454="主营业务成本",8,IF(I454="营业成本",9,IF(I454="生产成本",10,IF(I454="其他业务成本",11,IF(I454="主营业务支出",12,IF(I454="其他业务支出",13,IF(I454="营业外支出",14,IF(I454="材料采购",15,IF(I454="库存商品",16,IF(I454="库存内销商品",17,IF(I454="其他应收款",18,IF(I454="长期股权投资",19,IF(I454="其他应付款",20,IF(I454="财务费用",21,IF(I454="管理费用",22,IF(I454="管理费",23,IF(I454="销售费用",24,IF(I454="投资收益",25,IF(I454="资产处置收益",26,B))))))))))))))))))))))))))</f>
        <v>8</v>
      </c>
      <c r="I454" s="227" t="s">
        <v>164</v>
      </c>
      <c r="J454" s="241" t="s">
        <v>122</v>
      </c>
      <c r="K454" s="228">
        <v>789846.47619047598</v>
      </c>
      <c r="L454" s="240"/>
      <c r="M454" s="240"/>
      <c r="N454" s="240"/>
      <c r="O454" s="235"/>
      <c r="P454" s="235"/>
      <c r="Q454" s="236"/>
      <c r="R454" s="233"/>
      <c r="S454" s="233"/>
      <c r="T454" s="234"/>
      <c r="U454" s="233"/>
      <c r="V454" s="233"/>
      <c r="W454" s="234"/>
      <c r="X454" s="235"/>
      <c r="Y454" s="235"/>
      <c r="Z454" s="236"/>
      <c r="AA454" s="237" t="e">
        <f>ROUND(#REF!-W454-Z454,2)</f>
        <v>#REF!</v>
      </c>
      <c r="AB454" s="237" t="e">
        <f>ROUND(#REF!+Q454-T454,2)</f>
        <v>#REF!</v>
      </c>
      <c r="AC454" s="238"/>
      <c r="AD454" s="238"/>
      <c r="AE454" s="238"/>
      <c r="AF454" s="238"/>
      <c r="AG454" s="239"/>
      <c r="AH454" s="238"/>
      <c r="AI454" s="238"/>
      <c r="AJ454" s="238"/>
      <c r="AK454" s="238"/>
      <c r="AL454" s="238"/>
      <c r="AM454" s="238"/>
      <c r="AN454" s="240"/>
    </row>
    <row r="455" spans="1:40" ht="14" x14ac:dyDescent="0.3">
      <c r="A455" s="174" t="str">
        <f t="shared" si="65"/>
        <v>[提取结果.xlsx]奥宝板块关联交易等事项统计表2021年-2内部关联交易</v>
      </c>
      <c r="B455" s="11">
        <v>262</v>
      </c>
      <c r="C455" s="249" t="str">
        <f t="shared" ref="C455:C486" si="66">TEXT(D455,"000")&amp;"-"&amp;TEXT(F455,"000")</f>
        <v>4级-3级</v>
      </c>
      <c r="D455" s="249" t="s">
        <v>37</v>
      </c>
      <c r="E455" s="249" t="s">
        <v>66</v>
      </c>
      <c r="F455" s="249" t="s">
        <v>33</v>
      </c>
      <c r="G455" s="249" t="s">
        <v>338</v>
      </c>
      <c r="H455" s="280">
        <f>IF(I455="主营业务收入",1,IF(I455="营业收入",2,IF(I455="租赁收入",3,IF(I455="利息收入",4,IF(I455="企业拆借利息收入",5,IF(I455="其他业务收入",6,IF(I455="其他收入",7,IF(I455="主营业务成本",8,IF(I455="营业成本",9,IF(I455="生产成本",10,IF(I455="其他业务成本",11,IF(I455="主营业务支出",12,IF(I455="其他业务支出",13,IF(I455="营业外支出",14,IF(I455="材料采购",15,IF(I455="库存商品",16,IF(I455="库存内销商品",17,IF(I455="其他应收款",18,IF(I455="长期股权投资",19,IF(I455="其他应付款",20,IF(I455="财务费用",21,IF(I455="管理费用",22,IF(I455="管理费",23,IF(I455="销售费用",24,IF(I455="投资收益",25,IF(I455="资产处置收益",26,B))))))))))))))))))))))))))</f>
        <v>8</v>
      </c>
      <c r="I455" s="122" t="s">
        <v>164</v>
      </c>
      <c r="J455" s="14" t="s">
        <v>122</v>
      </c>
      <c r="K455" s="215">
        <v>717370.54</v>
      </c>
      <c r="O455" s="89"/>
      <c r="P455" s="89"/>
      <c r="Q455" s="91"/>
      <c r="R455" s="21"/>
      <c r="S455" s="21"/>
      <c r="T455" s="22"/>
      <c r="U455" s="21"/>
      <c r="V455" s="21"/>
      <c r="W455" s="22"/>
      <c r="X455" s="23"/>
      <c r="Y455" s="23"/>
      <c r="Z455" s="24"/>
      <c r="AA455" s="25" t="e">
        <f>ROUND(#REF!-W455-Z455,2)</f>
        <v>#REF!</v>
      </c>
      <c r="AB455" s="266">
        <f>ROUND(K455+Q455-T455,2)</f>
        <v>717370.54</v>
      </c>
      <c r="AC455" s="26"/>
      <c r="AD455" s="26"/>
      <c r="AE455" s="26"/>
      <c r="AF455" s="26"/>
      <c r="AG455" s="27"/>
      <c r="AH455" s="26"/>
      <c r="AI455" s="26"/>
      <c r="AJ455" s="26"/>
      <c r="AK455" s="26"/>
      <c r="AL455" s="26"/>
      <c r="AM455" s="26"/>
    </row>
    <row r="456" spans="1:40" ht="14" x14ac:dyDescent="0.3">
      <c r="A456" s="173" t="str">
        <f t="shared" si="65"/>
        <v>[提取结果.xlsx]奥宝板块关联交易等事项统计表2021年-2内部关联交易</v>
      </c>
      <c r="B456" s="11">
        <v>398</v>
      </c>
      <c r="C456" s="249" t="str">
        <f t="shared" si="66"/>
        <v>4级-2级</v>
      </c>
      <c r="D456" s="249" t="s">
        <v>37</v>
      </c>
      <c r="E456" s="249" t="s">
        <v>42</v>
      </c>
      <c r="F456" s="249" t="s">
        <v>29</v>
      </c>
      <c r="G456" s="249" t="s">
        <v>54</v>
      </c>
      <c r="H456" s="280">
        <f>IF(I456="主营业务收入",1,IF(I456="营业收入",2,IF(I456="租赁收入",3,IF(I456="利息收入",4,IF(I456="企业拆借利息收入",5,IF(I456="其他业务收入",6,IF(I456="其他收入",7,IF(I456="主营业务成本",8,IF(I456="营业成本",9,IF(I456="生产成本",10,IF(I456="其他业务成本",11,IF(I456="主营业务支出",12,IF(I456="其他业务支出",13,IF(I456="营业外支出",14,IF(I456="材料采购",15,IF(I456="库存商品",16,IF(I456="库存内销商品",17,IF(I456="其他应收款",18,IF(I456="长期股权投资",19,IF(I456="其他应付款",20,IF(I456="财务费用",21,IF(I456="管理费用",22,IF(I456="管理费",23,IF(I456="销售费用",24,IF(I456="投资收益",25,IF(I456="资产处置收益",26,B))))))))))))))))))))))))))</f>
        <v>8</v>
      </c>
      <c r="I456" s="122" t="s">
        <v>164</v>
      </c>
      <c r="J456" s="14" t="s">
        <v>122</v>
      </c>
      <c r="K456" s="215">
        <v>698667.99047619058</v>
      </c>
      <c r="M456" s="185"/>
      <c r="N456" s="185"/>
      <c r="O456" s="89"/>
      <c r="P456" s="89"/>
      <c r="Q456" s="91"/>
      <c r="R456" s="21"/>
      <c r="S456" s="21"/>
      <c r="T456" s="22"/>
      <c r="U456" s="21"/>
      <c r="V456" s="21"/>
      <c r="W456" s="22"/>
      <c r="X456" s="23"/>
      <c r="Y456" s="23"/>
      <c r="Z456" s="24"/>
      <c r="AA456" s="25" t="e">
        <f>ROUND(#REF!-W456-Z456,2)</f>
        <v>#REF!</v>
      </c>
      <c r="AB456" s="25" t="e">
        <f>ROUND(#REF!+Q456-T456,2)</f>
        <v>#REF!</v>
      </c>
      <c r="AC456" s="26"/>
      <c r="AD456" s="26"/>
      <c r="AE456" s="26"/>
      <c r="AF456" s="26"/>
      <c r="AG456" s="27"/>
      <c r="AH456" s="26"/>
      <c r="AI456" s="26"/>
      <c r="AJ456" s="26"/>
      <c r="AK456" s="26"/>
      <c r="AL456" s="26"/>
      <c r="AM456" s="26"/>
      <c r="AN456" s="185"/>
    </row>
    <row r="457" spans="1:40" ht="13" customHeight="1" x14ac:dyDescent="0.3">
      <c r="A457" s="174" t="str">
        <f t="shared" si="65"/>
        <v>[提取结果.xlsx]奥宝板块关联交易等事项统计表2021年-2内部关联交易</v>
      </c>
      <c r="B457" s="11">
        <v>373</v>
      </c>
      <c r="C457" s="250" t="str">
        <f t="shared" si="66"/>
        <v>4级-3级</v>
      </c>
      <c r="D457" s="249" t="s">
        <v>37</v>
      </c>
      <c r="E457" s="249" t="s">
        <v>42</v>
      </c>
      <c r="F457" s="250" t="s">
        <v>33</v>
      </c>
      <c r="G457" s="249" t="s">
        <v>354</v>
      </c>
      <c r="H457" s="280">
        <f>IF(I457="主营业务收入",1,IF(I457="营业收入",2,IF(I457="租赁收入",3,IF(I457="利息收入",4,IF(I457="企业拆借利息收入",5,IF(I457="其他业务收入",6,IF(I457="其他收入",7,IF(I457="主营业务成本",8,IF(I457="营业成本",9,IF(I457="生产成本",10,IF(I457="其他业务成本",11,IF(I457="主营业务支出",12,IF(I457="其他业务支出",13,IF(I457="营业外支出",14,IF(I457="材料采购",15,IF(I457="库存商品",16,IF(I457="库存内销商品",17,IF(I457="其他应收款",18,IF(I457="长期股权投资",19,IF(I457="其他应付款",20,IF(I457="财务费用",21,IF(I457="管理费用",22,IF(I457="管理费",23,IF(I457="销售费用",24,IF(I457="投资收益",25,IF(I457="资产处置收益",26,B))))))))))))))))))))))))))</f>
        <v>8</v>
      </c>
      <c r="I457" s="122" t="s">
        <v>164</v>
      </c>
      <c r="J457" s="14" t="s">
        <v>122</v>
      </c>
      <c r="K457" s="215">
        <v>671213.69523809513</v>
      </c>
      <c r="M457" s="185"/>
      <c r="N457" s="185"/>
      <c r="O457" s="89"/>
      <c r="P457" s="89"/>
      <c r="Q457" s="91"/>
      <c r="R457" s="21"/>
      <c r="S457" s="21"/>
      <c r="T457" s="22"/>
      <c r="U457" s="21"/>
      <c r="V457" s="21"/>
      <c r="W457" s="22"/>
      <c r="X457" s="23"/>
      <c r="Y457" s="23"/>
      <c r="Z457" s="24"/>
      <c r="AA457" s="25" t="e">
        <f>ROUND(#REF!-W457-Z457,2)</f>
        <v>#REF!</v>
      </c>
      <c r="AB457" s="25" t="e">
        <f>ROUND(#REF!+Q457-T457,2)</f>
        <v>#REF!</v>
      </c>
      <c r="AC457" s="26"/>
      <c r="AD457" s="26"/>
      <c r="AE457" s="26"/>
      <c r="AF457" s="26"/>
      <c r="AG457" s="27"/>
      <c r="AH457" s="26"/>
      <c r="AI457" s="26"/>
      <c r="AJ457" s="26"/>
      <c r="AK457" s="26"/>
      <c r="AL457" s="26"/>
      <c r="AM457" s="26"/>
      <c r="AN457" s="185"/>
    </row>
    <row r="458" spans="1:40" ht="13" customHeight="1" x14ac:dyDescent="0.3">
      <c r="A458" s="225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458" s="226">
        <v>806</v>
      </c>
      <c r="C458" s="253" t="str">
        <f t="shared" si="66"/>
        <v>3级-2级</v>
      </c>
      <c r="D458" s="253" t="s">
        <v>33</v>
      </c>
      <c r="E458" s="253" t="s">
        <v>298</v>
      </c>
      <c r="F458" s="253" t="s">
        <v>29</v>
      </c>
      <c r="G458" s="253" t="s">
        <v>163</v>
      </c>
      <c r="H458" s="280">
        <f>IF(I458="主营业务收入",1,IF(I458="营业收入",2,IF(I458="租赁收入",3,IF(I458="利息收入",4,IF(I458="企业拆借利息收入",5,IF(I458="其他业务收入",6,IF(I458="其他收入",7,IF(I458="主营业务成本",8,IF(I458="营业成本",9,IF(I458="生产成本",10,IF(I458="其他业务成本",11,IF(I458="主营业务支出",12,IF(I458="其他业务支出",13,IF(I458="营业外支出",14,IF(I458="材料采购",15,IF(I458="库存商品",16,IF(I458="库存内销商品",17,IF(I458="其他应收款",18,IF(I458="长期股权投资",19,IF(I458="其他应付款",20,IF(I458="财务费用",21,IF(I458="管理费用",22,IF(I458="管理费",23,IF(I458="销售费用",24,IF(I458="投资收益",25,IF(I458="资产处置收益",26,B))))))))))))))))))))))))))</f>
        <v>8</v>
      </c>
      <c r="I458" s="227" t="s">
        <v>164</v>
      </c>
      <c r="J458" s="245"/>
      <c r="K458" s="228">
        <v>643141.5</v>
      </c>
      <c r="L458" s="240"/>
      <c r="M458" s="243"/>
      <c r="N458" s="243"/>
      <c r="O458" s="235"/>
      <c r="P458" s="246"/>
      <c r="Q458" s="236"/>
      <c r="R458" s="233"/>
      <c r="S458" s="233"/>
      <c r="T458" s="234"/>
      <c r="U458" s="233"/>
      <c r="V458" s="233"/>
      <c r="W458" s="234"/>
      <c r="X458" s="235"/>
      <c r="Y458" s="235"/>
      <c r="Z458" s="236"/>
      <c r="AA458" s="237" t="e">
        <f>ROUND(#REF!-W458-Z458,2)</f>
        <v>#REF!</v>
      </c>
      <c r="AB458" s="237">
        <f>ROUND(K457+Q458-T458,2)</f>
        <v>671213.7</v>
      </c>
      <c r="AC458" s="238"/>
      <c r="AD458" s="238"/>
      <c r="AE458" s="238"/>
      <c r="AF458" s="238"/>
      <c r="AG458" s="239"/>
      <c r="AH458" s="238"/>
      <c r="AI458" s="238"/>
      <c r="AJ458" s="238"/>
      <c r="AK458" s="238"/>
      <c r="AL458" s="238"/>
      <c r="AM458" s="238"/>
      <c r="AN458" s="243"/>
    </row>
    <row r="459" spans="1:40" ht="14" x14ac:dyDescent="0.3">
      <c r="A459" s="225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59" s="226">
        <v>392</v>
      </c>
      <c r="C459" s="253" t="str">
        <f t="shared" si="66"/>
        <v>4级-3级</v>
      </c>
      <c r="D459" s="253" t="s">
        <v>37</v>
      </c>
      <c r="E459" s="253" t="s">
        <v>42</v>
      </c>
      <c r="F459" s="253" t="s">
        <v>33</v>
      </c>
      <c r="G459" s="253" t="s">
        <v>346</v>
      </c>
      <c r="H459" s="280">
        <f>IF(I459="主营业务收入",1,IF(I459="营业收入",2,IF(I459="租赁收入",3,IF(I459="利息收入",4,IF(I459="企业拆借利息收入",5,IF(I459="其他业务收入",6,IF(I459="其他收入",7,IF(I459="主营业务成本",8,IF(I459="营业成本",9,IF(I459="生产成本",10,IF(I459="其他业务成本",11,IF(I459="主营业务支出",12,IF(I459="其他业务支出",13,IF(I459="营业外支出",14,IF(I459="材料采购",15,IF(I459="库存商品",16,IF(I459="库存内销商品",17,IF(I459="其他应收款",18,IF(I459="长期股权投资",19,IF(I459="其他应付款",20,IF(I459="财务费用",21,IF(I459="管理费用",22,IF(I459="管理费",23,IF(I459="销售费用",24,IF(I459="投资收益",25,IF(I459="资产处置收益",26,B))))))))))))))))))))))))))</f>
        <v>8</v>
      </c>
      <c r="I459" s="227" t="s">
        <v>164</v>
      </c>
      <c r="J459" s="241" t="s">
        <v>122</v>
      </c>
      <c r="K459" s="228">
        <v>585339.77142857143</v>
      </c>
      <c r="L459" s="240"/>
      <c r="M459" s="243"/>
      <c r="N459" s="243"/>
      <c r="O459" s="235"/>
      <c r="P459" s="235"/>
      <c r="Q459" s="236"/>
      <c r="R459" s="233"/>
      <c r="S459" s="233"/>
      <c r="T459" s="234"/>
      <c r="U459" s="233"/>
      <c r="V459" s="233"/>
      <c r="W459" s="234"/>
      <c r="X459" s="235"/>
      <c r="Y459" s="235"/>
      <c r="Z459" s="236"/>
      <c r="AA459" s="237" t="e">
        <f>ROUND(#REF!-W459-Z459,2)</f>
        <v>#REF!</v>
      </c>
      <c r="AB459" s="237">
        <f>ROUND(K439+Q459-T459,2)</f>
        <v>1900894.64</v>
      </c>
      <c r="AC459" s="238"/>
      <c r="AD459" s="238"/>
      <c r="AE459" s="238"/>
      <c r="AF459" s="238"/>
      <c r="AG459" s="239"/>
      <c r="AH459" s="238"/>
      <c r="AI459" s="238"/>
      <c r="AJ459" s="238"/>
      <c r="AK459" s="238"/>
      <c r="AL459" s="238"/>
      <c r="AM459" s="238"/>
      <c r="AN459" s="243"/>
    </row>
    <row r="460" spans="1:40" ht="14" x14ac:dyDescent="0.3">
      <c r="A46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60" s="11">
        <v>382</v>
      </c>
      <c r="C460" s="250" t="str">
        <f t="shared" si="66"/>
        <v>4级-3级</v>
      </c>
      <c r="D460" s="249" t="s">
        <v>37</v>
      </c>
      <c r="E460" s="249" t="s">
        <v>42</v>
      </c>
      <c r="F460" s="250" t="s">
        <v>33</v>
      </c>
      <c r="G460" s="249" t="s">
        <v>159</v>
      </c>
      <c r="H460" s="280">
        <f>IF(I460="主营业务收入",1,IF(I460="营业收入",2,IF(I460="租赁收入",3,IF(I460="利息收入",4,IF(I460="企业拆借利息收入",5,IF(I460="其他业务收入",6,IF(I460="其他收入",7,IF(I460="主营业务成本",8,IF(I460="营业成本",9,IF(I460="生产成本",10,IF(I460="其他业务成本",11,IF(I460="主营业务支出",12,IF(I460="其他业务支出",13,IF(I460="营业外支出",14,IF(I460="材料采购",15,IF(I460="库存商品",16,IF(I460="库存内销商品",17,IF(I460="其他应收款",18,IF(I460="长期股权投资",19,IF(I460="其他应付款",20,IF(I460="财务费用",21,IF(I460="管理费用",22,IF(I460="管理费",23,IF(I460="销售费用",24,IF(I460="投资收益",25,IF(I460="资产处置收益",26,B))))))))))))))))))))))))))</f>
        <v>8</v>
      </c>
      <c r="I460" s="122" t="s">
        <v>164</v>
      </c>
      <c r="J460" s="14" t="s">
        <v>122</v>
      </c>
      <c r="K460" s="215">
        <v>556467.05714285711</v>
      </c>
      <c r="L460" s="185"/>
      <c r="M460" s="198"/>
      <c r="N460" s="198"/>
      <c r="O460" s="194"/>
      <c r="P460" s="89"/>
      <c r="Q460" s="91"/>
      <c r="R460" s="21"/>
      <c r="S460" s="21"/>
      <c r="T460" s="22"/>
      <c r="U460" s="21"/>
      <c r="V460" s="21"/>
      <c r="W460" s="22"/>
      <c r="X460" s="23"/>
      <c r="Y460" s="23"/>
      <c r="Z460" s="24"/>
      <c r="AA460" s="25" t="e">
        <f>ROUND(#REF!-W460-Z460,2)</f>
        <v>#REF!</v>
      </c>
      <c r="AB460" s="25" t="e">
        <f>ROUND(#REF!+Q460-T460,2)</f>
        <v>#REF!</v>
      </c>
      <c r="AC460" s="26"/>
      <c r="AD460" s="26"/>
      <c r="AE460" s="26"/>
      <c r="AF460" s="26"/>
      <c r="AG460" s="27"/>
      <c r="AH460" s="26"/>
      <c r="AI460" s="26"/>
      <c r="AJ460" s="26"/>
      <c r="AK460" s="26"/>
      <c r="AL460" s="26"/>
      <c r="AM460" s="26"/>
      <c r="AN460" s="185"/>
    </row>
    <row r="461" spans="1:40" ht="13" customHeight="1" x14ac:dyDescent="0.3">
      <c r="A461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61" s="226">
        <v>138</v>
      </c>
      <c r="C461" s="253" t="str">
        <f t="shared" si="66"/>
        <v>2级-2级</v>
      </c>
      <c r="D461" s="253" t="s">
        <v>29</v>
      </c>
      <c r="E461" s="253" t="s">
        <v>50</v>
      </c>
      <c r="F461" s="253" t="s">
        <v>29</v>
      </c>
      <c r="G461" s="253" t="s">
        <v>44</v>
      </c>
      <c r="H461" s="280">
        <f>IF(I461="主营业务收入",1,IF(I461="营业收入",2,IF(I461="租赁收入",3,IF(I461="利息收入",4,IF(I461="企业拆借利息收入",5,IF(I461="其他业务收入",6,IF(I461="其他收入",7,IF(I461="主营业务成本",8,IF(I461="营业成本",9,IF(I461="生产成本",10,IF(I461="其他业务成本",11,IF(I461="主营业务支出",12,IF(I461="其他业务支出",13,IF(I461="营业外支出",14,IF(I461="材料采购",15,IF(I461="库存商品",16,IF(I461="库存内销商品",17,IF(I461="其他应收款",18,IF(I461="长期股权投资",19,IF(I461="其他应付款",20,IF(I461="财务费用",21,IF(I461="管理费用",22,IF(I461="管理费",23,IF(I461="销售费用",24,IF(I461="投资收益",25,IF(I461="资产处置收益",26,B))))))))))))))))))))))))))</f>
        <v>8</v>
      </c>
      <c r="I461" s="227" t="s">
        <v>164</v>
      </c>
      <c r="J461" s="241" t="s">
        <v>210</v>
      </c>
      <c r="K461" s="228">
        <v>522739.25</v>
      </c>
      <c r="L461" s="243"/>
      <c r="M461" s="229"/>
      <c r="N461" s="229"/>
      <c r="O461" s="329"/>
      <c r="P461" s="235"/>
      <c r="Q461" s="236"/>
      <c r="R461" s="233"/>
      <c r="S461" s="233"/>
      <c r="T461" s="234"/>
      <c r="U461" s="233"/>
      <c r="V461" s="233"/>
      <c r="W461" s="234"/>
      <c r="X461" s="235"/>
      <c r="Y461" s="235"/>
      <c r="Z461" s="236"/>
      <c r="AA461" s="237" t="e">
        <f>ROUND(#REF!-W461-Z461,2)</f>
        <v>#REF!</v>
      </c>
      <c r="AB461" s="237">
        <f>ROUND(K461+Q461-T461,2)</f>
        <v>522739.25</v>
      </c>
      <c r="AC461" s="238"/>
      <c r="AD461" s="238"/>
      <c r="AE461" s="238"/>
      <c r="AF461" s="238"/>
      <c r="AG461" s="239"/>
      <c r="AH461" s="238"/>
      <c r="AI461" s="238"/>
      <c r="AJ461" s="238"/>
      <c r="AK461" s="238"/>
      <c r="AL461" s="238"/>
      <c r="AM461" s="238"/>
      <c r="AN461" s="243"/>
    </row>
    <row r="462" spans="1:40" ht="13" customHeight="1" x14ac:dyDescent="0.3">
      <c r="A46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62" s="226">
        <v>394</v>
      </c>
      <c r="C462" s="253" t="str">
        <f t="shared" si="66"/>
        <v>4级-3级</v>
      </c>
      <c r="D462" s="253" t="s">
        <v>37</v>
      </c>
      <c r="E462" s="253" t="s">
        <v>42</v>
      </c>
      <c r="F462" s="253" t="s">
        <v>33</v>
      </c>
      <c r="G462" s="253" t="s">
        <v>347</v>
      </c>
      <c r="H462" s="280">
        <f>IF(I462="主营业务收入",1,IF(I462="营业收入",2,IF(I462="租赁收入",3,IF(I462="利息收入",4,IF(I462="企业拆借利息收入",5,IF(I462="其他业务收入",6,IF(I462="其他收入",7,IF(I462="主营业务成本",8,IF(I462="营业成本",9,IF(I462="生产成本",10,IF(I462="其他业务成本",11,IF(I462="主营业务支出",12,IF(I462="其他业务支出",13,IF(I462="营业外支出",14,IF(I462="材料采购",15,IF(I462="库存商品",16,IF(I462="库存内销商品",17,IF(I462="其他应收款",18,IF(I462="长期股权投资",19,IF(I462="其他应付款",20,IF(I462="财务费用",21,IF(I462="管理费用",22,IF(I462="管理费",23,IF(I462="销售费用",24,IF(I462="投资收益",25,IF(I462="资产处置收益",26,B))))))))))))))))))))))))))</f>
        <v>8</v>
      </c>
      <c r="I462" s="227" t="s">
        <v>164</v>
      </c>
      <c r="J462" s="241" t="s">
        <v>122</v>
      </c>
      <c r="K462" s="228">
        <v>364959.32380952383</v>
      </c>
      <c r="L462" s="243"/>
      <c r="M462" s="229"/>
      <c r="N462" s="229"/>
      <c r="O462" s="329"/>
      <c r="P462" s="235"/>
      <c r="Q462" s="236"/>
      <c r="R462" s="233"/>
      <c r="S462" s="233"/>
      <c r="T462" s="234"/>
      <c r="U462" s="233"/>
      <c r="V462" s="233"/>
      <c r="W462" s="234"/>
      <c r="X462" s="235"/>
      <c r="Y462" s="235"/>
      <c r="Z462" s="236"/>
      <c r="AA462" s="237" t="e">
        <f>ROUND(#REF!-W462-Z462,2)</f>
        <v>#REF!</v>
      </c>
      <c r="AB462" s="237">
        <f>ROUND(K442+Q462-T462,2)</f>
        <v>1536192.57</v>
      </c>
      <c r="AC462" s="238"/>
      <c r="AD462" s="238"/>
      <c r="AE462" s="238"/>
      <c r="AF462" s="238"/>
      <c r="AG462" s="239"/>
      <c r="AH462" s="238"/>
      <c r="AI462" s="238"/>
      <c r="AJ462" s="238"/>
      <c r="AK462" s="238"/>
      <c r="AL462" s="238"/>
      <c r="AM462" s="238"/>
      <c r="AN462" s="243"/>
    </row>
    <row r="463" spans="1:40" ht="14" x14ac:dyDescent="0.3">
      <c r="A46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63" s="11">
        <v>352</v>
      </c>
      <c r="C463" s="249" t="str">
        <f t="shared" si="66"/>
        <v>4级-2级</v>
      </c>
      <c r="D463" s="249" t="s">
        <v>37</v>
      </c>
      <c r="E463" s="249" t="s">
        <v>42</v>
      </c>
      <c r="F463" s="249" t="s">
        <v>29</v>
      </c>
      <c r="G463" s="249" t="s">
        <v>64</v>
      </c>
      <c r="H463" s="280">
        <f>IF(I463="主营业务收入",1,IF(I463="营业收入",2,IF(I463="租赁收入",3,IF(I463="利息收入",4,IF(I463="企业拆借利息收入",5,IF(I463="其他业务收入",6,IF(I463="其他收入",7,IF(I463="主营业务成本",8,IF(I463="营业成本",9,IF(I463="生产成本",10,IF(I463="其他业务成本",11,IF(I463="主营业务支出",12,IF(I463="其他业务支出",13,IF(I463="营业外支出",14,IF(I463="材料采购",15,IF(I463="库存商品",16,IF(I463="库存内销商品",17,IF(I463="其他应收款",18,IF(I463="长期股权投资",19,IF(I463="其他应付款",20,IF(I463="财务费用",21,IF(I463="管理费用",22,IF(I463="管理费",23,IF(I463="销售费用",24,IF(I463="投资收益",25,IF(I463="资产处置收益",26,B))))))))))))))))))))))))))</f>
        <v>8</v>
      </c>
      <c r="I463" s="122" t="s">
        <v>164</v>
      </c>
      <c r="J463" s="14" t="s">
        <v>122</v>
      </c>
      <c r="K463" s="215">
        <v>355777.00952380954</v>
      </c>
      <c r="L463" s="185"/>
      <c r="M463" s="198"/>
      <c r="N463" s="198"/>
      <c r="O463" s="194"/>
      <c r="P463" s="89"/>
      <c r="Q463" s="91"/>
      <c r="R463" s="21"/>
      <c r="S463" s="21"/>
      <c r="T463" s="22"/>
      <c r="U463" s="21"/>
      <c r="V463" s="21"/>
      <c r="W463" s="22"/>
      <c r="X463" s="23"/>
      <c r="Y463" s="23"/>
      <c r="Z463" s="24"/>
      <c r="AA463" s="25" t="e">
        <f>ROUND(#REF!-W463-Z463,2)</f>
        <v>#REF!</v>
      </c>
      <c r="AB463" s="25">
        <f>ROUND(K463+Q463-T463,2)</f>
        <v>355777.01</v>
      </c>
      <c r="AC463" s="26"/>
      <c r="AD463" s="26"/>
      <c r="AE463" s="26"/>
      <c r="AF463" s="26"/>
      <c r="AG463" s="27"/>
      <c r="AH463" s="26"/>
      <c r="AI463" s="26"/>
      <c r="AJ463" s="26"/>
      <c r="AK463" s="26"/>
      <c r="AL463" s="26"/>
      <c r="AM463" s="26"/>
      <c r="AN463" s="185"/>
    </row>
    <row r="464" spans="1:40" ht="13" customHeight="1" x14ac:dyDescent="0.3">
      <c r="A46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64" s="11">
        <v>261</v>
      </c>
      <c r="C464" s="249" t="str">
        <f t="shared" si="66"/>
        <v>4级-3级</v>
      </c>
      <c r="D464" s="249" t="s">
        <v>37</v>
      </c>
      <c r="E464" s="249" t="s">
        <v>66</v>
      </c>
      <c r="F464" s="249" t="s">
        <v>33</v>
      </c>
      <c r="G464" s="249" t="s">
        <v>337</v>
      </c>
      <c r="H464" s="280">
        <f>IF(I464="主营业务收入",1,IF(I464="营业收入",2,IF(I464="租赁收入",3,IF(I464="利息收入",4,IF(I464="企业拆借利息收入",5,IF(I464="其他业务收入",6,IF(I464="其他收入",7,IF(I464="主营业务成本",8,IF(I464="营业成本",9,IF(I464="生产成本",10,IF(I464="其他业务成本",11,IF(I464="主营业务支出",12,IF(I464="其他业务支出",13,IF(I464="营业外支出",14,IF(I464="材料采购",15,IF(I464="库存商品",16,IF(I464="库存内销商品",17,IF(I464="其他应收款",18,IF(I464="长期股权投资",19,IF(I464="其他应付款",20,IF(I464="财务费用",21,IF(I464="管理费用",22,IF(I464="管理费",23,IF(I464="销售费用",24,IF(I464="投资收益",25,IF(I464="资产处置收益",26,B))))))))))))))))))))))))))</f>
        <v>8</v>
      </c>
      <c r="I464" s="122" t="s">
        <v>164</v>
      </c>
      <c r="J464" s="14" t="s">
        <v>122</v>
      </c>
      <c r="K464" s="215">
        <v>334773.15999999997</v>
      </c>
      <c r="L464" s="185"/>
      <c r="M464" s="198"/>
      <c r="N464" s="198"/>
      <c r="O464" s="194"/>
      <c r="P464" s="89"/>
      <c r="Q464" s="91"/>
      <c r="R464" s="21"/>
      <c r="S464" s="21"/>
      <c r="T464" s="22"/>
      <c r="U464" s="21"/>
      <c r="V464" s="21"/>
      <c r="W464" s="22"/>
      <c r="X464" s="23"/>
      <c r="Y464" s="23"/>
      <c r="Z464" s="24"/>
      <c r="AA464" s="25" t="e">
        <f>ROUND(#REF!-W464-Z464,2)</f>
        <v>#REF!</v>
      </c>
      <c r="AB464" s="266">
        <f>ROUND(K464+Q464-T464,2)</f>
        <v>334773.15999999997</v>
      </c>
      <c r="AC464" s="26"/>
      <c r="AD464" s="26"/>
      <c r="AE464" s="26"/>
      <c r="AF464" s="26"/>
      <c r="AG464" s="27"/>
      <c r="AH464" s="26"/>
      <c r="AI464" s="26"/>
      <c r="AJ464" s="26"/>
      <c r="AK464" s="26"/>
      <c r="AL464" s="26"/>
      <c r="AM464" s="26"/>
      <c r="AN464" s="185"/>
    </row>
    <row r="465" spans="1:40" ht="13" customHeight="1" x14ac:dyDescent="0.3">
      <c r="A465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65" s="11">
        <v>131</v>
      </c>
      <c r="C465" s="249" t="str">
        <f t="shared" si="66"/>
        <v>2级-3级</v>
      </c>
      <c r="D465" s="249" t="s">
        <v>29</v>
      </c>
      <c r="E465" s="249" t="s">
        <v>50</v>
      </c>
      <c r="F465" s="249" t="s">
        <v>33</v>
      </c>
      <c r="G465" s="249" t="s">
        <v>214</v>
      </c>
      <c r="H465" s="280">
        <f>IF(I465="主营业务收入",1,IF(I465="营业收入",2,IF(I465="租赁收入",3,IF(I465="利息收入",4,IF(I465="企业拆借利息收入",5,IF(I465="其他业务收入",6,IF(I465="其他收入",7,IF(I465="主营业务成本",8,IF(I465="营业成本",9,IF(I465="生产成本",10,IF(I465="其他业务成本",11,IF(I465="主营业务支出",12,IF(I465="其他业务支出",13,IF(I465="营业外支出",14,IF(I465="材料采购",15,IF(I465="库存商品",16,IF(I465="库存内销商品",17,IF(I465="其他应收款",18,IF(I465="长期股权投资",19,IF(I465="其他应付款",20,IF(I465="财务费用",21,IF(I465="管理费用",22,IF(I465="管理费",23,IF(I465="销售费用",24,IF(I465="投资收益",25,IF(I465="资产处置收益",26,B))))))))))))))))))))))))))</f>
        <v>8</v>
      </c>
      <c r="I465" s="122" t="s">
        <v>164</v>
      </c>
      <c r="J465" s="14" t="s">
        <v>212</v>
      </c>
      <c r="K465" s="215">
        <v>321333.75</v>
      </c>
      <c r="L465" s="185"/>
      <c r="M465" s="198"/>
      <c r="N465" s="198"/>
      <c r="O465" s="194"/>
      <c r="P465" s="89"/>
      <c r="Q465" s="91"/>
      <c r="R465" s="21"/>
      <c r="S465" s="21"/>
      <c r="T465" s="22"/>
      <c r="U465" s="21"/>
      <c r="V465" s="21"/>
      <c r="W465" s="22"/>
      <c r="X465" s="23"/>
      <c r="Y465" s="23"/>
      <c r="Z465" s="24"/>
      <c r="AA465" s="25" t="e">
        <f>ROUND(#REF!-W465-Z465,2)</f>
        <v>#REF!</v>
      </c>
      <c r="AB465" s="25">
        <f>ROUND(K465+Q465-T465,2)</f>
        <v>321333.75</v>
      </c>
      <c r="AC465" s="26"/>
      <c r="AD465" s="26"/>
      <c r="AE465" s="26"/>
      <c r="AF465" s="26"/>
      <c r="AG465" s="27"/>
      <c r="AH465" s="26"/>
      <c r="AI465" s="26"/>
      <c r="AJ465" s="26"/>
      <c r="AK465" s="26"/>
      <c r="AL465" s="26"/>
      <c r="AM465" s="26"/>
      <c r="AN465" s="185"/>
    </row>
    <row r="466" spans="1:40" ht="14" x14ac:dyDescent="0.3">
      <c r="A466" s="174" t="str">
        <f t="shared" ref="A466:A472" si="67"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66" s="11">
        <v>365</v>
      </c>
      <c r="C466" s="249" t="str">
        <f t="shared" si="66"/>
        <v>4级-2级</v>
      </c>
      <c r="D466" s="249" t="s">
        <v>37</v>
      </c>
      <c r="E466" s="249" t="s">
        <v>42</v>
      </c>
      <c r="F466" s="249" t="s">
        <v>29</v>
      </c>
      <c r="G466" s="249" t="s">
        <v>158</v>
      </c>
      <c r="H466" s="280">
        <f>IF(I466="主营业务收入",1,IF(I466="营业收入",2,IF(I466="租赁收入",3,IF(I466="利息收入",4,IF(I466="企业拆借利息收入",5,IF(I466="其他业务收入",6,IF(I466="其他收入",7,IF(I466="主营业务成本",8,IF(I466="营业成本",9,IF(I466="生产成本",10,IF(I466="其他业务成本",11,IF(I466="主营业务支出",12,IF(I466="其他业务支出",13,IF(I466="营业外支出",14,IF(I466="材料采购",15,IF(I466="库存商品",16,IF(I466="库存内销商品",17,IF(I466="其他应收款",18,IF(I466="长期股权投资",19,IF(I466="其他应付款",20,IF(I466="财务费用",21,IF(I466="管理费用",22,IF(I466="管理费",23,IF(I466="销售费用",24,IF(I466="投资收益",25,IF(I466="资产处置收益",26,B))))))))))))))))))))))))))</f>
        <v>8</v>
      </c>
      <c r="I466" s="122" t="s">
        <v>164</v>
      </c>
      <c r="J466" s="14" t="s">
        <v>122</v>
      </c>
      <c r="K466" s="215">
        <v>273695.85714285716</v>
      </c>
      <c r="L466" s="185"/>
      <c r="M466" s="198"/>
      <c r="N466" s="198"/>
      <c r="O466" s="194"/>
      <c r="P466" s="89"/>
      <c r="Q466" s="91"/>
      <c r="R466" s="21"/>
      <c r="S466" s="21"/>
      <c r="T466" s="22"/>
      <c r="U466" s="21"/>
      <c r="V466" s="21"/>
      <c r="W466" s="22"/>
      <c r="X466" s="23"/>
      <c r="Y466" s="23"/>
      <c r="Z466" s="24"/>
      <c r="AA466" s="25" t="e">
        <f>ROUND(#REF!-W466-Z466,2)</f>
        <v>#REF!</v>
      </c>
      <c r="AB466" s="25">
        <f>ROUND(K465+Q466-T466,2)</f>
        <v>321333.75</v>
      </c>
      <c r="AC466" s="26"/>
      <c r="AD466" s="26"/>
      <c r="AE466" s="26"/>
      <c r="AF466" s="26"/>
      <c r="AG466" s="27"/>
      <c r="AH466" s="26"/>
      <c r="AI466" s="26"/>
      <c r="AJ466" s="26"/>
      <c r="AK466" s="26"/>
      <c r="AL466" s="26"/>
      <c r="AM466" s="26"/>
      <c r="AN466" s="185"/>
    </row>
    <row r="467" spans="1:40" ht="13" customHeight="1" x14ac:dyDescent="0.3">
      <c r="A467" s="174" t="str">
        <f t="shared" si="67"/>
        <v>[提取结果.xlsx]奥宝板块关联交易等事项统计表2021年-2内部关联交易</v>
      </c>
      <c r="B467" s="11">
        <v>390</v>
      </c>
      <c r="C467" s="250" t="str">
        <f t="shared" si="66"/>
        <v>4级-3级</v>
      </c>
      <c r="D467" s="249" t="s">
        <v>37</v>
      </c>
      <c r="E467" s="249" t="s">
        <v>42</v>
      </c>
      <c r="F467" s="250" t="s">
        <v>33</v>
      </c>
      <c r="G467" s="250" t="s">
        <v>331</v>
      </c>
      <c r="H467" s="280">
        <f>IF(I467="主营业务收入",1,IF(I467="营业收入",2,IF(I467="租赁收入",3,IF(I467="利息收入",4,IF(I467="企业拆借利息收入",5,IF(I467="其他业务收入",6,IF(I467="其他收入",7,IF(I467="主营业务成本",8,IF(I467="营业成本",9,IF(I467="生产成本",10,IF(I467="其他业务成本",11,IF(I467="主营业务支出",12,IF(I467="其他业务支出",13,IF(I467="营业外支出",14,IF(I467="材料采购",15,IF(I467="库存商品",16,IF(I467="库存内销商品",17,IF(I467="其他应收款",18,IF(I467="长期股权投资",19,IF(I467="其他应付款",20,IF(I467="财务费用",21,IF(I467="管理费用",22,IF(I467="管理费",23,IF(I467="销售费用",24,IF(I467="投资收益",25,IF(I467="资产处置收益",26,B))))))))))))))))))))))))))</f>
        <v>8</v>
      </c>
      <c r="I467" s="122" t="s">
        <v>164</v>
      </c>
      <c r="J467" s="14" t="s">
        <v>122</v>
      </c>
      <c r="K467" s="217">
        <v>267592.7238095238</v>
      </c>
      <c r="L467" s="185"/>
      <c r="M467" s="198"/>
      <c r="N467" s="198"/>
      <c r="O467" s="194"/>
      <c r="P467" s="89"/>
      <c r="Q467" s="91"/>
      <c r="R467" s="21"/>
      <c r="S467" s="21"/>
      <c r="T467" s="22"/>
      <c r="U467" s="21"/>
      <c r="V467" s="21"/>
      <c r="W467" s="22"/>
      <c r="X467" s="23"/>
      <c r="Y467" s="23"/>
      <c r="Z467" s="24"/>
      <c r="AA467" s="25" t="e">
        <f>ROUND(#REF!-W467-Z467,2)</f>
        <v>#REF!</v>
      </c>
      <c r="AB467" s="25" t="e">
        <f>ROUND(#REF!+Q467-T467,2)</f>
        <v>#REF!</v>
      </c>
      <c r="AC467" s="26"/>
      <c r="AD467" s="26"/>
      <c r="AE467" s="26"/>
      <c r="AF467" s="26"/>
      <c r="AG467" s="27"/>
      <c r="AH467" s="26"/>
      <c r="AI467" s="26"/>
      <c r="AJ467" s="26"/>
      <c r="AK467" s="26"/>
      <c r="AL467" s="26"/>
      <c r="AM467" s="26"/>
      <c r="AN467" s="185"/>
    </row>
    <row r="468" spans="1:40" ht="14" x14ac:dyDescent="0.3">
      <c r="A468" s="174" t="str">
        <f t="shared" si="67"/>
        <v>[提取结果.xlsx]奥宝板块关联交易等事项统计表2021年-2内部关联交易</v>
      </c>
      <c r="B468" s="11">
        <v>379</v>
      </c>
      <c r="C468" s="250" t="str">
        <f t="shared" si="66"/>
        <v>4级-3级</v>
      </c>
      <c r="D468" s="249" t="s">
        <v>37</v>
      </c>
      <c r="E468" s="249" t="s">
        <v>42</v>
      </c>
      <c r="F468" s="250" t="s">
        <v>33</v>
      </c>
      <c r="G468" s="249" t="s">
        <v>96</v>
      </c>
      <c r="H468" s="280">
        <f>IF(I468="主营业务收入",1,IF(I468="营业收入",2,IF(I468="租赁收入",3,IF(I468="利息收入",4,IF(I468="企业拆借利息收入",5,IF(I468="其他业务收入",6,IF(I468="其他收入",7,IF(I468="主营业务成本",8,IF(I468="营业成本",9,IF(I468="生产成本",10,IF(I468="其他业务成本",11,IF(I468="主营业务支出",12,IF(I468="其他业务支出",13,IF(I468="营业外支出",14,IF(I468="材料采购",15,IF(I468="库存商品",16,IF(I468="库存内销商品",17,IF(I468="其他应收款",18,IF(I468="长期股权投资",19,IF(I468="其他应付款",20,IF(I468="财务费用",21,IF(I468="管理费用",22,IF(I468="管理费",23,IF(I468="销售费用",24,IF(I468="投资收益",25,IF(I468="资产处置收益",26,B))))))))))))))))))))))))))</f>
        <v>8</v>
      </c>
      <c r="I468" s="122" t="s">
        <v>164</v>
      </c>
      <c r="J468" s="14" t="s">
        <v>122</v>
      </c>
      <c r="K468" s="215">
        <v>256214.73333333334</v>
      </c>
      <c r="L468" s="185"/>
      <c r="M468" s="198"/>
      <c r="N468" s="198"/>
      <c r="O468" s="194"/>
      <c r="P468" s="89"/>
      <c r="Q468" s="91"/>
      <c r="R468" s="21"/>
      <c r="S468" s="21"/>
      <c r="T468" s="22"/>
      <c r="U468" s="21"/>
      <c r="V468" s="21"/>
      <c r="W468" s="22"/>
      <c r="X468" s="23"/>
      <c r="Y468" s="23"/>
      <c r="Z468" s="24"/>
      <c r="AA468" s="25" t="e">
        <f>ROUND(#REF!-W468-Z468,2)</f>
        <v>#REF!</v>
      </c>
      <c r="AB468" s="25" t="e">
        <f>ROUND(#REF!+Q468-T468,2)</f>
        <v>#REF!</v>
      </c>
      <c r="AC468" s="26"/>
      <c r="AD468" s="26"/>
      <c r="AE468" s="26"/>
      <c r="AF468" s="26"/>
      <c r="AG468" s="27"/>
      <c r="AH468" s="26"/>
      <c r="AI468" s="26"/>
      <c r="AJ468" s="26"/>
      <c r="AK468" s="26"/>
      <c r="AL468" s="26"/>
      <c r="AM468" s="26"/>
      <c r="AN468" s="185"/>
    </row>
    <row r="469" spans="1:40" s="240" customFormat="1" ht="13" customHeight="1" x14ac:dyDescent="0.3">
      <c r="A469" s="174" t="str">
        <f t="shared" si="67"/>
        <v>[提取结果.xlsx]奥宝板块关联交易等事项统计表2021年-2内部关联交易</v>
      </c>
      <c r="B469" s="11">
        <v>260</v>
      </c>
      <c r="C469" s="249" t="str">
        <f t="shared" si="66"/>
        <v>4级-3级</v>
      </c>
      <c r="D469" s="249" t="s">
        <v>37</v>
      </c>
      <c r="E469" s="249" t="s">
        <v>66</v>
      </c>
      <c r="F469" s="249" t="s">
        <v>33</v>
      </c>
      <c r="G469" s="249" t="s">
        <v>336</v>
      </c>
      <c r="H469" s="280">
        <f>IF(I469="主营业务收入",1,IF(I469="营业收入",2,IF(I469="租赁收入",3,IF(I469="利息收入",4,IF(I469="企业拆借利息收入",5,IF(I469="其他业务收入",6,IF(I469="其他收入",7,IF(I469="主营业务成本",8,IF(I469="营业成本",9,IF(I469="生产成本",10,IF(I469="其他业务成本",11,IF(I469="主营业务支出",12,IF(I469="其他业务支出",13,IF(I469="营业外支出",14,IF(I469="材料采购",15,IF(I469="库存商品",16,IF(I469="库存内销商品",17,IF(I469="其他应收款",18,IF(I469="长期股权投资",19,IF(I469="其他应付款",20,IF(I469="财务费用",21,IF(I469="管理费用",22,IF(I469="管理费",23,IF(I469="销售费用",24,IF(I469="投资收益",25,IF(I469="资产处置收益",26,B))))))))))))))))))))))))))</f>
        <v>8</v>
      </c>
      <c r="I469" s="122" t="s">
        <v>164</v>
      </c>
      <c r="J469" s="14" t="s">
        <v>122</v>
      </c>
      <c r="K469" s="215">
        <v>231929.04</v>
      </c>
      <c r="L469" s="185"/>
      <c r="M469"/>
      <c r="N469"/>
      <c r="O469" s="194"/>
      <c r="P469" s="89"/>
      <c r="Q469" s="91"/>
      <c r="R469" s="21"/>
      <c r="S469" s="21"/>
      <c r="T469" s="22"/>
      <c r="U469" s="21"/>
      <c r="V469" s="21"/>
      <c r="W469" s="22"/>
      <c r="X469" s="23"/>
      <c r="Y469" s="23"/>
      <c r="Z469" s="24"/>
      <c r="AA469" s="25" t="e">
        <f>ROUND(#REF!-W469-Z469,2)</f>
        <v>#REF!</v>
      </c>
      <c r="AB469" s="25">
        <f>ROUND(K469+Q469-T469,2)</f>
        <v>231929.04</v>
      </c>
      <c r="AC469" s="26"/>
      <c r="AD469" s="26"/>
      <c r="AE469" s="26"/>
      <c r="AF469" s="26"/>
      <c r="AG469" s="27"/>
      <c r="AH469" s="26"/>
      <c r="AI469" s="26"/>
      <c r="AJ469" s="26"/>
      <c r="AK469" s="26"/>
      <c r="AL469" s="26"/>
      <c r="AM469" s="26"/>
      <c r="AN469" s="185"/>
    </row>
    <row r="470" spans="1:40" ht="14" x14ac:dyDescent="0.3">
      <c r="A470" s="174" t="str">
        <f t="shared" si="67"/>
        <v>[提取结果.xlsx]奥宝板块关联交易等事项统计表2021年-2内部关联交易</v>
      </c>
      <c r="B470" s="11">
        <v>388</v>
      </c>
      <c r="C470" s="250" t="str">
        <f t="shared" si="66"/>
        <v>4级-4级</v>
      </c>
      <c r="D470" s="249" t="s">
        <v>37</v>
      </c>
      <c r="E470" s="249" t="s">
        <v>42</v>
      </c>
      <c r="F470" s="249" t="s">
        <v>37</v>
      </c>
      <c r="G470" s="249" t="s">
        <v>123</v>
      </c>
      <c r="H470" s="280">
        <f>IF(I470="主营业务收入",1,IF(I470="营业收入",2,IF(I470="租赁收入",3,IF(I470="利息收入",4,IF(I470="企业拆借利息收入",5,IF(I470="其他业务收入",6,IF(I470="其他收入",7,IF(I470="主营业务成本",8,IF(I470="营业成本",9,IF(I470="生产成本",10,IF(I470="其他业务成本",11,IF(I470="主营业务支出",12,IF(I470="其他业务支出",13,IF(I470="营业外支出",14,IF(I470="材料采购",15,IF(I470="库存商品",16,IF(I470="库存内销商品",17,IF(I470="其他应收款",18,IF(I470="长期股权投资",19,IF(I470="其他应付款",20,IF(I470="财务费用",21,IF(I470="管理费用",22,IF(I470="管理费",23,IF(I470="销售费用",24,IF(I470="投资收益",25,IF(I470="资产处置收益",26,B))))))))))))))))))))))))))</f>
        <v>8</v>
      </c>
      <c r="I470" s="122" t="s">
        <v>164</v>
      </c>
      <c r="J470" s="14" t="s">
        <v>122</v>
      </c>
      <c r="K470" s="215">
        <v>191576.87142857138</v>
      </c>
      <c r="L470" s="185"/>
      <c r="M470" s="198"/>
      <c r="N470" s="198"/>
      <c r="O470" s="194"/>
      <c r="P470" s="90"/>
      <c r="Q470" s="91"/>
      <c r="R470" s="21"/>
      <c r="S470" s="21"/>
      <c r="T470" s="22"/>
      <c r="U470" s="21"/>
      <c r="V470" s="21"/>
      <c r="W470" s="22"/>
      <c r="X470" s="23"/>
      <c r="Y470" s="23"/>
      <c r="Z470" s="24"/>
      <c r="AA470" s="25" t="e">
        <f>ROUND(#REF!-W470-Z470,2)</f>
        <v>#REF!</v>
      </c>
      <c r="AB470" s="25" t="e">
        <f>ROUND(#REF!+Q470-T470,2)</f>
        <v>#REF!</v>
      </c>
      <c r="AC470" s="26"/>
      <c r="AD470" s="26"/>
      <c r="AE470" s="26"/>
      <c r="AF470" s="26"/>
      <c r="AG470" s="27"/>
      <c r="AH470" s="26"/>
      <c r="AI470" s="26"/>
      <c r="AJ470" s="26"/>
      <c r="AK470" s="26"/>
      <c r="AL470" s="26"/>
      <c r="AM470" s="26"/>
      <c r="AN470" s="185"/>
    </row>
    <row r="471" spans="1:40" ht="13" customHeight="1" x14ac:dyDescent="0.3">
      <c r="A471" s="174" t="str">
        <f t="shared" si="67"/>
        <v>[提取结果.xlsx]奥宝板块关联交易等事项统计表2021年-2内部关联交易</v>
      </c>
      <c r="B471" s="11">
        <v>389</v>
      </c>
      <c r="C471" s="250" t="str">
        <f t="shared" si="66"/>
        <v>4级-3级</v>
      </c>
      <c r="D471" s="249" t="s">
        <v>37</v>
      </c>
      <c r="E471" s="249" t="s">
        <v>42</v>
      </c>
      <c r="F471" s="250" t="s">
        <v>33</v>
      </c>
      <c r="G471" s="249" t="s">
        <v>165</v>
      </c>
      <c r="H471" s="280">
        <f>IF(I471="主营业务收入",1,IF(I471="营业收入",2,IF(I471="租赁收入",3,IF(I471="利息收入",4,IF(I471="企业拆借利息收入",5,IF(I471="其他业务收入",6,IF(I471="其他收入",7,IF(I471="主营业务成本",8,IF(I471="营业成本",9,IF(I471="生产成本",10,IF(I471="其他业务成本",11,IF(I471="主营业务支出",12,IF(I471="其他业务支出",13,IF(I471="营业外支出",14,IF(I471="材料采购",15,IF(I471="库存商品",16,IF(I471="库存内销商品",17,IF(I471="其他应收款",18,IF(I471="长期股权投资",19,IF(I471="其他应付款",20,IF(I471="财务费用",21,IF(I471="管理费用",22,IF(I471="管理费",23,IF(I471="销售费用",24,IF(I471="投资收益",25,IF(I471="资产处置收益",26,B))))))))))))))))))))))))))</f>
        <v>8</v>
      </c>
      <c r="I471" s="122" t="s">
        <v>164</v>
      </c>
      <c r="J471" s="14" t="s">
        <v>122</v>
      </c>
      <c r="K471" s="215">
        <v>188819.54761904757</v>
      </c>
      <c r="L471" s="185"/>
      <c r="M471" s="198"/>
      <c r="N471" s="198"/>
      <c r="O471" s="194"/>
      <c r="P471" s="90"/>
      <c r="Q471" s="91"/>
      <c r="R471" s="21"/>
      <c r="S471" s="21"/>
      <c r="T471" s="22"/>
      <c r="U471" s="21"/>
      <c r="V471" s="21"/>
      <c r="W471" s="22"/>
      <c r="X471" s="23"/>
      <c r="Y471" s="23"/>
      <c r="Z471" s="24"/>
      <c r="AA471" s="25" t="e">
        <f>ROUND(#REF!-W471-Z471,2)</f>
        <v>#REF!</v>
      </c>
      <c r="AB471" s="266">
        <f>ROUND(K453+Q471-T471,2)</f>
        <v>856362.97</v>
      </c>
      <c r="AC471" s="26"/>
      <c r="AD471" s="26"/>
      <c r="AE471" s="26"/>
      <c r="AF471" s="26"/>
      <c r="AG471" s="27"/>
      <c r="AH471" s="26"/>
      <c r="AI471" s="26"/>
      <c r="AJ471" s="26"/>
      <c r="AK471" s="26"/>
      <c r="AL471" s="26"/>
      <c r="AM471" s="26"/>
      <c r="AN471" s="185"/>
    </row>
    <row r="472" spans="1:40" ht="14" x14ac:dyDescent="0.3">
      <c r="A472" s="174" t="str">
        <f t="shared" si="67"/>
        <v>[提取结果.xlsx]奥宝板块关联交易等事项统计表2021年-2内部关联交易</v>
      </c>
      <c r="B472" s="11">
        <v>263</v>
      </c>
      <c r="C472" s="249" t="str">
        <f t="shared" si="66"/>
        <v>4级-3级</v>
      </c>
      <c r="D472" s="249" t="s">
        <v>37</v>
      </c>
      <c r="E472" s="249" t="s">
        <v>66</v>
      </c>
      <c r="F472" s="249" t="s">
        <v>33</v>
      </c>
      <c r="G472" s="249" t="s">
        <v>146</v>
      </c>
      <c r="H472" s="280">
        <f>IF(I472="主营业务收入",1,IF(I472="营业收入",2,IF(I472="租赁收入",3,IF(I472="利息收入",4,IF(I472="企业拆借利息收入",5,IF(I472="其他业务收入",6,IF(I472="其他收入",7,IF(I472="主营业务成本",8,IF(I472="营业成本",9,IF(I472="生产成本",10,IF(I472="其他业务成本",11,IF(I472="主营业务支出",12,IF(I472="其他业务支出",13,IF(I472="营业外支出",14,IF(I472="材料采购",15,IF(I472="库存商品",16,IF(I472="库存内销商品",17,IF(I472="其他应收款",18,IF(I472="长期股权投资",19,IF(I472="其他应付款",20,IF(I472="财务费用",21,IF(I472="管理费用",22,IF(I472="管理费",23,IF(I472="销售费用",24,IF(I472="投资收益",25,IF(I472="资产处置收益",26,B))))))))))))))))))))))))))</f>
        <v>8</v>
      </c>
      <c r="I472" s="122" t="s">
        <v>164</v>
      </c>
      <c r="J472" s="14" t="s">
        <v>122</v>
      </c>
      <c r="K472" s="215">
        <v>180552.85</v>
      </c>
      <c r="L472" s="185"/>
      <c r="M472" s="198"/>
      <c r="N472" s="198"/>
      <c r="O472" s="187"/>
      <c r="P472" s="14"/>
      <c r="Q472" s="89"/>
      <c r="R472" s="21"/>
      <c r="S472" s="21"/>
      <c r="T472" s="22"/>
      <c r="U472" s="21"/>
      <c r="V472" s="21"/>
      <c r="W472" s="22"/>
      <c r="X472" s="23"/>
      <c r="Y472" s="23"/>
      <c r="Z472" s="24"/>
      <c r="AA472" s="25">
        <f>ROUND(K472-W472-Z472,2)</f>
        <v>180552.85</v>
      </c>
      <c r="AB472" s="25">
        <f>ROUND(K472+Q472-T472,2)</f>
        <v>180552.85</v>
      </c>
      <c r="AC472" s="26"/>
      <c r="AD472" s="26"/>
      <c r="AE472" s="26"/>
      <c r="AF472" s="26"/>
      <c r="AG472" s="27"/>
      <c r="AH472" s="26"/>
      <c r="AI472" s="26"/>
      <c r="AJ472" s="26"/>
      <c r="AK472" s="26"/>
      <c r="AL472" s="26"/>
      <c r="AM472" s="26"/>
      <c r="AN472" s="185"/>
    </row>
    <row r="473" spans="1:40" ht="13" customHeight="1" x14ac:dyDescent="0.3">
      <c r="A473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73" s="11">
        <v>132</v>
      </c>
      <c r="C473" s="249" t="str">
        <f t="shared" si="66"/>
        <v>2级-3级</v>
      </c>
      <c r="D473" s="249" t="s">
        <v>29</v>
      </c>
      <c r="E473" s="249" t="s">
        <v>50</v>
      </c>
      <c r="F473" s="249" t="s">
        <v>33</v>
      </c>
      <c r="G473" s="249" t="s">
        <v>214</v>
      </c>
      <c r="H473" s="280">
        <f>IF(I473="主营业务收入",1,IF(I473="营业收入",2,IF(I473="租赁收入",3,IF(I473="利息收入",4,IF(I473="企业拆借利息收入",5,IF(I473="其他业务收入",6,IF(I473="其他收入",7,IF(I473="主营业务成本",8,IF(I473="营业成本",9,IF(I473="生产成本",10,IF(I473="其他业务成本",11,IF(I473="主营业务支出",12,IF(I473="其他业务支出",13,IF(I473="营业外支出",14,IF(I473="材料采购",15,IF(I473="库存商品",16,IF(I473="库存内销商品",17,IF(I473="其他应收款",18,IF(I473="长期股权投资",19,IF(I473="其他应付款",20,IF(I473="财务费用",21,IF(I473="管理费用",22,IF(I473="管理费",23,IF(I473="销售费用",24,IF(I473="投资收益",25,IF(I473="资产处置收益",26,B))))))))))))))))))))))))))</f>
        <v>8</v>
      </c>
      <c r="I473" s="122" t="s">
        <v>164</v>
      </c>
      <c r="J473" s="14" t="s">
        <v>213</v>
      </c>
      <c r="K473" s="215">
        <v>173381.58</v>
      </c>
      <c r="L473" s="185"/>
      <c r="M473" s="198"/>
      <c r="N473" s="198"/>
      <c r="O473" s="194"/>
      <c r="P473" s="89"/>
      <c r="Q473" s="91"/>
      <c r="R473" s="21"/>
      <c r="S473" s="21"/>
      <c r="T473" s="22"/>
      <c r="U473" s="21"/>
      <c r="V473" s="21"/>
      <c r="W473" s="22"/>
      <c r="X473" s="23"/>
      <c r="Y473" s="23"/>
      <c r="Z473" s="24"/>
      <c r="AA473" s="25" t="e">
        <f>ROUND(#REF!-W473-Z473,2)</f>
        <v>#REF!</v>
      </c>
      <c r="AB473" s="266">
        <f>ROUND(K473+Q473-T473,2)</f>
        <v>173381.58</v>
      </c>
      <c r="AC473" s="26"/>
      <c r="AD473" s="26"/>
      <c r="AE473" s="26"/>
      <c r="AF473" s="26"/>
      <c r="AG473" s="27"/>
      <c r="AH473" s="26"/>
      <c r="AI473" s="26"/>
      <c r="AJ473" s="26"/>
      <c r="AK473" s="26"/>
      <c r="AL473" s="26"/>
      <c r="AM473" s="26"/>
      <c r="AN473" s="185"/>
    </row>
    <row r="474" spans="1:40" ht="13" customHeight="1" x14ac:dyDescent="0.3">
      <c r="A47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74" s="11">
        <v>361</v>
      </c>
      <c r="C474" s="249" t="str">
        <f t="shared" si="66"/>
        <v>4级-2级</v>
      </c>
      <c r="D474" s="249" t="s">
        <v>37</v>
      </c>
      <c r="E474" s="249" t="s">
        <v>42</v>
      </c>
      <c r="F474" s="249" t="s">
        <v>29</v>
      </c>
      <c r="G474" s="249" t="s">
        <v>48</v>
      </c>
      <c r="H474" s="280">
        <f>IF(I474="主营业务收入",1,IF(I474="营业收入",2,IF(I474="租赁收入",3,IF(I474="利息收入",4,IF(I474="企业拆借利息收入",5,IF(I474="其他业务收入",6,IF(I474="其他收入",7,IF(I474="主营业务成本",8,IF(I474="营业成本",9,IF(I474="生产成本",10,IF(I474="其他业务成本",11,IF(I474="主营业务支出",12,IF(I474="其他业务支出",13,IF(I474="营业外支出",14,IF(I474="材料采购",15,IF(I474="库存商品",16,IF(I474="库存内销商品",17,IF(I474="其他应收款",18,IF(I474="长期股权投资",19,IF(I474="其他应付款",20,IF(I474="财务费用",21,IF(I474="管理费用",22,IF(I474="管理费",23,IF(I474="销售费用",24,IF(I474="投资收益",25,IF(I474="资产处置收益",26,B))))))))))))))))))))))))))</f>
        <v>8</v>
      </c>
      <c r="I474" s="122" t="s">
        <v>164</v>
      </c>
      <c r="J474" s="14" t="s">
        <v>122</v>
      </c>
      <c r="K474" s="215">
        <v>172635.71904761906</v>
      </c>
      <c r="L474" s="185"/>
      <c r="M474" s="198"/>
      <c r="N474" s="198"/>
      <c r="O474" s="194"/>
      <c r="P474" s="90"/>
      <c r="Q474" s="91"/>
      <c r="R474" s="21"/>
      <c r="S474" s="21"/>
      <c r="T474" s="22"/>
      <c r="U474" s="21"/>
      <c r="V474" s="21"/>
      <c r="W474" s="22"/>
      <c r="X474" s="23"/>
      <c r="Y474" s="23"/>
      <c r="Z474" s="24"/>
      <c r="AA474" s="25" t="e">
        <f>ROUND(#REF!-W474-Z474,2)</f>
        <v>#REF!</v>
      </c>
      <c r="AB474" s="25">
        <f>ROUND(K473+Q474-T474,2)</f>
        <v>173381.58</v>
      </c>
      <c r="AC474" s="26"/>
      <c r="AD474" s="26"/>
      <c r="AE474" s="26"/>
      <c r="AF474" s="26"/>
      <c r="AG474" s="27"/>
      <c r="AH474" s="26"/>
      <c r="AI474" s="26"/>
      <c r="AJ474" s="26"/>
      <c r="AK474" s="26"/>
      <c r="AL474" s="26"/>
      <c r="AM474" s="26"/>
      <c r="AN474" s="185"/>
    </row>
    <row r="475" spans="1:40" ht="13" customHeight="1" x14ac:dyDescent="0.3">
      <c r="A475" s="225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75" s="226">
        <v>135</v>
      </c>
      <c r="C475" s="253" t="str">
        <f t="shared" si="66"/>
        <v>2级-3级</v>
      </c>
      <c r="D475" s="253" t="s">
        <v>29</v>
      </c>
      <c r="E475" s="253" t="s">
        <v>50</v>
      </c>
      <c r="F475" s="253" t="s">
        <v>33</v>
      </c>
      <c r="G475" s="253" t="s">
        <v>159</v>
      </c>
      <c r="H475" s="280">
        <f>IF(I475="主营业务收入",1,IF(I475="营业收入",2,IF(I475="租赁收入",3,IF(I475="利息收入",4,IF(I475="企业拆借利息收入",5,IF(I475="其他业务收入",6,IF(I475="其他收入",7,IF(I475="主营业务成本",8,IF(I475="营业成本",9,IF(I475="生产成本",10,IF(I475="其他业务成本",11,IF(I475="主营业务支出",12,IF(I475="其他业务支出",13,IF(I475="营业外支出",14,IF(I475="材料采购",15,IF(I475="库存商品",16,IF(I475="库存内销商品",17,IF(I475="其他应收款",18,IF(I475="长期股权投资",19,IF(I475="其他应付款",20,IF(I475="财务费用",21,IF(I475="管理费用",22,IF(I475="管理费",23,IF(I475="销售费用",24,IF(I475="投资收益",25,IF(I475="资产处置收益",26,B))))))))))))))))))))))))))</f>
        <v>8</v>
      </c>
      <c r="I475" s="227" t="s">
        <v>164</v>
      </c>
      <c r="J475" s="241" t="s">
        <v>210</v>
      </c>
      <c r="K475" s="228">
        <v>164576.4</v>
      </c>
      <c r="L475" s="243"/>
      <c r="M475" s="229"/>
      <c r="N475" s="229"/>
      <c r="O475" s="329"/>
      <c r="P475" s="235"/>
      <c r="Q475" s="236"/>
      <c r="R475" s="233"/>
      <c r="S475" s="233"/>
      <c r="T475" s="234"/>
      <c r="U475" s="233"/>
      <c r="V475" s="233"/>
      <c r="W475" s="234"/>
      <c r="X475" s="235"/>
      <c r="Y475" s="235"/>
      <c r="Z475" s="236"/>
      <c r="AA475" s="237" t="e">
        <f>ROUND(#REF!-W475-Z475,2)</f>
        <v>#REF!</v>
      </c>
      <c r="AB475" s="237">
        <f>ROUND(K475+Q475-T475,2)</f>
        <v>164576.4</v>
      </c>
      <c r="AC475" s="238"/>
      <c r="AD475" s="238"/>
      <c r="AE475" s="238"/>
      <c r="AF475" s="238"/>
      <c r="AG475" s="239"/>
      <c r="AH475" s="238"/>
      <c r="AI475" s="238"/>
      <c r="AJ475" s="238"/>
      <c r="AK475" s="238"/>
      <c r="AL475" s="238"/>
      <c r="AM475" s="238"/>
      <c r="AN475" s="243"/>
    </row>
    <row r="476" spans="1:40" ht="13" customHeight="1" x14ac:dyDescent="0.3">
      <c r="A47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476" s="11">
        <v>781</v>
      </c>
      <c r="C476" s="249" t="str">
        <f t="shared" si="66"/>
        <v>2级-3级</v>
      </c>
      <c r="D476" s="249" t="s">
        <v>29</v>
      </c>
      <c r="E476" s="249" t="s">
        <v>44</v>
      </c>
      <c r="F476" s="250" t="s">
        <v>33</v>
      </c>
      <c r="G476" s="250" t="s">
        <v>463</v>
      </c>
      <c r="H476" s="280">
        <f>IF(I476="主营业务收入",1,IF(I476="营业收入",2,IF(I476="租赁收入",3,IF(I476="利息收入",4,IF(I476="企业拆借利息收入",5,IF(I476="其他业务收入",6,IF(I476="其他收入",7,IF(I476="主营业务成本",8,IF(I476="营业成本",9,IF(I476="生产成本",10,IF(I476="其他业务成本",11,IF(I476="主营业务支出",12,IF(I476="其他业务支出",13,IF(I476="营业外支出",14,IF(I476="材料采购",15,IF(I476="库存商品",16,IF(I476="库存内销商品",17,IF(I476="其他应收款",18,IF(I476="长期股权投资",19,IF(I476="其他应付款",20,IF(I476="财务费用",21,IF(I476="管理费用",22,IF(I476="管理费",23,IF(I476="销售费用",24,IF(I476="投资收益",25,IF(I476="资产处置收益",26,B))))))))))))))))))))))))))</f>
        <v>8</v>
      </c>
      <c r="I476" s="122" t="s">
        <v>164</v>
      </c>
      <c r="J476" s="87"/>
      <c r="K476" s="215">
        <v>135950.32</v>
      </c>
      <c r="L476" s="185"/>
      <c r="M476" s="198"/>
      <c r="N476" s="198"/>
      <c r="O476" s="194"/>
      <c r="P476" s="89"/>
      <c r="Q476" s="91"/>
      <c r="R476" s="21"/>
      <c r="S476" s="21"/>
      <c r="T476" s="22"/>
      <c r="U476" s="21"/>
      <c r="V476" s="21"/>
      <c r="W476" s="22"/>
      <c r="X476" s="23"/>
      <c r="Y476" s="23"/>
      <c r="Z476" s="24"/>
      <c r="AA476" s="25">
        <f>ROUND(K470-W476-Z476,2)</f>
        <v>191576.87</v>
      </c>
      <c r="AB476" s="25">
        <f>ROUND(K475+Q476-T476,2)</f>
        <v>164576.4</v>
      </c>
      <c r="AC476" s="26"/>
      <c r="AD476" s="26"/>
      <c r="AE476" s="26"/>
      <c r="AF476" s="26"/>
      <c r="AG476" s="27"/>
      <c r="AH476" s="26"/>
      <c r="AI476" s="26"/>
      <c r="AJ476" s="26"/>
      <c r="AK476" s="26"/>
      <c r="AL476" s="26"/>
      <c r="AM476" s="26"/>
      <c r="AN476" s="185"/>
    </row>
    <row r="477" spans="1:40" ht="14" x14ac:dyDescent="0.3">
      <c r="A47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77" s="11">
        <v>376</v>
      </c>
      <c r="C477" s="249" t="str">
        <f t="shared" si="66"/>
        <v>4级-2级</v>
      </c>
      <c r="D477" s="249" t="s">
        <v>37</v>
      </c>
      <c r="E477" s="249" t="s">
        <v>42</v>
      </c>
      <c r="F477" s="249" t="s">
        <v>29</v>
      </c>
      <c r="G477" s="250" t="s">
        <v>301</v>
      </c>
      <c r="H477" s="280">
        <f>IF(I477="主营业务收入",1,IF(I477="营业收入",2,IF(I477="租赁收入",3,IF(I477="利息收入",4,IF(I477="企业拆借利息收入",5,IF(I477="其他业务收入",6,IF(I477="其他收入",7,IF(I477="主营业务成本",8,IF(I477="营业成本",9,IF(I477="生产成本",10,IF(I477="其他业务成本",11,IF(I477="主营业务支出",12,IF(I477="其他业务支出",13,IF(I477="营业外支出",14,IF(I477="材料采购",15,IF(I477="库存商品",16,IF(I477="库存内销商品",17,IF(I477="其他应收款",18,IF(I477="长期股权投资",19,IF(I477="其他应付款",20,IF(I477="财务费用",21,IF(I477="管理费用",22,IF(I477="管理费",23,IF(I477="销售费用",24,IF(I477="投资收益",25,IF(I477="资产处置收益",26,B))))))))))))))))))))))))))</f>
        <v>8</v>
      </c>
      <c r="I477" s="122" t="s">
        <v>164</v>
      </c>
      <c r="J477" s="14" t="s">
        <v>122</v>
      </c>
      <c r="K477" s="215">
        <v>127661.76190476188</v>
      </c>
      <c r="L477" s="185"/>
      <c r="M477" s="198"/>
      <c r="N477" s="198"/>
      <c r="O477" s="194"/>
      <c r="P477" s="89"/>
      <c r="Q477" s="91"/>
      <c r="R477" s="21"/>
      <c r="S477" s="21"/>
      <c r="T477" s="22"/>
      <c r="U477" s="21"/>
      <c r="V477" s="21"/>
      <c r="W477" s="22"/>
      <c r="X477" s="23"/>
      <c r="Y477" s="23"/>
      <c r="Z477" s="24"/>
      <c r="AA477" s="25" t="e">
        <f>ROUND(#REF!-W477-Z477,2)</f>
        <v>#REF!</v>
      </c>
      <c r="AB477" s="25" t="e">
        <f>ROUND(#REF!+Q477-T477,2)</f>
        <v>#REF!</v>
      </c>
      <c r="AC477" s="26"/>
      <c r="AD477" s="26"/>
      <c r="AE477" s="26"/>
      <c r="AF477" s="26"/>
      <c r="AG477" s="27"/>
      <c r="AH477" s="26"/>
      <c r="AI477" s="26"/>
      <c r="AJ477" s="26"/>
      <c r="AK477" s="26"/>
      <c r="AL477" s="26"/>
      <c r="AM477" s="26"/>
      <c r="AN477" s="185"/>
    </row>
    <row r="478" spans="1:40" ht="14" x14ac:dyDescent="0.3">
      <c r="A47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78" s="11">
        <v>357</v>
      </c>
      <c r="C478" s="249" t="str">
        <f t="shared" si="66"/>
        <v>4级-2级</v>
      </c>
      <c r="D478" s="249" t="s">
        <v>37</v>
      </c>
      <c r="E478" s="249" t="s">
        <v>42</v>
      </c>
      <c r="F478" s="249" t="s">
        <v>29</v>
      </c>
      <c r="G478" s="250" t="s">
        <v>357</v>
      </c>
      <c r="H478" s="280">
        <f>IF(I478="主营业务收入",1,IF(I478="营业收入",2,IF(I478="租赁收入",3,IF(I478="利息收入",4,IF(I478="企业拆借利息收入",5,IF(I478="其他业务收入",6,IF(I478="其他收入",7,IF(I478="主营业务成本",8,IF(I478="营业成本",9,IF(I478="生产成本",10,IF(I478="其他业务成本",11,IF(I478="主营业务支出",12,IF(I478="其他业务支出",13,IF(I478="营业外支出",14,IF(I478="材料采购",15,IF(I478="库存商品",16,IF(I478="库存内销商品",17,IF(I478="其他应收款",18,IF(I478="长期股权投资",19,IF(I478="其他应付款",20,IF(I478="财务费用",21,IF(I478="管理费用",22,IF(I478="管理费",23,IF(I478="销售费用",24,IF(I478="投资收益",25,IF(I478="资产处置收益",26,B))))))))))))))))))))))))))</f>
        <v>8</v>
      </c>
      <c r="I478" s="122" t="s">
        <v>164</v>
      </c>
      <c r="J478" s="14" t="s">
        <v>122</v>
      </c>
      <c r="K478" s="215">
        <v>126252.08571428571</v>
      </c>
      <c r="L478" s="185"/>
      <c r="M478" s="185"/>
      <c r="N478" s="185"/>
      <c r="O478" s="89"/>
      <c r="P478" s="89"/>
      <c r="Q478" s="91"/>
      <c r="R478" s="21"/>
      <c r="S478" s="21"/>
      <c r="T478" s="22"/>
      <c r="U478" s="21"/>
      <c r="V478" s="21"/>
      <c r="W478" s="22"/>
      <c r="X478" s="23"/>
      <c r="Y478" s="23"/>
      <c r="Z478" s="24"/>
      <c r="AA478" s="25" t="e">
        <f>ROUND(#REF!-W478-Z478,2)</f>
        <v>#REF!</v>
      </c>
      <c r="AB478" s="25">
        <f>ROUND(K478+Q478-T478,2)</f>
        <v>126252.09</v>
      </c>
      <c r="AC478" s="26"/>
      <c r="AD478" s="26"/>
      <c r="AE478" s="26"/>
      <c r="AF478" s="26"/>
      <c r="AG478" s="27"/>
      <c r="AH478" s="26"/>
      <c r="AI478" s="26"/>
      <c r="AJ478" s="26"/>
      <c r="AK478" s="26"/>
      <c r="AL478" s="26"/>
      <c r="AM478" s="26"/>
      <c r="AN478" s="198"/>
    </row>
    <row r="479" spans="1:40" ht="13" customHeight="1" x14ac:dyDescent="0.3">
      <c r="A47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79" s="11">
        <v>399</v>
      </c>
      <c r="C479" s="250" t="str">
        <f t="shared" si="66"/>
        <v>4级-3级</v>
      </c>
      <c r="D479" s="249" t="s">
        <v>37</v>
      </c>
      <c r="E479" s="249" t="s">
        <v>42</v>
      </c>
      <c r="F479" s="250" t="s">
        <v>33</v>
      </c>
      <c r="G479" s="250" t="s">
        <v>34</v>
      </c>
      <c r="H479" s="280">
        <f>IF(I479="主营业务收入",1,IF(I479="营业收入",2,IF(I479="租赁收入",3,IF(I479="利息收入",4,IF(I479="企业拆借利息收入",5,IF(I479="其他业务收入",6,IF(I479="其他收入",7,IF(I479="主营业务成本",8,IF(I479="营业成本",9,IF(I479="生产成本",10,IF(I479="其他业务成本",11,IF(I479="主营业务支出",12,IF(I479="其他业务支出",13,IF(I479="营业外支出",14,IF(I479="材料采购",15,IF(I479="库存商品",16,IF(I479="库存内销商品",17,IF(I479="其他应收款",18,IF(I479="长期股权投资",19,IF(I479="其他应付款",20,IF(I479="财务费用",21,IF(I479="管理费用",22,IF(I479="管理费",23,IF(I479="销售费用",24,IF(I479="投资收益",25,IF(I479="资产处置收益",26,B))))))))))))))))))))))))))</f>
        <v>8</v>
      </c>
      <c r="I479" s="122" t="s">
        <v>164</v>
      </c>
      <c r="J479" s="14" t="s">
        <v>122</v>
      </c>
      <c r="K479" s="217">
        <v>123250</v>
      </c>
      <c r="L479" s="185"/>
      <c r="M479" s="185"/>
      <c r="N479" s="185"/>
      <c r="O479" s="89"/>
      <c r="P479" s="89"/>
      <c r="Q479" s="91"/>
      <c r="R479" s="21"/>
      <c r="S479" s="21"/>
      <c r="T479" s="22"/>
      <c r="U479" s="21"/>
      <c r="V479" s="21"/>
      <c r="W479" s="22"/>
      <c r="X479" s="23"/>
      <c r="Y479" s="23"/>
      <c r="Z479" s="24"/>
      <c r="AA479" s="25" t="e">
        <f>ROUND(#REF!-W479-Z479,2)</f>
        <v>#REF!</v>
      </c>
      <c r="AB479" s="25">
        <f>ROUND(K456+Q479-T479,2)</f>
        <v>698667.99</v>
      </c>
      <c r="AC479" s="26"/>
      <c r="AD479" s="26"/>
      <c r="AE479" s="26"/>
      <c r="AF479" s="26"/>
      <c r="AG479" s="27"/>
      <c r="AH479" s="26"/>
      <c r="AI479" s="26"/>
      <c r="AJ479" s="26"/>
      <c r="AK479" s="26"/>
      <c r="AL479" s="26"/>
      <c r="AM479" s="26"/>
      <c r="AN479" s="198"/>
    </row>
    <row r="480" spans="1:40" ht="14" x14ac:dyDescent="0.3">
      <c r="A480" s="225" t="str">
        <f>HYPERLINK("C:\Users\chizh\Desktop\ffcell\提取结果.xlsx#'2内部关联交易'!A1","[提取结果.xlsx]2内部关联交易")</f>
        <v>[提取结果.xlsx]2内部关联交易</v>
      </c>
      <c r="B480" s="226">
        <v>432</v>
      </c>
      <c r="C480" s="320" t="str">
        <f t="shared" si="66"/>
        <v>3级-2级</v>
      </c>
      <c r="D480" s="320" t="s">
        <v>665</v>
      </c>
      <c r="E480" s="321" t="s">
        <v>666</v>
      </c>
      <c r="F480" s="320" t="s">
        <v>669</v>
      </c>
      <c r="G480" s="321" t="s">
        <v>670</v>
      </c>
      <c r="H480" s="280">
        <f>IF(I480="主营业务收入",1,IF(I480="营业收入",2,IF(I480="租赁收入",3,IF(I480="利息收入",4,IF(I480="企业拆借利息收入",5,IF(I480="其他业务收入",6,IF(I480="其他收入",7,IF(I480="主营业务成本",8,IF(I480="营业成本",9,IF(I480="生产成本",10,IF(I480="其他业务成本",11,IF(I480="主营业务支出",12,IF(I480="其他业务支出",13,IF(I480="营业外支出",14,IF(I480="材料采购",15,IF(I480="库存商品",16,IF(I480="库存内销商品",17,IF(I480="其他应收款",18,IF(I480="长期股权投资",19,IF(I480="其他应付款",20,IF(I480="财务费用",21,IF(I480="管理费用",22,IF(I480="管理费",23,IF(I480="销售费用",24,IF(I480="投资收益",25,IF(I480="资产处置收益",26,B))))))))))))))))))))))))))</f>
        <v>8</v>
      </c>
      <c r="I480" s="364" t="s">
        <v>164</v>
      </c>
      <c r="J480" s="322" t="s">
        <v>401</v>
      </c>
      <c r="K480" s="323">
        <v>122343.98</v>
      </c>
      <c r="L480" s="243"/>
      <c r="M480" s="243"/>
      <c r="N480" s="243"/>
      <c r="O480" s="235"/>
      <c r="P480" s="235"/>
      <c r="Q480" s="236"/>
      <c r="R480" s="233"/>
      <c r="S480" s="233"/>
      <c r="T480" s="234"/>
      <c r="U480" s="233"/>
      <c r="V480" s="233"/>
      <c r="W480" s="234"/>
      <c r="X480" s="235"/>
      <c r="Y480" s="235"/>
      <c r="Z480" s="236"/>
      <c r="AA480" s="237" t="e">
        <f>ROUND(#REF!-W480-Z480,2)</f>
        <v>#REF!</v>
      </c>
      <c r="AB480" s="237">
        <f>ROUND(K480+Q480-T480,2)</f>
        <v>122343.98</v>
      </c>
      <c r="AC480" s="238"/>
      <c r="AD480" s="238"/>
      <c r="AE480" s="238"/>
      <c r="AF480" s="238"/>
      <c r="AG480" s="239"/>
      <c r="AH480" s="238"/>
      <c r="AI480" s="238"/>
      <c r="AJ480" s="238"/>
      <c r="AK480" s="238"/>
      <c r="AL480" s="238"/>
      <c r="AM480" s="238"/>
      <c r="AN480" s="229"/>
    </row>
    <row r="481" spans="1:40" ht="14" x14ac:dyDescent="0.3">
      <c r="A48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81" s="11">
        <v>266</v>
      </c>
      <c r="C481" s="249" t="str">
        <f t="shared" si="66"/>
        <v>4级-3级</v>
      </c>
      <c r="D481" s="249" t="s">
        <v>37</v>
      </c>
      <c r="E481" s="249" t="s">
        <v>66</v>
      </c>
      <c r="F481" s="249" t="s">
        <v>33</v>
      </c>
      <c r="G481" s="249" t="s">
        <v>146</v>
      </c>
      <c r="H481" s="280">
        <f>IF(I481="主营业务收入",1,IF(I481="营业收入",2,IF(I481="租赁收入",3,IF(I481="利息收入",4,IF(I481="企业拆借利息收入",5,IF(I481="其他业务收入",6,IF(I481="其他收入",7,IF(I481="主营业务成本",8,IF(I481="营业成本",9,IF(I481="生产成本",10,IF(I481="其他业务成本",11,IF(I481="主营业务支出",12,IF(I481="其他业务支出",13,IF(I481="营业外支出",14,IF(I481="材料采购",15,IF(I481="库存商品",16,IF(I481="库存内销商品",17,IF(I481="其他应收款",18,IF(I481="长期股权投资",19,IF(I481="其他应付款",20,IF(I481="财务费用",21,IF(I481="管理费用",22,IF(I481="管理费",23,IF(I481="销售费用",24,IF(I481="投资收益",25,IF(I481="资产处置收益",26,B))))))))))))))))))))))))))</f>
        <v>8</v>
      </c>
      <c r="I481" s="122" t="s">
        <v>164</v>
      </c>
      <c r="J481" s="14" t="s">
        <v>210</v>
      </c>
      <c r="K481" s="215">
        <v>104140.52</v>
      </c>
      <c r="L481" s="185"/>
      <c r="M481" s="185"/>
      <c r="N481" s="185"/>
      <c r="O481" s="89"/>
      <c r="P481" s="90"/>
      <c r="Q481" s="91"/>
      <c r="R481" s="21"/>
      <c r="S481" s="21"/>
      <c r="T481" s="22"/>
      <c r="U481" s="21"/>
      <c r="V481" s="21"/>
      <c r="W481" s="22"/>
      <c r="X481" s="23"/>
      <c r="Y481" s="23"/>
      <c r="Z481" s="24"/>
      <c r="AA481" s="25">
        <f>ROUND(K481-W481-Z481,2)</f>
        <v>104140.52</v>
      </c>
      <c r="AB481" s="25">
        <f>ROUND(K481+Q481-T481,2)</f>
        <v>104140.52</v>
      </c>
      <c r="AC481" s="26"/>
      <c r="AD481" s="26"/>
      <c r="AE481" s="26"/>
      <c r="AF481" s="26"/>
      <c r="AG481" s="27"/>
      <c r="AH481" s="26"/>
      <c r="AI481" s="26"/>
      <c r="AJ481" s="26"/>
      <c r="AK481" s="26"/>
      <c r="AL481" s="26"/>
      <c r="AM481" s="26"/>
    </row>
    <row r="482" spans="1:40" ht="14" x14ac:dyDescent="0.3">
      <c r="A48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82" s="11">
        <v>372</v>
      </c>
      <c r="C482" s="250" t="str">
        <f t="shared" si="66"/>
        <v>4级-3级</v>
      </c>
      <c r="D482" s="249" t="s">
        <v>37</v>
      </c>
      <c r="E482" s="249" t="s">
        <v>42</v>
      </c>
      <c r="F482" s="250" t="s">
        <v>33</v>
      </c>
      <c r="G482" s="250" t="s">
        <v>362</v>
      </c>
      <c r="H482" s="280">
        <f>IF(I482="主营业务收入",1,IF(I482="营业收入",2,IF(I482="租赁收入",3,IF(I482="利息收入",4,IF(I482="企业拆借利息收入",5,IF(I482="其他业务收入",6,IF(I482="其他收入",7,IF(I482="主营业务成本",8,IF(I482="营业成本",9,IF(I482="生产成本",10,IF(I482="其他业务成本",11,IF(I482="主营业务支出",12,IF(I482="其他业务支出",13,IF(I482="营业外支出",14,IF(I482="材料采购",15,IF(I482="库存商品",16,IF(I482="库存内销商品",17,IF(I482="其他应收款",18,IF(I482="长期股权投资",19,IF(I482="其他应付款",20,IF(I482="财务费用",21,IF(I482="管理费用",22,IF(I482="管理费",23,IF(I482="销售费用",24,IF(I482="投资收益",25,IF(I482="资产处置收益",26,B))))))))))))))))))))))))))</f>
        <v>8</v>
      </c>
      <c r="I482" s="122" t="s">
        <v>164</v>
      </c>
      <c r="J482" s="14" t="s">
        <v>122</v>
      </c>
      <c r="K482" s="215">
        <v>102890.75238095237</v>
      </c>
      <c r="L482" s="185"/>
      <c r="M482" s="185"/>
      <c r="N482" s="185"/>
      <c r="O482" s="89"/>
      <c r="P482" s="89"/>
      <c r="Q482" s="91"/>
      <c r="R482" s="21"/>
      <c r="S482" s="21"/>
      <c r="T482" s="22"/>
      <c r="U482" s="21"/>
      <c r="V482" s="21"/>
      <c r="W482" s="22"/>
      <c r="X482" s="23"/>
      <c r="Y482" s="23"/>
      <c r="Z482" s="24"/>
      <c r="AA482" s="25" t="e">
        <f>ROUND(#REF!-W482-Z482,2)</f>
        <v>#REF!</v>
      </c>
      <c r="AB482" s="25" t="e">
        <f>ROUND(#REF!+Q482-T482,2)</f>
        <v>#REF!</v>
      </c>
      <c r="AC482" s="26"/>
      <c r="AD482" s="26"/>
      <c r="AE482" s="26"/>
      <c r="AF482" s="26"/>
      <c r="AG482" s="27"/>
      <c r="AH482" s="26"/>
      <c r="AI482" s="26"/>
      <c r="AJ482" s="26"/>
      <c r="AK482" s="26"/>
      <c r="AL482" s="26"/>
      <c r="AM482" s="26"/>
    </row>
    <row r="483" spans="1:40" ht="14" x14ac:dyDescent="0.3">
      <c r="A48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83" s="11">
        <v>256</v>
      </c>
      <c r="C483" s="249" t="str">
        <f t="shared" si="66"/>
        <v>4级-3级</v>
      </c>
      <c r="D483" s="249" t="s">
        <v>37</v>
      </c>
      <c r="E483" s="249" t="s">
        <v>66</v>
      </c>
      <c r="F483" s="249" t="s">
        <v>33</v>
      </c>
      <c r="G483" s="249" t="s">
        <v>332</v>
      </c>
      <c r="H483" s="280">
        <f>IF(I483="主营业务收入",1,IF(I483="营业收入",2,IF(I483="租赁收入",3,IF(I483="利息收入",4,IF(I483="企业拆借利息收入",5,IF(I483="其他业务收入",6,IF(I483="其他收入",7,IF(I483="主营业务成本",8,IF(I483="营业成本",9,IF(I483="生产成本",10,IF(I483="其他业务成本",11,IF(I483="主营业务支出",12,IF(I483="其他业务支出",13,IF(I483="营业外支出",14,IF(I483="材料采购",15,IF(I483="库存商品",16,IF(I483="库存内销商品",17,IF(I483="其他应收款",18,IF(I483="长期股权投资",19,IF(I483="其他应付款",20,IF(I483="财务费用",21,IF(I483="管理费用",22,IF(I483="管理费",23,IF(I483="销售费用",24,IF(I483="投资收益",25,IF(I483="资产处置收益",26,B))))))))))))))))))))))))))</f>
        <v>8</v>
      </c>
      <c r="I483" s="122" t="s">
        <v>164</v>
      </c>
      <c r="J483" s="14" t="s">
        <v>122</v>
      </c>
      <c r="K483" s="215">
        <v>102166.02</v>
      </c>
      <c r="L483" s="185"/>
      <c r="M483" s="185"/>
      <c r="N483" s="185"/>
      <c r="O483" s="89"/>
      <c r="P483" s="89"/>
      <c r="Q483" s="91"/>
      <c r="R483" s="21"/>
      <c r="S483" s="21"/>
      <c r="T483" s="22"/>
      <c r="U483" s="21"/>
      <c r="V483" s="21"/>
      <c r="W483" s="22"/>
      <c r="X483" s="23"/>
      <c r="Y483" s="23"/>
      <c r="Z483" s="24"/>
      <c r="AA483" s="25" t="e">
        <f>ROUND(#REF!-W483-Z483,2)</f>
        <v>#REF!</v>
      </c>
      <c r="AB483" s="25">
        <f>ROUND(K483+Q483-T483,2)</f>
        <v>102166.02</v>
      </c>
      <c r="AC483" s="26"/>
      <c r="AD483" s="26"/>
      <c r="AE483" s="26"/>
      <c r="AF483" s="26"/>
      <c r="AG483" s="27"/>
      <c r="AH483" s="26"/>
      <c r="AI483" s="26"/>
      <c r="AJ483" s="26"/>
      <c r="AK483" s="26"/>
      <c r="AL483" s="26"/>
      <c r="AM483" s="26"/>
    </row>
    <row r="484" spans="1:40" ht="13" customHeight="1" x14ac:dyDescent="0.3">
      <c r="A48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484" s="11">
        <v>808</v>
      </c>
      <c r="C484" s="249" t="str">
        <f t="shared" si="66"/>
        <v>3级-3级</v>
      </c>
      <c r="D484" s="250" t="s">
        <v>33</v>
      </c>
      <c r="E484" s="250" t="s">
        <v>298</v>
      </c>
      <c r="F484" s="250" t="s">
        <v>33</v>
      </c>
      <c r="G484" s="250" t="s">
        <v>463</v>
      </c>
      <c r="H484" s="280">
        <f>IF(I484="主营业务收入",1,IF(I484="营业收入",2,IF(I484="租赁收入",3,IF(I484="利息收入",4,IF(I484="企业拆借利息收入",5,IF(I484="其他业务收入",6,IF(I484="其他收入",7,IF(I484="主营业务成本",8,IF(I484="营业成本",9,IF(I484="生产成本",10,IF(I484="其他业务成本",11,IF(I484="主营业务支出",12,IF(I484="其他业务支出",13,IF(I484="营业外支出",14,IF(I484="材料采购",15,IF(I484="库存商品",16,IF(I484="库存内销商品",17,IF(I484="其他应收款",18,IF(I484="长期股权投资",19,IF(I484="其他应付款",20,IF(I484="财务费用",21,IF(I484="管理费用",22,IF(I484="管理费",23,IF(I484="销售费用",24,IF(I484="投资收益",25,IF(I484="资产处置收益",26,B))))))))))))))))))))))))))</f>
        <v>8</v>
      </c>
      <c r="I484" s="122" t="s">
        <v>164</v>
      </c>
      <c r="J484" s="87"/>
      <c r="K484" s="215">
        <v>94262</v>
      </c>
      <c r="L484" s="185"/>
      <c r="M484" s="185"/>
      <c r="N484" s="185"/>
      <c r="O484" s="89"/>
      <c r="P484" s="89"/>
      <c r="Q484" s="91"/>
      <c r="R484" s="21"/>
      <c r="S484" s="21"/>
      <c r="T484" s="22"/>
      <c r="U484" s="21"/>
      <c r="V484" s="21"/>
      <c r="W484" s="22"/>
      <c r="X484" s="23"/>
      <c r="Y484" s="23"/>
      <c r="Z484" s="24"/>
      <c r="AA484" s="25">
        <f>ROUND(K478-W484-Z484,2)</f>
        <v>126252.09</v>
      </c>
      <c r="AB484" s="25">
        <f>ROUND(K483+Q484-T484,2)</f>
        <v>102166.02</v>
      </c>
      <c r="AC484" s="26"/>
      <c r="AD484" s="26"/>
      <c r="AE484" s="26"/>
      <c r="AF484" s="26"/>
      <c r="AG484" s="27"/>
      <c r="AH484" s="26"/>
      <c r="AI484" s="26"/>
      <c r="AJ484" s="26"/>
      <c r="AK484" s="26"/>
      <c r="AL484" s="26"/>
      <c r="AM484" s="26"/>
    </row>
    <row r="485" spans="1:40" ht="13" customHeight="1" x14ac:dyDescent="0.3">
      <c r="A485" s="225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85" s="226">
        <v>137</v>
      </c>
      <c r="C485" s="253" t="str">
        <f t="shared" si="66"/>
        <v>2级-2级</v>
      </c>
      <c r="D485" s="253" t="s">
        <v>29</v>
      </c>
      <c r="E485" s="253" t="s">
        <v>50</v>
      </c>
      <c r="F485" s="253" t="s">
        <v>29</v>
      </c>
      <c r="G485" s="253" t="s">
        <v>44</v>
      </c>
      <c r="H485" s="280">
        <f>IF(I485="主营业务收入",1,IF(I485="营业收入",2,IF(I485="租赁收入",3,IF(I485="利息收入",4,IF(I485="企业拆借利息收入",5,IF(I485="其他业务收入",6,IF(I485="其他收入",7,IF(I485="主营业务成本",8,IF(I485="营业成本",9,IF(I485="生产成本",10,IF(I485="其他业务成本",11,IF(I485="主营业务支出",12,IF(I485="其他业务支出",13,IF(I485="营业外支出",14,IF(I485="材料采购",15,IF(I485="库存商品",16,IF(I485="库存内销商品",17,IF(I485="其他应收款",18,IF(I485="长期股权投资",19,IF(I485="其他应付款",20,IF(I485="财务费用",21,IF(I485="管理费用",22,IF(I485="管理费",23,IF(I485="销售费用",24,IF(I485="投资收益",25,IF(I485="资产处置收益",26,B))))))))))))))))))))))))))</f>
        <v>8</v>
      </c>
      <c r="I485" s="227" t="s">
        <v>164</v>
      </c>
      <c r="J485" s="241" t="s">
        <v>209</v>
      </c>
      <c r="K485" s="228">
        <v>93968.18</v>
      </c>
      <c r="L485" s="243"/>
      <c r="M485" s="243"/>
      <c r="N485" s="243"/>
      <c r="O485" s="235"/>
      <c r="P485" s="246"/>
      <c r="Q485" s="236"/>
      <c r="R485" s="233"/>
      <c r="S485" s="233"/>
      <c r="T485" s="234"/>
      <c r="U485" s="233"/>
      <c r="V485" s="233"/>
      <c r="W485" s="234"/>
      <c r="X485" s="235"/>
      <c r="Y485" s="235"/>
      <c r="Z485" s="236"/>
      <c r="AA485" s="237" t="e">
        <f>ROUND(#REF!-W485-Z485,2)</f>
        <v>#REF!</v>
      </c>
      <c r="AB485" s="237">
        <f>ROUND(K485+Q485-T485,2)</f>
        <v>93968.18</v>
      </c>
      <c r="AC485" s="238"/>
      <c r="AD485" s="238"/>
      <c r="AE485" s="238"/>
      <c r="AF485" s="238"/>
      <c r="AG485" s="239"/>
      <c r="AH485" s="238"/>
      <c r="AI485" s="238"/>
      <c r="AJ485" s="238"/>
      <c r="AK485" s="238"/>
      <c r="AL485" s="238"/>
      <c r="AM485" s="238"/>
      <c r="AN485" s="240"/>
    </row>
    <row r="486" spans="1:40" ht="14" x14ac:dyDescent="0.3">
      <c r="A48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86" s="11">
        <v>378</v>
      </c>
      <c r="C486" s="249" t="str">
        <f t="shared" si="66"/>
        <v>4级-2级</v>
      </c>
      <c r="D486" s="249" t="s">
        <v>37</v>
      </c>
      <c r="E486" s="249" t="s">
        <v>42</v>
      </c>
      <c r="F486" s="249" t="s">
        <v>29</v>
      </c>
      <c r="G486" s="249" t="s">
        <v>49</v>
      </c>
      <c r="H486" s="280">
        <f>IF(I486="主营业务收入",1,IF(I486="营业收入",2,IF(I486="租赁收入",3,IF(I486="利息收入",4,IF(I486="企业拆借利息收入",5,IF(I486="其他业务收入",6,IF(I486="其他收入",7,IF(I486="主营业务成本",8,IF(I486="营业成本",9,IF(I486="生产成本",10,IF(I486="其他业务成本",11,IF(I486="主营业务支出",12,IF(I486="其他业务支出",13,IF(I486="营业外支出",14,IF(I486="材料采购",15,IF(I486="库存商品",16,IF(I486="库存内销商品",17,IF(I486="其他应收款",18,IF(I486="长期股权投资",19,IF(I486="其他应付款",20,IF(I486="财务费用",21,IF(I486="管理费用",22,IF(I486="管理费",23,IF(I486="销售费用",24,IF(I486="投资收益",25,IF(I486="资产处置收益",26,B))))))))))))))))))))))))))</f>
        <v>8</v>
      </c>
      <c r="I486" s="122" t="s">
        <v>164</v>
      </c>
      <c r="J486" s="14" t="s">
        <v>122</v>
      </c>
      <c r="K486" s="215">
        <v>90345.142857142841</v>
      </c>
      <c r="L486" s="185"/>
      <c r="M486" s="185"/>
      <c r="N486" s="185"/>
      <c r="O486" s="89"/>
      <c r="P486" s="90"/>
      <c r="Q486" s="91"/>
      <c r="R486" s="21"/>
      <c r="S486" s="21"/>
      <c r="T486" s="22"/>
      <c r="U486" s="21"/>
      <c r="V486" s="21"/>
      <c r="W486" s="22"/>
      <c r="X486" s="23"/>
      <c r="Y486" s="23"/>
      <c r="Z486" s="24"/>
      <c r="AA486" s="25" t="e">
        <f>ROUND(#REF!-W486-Z486,2)</f>
        <v>#REF!</v>
      </c>
      <c r="AB486" s="25" t="e">
        <f>ROUND(#REF!+Q486-T486,2)</f>
        <v>#REF!</v>
      </c>
      <c r="AC486" s="26"/>
      <c r="AD486" s="26"/>
      <c r="AE486" s="26"/>
      <c r="AF486" s="26"/>
      <c r="AG486" s="27"/>
      <c r="AH486" s="26"/>
      <c r="AI486" s="26"/>
      <c r="AJ486" s="26"/>
      <c r="AK486" s="26"/>
      <c r="AL486" s="26"/>
      <c r="AM486" s="26"/>
    </row>
    <row r="487" spans="1:40" ht="13" customHeight="1" x14ac:dyDescent="0.3">
      <c r="A48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87" s="11">
        <v>258</v>
      </c>
      <c r="C487" s="249" t="str">
        <f t="shared" ref="C487" si="68">TEXT(D487,"000")&amp;"-"&amp;TEXT(F487,"000")</f>
        <v>4级-3级</v>
      </c>
      <c r="D487" s="249" t="s">
        <v>37</v>
      </c>
      <c r="E487" s="249" t="s">
        <v>66</v>
      </c>
      <c r="F487" s="249" t="s">
        <v>33</v>
      </c>
      <c r="G487" s="249" t="s">
        <v>333</v>
      </c>
      <c r="H487" s="280">
        <f>IF(I487="主营业务收入",1,IF(I487="营业收入",2,IF(I487="租赁收入",3,IF(I487="利息收入",4,IF(I487="企业拆借利息收入",5,IF(I487="其他业务收入",6,IF(I487="其他收入",7,IF(I487="主营业务成本",8,IF(I487="营业成本",9,IF(I487="生产成本",10,IF(I487="其他业务成本",11,IF(I487="主营业务支出",12,IF(I487="其他业务支出",13,IF(I487="营业外支出",14,IF(I487="材料采购",15,IF(I487="库存商品",16,IF(I487="库存内销商品",17,IF(I487="其他应收款",18,IF(I487="长期股权投资",19,IF(I487="其他应付款",20,IF(I487="财务费用",21,IF(I487="管理费用",22,IF(I487="管理费",23,IF(I487="销售费用",24,IF(I487="投资收益",25,IF(I487="资产处置收益",26,B))))))))))))))))))))))))))</f>
        <v>8</v>
      </c>
      <c r="I487" s="122" t="s">
        <v>164</v>
      </c>
      <c r="J487" s="14" t="s">
        <v>122</v>
      </c>
      <c r="K487" s="215">
        <v>77627.7</v>
      </c>
      <c r="L487" s="185"/>
      <c r="M487" s="185"/>
      <c r="N487" s="185"/>
      <c r="O487" s="89"/>
      <c r="P487" s="89"/>
      <c r="Q487" s="91"/>
      <c r="R487" s="21"/>
      <c r="S487" s="21"/>
      <c r="T487" s="22"/>
      <c r="U487" s="21"/>
      <c r="V487" s="21"/>
      <c r="W487" s="22"/>
      <c r="X487" s="23"/>
      <c r="Y487" s="23"/>
      <c r="Z487" s="24"/>
      <c r="AA487" s="25" t="e">
        <f>ROUND(#REF!-W487-Z487,2)</f>
        <v>#REF!</v>
      </c>
      <c r="AB487" s="25">
        <f>ROUND(K487+Q487-T487,2)</f>
        <v>77627.7</v>
      </c>
      <c r="AC487" s="26"/>
      <c r="AD487" s="26"/>
      <c r="AE487" s="26"/>
      <c r="AF487" s="26"/>
      <c r="AG487" s="27"/>
      <c r="AH487" s="26"/>
      <c r="AI487" s="26"/>
      <c r="AJ487" s="26"/>
      <c r="AK487" s="26"/>
      <c r="AL487" s="26"/>
      <c r="AM487" s="26"/>
    </row>
    <row r="488" spans="1:40" ht="13" customHeight="1" x14ac:dyDescent="0.3">
      <c r="A48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488" s="11">
        <v>543</v>
      </c>
      <c r="C488" s="249" t="s">
        <v>497</v>
      </c>
      <c r="D488" s="249" t="s">
        <v>33</v>
      </c>
      <c r="E488" s="249" t="s">
        <v>114</v>
      </c>
      <c r="F488" s="249" t="s">
        <v>29</v>
      </c>
      <c r="G488" s="249" t="s">
        <v>46</v>
      </c>
      <c r="H488" s="280">
        <f>IF(I488="主营业务收入",1,IF(I488="营业收入",2,IF(I488="租赁收入",3,IF(I488="利息收入",4,IF(I488="企业拆借利息收入",5,IF(I488="其他业务收入",6,IF(I488="其他收入",7,IF(I488="主营业务成本",8,IF(I488="营业成本",9,IF(I488="生产成本",10,IF(I488="其他业务成本",11,IF(I488="主营业务支出",12,IF(I488="其他业务支出",13,IF(I488="营业外支出",14,IF(I488="材料采购",15,IF(I488="库存商品",16,IF(I488="库存内销商品",17,IF(I488="其他应收款",18,IF(I488="长期股权投资",19,IF(I488="其他应付款",20,IF(I488="财务费用",21,IF(I488="管理费用",22,IF(I488="管理费",23,IF(I488="销售费用",24,IF(I488="投资收益",25,IF(I488="资产处置收益",26,B))))))))))))))))))))))))))</f>
        <v>8</v>
      </c>
      <c r="I488" s="122" t="s">
        <v>164</v>
      </c>
      <c r="J488" s="16"/>
      <c r="K488" s="215">
        <v>77569.69</v>
      </c>
      <c r="L488" s="185"/>
      <c r="M488" s="185"/>
      <c r="N488" s="185"/>
      <c r="O488" s="89"/>
      <c r="P488" s="89"/>
      <c r="Q488" s="91"/>
      <c r="R488" s="21"/>
      <c r="S488" s="21"/>
      <c r="T488" s="22"/>
      <c r="U488" s="21"/>
      <c r="V488" s="21"/>
      <c r="W488" s="22"/>
      <c r="X488" s="23"/>
      <c r="Y488" s="23"/>
      <c r="Z488" s="24"/>
      <c r="AA488" s="25">
        <v>6131.19</v>
      </c>
      <c r="AB488" s="25">
        <v>77569.69</v>
      </c>
      <c r="AC488" s="26"/>
      <c r="AD488" s="26"/>
      <c r="AE488" s="26"/>
      <c r="AF488" s="26"/>
      <c r="AG488" s="27"/>
      <c r="AH488" s="26"/>
      <c r="AI488" s="26"/>
      <c r="AJ488" s="26"/>
      <c r="AK488" s="26"/>
      <c r="AL488" s="26"/>
      <c r="AM488" s="26"/>
    </row>
    <row r="489" spans="1:40" ht="14" x14ac:dyDescent="0.3">
      <c r="A48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89" s="11">
        <v>384</v>
      </c>
      <c r="C489" s="249" t="str">
        <f t="shared" ref="C489:C498" si="69">TEXT(D489,"000")&amp;"-"&amp;TEXT(F489,"000")</f>
        <v>4级-2级</v>
      </c>
      <c r="D489" s="249" t="s">
        <v>37</v>
      </c>
      <c r="E489" s="249" t="s">
        <v>42</v>
      </c>
      <c r="F489" s="249" t="s">
        <v>29</v>
      </c>
      <c r="G489" s="250" t="s">
        <v>363</v>
      </c>
      <c r="H489" s="280">
        <f>IF(I489="主营业务收入",1,IF(I489="营业收入",2,IF(I489="租赁收入",3,IF(I489="利息收入",4,IF(I489="企业拆借利息收入",5,IF(I489="其他业务收入",6,IF(I489="其他收入",7,IF(I489="主营业务成本",8,IF(I489="营业成本",9,IF(I489="生产成本",10,IF(I489="其他业务成本",11,IF(I489="主营业务支出",12,IF(I489="其他业务支出",13,IF(I489="营业外支出",14,IF(I489="材料采购",15,IF(I489="库存商品",16,IF(I489="库存内销商品",17,IF(I489="其他应收款",18,IF(I489="长期股权投资",19,IF(I489="其他应付款",20,IF(I489="财务费用",21,IF(I489="管理费用",22,IF(I489="管理费",23,IF(I489="销售费用",24,IF(I489="投资收益",25,IF(I489="资产处置收益",26,B))))))))))))))))))))))))))</f>
        <v>8</v>
      </c>
      <c r="I489" s="122" t="s">
        <v>164</v>
      </c>
      <c r="J489" s="14" t="s">
        <v>122</v>
      </c>
      <c r="K489" s="217">
        <v>69241.076190476189</v>
      </c>
      <c r="L489" s="185"/>
      <c r="M489" s="185"/>
      <c r="N489" s="185"/>
      <c r="O489" s="89"/>
      <c r="P489" s="89"/>
      <c r="Q489" s="91"/>
      <c r="R489" s="21"/>
      <c r="S489" s="21"/>
      <c r="T489" s="22"/>
      <c r="U489" s="21"/>
      <c r="V489" s="21"/>
      <c r="W489" s="22"/>
      <c r="X489" s="23"/>
      <c r="Y489" s="23"/>
      <c r="Z489" s="24"/>
      <c r="AA489" s="25" t="e">
        <f>ROUND(#REF!-W489-Z489,2)</f>
        <v>#REF!</v>
      </c>
      <c r="AB489" s="25" t="e">
        <f>ROUND(#REF!+Q489-T489,2)</f>
        <v>#REF!</v>
      </c>
      <c r="AC489" s="26"/>
      <c r="AD489" s="26"/>
      <c r="AE489" s="26"/>
      <c r="AF489" s="26"/>
      <c r="AG489" s="27"/>
      <c r="AH489" s="26"/>
      <c r="AI489" s="26"/>
      <c r="AJ489" s="26"/>
      <c r="AK489" s="26"/>
      <c r="AL489" s="26"/>
      <c r="AM489" s="26"/>
    </row>
    <row r="490" spans="1:40" ht="14" x14ac:dyDescent="0.3">
      <c r="A49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90" s="11">
        <v>393</v>
      </c>
      <c r="C490" s="250" t="str">
        <f t="shared" si="69"/>
        <v>4级-3级</v>
      </c>
      <c r="D490" s="249" t="s">
        <v>37</v>
      </c>
      <c r="E490" s="249" t="s">
        <v>42</v>
      </c>
      <c r="F490" s="250" t="s">
        <v>33</v>
      </c>
      <c r="G490" s="249" t="s">
        <v>231</v>
      </c>
      <c r="H490" s="280">
        <f>IF(I490="主营业务收入",1,IF(I490="营业收入",2,IF(I490="租赁收入",3,IF(I490="利息收入",4,IF(I490="企业拆借利息收入",5,IF(I490="其他业务收入",6,IF(I490="其他收入",7,IF(I490="主营业务成本",8,IF(I490="营业成本",9,IF(I490="生产成本",10,IF(I490="其他业务成本",11,IF(I490="主营业务支出",12,IF(I490="其他业务支出",13,IF(I490="营业外支出",14,IF(I490="材料采购",15,IF(I490="库存商品",16,IF(I490="库存内销商品",17,IF(I490="其他应收款",18,IF(I490="长期股权投资",19,IF(I490="其他应付款",20,IF(I490="财务费用",21,IF(I490="管理费用",22,IF(I490="管理费",23,IF(I490="销售费用",24,IF(I490="投资收益",25,IF(I490="资产处置收益",26,B))))))))))))))))))))))))))</f>
        <v>8</v>
      </c>
      <c r="I490" s="122" t="s">
        <v>164</v>
      </c>
      <c r="J490" s="14" t="s">
        <v>122</v>
      </c>
      <c r="K490" s="217">
        <v>62224.514285714286</v>
      </c>
      <c r="L490" s="185"/>
      <c r="M490" s="185"/>
      <c r="N490" s="185"/>
      <c r="O490" s="89"/>
      <c r="P490" s="89"/>
      <c r="Q490" s="91"/>
      <c r="R490" s="21"/>
      <c r="S490" s="21"/>
      <c r="T490" s="22"/>
      <c r="U490" s="21"/>
      <c r="V490" s="21"/>
      <c r="W490" s="22"/>
      <c r="X490" s="23"/>
      <c r="Y490" s="23"/>
      <c r="Z490" s="24"/>
      <c r="AA490" s="25" t="e">
        <f>ROUND(#REF!-W490-Z490,2)</f>
        <v>#REF!</v>
      </c>
      <c r="AB490" s="25">
        <f>ROUND(K470+Q490-T490,2)</f>
        <v>191576.87</v>
      </c>
      <c r="AC490" s="26"/>
      <c r="AD490" s="26"/>
      <c r="AE490" s="26"/>
      <c r="AF490" s="26"/>
      <c r="AG490" s="27"/>
      <c r="AH490" s="26"/>
      <c r="AI490" s="26"/>
      <c r="AJ490" s="26"/>
      <c r="AK490" s="26"/>
      <c r="AL490" s="26"/>
      <c r="AM490" s="26"/>
    </row>
    <row r="491" spans="1:40" s="240" customFormat="1" ht="14" x14ac:dyDescent="0.3">
      <c r="A491" s="225" t="str">
        <f>HYPERLINK("C:\Users\chizh\Desktop\ffcell\提取结果.xlsx#'2内部关联交易'!A1","[提取结果.xlsx]2内部关联交易")</f>
        <v>[提取结果.xlsx]2内部关联交易</v>
      </c>
      <c r="B491" s="226">
        <v>433</v>
      </c>
      <c r="C491" s="320" t="str">
        <f t="shared" si="69"/>
        <v>3级-2级</v>
      </c>
      <c r="D491" s="320" t="s">
        <v>665</v>
      </c>
      <c r="E491" s="321" t="s">
        <v>666</v>
      </c>
      <c r="F491" s="320" t="s">
        <v>669</v>
      </c>
      <c r="G491" s="321" t="s">
        <v>672</v>
      </c>
      <c r="H491" s="280">
        <f>IF(I491="主营业务收入",1,IF(I491="营业收入",2,IF(I491="租赁收入",3,IF(I491="利息收入",4,IF(I491="企业拆借利息收入",5,IF(I491="其他业务收入",6,IF(I491="其他收入",7,IF(I491="主营业务成本",8,IF(I491="营业成本",9,IF(I491="生产成本",10,IF(I491="其他业务成本",11,IF(I491="主营业务支出",12,IF(I491="其他业务支出",13,IF(I491="营业外支出",14,IF(I491="材料采购",15,IF(I491="库存商品",16,IF(I491="库存内销商品",17,IF(I491="其他应收款",18,IF(I491="长期股权投资",19,IF(I491="其他应付款",20,IF(I491="财务费用",21,IF(I491="管理费用",22,IF(I491="管理费",23,IF(I491="销售费用",24,IF(I491="投资收益",25,IF(I491="资产处置收益",26,B))))))))))))))))))))))))))</f>
        <v>8</v>
      </c>
      <c r="I491" s="364" t="s">
        <v>164</v>
      </c>
      <c r="J491" s="322" t="s">
        <v>402</v>
      </c>
      <c r="K491" s="323">
        <v>59955.75</v>
      </c>
      <c r="L491" s="243"/>
      <c r="M491" s="243"/>
      <c r="N491" s="243"/>
      <c r="O491" s="235"/>
      <c r="P491" s="246"/>
      <c r="Q491" s="236"/>
      <c r="R491" s="233"/>
      <c r="S491" s="233"/>
      <c r="T491" s="234"/>
      <c r="U491" s="233"/>
      <c r="V491" s="233"/>
      <c r="W491" s="234"/>
      <c r="X491" s="235"/>
      <c r="Y491" s="235"/>
      <c r="Z491" s="236"/>
      <c r="AA491" s="237" t="e">
        <f>ROUND(#REF!-W491-Z491,2)</f>
        <v>#REF!</v>
      </c>
      <c r="AB491" s="237">
        <f>ROUND(K491+Q491-T491,2)</f>
        <v>59955.75</v>
      </c>
      <c r="AC491" s="238"/>
      <c r="AD491" s="238"/>
      <c r="AE491" s="238"/>
      <c r="AF491" s="238"/>
      <c r="AG491" s="239"/>
      <c r="AH491" s="238"/>
      <c r="AI491" s="238"/>
      <c r="AJ491" s="238"/>
      <c r="AK491" s="238"/>
      <c r="AL491" s="238"/>
      <c r="AM491" s="238"/>
    </row>
    <row r="492" spans="1:40" ht="13" customHeight="1" x14ac:dyDescent="0.3">
      <c r="A49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92" s="11">
        <v>746</v>
      </c>
      <c r="C492" s="248" t="str">
        <f t="shared" si="69"/>
        <v>4级-2级</v>
      </c>
      <c r="D492" s="248" t="s">
        <v>37</v>
      </c>
      <c r="E492" s="248" t="s">
        <v>383</v>
      </c>
      <c r="F492" s="248" t="s">
        <v>29</v>
      </c>
      <c r="G492" s="248" t="s">
        <v>46</v>
      </c>
      <c r="H492" s="280">
        <f>IF(I492="主营业务收入",1,IF(I492="营业收入",2,IF(I492="租赁收入",3,IF(I492="利息收入",4,IF(I492="企业拆借利息收入",5,IF(I492="其他业务收入",6,IF(I492="其他收入",7,IF(I492="主营业务成本",8,IF(I492="营业成本",9,IF(I492="生产成本",10,IF(I492="其他业务成本",11,IF(I492="主营业务支出",12,IF(I492="其他业务支出",13,IF(I492="营业外支出",14,IF(I492="材料采购",15,IF(I492="库存商品",16,IF(I492="库存内销商品",17,IF(I492="其他应收款",18,IF(I492="长期股权投资",19,IF(I492="其他应付款",20,IF(I492="财务费用",21,IF(I492="管理费用",22,IF(I492="管理费",23,IF(I492="销售费用",24,IF(I492="投资收益",25,IF(I492="资产处置收益",26,B))))))))))))))))))))))))))</f>
        <v>8</v>
      </c>
      <c r="I492" s="122" t="s">
        <v>164</v>
      </c>
      <c r="J492" s="122"/>
      <c r="K492" s="215">
        <v>53132.71</v>
      </c>
      <c r="L492" s="185"/>
      <c r="M492" s="185"/>
      <c r="N492" s="185"/>
      <c r="O492" s="125"/>
      <c r="P492" s="126"/>
      <c r="Q492" s="124"/>
      <c r="R492" s="66"/>
      <c r="S492" s="66"/>
      <c r="T492" s="67"/>
      <c r="U492" s="66"/>
      <c r="V492" s="66"/>
      <c r="W492" s="67"/>
      <c r="X492" s="68"/>
      <c r="Y492" s="68"/>
      <c r="Z492" s="69"/>
      <c r="AA492" s="70" t="e">
        <f>ROUND(#REF!-W492-Z492,2)</f>
        <v>#REF!</v>
      </c>
      <c r="AB492" s="70">
        <f>ROUND(K492+Q492-T492,2)</f>
        <v>53132.71</v>
      </c>
      <c r="AC492" s="71"/>
      <c r="AD492" s="71"/>
      <c r="AE492" s="71"/>
      <c r="AF492" s="71"/>
      <c r="AG492" s="72"/>
      <c r="AH492" s="71"/>
      <c r="AI492" s="71"/>
      <c r="AJ492" s="71"/>
      <c r="AK492" s="71"/>
      <c r="AL492" s="71"/>
      <c r="AM492" s="71"/>
    </row>
    <row r="493" spans="1:40" ht="13" customHeight="1" x14ac:dyDescent="0.3">
      <c r="A493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93" s="11">
        <v>161</v>
      </c>
      <c r="C493" s="249" t="str">
        <f t="shared" si="69"/>
        <v>3级-3级</v>
      </c>
      <c r="D493" s="249" t="s">
        <v>33</v>
      </c>
      <c r="E493" s="249" t="s">
        <v>162</v>
      </c>
      <c r="F493" s="249" t="s">
        <v>33</v>
      </c>
      <c r="G493" s="249" t="s">
        <v>117</v>
      </c>
      <c r="H493" s="280">
        <f>IF(I493="主营业务收入",1,IF(I493="营业收入",2,IF(I493="租赁收入",3,IF(I493="利息收入",4,IF(I493="企业拆借利息收入",5,IF(I493="其他业务收入",6,IF(I493="其他收入",7,IF(I493="主营业务成本",8,IF(I493="营业成本",9,IF(I493="生产成本",10,IF(I493="其他业务成本",11,IF(I493="主营业务支出",12,IF(I493="其他业务支出",13,IF(I493="营业外支出",14,IF(I493="材料采购",15,IF(I493="库存商品",16,IF(I493="库存内销商品",17,IF(I493="其他应收款",18,IF(I493="长期股权投资",19,IF(I493="其他应付款",20,IF(I493="财务费用",21,IF(I493="管理费用",22,IF(I493="管理费",23,IF(I493="销售费用",24,IF(I493="投资收益",25,IF(I493="资产处置收益",26,B))))))))))))))))))))))))))</f>
        <v>8</v>
      </c>
      <c r="I493" s="122" t="s">
        <v>164</v>
      </c>
      <c r="J493" s="14" t="s">
        <v>229</v>
      </c>
      <c r="K493" s="215">
        <v>45856.88</v>
      </c>
      <c r="L493" s="185"/>
      <c r="M493" s="185"/>
      <c r="N493" s="185"/>
      <c r="O493" s="89"/>
      <c r="P493" s="89"/>
      <c r="Q493" s="91"/>
      <c r="R493" s="21"/>
      <c r="S493" s="21"/>
      <c r="T493" s="22"/>
      <c r="U493" s="21"/>
      <c r="V493" s="21"/>
      <c r="W493" s="22"/>
      <c r="X493" s="23"/>
      <c r="Y493" s="23"/>
      <c r="Z493" s="24"/>
      <c r="AA493" s="25" t="e">
        <f>ROUND(#REF!-W493-Z493,2)</f>
        <v>#REF!</v>
      </c>
      <c r="AB493" s="25">
        <f>ROUND(K493+Q493-T493,2)</f>
        <v>45856.88</v>
      </c>
      <c r="AC493" s="26"/>
      <c r="AD493" s="26"/>
      <c r="AE493" s="26"/>
      <c r="AF493" s="26"/>
      <c r="AG493" s="27"/>
      <c r="AH493" s="26"/>
      <c r="AI493" s="26"/>
      <c r="AJ493" s="26"/>
      <c r="AK493" s="26"/>
      <c r="AL493" s="26"/>
      <c r="AM493" s="26"/>
    </row>
    <row r="494" spans="1:40" ht="14" x14ac:dyDescent="0.3">
      <c r="A494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494" s="11">
        <v>114</v>
      </c>
      <c r="C494" s="249" t="str">
        <f t="shared" si="69"/>
        <v>3级-2级</v>
      </c>
      <c r="D494" s="249" t="s">
        <v>33</v>
      </c>
      <c r="E494" s="249" t="s">
        <v>169</v>
      </c>
      <c r="F494" s="249" t="s">
        <v>29</v>
      </c>
      <c r="G494" s="249" t="s">
        <v>46</v>
      </c>
      <c r="H494" s="280">
        <f>IF(I494="主营业务收入",1,IF(I494="营业收入",2,IF(I494="租赁收入",3,IF(I494="利息收入",4,IF(I494="企业拆借利息收入",5,IF(I494="其他业务收入",6,IF(I494="其他收入",7,IF(I494="主营业务成本",8,IF(I494="营业成本",9,IF(I494="生产成本",10,IF(I494="其他业务成本",11,IF(I494="主营业务支出",12,IF(I494="其他业务支出",13,IF(I494="营业外支出",14,IF(I494="材料采购",15,IF(I494="库存商品",16,IF(I494="库存内销商品",17,IF(I494="其他应收款",18,IF(I494="长期股权投资",19,IF(I494="其他应付款",20,IF(I494="财务费用",21,IF(I494="管理费用",22,IF(I494="管理费",23,IF(I494="销售费用",24,IF(I494="投资收益",25,IF(I494="资产处置收益",26,B))))))))))))))))))))))))))</f>
        <v>8</v>
      </c>
      <c r="I494" s="122" t="s">
        <v>164</v>
      </c>
      <c r="J494" s="16"/>
      <c r="K494" s="215">
        <v>42960</v>
      </c>
      <c r="L494" s="185"/>
      <c r="M494" s="185"/>
      <c r="N494" s="185"/>
      <c r="O494" s="89"/>
      <c r="P494" s="89"/>
      <c r="Q494" s="91"/>
      <c r="R494" s="21"/>
      <c r="S494" s="21"/>
      <c r="T494" s="22"/>
      <c r="U494" s="21"/>
      <c r="V494" s="21"/>
      <c r="W494" s="22"/>
      <c r="X494" s="23"/>
      <c r="Y494" s="23"/>
      <c r="Z494" s="24"/>
      <c r="AA494" s="25" t="e">
        <f>ROUND(#REF!-W494-Z494,2)</f>
        <v>#REF!</v>
      </c>
      <c r="AB494" s="25">
        <f>ROUND(K494+Q494-T494,2)</f>
        <v>42960</v>
      </c>
      <c r="AC494" s="26"/>
      <c r="AD494" s="26"/>
      <c r="AE494" s="26"/>
      <c r="AF494" s="26"/>
      <c r="AG494" s="27"/>
      <c r="AH494" s="26"/>
      <c r="AI494" s="26"/>
      <c r="AJ494" s="26"/>
      <c r="AK494" s="26"/>
      <c r="AL494" s="26"/>
      <c r="AM494" s="26"/>
    </row>
    <row r="495" spans="1:40" ht="13" customHeight="1" x14ac:dyDescent="0.3">
      <c r="A49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95" s="11">
        <v>360</v>
      </c>
      <c r="C495" s="250" t="str">
        <f t="shared" si="69"/>
        <v>4级-3级</v>
      </c>
      <c r="D495" s="249" t="s">
        <v>37</v>
      </c>
      <c r="E495" s="249" t="s">
        <v>42</v>
      </c>
      <c r="F495" s="250" t="s">
        <v>33</v>
      </c>
      <c r="G495" s="249" t="s">
        <v>117</v>
      </c>
      <c r="H495" s="280">
        <f>IF(I495="主营业务收入",1,IF(I495="营业收入",2,IF(I495="租赁收入",3,IF(I495="利息收入",4,IF(I495="企业拆借利息收入",5,IF(I495="其他业务收入",6,IF(I495="其他收入",7,IF(I495="主营业务成本",8,IF(I495="营业成本",9,IF(I495="生产成本",10,IF(I495="其他业务成本",11,IF(I495="主营业务支出",12,IF(I495="其他业务支出",13,IF(I495="营业外支出",14,IF(I495="材料采购",15,IF(I495="库存商品",16,IF(I495="库存内销商品",17,IF(I495="其他应收款",18,IF(I495="长期股权投资",19,IF(I495="其他应付款",20,IF(I495="财务费用",21,IF(I495="管理费用",22,IF(I495="管理费",23,IF(I495="销售费用",24,IF(I495="投资收益",25,IF(I495="资产处置收益",26,B))))))))))))))))))))))))))</f>
        <v>8</v>
      </c>
      <c r="I495" s="122" t="s">
        <v>164</v>
      </c>
      <c r="J495" s="14" t="s">
        <v>122</v>
      </c>
      <c r="K495" s="215">
        <v>38587.428571428565</v>
      </c>
      <c r="L495" s="185"/>
      <c r="M495" s="185"/>
      <c r="N495" s="185"/>
      <c r="O495" s="89"/>
      <c r="P495" s="90"/>
      <c r="Q495" s="91"/>
      <c r="R495" s="21"/>
      <c r="S495" s="21"/>
      <c r="T495" s="22"/>
      <c r="U495" s="21"/>
      <c r="V495" s="21"/>
      <c r="W495" s="22"/>
      <c r="X495" s="23"/>
      <c r="Y495" s="23"/>
      <c r="Z495" s="24"/>
      <c r="AA495" s="25" t="e">
        <f>ROUND(#REF!-W495-Z495,2)</f>
        <v>#REF!</v>
      </c>
      <c r="AB495" s="25">
        <f>ROUND(K494+Q495-T495,2)</f>
        <v>42960</v>
      </c>
      <c r="AC495" s="26"/>
      <c r="AD495" s="26"/>
      <c r="AE495" s="26"/>
      <c r="AF495" s="26"/>
      <c r="AG495" s="27"/>
      <c r="AH495" s="26"/>
      <c r="AI495" s="26"/>
      <c r="AJ495" s="26"/>
      <c r="AK495" s="26"/>
      <c r="AL495" s="26"/>
      <c r="AM495" s="26"/>
    </row>
    <row r="496" spans="1:40" ht="14" x14ac:dyDescent="0.3">
      <c r="A49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96" s="11">
        <v>253</v>
      </c>
      <c r="C496" s="249" t="str">
        <f t="shared" si="69"/>
        <v>4级-3级</v>
      </c>
      <c r="D496" s="249" t="s">
        <v>37</v>
      </c>
      <c r="E496" s="249" t="s">
        <v>66</v>
      </c>
      <c r="F496" s="249" t="s">
        <v>33</v>
      </c>
      <c r="G496" s="249" t="s">
        <v>159</v>
      </c>
      <c r="H496" s="280">
        <f>IF(I496="主营业务收入",1,IF(I496="营业收入",2,IF(I496="租赁收入",3,IF(I496="利息收入",4,IF(I496="企业拆借利息收入",5,IF(I496="其他业务收入",6,IF(I496="其他收入",7,IF(I496="主营业务成本",8,IF(I496="营业成本",9,IF(I496="生产成本",10,IF(I496="其他业务成本",11,IF(I496="主营业务支出",12,IF(I496="其他业务支出",13,IF(I496="营业外支出",14,IF(I496="材料采购",15,IF(I496="库存商品",16,IF(I496="库存内销商品",17,IF(I496="其他应收款",18,IF(I496="长期股权投资",19,IF(I496="其他应付款",20,IF(I496="财务费用",21,IF(I496="管理费用",22,IF(I496="管理费",23,IF(I496="销售费用",24,IF(I496="投资收益",25,IF(I496="资产处置收益",26,B))))))))))))))))))))))))))</f>
        <v>8</v>
      </c>
      <c r="I496" s="122" t="s">
        <v>164</v>
      </c>
      <c r="J496" s="14" t="s">
        <v>122</v>
      </c>
      <c r="K496" s="215">
        <v>37700</v>
      </c>
      <c r="L496" s="185"/>
      <c r="M496" s="185"/>
      <c r="N496" s="185"/>
      <c r="O496" s="89"/>
      <c r="P496" s="90"/>
      <c r="Q496" s="91"/>
      <c r="R496" s="21"/>
      <c r="S496" s="21"/>
      <c r="T496" s="22"/>
      <c r="U496" s="21"/>
      <c r="V496" s="21"/>
      <c r="W496" s="22"/>
      <c r="X496" s="23"/>
      <c r="Y496" s="23"/>
      <c r="Z496" s="24"/>
      <c r="AA496" s="25" t="e">
        <f>ROUND(#REF!-W496-Z496,2)</f>
        <v>#REF!</v>
      </c>
      <c r="AB496" s="25">
        <f>ROUND(K496+Q496-T496,2)</f>
        <v>37700</v>
      </c>
      <c r="AC496" s="26"/>
      <c r="AD496" s="26"/>
      <c r="AE496" s="26"/>
      <c r="AF496" s="26"/>
      <c r="AG496" s="27"/>
      <c r="AH496" s="26"/>
      <c r="AI496" s="26"/>
      <c r="AJ496" s="26"/>
      <c r="AK496" s="26"/>
      <c r="AL496" s="26"/>
      <c r="AM496" s="26"/>
    </row>
    <row r="497" spans="1:40" ht="13" customHeight="1" x14ac:dyDescent="0.3">
      <c r="A497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497" s="11">
        <v>99</v>
      </c>
      <c r="C497" s="249" t="str">
        <f t="shared" si="69"/>
        <v>2级-2级</v>
      </c>
      <c r="D497" s="249" t="s">
        <v>29</v>
      </c>
      <c r="E497" s="249" t="s">
        <v>158</v>
      </c>
      <c r="F497" s="249" t="s">
        <v>29</v>
      </c>
      <c r="G497" s="249" t="s">
        <v>54</v>
      </c>
      <c r="H497" s="280">
        <f>IF(I497="主营业务收入",1,IF(I497="营业收入",2,IF(I497="租赁收入",3,IF(I497="利息收入",4,IF(I497="企业拆借利息收入",5,IF(I497="其他业务收入",6,IF(I497="其他收入",7,IF(I497="主营业务成本",8,IF(I497="营业成本",9,IF(I497="生产成本",10,IF(I497="其他业务成本",11,IF(I497="主营业务支出",12,IF(I497="其他业务支出",13,IF(I497="营业外支出",14,IF(I497="材料采购",15,IF(I497="库存商品",16,IF(I497="库存内销商品",17,IF(I497="其他应收款",18,IF(I497="长期股权投资",19,IF(I497="其他应付款",20,IF(I497="财务费用",21,IF(I497="管理费用",22,IF(I497="管理费",23,IF(I497="销售费用",24,IF(I497="投资收益",25,IF(I497="资产处置收益",26,B))))))))))))))))))))))))))</f>
        <v>8</v>
      </c>
      <c r="I497" s="122" t="s">
        <v>164</v>
      </c>
      <c r="J497" s="16"/>
      <c r="K497" s="215">
        <v>33000</v>
      </c>
      <c r="L497" s="185"/>
      <c r="M497" s="185"/>
      <c r="N497" s="185"/>
      <c r="O497" s="89"/>
      <c r="P497" s="89"/>
      <c r="Q497" s="91"/>
      <c r="R497" s="21"/>
      <c r="S497" s="21"/>
      <c r="T497" s="22"/>
      <c r="U497" s="21"/>
      <c r="V497" s="21"/>
      <c r="W497" s="22"/>
      <c r="X497" s="23"/>
      <c r="Y497" s="23"/>
      <c r="Z497" s="24"/>
      <c r="AA497" s="25">
        <f>ROUND(K499-W497-Z497,2)</f>
        <v>30716.98</v>
      </c>
      <c r="AB497" s="25">
        <f>ROUND(K497+Q497-T497,2)</f>
        <v>33000</v>
      </c>
      <c r="AC497" s="26"/>
      <c r="AD497" s="26"/>
      <c r="AE497" s="26"/>
      <c r="AF497" s="26"/>
      <c r="AG497" s="27"/>
      <c r="AH497" s="26"/>
      <c r="AI497" s="26"/>
      <c r="AJ497" s="26"/>
      <c r="AK497" s="26"/>
      <c r="AL497" s="26"/>
      <c r="AM497" s="26"/>
    </row>
    <row r="498" spans="1:40" ht="13" customHeight="1" x14ac:dyDescent="0.3">
      <c r="A49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98" s="11">
        <v>748</v>
      </c>
      <c r="C498" s="248" t="str">
        <f t="shared" si="69"/>
        <v>4级-3级</v>
      </c>
      <c r="D498" s="248" t="s">
        <v>37</v>
      </c>
      <c r="E498" s="248" t="s">
        <v>383</v>
      </c>
      <c r="F498" s="248" t="s">
        <v>33</v>
      </c>
      <c r="G498" s="248" t="s">
        <v>354</v>
      </c>
      <c r="H498" s="280">
        <f>IF(I498="主营业务收入",1,IF(I498="营业收入",2,IF(I498="租赁收入",3,IF(I498="利息收入",4,IF(I498="企业拆借利息收入",5,IF(I498="其他业务收入",6,IF(I498="其他收入",7,IF(I498="主营业务成本",8,IF(I498="营业成本",9,IF(I498="生产成本",10,IF(I498="其他业务成本",11,IF(I498="主营业务支出",12,IF(I498="其他业务支出",13,IF(I498="营业外支出",14,IF(I498="材料采购",15,IF(I498="库存商品",16,IF(I498="库存内销商品",17,IF(I498="其他应收款",18,IF(I498="长期股权投资",19,IF(I498="其他应付款",20,IF(I498="财务费用",21,IF(I498="管理费用",22,IF(I498="管理费",23,IF(I498="销售费用",24,IF(I498="投资收益",25,IF(I498="资产处置收益",26,B))))))))))))))))))))))))))</f>
        <v>8</v>
      </c>
      <c r="I498" s="122" t="s">
        <v>164</v>
      </c>
      <c r="J498" s="122"/>
      <c r="K498" s="215">
        <v>31102.34</v>
      </c>
      <c r="L498" s="185"/>
      <c r="M498" s="185"/>
      <c r="N498" s="185"/>
      <c r="O498" s="125"/>
      <c r="P498" s="126"/>
      <c r="Q498" s="124"/>
      <c r="R498" s="66"/>
      <c r="S498" s="66"/>
      <c r="T498" s="67"/>
      <c r="U498" s="66"/>
      <c r="V498" s="66"/>
      <c r="W498" s="67"/>
      <c r="X498" s="68"/>
      <c r="Y498" s="68"/>
      <c r="Z498" s="69"/>
      <c r="AA498" s="70" t="e">
        <f>ROUND(#REF!-W498-Z498,2)</f>
        <v>#REF!</v>
      </c>
      <c r="AB498" s="70">
        <f>ROUND(K498+Q498-T498,2)</f>
        <v>31102.34</v>
      </c>
      <c r="AC498" s="71"/>
      <c r="AD498" s="71"/>
      <c r="AE498" s="71"/>
      <c r="AF498" s="71"/>
      <c r="AG498" s="72"/>
      <c r="AH498" s="71"/>
      <c r="AI498" s="71"/>
      <c r="AJ498" s="71"/>
      <c r="AK498" s="71"/>
      <c r="AL498" s="71"/>
      <c r="AM498" s="71"/>
    </row>
    <row r="499" spans="1:40" ht="14" x14ac:dyDescent="0.3">
      <c r="A499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499" s="11">
        <v>535</v>
      </c>
      <c r="C499" s="249" t="s">
        <v>497</v>
      </c>
      <c r="D499" s="249" t="s">
        <v>33</v>
      </c>
      <c r="E499" s="277" t="s">
        <v>114</v>
      </c>
      <c r="F499" s="277" t="s">
        <v>29</v>
      </c>
      <c r="G499" s="277" t="s">
        <v>54</v>
      </c>
      <c r="H499" s="280">
        <f>IF(I499="主营业务收入",1,IF(I499="营业收入",2,IF(I499="租赁收入",3,IF(I499="利息收入",4,IF(I499="企业拆借利息收入",5,IF(I499="其他业务收入",6,IF(I499="其他收入",7,IF(I499="主营业务成本",8,IF(I499="营业成本",9,IF(I499="生产成本",10,IF(I499="其他业务成本",11,IF(I499="主营业务支出",12,IF(I499="其他业务支出",13,IF(I499="营业外支出",14,IF(I499="材料采购",15,IF(I499="库存商品",16,IF(I499="库存内销商品",17,IF(I499="其他应收款",18,IF(I499="长期股权投资",19,IF(I499="其他应付款",20,IF(I499="财务费用",21,IF(I499="管理费用",22,IF(I499="管理费",23,IF(I499="销售费用",24,IF(I499="投资收益",25,IF(I499="资产处置收益",26,B))))))))))))))))))))))))))</f>
        <v>8</v>
      </c>
      <c r="I499" s="122" t="s">
        <v>164</v>
      </c>
      <c r="J499" s="16"/>
      <c r="K499" s="215">
        <v>30716.98</v>
      </c>
      <c r="L499" s="185"/>
      <c r="M499" s="185"/>
      <c r="N499" s="185"/>
      <c r="O499" s="89"/>
      <c r="P499" s="89"/>
      <c r="Q499" s="91"/>
      <c r="R499" s="21"/>
      <c r="S499" s="21"/>
      <c r="T499" s="22"/>
      <c r="U499" s="21"/>
      <c r="V499" s="21"/>
      <c r="W499" s="22"/>
      <c r="X499" s="23"/>
      <c r="Y499" s="23"/>
      <c r="Z499" s="24"/>
      <c r="AA499" s="25">
        <v>896217.59</v>
      </c>
      <c r="AB499" s="25">
        <v>30716.98</v>
      </c>
      <c r="AC499" s="26"/>
      <c r="AD499" s="26"/>
      <c r="AE499" s="26"/>
      <c r="AF499" s="26"/>
      <c r="AG499" s="27"/>
      <c r="AH499" s="26"/>
      <c r="AI499" s="26"/>
      <c r="AJ499" s="26"/>
      <c r="AK499" s="26"/>
      <c r="AL499" s="26"/>
      <c r="AM499" s="26"/>
    </row>
    <row r="500" spans="1:40" ht="14" x14ac:dyDescent="0.3">
      <c r="A50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00" s="11">
        <v>377</v>
      </c>
      <c r="C500" s="250" t="str">
        <f t="shared" ref="C500:C511" si="70">TEXT(D500,"000")&amp;"-"&amp;TEXT(F500,"000")</f>
        <v>4级-5级</v>
      </c>
      <c r="D500" s="249" t="s">
        <v>37</v>
      </c>
      <c r="E500" s="249" t="s">
        <v>42</v>
      </c>
      <c r="F500" s="250" t="s">
        <v>359</v>
      </c>
      <c r="G500" s="250" t="s">
        <v>360</v>
      </c>
      <c r="H500" s="280">
        <f>IF(I500="主营业务收入",1,IF(I500="营业收入",2,IF(I500="租赁收入",3,IF(I500="利息收入",4,IF(I500="企业拆借利息收入",5,IF(I500="其他业务收入",6,IF(I500="其他收入",7,IF(I500="主营业务成本",8,IF(I500="营业成本",9,IF(I500="生产成本",10,IF(I500="其他业务成本",11,IF(I500="主营业务支出",12,IF(I500="其他业务支出",13,IF(I500="营业外支出",14,IF(I500="材料采购",15,IF(I500="库存商品",16,IF(I500="库存内销商品",17,IF(I500="其他应收款",18,IF(I500="长期股权投资",19,IF(I500="其他应付款",20,IF(I500="财务费用",21,IF(I500="管理费用",22,IF(I500="管理费",23,IF(I500="销售费用",24,IF(I500="投资收益",25,IF(I500="资产处置收益",26,B))))))))))))))))))))))))))</f>
        <v>8</v>
      </c>
      <c r="I500" s="122" t="s">
        <v>164</v>
      </c>
      <c r="J500" s="14" t="s">
        <v>122</v>
      </c>
      <c r="K500" s="215">
        <v>29138.095238095237</v>
      </c>
      <c r="L500" s="198"/>
      <c r="M500" s="198"/>
      <c r="N500" s="198"/>
      <c r="O500" s="89"/>
      <c r="P500" s="89"/>
      <c r="Q500" s="91"/>
      <c r="R500" s="21"/>
      <c r="S500" s="21"/>
      <c r="T500" s="22"/>
      <c r="U500" s="21"/>
      <c r="V500" s="21"/>
      <c r="W500" s="22"/>
      <c r="X500" s="23"/>
      <c r="Y500" s="23"/>
      <c r="Z500" s="24"/>
      <c r="AA500" s="25" t="e">
        <f>ROUND(#REF!-W500-Z500,2)</f>
        <v>#REF!</v>
      </c>
      <c r="AB500" s="25" t="e">
        <f>ROUND(#REF!+Q500-T500,2)</f>
        <v>#REF!</v>
      </c>
      <c r="AC500" s="26"/>
      <c r="AD500" s="26"/>
      <c r="AE500" s="26"/>
      <c r="AF500" s="26"/>
      <c r="AG500" s="27"/>
      <c r="AH500" s="26"/>
      <c r="AI500" s="26"/>
      <c r="AJ500" s="26"/>
      <c r="AK500" s="26"/>
      <c r="AL500" s="26"/>
      <c r="AM500" s="26"/>
    </row>
    <row r="501" spans="1:40" ht="13" customHeight="1" x14ac:dyDescent="0.3">
      <c r="A501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01" s="11">
        <v>159</v>
      </c>
      <c r="C501" s="249" t="str">
        <f t="shared" si="70"/>
        <v>3级-4级</v>
      </c>
      <c r="D501" s="249" t="s">
        <v>33</v>
      </c>
      <c r="E501" s="249" t="s">
        <v>162</v>
      </c>
      <c r="F501" s="249" t="s">
        <v>37</v>
      </c>
      <c r="G501" s="249" t="s">
        <v>148</v>
      </c>
      <c r="H501" s="280">
        <f>IF(I501="主营业务收入",1,IF(I501="营业收入",2,IF(I501="租赁收入",3,IF(I501="利息收入",4,IF(I501="企业拆借利息收入",5,IF(I501="其他业务收入",6,IF(I501="其他收入",7,IF(I501="主营业务成本",8,IF(I501="营业成本",9,IF(I501="生产成本",10,IF(I501="其他业务成本",11,IF(I501="主营业务支出",12,IF(I501="其他业务支出",13,IF(I501="营业外支出",14,IF(I501="材料采购",15,IF(I501="库存商品",16,IF(I501="库存内销商品",17,IF(I501="其他应收款",18,IF(I501="长期股权投资",19,IF(I501="其他应付款",20,IF(I501="财务费用",21,IF(I501="管理费用",22,IF(I501="管理费",23,IF(I501="销售费用",24,IF(I501="投资收益",25,IF(I501="资产处置收益",26,B))))))))))))))))))))))))))</f>
        <v>8</v>
      </c>
      <c r="I501" s="122" t="s">
        <v>164</v>
      </c>
      <c r="J501" s="14" t="s">
        <v>229</v>
      </c>
      <c r="K501" s="215">
        <v>27610.61</v>
      </c>
      <c r="L501" s="185"/>
      <c r="M501" s="185"/>
      <c r="N501" s="185"/>
      <c r="O501" s="89"/>
      <c r="P501" s="90"/>
      <c r="Q501" s="91"/>
      <c r="R501" s="21"/>
      <c r="S501" s="21"/>
      <c r="T501" s="22"/>
      <c r="U501" s="21"/>
      <c r="V501" s="21"/>
      <c r="W501" s="22"/>
      <c r="X501" s="23"/>
      <c r="Y501" s="23"/>
      <c r="Z501" s="24"/>
      <c r="AA501" s="25" t="e">
        <f>ROUND(#REF!-W501-Z501,2)</f>
        <v>#REF!</v>
      </c>
      <c r="AB501" s="25">
        <f t="shared" ref="AB501:AB511" si="71">ROUND(K501+Q501-T501,2)</f>
        <v>27610.61</v>
      </c>
      <c r="AC501" s="26"/>
      <c r="AD501" s="26"/>
      <c r="AE501" s="26"/>
      <c r="AF501" s="26"/>
      <c r="AG501" s="27"/>
      <c r="AH501" s="26"/>
      <c r="AI501" s="26"/>
      <c r="AJ501" s="26"/>
      <c r="AK501" s="26"/>
      <c r="AL501" s="26"/>
      <c r="AM501" s="26"/>
    </row>
    <row r="502" spans="1:40" ht="14" x14ac:dyDescent="0.3">
      <c r="A502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02" s="11">
        <v>165</v>
      </c>
      <c r="C502" s="249" t="str">
        <f t="shared" si="70"/>
        <v>3级-3级</v>
      </c>
      <c r="D502" s="249" t="s">
        <v>33</v>
      </c>
      <c r="E502" s="249" t="s">
        <v>162</v>
      </c>
      <c r="F502" s="249" t="s">
        <v>33</v>
      </c>
      <c r="G502" s="249" t="s">
        <v>114</v>
      </c>
      <c r="H502" s="280">
        <f>IF(I502="主营业务收入",1,IF(I502="营业收入",2,IF(I502="租赁收入",3,IF(I502="利息收入",4,IF(I502="企业拆借利息收入",5,IF(I502="其他业务收入",6,IF(I502="其他收入",7,IF(I502="主营业务成本",8,IF(I502="营业成本",9,IF(I502="生产成本",10,IF(I502="其他业务成本",11,IF(I502="主营业务支出",12,IF(I502="其他业务支出",13,IF(I502="营业外支出",14,IF(I502="材料采购",15,IF(I502="库存商品",16,IF(I502="库存内销商品",17,IF(I502="其他应收款",18,IF(I502="长期股权投资",19,IF(I502="其他应付款",20,IF(I502="财务费用",21,IF(I502="管理费用",22,IF(I502="管理费",23,IF(I502="销售费用",24,IF(I502="投资收益",25,IF(I502="资产处置收益",26,B))))))))))))))))))))))))))</f>
        <v>8</v>
      </c>
      <c r="I502" s="122" t="s">
        <v>164</v>
      </c>
      <c r="J502" s="14" t="s">
        <v>229</v>
      </c>
      <c r="K502" s="215">
        <v>25471.7</v>
      </c>
      <c r="L502" s="185"/>
      <c r="M502" s="185"/>
      <c r="N502" s="185"/>
      <c r="O502" s="89"/>
      <c r="P502" s="89"/>
      <c r="Q502" s="91"/>
      <c r="R502" s="21"/>
      <c r="S502" s="21"/>
      <c r="T502" s="22"/>
      <c r="U502" s="21"/>
      <c r="V502" s="21"/>
      <c r="W502" s="22"/>
      <c r="X502" s="23"/>
      <c r="Y502" s="23"/>
      <c r="Z502" s="24"/>
      <c r="AA502" s="25" t="e">
        <f>ROUND(#REF!-W502-Z502,2)</f>
        <v>#REF!</v>
      </c>
      <c r="AB502" s="25">
        <f t="shared" si="71"/>
        <v>25471.7</v>
      </c>
      <c r="AC502" s="26"/>
      <c r="AD502" s="26"/>
      <c r="AE502" s="26"/>
      <c r="AF502" s="26"/>
      <c r="AG502" s="27"/>
      <c r="AH502" s="26"/>
      <c r="AI502" s="26"/>
      <c r="AJ502" s="26"/>
      <c r="AK502" s="26"/>
      <c r="AL502" s="26"/>
      <c r="AM502" s="26"/>
    </row>
    <row r="503" spans="1:40" ht="13" customHeight="1" x14ac:dyDescent="0.3">
      <c r="A503" s="174" t="str">
        <f>HYPERLINK("C:\Users\chizh\Desktop\ffcell\提取结果.xlsx#'2内部关联交易-1'!A1","[提取结果.xlsx]2内部关联交易-1")</f>
        <v>[提取结果.xlsx]2内部关联交易-1</v>
      </c>
      <c r="B503" s="11">
        <v>454</v>
      </c>
      <c r="C503" s="249" t="str">
        <f t="shared" si="70"/>
        <v>4级-2级</v>
      </c>
      <c r="D503" s="249" t="s">
        <v>37</v>
      </c>
      <c r="E503" s="249" t="s">
        <v>148</v>
      </c>
      <c r="F503" s="249" t="s">
        <v>29</v>
      </c>
      <c r="G503" s="249" t="s">
        <v>450</v>
      </c>
      <c r="H503" s="280">
        <f>IF(I503="主营业务收入",1,IF(I503="营业收入",2,IF(I503="租赁收入",3,IF(I503="利息收入",4,IF(I503="企业拆借利息收入",5,IF(I503="其他业务收入",6,IF(I503="其他收入",7,IF(I503="主营业务成本",8,IF(I503="营业成本",9,IF(I503="生产成本",10,IF(I503="其他业务成本",11,IF(I503="主营业务支出",12,IF(I503="其他业务支出",13,IF(I503="营业外支出",14,IF(I503="材料采购",15,IF(I503="库存商品",16,IF(I503="库存内销商品",17,IF(I503="其他应收款",18,IF(I503="长期股权投资",19,IF(I503="其他应付款",20,IF(I503="财务费用",21,IF(I503="管理费用",22,IF(I503="管理费",23,IF(I503="销售费用",24,IF(I503="投资收益",25,IF(I503="资产处置收益",26,B))))))))))))))))))))))))))</f>
        <v>8</v>
      </c>
      <c r="I503" s="122" t="s">
        <v>164</v>
      </c>
      <c r="J503" s="14" t="s">
        <v>164</v>
      </c>
      <c r="K503" s="215">
        <v>23825.99</v>
      </c>
      <c r="L503" s="185"/>
      <c r="M503" s="185"/>
      <c r="N503" s="185"/>
      <c r="O503" s="89"/>
      <c r="P503" s="90"/>
      <c r="Q503" s="91"/>
      <c r="R503" s="21"/>
      <c r="S503" s="21"/>
      <c r="T503" s="22"/>
      <c r="U503" s="21"/>
      <c r="V503" s="21"/>
      <c r="W503" s="22"/>
      <c r="X503" s="23"/>
      <c r="Y503" s="23"/>
      <c r="Z503" s="24"/>
      <c r="AA503" s="25" t="e">
        <f>ROUND(#REF!-W503-Z503,2)</f>
        <v>#REF!</v>
      </c>
      <c r="AB503" s="25">
        <f t="shared" si="71"/>
        <v>23825.99</v>
      </c>
      <c r="AC503" s="26"/>
      <c r="AD503" s="26"/>
      <c r="AE503" s="26"/>
      <c r="AF503" s="26"/>
      <c r="AG503" s="27"/>
      <c r="AH503" s="26"/>
      <c r="AI503" s="26"/>
      <c r="AJ503" s="26"/>
      <c r="AK503" s="26"/>
      <c r="AL503" s="26"/>
      <c r="AM503" s="26"/>
    </row>
    <row r="504" spans="1:40" ht="14" x14ac:dyDescent="0.3">
      <c r="A50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04" s="11">
        <v>255</v>
      </c>
      <c r="C504" s="249" t="str">
        <f t="shared" si="70"/>
        <v>4级-3级</v>
      </c>
      <c r="D504" s="249" t="s">
        <v>37</v>
      </c>
      <c r="E504" s="249" t="s">
        <v>66</v>
      </c>
      <c r="F504" s="249" t="s">
        <v>33</v>
      </c>
      <c r="G504" s="249" t="s">
        <v>331</v>
      </c>
      <c r="H504" s="280">
        <f>IF(I504="主营业务收入",1,IF(I504="营业收入",2,IF(I504="租赁收入",3,IF(I504="利息收入",4,IF(I504="企业拆借利息收入",5,IF(I504="其他业务收入",6,IF(I504="其他收入",7,IF(I504="主营业务成本",8,IF(I504="营业成本",9,IF(I504="生产成本",10,IF(I504="其他业务成本",11,IF(I504="主营业务支出",12,IF(I504="其他业务支出",13,IF(I504="营业外支出",14,IF(I504="材料采购",15,IF(I504="库存商品",16,IF(I504="库存内销商品",17,IF(I504="其他应收款",18,IF(I504="长期股权投资",19,IF(I504="其他应付款",20,IF(I504="财务费用",21,IF(I504="管理费用",22,IF(I504="管理费",23,IF(I504="销售费用",24,IF(I504="投资收益",25,IF(I504="资产处置收益",26,B))))))))))))))))))))))))))</f>
        <v>8</v>
      </c>
      <c r="I504" s="122" t="s">
        <v>164</v>
      </c>
      <c r="J504" s="14" t="s">
        <v>122</v>
      </c>
      <c r="K504" s="215">
        <v>23084.01</v>
      </c>
      <c r="L504" s="185"/>
      <c r="M504" s="185"/>
      <c r="N504" s="185"/>
      <c r="O504" s="89"/>
      <c r="P504" s="90"/>
      <c r="Q504" s="91"/>
      <c r="R504" s="21"/>
      <c r="S504" s="21"/>
      <c r="T504" s="22"/>
      <c r="U504" s="21"/>
      <c r="V504" s="21"/>
      <c r="W504" s="22"/>
      <c r="X504" s="23"/>
      <c r="Y504" s="23"/>
      <c r="Z504" s="24"/>
      <c r="AA504" s="25" t="e">
        <f>ROUND(#REF!-W504-Z504,2)</f>
        <v>#REF!</v>
      </c>
      <c r="AB504" s="25">
        <f t="shared" si="71"/>
        <v>23084.01</v>
      </c>
      <c r="AC504" s="26"/>
      <c r="AD504" s="26"/>
      <c r="AE504" s="26"/>
      <c r="AF504" s="26"/>
      <c r="AG504" s="27"/>
      <c r="AH504" s="26"/>
      <c r="AI504" s="26"/>
      <c r="AJ504" s="26"/>
      <c r="AK504" s="26"/>
      <c r="AL504" s="26"/>
      <c r="AM504" s="26"/>
    </row>
    <row r="505" spans="1:40" ht="14" x14ac:dyDescent="0.3">
      <c r="A505" s="174" t="str">
        <f>HYPERLINK("C:\Users\chizh\Desktop\ffcell\提取结果.xlsx#'2内部关联交易-1'!A1","[提取结果.xlsx]2内部关联交易-1")</f>
        <v>[提取结果.xlsx]2内部关联交易-1</v>
      </c>
      <c r="B505" s="11">
        <v>456</v>
      </c>
      <c r="C505" s="249" t="str">
        <f t="shared" si="70"/>
        <v>4级-3级</v>
      </c>
      <c r="D505" s="249" t="s">
        <v>37</v>
      </c>
      <c r="E505" s="249" t="s">
        <v>148</v>
      </c>
      <c r="F505" s="250" t="s">
        <v>33</v>
      </c>
      <c r="G505" s="250" t="s">
        <v>451</v>
      </c>
      <c r="H505" s="280">
        <f>IF(I505="主营业务收入",1,IF(I505="营业收入",2,IF(I505="租赁收入",3,IF(I505="利息收入",4,IF(I505="企业拆借利息收入",5,IF(I505="其他业务收入",6,IF(I505="其他收入",7,IF(I505="主营业务成本",8,IF(I505="营业成本",9,IF(I505="生产成本",10,IF(I505="其他业务成本",11,IF(I505="主营业务支出",12,IF(I505="其他业务支出",13,IF(I505="营业外支出",14,IF(I505="材料采购",15,IF(I505="库存商品",16,IF(I505="库存内销商品",17,IF(I505="其他应收款",18,IF(I505="长期股权投资",19,IF(I505="其他应付款",20,IF(I505="财务费用",21,IF(I505="管理费用",22,IF(I505="管理费",23,IF(I505="销售费用",24,IF(I505="投资收益",25,IF(I505="资产处置收益",26,B))))))))))))))))))))))))))</f>
        <v>8</v>
      </c>
      <c r="I505" s="122" t="s">
        <v>164</v>
      </c>
      <c r="J505" s="14" t="s">
        <v>164</v>
      </c>
      <c r="K505" s="215">
        <v>21109.03</v>
      </c>
      <c r="L505" s="185"/>
      <c r="M505" s="185"/>
      <c r="N505" s="185"/>
      <c r="O505" s="89"/>
      <c r="P505" s="90"/>
      <c r="Q505" s="91"/>
      <c r="R505" s="21"/>
      <c r="S505" s="21"/>
      <c r="T505" s="22"/>
      <c r="U505" s="21"/>
      <c r="V505" s="21"/>
      <c r="W505" s="22"/>
      <c r="X505" s="23"/>
      <c r="Y505" s="23"/>
      <c r="Z505" s="24"/>
      <c r="AA505" s="25" t="e">
        <f>ROUND(#REF!-W505-Z505,2)</f>
        <v>#REF!</v>
      </c>
      <c r="AB505" s="25">
        <f t="shared" si="71"/>
        <v>21109.03</v>
      </c>
      <c r="AC505" s="26"/>
      <c r="AD505" s="26"/>
      <c r="AE505" s="26"/>
      <c r="AF505" s="26"/>
      <c r="AG505" s="27"/>
      <c r="AH505" s="26"/>
      <c r="AI505" s="26"/>
      <c r="AJ505" s="26"/>
      <c r="AK505" s="26"/>
      <c r="AL505" s="26"/>
      <c r="AM505" s="26"/>
    </row>
    <row r="506" spans="1:40" ht="13" customHeight="1" x14ac:dyDescent="0.3">
      <c r="A506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06" s="11">
        <v>171</v>
      </c>
      <c r="C506" s="249" t="str">
        <f t="shared" si="70"/>
        <v>3级-3级</v>
      </c>
      <c r="D506" s="249" t="s">
        <v>33</v>
      </c>
      <c r="E506" s="249" t="s">
        <v>232</v>
      </c>
      <c r="F506" s="249" t="s">
        <v>33</v>
      </c>
      <c r="G506" s="249" t="s">
        <v>159</v>
      </c>
      <c r="H506" s="280">
        <f>IF(I506="主营业务收入",1,IF(I506="营业收入",2,IF(I506="租赁收入",3,IF(I506="利息收入",4,IF(I506="企业拆借利息收入",5,IF(I506="其他业务收入",6,IF(I506="其他收入",7,IF(I506="主营业务成本",8,IF(I506="营业成本",9,IF(I506="生产成本",10,IF(I506="其他业务成本",11,IF(I506="主营业务支出",12,IF(I506="其他业务支出",13,IF(I506="营业外支出",14,IF(I506="材料采购",15,IF(I506="库存商品",16,IF(I506="库存内销商品",17,IF(I506="其他应收款",18,IF(I506="长期股权投资",19,IF(I506="其他应付款",20,IF(I506="财务费用",21,IF(I506="管理费用",22,IF(I506="管理费",23,IF(I506="销售费用",24,IF(I506="投资收益",25,IF(I506="资产处置收益",26,B))))))))))))))))))))))))))</f>
        <v>8</v>
      </c>
      <c r="I506" s="122" t="s">
        <v>164</v>
      </c>
      <c r="J506" s="14" t="s">
        <v>209</v>
      </c>
      <c r="K506" s="215">
        <v>20270.68</v>
      </c>
      <c r="L506" s="198"/>
      <c r="M506" s="198"/>
      <c r="N506" s="198"/>
      <c r="O506" s="89"/>
      <c r="P506" s="89"/>
      <c r="Q506" s="91"/>
      <c r="R506" s="21"/>
      <c r="S506" s="21"/>
      <c r="T506" s="22"/>
      <c r="U506" s="21"/>
      <c r="V506" s="21"/>
      <c r="W506" s="22"/>
      <c r="X506" s="23"/>
      <c r="Y506" s="23"/>
      <c r="Z506" s="24"/>
      <c r="AA506" s="25" t="e">
        <f>ROUND(#REF!-W506-Z506,2)</f>
        <v>#REF!</v>
      </c>
      <c r="AB506" s="25">
        <f t="shared" si="71"/>
        <v>20270.68</v>
      </c>
      <c r="AC506" s="26"/>
      <c r="AD506" s="26"/>
      <c r="AE506" s="26"/>
      <c r="AF506" s="26"/>
      <c r="AG506" s="27"/>
      <c r="AH506" s="26"/>
      <c r="AI506" s="26"/>
      <c r="AJ506" s="26"/>
      <c r="AK506" s="26"/>
      <c r="AL506" s="26"/>
      <c r="AM506" s="26"/>
    </row>
    <row r="507" spans="1:40" ht="13" customHeight="1" x14ac:dyDescent="0.3">
      <c r="A507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07" s="11">
        <v>162</v>
      </c>
      <c r="C507" s="249" t="str">
        <f t="shared" si="70"/>
        <v>3级-2级</v>
      </c>
      <c r="D507" s="249" t="s">
        <v>33</v>
      </c>
      <c r="E507" s="249" t="s">
        <v>162</v>
      </c>
      <c r="F507" s="249" t="s">
        <v>29</v>
      </c>
      <c r="G507" s="249" t="s">
        <v>46</v>
      </c>
      <c r="H507" s="280">
        <f>IF(I507="主营业务收入",1,IF(I507="营业收入",2,IF(I507="租赁收入",3,IF(I507="利息收入",4,IF(I507="企业拆借利息收入",5,IF(I507="其他业务收入",6,IF(I507="其他收入",7,IF(I507="主营业务成本",8,IF(I507="营业成本",9,IF(I507="生产成本",10,IF(I507="其他业务成本",11,IF(I507="主营业务支出",12,IF(I507="其他业务支出",13,IF(I507="营业外支出",14,IF(I507="材料采购",15,IF(I507="库存商品",16,IF(I507="库存内销商品",17,IF(I507="其他应收款",18,IF(I507="长期股权投资",19,IF(I507="其他应付款",20,IF(I507="财务费用",21,IF(I507="管理费用",22,IF(I507="管理费",23,IF(I507="销售费用",24,IF(I507="投资收益",25,IF(I507="资产处置收益",26,B))))))))))))))))))))))))))</f>
        <v>8</v>
      </c>
      <c r="I507" s="122" t="s">
        <v>164</v>
      </c>
      <c r="J507" s="14" t="s">
        <v>229</v>
      </c>
      <c r="K507" s="215">
        <v>20066.080000000002</v>
      </c>
      <c r="L507" s="185"/>
      <c r="M507" s="185"/>
      <c r="N507" s="185"/>
      <c r="O507" s="89"/>
      <c r="P507" s="89"/>
      <c r="Q507" s="91"/>
      <c r="R507" s="21"/>
      <c r="S507" s="21"/>
      <c r="T507" s="22"/>
      <c r="U507" s="21"/>
      <c r="V507" s="21"/>
      <c r="W507" s="22"/>
      <c r="X507" s="23"/>
      <c r="Y507" s="23"/>
      <c r="Z507" s="24"/>
      <c r="AA507" s="25" t="e">
        <f>ROUND(#REF!-W507-Z507,2)</f>
        <v>#REF!</v>
      </c>
      <c r="AB507" s="25">
        <f t="shared" si="71"/>
        <v>20066.080000000002</v>
      </c>
      <c r="AC507" s="26"/>
      <c r="AD507" s="26"/>
      <c r="AE507" s="26"/>
      <c r="AF507" s="26"/>
      <c r="AG507" s="27"/>
      <c r="AH507" s="26"/>
      <c r="AI507" s="26"/>
      <c r="AJ507" s="26"/>
      <c r="AK507" s="26"/>
      <c r="AL507" s="26"/>
      <c r="AM507" s="26"/>
    </row>
    <row r="508" spans="1:40" ht="14" x14ac:dyDescent="0.3">
      <c r="A50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08" s="11">
        <v>268</v>
      </c>
      <c r="C508" s="249" t="str">
        <f t="shared" si="70"/>
        <v>4级-3级</v>
      </c>
      <c r="D508" s="249" t="s">
        <v>37</v>
      </c>
      <c r="E508" s="249" t="s">
        <v>66</v>
      </c>
      <c r="F508" s="249" t="s">
        <v>33</v>
      </c>
      <c r="G508" s="249" t="s">
        <v>117</v>
      </c>
      <c r="H508" s="280">
        <f>IF(I508="主营业务收入",1,IF(I508="营业收入",2,IF(I508="租赁收入",3,IF(I508="利息收入",4,IF(I508="企业拆借利息收入",5,IF(I508="其他业务收入",6,IF(I508="其他收入",7,IF(I508="主营业务成本",8,IF(I508="营业成本",9,IF(I508="生产成本",10,IF(I508="其他业务成本",11,IF(I508="主营业务支出",12,IF(I508="其他业务支出",13,IF(I508="营业外支出",14,IF(I508="材料采购",15,IF(I508="库存商品",16,IF(I508="库存内销商品",17,IF(I508="其他应收款",18,IF(I508="长期股权投资",19,IF(I508="其他应付款",20,IF(I508="财务费用",21,IF(I508="管理费用",22,IF(I508="管理费",23,IF(I508="销售费用",24,IF(I508="投资收益",25,IF(I508="资产处置收益",26,B))))))))))))))))))))))))))</f>
        <v>8</v>
      </c>
      <c r="I508" s="122" t="s">
        <v>164</v>
      </c>
      <c r="J508" s="14" t="s">
        <v>210</v>
      </c>
      <c r="K508" s="215">
        <v>19957.560000000001</v>
      </c>
      <c r="L508" s="185"/>
      <c r="M508" s="185"/>
      <c r="N508" s="185"/>
      <c r="O508" s="89"/>
      <c r="P508" s="89"/>
      <c r="Q508" s="91"/>
      <c r="R508" s="21"/>
      <c r="S508" s="21"/>
      <c r="T508" s="22"/>
      <c r="U508" s="21"/>
      <c r="V508" s="21"/>
      <c r="W508" s="22"/>
      <c r="X508" s="23"/>
      <c r="Y508" s="23"/>
      <c r="Z508" s="24"/>
      <c r="AA508" s="25" t="e">
        <f>ROUND(#REF!-W508-Z508,2)</f>
        <v>#REF!</v>
      </c>
      <c r="AB508" s="25">
        <f t="shared" si="71"/>
        <v>19957.560000000001</v>
      </c>
      <c r="AC508" s="26"/>
      <c r="AD508" s="26"/>
      <c r="AE508" s="26"/>
      <c r="AF508" s="26"/>
      <c r="AG508" s="27"/>
      <c r="AH508" s="26"/>
      <c r="AI508" s="26"/>
      <c r="AJ508" s="26"/>
      <c r="AK508" s="26"/>
      <c r="AL508" s="26"/>
      <c r="AM508" s="26"/>
    </row>
    <row r="509" spans="1:40" ht="13" customHeight="1" x14ac:dyDescent="0.3">
      <c r="A509" s="174" t="str">
        <f>HYPERLINK("C:\Users\chizh\Desktop\ffcell\提取结果.xlsx#'2内部关联交易-1'!A1","[提取结果.xlsx]2内部关联交易-1")</f>
        <v>[提取结果.xlsx]2内部关联交易-1</v>
      </c>
      <c r="B509" s="11">
        <v>455</v>
      </c>
      <c r="C509" s="249" t="str">
        <f t="shared" si="70"/>
        <v>4级-2级</v>
      </c>
      <c r="D509" s="249" t="s">
        <v>37</v>
      </c>
      <c r="E509" s="249" t="s">
        <v>148</v>
      </c>
      <c r="F509" s="249" t="s">
        <v>29</v>
      </c>
      <c r="G509" s="249" t="s">
        <v>194</v>
      </c>
      <c r="H509" s="280">
        <f>IF(I509="主营业务收入",1,IF(I509="营业收入",2,IF(I509="租赁收入",3,IF(I509="利息收入",4,IF(I509="企业拆借利息收入",5,IF(I509="其他业务收入",6,IF(I509="其他收入",7,IF(I509="主营业务成本",8,IF(I509="营业成本",9,IF(I509="生产成本",10,IF(I509="其他业务成本",11,IF(I509="主营业务支出",12,IF(I509="其他业务支出",13,IF(I509="营业外支出",14,IF(I509="材料采购",15,IF(I509="库存商品",16,IF(I509="库存内销商品",17,IF(I509="其他应收款",18,IF(I509="长期股权投资",19,IF(I509="其他应付款",20,IF(I509="财务费用",21,IF(I509="管理费用",22,IF(I509="管理费",23,IF(I509="销售费用",24,IF(I509="投资收益",25,IF(I509="资产处置收益",26,B))))))))))))))))))))))))))</f>
        <v>8</v>
      </c>
      <c r="I509" s="122" t="s">
        <v>164</v>
      </c>
      <c r="J509" s="14" t="s">
        <v>164</v>
      </c>
      <c r="K509" s="215">
        <v>18212.560000000001</v>
      </c>
      <c r="L509" s="185"/>
      <c r="M509" s="185"/>
      <c r="N509" s="185"/>
      <c r="O509" s="89"/>
      <c r="P509" s="90"/>
      <c r="Q509" s="91"/>
      <c r="R509" s="21"/>
      <c r="S509" s="21"/>
      <c r="T509" s="22"/>
      <c r="U509" s="21"/>
      <c r="V509" s="21"/>
      <c r="W509" s="22"/>
      <c r="X509" s="23"/>
      <c r="Y509" s="23"/>
      <c r="Z509" s="24"/>
      <c r="AA509" s="25" t="e">
        <f>ROUND(#REF!-W509-Z509,2)</f>
        <v>#REF!</v>
      </c>
      <c r="AB509" s="25">
        <f t="shared" si="71"/>
        <v>18212.560000000001</v>
      </c>
      <c r="AC509" s="26"/>
      <c r="AD509" s="26"/>
      <c r="AE509" s="26"/>
      <c r="AF509" s="26"/>
      <c r="AG509" s="27"/>
      <c r="AH509" s="26"/>
      <c r="AI509" s="26"/>
      <c r="AJ509" s="26"/>
      <c r="AK509" s="26"/>
      <c r="AL509" s="26"/>
      <c r="AM509" s="26"/>
    </row>
    <row r="510" spans="1:40" ht="13" customHeight="1" x14ac:dyDescent="0.3">
      <c r="A510" s="174" t="str">
        <f>HYPERLINK("C:\Users\chizh\Desktop\ffcell\提取结果.xlsx#'2内部关联交易-1'!A1","[提取结果.xlsx]2内部关联交易-1")</f>
        <v>[提取结果.xlsx]2内部关联交易-1</v>
      </c>
      <c r="B510" s="11">
        <v>459</v>
      </c>
      <c r="C510" s="249" t="str">
        <f t="shared" si="70"/>
        <v>4级-2级</v>
      </c>
      <c r="D510" s="249" t="s">
        <v>37</v>
      </c>
      <c r="E510" s="249" t="s">
        <v>148</v>
      </c>
      <c r="F510" s="249" t="s">
        <v>29</v>
      </c>
      <c r="G510" s="250" t="s">
        <v>454</v>
      </c>
      <c r="H510" s="280">
        <f>IF(I510="主营业务收入",1,IF(I510="营业收入",2,IF(I510="租赁收入",3,IF(I510="利息收入",4,IF(I510="企业拆借利息收入",5,IF(I510="其他业务收入",6,IF(I510="其他收入",7,IF(I510="主营业务成本",8,IF(I510="营业成本",9,IF(I510="生产成本",10,IF(I510="其他业务成本",11,IF(I510="主营业务支出",12,IF(I510="其他业务支出",13,IF(I510="营业外支出",14,IF(I510="材料采购",15,IF(I510="库存商品",16,IF(I510="库存内销商品",17,IF(I510="其他应收款",18,IF(I510="长期股权投资",19,IF(I510="其他应付款",20,IF(I510="财务费用",21,IF(I510="管理费用",22,IF(I510="管理费",23,IF(I510="销售费用",24,IF(I510="投资收益",25,IF(I510="资产处置收益",26,B))))))))))))))))))))))))))</f>
        <v>8</v>
      </c>
      <c r="I510" s="122" t="s">
        <v>164</v>
      </c>
      <c r="J510" s="14" t="s">
        <v>164</v>
      </c>
      <c r="K510" s="215">
        <v>18017.27</v>
      </c>
      <c r="L510" s="198"/>
      <c r="M510" s="198"/>
      <c r="N510" s="198"/>
      <c r="O510" s="89"/>
      <c r="P510" s="89"/>
      <c r="Q510" s="91"/>
      <c r="R510" s="21"/>
      <c r="S510" s="21"/>
      <c r="T510" s="22"/>
      <c r="U510" s="21"/>
      <c r="V510" s="21"/>
      <c r="W510" s="22"/>
      <c r="X510" s="23"/>
      <c r="Y510" s="23"/>
      <c r="Z510" s="24"/>
      <c r="AA510" s="25" t="e">
        <f>ROUND(#REF!-W510-Z510,2)</f>
        <v>#REF!</v>
      </c>
      <c r="AB510" s="25">
        <f t="shared" si="71"/>
        <v>18017.27</v>
      </c>
      <c r="AC510" s="26"/>
      <c r="AD510" s="26"/>
      <c r="AE510" s="26"/>
      <c r="AF510" s="26"/>
      <c r="AG510" s="27"/>
      <c r="AH510" s="26"/>
      <c r="AI510" s="26"/>
      <c r="AJ510" s="26"/>
      <c r="AK510" s="26"/>
      <c r="AL510" s="26"/>
      <c r="AM510" s="26"/>
    </row>
    <row r="511" spans="1:40" ht="14" x14ac:dyDescent="0.3">
      <c r="A511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11" s="11">
        <v>156</v>
      </c>
      <c r="C511" s="249" t="str">
        <f t="shared" si="70"/>
        <v>3级-2级</v>
      </c>
      <c r="D511" s="249" t="s">
        <v>33</v>
      </c>
      <c r="E511" s="249" t="s">
        <v>162</v>
      </c>
      <c r="F511" s="249" t="s">
        <v>29</v>
      </c>
      <c r="G511" s="249" t="s">
        <v>57</v>
      </c>
      <c r="H511" s="280">
        <f>IF(I511="主营业务收入",1,IF(I511="营业收入",2,IF(I511="租赁收入",3,IF(I511="利息收入",4,IF(I511="企业拆借利息收入",5,IF(I511="其他业务收入",6,IF(I511="其他收入",7,IF(I511="主营业务成本",8,IF(I511="营业成本",9,IF(I511="生产成本",10,IF(I511="其他业务成本",11,IF(I511="主营业务支出",12,IF(I511="其他业务支出",13,IF(I511="营业外支出",14,IF(I511="材料采购",15,IF(I511="库存商品",16,IF(I511="库存内销商品",17,IF(I511="其他应收款",18,IF(I511="长期股权投资",19,IF(I511="其他应付款",20,IF(I511="财务费用",21,IF(I511="管理费用",22,IF(I511="管理费",23,IF(I511="销售费用",24,IF(I511="投资收益",25,IF(I511="资产处置收益",26,B))))))))))))))))))))))))))</f>
        <v>8</v>
      </c>
      <c r="I511" s="122" t="s">
        <v>164</v>
      </c>
      <c r="J511" s="14" t="s">
        <v>229</v>
      </c>
      <c r="K511" s="215">
        <v>17110.439999999999</v>
      </c>
      <c r="L511" s="185"/>
      <c r="M511" s="185"/>
      <c r="N511" s="185"/>
      <c r="O511" s="89"/>
      <c r="P511" s="89"/>
      <c r="Q511" s="91"/>
      <c r="R511" s="21"/>
      <c r="S511" s="21"/>
      <c r="T511" s="22"/>
      <c r="U511" s="21"/>
      <c r="V511" s="21"/>
      <c r="W511" s="22"/>
      <c r="X511" s="23"/>
      <c r="Y511" s="23"/>
      <c r="Z511" s="24"/>
      <c r="AA511" s="25" t="e">
        <f>ROUND(#REF!-W511-Z511,2)</f>
        <v>#REF!</v>
      </c>
      <c r="AB511" s="25">
        <f t="shared" si="71"/>
        <v>17110.439999999999</v>
      </c>
      <c r="AC511" s="26"/>
      <c r="AD511" s="26"/>
      <c r="AE511" s="26"/>
      <c r="AF511" s="26"/>
      <c r="AG511" s="27"/>
      <c r="AH511" s="26"/>
      <c r="AI511" s="26"/>
      <c r="AJ511" s="26"/>
      <c r="AK511" s="26"/>
      <c r="AL511" s="26"/>
      <c r="AM511" s="26"/>
    </row>
    <row r="512" spans="1:40" ht="13" customHeight="1" x14ac:dyDescent="0.3">
      <c r="A51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512" s="11">
        <v>540</v>
      </c>
      <c r="C512" s="249" t="s">
        <v>497</v>
      </c>
      <c r="D512" s="249" t="s">
        <v>33</v>
      </c>
      <c r="E512" s="249" t="s">
        <v>114</v>
      </c>
      <c r="F512" s="249" t="s">
        <v>29</v>
      </c>
      <c r="G512" s="249" t="s">
        <v>158</v>
      </c>
      <c r="H512" s="280">
        <f>IF(I512="主营业务收入",1,IF(I512="营业收入",2,IF(I512="租赁收入",3,IF(I512="利息收入",4,IF(I512="企业拆借利息收入",5,IF(I512="其他业务收入",6,IF(I512="其他收入",7,IF(I512="主营业务成本",8,IF(I512="营业成本",9,IF(I512="生产成本",10,IF(I512="其他业务成本",11,IF(I512="主营业务支出",12,IF(I512="其他业务支出",13,IF(I512="营业外支出",14,IF(I512="材料采购",15,IF(I512="库存商品",16,IF(I512="库存内销商品",17,IF(I512="其他应收款",18,IF(I512="长期股权投资",19,IF(I512="其他应付款",20,IF(I512="财务费用",21,IF(I512="管理费用",22,IF(I512="管理费",23,IF(I512="销售费用",24,IF(I512="投资收益",25,IF(I512="资产处置收益",26,B))))))))))))))))))))))))))</f>
        <v>8</v>
      </c>
      <c r="I512" s="122" t="s">
        <v>164</v>
      </c>
      <c r="J512" s="16"/>
      <c r="K512" s="215">
        <v>15562.56</v>
      </c>
      <c r="L512" s="198"/>
      <c r="M512" s="198"/>
      <c r="N512" s="198"/>
      <c r="O512" s="89"/>
      <c r="P512" s="89"/>
      <c r="Q512" s="91"/>
      <c r="R512" s="21"/>
      <c r="S512" s="21"/>
      <c r="T512" s="22"/>
      <c r="U512" s="21"/>
      <c r="V512" s="21"/>
      <c r="W512" s="22"/>
      <c r="X512" s="23"/>
      <c r="Y512" s="23"/>
      <c r="Z512" s="24"/>
      <c r="AA512" s="25">
        <v>86331.58</v>
      </c>
      <c r="AB512" s="25">
        <v>15562.56</v>
      </c>
      <c r="AC512" s="26"/>
      <c r="AD512" s="26"/>
      <c r="AE512" s="26"/>
      <c r="AF512" s="26"/>
      <c r="AG512" s="27"/>
      <c r="AH512" s="26"/>
      <c r="AI512" s="26"/>
      <c r="AJ512" s="26"/>
      <c r="AK512" s="26"/>
      <c r="AL512" s="26"/>
      <c r="AM512" s="26"/>
      <c r="AN512" s="198"/>
    </row>
    <row r="513" spans="1:40" ht="13" customHeight="1" x14ac:dyDescent="0.3">
      <c r="A513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13" s="11">
        <v>163</v>
      </c>
      <c r="C513" s="249" t="str">
        <f>TEXT(D513,"000")&amp;"-"&amp;TEXT(F513,"000")</f>
        <v>3级-2级</v>
      </c>
      <c r="D513" s="249" t="s">
        <v>33</v>
      </c>
      <c r="E513" s="249" t="s">
        <v>162</v>
      </c>
      <c r="F513" s="249" t="s">
        <v>29</v>
      </c>
      <c r="G513" s="249" t="s">
        <v>163</v>
      </c>
      <c r="H513" s="280">
        <f>IF(I513="主营业务收入",1,IF(I513="营业收入",2,IF(I513="租赁收入",3,IF(I513="利息收入",4,IF(I513="企业拆借利息收入",5,IF(I513="其他业务收入",6,IF(I513="其他收入",7,IF(I513="主营业务成本",8,IF(I513="营业成本",9,IF(I513="生产成本",10,IF(I513="其他业务成本",11,IF(I513="主营业务支出",12,IF(I513="其他业务支出",13,IF(I513="营业外支出",14,IF(I513="材料采购",15,IF(I513="库存商品",16,IF(I513="库存内销商品",17,IF(I513="其他应收款",18,IF(I513="长期股权投资",19,IF(I513="其他应付款",20,IF(I513="财务费用",21,IF(I513="管理费用",22,IF(I513="管理费",23,IF(I513="销售费用",24,IF(I513="投资收益",25,IF(I513="资产处置收益",26,B))))))))))))))))))))))))))</f>
        <v>8</v>
      </c>
      <c r="I513" s="122" t="s">
        <v>164</v>
      </c>
      <c r="J513" s="14" t="s">
        <v>230</v>
      </c>
      <c r="K513" s="215">
        <v>12336.28</v>
      </c>
      <c r="L513" s="198"/>
      <c r="O513" s="89"/>
      <c r="P513" s="89"/>
      <c r="Q513" s="91"/>
      <c r="R513" s="21"/>
      <c r="S513" s="21"/>
      <c r="T513" s="22"/>
      <c r="U513" s="21"/>
      <c r="V513" s="21"/>
      <c r="W513" s="22"/>
      <c r="X513" s="23"/>
      <c r="Y513" s="23"/>
      <c r="Z513" s="24"/>
      <c r="AA513" s="25" t="e">
        <f>ROUND(#REF!-W513-Z513,2)</f>
        <v>#REF!</v>
      </c>
      <c r="AB513" s="25">
        <f>ROUND(K513+Q513-T513,2)</f>
        <v>12336.28</v>
      </c>
      <c r="AC513" s="26"/>
      <c r="AD513" s="26"/>
      <c r="AE513" s="26"/>
      <c r="AF513" s="26"/>
      <c r="AG513" s="27"/>
      <c r="AH513" s="26"/>
      <c r="AI513" s="26"/>
      <c r="AJ513" s="26"/>
      <c r="AK513" s="26"/>
      <c r="AL513" s="26"/>
      <c r="AM513" s="26"/>
      <c r="AN513" s="198"/>
    </row>
    <row r="514" spans="1:40" ht="13" customHeight="1" x14ac:dyDescent="0.3">
      <c r="A514" s="174" t="str">
        <f>HYPERLINK("C:\Users\chizh\Desktop\ffcell\提取结果.xlsx#'2内部关联交易-1'!A1","[提取结果.xlsx]2内部关联交易-1")</f>
        <v>[提取结果.xlsx]2内部关联交易-1</v>
      </c>
      <c r="B514" s="11">
        <v>472</v>
      </c>
      <c r="C514" s="249" t="str">
        <f>TEXT(D514,"000")&amp;"-"&amp;TEXT(F514,"000")</f>
        <v>4级-3级</v>
      </c>
      <c r="D514" s="249" t="s">
        <v>37</v>
      </c>
      <c r="E514" s="249" t="s">
        <v>148</v>
      </c>
      <c r="F514" s="250" t="s">
        <v>33</v>
      </c>
      <c r="G514" s="250" t="s">
        <v>251</v>
      </c>
      <c r="H514" s="280">
        <f>IF(I514="主营业务收入",1,IF(I514="营业收入",2,IF(I514="租赁收入",3,IF(I514="利息收入",4,IF(I514="企业拆借利息收入",5,IF(I514="其他业务收入",6,IF(I514="其他收入",7,IF(I514="主营业务成本",8,IF(I514="营业成本",9,IF(I514="生产成本",10,IF(I514="其他业务成本",11,IF(I514="主营业务支出",12,IF(I514="其他业务支出",13,IF(I514="营业外支出",14,IF(I514="材料采购",15,IF(I514="库存商品",16,IF(I514="库存内销商品",17,IF(I514="其他应收款",18,IF(I514="长期股权投资",19,IF(I514="其他应付款",20,IF(I514="财务费用",21,IF(I514="管理费用",22,IF(I514="管理费",23,IF(I514="销售费用",24,IF(I514="投资收益",25,IF(I514="资产处置收益",26,B))))))))))))))))))))))))))</f>
        <v>8</v>
      </c>
      <c r="I514" s="122" t="s">
        <v>164</v>
      </c>
      <c r="J514" s="14" t="s">
        <v>164</v>
      </c>
      <c r="K514" s="215">
        <v>12288.27</v>
      </c>
      <c r="L514" s="198"/>
      <c r="M514" s="198"/>
      <c r="N514" s="198"/>
      <c r="O514" s="89"/>
      <c r="P514" s="89"/>
      <c r="Q514" s="91"/>
      <c r="R514" s="21"/>
      <c r="S514" s="21"/>
      <c r="T514" s="22"/>
      <c r="U514" s="21"/>
      <c r="V514" s="21"/>
      <c r="W514" s="22"/>
      <c r="X514" s="23"/>
      <c r="Y514" s="23"/>
      <c r="Z514" s="24"/>
      <c r="AA514" s="25" t="e">
        <f>ROUND(#REF!-W514-Z514,2)</f>
        <v>#REF!</v>
      </c>
      <c r="AB514" s="25">
        <f>ROUND(K514+Q514-T514,2)</f>
        <v>12288.27</v>
      </c>
      <c r="AC514" s="26"/>
      <c r="AD514" s="26"/>
      <c r="AE514" s="26"/>
      <c r="AF514" s="26"/>
      <c r="AG514" s="27"/>
      <c r="AH514" s="26"/>
      <c r="AI514" s="26"/>
      <c r="AJ514" s="26"/>
      <c r="AK514" s="26"/>
      <c r="AL514" s="26"/>
      <c r="AM514" s="26"/>
      <c r="AN514" s="198"/>
    </row>
    <row r="515" spans="1:40" ht="14" x14ac:dyDescent="0.3">
      <c r="A51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15" s="11">
        <v>805</v>
      </c>
      <c r="C515" s="249" t="str">
        <f>TEXT(D515,"000")&amp;"-"&amp;TEXT(F515,"000")</f>
        <v>3级-3级</v>
      </c>
      <c r="D515" s="250" t="s">
        <v>33</v>
      </c>
      <c r="E515" s="250" t="s">
        <v>298</v>
      </c>
      <c r="F515" s="250" t="s">
        <v>33</v>
      </c>
      <c r="G515" s="250" t="s">
        <v>280</v>
      </c>
      <c r="H515" s="280">
        <f>IF(I515="主营业务收入",1,IF(I515="营业收入",2,IF(I515="租赁收入",3,IF(I515="利息收入",4,IF(I515="企业拆借利息收入",5,IF(I515="其他业务收入",6,IF(I515="其他收入",7,IF(I515="主营业务成本",8,IF(I515="营业成本",9,IF(I515="生产成本",10,IF(I515="其他业务成本",11,IF(I515="主营业务支出",12,IF(I515="其他业务支出",13,IF(I515="营业外支出",14,IF(I515="材料采购",15,IF(I515="库存商品",16,IF(I515="库存内销商品",17,IF(I515="其他应收款",18,IF(I515="长期股权投资",19,IF(I515="其他应付款",20,IF(I515="财务费用",21,IF(I515="管理费用",22,IF(I515="管理费",23,IF(I515="销售费用",24,IF(I515="投资收益",25,IF(I515="资产处置收益",26,B))))))))))))))))))))))))))</f>
        <v>8</v>
      </c>
      <c r="I515" s="122" t="s">
        <v>164</v>
      </c>
      <c r="J515" s="87"/>
      <c r="K515" s="215">
        <v>11796.67</v>
      </c>
      <c r="L515" s="198"/>
      <c r="O515" s="89"/>
      <c r="P515" s="90"/>
      <c r="Q515" s="91"/>
      <c r="R515" s="21"/>
      <c r="S515" s="21"/>
      <c r="T515" s="22"/>
      <c r="U515" s="21"/>
      <c r="V515" s="21"/>
      <c r="W515" s="22"/>
      <c r="X515" s="23"/>
      <c r="Y515" s="23"/>
      <c r="Z515" s="24"/>
      <c r="AA515" s="25" t="e">
        <f>ROUND(#REF!-W515-Z515,2)</f>
        <v>#REF!</v>
      </c>
      <c r="AB515" s="25">
        <f>ROUND(K514+Q515-T515,2)</f>
        <v>12288.27</v>
      </c>
      <c r="AC515" s="26"/>
      <c r="AD515" s="26"/>
      <c r="AE515" s="26"/>
      <c r="AF515" s="26"/>
      <c r="AG515" s="27"/>
      <c r="AH515" s="26"/>
      <c r="AI515" s="26"/>
      <c r="AJ515" s="26"/>
      <c r="AK515" s="26"/>
      <c r="AL515" s="26"/>
      <c r="AM515" s="26"/>
      <c r="AN515" s="198"/>
    </row>
    <row r="516" spans="1:40" ht="14" x14ac:dyDescent="0.3">
      <c r="A516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516" s="11">
        <v>545</v>
      </c>
      <c r="C516" s="249" t="s">
        <v>501</v>
      </c>
      <c r="D516" s="249" t="s">
        <v>33</v>
      </c>
      <c r="E516" s="249" t="s">
        <v>114</v>
      </c>
      <c r="F516" s="249" t="s">
        <v>37</v>
      </c>
      <c r="G516" s="249" t="s">
        <v>42</v>
      </c>
      <c r="H516" s="280">
        <f>IF(I516="主营业务收入",1,IF(I516="营业收入",2,IF(I516="租赁收入",3,IF(I516="利息收入",4,IF(I516="企业拆借利息收入",5,IF(I516="其他业务收入",6,IF(I516="其他收入",7,IF(I516="主营业务成本",8,IF(I516="营业成本",9,IF(I516="生产成本",10,IF(I516="其他业务成本",11,IF(I516="主营业务支出",12,IF(I516="其他业务支出",13,IF(I516="营业外支出",14,IF(I516="材料采购",15,IF(I516="库存商品",16,IF(I516="库存内销商品",17,IF(I516="其他应收款",18,IF(I516="长期股权投资",19,IF(I516="其他应付款",20,IF(I516="财务费用",21,IF(I516="管理费用",22,IF(I516="管理费",23,IF(I516="销售费用",24,IF(I516="投资收益",25,IF(I516="资产处置收益",26,B))))))))))))))))))))))))))</f>
        <v>8</v>
      </c>
      <c r="I516" s="122" t="s">
        <v>164</v>
      </c>
      <c r="J516" s="16"/>
      <c r="K516" s="215">
        <v>10890.83</v>
      </c>
      <c r="L516" s="198"/>
      <c r="M516" s="198"/>
      <c r="N516" s="198"/>
      <c r="O516" s="89"/>
      <c r="P516" s="89"/>
      <c r="Q516" s="91"/>
      <c r="R516" s="21"/>
      <c r="S516" s="21"/>
      <c r="T516" s="22"/>
      <c r="U516" s="21"/>
      <c r="V516" s="21"/>
      <c r="W516" s="22"/>
      <c r="X516" s="23"/>
      <c r="Y516" s="23"/>
      <c r="Z516" s="24"/>
      <c r="AA516" s="25">
        <v>0</v>
      </c>
      <c r="AB516" s="25">
        <v>10890.83</v>
      </c>
      <c r="AC516" s="26"/>
      <c r="AD516" s="26"/>
      <c r="AE516" s="26"/>
      <c r="AF516" s="26"/>
      <c r="AG516" s="27"/>
      <c r="AH516" s="26"/>
      <c r="AI516" s="26"/>
      <c r="AJ516" s="26"/>
      <c r="AK516" s="26"/>
      <c r="AL516" s="26"/>
      <c r="AM516" s="26"/>
      <c r="AN516" s="198"/>
    </row>
    <row r="517" spans="1:40" ht="14" x14ac:dyDescent="0.3">
      <c r="A517" s="174" t="str">
        <f>HYPERLINK("C:\Users\chizh\Desktop\ffcell\提取结果.xlsx#'2内部关联交易-1'!A1","[提取结果.xlsx]2内部关联交易-1")</f>
        <v>[提取结果.xlsx]2内部关联交易-1</v>
      </c>
      <c r="B517" s="11">
        <v>473</v>
      </c>
      <c r="C517" s="249" t="str">
        <f t="shared" ref="C517:C533" si="72">TEXT(D517,"000")&amp;"-"&amp;TEXT(F517,"000")</f>
        <v>4级-4级</v>
      </c>
      <c r="D517" s="249" t="s">
        <v>37</v>
      </c>
      <c r="E517" s="249" t="s">
        <v>148</v>
      </c>
      <c r="F517" s="249" t="s">
        <v>37</v>
      </c>
      <c r="G517" s="249" t="s">
        <v>247</v>
      </c>
      <c r="H517" s="280">
        <f>IF(I517="主营业务收入",1,IF(I517="营业收入",2,IF(I517="租赁收入",3,IF(I517="利息收入",4,IF(I517="企业拆借利息收入",5,IF(I517="其他业务收入",6,IF(I517="其他收入",7,IF(I517="主营业务成本",8,IF(I517="营业成本",9,IF(I517="生产成本",10,IF(I517="其他业务成本",11,IF(I517="主营业务支出",12,IF(I517="其他业务支出",13,IF(I517="营业外支出",14,IF(I517="材料采购",15,IF(I517="库存商品",16,IF(I517="库存内销商品",17,IF(I517="其他应收款",18,IF(I517="长期股权投资",19,IF(I517="其他应付款",20,IF(I517="财务费用",21,IF(I517="管理费用",22,IF(I517="管理费",23,IF(I517="销售费用",24,IF(I517="投资收益",25,IF(I517="资产处置收益",26,B))))))))))))))))))))))))))</f>
        <v>8</v>
      </c>
      <c r="I517" s="122" t="s">
        <v>164</v>
      </c>
      <c r="J517" s="14" t="s">
        <v>164</v>
      </c>
      <c r="K517" s="215">
        <v>8531.27</v>
      </c>
      <c r="L517" s="185"/>
      <c r="M517" s="185"/>
      <c r="N517" s="185"/>
      <c r="O517" s="89"/>
      <c r="P517" s="89"/>
      <c r="Q517" s="91"/>
      <c r="R517" s="21"/>
      <c r="S517" s="21"/>
      <c r="T517" s="22"/>
      <c r="U517" s="21"/>
      <c r="V517" s="21"/>
      <c r="W517" s="22"/>
      <c r="X517" s="23"/>
      <c r="Y517" s="23"/>
      <c r="Z517" s="24"/>
      <c r="AA517" s="25" t="e">
        <f>ROUND(#REF!-W517-Z517,2)</f>
        <v>#REF!</v>
      </c>
      <c r="AB517" s="25">
        <f>ROUND(K517+Q517-T517,2)</f>
        <v>8531.27</v>
      </c>
      <c r="AC517" s="26"/>
      <c r="AD517" s="26"/>
      <c r="AE517" s="26"/>
      <c r="AF517" s="26"/>
      <c r="AG517" s="27"/>
      <c r="AH517" s="26"/>
      <c r="AI517" s="26"/>
      <c r="AJ517" s="26"/>
      <c r="AK517" s="26"/>
      <c r="AL517" s="26"/>
      <c r="AM517" s="26"/>
    </row>
    <row r="518" spans="1:40" ht="14" x14ac:dyDescent="0.3">
      <c r="A51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18" s="11">
        <v>270</v>
      </c>
      <c r="C518" s="249" t="str">
        <f t="shared" si="72"/>
        <v>4级-2级</v>
      </c>
      <c r="D518" s="249" t="s">
        <v>37</v>
      </c>
      <c r="E518" s="249" t="s">
        <v>66</v>
      </c>
      <c r="F518" s="249" t="s">
        <v>29</v>
      </c>
      <c r="G518" s="249" t="s">
        <v>50</v>
      </c>
      <c r="H518" s="280">
        <f>IF(I518="主营业务收入",1,IF(I518="营业收入",2,IF(I518="租赁收入",3,IF(I518="利息收入",4,IF(I518="企业拆借利息收入",5,IF(I518="其他业务收入",6,IF(I518="其他收入",7,IF(I518="主营业务成本",8,IF(I518="营业成本",9,IF(I518="生产成本",10,IF(I518="其他业务成本",11,IF(I518="主营业务支出",12,IF(I518="其他业务支出",13,IF(I518="营业外支出",14,IF(I518="材料采购",15,IF(I518="库存商品",16,IF(I518="库存内销商品",17,IF(I518="其他应收款",18,IF(I518="长期股权投资",19,IF(I518="其他应付款",20,IF(I518="财务费用",21,IF(I518="管理费用",22,IF(I518="管理费",23,IF(I518="销售费用",24,IF(I518="投资收益",25,IF(I518="资产处置收益",26,B))))))))))))))))))))))))))</f>
        <v>8</v>
      </c>
      <c r="I518" s="122" t="s">
        <v>164</v>
      </c>
      <c r="J518" s="14" t="s">
        <v>210</v>
      </c>
      <c r="K518" s="215">
        <v>8249.1200000000008</v>
      </c>
      <c r="L518" s="198"/>
      <c r="M518" s="198"/>
      <c r="N518" s="198"/>
      <c r="O518" s="89"/>
      <c r="P518" s="89"/>
      <c r="Q518" s="91"/>
      <c r="R518" s="21"/>
      <c r="S518" s="21"/>
      <c r="T518" s="22"/>
      <c r="U518" s="21"/>
      <c r="V518" s="21"/>
      <c r="W518" s="22"/>
      <c r="X518" s="23"/>
      <c r="Y518" s="23"/>
      <c r="Z518" s="24"/>
      <c r="AA518" s="25" t="e">
        <f>ROUND(#REF!-W518-Z518,2)</f>
        <v>#REF!</v>
      </c>
      <c r="AB518" s="25">
        <f>ROUND(K518+Q518-T518,2)</f>
        <v>8249.1200000000008</v>
      </c>
      <c r="AC518" s="26"/>
      <c r="AD518" s="26"/>
      <c r="AE518" s="26"/>
      <c r="AF518" s="26"/>
      <c r="AG518" s="27"/>
      <c r="AH518" s="26"/>
      <c r="AI518" s="26"/>
      <c r="AJ518" s="26"/>
      <c r="AK518" s="26"/>
      <c r="AL518" s="26"/>
      <c r="AM518" s="26"/>
    </row>
    <row r="519" spans="1:40" ht="14" x14ac:dyDescent="0.3">
      <c r="A519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19" s="11">
        <v>157</v>
      </c>
      <c r="C519" s="249" t="str">
        <f t="shared" si="72"/>
        <v>3级-3级</v>
      </c>
      <c r="D519" s="249" t="s">
        <v>33</v>
      </c>
      <c r="E519" s="249" t="s">
        <v>162</v>
      </c>
      <c r="F519" s="249" t="s">
        <v>33</v>
      </c>
      <c r="G519" s="249" t="s">
        <v>146</v>
      </c>
      <c r="H519" s="280">
        <f>IF(I519="主营业务收入",1,IF(I519="营业收入",2,IF(I519="租赁收入",3,IF(I519="利息收入",4,IF(I519="企业拆借利息收入",5,IF(I519="其他业务收入",6,IF(I519="其他收入",7,IF(I519="主营业务成本",8,IF(I519="营业成本",9,IF(I519="生产成本",10,IF(I519="其他业务成本",11,IF(I519="主营业务支出",12,IF(I519="其他业务支出",13,IF(I519="营业外支出",14,IF(I519="材料采购",15,IF(I519="库存商品",16,IF(I519="库存内销商品",17,IF(I519="其他应收款",18,IF(I519="长期股权投资",19,IF(I519="其他应付款",20,IF(I519="财务费用",21,IF(I519="管理费用",22,IF(I519="管理费",23,IF(I519="销售费用",24,IF(I519="投资收益",25,IF(I519="资产处置收益",26,B))))))))))))))))))))))))))</f>
        <v>8</v>
      </c>
      <c r="I519" s="122" t="s">
        <v>164</v>
      </c>
      <c r="J519" s="14" t="s">
        <v>229</v>
      </c>
      <c r="K519" s="215">
        <v>8128.32</v>
      </c>
      <c r="L519" s="198"/>
      <c r="M519" s="198"/>
      <c r="N519" s="198"/>
      <c r="O519" s="89"/>
      <c r="P519" s="89"/>
      <c r="Q519" s="91"/>
      <c r="R519" s="21"/>
      <c r="S519" s="21"/>
      <c r="T519" s="22"/>
      <c r="U519" s="21"/>
      <c r="V519" s="21"/>
      <c r="W519" s="22"/>
      <c r="X519" s="23"/>
      <c r="Y519" s="23"/>
      <c r="Z519" s="24"/>
      <c r="AA519" s="25" t="e">
        <f>ROUND(#REF!-W519-Z519,2)</f>
        <v>#REF!</v>
      </c>
      <c r="AB519" s="25">
        <f>ROUND(K519+Q519-T519,2)</f>
        <v>8128.32</v>
      </c>
      <c r="AC519" s="26"/>
      <c r="AD519" s="26"/>
      <c r="AE519" s="26"/>
      <c r="AF519" s="26"/>
      <c r="AG519" s="27"/>
      <c r="AH519" s="26"/>
      <c r="AI519" s="26"/>
      <c r="AJ519" s="26"/>
      <c r="AK519" s="26"/>
      <c r="AL519" s="26"/>
      <c r="AM519" s="26"/>
    </row>
    <row r="520" spans="1:40" ht="13" customHeight="1" x14ac:dyDescent="0.3">
      <c r="A520" s="174" t="str">
        <f>HYPERLINK("C:\Users\chizh\Desktop\ffcell\提取结果.xlsx#'2内部关联交易-1'!A1","[提取结果.xlsx]2内部关联交易-1")</f>
        <v>[提取结果.xlsx]2内部关联交易-1</v>
      </c>
      <c r="B520" s="11">
        <v>464</v>
      </c>
      <c r="C520" s="249" t="str">
        <f t="shared" si="72"/>
        <v>4级-2级</v>
      </c>
      <c r="D520" s="249" t="s">
        <v>37</v>
      </c>
      <c r="E520" s="249" t="s">
        <v>148</v>
      </c>
      <c r="F520" s="249" t="s">
        <v>29</v>
      </c>
      <c r="G520" s="250" t="s">
        <v>440</v>
      </c>
      <c r="H520" s="280">
        <f>IF(I520="主营业务收入",1,IF(I520="营业收入",2,IF(I520="租赁收入",3,IF(I520="利息收入",4,IF(I520="企业拆借利息收入",5,IF(I520="其他业务收入",6,IF(I520="其他收入",7,IF(I520="主营业务成本",8,IF(I520="营业成本",9,IF(I520="生产成本",10,IF(I520="其他业务成本",11,IF(I520="主营业务支出",12,IF(I520="其他业务支出",13,IF(I520="营业外支出",14,IF(I520="材料采购",15,IF(I520="库存商品",16,IF(I520="库存内销商品",17,IF(I520="其他应收款",18,IF(I520="长期股权投资",19,IF(I520="其他应付款",20,IF(I520="财务费用",21,IF(I520="管理费用",22,IF(I520="管理费",23,IF(I520="销售费用",24,IF(I520="投资收益",25,IF(I520="资产处置收益",26,B))))))))))))))))))))))))))</f>
        <v>8</v>
      </c>
      <c r="I520" s="122" t="s">
        <v>164</v>
      </c>
      <c r="J520" s="14" t="s">
        <v>164</v>
      </c>
      <c r="K520" s="215">
        <v>7522.56</v>
      </c>
      <c r="L520" s="198"/>
      <c r="M520" s="198"/>
      <c r="N520" s="198"/>
      <c r="O520" s="89"/>
      <c r="P520" s="89"/>
      <c r="Q520" s="91"/>
      <c r="R520" s="21"/>
      <c r="S520" s="21"/>
      <c r="T520" s="22"/>
      <c r="U520" s="21"/>
      <c r="V520" s="21"/>
      <c r="W520" s="22"/>
      <c r="X520" s="23"/>
      <c r="Y520" s="23"/>
      <c r="Z520" s="24"/>
      <c r="AA520" s="25" t="e">
        <f>ROUND(#REF!-W520-Z520,2)</f>
        <v>#REF!</v>
      </c>
      <c r="AB520" s="25">
        <f>ROUND(K520+Q520-T520,2)</f>
        <v>7522.56</v>
      </c>
      <c r="AC520" s="26"/>
      <c r="AD520" s="26"/>
      <c r="AE520" s="26"/>
      <c r="AF520" s="26"/>
      <c r="AG520" s="27"/>
      <c r="AH520" s="26"/>
      <c r="AI520" s="26"/>
      <c r="AJ520" s="26"/>
      <c r="AK520" s="26"/>
      <c r="AL520" s="26"/>
      <c r="AM520" s="26"/>
    </row>
    <row r="521" spans="1:40" ht="14" x14ac:dyDescent="0.3">
      <c r="A521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21" s="11">
        <v>774</v>
      </c>
      <c r="C521" s="249" t="str">
        <f t="shared" si="72"/>
        <v>2级-3级</v>
      </c>
      <c r="D521" s="249" t="s">
        <v>29</v>
      </c>
      <c r="E521" s="249" t="s">
        <v>44</v>
      </c>
      <c r="F521" s="250" t="s">
        <v>33</v>
      </c>
      <c r="G521" s="250" t="s">
        <v>280</v>
      </c>
      <c r="H521" s="280">
        <f>IF(I521="主营业务收入",1,IF(I521="营业收入",2,IF(I521="租赁收入",3,IF(I521="利息收入",4,IF(I521="企业拆借利息收入",5,IF(I521="其他业务收入",6,IF(I521="其他收入",7,IF(I521="主营业务成本",8,IF(I521="营业成本",9,IF(I521="生产成本",10,IF(I521="其他业务成本",11,IF(I521="主营业务支出",12,IF(I521="其他业务支出",13,IF(I521="营业外支出",14,IF(I521="材料采购",15,IF(I521="库存商品",16,IF(I521="库存内销商品",17,IF(I521="其他应收款",18,IF(I521="长期股权投资",19,IF(I521="其他应付款",20,IF(I521="财务费用",21,IF(I521="管理费用",22,IF(I521="管理费",23,IF(I521="销售费用",24,IF(I521="投资收益",25,IF(I521="资产处置收益",26,B))))))))))))))))))))))))))</f>
        <v>8</v>
      </c>
      <c r="I521" s="122" t="s">
        <v>164</v>
      </c>
      <c r="J521" s="87"/>
      <c r="K521" s="215">
        <v>7130.69</v>
      </c>
      <c r="L521" s="198"/>
      <c r="M521" s="198"/>
      <c r="N521" s="198"/>
      <c r="O521" s="89"/>
      <c r="P521" s="89"/>
      <c r="Q521" s="91"/>
      <c r="R521" s="21"/>
      <c r="S521" s="21"/>
      <c r="T521" s="22"/>
      <c r="U521" s="21"/>
      <c r="V521" s="21"/>
      <c r="W521" s="22"/>
      <c r="X521" s="23"/>
      <c r="Y521" s="23"/>
      <c r="Z521" s="24"/>
      <c r="AA521" s="25" t="e">
        <f>ROUND(#REF!-W521-Z521,2)</f>
        <v>#REF!</v>
      </c>
      <c r="AB521" s="25">
        <f>ROUND(K520+Q521-T521,2)</f>
        <v>7522.56</v>
      </c>
      <c r="AC521" s="26"/>
      <c r="AD521" s="26"/>
      <c r="AE521" s="26"/>
      <c r="AF521" s="26"/>
      <c r="AG521" s="27"/>
      <c r="AH521" s="26"/>
      <c r="AI521" s="26"/>
      <c r="AJ521" s="26"/>
      <c r="AK521" s="26"/>
      <c r="AL521" s="26"/>
      <c r="AM521" s="26"/>
    </row>
    <row r="522" spans="1:40" ht="13" customHeight="1" x14ac:dyDescent="0.3">
      <c r="A522" s="174" t="str">
        <f>HYPERLINK("C:\Users\chizh\Desktop\ffcell\提取结果.xlsx#'2内部关联交易-1'!A1","[提取结果.xlsx]2内部关联交易-1")</f>
        <v>[提取结果.xlsx]2内部关联交易-1</v>
      </c>
      <c r="B522" s="11">
        <v>462</v>
      </c>
      <c r="C522" s="249" t="str">
        <f t="shared" si="72"/>
        <v>4级-2级</v>
      </c>
      <c r="D522" s="249" t="s">
        <v>37</v>
      </c>
      <c r="E522" s="249" t="s">
        <v>148</v>
      </c>
      <c r="F522" s="249" t="s">
        <v>29</v>
      </c>
      <c r="G522" s="250" t="s">
        <v>436</v>
      </c>
      <c r="H522" s="280">
        <f>IF(I522="主营业务收入",1,IF(I522="营业收入",2,IF(I522="租赁收入",3,IF(I522="利息收入",4,IF(I522="企业拆借利息收入",5,IF(I522="其他业务收入",6,IF(I522="其他收入",7,IF(I522="主营业务成本",8,IF(I522="营业成本",9,IF(I522="生产成本",10,IF(I522="其他业务成本",11,IF(I522="主营业务支出",12,IF(I522="其他业务支出",13,IF(I522="营业外支出",14,IF(I522="材料采购",15,IF(I522="库存商品",16,IF(I522="库存内销商品",17,IF(I522="其他应收款",18,IF(I522="长期股权投资",19,IF(I522="其他应付款",20,IF(I522="财务费用",21,IF(I522="管理费用",22,IF(I522="管理费",23,IF(I522="销售费用",24,IF(I522="投资收益",25,IF(I522="资产处置收益",26,B))))))))))))))))))))))))))</f>
        <v>8</v>
      </c>
      <c r="I522" s="122" t="s">
        <v>164</v>
      </c>
      <c r="J522" s="14" t="s">
        <v>164</v>
      </c>
      <c r="K522" s="215">
        <v>7114.38</v>
      </c>
      <c r="L522" s="198"/>
      <c r="M522" s="198"/>
      <c r="N522" s="198"/>
      <c r="O522" s="89"/>
      <c r="P522" s="89"/>
      <c r="Q522" s="91"/>
      <c r="R522" s="21"/>
      <c r="S522" s="21"/>
      <c r="T522" s="22"/>
      <c r="U522" s="21"/>
      <c r="V522" s="21"/>
      <c r="W522" s="22"/>
      <c r="X522" s="23"/>
      <c r="Y522" s="23"/>
      <c r="Z522" s="24"/>
      <c r="AA522" s="25" t="e">
        <f>ROUND(#REF!-W522-Z522,2)</f>
        <v>#REF!</v>
      </c>
      <c r="AB522" s="25">
        <f>ROUND(K522+Q522-T522,2)</f>
        <v>7114.38</v>
      </c>
      <c r="AC522" s="26"/>
      <c r="AD522" s="26"/>
      <c r="AE522" s="26"/>
      <c r="AF522" s="26"/>
      <c r="AG522" s="27"/>
      <c r="AH522" s="26"/>
      <c r="AI522" s="26"/>
      <c r="AJ522" s="26"/>
      <c r="AK522" s="26"/>
      <c r="AL522" s="26"/>
      <c r="AM522" s="26"/>
    </row>
    <row r="523" spans="1:40" ht="13" customHeight="1" x14ac:dyDescent="0.3">
      <c r="A52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23" s="11">
        <v>391</v>
      </c>
      <c r="C523" s="250" t="str">
        <f t="shared" si="72"/>
        <v>4级-3级</v>
      </c>
      <c r="D523" s="249" t="s">
        <v>37</v>
      </c>
      <c r="E523" s="249" t="s">
        <v>42</v>
      </c>
      <c r="F523" s="250" t="s">
        <v>33</v>
      </c>
      <c r="G523" s="250" t="s">
        <v>348</v>
      </c>
      <c r="H523" s="280">
        <f>IF(I523="主营业务收入",1,IF(I523="营业收入",2,IF(I523="租赁收入",3,IF(I523="利息收入",4,IF(I523="企业拆借利息收入",5,IF(I523="其他业务收入",6,IF(I523="其他收入",7,IF(I523="主营业务成本",8,IF(I523="营业成本",9,IF(I523="生产成本",10,IF(I523="其他业务成本",11,IF(I523="主营业务支出",12,IF(I523="其他业务支出",13,IF(I523="营业外支出",14,IF(I523="材料采购",15,IF(I523="库存商品",16,IF(I523="库存内销商品",17,IF(I523="其他应收款",18,IF(I523="长期股权投资",19,IF(I523="其他应付款",20,IF(I523="财务费用",21,IF(I523="管理费用",22,IF(I523="管理费",23,IF(I523="销售费用",24,IF(I523="投资收益",25,IF(I523="资产处置收益",26,B))))))))))))))))))))))))))</f>
        <v>8</v>
      </c>
      <c r="I523" s="122" t="s">
        <v>164</v>
      </c>
      <c r="J523" s="14" t="s">
        <v>122</v>
      </c>
      <c r="K523" s="217">
        <v>7093.333333333333</v>
      </c>
      <c r="L523" s="198"/>
      <c r="M523" s="198"/>
      <c r="N523" s="198"/>
      <c r="O523" s="89"/>
      <c r="P523" s="89"/>
      <c r="Q523" s="91"/>
      <c r="R523" s="21"/>
      <c r="S523" s="21"/>
      <c r="T523" s="22"/>
      <c r="U523" s="21"/>
      <c r="V523" s="21"/>
      <c r="W523" s="22"/>
      <c r="X523" s="23"/>
      <c r="Y523" s="23"/>
      <c r="Z523" s="24"/>
      <c r="AA523" s="25" t="e">
        <f>ROUND(#REF!-W523-Z523,2)</f>
        <v>#REF!</v>
      </c>
      <c r="AB523" s="25" t="e">
        <f>ROUND(#REF!+Q523-T523,2)</f>
        <v>#REF!</v>
      </c>
      <c r="AC523" s="26"/>
      <c r="AD523" s="26"/>
      <c r="AE523" s="26"/>
      <c r="AF523" s="26"/>
      <c r="AG523" s="27"/>
      <c r="AH523" s="26"/>
      <c r="AI523" s="26"/>
      <c r="AJ523" s="26"/>
      <c r="AK523" s="26"/>
      <c r="AL523" s="26"/>
      <c r="AM523" s="26"/>
    </row>
    <row r="524" spans="1:40" ht="13" customHeight="1" x14ac:dyDescent="0.3">
      <c r="A524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24" s="11">
        <v>146</v>
      </c>
      <c r="C524" s="249" t="str">
        <f t="shared" si="72"/>
        <v>2级-3级</v>
      </c>
      <c r="D524" s="249" t="s">
        <v>29</v>
      </c>
      <c r="E524" s="249" t="s">
        <v>50</v>
      </c>
      <c r="F524" s="249" t="s">
        <v>33</v>
      </c>
      <c r="G524" s="249" t="s">
        <v>114</v>
      </c>
      <c r="H524" s="280">
        <f>IF(I524="主营业务收入",1,IF(I524="营业收入",2,IF(I524="租赁收入",3,IF(I524="利息收入",4,IF(I524="企业拆借利息收入",5,IF(I524="其他业务收入",6,IF(I524="其他收入",7,IF(I524="主营业务成本",8,IF(I524="营业成本",9,IF(I524="生产成本",10,IF(I524="其他业务成本",11,IF(I524="主营业务支出",12,IF(I524="其他业务支出",13,IF(I524="营业外支出",14,IF(I524="材料采购",15,IF(I524="库存商品",16,IF(I524="库存内销商品",17,IF(I524="其他应收款",18,IF(I524="长期股权投资",19,IF(I524="其他应付款",20,IF(I524="财务费用",21,IF(I524="管理费用",22,IF(I524="管理费",23,IF(I524="销售费用",24,IF(I524="投资收益",25,IF(I524="资产处置收益",26,B))))))))))))))))))))))))))</f>
        <v>8</v>
      </c>
      <c r="I524" s="122" t="s">
        <v>164</v>
      </c>
      <c r="J524" s="58" t="s">
        <v>224</v>
      </c>
      <c r="K524" s="215">
        <v>6908.26</v>
      </c>
      <c r="L524" s="185"/>
      <c r="M524" s="185"/>
      <c r="N524" s="185"/>
      <c r="O524" s="89"/>
      <c r="P524" s="89"/>
      <c r="Q524" s="91"/>
      <c r="R524" s="21"/>
      <c r="S524" s="21"/>
      <c r="T524" s="22"/>
      <c r="U524" s="21"/>
      <c r="V524" s="21"/>
      <c r="W524" s="22"/>
      <c r="X524" s="23"/>
      <c r="Y524" s="23"/>
      <c r="Z524" s="24"/>
      <c r="AA524" s="25" t="e">
        <f>ROUND(#REF!-W524-Z524,2)</f>
        <v>#REF!</v>
      </c>
      <c r="AB524" s="25">
        <f t="shared" ref="AB524:AB533" si="73">ROUND(K524+Q524-T524,2)</f>
        <v>6908.26</v>
      </c>
      <c r="AC524" s="26"/>
      <c r="AD524" s="26"/>
      <c r="AE524" s="26"/>
      <c r="AF524" s="26"/>
      <c r="AG524" s="27"/>
      <c r="AH524" s="26"/>
      <c r="AI524" s="26"/>
      <c r="AJ524" s="26"/>
      <c r="AK524" s="26"/>
      <c r="AL524" s="26"/>
      <c r="AM524" s="26"/>
    </row>
    <row r="525" spans="1:40" ht="14" x14ac:dyDescent="0.3">
      <c r="A525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525" s="11">
        <v>226</v>
      </c>
      <c r="C525" s="249" t="str">
        <f t="shared" si="72"/>
        <v>2级-2级</v>
      </c>
      <c r="D525" s="249" t="s">
        <v>658</v>
      </c>
      <c r="E525" s="249" t="s">
        <v>30</v>
      </c>
      <c r="F525" s="249" t="s">
        <v>658</v>
      </c>
      <c r="G525" s="249" t="s">
        <v>42</v>
      </c>
      <c r="H525" s="280">
        <f>IF(I525="主营业务收入",1,IF(I525="营业收入",2,IF(I525="租赁收入",3,IF(I525="利息收入",4,IF(I525="企业拆借利息收入",5,IF(I525="其他业务收入",6,IF(I525="其他收入",7,IF(I525="主营业务成本",8,IF(I525="营业成本",9,IF(I525="生产成本",10,IF(I525="其他业务成本",11,IF(I525="主营业务支出",12,IF(I525="其他业务支出",13,IF(I525="营业外支出",14,IF(I525="材料采购",15,IF(I525="库存商品",16,IF(I525="库存内销商品",17,IF(I525="其他应收款",18,IF(I525="长期股权投资",19,IF(I525="其他应付款",20,IF(I525="财务费用",21,IF(I525="管理费用",22,IF(I525="管理费",23,IF(I525="销售费用",24,IF(I525="投资收益",25,IF(I525="资产处置收益",26,B))))))))))))))))))))))))))</f>
        <v>8</v>
      </c>
      <c r="I525" s="122" t="s">
        <v>164</v>
      </c>
      <c r="J525" s="16"/>
      <c r="K525" s="215">
        <v>6805.18</v>
      </c>
      <c r="L525" s="185"/>
      <c r="M525" s="185"/>
      <c r="N525" s="185"/>
      <c r="O525" s="89"/>
      <c r="P525" s="90"/>
      <c r="Q525" s="91"/>
      <c r="R525" s="21"/>
      <c r="S525" s="21"/>
      <c r="T525" s="22"/>
      <c r="U525" s="21"/>
      <c r="V525" s="21"/>
      <c r="W525" s="22"/>
      <c r="X525" s="23"/>
      <c r="Y525" s="23"/>
      <c r="Z525" s="24"/>
      <c r="AA525" s="25" t="e">
        <f>ROUND(#REF!-W525-Z525,2)</f>
        <v>#REF!</v>
      </c>
      <c r="AB525" s="25">
        <f t="shared" si="73"/>
        <v>6805.18</v>
      </c>
      <c r="AC525" s="26"/>
      <c r="AD525" s="26"/>
      <c r="AE525" s="26"/>
      <c r="AF525" s="26"/>
      <c r="AG525" s="27"/>
      <c r="AH525" s="26"/>
      <c r="AI525" s="26"/>
      <c r="AJ525" s="26"/>
      <c r="AK525" s="26"/>
      <c r="AL525" s="26"/>
      <c r="AM525" s="26"/>
    </row>
    <row r="526" spans="1:40" ht="14" x14ac:dyDescent="0.3">
      <c r="A526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26" s="11">
        <v>164</v>
      </c>
      <c r="C526" s="249" t="str">
        <f t="shared" si="72"/>
        <v>3级-3级</v>
      </c>
      <c r="D526" s="249" t="s">
        <v>33</v>
      </c>
      <c r="E526" s="249" t="s">
        <v>162</v>
      </c>
      <c r="F526" s="249" t="s">
        <v>33</v>
      </c>
      <c r="G526" s="249" t="s">
        <v>231</v>
      </c>
      <c r="H526" s="280">
        <f>IF(I526="主营业务收入",1,IF(I526="营业收入",2,IF(I526="租赁收入",3,IF(I526="利息收入",4,IF(I526="企业拆借利息收入",5,IF(I526="其他业务收入",6,IF(I526="其他收入",7,IF(I526="主营业务成本",8,IF(I526="营业成本",9,IF(I526="生产成本",10,IF(I526="其他业务成本",11,IF(I526="主营业务支出",12,IF(I526="其他业务支出",13,IF(I526="营业外支出",14,IF(I526="材料采购",15,IF(I526="库存商品",16,IF(I526="库存内销商品",17,IF(I526="其他应收款",18,IF(I526="长期股权投资",19,IF(I526="其他应付款",20,IF(I526="财务费用",21,IF(I526="管理费用",22,IF(I526="管理费",23,IF(I526="销售费用",24,IF(I526="投资收益",25,IF(I526="资产处置收益",26,B))))))))))))))))))))))))))</f>
        <v>8</v>
      </c>
      <c r="I526" s="122" t="s">
        <v>164</v>
      </c>
      <c r="J526" s="14" t="s">
        <v>229</v>
      </c>
      <c r="K526" s="215">
        <v>5739.83</v>
      </c>
      <c r="L526" s="185"/>
      <c r="M526" s="185"/>
      <c r="N526" s="185"/>
      <c r="O526" s="89"/>
      <c r="P526" s="89"/>
      <c r="Q526" s="91"/>
      <c r="R526" s="21"/>
      <c r="S526" s="21"/>
      <c r="T526" s="22"/>
      <c r="U526" s="21"/>
      <c r="V526" s="21"/>
      <c r="W526" s="22"/>
      <c r="X526" s="23"/>
      <c r="Y526" s="23"/>
      <c r="Z526" s="24"/>
      <c r="AA526" s="25" t="e">
        <f>ROUND(#REF!-W526-Z526,2)</f>
        <v>#REF!</v>
      </c>
      <c r="AB526" s="25">
        <f t="shared" si="73"/>
        <v>5739.83</v>
      </c>
      <c r="AC526" s="26"/>
      <c r="AD526" s="26"/>
      <c r="AE526" s="26"/>
      <c r="AF526" s="26"/>
      <c r="AG526" s="27"/>
      <c r="AH526" s="26"/>
      <c r="AI526" s="26"/>
      <c r="AJ526" s="26"/>
      <c r="AK526" s="26"/>
      <c r="AL526" s="26"/>
      <c r="AM526" s="26"/>
    </row>
    <row r="527" spans="1:40" ht="13" customHeight="1" x14ac:dyDescent="0.3">
      <c r="A527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27" s="11">
        <v>147</v>
      </c>
      <c r="C527" s="249" t="str">
        <f t="shared" si="72"/>
        <v>2级-3级</v>
      </c>
      <c r="D527" s="249" t="s">
        <v>29</v>
      </c>
      <c r="E527" s="249" t="s">
        <v>50</v>
      </c>
      <c r="F527" s="249" t="s">
        <v>33</v>
      </c>
      <c r="G527" s="249" t="s">
        <v>114</v>
      </c>
      <c r="H527" s="280">
        <f>IF(I527="主营业务收入",1,IF(I527="营业收入",2,IF(I527="租赁收入",3,IF(I527="利息收入",4,IF(I527="企业拆借利息收入",5,IF(I527="其他业务收入",6,IF(I527="其他收入",7,IF(I527="主营业务成本",8,IF(I527="营业成本",9,IF(I527="生产成本",10,IF(I527="其他业务成本",11,IF(I527="主营业务支出",12,IF(I527="其他业务支出",13,IF(I527="营业外支出",14,IF(I527="材料采购",15,IF(I527="库存商品",16,IF(I527="库存内销商品",17,IF(I527="其他应收款",18,IF(I527="长期股权投资",19,IF(I527="其他应付款",20,IF(I527="财务费用",21,IF(I527="管理费用",22,IF(I527="管理费",23,IF(I527="销售费用",24,IF(I527="投资收益",25,IF(I527="资产处置收益",26,B))))))))))))))))))))))))))</f>
        <v>8</v>
      </c>
      <c r="I527" s="122" t="s">
        <v>164</v>
      </c>
      <c r="J527" s="60" t="s">
        <v>225</v>
      </c>
      <c r="K527" s="215">
        <v>5670.64</v>
      </c>
      <c r="L527" s="185"/>
      <c r="M527" s="185"/>
      <c r="N527" s="185"/>
      <c r="O527" s="104"/>
      <c r="P527" s="62"/>
      <c r="Q527" s="17"/>
      <c r="R527" s="21"/>
      <c r="S527" s="21"/>
      <c r="T527" s="22"/>
      <c r="U527" s="21"/>
      <c r="V527" s="21"/>
      <c r="W527" s="22"/>
      <c r="X527" s="23"/>
      <c r="Y527" s="23"/>
      <c r="Z527" s="24"/>
      <c r="AA527" s="25" t="e">
        <f>ROUND(#REF!-W527-Z527,2)</f>
        <v>#REF!</v>
      </c>
      <c r="AB527" s="25">
        <f t="shared" si="73"/>
        <v>5670.64</v>
      </c>
      <c r="AC527" s="26"/>
      <c r="AD527" s="26"/>
      <c r="AE527" s="26"/>
      <c r="AF527" s="26"/>
      <c r="AG527" s="27"/>
      <c r="AH527" s="26"/>
      <c r="AI527" s="26"/>
      <c r="AJ527" s="26"/>
      <c r="AK527" s="26"/>
      <c r="AL527" s="26"/>
      <c r="AM527" s="26"/>
    </row>
    <row r="528" spans="1:40" ht="39" x14ac:dyDescent="0.3">
      <c r="A528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28" s="11">
        <v>148</v>
      </c>
      <c r="C528" s="249" t="str">
        <f t="shared" si="72"/>
        <v>2级-3级</v>
      </c>
      <c r="D528" s="249" t="s">
        <v>29</v>
      </c>
      <c r="E528" s="249" t="s">
        <v>50</v>
      </c>
      <c r="F528" s="249" t="s">
        <v>33</v>
      </c>
      <c r="G528" s="249" t="s">
        <v>114</v>
      </c>
      <c r="H528" s="280">
        <f>IF(I528="主营业务收入",1,IF(I528="营业收入",2,IF(I528="租赁收入",3,IF(I528="利息收入",4,IF(I528="企业拆借利息收入",5,IF(I528="其他业务收入",6,IF(I528="其他收入",7,IF(I528="主营业务成本",8,IF(I528="营业成本",9,IF(I528="生产成本",10,IF(I528="其他业务成本",11,IF(I528="主营业务支出",12,IF(I528="其他业务支出",13,IF(I528="营业外支出",14,IF(I528="材料采购",15,IF(I528="库存商品",16,IF(I528="库存内销商品",17,IF(I528="其他应收款",18,IF(I528="长期股权投资",19,IF(I528="其他应付款",20,IF(I528="财务费用",21,IF(I528="管理费用",22,IF(I528="管理费",23,IF(I528="销售费用",24,IF(I528="投资收益",25,IF(I528="资产处置收益",26,B))))))))))))))))))))))))))</f>
        <v>8</v>
      </c>
      <c r="I528" s="122" t="s">
        <v>164</v>
      </c>
      <c r="J528" s="60" t="s">
        <v>226</v>
      </c>
      <c r="K528" s="215">
        <v>5670.64</v>
      </c>
      <c r="L528" s="185"/>
      <c r="M528" s="185"/>
      <c r="N528" s="185"/>
      <c r="O528" s="104"/>
      <c r="P528" s="62"/>
      <c r="Q528" s="17"/>
      <c r="R528" s="21"/>
      <c r="S528" s="21"/>
      <c r="T528" s="22"/>
      <c r="U528" s="21"/>
      <c r="V528" s="21"/>
      <c r="W528" s="22"/>
      <c r="X528" s="23"/>
      <c r="Y528" s="23"/>
      <c r="Z528" s="24"/>
      <c r="AA528" s="25" t="e">
        <f>ROUND(#REF!-W528-Z528,2)</f>
        <v>#REF!</v>
      </c>
      <c r="AB528" s="25">
        <f t="shared" si="73"/>
        <v>5670.64</v>
      </c>
      <c r="AC528" s="26"/>
      <c r="AD528" s="26"/>
      <c r="AE528" s="26"/>
      <c r="AF528" s="26"/>
      <c r="AG528" s="27"/>
      <c r="AH528" s="26"/>
      <c r="AI528" s="26"/>
      <c r="AJ528" s="26"/>
      <c r="AK528" s="26"/>
      <c r="AL528" s="26"/>
      <c r="AM528" s="26"/>
    </row>
    <row r="529" spans="1:40" ht="14" x14ac:dyDescent="0.3">
      <c r="A529" s="174" t="str">
        <f>HYPERLINK("C:\Users\chizh\Desktop\ffcell\提取结果.xlsx#'2内部关联交易-1'!A1","[提取结果.xlsx]2内部关联交易-1")</f>
        <v>[提取结果.xlsx]2内部关联交易-1</v>
      </c>
      <c r="B529" s="11">
        <v>465</v>
      </c>
      <c r="C529" s="249" t="str">
        <f t="shared" si="72"/>
        <v>4级-2级</v>
      </c>
      <c r="D529" s="249" t="s">
        <v>37</v>
      </c>
      <c r="E529" s="249" t="s">
        <v>148</v>
      </c>
      <c r="F529" s="249" t="s">
        <v>29</v>
      </c>
      <c r="G529" s="249" t="s">
        <v>184</v>
      </c>
      <c r="H529" s="280">
        <f>IF(I529="主营业务收入",1,IF(I529="营业收入",2,IF(I529="租赁收入",3,IF(I529="利息收入",4,IF(I529="企业拆借利息收入",5,IF(I529="其他业务收入",6,IF(I529="其他收入",7,IF(I529="主营业务成本",8,IF(I529="营业成本",9,IF(I529="生产成本",10,IF(I529="其他业务成本",11,IF(I529="主营业务支出",12,IF(I529="其他业务支出",13,IF(I529="营业外支出",14,IF(I529="材料采购",15,IF(I529="库存商品",16,IF(I529="库存内销商品",17,IF(I529="其他应收款",18,IF(I529="长期股权投资",19,IF(I529="其他应付款",20,IF(I529="财务费用",21,IF(I529="管理费用",22,IF(I529="管理费",23,IF(I529="销售费用",24,IF(I529="投资收益",25,IF(I529="资产处置收益",26,B))))))))))))))))))))))))))</f>
        <v>8</v>
      </c>
      <c r="I529" s="122" t="s">
        <v>164</v>
      </c>
      <c r="J529" s="14" t="s">
        <v>164</v>
      </c>
      <c r="K529" s="215">
        <v>5036.2</v>
      </c>
      <c r="L529" s="185"/>
      <c r="M529" s="185"/>
      <c r="N529" s="185"/>
      <c r="O529" s="89"/>
      <c r="P529" s="89"/>
      <c r="Q529" s="91"/>
      <c r="R529" s="21"/>
      <c r="S529" s="21"/>
      <c r="T529" s="22"/>
      <c r="U529" s="21"/>
      <c r="V529" s="21"/>
      <c r="W529" s="22"/>
      <c r="X529" s="23"/>
      <c r="Y529" s="23"/>
      <c r="Z529" s="24"/>
      <c r="AA529" s="25" t="e">
        <f>ROUND(#REF!-W529-Z529,2)</f>
        <v>#REF!</v>
      </c>
      <c r="AB529" s="25">
        <f t="shared" si="73"/>
        <v>5036.2</v>
      </c>
      <c r="AC529" s="26"/>
      <c r="AD529" s="26"/>
      <c r="AE529" s="26"/>
      <c r="AF529" s="26"/>
      <c r="AG529" s="27"/>
      <c r="AH529" s="26"/>
      <c r="AI529" s="26"/>
      <c r="AJ529" s="26"/>
      <c r="AK529" s="26"/>
      <c r="AL529" s="26"/>
      <c r="AM529" s="26"/>
    </row>
    <row r="530" spans="1:40" s="240" customFormat="1" ht="13" customHeight="1" x14ac:dyDescent="0.3">
      <c r="A530" s="174" t="str">
        <f>HYPERLINK("C:\Users\chizh\Desktop\ffcell\提取结果.xlsx#'2内部关联交易-1'!A1","[提取结果.xlsx]2内部关联交易-1")</f>
        <v>[提取结果.xlsx]2内部关联交易-1</v>
      </c>
      <c r="B530" s="11">
        <v>469</v>
      </c>
      <c r="C530" s="249" t="str">
        <f t="shared" si="72"/>
        <v>4级-2级</v>
      </c>
      <c r="D530" s="249" t="s">
        <v>37</v>
      </c>
      <c r="E530" s="249" t="s">
        <v>148</v>
      </c>
      <c r="F530" s="249" t="s">
        <v>29</v>
      </c>
      <c r="G530" s="249" t="s">
        <v>304</v>
      </c>
      <c r="H530" s="280">
        <f>IF(I530="主营业务收入",1,IF(I530="营业收入",2,IF(I530="租赁收入",3,IF(I530="利息收入",4,IF(I530="企业拆借利息收入",5,IF(I530="其他业务收入",6,IF(I530="其他收入",7,IF(I530="主营业务成本",8,IF(I530="营业成本",9,IF(I530="生产成本",10,IF(I530="其他业务成本",11,IF(I530="主营业务支出",12,IF(I530="其他业务支出",13,IF(I530="营业外支出",14,IF(I530="材料采购",15,IF(I530="库存商品",16,IF(I530="库存内销商品",17,IF(I530="其他应收款",18,IF(I530="长期股权投资",19,IF(I530="其他应付款",20,IF(I530="财务费用",21,IF(I530="管理费用",22,IF(I530="管理费",23,IF(I530="销售费用",24,IF(I530="投资收益",25,IF(I530="资产处置收益",26,B))))))))))))))))))))))))))</f>
        <v>8</v>
      </c>
      <c r="I530" s="122" t="s">
        <v>164</v>
      </c>
      <c r="J530" s="14" t="s">
        <v>164</v>
      </c>
      <c r="K530" s="215">
        <v>4590.6400000000003</v>
      </c>
      <c r="L530" s="198"/>
      <c r="M530" s="198"/>
      <c r="N530" s="198"/>
      <c r="O530" s="89"/>
      <c r="P530" s="89"/>
      <c r="Q530" s="91"/>
      <c r="R530" s="21"/>
      <c r="S530" s="21"/>
      <c r="T530" s="22"/>
      <c r="U530" s="21"/>
      <c r="V530" s="21"/>
      <c r="W530" s="22"/>
      <c r="X530" s="23"/>
      <c r="Y530" s="23"/>
      <c r="Z530" s="24"/>
      <c r="AA530" s="25" t="e">
        <f>ROUND(#REF!-W530-Z530,2)</f>
        <v>#REF!</v>
      </c>
      <c r="AB530" s="25">
        <f t="shared" si="73"/>
        <v>4590.6400000000003</v>
      </c>
      <c r="AC530" s="26"/>
      <c r="AD530" s="26"/>
      <c r="AE530" s="26"/>
      <c r="AF530" s="26"/>
      <c r="AG530" s="27"/>
      <c r="AH530" s="26"/>
      <c r="AI530" s="26"/>
      <c r="AJ530" s="26"/>
      <c r="AK530" s="26"/>
      <c r="AL530" s="26"/>
      <c r="AM530" s="26"/>
      <c r="AN530"/>
    </row>
    <row r="531" spans="1:40" ht="14" x14ac:dyDescent="0.3">
      <c r="A53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31" s="11">
        <v>265</v>
      </c>
      <c r="C531" s="249" t="str">
        <f t="shared" si="72"/>
        <v>4级-3级</v>
      </c>
      <c r="D531" s="249" t="s">
        <v>37</v>
      </c>
      <c r="E531" s="249" t="s">
        <v>66</v>
      </c>
      <c r="F531" s="249" t="s">
        <v>33</v>
      </c>
      <c r="G531" s="249" t="s">
        <v>146</v>
      </c>
      <c r="H531" s="280">
        <f>IF(I531="主营业务收入",1,IF(I531="营业收入",2,IF(I531="租赁收入",3,IF(I531="利息收入",4,IF(I531="企业拆借利息收入",5,IF(I531="其他业务收入",6,IF(I531="其他收入",7,IF(I531="主营业务成本",8,IF(I531="营业成本",9,IF(I531="生产成本",10,IF(I531="其他业务成本",11,IF(I531="主营业务支出",12,IF(I531="其他业务支出",13,IF(I531="营业外支出",14,IF(I531="材料采购",15,IF(I531="库存商品",16,IF(I531="库存内销商品",17,IF(I531="其他应收款",18,IF(I531="长期股权投资",19,IF(I531="其他应付款",20,IF(I531="财务费用",21,IF(I531="管理费用",22,IF(I531="管理费",23,IF(I531="销售费用",24,IF(I531="投资收益",25,IF(I531="资产处置收益",26,B))))))))))))))))))))))))))</f>
        <v>8</v>
      </c>
      <c r="I531" s="122" t="s">
        <v>164</v>
      </c>
      <c r="J531" s="14" t="s">
        <v>209</v>
      </c>
      <c r="K531" s="215">
        <v>4558.68</v>
      </c>
      <c r="L531" s="185"/>
      <c r="M531" s="185"/>
      <c r="N531" s="185"/>
      <c r="O531" s="89"/>
      <c r="P531" s="90"/>
      <c r="Q531" s="91"/>
      <c r="R531" s="21"/>
      <c r="S531" s="21"/>
      <c r="T531" s="22"/>
      <c r="U531" s="21"/>
      <c r="V531" s="21"/>
      <c r="W531" s="22"/>
      <c r="X531" s="23"/>
      <c r="Y531" s="23"/>
      <c r="Z531" s="24"/>
      <c r="AA531" s="25">
        <f>ROUND(K531-W531-Z531,2)</f>
        <v>4558.68</v>
      </c>
      <c r="AB531" s="25">
        <f t="shared" si="73"/>
        <v>4558.68</v>
      </c>
      <c r="AC531" s="26"/>
      <c r="AD531" s="26"/>
      <c r="AE531" s="26"/>
      <c r="AF531" s="26"/>
      <c r="AG531" s="27"/>
      <c r="AH531" s="26"/>
      <c r="AI531" s="26"/>
      <c r="AJ531" s="26"/>
      <c r="AK531" s="26"/>
      <c r="AL531" s="26"/>
      <c r="AM531" s="26"/>
    </row>
    <row r="532" spans="1:40" ht="13" customHeight="1" x14ac:dyDescent="0.3">
      <c r="A53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32" s="11">
        <v>264</v>
      </c>
      <c r="C532" s="249" t="str">
        <f t="shared" si="72"/>
        <v>4级-3级</v>
      </c>
      <c r="D532" s="249" t="s">
        <v>37</v>
      </c>
      <c r="E532" s="249" t="s">
        <v>66</v>
      </c>
      <c r="F532" s="249" t="s">
        <v>33</v>
      </c>
      <c r="G532" s="249" t="s">
        <v>146</v>
      </c>
      <c r="H532" s="280">
        <f>IF(I532="主营业务收入",1,IF(I532="营业收入",2,IF(I532="租赁收入",3,IF(I532="利息收入",4,IF(I532="企业拆借利息收入",5,IF(I532="其他业务收入",6,IF(I532="其他收入",7,IF(I532="主营业务成本",8,IF(I532="营业成本",9,IF(I532="生产成本",10,IF(I532="其他业务成本",11,IF(I532="主营业务支出",12,IF(I532="其他业务支出",13,IF(I532="营业外支出",14,IF(I532="材料采购",15,IF(I532="库存商品",16,IF(I532="库存内销商品",17,IF(I532="其他应收款",18,IF(I532="长期股权投资",19,IF(I532="其他应付款",20,IF(I532="财务费用",21,IF(I532="管理费用",22,IF(I532="管理费",23,IF(I532="销售费用",24,IF(I532="投资收益",25,IF(I532="资产处置收益",26,B))))))))))))))))))))))))))</f>
        <v>8</v>
      </c>
      <c r="I532" s="122" t="s">
        <v>164</v>
      </c>
      <c r="J532" s="16"/>
      <c r="K532" s="215">
        <v>4528.32</v>
      </c>
      <c r="L532" s="185"/>
      <c r="M532" s="185"/>
      <c r="N532" s="185"/>
      <c r="O532" s="89"/>
      <c r="P532" s="89"/>
      <c r="Q532" s="91"/>
      <c r="R532" s="21"/>
      <c r="S532" s="21"/>
      <c r="T532" s="22"/>
      <c r="U532" s="21"/>
      <c r="V532" s="21"/>
      <c r="W532" s="22"/>
      <c r="X532" s="23"/>
      <c r="Y532" s="23"/>
      <c r="Z532" s="24"/>
      <c r="AA532" s="25">
        <f>ROUND(K532-W532-Z532,2)</f>
        <v>4528.32</v>
      </c>
      <c r="AB532" s="25">
        <f t="shared" si="73"/>
        <v>4528.32</v>
      </c>
      <c r="AC532" s="26"/>
      <c r="AD532" s="26"/>
      <c r="AE532" s="26"/>
      <c r="AF532" s="26"/>
      <c r="AG532" s="27"/>
      <c r="AH532" s="26"/>
      <c r="AI532" s="26"/>
      <c r="AJ532" s="26"/>
      <c r="AK532" s="26"/>
      <c r="AL532" s="26"/>
      <c r="AM532" s="26"/>
    </row>
    <row r="533" spans="1:40" ht="14" x14ac:dyDescent="0.3">
      <c r="A533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33" s="11">
        <v>172</v>
      </c>
      <c r="C533" s="249" t="str">
        <f t="shared" si="72"/>
        <v>3级-2级</v>
      </c>
      <c r="D533" s="249" t="s">
        <v>33</v>
      </c>
      <c r="E533" s="249" t="s">
        <v>233</v>
      </c>
      <c r="F533" s="249" t="s">
        <v>29</v>
      </c>
      <c r="G533" s="249" t="s">
        <v>163</v>
      </c>
      <c r="H533" s="280">
        <f>IF(I533="主营业务收入",1,IF(I533="营业收入",2,IF(I533="租赁收入",3,IF(I533="利息收入",4,IF(I533="企业拆借利息收入",5,IF(I533="其他业务收入",6,IF(I533="其他收入",7,IF(I533="主营业务成本",8,IF(I533="营业成本",9,IF(I533="生产成本",10,IF(I533="其他业务成本",11,IF(I533="主营业务支出",12,IF(I533="其他业务支出",13,IF(I533="营业外支出",14,IF(I533="材料采购",15,IF(I533="库存商品",16,IF(I533="库存内销商品",17,IF(I533="其他应收款",18,IF(I533="长期股权投资",19,IF(I533="其他应付款",20,IF(I533="财务费用",21,IF(I533="管理费用",22,IF(I533="管理费",23,IF(I533="销售费用",24,IF(I533="投资收益",25,IF(I533="资产处置收益",26,B))))))))))))))))))))))))))</f>
        <v>8</v>
      </c>
      <c r="I533" s="122" t="s">
        <v>164</v>
      </c>
      <c r="J533" s="14" t="s">
        <v>234</v>
      </c>
      <c r="K533" s="215">
        <v>4194.6899999999996</v>
      </c>
      <c r="L533" s="185"/>
      <c r="M533" s="185"/>
      <c r="N533" s="185"/>
      <c r="O533" s="89"/>
      <c r="P533" s="89"/>
      <c r="Q533" s="91"/>
      <c r="R533" s="21"/>
      <c r="S533" s="21"/>
      <c r="T533" s="22"/>
      <c r="U533" s="21"/>
      <c r="V533" s="21"/>
      <c r="W533" s="22"/>
      <c r="X533" s="23"/>
      <c r="Y533" s="23"/>
      <c r="Z533" s="24"/>
      <c r="AA533" s="25" t="e">
        <f>ROUND(#REF!-W533-Z533,2)</f>
        <v>#REF!</v>
      </c>
      <c r="AB533" s="25">
        <f t="shared" si="73"/>
        <v>4194.6899999999996</v>
      </c>
      <c r="AC533" s="26"/>
      <c r="AD533" s="26"/>
      <c r="AE533" s="26"/>
      <c r="AF533" s="26"/>
      <c r="AG533" s="27"/>
      <c r="AH533" s="26"/>
      <c r="AI533" s="26"/>
      <c r="AJ533" s="26"/>
      <c r="AK533" s="26"/>
      <c r="AL533" s="26"/>
      <c r="AM533" s="26"/>
    </row>
    <row r="534" spans="1:40" ht="14" x14ac:dyDescent="0.3">
      <c r="A53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534" s="11">
        <v>544</v>
      </c>
      <c r="C534" s="249" t="s">
        <v>496</v>
      </c>
      <c r="D534" s="249" t="s">
        <v>33</v>
      </c>
      <c r="E534" s="249" t="s">
        <v>114</v>
      </c>
      <c r="F534" s="249" t="s">
        <v>33</v>
      </c>
      <c r="G534" s="249" t="s">
        <v>446</v>
      </c>
      <c r="H534" s="280">
        <f>IF(I534="主营业务收入",1,IF(I534="营业收入",2,IF(I534="租赁收入",3,IF(I534="利息收入",4,IF(I534="企业拆借利息收入",5,IF(I534="其他业务收入",6,IF(I534="其他收入",7,IF(I534="主营业务成本",8,IF(I534="营业成本",9,IF(I534="生产成本",10,IF(I534="其他业务成本",11,IF(I534="主营业务支出",12,IF(I534="其他业务支出",13,IF(I534="营业外支出",14,IF(I534="材料采购",15,IF(I534="库存商品",16,IF(I534="库存内销商品",17,IF(I534="其他应收款",18,IF(I534="长期股权投资",19,IF(I534="其他应付款",20,IF(I534="财务费用",21,IF(I534="管理费用",22,IF(I534="管理费",23,IF(I534="销售费用",24,IF(I534="投资收益",25,IF(I534="资产处置收益",26,B))))))))))))))))))))))))))</f>
        <v>8</v>
      </c>
      <c r="I534" s="122" t="s">
        <v>164</v>
      </c>
      <c r="J534" s="16"/>
      <c r="K534" s="215">
        <v>4141.59</v>
      </c>
      <c r="L534" s="185"/>
      <c r="M534" s="185"/>
      <c r="N534" s="185"/>
      <c r="O534" s="89"/>
      <c r="P534" s="89"/>
      <c r="Q534" s="91"/>
      <c r="R534" s="21"/>
      <c r="S534" s="21"/>
      <c r="T534" s="22"/>
      <c r="U534" s="21"/>
      <c r="V534" s="21"/>
      <c r="W534" s="22"/>
      <c r="X534" s="23"/>
      <c r="Y534" s="23"/>
      <c r="Z534" s="24"/>
      <c r="AA534" s="25">
        <v>0</v>
      </c>
      <c r="AB534" s="25">
        <v>4141.59</v>
      </c>
      <c r="AC534" s="26"/>
      <c r="AD534" s="26"/>
      <c r="AE534" s="26"/>
      <c r="AF534" s="26"/>
      <c r="AG534" s="27"/>
      <c r="AH534" s="26"/>
      <c r="AI534" s="26"/>
      <c r="AJ534" s="26"/>
      <c r="AK534" s="26"/>
      <c r="AL534" s="26"/>
      <c r="AM534" s="26"/>
    </row>
    <row r="535" spans="1:40" ht="14" x14ac:dyDescent="0.3">
      <c r="A53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35" s="11">
        <v>769</v>
      </c>
      <c r="C535" s="249" t="str">
        <f t="shared" ref="C535:C566" si="74">TEXT(D535,"000")&amp;"-"&amp;TEXT(F535,"000")</f>
        <v>2级-4级</v>
      </c>
      <c r="D535" s="249" t="s">
        <v>29</v>
      </c>
      <c r="E535" s="249" t="s">
        <v>44</v>
      </c>
      <c r="F535" s="249" t="s">
        <v>37</v>
      </c>
      <c r="G535" s="249" t="s">
        <v>38</v>
      </c>
      <c r="H535" s="280">
        <f>IF(I535="主营业务收入",1,IF(I535="营业收入",2,IF(I535="租赁收入",3,IF(I535="利息收入",4,IF(I535="企业拆借利息收入",5,IF(I535="其他业务收入",6,IF(I535="其他收入",7,IF(I535="主营业务成本",8,IF(I535="营业成本",9,IF(I535="生产成本",10,IF(I535="其他业务成本",11,IF(I535="主营业务支出",12,IF(I535="其他业务支出",13,IF(I535="营业外支出",14,IF(I535="材料采购",15,IF(I535="库存商品",16,IF(I535="库存内销商品",17,IF(I535="其他应收款",18,IF(I535="长期股权投资",19,IF(I535="其他应付款",20,IF(I535="财务费用",21,IF(I535="管理费用",22,IF(I535="管理费",23,IF(I535="销售费用",24,IF(I535="投资收益",25,IF(I535="资产处置收益",26,B))))))))))))))))))))))))))</f>
        <v>8</v>
      </c>
      <c r="I535" s="122" t="s">
        <v>164</v>
      </c>
      <c r="J535" s="16"/>
      <c r="K535" s="215">
        <v>3391.14</v>
      </c>
      <c r="L535" s="185"/>
      <c r="M535" s="185"/>
      <c r="N535" s="185"/>
      <c r="O535" s="89"/>
      <c r="P535" s="89"/>
      <c r="Q535" s="91"/>
      <c r="R535" s="21"/>
      <c r="S535" s="21"/>
      <c r="T535" s="22"/>
      <c r="U535" s="21"/>
      <c r="V535" s="21"/>
      <c r="W535" s="22"/>
      <c r="X535" s="23"/>
      <c r="Y535" s="23"/>
      <c r="Z535" s="24"/>
      <c r="AA535" s="25">
        <f>ROUND(K529-W535-Z535,2)</f>
        <v>5036.2</v>
      </c>
      <c r="AB535" s="25">
        <f>ROUND(K534+Q535-T535,2)</f>
        <v>4141.59</v>
      </c>
      <c r="AC535" s="26"/>
      <c r="AD535" s="26"/>
      <c r="AE535" s="26"/>
      <c r="AF535" s="26"/>
      <c r="AG535" s="27"/>
      <c r="AH535" s="26"/>
      <c r="AI535" s="26"/>
      <c r="AJ535" s="26"/>
      <c r="AK535" s="26"/>
      <c r="AL535" s="26"/>
      <c r="AM535" s="26"/>
    </row>
    <row r="536" spans="1:40" ht="13" customHeight="1" x14ac:dyDescent="0.3">
      <c r="A53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36" s="11">
        <v>269</v>
      </c>
      <c r="C536" s="249" t="str">
        <f t="shared" si="74"/>
        <v>4级-3级</v>
      </c>
      <c r="D536" s="249" t="s">
        <v>37</v>
      </c>
      <c r="E536" s="249" t="s">
        <v>66</v>
      </c>
      <c r="F536" s="249" t="s">
        <v>33</v>
      </c>
      <c r="G536" s="249" t="s">
        <v>232</v>
      </c>
      <c r="H536" s="280">
        <f>IF(I536="主营业务收入",1,IF(I536="营业收入",2,IF(I536="租赁收入",3,IF(I536="利息收入",4,IF(I536="企业拆借利息收入",5,IF(I536="其他业务收入",6,IF(I536="其他收入",7,IF(I536="主营业务成本",8,IF(I536="营业成本",9,IF(I536="生产成本",10,IF(I536="其他业务成本",11,IF(I536="主营业务支出",12,IF(I536="其他业务支出",13,IF(I536="营业外支出",14,IF(I536="材料采购",15,IF(I536="库存商品",16,IF(I536="库存内销商品",17,IF(I536="其他应收款",18,IF(I536="长期股权投资",19,IF(I536="其他应付款",20,IF(I536="财务费用",21,IF(I536="管理费用",22,IF(I536="管理费",23,IF(I536="销售费用",24,IF(I536="投资收益",25,IF(I536="资产处置收益",26,B))))))))))))))))))))))))))</f>
        <v>8</v>
      </c>
      <c r="I536" s="122" t="s">
        <v>164</v>
      </c>
      <c r="J536" s="14" t="s">
        <v>210</v>
      </c>
      <c r="K536" s="215">
        <v>3086.7</v>
      </c>
      <c r="L536" s="185"/>
      <c r="M536" s="185"/>
      <c r="N536" s="185"/>
      <c r="O536" s="89"/>
      <c r="P536" s="89"/>
      <c r="Q536" s="91"/>
      <c r="R536" s="21"/>
      <c r="S536" s="21"/>
      <c r="T536" s="22"/>
      <c r="U536" s="21"/>
      <c r="V536" s="21"/>
      <c r="W536" s="22"/>
      <c r="X536" s="23"/>
      <c r="Y536" s="23"/>
      <c r="Z536" s="24"/>
      <c r="AA536" s="25" t="e">
        <f>ROUND(#REF!-W536-Z536,2)</f>
        <v>#REF!</v>
      </c>
      <c r="AB536" s="25">
        <f>ROUND(K536+Q536-T536,2)</f>
        <v>3086.7</v>
      </c>
      <c r="AC536" s="26"/>
      <c r="AD536" s="26"/>
      <c r="AE536" s="26"/>
      <c r="AF536" s="26"/>
      <c r="AG536" s="27"/>
      <c r="AH536" s="26"/>
      <c r="AI536" s="26"/>
      <c r="AJ536" s="26"/>
      <c r="AK536" s="26"/>
      <c r="AL536" s="26"/>
      <c r="AM536" s="26"/>
    </row>
    <row r="537" spans="1:40" ht="13" customHeight="1" x14ac:dyDescent="0.3">
      <c r="A53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37" s="11">
        <v>259</v>
      </c>
      <c r="C537" s="249" t="str">
        <f t="shared" si="74"/>
        <v>4级-3级</v>
      </c>
      <c r="D537" s="249" t="s">
        <v>37</v>
      </c>
      <c r="E537" s="249" t="s">
        <v>66</v>
      </c>
      <c r="F537" s="249" t="s">
        <v>33</v>
      </c>
      <c r="G537" s="249" t="s">
        <v>333</v>
      </c>
      <c r="H537" s="280">
        <f>IF(I537="主营业务收入",1,IF(I537="营业收入",2,IF(I537="租赁收入",3,IF(I537="利息收入",4,IF(I537="企业拆借利息收入",5,IF(I537="其他业务收入",6,IF(I537="其他收入",7,IF(I537="主营业务成本",8,IF(I537="营业成本",9,IF(I537="生产成本",10,IF(I537="其他业务成本",11,IF(I537="主营业务支出",12,IF(I537="其他业务支出",13,IF(I537="营业外支出",14,IF(I537="材料采购",15,IF(I537="库存商品",16,IF(I537="库存内销商品",17,IF(I537="其他应收款",18,IF(I537="长期股权投资",19,IF(I537="其他应付款",20,IF(I537="财务费用",21,IF(I537="管理费用",22,IF(I537="管理费",23,IF(I537="销售费用",24,IF(I537="投资收益",25,IF(I537="资产处置收益",26,B))))))))))))))))))))))))))</f>
        <v>8</v>
      </c>
      <c r="I537" s="122" t="s">
        <v>164</v>
      </c>
      <c r="J537" s="14" t="s">
        <v>335</v>
      </c>
      <c r="K537" s="215">
        <v>2980.19</v>
      </c>
      <c r="L537" s="185"/>
      <c r="M537" s="185"/>
      <c r="N537" s="185"/>
      <c r="O537" s="89"/>
      <c r="P537" s="89"/>
      <c r="Q537" s="91"/>
      <c r="R537" s="21"/>
      <c r="S537" s="21"/>
      <c r="T537" s="22"/>
      <c r="U537" s="21"/>
      <c r="V537" s="21"/>
      <c r="W537" s="22"/>
      <c r="X537" s="23"/>
      <c r="Y537" s="23"/>
      <c r="Z537" s="24"/>
      <c r="AA537" s="25" t="e">
        <f>ROUND(#REF!-W537-Z537,2)</f>
        <v>#REF!</v>
      </c>
      <c r="AB537" s="25">
        <f>ROUND(K537+Q537-T537,2)</f>
        <v>2980.19</v>
      </c>
      <c r="AC537" s="26"/>
      <c r="AD537" s="26"/>
      <c r="AE537" s="26"/>
      <c r="AF537" s="26"/>
      <c r="AG537" s="27"/>
      <c r="AH537" s="26"/>
      <c r="AI537" s="26"/>
      <c r="AJ537" s="26"/>
      <c r="AK537" s="26"/>
      <c r="AL537" s="26"/>
      <c r="AM537" s="26"/>
    </row>
    <row r="538" spans="1:40" ht="13" customHeight="1" x14ac:dyDescent="0.3">
      <c r="A53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38" s="11">
        <v>397</v>
      </c>
      <c r="C538" s="249" t="str">
        <f t="shared" si="74"/>
        <v>4级-2级</v>
      </c>
      <c r="D538" s="249" t="s">
        <v>37</v>
      </c>
      <c r="E538" s="249" t="s">
        <v>42</v>
      </c>
      <c r="F538" s="249" t="s">
        <v>29</v>
      </c>
      <c r="G538" s="249" t="s">
        <v>62</v>
      </c>
      <c r="H538" s="280">
        <f>IF(I538="主营业务收入",1,IF(I538="营业收入",2,IF(I538="租赁收入",3,IF(I538="利息收入",4,IF(I538="企业拆借利息收入",5,IF(I538="其他业务收入",6,IF(I538="其他收入",7,IF(I538="主营业务成本",8,IF(I538="营业成本",9,IF(I538="生产成本",10,IF(I538="其他业务成本",11,IF(I538="主营业务支出",12,IF(I538="其他业务支出",13,IF(I538="营业外支出",14,IF(I538="材料采购",15,IF(I538="库存商品",16,IF(I538="库存内销商品",17,IF(I538="其他应收款",18,IF(I538="长期股权投资",19,IF(I538="其他应付款",20,IF(I538="财务费用",21,IF(I538="管理费用",22,IF(I538="管理费",23,IF(I538="销售费用",24,IF(I538="投资收益",25,IF(I538="资产处置收益",26,B))))))))))))))))))))))))))</f>
        <v>8</v>
      </c>
      <c r="I538" s="122" t="s">
        <v>164</v>
      </c>
      <c r="J538" s="14" t="s">
        <v>122</v>
      </c>
      <c r="K538" s="217">
        <v>2964.6857142857139</v>
      </c>
      <c r="L538" s="185"/>
      <c r="M538" s="185"/>
      <c r="N538" s="185"/>
      <c r="O538" s="89"/>
      <c r="P538" s="90"/>
      <c r="Q538" s="91"/>
      <c r="R538" s="21"/>
      <c r="S538" s="21"/>
      <c r="T538" s="22"/>
      <c r="U538" s="21"/>
      <c r="V538" s="21"/>
      <c r="W538" s="22"/>
      <c r="X538" s="23"/>
      <c r="Y538" s="23"/>
      <c r="Z538" s="24"/>
      <c r="AA538" s="25" t="e">
        <f>ROUND(#REF!-W538-Z538,2)</f>
        <v>#REF!</v>
      </c>
      <c r="AB538" s="25" t="e">
        <f>ROUND(#REF!+Q538-T538,2)</f>
        <v>#REF!</v>
      </c>
      <c r="AC538" s="26"/>
      <c r="AD538" s="26"/>
      <c r="AE538" s="26"/>
      <c r="AF538" s="26"/>
      <c r="AG538" s="27"/>
      <c r="AH538" s="26"/>
      <c r="AI538" s="26"/>
      <c r="AJ538" s="26"/>
      <c r="AK538" s="26"/>
      <c r="AL538" s="26"/>
      <c r="AM538" s="26"/>
    </row>
    <row r="539" spans="1:40" ht="13" customHeight="1" x14ac:dyDescent="0.3">
      <c r="A53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39" s="11">
        <v>254</v>
      </c>
      <c r="C539" s="249" t="str">
        <f t="shared" si="74"/>
        <v>4级-3级</v>
      </c>
      <c r="D539" s="249" t="s">
        <v>37</v>
      </c>
      <c r="E539" s="249" t="s">
        <v>66</v>
      </c>
      <c r="F539" s="249" t="s">
        <v>33</v>
      </c>
      <c r="G539" s="249" t="s">
        <v>159</v>
      </c>
      <c r="H539" s="280">
        <f>IF(I539="主营业务收入",1,IF(I539="营业收入",2,IF(I539="租赁收入",3,IF(I539="利息收入",4,IF(I539="企业拆借利息收入",5,IF(I539="其他业务收入",6,IF(I539="其他收入",7,IF(I539="主营业务成本",8,IF(I539="营业成本",9,IF(I539="生产成本",10,IF(I539="其他业务成本",11,IF(I539="主营业务支出",12,IF(I539="其他业务支出",13,IF(I539="营业外支出",14,IF(I539="材料采购",15,IF(I539="库存商品",16,IF(I539="库存内销商品",17,IF(I539="其他应收款",18,IF(I539="长期股权投资",19,IF(I539="其他应付款",20,IF(I539="财务费用",21,IF(I539="管理费用",22,IF(I539="管理费",23,IF(I539="销售费用",24,IF(I539="投资收益",25,IF(I539="资产处置收益",26,B))))))))))))))))))))))))))</f>
        <v>8</v>
      </c>
      <c r="I539" s="122" t="s">
        <v>164</v>
      </c>
      <c r="J539" s="14" t="s">
        <v>209</v>
      </c>
      <c r="K539" s="215">
        <v>2599.15</v>
      </c>
      <c r="L539" s="185"/>
      <c r="M539" s="185"/>
      <c r="N539" s="185"/>
      <c r="O539" s="89"/>
      <c r="P539" s="90"/>
      <c r="Q539" s="91"/>
      <c r="R539" s="21"/>
      <c r="S539" s="21"/>
      <c r="T539" s="22"/>
      <c r="U539" s="21"/>
      <c r="V539" s="21"/>
      <c r="W539" s="22"/>
      <c r="X539" s="23"/>
      <c r="Y539" s="23"/>
      <c r="Z539" s="24"/>
      <c r="AA539" s="25" t="e">
        <f>ROUND(#REF!-W539-Z539,2)</f>
        <v>#REF!</v>
      </c>
      <c r="AB539" s="25">
        <f>ROUND(K539+Q539-T539,2)</f>
        <v>2599.15</v>
      </c>
      <c r="AC539" s="26"/>
      <c r="AD539" s="26"/>
      <c r="AE539" s="26"/>
      <c r="AF539" s="26"/>
      <c r="AG539" s="27"/>
      <c r="AH539" s="26"/>
      <c r="AI539" s="26"/>
      <c r="AJ539" s="26"/>
      <c r="AK539" s="26"/>
      <c r="AL539" s="26"/>
      <c r="AM539" s="26"/>
    </row>
    <row r="540" spans="1:40" ht="14" x14ac:dyDescent="0.3">
      <c r="A540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40" s="11">
        <v>804</v>
      </c>
      <c r="C540" s="249" t="str">
        <f t="shared" si="74"/>
        <v>3级-4级</v>
      </c>
      <c r="D540" s="250" t="s">
        <v>33</v>
      </c>
      <c r="E540" s="250" t="s">
        <v>298</v>
      </c>
      <c r="F540" s="249" t="s">
        <v>37</v>
      </c>
      <c r="G540" s="249" t="s">
        <v>38</v>
      </c>
      <c r="H540" s="280">
        <f>IF(I540="主营业务收入",1,IF(I540="营业收入",2,IF(I540="租赁收入",3,IF(I540="利息收入",4,IF(I540="企业拆借利息收入",5,IF(I540="其他业务收入",6,IF(I540="其他收入",7,IF(I540="主营业务成本",8,IF(I540="营业成本",9,IF(I540="生产成本",10,IF(I540="其他业务成本",11,IF(I540="主营业务支出",12,IF(I540="其他业务支出",13,IF(I540="营业外支出",14,IF(I540="材料采购",15,IF(I540="库存商品",16,IF(I540="库存内销商品",17,IF(I540="其他应收款",18,IF(I540="长期股权投资",19,IF(I540="其他应付款",20,IF(I540="财务费用",21,IF(I540="管理费用",22,IF(I540="管理费",23,IF(I540="销售费用",24,IF(I540="投资收益",25,IF(I540="资产处置收益",26,B))))))))))))))))))))))))))</f>
        <v>8</v>
      </c>
      <c r="I540" s="122" t="s">
        <v>164</v>
      </c>
      <c r="J540" s="87"/>
      <c r="K540" s="215">
        <v>2415.92</v>
      </c>
      <c r="L540" s="185"/>
      <c r="M540" s="185"/>
      <c r="N540" s="185"/>
      <c r="O540" s="89"/>
      <c r="P540" s="89"/>
      <c r="Q540" s="91"/>
      <c r="R540" s="21"/>
      <c r="S540" s="21"/>
      <c r="T540" s="22"/>
      <c r="U540" s="21"/>
      <c r="V540" s="21"/>
      <c r="W540" s="22"/>
      <c r="X540" s="23"/>
      <c r="Y540" s="23"/>
      <c r="Z540" s="24"/>
      <c r="AA540" s="25">
        <f>ROUND(K534-W540-Z540,2)</f>
        <v>4141.59</v>
      </c>
      <c r="AB540" s="25">
        <f>ROUND(K539+Q540-T540,2)</f>
        <v>2599.15</v>
      </c>
      <c r="AC540" s="26"/>
      <c r="AD540" s="26"/>
      <c r="AE540" s="26"/>
      <c r="AF540" s="26"/>
      <c r="AG540" s="27"/>
      <c r="AH540" s="26"/>
      <c r="AI540" s="26"/>
      <c r="AJ540" s="26"/>
      <c r="AK540" s="26"/>
      <c r="AL540" s="26"/>
      <c r="AM540" s="26"/>
    </row>
    <row r="541" spans="1:40" ht="14" x14ac:dyDescent="0.3">
      <c r="A541" s="174" t="str">
        <f>HYPERLINK("C:\Users\chizh\Desktop\ffcell\提取结果.xlsx#'2内部关联交易-1'!A1","[提取结果.xlsx]2内部关联交易-1")</f>
        <v>[提取结果.xlsx]2内部关联交易-1</v>
      </c>
      <c r="B541" s="11">
        <v>458</v>
      </c>
      <c r="C541" s="249" t="str">
        <f t="shared" si="74"/>
        <v>4级-3级</v>
      </c>
      <c r="D541" s="249" t="s">
        <v>37</v>
      </c>
      <c r="E541" s="249" t="s">
        <v>148</v>
      </c>
      <c r="F541" s="250" t="s">
        <v>33</v>
      </c>
      <c r="G541" s="250" t="s">
        <v>453</v>
      </c>
      <c r="H541" s="280">
        <f>IF(I541="主营业务收入",1,IF(I541="营业收入",2,IF(I541="租赁收入",3,IF(I541="利息收入",4,IF(I541="企业拆借利息收入",5,IF(I541="其他业务收入",6,IF(I541="其他收入",7,IF(I541="主营业务成本",8,IF(I541="营业成本",9,IF(I541="生产成本",10,IF(I541="其他业务成本",11,IF(I541="主营业务支出",12,IF(I541="其他业务支出",13,IF(I541="营业外支出",14,IF(I541="材料采购",15,IF(I541="库存商品",16,IF(I541="库存内销商品",17,IF(I541="其他应收款",18,IF(I541="长期股权投资",19,IF(I541="其他应付款",20,IF(I541="财务费用",21,IF(I541="管理费用",22,IF(I541="管理费",23,IF(I541="销售费用",24,IF(I541="投资收益",25,IF(I541="资产处置收益",26,B))))))))))))))))))))))))))</f>
        <v>8</v>
      </c>
      <c r="I541" s="122" t="s">
        <v>164</v>
      </c>
      <c r="J541" s="14" t="s">
        <v>164</v>
      </c>
      <c r="K541" s="215">
        <v>2102.14</v>
      </c>
      <c r="L541" s="185"/>
      <c r="M541" s="185"/>
      <c r="N541" s="185"/>
      <c r="O541" s="89"/>
      <c r="P541" s="89"/>
      <c r="Q541" s="91"/>
      <c r="R541" s="21"/>
      <c r="S541" s="21"/>
      <c r="T541" s="22"/>
      <c r="U541" s="21"/>
      <c r="V541" s="21"/>
      <c r="W541" s="22"/>
      <c r="X541" s="23"/>
      <c r="Y541" s="23"/>
      <c r="Z541" s="24"/>
      <c r="AA541" s="25" t="e">
        <f>ROUND(#REF!-W541-Z541,2)</f>
        <v>#REF!</v>
      </c>
      <c r="AB541" s="25">
        <f t="shared" ref="AB541:AB562" si="75">ROUND(K541+Q541-T541,2)</f>
        <v>2102.14</v>
      </c>
      <c r="AC541" s="26"/>
      <c r="AD541" s="26"/>
      <c r="AE541" s="26"/>
      <c r="AF541" s="26"/>
      <c r="AG541" s="27"/>
      <c r="AH541" s="26"/>
      <c r="AI541" s="26"/>
      <c r="AJ541" s="26"/>
      <c r="AK541" s="26"/>
      <c r="AL541" s="26"/>
      <c r="AM541" s="26"/>
    </row>
    <row r="542" spans="1:40" ht="13" customHeight="1" x14ac:dyDescent="0.3">
      <c r="A542" s="174" t="str">
        <f>HYPERLINK("C:\Users\chizh\Desktop\ffcell\提取结果.xlsx#'2内部关联交易-1'!A1","[提取结果.xlsx]2内部关联交易-1")</f>
        <v>[提取结果.xlsx]2内部关联交易-1</v>
      </c>
      <c r="B542" s="11">
        <v>471</v>
      </c>
      <c r="C542" s="249" t="str">
        <f t="shared" si="74"/>
        <v>4级-2级</v>
      </c>
      <c r="D542" s="249" t="s">
        <v>37</v>
      </c>
      <c r="E542" s="249" t="s">
        <v>148</v>
      </c>
      <c r="F542" s="249" t="s">
        <v>29</v>
      </c>
      <c r="G542" s="249" t="s">
        <v>458</v>
      </c>
      <c r="H542" s="280">
        <f>IF(I542="主营业务收入",1,IF(I542="营业收入",2,IF(I542="租赁收入",3,IF(I542="利息收入",4,IF(I542="企业拆借利息收入",5,IF(I542="其他业务收入",6,IF(I542="其他收入",7,IF(I542="主营业务成本",8,IF(I542="营业成本",9,IF(I542="生产成本",10,IF(I542="其他业务成本",11,IF(I542="主营业务支出",12,IF(I542="其他业务支出",13,IF(I542="营业外支出",14,IF(I542="材料采购",15,IF(I542="库存商品",16,IF(I542="库存内销商品",17,IF(I542="其他应收款",18,IF(I542="长期股权投资",19,IF(I542="其他应付款",20,IF(I542="财务费用",21,IF(I542="管理费用",22,IF(I542="管理费",23,IF(I542="销售费用",24,IF(I542="投资收益",25,IF(I542="资产处置收益",26,B))))))))))))))))))))))))))</f>
        <v>8</v>
      </c>
      <c r="I542" s="122" t="s">
        <v>164</v>
      </c>
      <c r="J542" s="14" t="s">
        <v>164</v>
      </c>
      <c r="K542" s="215">
        <v>1953.96</v>
      </c>
      <c r="L542" s="185"/>
      <c r="M542" s="185"/>
      <c r="N542" s="185"/>
      <c r="O542" s="89"/>
      <c r="P542" s="89"/>
      <c r="Q542" s="91"/>
      <c r="R542" s="21"/>
      <c r="S542" s="21"/>
      <c r="T542" s="22"/>
      <c r="U542" s="21"/>
      <c r="V542" s="21"/>
      <c r="W542" s="22"/>
      <c r="X542" s="23"/>
      <c r="Y542" s="23"/>
      <c r="Z542" s="24"/>
      <c r="AA542" s="25" t="e">
        <f>ROUND(#REF!-W542-Z542,2)</f>
        <v>#REF!</v>
      </c>
      <c r="AB542" s="25">
        <f t="shared" si="75"/>
        <v>1953.96</v>
      </c>
      <c r="AC542" s="26"/>
      <c r="AD542" s="26"/>
      <c r="AE542" s="26"/>
      <c r="AF542" s="26"/>
      <c r="AG542" s="27"/>
      <c r="AH542" s="26"/>
      <c r="AI542" s="26"/>
      <c r="AJ542" s="26"/>
      <c r="AK542" s="26"/>
      <c r="AL542" s="26"/>
      <c r="AM542" s="26"/>
    </row>
    <row r="543" spans="1:40" ht="14" x14ac:dyDescent="0.3">
      <c r="A543" s="174" t="str">
        <f>HYPERLINK("C:\Users\chizh\Desktop\ffcell\提取结果.xlsx#'2内部关联交易-1'!A1","[提取结果.xlsx]2内部关联交易-1")</f>
        <v>[提取结果.xlsx]2内部关联交易-1</v>
      </c>
      <c r="B543" s="11">
        <v>461</v>
      </c>
      <c r="C543" s="249" t="str">
        <f t="shared" si="74"/>
        <v>4级-2级</v>
      </c>
      <c r="D543" s="249" t="s">
        <v>37</v>
      </c>
      <c r="E543" s="249" t="s">
        <v>148</v>
      </c>
      <c r="F543" s="249" t="s">
        <v>29</v>
      </c>
      <c r="G543" s="250" t="s">
        <v>455</v>
      </c>
      <c r="H543" s="280">
        <f>IF(I543="主营业务收入",1,IF(I543="营业收入",2,IF(I543="租赁收入",3,IF(I543="利息收入",4,IF(I543="企业拆借利息收入",5,IF(I543="其他业务收入",6,IF(I543="其他收入",7,IF(I543="主营业务成本",8,IF(I543="营业成本",9,IF(I543="生产成本",10,IF(I543="其他业务成本",11,IF(I543="主营业务支出",12,IF(I543="其他业务支出",13,IF(I543="营业外支出",14,IF(I543="材料采购",15,IF(I543="库存商品",16,IF(I543="库存内销商品",17,IF(I543="其他应收款",18,IF(I543="长期股权投资",19,IF(I543="其他应付款",20,IF(I543="财务费用",21,IF(I543="管理费用",22,IF(I543="管理费",23,IF(I543="销售费用",24,IF(I543="投资收益",25,IF(I543="资产处置收益",26,B))))))))))))))))))))))))))</f>
        <v>8</v>
      </c>
      <c r="I543" s="122" t="s">
        <v>164</v>
      </c>
      <c r="J543" s="14" t="s">
        <v>164</v>
      </c>
      <c r="K543" s="215">
        <v>1770.83</v>
      </c>
      <c r="L543" s="185"/>
      <c r="M543" s="185"/>
      <c r="N543" s="185"/>
      <c r="O543" s="89"/>
      <c r="P543" s="89"/>
      <c r="Q543" s="91"/>
      <c r="R543" s="21"/>
      <c r="S543" s="21"/>
      <c r="T543" s="22"/>
      <c r="U543" s="21"/>
      <c r="V543" s="21"/>
      <c r="W543" s="22"/>
      <c r="X543" s="23"/>
      <c r="Y543" s="23"/>
      <c r="Z543" s="24"/>
      <c r="AA543" s="25" t="e">
        <f>ROUND(#REF!-W543-Z543,2)</f>
        <v>#REF!</v>
      </c>
      <c r="AB543" s="25">
        <f t="shared" si="75"/>
        <v>1770.83</v>
      </c>
      <c r="AC543" s="26"/>
      <c r="AD543" s="26"/>
      <c r="AE543" s="26"/>
      <c r="AF543" s="26"/>
      <c r="AG543" s="27"/>
      <c r="AH543" s="26"/>
      <c r="AI543" s="26"/>
      <c r="AJ543" s="26"/>
      <c r="AK543" s="26"/>
      <c r="AL543" s="26"/>
      <c r="AM543" s="26"/>
    </row>
    <row r="544" spans="1:40" ht="14" x14ac:dyDescent="0.3">
      <c r="A544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44" s="11">
        <v>173</v>
      </c>
      <c r="C544" s="249" t="str">
        <f t="shared" si="74"/>
        <v>3级-4级</v>
      </c>
      <c r="D544" s="249" t="s">
        <v>33</v>
      </c>
      <c r="E544" s="249" t="s">
        <v>233</v>
      </c>
      <c r="F544" s="249" t="s">
        <v>37</v>
      </c>
      <c r="G544" s="249" t="s">
        <v>148</v>
      </c>
      <c r="H544" s="280">
        <f>IF(I544="主营业务收入",1,IF(I544="营业收入",2,IF(I544="租赁收入",3,IF(I544="利息收入",4,IF(I544="企业拆借利息收入",5,IF(I544="其他业务收入",6,IF(I544="其他收入",7,IF(I544="主营业务成本",8,IF(I544="营业成本",9,IF(I544="生产成本",10,IF(I544="其他业务成本",11,IF(I544="主营业务支出",12,IF(I544="其他业务支出",13,IF(I544="营业外支出",14,IF(I544="材料采购",15,IF(I544="库存商品",16,IF(I544="库存内销商品",17,IF(I544="其他应收款",18,IF(I544="长期股权投资",19,IF(I544="其他应付款",20,IF(I544="财务费用",21,IF(I544="管理费用",22,IF(I544="管理费",23,IF(I544="销售费用",24,IF(I544="投资收益",25,IF(I544="资产处置收益",26,B))))))))))))))))))))))))))</f>
        <v>8</v>
      </c>
      <c r="I544" s="122" t="s">
        <v>164</v>
      </c>
      <c r="J544" s="14" t="s">
        <v>217</v>
      </c>
      <c r="K544" s="215">
        <v>1460.18</v>
      </c>
      <c r="L544" s="185"/>
      <c r="M544" s="185"/>
      <c r="N544" s="185"/>
      <c r="O544" s="89"/>
      <c r="P544" s="89"/>
      <c r="Q544" s="91"/>
      <c r="R544" s="21"/>
      <c r="S544" s="21"/>
      <c r="T544" s="22"/>
      <c r="U544" s="21"/>
      <c r="V544" s="21"/>
      <c r="W544" s="22"/>
      <c r="X544" s="23"/>
      <c r="Y544" s="23"/>
      <c r="Z544" s="24"/>
      <c r="AA544" s="25" t="e">
        <f>ROUND(#REF!-W544-Z544,2)</f>
        <v>#REF!</v>
      </c>
      <c r="AB544" s="25">
        <f t="shared" si="75"/>
        <v>1460.18</v>
      </c>
      <c r="AC544" s="26"/>
      <c r="AD544" s="26"/>
      <c r="AE544" s="26"/>
      <c r="AF544" s="26"/>
      <c r="AG544" s="27"/>
      <c r="AH544" s="26"/>
      <c r="AI544" s="26"/>
      <c r="AJ544" s="26"/>
      <c r="AK544" s="26"/>
      <c r="AL544" s="26"/>
      <c r="AM544" s="26"/>
    </row>
    <row r="545" spans="1:39" ht="13" customHeight="1" x14ac:dyDescent="0.3">
      <c r="A545" s="174" t="str">
        <f>HYPERLINK("C:\Users\chizh\Desktop\ffcell\提取结果.xlsx#'2内部关联交易-1'!A1","[提取结果.xlsx]2内部关联交易-1")</f>
        <v>[提取结果.xlsx]2内部关联交易-1</v>
      </c>
      <c r="B545" s="11">
        <v>466</v>
      </c>
      <c r="C545" s="249" t="str">
        <f t="shared" si="74"/>
        <v>4级-3级</v>
      </c>
      <c r="D545" s="249" t="s">
        <v>37</v>
      </c>
      <c r="E545" s="249" t="s">
        <v>148</v>
      </c>
      <c r="F545" s="250" t="s">
        <v>33</v>
      </c>
      <c r="G545" s="250" t="s">
        <v>456</v>
      </c>
      <c r="H545" s="280">
        <f>IF(I545="主营业务收入",1,IF(I545="营业收入",2,IF(I545="租赁收入",3,IF(I545="利息收入",4,IF(I545="企业拆借利息收入",5,IF(I545="其他业务收入",6,IF(I545="其他收入",7,IF(I545="主营业务成本",8,IF(I545="营业成本",9,IF(I545="生产成本",10,IF(I545="其他业务成本",11,IF(I545="主营业务支出",12,IF(I545="其他业务支出",13,IF(I545="营业外支出",14,IF(I545="材料采购",15,IF(I545="库存商品",16,IF(I545="库存内销商品",17,IF(I545="其他应收款",18,IF(I545="长期股权投资",19,IF(I545="其他应付款",20,IF(I545="财务费用",21,IF(I545="管理费用",22,IF(I545="管理费",23,IF(I545="销售费用",24,IF(I545="投资收益",25,IF(I545="资产处置收益",26,B))))))))))))))))))))))))))</f>
        <v>8</v>
      </c>
      <c r="I545" s="122" t="s">
        <v>164</v>
      </c>
      <c r="J545" s="14" t="s">
        <v>164</v>
      </c>
      <c r="K545" s="215">
        <v>1126.4100000000001</v>
      </c>
      <c r="L545" s="185"/>
      <c r="M545" s="185"/>
      <c r="N545" s="185"/>
      <c r="O545" s="89"/>
      <c r="P545" s="90"/>
      <c r="Q545" s="91"/>
      <c r="R545" s="21"/>
      <c r="S545" s="21"/>
      <c r="T545" s="22"/>
      <c r="U545" s="21"/>
      <c r="V545" s="21"/>
      <c r="W545" s="22"/>
      <c r="X545" s="23"/>
      <c r="Y545" s="23"/>
      <c r="Z545" s="24"/>
      <c r="AA545" s="25" t="e">
        <f>ROUND(#REF!-W545-Z545,2)</f>
        <v>#REF!</v>
      </c>
      <c r="AB545" s="25">
        <f t="shared" si="75"/>
        <v>1126.4100000000001</v>
      </c>
      <c r="AC545" s="26"/>
      <c r="AD545" s="26"/>
      <c r="AE545" s="26"/>
      <c r="AF545" s="26"/>
      <c r="AG545" s="27"/>
      <c r="AH545" s="26"/>
      <c r="AI545" s="26"/>
      <c r="AJ545" s="26"/>
      <c r="AK545" s="26"/>
      <c r="AL545" s="26"/>
      <c r="AM545" s="26"/>
    </row>
    <row r="546" spans="1:39" ht="14" x14ac:dyDescent="0.3">
      <c r="A546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46" s="11">
        <v>143</v>
      </c>
      <c r="C546" s="249" t="str">
        <f t="shared" si="74"/>
        <v>2级-2级</v>
      </c>
      <c r="D546" s="249" t="s">
        <v>29</v>
      </c>
      <c r="E546" s="249" t="s">
        <v>50</v>
      </c>
      <c r="F546" s="249" t="s">
        <v>29</v>
      </c>
      <c r="G546" s="249" t="s">
        <v>163</v>
      </c>
      <c r="H546" s="280">
        <f>IF(I546="主营业务收入",1,IF(I546="营业收入",2,IF(I546="租赁收入",3,IF(I546="利息收入",4,IF(I546="企业拆借利息收入",5,IF(I546="其他业务收入",6,IF(I546="其他收入",7,IF(I546="主营业务成本",8,IF(I546="营业成本",9,IF(I546="生产成本",10,IF(I546="其他业务成本",11,IF(I546="主营业务支出",12,IF(I546="其他业务支出",13,IF(I546="营业外支出",14,IF(I546="材料采购",15,IF(I546="库存商品",16,IF(I546="库存内销商品",17,IF(I546="其他应收款",18,IF(I546="长期股权投资",19,IF(I546="其他应付款",20,IF(I546="财务费用",21,IF(I546="管理费用",22,IF(I546="管理费",23,IF(I546="销售费用",24,IF(I546="投资收益",25,IF(I546="资产处置收益",26,B))))))))))))))))))))))))))</f>
        <v>8</v>
      </c>
      <c r="I546" s="122" t="s">
        <v>164</v>
      </c>
      <c r="J546" s="14" t="s">
        <v>221</v>
      </c>
      <c r="K546" s="215">
        <v>1088.49</v>
      </c>
      <c r="L546" s="185"/>
      <c r="M546" s="185"/>
      <c r="N546" s="185"/>
      <c r="O546" s="89"/>
      <c r="P546" s="89"/>
      <c r="Q546" s="91"/>
      <c r="R546" s="21"/>
      <c r="S546" s="21"/>
      <c r="T546" s="22"/>
      <c r="U546" s="21"/>
      <c r="V546" s="21"/>
      <c r="W546" s="22"/>
      <c r="X546" s="23"/>
      <c r="Y546" s="23"/>
      <c r="Z546" s="24"/>
      <c r="AA546" s="25" t="e">
        <f>ROUND(#REF!-W546-Z546,2)</f>
        <v>#REF!</v>
      </c>
      <c r="AB546" s="25">
        <f t="shared" si="75"/>
        <v>1088.49</v>
      </c>
      <c r="AC546" s="26"/>
      <c r="AD546" s="26"/>
      <c r="AE546" s="26"/>
      <c r="AF546" s="26"/>
      <c r="AG546" s="27"/>
      <c r="AH546" s="26"/>
      <c r="AI546" s="26"/>
      <c r="AJ546" s="26"/>
      <c r="AK546" s="26"/>
      <c r="AL546" s="26"/>
      <c r="AM546" s="26"/>
    </row>
    <row r="547" spans="1:39" ht="14" x14ac:dyDescent="0.3">
      <c r="A547" s="174" t="str">
        <f>HYPERLINK("C:\Users\chizh\Desktop\ffcell\提取结果.xlsx#'2内部关联交易-1'!A1","[提取结果.xlsx]2内部关联交易-1")</f>
        <v>[提取结果.xlsx]2内部关联交易-1</v>
      </c>
      <c r="B547" s="11">
        <v>463</v>
      </c>
      <c r="C547" s="249" t="str">
        <f t="shared" si="74"/>
        <v>4级-2级</v>
      </c>
      <c r="D547" s="249" t="s">
        <v>37</v>
      </c>
      <c r="E547" s="249" t="s">
        <v>148</v>
      </c>
      <c r="F547" s="249" t="s">
        <v>29</v>
      </c>
      <c r="G547" s="249" t="s">
        <v>438</v>
      </c>
      <c r="H547" s="280">
        <f>IF(I547="主营业务收入",1,IF(I547="营业收入",2,IF(I547="租赁收入",3,IF(I547="利息收入",4,IF(I547="企业拆借利息收入",5,IF(I547="其他业务收入",6,IF(I547="其他收入",7,IF(I547="主营业务成本",8,IF(I547="营业成本",9,IF(I547="生产成本",10,IF(I547="其他业务成本",11,IF(I547="主营业务支出",12,IF(I547="其他业务支出",13,IF(I547="营业外支出",14,IF(I547="材料采购",15,IF(I547="库存商品",16,IF(I547="库存内销商品",17,IF(I547="其他应收款",18,IF(I547="长期股权投资",19,IF(I547="其他应付款",20,IF(I547="财务费用",21,IF(I547="管理费用",22,IF(I547="管理费",23,IF(I547="销售费用",24,IF(I547="投资收益",25,IF(I547="资产处置收益",26,B))))))))))))))))))))))))))</f>
        <v>8</v>
      </c>
      <c r="I547" s="122" t="s">
        <v>164</v>
      </c>
      <c r="J547" s="14" t="s">
        <v>164</v>
      </c>
      <c r="K547" s="215">
        <v>1053.54</v>
      </c>
      <c r="L547" s="185"/>
      <c r="M547" s="185"/>
      <c r="N547" s="185"/>
      <c r="O547" s="89"/>
      <c r="P547" s="89"/>
      <c r="Q547" s="91"/>
      <c r="R547" s="21"/>
      <c r="S547" s="21"/>
      <c r="T547" s="22"/>
      <c r="U547" s="21"/>
      <c r="V547" s="21"/>
      <c r="W547" s="22"/>
      <c r="X547" s="23"/>
      <c r="Y547" s="23"/>
      <c r="Z547" s="24"/>
      <c r="AA547" s="25" t="e">
        <f>ROUND(#REF!-W547-Z547,2)</f>
        <v>#REF!</v>
      </c>
      <c r="AB547" s="25">
        <f t="shared" si="75"/>
        <v>1053.54</v>
      </c>
      <c r="AC547" s="26"/>
      <c r="AD547" s="26"/>
      <c r="AE547" s="26"/>
      <c r="AF547" s="26"/>
      <c r="AG547" s="27"/>
      <c r="AH547" s="26"/>
      <c r="AI547" s="26"/>
      <c r="AJ547" s="26"/>
      <c r="AK547" s="26"/>
      <c r="AL547" s="26"/>
      <c r="AM547" s="26"/>
    </row>
    <row r="548" spans="1:39" ht="13" customHeight="1" x14ac:dyDescent="0.3">
      <c r="A548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48" s="11">
        <v>145</v>
      </c>
      <c r="C548" s="249" t="str">
        <f t="shared" si="74"/>
        <v>2级-2级</v>
      </c>
      <c r="D548" s="249" t="s">
        <v>29</v>
      </c>
      <c r="E548" s="249" t="s">
        <v>50</v>
      </c>
      <c r="F548" s="249" t="s">
        <v>29</v>
      </c>
      <c r="G548" s="249" t="s">
        <v>163</v>
      </c>
      <c r="H548" s="280">
        <f>IF(I548="主营业务收入",1,IF(I548="营业收入",2,IF(I548="租赁收入",3,IF(I548="利息收入",4,IF(I548="企业拆借利息收入",5,IF(I548="其他业务收入",6,IF(I548="其他收入",7,IF(I548="主营业务成本",8,IF(I548="营业成本",9,IF(I548="生产成本",10,IF(I548="其他业务成本",11,IF(I548="主营业务支出",12,IF(I548="其他业务支出",13,IF(I548="营业外支出",14,IF(I548="材料采购",15,IF(I548="库存商品",16,IF(I548="库存内销商品",17,IF(I548="其他应收款",18,IF(I548="长期股权投资",19,IF(I548="其他应付款",20,IF(I548="财务费用",21,IF(I548="管理费用",22,IF(I548="管理费",23,IF(I548="销售费用",24,IF(I548="投资收益",25,IF(I548="资产处置收益",26,B))))))))))))))))))))))))))</f>
        <v>8</v>
      </c>
      <c r="I548" s="122" t="s">
        <v>164</v>
      </c>
      <c r="J548" s="58" t="s">
        <v>223</v>
      </c>
      <c r="K548" s="215">
        <v>973.45</v>
      </c>
      <c r="L548" s="185"/>
      <c r="M548" s="185"/>
      <c r="N548" s="185"/>
      <c r="O548" s="89"/>
      <c r="P548" s="89"/>
      <c r="Q548" s="91"/>
      <c r="R548" s="21"/>
      <c r="S548" s="21"/>
      <c r="T548" s="22"/>
      <c r="U548" s="21"/>
      <c r="V548" s="21"/>
      <c r="W548" s="22"/>
      <c r="X548" s="23"/>
      <c r="Y548" s="23"/>
      <c r="Z548" s="24"/>
      <c r="AA548" s="25" t="e">
        <f>ROUND(#REF!-W548-Z548,2)</f>
        <v>#REF!</v>
      </c>
      <c r="AB548" s="25">
        <f t="shared" si="75"/>
        <v>973.45</v>
      </c>
      <c r="AC548" s="26"/>
      <c r="AD548" s="26"/>
      <c r="AE548" s="26"/>
      <c r="AF548" s="26"/>
      <c r="AG548" s="27"/>
      <c r="AH548" s="26"/>
      <c r="AI548" s="26"/>
      <c r="AJ548" s="26"/>
      <c r="AK548" s="26"/>
      <c r="AL548" s="26"/>
      <c r="AM548" s="26"/>
    </row>
    <row r="549" spans="1:39" ht="13" customHeight="1" x14ac:dyDescent="0.3">
      <c r="A549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49" s="11">
        <v>158</v>
      </c>
      <c r="C549" s="249" t="str">
        <f t="shared" si="74"/>
        <v>3级-3级</v>
      </c>
      <c r="D549" s="249" t="s">
        <v>33</v>
      </c>
      <c r="E549" s="249" t="s">
        <v>162</v>
      </c>
      <c r="F549" s="249" t="s">
        <v>33</v>
      </c>
      <c r="G549" s="249" t="s">
        <v>146</v>
      </c>
      <c r="H549" s="280">
        <f>IF(I549="主营业务收入",1,IF(I549="营业收入",2,IF(I549="租赁收入",3,IF(I549="利息收入",4,IF(I549="企业拆借利息收入",5,IF(I549="其他业务收入",6,IF(I549="其他收入",7,IF(I549="主营业务成本",8,IF(I549="营业成本",9,IF(I549="生产成本",10,IF(I549="其他业务成本",11,IF(I549="主营业务支出",12,IF(I549="其他业务支出",13,IF(I549="营业外支出",14,IF(I549="材料采购",15,IF(I549="库存商品",16,IF(I549="库存内销商品",17,IF(I549="其他应收款",18,IF(I549="长期股权投资",19,IF(I549="其他应付款",20,IF(I549="财务费用",21,IF(I549="管理费用",22,IF(I549="管理费",23,IF(I549="销售费用",24,IF(I549="投资收益",25,IF(I549="资产处置收益",26,B))))))))))))))))))))))))))</f>
        <v>8</v>
      </c>
      <c r="I549" s="122" t="s">
        <v>164</v>
      </c>
      <c r="J549" s="58" t="s">
        <v>216</v>
      </c>
      <c r="K549" s="215">
        <v>878.4</v>
      </c>
      <c r="L549" s="185"/>
      <c r="M549" s="185"/>
      <c r="N549" s="185"/>
      <c r="O549" s="89"/>
      <c r="P549" s="90"/>
      <c r="Q549" s="91"/>
      <c r="R549" s="21"/>
      <c r="S549" s="21"/>
      <c r="T549" s="22"/>
      <c r="U549" s="21"/>
      <c r="V549" s="21"/>
      <c r="W549" s="22"/>
      <c r="X549" s="23"/>
      <c r="Y549" s="23"/>
      <c r="Z549" s="24"/>
      <c r="AA549" s="25" t="e">
        <f>ROUND(#REF!-W549-Z549,2)</f>
        <v>#REF!</v>
      </c>
      <c r="AB549" s="25">
        <f t="shared" si="75"/>
        <v>878.4</v>
      </c>
      <c r="AC549" s="26"/>
      <c r="AD549" s="26"/>
      <c r="AE549" s="26"/>
      <c r="AF549" s="26"/>
      <c r="AG549" s="27"/>
      <c r="AH549" s="26"/>
      <c r="AI549" s="26"/>
      <c r="AJ549" s="26"/>
      <c r="AK549" s="26"/>
      <c r="AL549" s="26"/>
      <c r="AM549" s="26"/>
    </row>
    <row r="550" spans="1:39" ht="13" customHeight="1" x14ac:dyDescent="0.3">
      <c r="A550" s="174" t="str">
        <f>HYPERLINK("C:\Users\chizh\Desktop\ffcell\提取结果.xlsx#'2内部关联交易-1'!A1","[提取结果.xlsx]2内部关联交易-1")</f>
        <v>[提取结果.xlsx]2内部关联交易-1</v>
      </c>
      <c r="B550" s="11">
        <v>460</v>
      </c>
      <c r="C550" s="249" t="str">
        <f t="shared" si="74"/>
        <v>4级-3级</v>
      </c>
      <c r="D550" s="249" t="s">
        <v>37</v>
      </c>
      <c r="E550" s="249" t="s">
        <v>148</v>
      </c>
      <c r="F550" s="250" t="s">
        <v>33</v>
      </c>
      <c r="G550" s="250" t="s">
        <v>425</v>
      </c>
      <c r="H550" s="280">
        <f>IF(I550="主营业务收入",1,IF(I550="营业收入",2,IF(I550="租赁收入",3,IF(I550="利息收入",4,IF(I550="企业拆借利息收入",5,IF(I550="其他业务收入",6,IF(I550="其他收入",7,IF(I550="主营业务成本",8,IF(I550="营业成本",9,IF(I550="生产成本",10,IF(I550="其他业务成本",11,IF(I550="主营业务支出",12,IF(I550="其他业务支出",13,IF(I550="营业外支出",14,IF(I550="材料采购",15,IF(I550="库存商品",16,IF(I550="库存内销商品",17,IF(I550="其他应收款",18,IF(I550="长期股权投资",19,IF(I550="其他应付款",20,IF(I550="财务费用",21,IF(I550="管理费用",22,IF(I550="管理费",23,IF(I550="销售费用",24,IF(I550="投资收益",25,IF(I550="资产处置收益",26,B))))))))))))))))))))))))))</f>
        <v>8</v>
      </c>
      <c r="I550" s="122" t="s">
        <v>164</v>
      </c>
      <c r="J550" s="14" t="s">
        <v>164</v>
      </c>
      <c r="K550" s="215">
        <v>831.68</v>
      </c>
      <c r="L550" s="185"/>
      <c r="M550" s="185"/>
      <c r="N550" s="185"/>
      <c r="O550" s="89"/>
      <c r="P550" s="89"/>
      <c r="Q550" s="91"/>
      <c r="R550" s="21"/>
      <c r="S550" s="21"/>
      <c r="T550" s="22"/>
      <c r="U550" s="21"/>
      <c r="V550" s="21"/>
      <c r="W550" s="22"/>
      <c r="X550" s="23"/>
      <c r="Y550" s="23"/>
      <c r="Z550" s="24"/>
      <c r="AA550" s="25" t="e">
        <f>ROUND(#REF!-W550-Z550,2)</f>
        <v>#REF!</v>
      </c>
      <c r="AB550" s="25">
        <f t="shared" si="75"/>
        <v>831.68</v>
      </c>
      <c r="AC550" s="26"/>
      <c r="AD550" s="26"/>
      <c r="AE550" s="26"/>
      <c r="AF550" s="26"/>
      <c r="AG550" s="27"/>
      <c r="AH550" s="26"/>
      <c r="AI550" s="26"/>
      <c r="AJ550" s="26"/>
      <c r="AK550" s="26"/>
      <c r="AL550" s="26"/>
      <c r="AM550" s="26"/>
    </row>
    <row r="551" spans="1:39" ht="14" x14ac:dyDescent="0.3">
      <c r="A551" s="174" t="str">
        <f>HYPERLINK("C:\Users\chizh\Desktop\ffcell\提取结果.xlsx#'2内部关联交易-1'!A1","[提取结果.xlsx]2内部关联交易-1")</f>
        <v>[提取结果.xlsx]2内部关联交易-1</v>
      </c>
      <c r="B551" s="11">
        <v>468</v>
      </c>
      <c r="C551" s="249" t="str">
        <f t="shared" si="74"/>
        <v>4级-3级</v>
      </c>
      <c r="D551" s="249" t="s">
        <v>37</v>
      </c>
      <c r="E551" s="249" t="s">
        <v>148</v>
      </c>
      <c r="F551" s="250" t="s">
        <v>33</v>
      </c>
      <c r="G551" s="250" t="s">
        <v>427</v>
      </c>
      <c r="H551" s="280">
        <f>IF(I551="主营业务收入",1,IF(I551="营业收入",2,IF(I551="租赁收入",3,IF(I551="利息收入",4,IF(I551="企业拆借利息收入",5,IF(I551="其他业务收入",6,IF(I551="其他收入",7,IF(I551="主营业务成本",8,IF(I551="营业成本",9,IF(I551="生产成本",10,IF(I551="其他业务成本",11,IF(I551="主营业务支出",12,IF(I551="其他业务支出",13,IF(I551="营业外支出",14,IF(I551="材料采购",15,IF(I551="库存商品",16,IF(I551="库存内销商品",17,IF(I551="其他应收款",18,IF(I551="长期股权投资",19,IF(I551="其他应付款",20,IF(I551="财务费用",21,IF(I551="管理费用",22,IF(I551="管理费",23,IF(I551="销售费用",24,IF(I551="投资收益",25,IF(I551="资产处置收益",26,B))))))))))))))))))))))))))</f>
        <v>8</v>
      </c>
      <c r="I551" s="122" t="s">
        <v>164</v>
      </c>
      <c r="J551" s="14" t="s">
        <v>164</v>
      </c>
      <c r="K551" s="215">
        <v>765.22</v>
      </c>
      <c r="L551" s="185"/>
      <c r="M551" s="185"/>
      <c r="N551" s="185"/>
      <c r="O551" s="89"/>
      <c r="P551" s="89"/>
      <c r="Q551" s="91"/>
      <c r="R551" s="21"/>
      <c r="S551" s="21"/>
      <c r="T551" s="22"/>
      <c r="U551" s="21"/>
      <c r="V551" s="21"/>
      <c r="W551" s="22"/>
      <c r="X551" s="23"/>
      <c r="Y551" s="23"/>
      <c r="Z551" s="24"/>
      <c r="AA551" s="25" t="e">
        <f>ROUND(#REF!-W551-Z551,2)</f>
        <v>#REF!</v>
      </c>
      <c r="AB551" s="25">
        <f t="shared" si="75"/>
        <v>765.22</v>
      </c>
      <c r="AC551" s="26"/>
      <c r="AD551" s="26"/>
      <c r="AE551" s="26"/>
      <c r="AF551" s="26"/>
      <c r="AG551" s="27"/>
      <c r="AH551" s="26"/>
      <c r="AI551" s="26"/>
      <c r="AJ551" s="26"/>
      <c r="AK551" s="26"/>
      <c r="AL551" s="26"/>
      <c r="AM551" s="26"/>
    </row>
    <row r="552" spans="1:39" ht="14" x14ac:dyDescent="0.3">
      <c r="A552" s="173" t="str">
        <f>HYPERLINK("C:\Users\chizh\Desktop\ffcell\提取结果.xlsx#'2内部关联交易-1'!A1","[提取结果.xlsx]2内部关联交易-1")</f>
        <v>[提取结果.xlsx]2内部关联交易-1</v>
      </c>
      <c r="B552" s="11">
        <v>457</v>
      </c>
      <c r="C552" s="249" t="str">
        <f t="shared" si="74"/>
        <v>4级-3级</v>
      </c>
      <c r="D552" s="249" t="s">
        <v>37</v>
      </c>
      <c r="E552" s="249" t="s">
        <v>148</v>
      </c>
      <c r="F552" s="250" t="s">
        <v>33</v>
      </c>
      <c r="G552" s="250" t="s">
        <v>452</v>
      </c>
      <c r="H552" s="280">
        <f>IF(I552="主营业务收入",1,IF(I552="营业收入",2,IF(I552="租赁收入",3,IF(I552="利息收入",4,IF(I552="企业拆借利息收入",5,IF(I552="其他业务收入",6,IF(I552="其他收入",7,IF(I552="主营业务成本",8,IF(I552="营业成本",9,IF(I552="生产成本",10,IF(I552="其他业务成本",11,IF(I552="主营业务支出",12,IF(I552="其他业务支出",13,IF(I552="营业外支出",14,IF(I552="材料采购",15,IF(I552="库存商品",16,IF(I552="库存内销商品",17,IF(I552="其他应收款",18,IF(I552="长期股权投资",19,IF(I552="其他应付款",20,IF(I552="财务费用",21,IF(I552="管理费用",22,IF(I552="管理费",23,IF(I552="销售费用",24,IF(I552="投资收益",25,IF(I552="资产处置收益",26,B))))))))))))))))))))))))))</f>
        <v>8</v>
      </c>
      <c r="I552" s="122" t="s">
        <v>164</v>
      </c>
      <c r="J552" s="14" t="s">
        <v>164</v>
      </c>
      <c r="K552" s="215">
        <v>748.51</v>
      </c>
      <c r="L552" s="185"/>
      <c r="M552" s="185"/>
      <c r="N552" s="185"/>
      <c r="O552" s="89"/>
      <c r="P552" s="89"/>
      <c r="Q552" s="91"/>
      <c r="R552" s="21"/>
      <c r="S552" s="21"/>
      <c r="T552" s="22"/>
      <c r="U552" s="21"/>
      <c r="V552" s="21"/>
      <c r="W552" s="22"/>
      <c r="X552" s="23"/>
      <c r="Y552" s="23"/>
      <c r="Z552" s="24"/>
      <c r="AA552" s="25" t="e">
        <f>ROUND(#REF!-W552-Z552,2)</f>
        <v>#REF!</v>
      </c>
      <c r="AB552" s="25">
        <f t="shared" si="75"/>
        <v>748.51</v>
      </c>
      <c r="AC552" s="26"/>
      <c r="AD552" s="26"/>
      <c r="AE552" s="26"/>
      <c r="AF552" s="26"/>
      <c r="AG552" s="27"/>
      <c r="AH552" s="26"/>
      <c r="AI552" s="26"/>
      <c r="AJ552" s="26"/>
      <c r="AK552" s="26"/>
      <c r="AL552" s="26"/>
      <c r="AM552" s="26"/>
    </row>
    <row r="553" spans="1:39" ht="14" customHeight="1" x14ac:dyDescent="0.3">
      <c r="A553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53" s="11">
        <v>160</v>
      </c>
      <c r="C553" s="249" t="str">
        <f t="shared" si="74"/>
        <v>3级-3级</v>
      </c>
      <c r="D553" s="249" t="s">
        <v>33</v>
      </c>
      <c r="E553" s="249" t="s">
        <v>162</v>
      </c>
      <c r="F553" s="249" t="s">
        <v>33</v>
      </c>
      <c r="G553" s="249" t="s">
        <v>112</v>
      </c>
      <c r="H553" s="280">
        <f>IF(I553="主营业务收入",1,IF(I553="营业收入",2,IF(I553="租赁收入",3,IF(I553="利息收入",4,IF(I553="企业拆借利息收入",5,IF(I553="其他业务收入",6,IF(I553="其他收入",7,IF(I553="主营业务成本",8,IF(I553="营业成本",9,IF(I553="生产成本",10,IF(I553="其他业务成本",11,IF(I553="主营业务支出",12,IF(I553="其他业务支出",13,IF(I553="营业外支出",14,IF(I553="材料采购",15,IF(I553="库存商品",16,IF(I553="库存内销商品",17,IF(I553="其他应收款",18,IF(I553="长期股权投资",19,IF(I553="其他应付款",20,IF(I553="财务费用",21,IF(I553="管理费用",22,IF(I553="管理费",23,IF(I553="销售费用",24,IF(I553="投资收益",25,IF(I553="资产处置收益",26,B))))))))))))))))))))))))))</f>
        <v>8</v>
      </c>
      <c r="I553" s="122" t="s">
        <v>164</v>
      </c>
      <c r="J553" s="58" t="s">
        <v>216</v>
      </c>
      <c r="K553" s="215">
        <v>678</v>
      </c>
      <c r="L553" s="185"/>
      <c r="M553" s="185"/>
      <c r="N553" s="185"/>
      <c r="O553" s="89"/>
      <c r="P553" s="89"/>
      <c r="Q553" s="91"/>
      <c r="R553" s="21"/>
      <c r="S553" s="21"/>
      <c r="T553" s="22"/>
      <c r="U553" s="21"/>
      <c r="V553" s="21"/>
      <c r="W553" s="22"/>
      <c r="X553" s="23"/>
      <c r="Y553" s="23"/>
      <c r="Z553" s="24"/>
      <c r="AA553" s="25" t="e">
        <f>ROUND(#REF!-W553-Z553,2)</f>
        <v>#REF!</v>
      </c>
      <c r="AB553" s="25">
        <f t="shared" si="75"/>
        <v>678</v>
      </c>
      <c r="AC553" s="26"/>
      <c r="AD553" s="26"/>
      <c r="AE553" s="26"/>
      <c r="AF553" s="26"/>
      <c r="AG553" s="27"/>
      <c r="AH553" s="26"/>
      <c r="AI553" s="26"/>
      <c r="AJ553" s="26"/>
      <c r="AK553" s="26"/>
      <c r="AL553" s="26"/>
      <c r="AM553" s="26"/>
    </row>
    <row r="554" spans="1:39" ht="14" customHeight="1" x14ac:dyDescent="0.3">
      <c r="A55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54" s="11">
        <v>747</v>
      </c>
      <c r="C554" s="248" t="str">
        <f t="shared" si="74"/>
        <v>4级-2级</v>
      </c>
      <c r="D554" s="248" t="s">
        <v>37</v>
      </c>
      <c r="E554" s="248" t="s">
        <v>383</v>
      </c>
      <c r="F554" s="248" t="s">
        <v>29</v>
      </c>
      <c r="G554" s="248" t="s">
        <v>57</v>
      </c>
      <c r="H554" s="280">
        <f>IF(I554="主营业务收入",1,IF(I554="营业收入",2,IF(I554="租赁收入",3,IF(I554="利息收入",4,IF(I554="企业拆借利息收入",5,IF(I554="其他业务收入",6,IF(I554="其他收入",7,IF(I554="主营业务成本",8,IF(I554="营业成本",9,IF(I554="生产成本",10,IF(I554="其他业务成本",11,IF(I554="主营业务支出",12,IF(I554="其他业务支出",13,IF(I554="营业外支出",14,IF(I554="材料采购",15,IF(I554="库存商品",16,IF(I554="库存内销商品",17,IF(I554="其他应收款",18,IF(I554="长期股权投资",19,IF(I554="其他应付款",20,IF(I554="财务费用",21,IF(I554="管理费用",22,IF(I554="管理费",23,IF(I554="销售费用",24,IF(I554="投资收益",25,IF(I554="资产处置收益",26,B))))))))))))))))))))))))))</f>
        <v>8</v>
      </c>
      <c r="I554" s="122" t="s">
        <v>164</v>
      </c>
      <c r="J554" s="122"/>
      <c r="K554" s="215">
        <v>538.08000000000004</v>
      </c>
      <c r="L554" s="198"/>
      <c r="M554" s="198"/>
      <c r="N554" s="198"/>
      <c r="O554" s="125"/>
      <c r="P554" s="126"/>
      <c r="Q554" s="124"/>
      <c r="R554" s="66"/>
      <c r="S554" s="66"/>
      <c r="T554" s="67"/>
      <c r="U554" s="66"/>
      <c r="V554" s="66"/>
      <c r="W554" s="67"/>
      <c r="X554" s="68"/>
      <c r="Y554" s="68"/>
      <c r="Z554" s="69"/>
      <c r="AA554" s="70" t="e">
        <f>ROUND(#REF!-W554-Z554,2)</f>
        <v>#REF!</v>
      </c>
      <c r="AB554" s="70">
        <f t="shared" si="75"/>
        <v>538.08000000000004</v>
      </c>
      <c r="AC554" s="71"/>
      <c r="AD554" s="71"/>
      <c r="AE554" s="71"/>
      <c r="AF554" s="71"/>
      <c r="AG554" s="72"/>
      <c r="AH554" s="71"/>
      <c r="AI554" s="71"/>
      <c r="AJ554" s="71"/>
      <c r="AK554" s="71"/>
      <c r="AL554" s="71"/>
      <c r="AM554" s="71"/>
    </row>
    <row r="555" spans="1:39" ht="14" x14ac:dyDescent="0.3">
      <c r="A555" s="174" t="str">
        <f>HYPERLINK("C:\Users\chizh\Desktop\ffcell\提取结果.xlsx#'2内部关联交易-1'!A1","[提取结果.xlsx]2内部关联交易-1")</f>
        <v>[提取结果.xlsx]2内部关联交易-1</v>
      </c>
      <c r="B555" s="11">
        <v>470</v>
      </c>
      <c r="C555" s="249" t="str">
        <f t="shared" si="74"/>
        <v>4级-2级</v>
      </c>
      <c r="D555" s="249" t="s">
        <v>37</v>
      </c>
      <c r="E555" s="249" t="s">
        <v>148</v>
      </c>
      <c r="F555" s="249" t="s">
        <v>29</v>
      </c>
      <c r="G555" s="250" t="s">
        <v>457</v>
      </c>
      <c r="H555" s="280">
        <f>IF(I555="主营业务收入",1,IF(I555="营业收入",2,IF(I555="租赁收入",3,IF(I555="利息收入",4,IF(I555="企业拆借利息收入",5,IF(I555="其他业务收入",6,IF(I555="其他收入",7,IF(I555="主营业务成本",8,IF(I555="营业成本",9,IF(I555="生产成本",10,IF(I555="其他业务成本",11,IF(I555="主营业务支出",12,IF(I555="其他业务支出",13,IF(I555="营业外支出",14,IF(I555="材料采购",15,IF(I555="库存商品",16,IF(I555="库存内销商品",17,IF(I555="其他应收款",18,IF(I555="长期股权投资",19,IF(I555="其他应付款",20,IF(I555="财务费用",21,IF(I555="管理费用",22,IF(I555="管理费",23,IF(I555="销售费用",24,IF(I555="投资收益",25,IF(I555="资产处置收益",26,B))))))))))))))))))))))))))</f>
        <v>8</v>
      </c>
      <c r="I555" s="122" t="s">
        <v>164</v>
      </c>
      <c r="J555" s="14" t="s">
        <v>164</v>
      </c>
      <c r="K555" s="215">
        <v>460.38</v>
      </c>
      <c r="L555" s="198"/>
      <c r="M555" s="198"/>
      <c r="N555" s="198"/>
      <c r="O555" s="89"/>
      <c r="P555" s="89"/>
      <c r="Q555" s="91"/>
      <c r="R555" s="21"/>
      <c r="S555" s="21"/>
      <c r="T555" s="22"/>
      <c r="U555" s="21"/>
      <c r="V555" s="21"/>
      <c r="W555" s="22"/>
      <c r="X555" s="23"/>
      <c r="Y555" s="23"/>
      <c r="Z555" s="24"/>
      <c r="AA555" s="25" t="e">
        <f>ROUND(#REF!-W555-Z555,2)</f>
        <v>#REF!</v>
      </c>
      <c r="AB555" s="25">
        <f t="shared" si="75"/>
        <v>460.38</v>
      </c>
      <c r="AC555" s="26"/>
      <c r="AD555" s="26"/>
      <c r="AE555" s="26"/>
      <c r="AF555" s="26"/>
      <c r="AG555" s="27"/>
      <c r="AH555" s="26"/>
      <c r="AI555" s="26"/>
      <c r="AJ555" s="26"/>
      <c r="AK555" s="26"/>
      <c r="AL555" s="26"/>
      <c r="AM555" s="26"/>
    </row>
    <row r="556" spans="1:39" ht="14" x14ac:dyDescent="0.3">
      <c r="A556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556" s="11">
        <v>227</v>
      </c>
      <c r="C556" s="249" t="str">
        <f t="shared" si="74"/>
        <v>2级-2级</v>
      </c>
      <c r="D556" s="249" t="s">
        <v>658</v>
      </c>
      <c r="E556" s="249" t="s">
        <v>30</v>
      </c>
      <c r="F556" s="249" t="s">
        <v>658</v>
      </c>
      <c r="G556" s="249" t="s">
        <v>57</v>
      </c>
      <c r="H556" s="280">
        <f>IF(I556="主营业务收入",1,IF(I556="营业收入",2,IF(I556="租赁收入",3,IF(I556="利息收入",4,IF(I556="企业拆借利息收入",5,IF(I556="其他业务收入",6,IF(I556="其他收入",7,IF(I556="主营业务成本",8,IF(I556="营业成本",9,IF(I556="生产成本",10,IF(I556="其他业务成本",11,IF(I556="主营业务支出",12,IF(I556="其他业务支出",13,IF(I556="营业外支出",14,IF(I556="材料采购",15,IF(I556="库存商品",16,IF(I556="库存内销商品",17,IF(I556="其他应收款",18,IF(I556="长期股权投资",19,IF(I556="其他应付款",20,IF(I556="财务费用",21,IF(I556="管理费用",22,IF(I556="管理费",23,IF(I556="销售费用",24,IF(I556="投资收益",25,IF(I556="资产处置收益",26,B))))))))))))))))))))))))))</f>
        <v>8</v>
      </c>
      <c r="I556" s="122" t="s">
        <v>164</v>
      </c>
      <c r="J556" s="16"/>
      <c r="K556" s="215">
        <v>460.04</v>
      </c>
      <c r="L556" s="185"/>
      <c r="M556" s="185"/>
      <c r="N556" s="185"/>
      <c r="O556" s="89"/>
      <c r="P556" s="90"/>
      <c r="Q556" s="91"/>
      <c r="R556" s="21"/>
      <c r="S556" s="21"/>
      <c r="T556" s="22"/>
      <c r="U556" s="21"/>
      <c r="V556" s="21"/>
      <c r="W556" s="22"/>
      <c r="X556" s="23"/>
      <c r="Y556" s="23"/>
      <c r="Z556" s="24"/>
      <c r="AA556" s="25" t="e">
        <f>ROUND(#REF!-W556-Z556,2)</f>
        <v>#REF!</v>
      </c>
      <c r="AB556" s="25">
        <f t="shared" si="75"/>
        <v>460.04</v>
      </c>
      <c r="AC556" s="26"/>
      <c r="AD556" s="26"/>
      <c r="AE556" s="26"/>
      <c r="AF556" s="26"/>
      <c r="AG556" s="27"/>
      <c r="AH556" s="26"/>
      <c r="AI556" s="26"/>
      <c r="AJ556" s="26"/>
      <c r="AK556" s="26"/>
      <c r="AL556" s="26"/>
      <c r="AM556" s="26"/>
    </row>
    <row r="557" spans="1:39" ht="14" x14ac:dyDescent="0.3">
      <c r="A557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57" s="11">
        <v>134</v>
      </c>
      <c r="C557" s="249" t="str">
        <f t="shared" si="74"/>
        <v>2级-3级</v>
      </c>
      <c r="D557" s="249" t="s">
        <v>29</v>
      </c>
      <c r="E557" s="249" t="s">
        <v>50</v>
      </c>
      <c r="F557" s="249" t="s">
        <v>33</v>
      </c>
      <c r="G557" s="249" t="s">
        <v>159</v>
      </c>
      <c r="H557" s="280">
        <f>IF(I557="主营业务收入",1,IF(I557="营业收入",2,IF(I557="租赁收入",3,IF(I557="利息收入",4,IF(I557="企业拆借利息收入",5,IF(I557="其他业务收入",6,IF(I557="其他收入",7,IF(I557="主营业务成本",8,IF(I557="营业成本",9,IF(I557="生产成本",10,IF(I557="其他业务成本",11,IF(I557="主营业务支出",12,IF(I557="其他业务支出",13,IF(I557="营业外支出",14,IF(I557="材料采购",15,IF(I557="库存商品",16,IF(I557="库存内销商品",17,IF(I557="其他应收款",18,IF(I557="长期股权投资",19,IF(I557="其他应付款",20,IF(I557="财务费用",21,IF(I557="管理费用",22,IF(I557="管理费",23,IF(I557="销售费用",24,IF(I557="投资收益",25,IF(I557="资产处置收益",26,B))))))))))))))))))))))))))</f>
        <v>8</v>
      </c>
      <c r="I557" s="122" t="s">
        <v>164</v>
      </c>
      <c r="J557" s="14" t="s">
        <v>209</v>
      </c>
      <c r="K557" s="215">
        <v>344.93</v>
      </c>
      <c r="L557" s="185"/>
      <c r="M557" s="185"/>
      <c r="N557" s="185"/>
      <c r="O557" s="89"/>
      <c r="P557" s="89"/>
      <c r="Q557" s="91"/>
      <c r="R557" s="21"/>
      <c r="S557" s="21"/>
      <c r="T557" s="22"/>
      <c r="U557" s="21"/>
      <c r="V557" s="21"/>
      <c r="W557" s="22"/>
      <c r="X557" s="23"/>
      <c r="Y557" s="23"/>
      <c r="Z557" s="24"/>
      <c r="AA557" s="25" t="e">
        <f>ROUND(#REF!-W557-Z557,2)</f>
        <v>#REF!</v>
      </c>
      <c r="AB557" s="25">
        <f t="shared" si="75"/>
        <v>344.93</v>
      </c>
      <c r="AC557" s="26"/>
      <c r="AD557" s="26"/>
      <c r="AE557" s="26"/>
      <c r="AF557" s="26"/>
      <c r="AG557" s="27"/>
      <c r="AH557" s="26"/>
      <c r="AI557" s="26"/>
      <c r="AJ557" s="26"/>
      <c r="AK557" s="26"/>
      <c r="AL557" s="26"/>
      <c r="AM557" s="26"/>
    </row>
    <row r="558" spans="1:39" ht="26" x14ac:dyDescent="0.3">
      <c r="A558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58" s="11">
        <v>167</v>
      </c>
      <c r="C558" s="249" t="str">
        <f t="shared" si="74"/>
        <v>3级-2级</v>
      </c>
      <c r="D558" s="249" t="s">
        <v>33</v>
      </c>
      <c r="E558" s="249" t="s">
        <v>162</v>
      </c>
      <c r="F558" s="249" t="s">
        <v>29</v>
      </c>
      <c r="G558" s="249" t="s">
        <v>44</v>
      </c>
      <c r="H558" s="280">
        <f>IF(I558="主营业务收入",1,IF(I558="营业收入",2,IF(I558="租赁收入",3,IF(I558="利息收入",4,IF(I558="企业拆借利息收入",5,IF(I558="其他业务收入",6,IF(I558="其他收入",7,IF(I558="主营业务成本",8,IF(I558="营业成本",9,IF(I558="生产成本",10,IF(I558="其他业务成本",11,IF(I558="主营业务支出",12,IF(I558="其他业务支出",13,IF(I558="营业外支出",14,IF(I558="材料采购",15,IF(I558="库存商品",16,IF(I558="库存内销商品",17,IF(I558="其他应收款",18,IF(I558="长期股权投资",19,IF(I558="其他应付款",20,IF(I558="财务费用",21,IF(I558="管理费用",22,IF(I558="管理费",23,IF(I558="销售费用",24,IF(I558="投资收益",25,IF(I558="资产处置收益",26,B))))))))))))))))))))))))))</f>
        <v>8</v>
      </c>
      <c r="I558" s="122" t="s">
        <v>164</v>
      </c>
      <c r="J558" s="58" t="s">
        <v>216</v>
      </c>
      <c r="K558" s="215">
        <v>336</v>
      </c>
      <c r="L558" s="185"/>
      <c r="M558" s="185"/>
      <c r="N558" s="185"/>
      <c r="O558" s="89"/>
      <c r="P558" s="89"/>
      <c r="Q558" s="91"/>
      <c r="R558" s="21"/>
      <c r="S558" s="21"/>
      <c r="T558" s="22"/>
      <c r="U558" s="21"/>
      <c r="V558" s="21"/>
      <c r="W558" s="22"/>
      <c r="X558" s="23"/>
      <c r="Y558" s="23"/>
      <c r="Z558" s="24"/>
      <c r="AA558" s="25" t="e">
        <f>ROUND(#REF!-W558-Z558,2)</f>
        <v>#REF!</v>
      </c>
      <c r="AB558" s="25">
        <f t="shared" si="75"/>
        <v>336</v>
      </c>
      <c r="AC558" s="26"/>
      <c r="AD558" s="26"/>
      <c r="AE558" s="26"/>
      <c r="AF558" s="26"/>
      <c r="AG558" s="27"/>
      <c r="AH558" s="26"/>
      <c r="AI558" s="26"/>
      <c r="AJ558" s="26"/>
      <c r="AK558" s="26"/>
      <c r="AL558" s="26"/>
      <c r="AM558" s="26"/>
    </row>
    <row r="559" spans="1:39" ht="14" x14ac:dyDescent="0.3">
      <c r="A559" s="174" t="str">
        <f>HYPERLINK("C:\Users\chizh\Desktop\ffcell\提取结果.xlsx#'2内部关联交易-1'!A1","[提取结果.xlsx]2内部关联交易-1")</f>
        <v>[提取结果.xlsx]2内部关联交易-1</v>
      </c>
      <c r="B559" s="11">
        <v>467</v>
      </c>
      <c r="C559" s="249" t="str">
        <f t="shared" si="74"/>
        <v>4级-3级</v>
      </c>
      <c r="D559" s="249" t="s">
        <v>37</v>
      </c>
      <c r="E559" s="249" t="s">
        <v>148</v>
      </c>
      <c r="F559" s="250" t="s">
        <v>33</v>
      </c>
      <c r="G559" s="250" t="s">
        <v>442</v>
      </c>
      <c r="H559" s="280">
        <f>IF(I559="主营业务收入",1,IF(I559="营业收入",2,IF(I559="租赁收入",3,IF(I559="利息收入",4,IF(I559="企业拆借利息收入",5,IF(I559="其他业务收入",6,IF(I559="其他收入",7,IF(I559="主营业务成本",8,IF(I559="营业成本",9,IF(I559="生产成本",10,IF(I559="其他业务成本",11,IF(I559="主营业务支出",12,IF(I559="其他业务支出",13,IF(I559="营业外支出",14,IF(I559="材料采购",15,IF(I559="库存商品",16,IF(I559="库存内销商品",17,IF(I559="其他应收款",18,IF(I559="长期股权投资",19,IF(I559="其他应付款",20,IF(I559="财务费用",21,IF(I559="管理费用",22,IF(I559="管理费",23,IF(I559="销售费用",24,IF(I559="投资收益",25,IF(I559="资产处置收益",26,B))))))))))))))))))))))))))</f>
        <v>8</v>
      </c>
      <c r="I559" s="122" t="s">
        <v>164</v>
      </c>
      <c r="J559" s="14" t="s">
        <v>164</v>
      </c>
      <c r="K559" s="215">
        <v>287.98</v>
      </c>
      <c r="L559" s="185"/>
      <c r="M559" s="185"/>
      <c r="N559" s="185"/>
      <c r="O559" s="89"/>
      <c r="P559" s="90"/>
      <c r="Q559" s="91"/>
      <c r="R559" s="21"/>
      <c r="S559" s="21"/>
      <c r="T559" s="22"/>
      <c r="U559" s="21"/>
      <c r="V559" s="21"/>
      <c r="W559" s="22"/>
      <c r="X559" s="23"/>
      <c r="Y559" s="23"/>
      <c r="Z559" s="24"/>
      <c r="AA559" s="25" t="e">
        <f>ROUND(#REF!-W559-Z559,2)</f>
        <v>#REF!</v>
      </c>
      <c r="AB559" s="25">
        <f t="shared" si="75"/>
        <v>287.98</v>
      </c>
      <c r="AC559" s="26"/>
      <c r="AD559" s="26"/>
      <c r="AE559" s="26"/>
      <c r="AF559" s="26"/>
      <c r="AG559" s="27"/>
      <c r="AH559" s="26"/>
      <c r="AI559" s="26"/>
      <c r="AJ559" s="26"/>
      <c r="AK559" s="26"/>
      <c r="AL559" s="26"/>
      <c r="AM559" s="26"/>
    </row>
    <row r="560" spans="1:39" ht="26" x14ac:dyDescent="0.3">
      <c r="A560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60" s="11">
        <v>166</v>
      </c>
      <c r="C560" s="249" t="str">
        <f t="shared" si="74"/>
        <v>3级-2级</v>
      </c>
      <c r="D560" s="249" t="s">
        <v>33</v>
      </c>
      <c r="E560" s="249" t="s">
        <v>162</v>
      </c>
      <c r="F560" s="249" t="s">
        <v>29</v>
      </c>
      <c r="G560" s="249" t="s">
        <v>158</v>
      </c>
      <c r="H560" s="280">
        <f>IF(I560="主营业务收入",1,IF(I560="营业收入",2,IF(I560="租赁收入",3,IF(I560="利息收入",4,IF(I560="企业拆借利息收入",5,IF(I560="其他业务收入",6,IF(I560="其他收入",7,IF(I560="主营业务成本",8,IF(I560="营业成本",9,IF(I560="生产成本",10,IF(I560="其他业务成本",11,IF(I560="主营业务支出",12,IF(I560="其他业务支出",13,IF(I560="营业外支出",14,IF(I560="材料采购",15,IF(I560="库存商品",16,IF(I560="库存内销商品",17,IF(I560="其他应收款",18,IF(I560="长期股权投资",19,IF(I560="其他应付款",20,IF(I560="财务费用",21,IF(I560="管理费用",22,IF(I560="管理费",23,IF(I560="销售费用",24,IF(I560="投资收益",25,IF(I560="资产处置收益",26,B))))))))))))))))))))))))))</f>
        <v>8</v>
      </c>
      <c r="I560" s="122" t="s">
        <v>164</v>
      </c>
      <c r="J560" s="58" t="s">
        <v>216</v>
      </c>
      <c r="K560" s="215">
        <v>264</v>
      </c>
      <c r="L560" s="185"/>
      <c r="M560" s="185"/>
      <c r="N560" s="185"/>
      <c r="O560" s="89"/>
      <c r="P560" s="89"/>
      <c r="Q560" s="91"/>
      <c r="R560" s="21"/>
      <c r="S560" s="21"/>
      <c r="T560" s="22"/>
      <c r="U560" s="21"/>
      <c r="V560" s="21"/>
      <c r="W560" s="22"/>
      <c r="X560" s="23"/>
      <c r="Y560" s="23"/>
      <c r="Z560" s="24"/>
      <c r="AA560" s="25" t="e">
        <f>ROUND(#REF!-W560-Z560,2)</f>
        <v>#REF!</v>
      </c>
      <c r="AB560" s="25">
        <f t="shared" si="75"/>
        <v>264</v>
      </c>
      <c r="AC560" s="26"/>
      <c r="AD560" s="26"/>
      <c r="AE560" s="26"/>
      <c r="AF560" s="26"/>
      <c r="AG560" s="27"/>
      <c r="AH560" s="26"/>
      <c r="AI560" s="26"/>
      <c r="AJ560" s="26"/>
      <c r="AK560" s="26"/>
      <c r="AL560" s="26"/>
      <c r="AM560" s="26"/>
    </row>
    <row r="561" spans="1:40" ht="14" x14ac:dyDescent="0.3">
      <c r="A56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61" s="11">
        <v>257</v>
      </c>
      <c r="C561" s="249" t="str">
        <f t="shared" si="74"/>
        <v>4级-3级</v>
      </c>
      <c r="D561" s="249" t="s">
        <v>37</v>
      </c>
      <c r="E561" s="249" t="s">
        <v>66</v>
      </c>
      <c r="F561" s="249" t="s">
        <v>33</v>
      </c>
      <c r="G561" s="249" t="s">
        <v>332</v>
      </c>
      <c r="H561" s="280">
        <f>IF(I561="主营业务收入",1,IF(I561="营业收入",2,IF(I561="租赁收入",3,IF(I561="利息收入",4,IF(I561="企业拆借利息收入",5,IF(I561="其他业务收入",6,IF(I561="其他收入",7,IF(I561="主营业务成本",8,IF(I561="营业成本",9,IF(I561="生产成本",10,IF(I561="其他业务成本",11,IF(I561="主营业务支出",12,IF(I561="其他业务支出",13,IF(I561="营业外支出",14,IF(I561="材料采购",15,IF(I561="库存商品",16,IF(I561="库存内销商品",17,IF(I561="其他应收款",18,IF(I561="长期股权投资",19,IF(I561="其他应付款",20,IF(I561="财务费用",21,IF(I561="管理费用",22,IF(I561="管理费",23,IF(I561="销售费用",24,IF(I561="投资收益",25,IF(I561="资产处置收益",26,B))))))))))))))))))))))))))</f>
        <v>8</v>
      </c>
      <c r="I561" s="122" t="s">
        <v>164</v>
      </c>
      <c r="J561" s="14" t="s">
        <v>209</v>
      </c>
      <c r="K561" s="215">
        <v>240.1</v>
      </c>
      <c r="L561" s="185"/>
      <c r="M561" s="185"/>
      <c r="N561" s="185"/>
      <c r="O561" s="89"/>
      <c r="P561" s="89"/>
      <c r="Q561" s="91"/>
      <c r="R561" s="21"/>
      <c r="S561" s="21"/>
      <c r="T561" s="22"/>
      <c r="U561" s="21"/>
      <c r="V561" s="21"/>
      <c r="W561" s="22"/>
      <c r="X561" s="23"/>
      <c r="Y561" s="23"/>
      <c r="Z561" s="24"/>
      <c r="AA561" s="25" t="e">
        <f>ROUND(#REF!-W561-Z561,2)</f>
        <v>#REF!</v>
      </c>
      <c r="AB561" s="25">
        <f t="shared" si="75"/>
        <v>240.1</v>
      </c>
      <c r="AC561" s="26"/>
      <c r="AD561" s="26"/>
      <c r="AE561" s="26"/>
      <c r="AF561" s="26"/>
      <c r="AG561" s="27"/>
      <c r="AH561" s="26"/>
      <c r="AI561" s="26"/>
      <c r="AJ561" s="26"/>
      <c r="AK561" s="26"/>
      <c r="AL561" s="26"/>
      <c r="AM561" s="26"/>
    </row>
    <row r="562" spans="1:40" ht="14" x14ac:dyDescent="0.3">
      <c r="A56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62" s="11">
        <v>745</v>
      </c>
      <c r="C562" s="248" t="str">
        <f t="shared" si="74"/>
        <v>4级-1级</v>
      </c>
      <c r="D562" s="248" t="s">
        <v>37</v>
      </c>
      <c r="E562" s="248" t="s">
        <v>383</v>
      </c>
      <c r="F562" s="248" t="s">
        <v>27</v>
      </c>
      <c r="G562" s="248" t="s">
        <v>28</v>
      </c>
      <c r="H562" s="280">
        <f>IF(I562="主营业务收入",1,IF(I562="营业收入",2,IF(I562="租赁收入",3,IF(I562="利息收入",4,IF(I562="企业拆借利息收入",5,IF(I562="其他业务收入",6,IF(I562="其他收入",7,IF(I562="主营业务成本",8,IF(I562="营业成本",9,IF(I562="生产成本",10,IF(I562="其他业务成本",11,IF(I562="主营业务支出",12,IF(I562="其他业务支出",13,IF(I562="营业外支出",14,IF(I562="材料采购",15,IF(I562="库存商品",16,IF(I562="库存内销商品",17,IF(I562="其他应收款",18,IF(I562="长期股权投资",19,IF(I562="其他应付款",20,IF(I562="财务费用",21,IF(I562="管理费用",22,IF(I562="管理费",23,IF(I562="销售费用",24,IF(I562="投资收益",25,IF(I562="资产处置收益",26,B))))))))))))))))))))))))))</f>
        <v>8</v>
      </c>
      <c r="I562" s="122" t="s">
        <v>164</v>
      </c>
      <c r="J562" s="122"/>
      <c r="K562" s="215">
        <v>44.649909999999998</v>
      </c>
      <c r="L562" s="185"/>
      <c r="M562" s="185"/>
      <c r="N562" s="185"/>
      <c r="O562" s="125"/>
      <c r="P562" s="126"/>
      <c r="Q562" s="124"/>
      <c r="R562" s="66"/>
      <c r="S562" s="66"/>
      <c r="T562" s="67"/>
      <c r="U562" s="66"/>
      <c r="V562" s="66"/>
      <c r="W562" s="67"/>
      <c r="X562" s="68"/>
      <c r="Y562" s="68"/>
      <c r="Z562" s="69"/>
      <c r="AA562" s="70" t="e">
        <f>ROUND(#REF!-W562-Z562,2)</f>
        <v>#REF!</v>
      </c>
      <c r="AB562" s="70">
        <f t="shared" si="75"/>
        <v>44.65</v>
      </c>
      <c r="AC562" s="71"/>
      <c r="AD562" s="71"/>
      <c r="AE562" s="71"/>
      <c r="AF562" s="71"/>
      <c r="AG562" s="72"/>
      <c r="AH562" s="71"/>
      <c r="AI562" s="71"/>
      <c r="AJ562" s="71"/>
      <c r="AK562" s="71"/>
      <c r="AL562" s="71"/>
      <c r="AM562" s="71"/>
    </row>
    <row r="563" spans="1:40" ht="14" customHeight="1" x14ac:dyDescent="0.3">
      <c r="A56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63" s="11">
        <v>263</v>
      </c>
      <c r="C563" s="249" t="str">
        <f t="shared" si="74"/>
        <v>4级-3级</v>
      </c>
      <c r="D563" s="249" t="s">
        <v>37</v>
      </c>
      <c r="E563" s="249" t="s">
        <v>66</v>
      </c>
      <c r="F563" s="249" t="s">
        <v>33</v>
      </c>
      <c r="G563" s="249" t="s">
        <v>146</v>
      </c>
      <c r="H563" s="280">
        <f>IF(I563="主营业务收入",1,IF(I563="营业收入",2,IF(I563="租赁收入",3,IF(I563="利息收入",4,IF(I563="企业拆借利息收入",5,IF(I563="其他业务收入",6,IF(I563="其他收入",7,IF(I563="主营业务成本",8,IF(I563="营业成本",9,IF(I563="生产成本",10,IF(I563="其他业务成本",11,IF(I563="主营业务支出",12,IF(I563="其他业务支出",13,IF(I563="营业外支出",14,IF(I563="材料采购",15,IF(I563="库存商品",16,IF(I563="库存内销商品",17,IF(I563="其他应收款",18,IF(I563="长期股权投资",19,IF(I563="其他应付款",20,IF(I563="财务费用",21,IF(I563="管理费用",22,IF(I563="管理费",23,IF(I563="销售费用",24,IF(I563="投资收益",25,IF(I563="资产处置收益",26,B))))))))))))))))))))))))))</f>
        <v>8</v>
      </c>
      <c r="I563" s="122" t="s">
        <v>164</v>
      </c>
      <c r="J563" s="14" t="s">
        <v>122</v>
      </c>
      <c r="K563" s="217">
        <v>-90997.7</v>
      </c>
      <c r="L563" s="185"/>
      <c r="M563" s="185"/>
      <c r="N563" s="185"/>
      <c r="O563" s="185"/>
      <c r="P563" s="185"/>
      <c r="Q563" s="185"/>
      <c r="R563" s="21"/>
      <c r="S563" s="21"/>
      <c r="T563" s="22"/>
      <c r="U563" s="21"/>
      <c r="V563" s="21"/>
      <c r="W563" s="22"/>
      <c r="X563" s="23"/>
      <c r="Y563" s="23"/>
      <c r="Z563" s="24"/>
      <c r="AA563" s="25">
        <f>ROUND(K563-W563-Z563,2)</f>
        <v>-90997.7</v>
      </c>
      <c r="AB563" s="25" t="e">
        <f>ROUND(#REF!+K563-T563,2)</f>
        <v>#REF!</v>
      </c>
      <c r="AC563" s="26"/>
      <c r="AD563" s="26"/>
      <c r="AE563" s="26"/>
      <c r="AF563" s="26"/>
      <c r="AG563" s="27"/>
      <c r="AH563" s="26"/>
      <c r="AI563" s="26"/>
      <c r="AJ563" s="26"/>
      <c r="AK563" s="26"/>
      <c r="AL563" s="26"/>
      <c r="AM563" s="26"/>
    </row>
    <row r="564" spans="1:40" ht="14" x14ac:dyDescent="0.3">
      <c r="A564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564" s="11">
        <v>54</v>
      </c>
      <c r="C564" s="249" t="str">
        <f t="shared" si="74"/>
        <v>3级-4级</v>
      </c>
      <c r="D564" s="249" t="s">
        <v>659</v>
      </c>
      <c r="E564" s="249" t="s">
        <v>109</v>
      </c>
      <c r="F564" s="249" t="s">
        <v>37</v>
      </c>
      <c r="G564" s="249" t="s">
        <v>42</v>
      </c>
      <c r="H564" s="280">
        <f>IF(I564="主营业务收入",1,IF(I564="营业收入",2,IF(I564="租赁收入",3,IF(I564="利息收入",4,IF(I564="企业拆借利息收入",5,IF(I564="其他业务收入",6,IF(I564="其他收入",7,IF(I564="主营业务成本",8,IF(I564="营业成本",9,IF(I564="生产成本",10,IF(I564="其他业务成本",11,IF(I564="主营业务支出",12,IF(I564="其他业务支出",13,IF(I564="营业外支出",14,IF(I564="材料采购",15,IF(I564="库存商品",16,IF(I564="库存内销商品",17,IF(I564="其他应收款",18,IF(I564="长期股权投资",19,IF(I564="其他应付款",20,IF(I564="财务费用",21,IF(I564="管理费用",22,IF(I564="管理费",23,IF(I564="销售费用",24,IF(I564="投资收益",25,IF(I564="资产处置收益",26,B))))))))))))))))))))))))))</f>
        <v>9</v>
      </c>
      <c r="I564" s="122" t="s">
        <v>108</v>
      </c>
      <c r="J564" s="16"/>
      <c r="K564" s="215">
        <v>1872478.39</v>
      </c>
      <c r="L564" s="16"/>
      <c r="M564" s="16"/>
      <c r="N564" s="17"/>
      <c r="O564" s="89"/>
      <c r="P564" s="89"/>
      <c r="Q564" s="91"/>
      <c r="R564" s="21"/>
      <c r="S564" s="21"/>
      <c r="T564" s="22"/>
      <c r="U564" s="21"/>
      <c r="V564" s="21"/>
      <c r="W564" s="22"/>
      <c r="X564" s="23"/>
      <c r="Y564" s="23"/>
      <c r="Z564" s="24"/>
      <c r="AA564" s="25">
        <f>ROUND(K564-W564-Z564,2)</f>
        <v>1872478.39</v>
      </c>
      <c r="AB564" s="25">
        <f>ROUND(N564+Q564-T564,2)</f>
        <v>0</v>
      </c>
      <c r="AC564" s="26"/>
      <c r="AD564" s="26"/>
      <c r="AE564" s="26"/>
      <c r="AF564" s="26"/>
      <c r="AG564" s="27"/>
      <c r="AH564" s="26"/>
      <c r="AI564" s="26"/>
      <c r="AJ564" s="26"/>
      <c r="AK564" s="26"/>
      <c r="AL564" s="26"/>
      <c r="AM564" s="26"/>
    </row>
    <row r="565" spans="1:40" ht="14" x14ac:dyDescent="0.3">
      <c r="A565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565" s="226">
        <v>51</v>
      </c>
      <c r="C565" s="253" t="str">
        <f t="shared" si="74"/>
        <v>2级-2级</v>
      </c>
      <c r="D565" s="253" t="s">
        <v>29</v>
      </c>
      <c r="E565" s="253" t="s">
        <v>47</v>
      </c>
      <c r="F565" s="253" t="s">
        <v>29</v>
      </c>
      <c r="G565" s="253" t="s">
        <v>42</v>
      </c>
      <c r="H565" s="280">
        <f>IF(I565="主营业务收入",1,IF(I565="营业收入",2,IF(I565="租赁收入",3,IF(I565="利息收入",4,IF(I565="企业拆借利息收入",5,IF(I565="其他业务收入",6,IF(I565="其他收入",7,IF(I565="主营业务成本",8,IF(I565="营业成本",9,IF(I565="生产成本",10,IF(I565="其他业务成本",11,IF(I565="主营业务支出",12,IF(I565="其他业务支出",13,IF(I565="营业外支出",14,IF(I565="材料采购",15,IF(I565="库存商品",16,IF(I565="库存内销商品",17,IF(I565="其他应收款",18,IF(I565="长期股权投资",19,IF(I565="其他应付款",20,IF(I565="财务费用",21,IF(I565="管理费用",22,IF(I565="管理费",23,IF(I565="销售费用",24,IF(I565="投资收益",25,IF(I565="资产处置收益",26,B))))))))))))))))))))))))))</f>
        <v>9</v>
      </c>
      <c r="I565" s="227" t="s">
        <v>108</v>
      </c>
      <c r="J565" s="241" t="s">
        <v>130</v>
      </c>
      <c r="K565" s="228">
        <v>973390.28</v>
      </c>
      <c r="L565" s="245"/>
      <c r="M565" s="245"/>
      <c r="N565" s="234"/>
      <c r="O565" s="235"/>
      <c r="P565" s="235"/>
      <c r="Q565" s="236"/>
      <c r="R565" s="233"/>
      <c r="S565" s="233"/>
      <c r="T565" s="234"/>
      <c r="U565" s="233"/>
      <c r="V565" s="233"/>
      <c r="W565" s="234"/>
      <c r="X565" s="235"/>
      <c r="Y565" s="235"/>
      <c r="Z565" s="236"/>
      <c r="AA565" s="237">
        <f>ROUND(K565-W565-Z565,2)</f>
        <v>973390.28</v>
      </c>
      <c r="AB565" s="237">
        <f>ROUND(N565+Q565-T565,2)</f>
        <v>0</v>
      </c>
      <c r="AC565" s="238"/>
      <c r="AD565" s="238"/>
      <c r="AE565" s="238"/>
      <c r="AF565" s="238"/>
      <c r="AG565" s="239"/>
      <c r="AH565" s="238"/>
      <c r="AI565" s="238"/>
      <c r="AJ565" s="238"/>
      <c r="AK565" s="238"/>
      <c r="AL565" s="238"/>
      <c r="AM565" s="238"/>
      <c r="AN565" s="240"/>
    </row>
    <row r="566" spans="1:40" ht="14" customHeight="1" x14ac:dyDescent="0.3">
      <c r="A566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66" s="11">
        <v>63</v>
      </c>
      <c r="C566" s="249" t="str">
        <f t="shared" si="74"/>
        <v>2级-3级</v>
      </c>
      <c r="D566" s="249" t="s">
        <v>29</v>
      </c>
      <c r="E566" s="249" t="s">
        <v>125</v>
      </c>
      <c r="F566" s="249" t="s">
        <v>33</v>
      </c>
      <c r="G566" s="249" t="s">
        <v>127</v>
      </c>
      <c r="H566" s="280">
        <f>IF(I566="主营业务收入",1,IF(I566="营业收入",2,IF(I566="租赁收入",3,IF(I566="利息收入",4,IF(I566="企业拆借利息收入",5,IF(I566="其他业务收入",6,IF(I566="其他收入",7,IF(I566="主营业务成本",8,IF(I566="营业成本",9,IF(I566="生产成本",10,IF(I566="其他业务成本",11,IF(I566="主营业务支出",12,IF(I566="其他业务支出",13,IF(I566="营业外支出",14,IF(I566="材料采购",15,IF(I566="库存商品",16,IF(I566="库存内销商品",17,IF(I566="其他应收款",18,IF(I566="长期股权投资",19,IF(I566="其他应付款",20,IF(I566="财务费用",21,IF(I566="管理费用",22,IF(I566="管理费",23,IF(I566="销售费用",24,IF(I566="投资收益",25,IF(I566="资产处置收益",26,B))))))))))))))))))))))))))</f>
        <v>9</v>
      </c>
      <c r="I566" s="122" t="s">
        <v>108</v>
      </c>
      <c r="J566" s="16"/>
      <c r="K566" s="215">
        <v>274115.03999999998</v>
      </c>
      <c r="L566" s="185"/>
      <c r="M566" s="185"/>
      <c r="N566" s="185"/>
      <c r="O566" s="89"/>
      <c r="P566" s="90"/>
      <c r="Q566" s="91"/>
      <c r="R566" s="40"/>
      <c r="S566" s="21"/>
      <c r="T566" s="22"/>
      <c r="U566" s="21"/>
      <c r="V566" s="21"/>
      <c r="W566" s="22"/>
      <c r="X566" s="23"/>
      <c r="Y566" s="23"/>
      <c r="Z566" s="24"/>
      <c r="AA566" s="25" t="e">
        <f>ROUND(#REF!-W566-Z566,2)</f>
        <v>#REF!</v>
      </c>
      <c r="AB566" s="25">
        <f t="shared" ref="AB566:AB576" si="76">ROUND(K566+Q566-T566,2)</f>
        <v>274115.03999999998</v>
      </c>
      <c r="AC566" s="26"/>
      <c r="AD566" s="26"/>
      <c r="AE566" s="26"/>
      <c r="AF566" s="26"/>
      <c r="AG566" s="27"/>
      <c r="AH566" s="26"/>
      <c r="AI566" s="26"/>
      <c r="AJ566" s="26"/>
      <c r="AK566" s="26"/>
      <c r="AL566" s="26"/>
      <c r="AM566" s="26"/>
    </row>
    <row r="567" spans="1:40" ht="14" x14ac:dyDescent="0.3">
      <c r="A567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567" s="11">
        <v>37</v>
      </c>
      <c r="C567" s="249" t="str">
        <f t="shared" ref="C567:C598" si="77">TEXT(D567,"000")&amp;"-"&amp;TEXT(F567,"000")</f>
        <v>3级-3级</v>
      </c>
      <c r="D567" s="249" t="s">
        <v>659</v>
      </c>
      <c r="E567" s="249" t="s">
        <v>98</v>
      </c>
      <c r="F567" s="249" t="s">
        <v>659</v>
      </c>
      <c r="G567" s="249" t="s">
        <v>112</v>
      </c>
      <c r="H567" s="280">
        <f>IF(I567="主营业务收入",1,IF(I567="营业收入",2,IF(I567="租赁收入",3,IF(I567="利息收入",4,IF(I567="企业拆借利息收入",5,IF(I567="其他业务收入",6,IF(I567="其他收入",7,IF(I567="主营业务成本",8,IF(I567="营业成本",9,IF(I567="生产成本",10,IF(I567="其他业务成本",11,IF(I567="主营业务支出",12,IF(I567="其他业务支出",13,IF(I567="营业外支出",14,IF(I567="材料采购",15,IF(I567="库存商品",16,IF(I567="库存内销商品",17,IF(I567="其他应收款",18,IF(I567="长期股权投资",19,IF(I567="其他应付款",20,IF(I567="财务费用",21,IF(I567="管理费用",22,IF(I567="管理费",23,IF(I567="销售费用",24,IF(I567="投资收益",25,IF(I567="资产处置收益",26,B))))))))))))))))))))))))))</f>
        <v>9</v>
      </c>
      <c r="I567" s="122" t="s">
        <v>108</v>
      </c>
      <c r="J567" s="16" t="s">
        <v>113</v>
      </c>
      <c r="K567" s="215">
        <v>68814.16</v>
      </c>
      <c r="L567" s="198"/>
      <c r="M567" s="198"/>
      <c r="N567" s="198"/>
      <c r="O567" s="89"/>
      <c r="P567" s="89"/>
      <c r="Q567" s="91"/>
      <c r="R567" s="21"/>
      <c r="S567" s="21"/>
      <c r="T567" s="22"/>
      <c r="U567" s="21"/>
      <c r="V567" s="21"/>
      <c r="W567" s="22"/>
      <c r="X567" s="23"/>
      <c r="Y567" s="23"/>
      <c r="Z567" s="24"/>
      <c r="AA567" s="25" t="e">
        <f>ROUND(#REF!-W567-Z567,2)</f>
        <v>#REF!</v>
      </c>
      <c r="AB567" s="25">
        <f t="shared" si="76"/>
        <v>68814.16</v>
      </c>
      <c r="AC567" s="26"/>
      <c r="AD567" s="26"/>
      <c r="AE567" s="26" t="e">
        <f>#REF!</f>
        <v>#REF!</v>
      </c>
      <c r="AF567" s="26"/>
      <c r="AG567" s="27"/>
      <c r="AH567" s="26"/>
      <c r="AI567" s="26"/>
      <c r="AJ567" s="26"/>
      <c r="AK567" s="26"/>
      <c r="AL567" s="26"/>
      <c r="AM567" s="26"/>
    </row>
    <row r="568" spans="1:40" ht="14" x14ac:dyDescent="0.3">
      <c r="A568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68" s="11">
        <v>79</v>
      </c>
      <c r="C568" s="249" t="str">
        <f t="shared" si="77"/>
        <v>3级-2级</v>
      </c>
      <c r="D568" s="249" t="s">
        <v>33</v>
      </c>
      <c r="E568" s="249" t="s">
        <v>127</v>
      </c>
      <c r="F568" s="249" t="s">
        <v>29</v>
      </c>
      <c r="G568" s="249" t="s">
        <v>125</v>
      </c>
      <c r="H568" s="280">
        <f>IF(I568="主营业务收入",1,IF(I568="营业收入",2,IF(I568="租赁收入",3,IF(I568="利息收入",4,IF(I568="企业拆借利息收入",5,IF(I568="其他业务收入",6,IF(I568="其他收入",7,IF(I568="主营业务成本",8,IF(I568="营业成本",9,IF(I568="生产成本",10,IF(I568="其他业务成本",11,IF(I568="主营业务支出",12,IF(I568="其他业务支出",13,IF(I568="营业外支出",14,IF(I568="材料采购",15,IF(I568="库存商品",16,IF(I568="库存内销商品",17,IF(I568="其他应收款",18,IF(I568="长期股权投资",19,IF(I568="其他应付款",20,IF(I568="财务费用",21,IF(I568="管理费用",22,IF(I568="管理费",23,IF(I568="销售费用",24,IF(I568="投资收益",25,IF(I568="资产处置收益",26,B))))))))))))))))))))))))))</f>
        <v>9</v>
      </c>
      <c r="I568" s="122" t="s">
        <v>108</v>
      </c>
      <c r="J568" s="16"/>
      <c r="K568" s="215">
        <v>19715.93</v>
      </c>
      <c r="L568" s="198"/>
      <c r="M568" s="198"/>
      <c r="N568" s="198"/>
      <c r="O568" s="89"/>
      <c r="P568" s="90"/>
      <c r="Q568" s="91"/>
      <c r="R568" s="21"/>
      <c r="S568" s="21"/>
      <c r="T568" s="22"/>
      <c r="U568" s="21"/>
      <c r="V568" s="21"/>
      <c r="W568" s="22"/>
      <c r="X568" s="23"/>
      <c r="Y568" s="23"/>
      <c r="Z568" s="24"/>
      <c r="AA568" s="25" t="e">
        <f>ROUND(#REF!-W568-Z568,2)</f>
        <v>#REF!</v>
      </c>
      <c r="AB568" s="25">
        <f t="shared" si="76"/>
        <v>19715.93</v>
      </c>
      <c r="AC568" s="26"/>
      <c r="AD568" s="26"/>
      <c r="AE568" s="26"/>
      <c r="AF568" s="26"/>
      <c r="AG568" s="27"/>
      <c r="AH568" s="26"/>
      <c r="AI568" s="26"/>
      <c r="AJ568" s="26"/>
      <c r="AK568" s="26"/>
      <c r="AL568" s="26"/>
      <c r="AM568" s="26"/>
    </row>
    <row r="569" spans="1:40" ht="14" x14ac:dyDescent="0.3">
      <c r="A569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69" s="11">
        <v>81</v>
      </c>
      <c r="C569" s="249" t="str">
        <f t="shared" si="77"/>
        <v>3级-2级</v>
      </c>
      <c r="D569" s="249" t="s">
        <v>33</v>
      </c>
      <c r="E569" s="249" t="s">
        <v>127</v>
      </c>
      <c r="F569" s="249" t="s">
        <v>29</v>
      </c>
      <c r="G569" s="249" t="s">
        <v>47</v>
      </c>
      <c r="H569" s="280">
        <f>IF(I569="主营业务收入",1,IF(I569="营业收入",2,IF(I569="租赁收入",3,IF(I569="利息收入",4,IF(I569="企业拆借利息收入",5,IF(I569="其他业务收入",6,IF(I569="其他收入",7,IF(I569="主营业务成本",8,IF(I569="营业成本",9,IF(I569="生产成本",10,IF(I569="其他业务成本",11,IF(I569="主营业务支出",12,IF(I569="其他业务支出",13,IF(I569="营业外支出",14,IF(I569="材料采购",15,IF(I569="库存商品",16,IF(I569="库存内销商品",17,IF(I569="其他应收款",18,IF(I569="长期股权投资",19,IF(I569="其他应付款",20,IF(I569="财务费用",21,IF(I569="管理费用",22,IF(I569="管理费",23,IF(I569="销售费用",24,IF(I569="投资收益",25,IF(I569="资产处置收益",26,B))))))))))))))))))))))))))</f>
        <v>9</v>
      </c>
      <c r="I569" s="122" t="s">
        <v>108</v>
      </c>
      <c r="J569" s="16"/>
      <c r="K569" s="215">
        <v>3699.62</v>
      </c>
      <c r="L569" s="198"/>
      <c r="M569" s="198"/>
      <c r="N569" s="198"/>
      <c r="O569" s="89"/>
      <c r="P569" s="89"/>
      <c r="Q569" s="91"/>
      <c r="R569" s="21"/>
      <c r="S569" s="21"/>
      <c r="T569" s="22"/>
      <c r="U569" s="21"/>
      <c r="V569" s="21"/>
      <c r="W569" s="22"/>
      <c r="X569" s="23"/>
      <c r="Y569" s="23"/>
      <c r="Z569" s="24"/>
      <c r="AA569" s="25" t="e">
        <f>ROUND(#REF!-W569-Z569,2)</f>
        <v>#REF!</v>
      </c>
      <c r="AB569" s="25">
        <f t="shared" si="76"/>
        <v>3699.62</v>
      </c>
      <c r="AC569" s="26"/>
      <c r="AD569" s="26"/>
      <c r="AE569" s="26"/>
      <c r="AF569" s="26"/>
      <c r="AG569" s="27"/>
      <c r="AH569" s="26"/>
      <c r="AI569" s="26"/>
      <c r="AJ569" s="26"/>
      <c r="AK569" s="26"/>
      <c r="AL569" s="26"/>
      <c r="AM569" s="26"/>
    </row>
    <row r="570" spans="1:40" ht="14" x14ac:dyDescent="0.3">
      <c r="A570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570" s="11">
        <v>43</v>
      </c>
      <c r="C570" s="249" t="str">
        <f t="shared" si="77"/>
        <v>3级-4级</v>
      </c>
      <c r="D570" s="249" t="s">
        <v>659</v>
      </c>
      <c r="E570" s="249" t="s">
        <v>96</v>
      </c>
      <c r="F570" s="249" t="s">
        <v>660</v>
      </c>
      <c r="G570" s="249" t="s">
        <v>42</v>
      </c>
      <c r="H570" s="280">
        <f>IF(I570="主营业务收入",1,IF(I570="营业收入",2,IF(I570="租赁收入",3,IF(I570="利息收入",4,IF(I570="企业拆借利息收入",5,IF(I570="其他业务收入",6,IF(I570="其他收入",7,IF(I570="主营业务成本",8,IF(I570="营业成本",9,IF(I570="生产成本",10,IF(I570="其他业务成本",11,IF(I570="主营业务支出",12,IF(I570="其他业务支出",13,IF(I570="营业外支出",14,IF(I570="材料采购",15,IF(I570="库存商品",16,IF(I570="库存内销商品",17,IF(I570="其他应收款",18,IF(I570="长期股权投资",19,IF(I570="其他应付款",20,IF(I570="财务费用",21,IF(I570="管理费用",22,IF(I570="管理费",23,IF(I570="销售费用",24,IF(I570="投资收益",25,IF(I570="资产处置收益",26,B))))))))))))))))))))))))))</f>
        <v>9</v>
      </c>
      <c r="I570" s="122" t="s">
        <v>108</v>
      </c>
      <c r="J570" s="16" t="s">
        <v>121</v>
      </c>
      <c r="K570" s="215">
        <v>216394.8</v>
      </c>
      <c r="L570" s="185"/>
      <c r="M570" s="185"/>
      <c r="N570" s="185"/>
      <c r="O570" s="89"/>
      <c r="P570" s="89"/>
      <c r="Q570" s="91"/>
      <c r="R570" s="21"/>
      <c r="S570" s="21"/>
      <c r="T570" s="22"/>
      <c r="U570" s="21"/>
      <c r="V570" s="21"/>
      <c r="W570" s="22"/>
      <c r="X570" s="23"/>
      <c r="Y570" s="23"/>
      <c r="Z570" s="24"/>
      <c r="AA570" s="25" t="e">
        <f>ROUND(#REF!-W570-Z570,2)</f>
        <v>#REF!</v>
      </c>
      <c r="AB570" s="25">
        <f t="shared" si="76"/>
        <v>216394.8</v>
      </c>
      <c r="AC570" s="26"/>
      <c r="AD570" s="26"/>
      <c r="AE570" s="26"/>
      <c r="AF570" s="26"/>
      <c r="AG570" s="27"/>
      <c r="AH570" s="26"/>
      <c r="AI570" s="26"/>
      <c r="AJ570" s="26"/>
      <c r="AK570" s="26"/>
      <c r="AL570" s="26"/>
      <c r="AM570" s="26"/>
    </row>
    <row r="571" spans="1:40" ht="14" x14ac:dyDescent="0.3">
      <c r="A571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571" s="11">
        <v>112</v>
      </c>
      <c r="C571" s="249" t="str">
        <f t="shared" si="77"/>
        <v>2级-2级</v>
      </c>
      <c r="D571" s="249" t="s">
        <v>29</v>
      </c>
      <c r="E571" s="249" t="s">
        <v>158</v>
      </c>
      <c r="F571" s="249" t="s">
        <v>29</v>
      </c>
      <c r="G571" s="249" t="s">
        <v>163</v>
      </c>
      <c r="H571" s="280">
        <f>IF(I571="主营业务收入",1,IF(I571="营业收入",2,IF(I571="租赁收入",3,IF(I571="利息收入",4,IF(I571="企业拆借利息收入",5,IF(I571="其他业务收入",6,IF(I571="其他收入",7,IF(I571="主营业务成本",8,IF(I571="营业成本",9,IF(I571="生产成本",10,IF(I571="其他业务成本",11,IF(I571="主营业务支出",12,IF(I571="其他业务支出",13,IF(I571="营业外支出",14,IF(I571="材料采购",15,IF(I571="库存商品",16,IF(I571="库存内销商品",17,IF(I571="其他应收款",18,IF(I571="长期股权投资",19,IF(I571="其他应付款",20,IF(I571="财务费用",21,IF(I571="管理费用",22,IF(I571="管理费",23,IF(I571="销售费用",24,IF(I571="投资收益",25,IF(I571="资产处置收益",26,B))))))))))))))))))))))))))</f>
        <v>10</v>
      </c>
      <c r="I571" s="122" t="s">
        <v>166</v>
      </c>
      <c r="J571" s="16"/>
      <c r="K571" s="215">
        <v>122636</v>
      </c>
      <c r="L571" s="185"/>
      <c r="M571" s="185"/>
      <c r="N571" s="185"/>
      <c r="O571" s="89"/>
      <c r="P571" s="90"/>
      <c r="Q571" s="91"/>
      <c r="R571" s="21"/>
      <c r="S571" s="21"/>
      <c r="T571" s="22"/>
      <c r="U571" s="21"/>
      <c r="V571" s="21"/>
      <c r="W571" s="22"/>
      <c r="X571" s="23"/>
      <c r="Y571" s="23"/>
      <c r="Z571" s="24"/>
      <c r="AA571" s="25" t="e">
        <f>ROUND(#REF!-W571-Z571,2)</f>
        <v>#REF!</v>
      </c>
      <c r="AB571" s="25">
        <f t="shared" si="76"/>
        <v>122636</v>
      </c>
      <c r="AC571" s="26"/>
      <c r="AD571" s="26"/>
      <c r="AE571" s="26"/>
      <c r="AF571" s="26"/>
      <c r="AG571" s="27"/>
      <c r="AH571" s="26"/>
      <c r="AI571" s="26"/>
      <c r="AJ571" s="26"/>
      <c r="AK571" s="26"/>
      <c r="AL571" s="26"/>
      <c r="AM571" s="26"/>
    </row>
    <row r="572" spans="1:40" ht="14" x14ac:dyDescent="0.3">
      <c r="A572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572" s="226">
        <v>20</v>
      </c>
      <c r="C572" s="253" t="str">
        <f t="shared" si="77"/>
        <v>1级-4级</v>
      </c>
      <c r="D572" s="253" t="s">
        <v>27</v>
      </c>
      <c r="E572" s="253" t="s">
        <v>28</v>
      </c>
      <c r="F572" s="253" t="s">
        <v>37</v>
      </c>
      <c r="G572" s="253" t="s">
        <v>42</v>
      </c>
      <c r="H572" s="280">
        <f>IF(I572="主营业务收入",1,IF(I572="营业收入",2,IF(I572="租赁收入",3,IF(I572="利息收入",4,IF(I572="企业拆借利息收入",5,IF(I572="其他业务收入",6,IF(I572="其他收入",7,IF(I572="主营业务成本",8,IF(I572="营业成本",9,IF(I572="生产成本",10,IF(I572="其他业务成本",11,IF(I572="主营业务支出",12,IF(I572="其他业务支出",13,IF(I572="营业外支出",14,IF(I572="材料采购",15,IF(I572="库存商品",16,IF(I572="库存内销商品",17,IF(I572="其他应收款",18,IF(I572="长期股权投资",19,IF(I572="其他应付款",20,IF(I572="财务费用",21,IF(I572="管理费用",22,IF(I572="管理费",23,IF(I572="销售费用",24,IF(I572="投资收益",25,IF(I572="资产处置收益",26,B))))))))))))))))))))))))))</f>
        <v>11</v>
      </c>
      <c r="I572" s="227" t="s">
        <v>58</v>
      </c>
      <c r="J572" s="245" t="s">
        <v>59</v>
      </c>
      <c r="K572" s="228">
        <v>6913642.8099999996</v>
      </c>
      <c r="L572" s="243"/>
      <c r="M572" s="243"/>
      <c r="N572" s="243"/>
      <c r="O572" s="235"/>
      <c r="P572" s="235"/>
      <c r="Q572" s="236"/>
      <c r="R572" s="233"/>
      <c r="S572" s="233"/>
      <c r="T572" s="234"/>
      <c r="U572" s="233"/>
      <c r="V572" s="233"/>
      <c r="W572" s="234"/>
      <c r="X572" s="235"/>
      <c r="Y572" s="235"/>
      <c r="Z572" s="236"/>
      <c r="AA572" s="237" t="e">
        <f>ROUND(#REF!-W572-Z572,2)</f>
        <v>#REF!</v>
      </c>
      <c r="AB572" s="237">
        <f t="shared" si="76"/>
        <v>6913642.8099999996</v>
      </c>
      <c r="AC572" s="238"/>
      <c r="AD572" s="238"/>
      <c r="AE572" s="238"/>
      <c r="AF572" s="238"/>
      <c r="AG572" s="239"/>
      <c r="AH572" s="238"/>
      <c r="AI572" s="238"/>
      <c r="AJ572" s="238"/>
      <c r="AK572" s="238"/>
      <c r="AL572" s="238"/>
      <c r="AM572" s="238"/>
      <c r="AN572" s="240"/>
    </row>
    <row r="573" spans="1:40" ht="14" customHeight="1" x14ac:dyDescent="0.3">
      <c r="A573" s="225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573" s="226">
        <v>235</v>
      </c>
      <c r="C573" s="253" t="str">
        <f t="shared" si="77"/>
        <v>2级-4级</v>
      </c>
      <c r="D573" s="253" t="s">
        <v>658</v>
      </c>
      <c r="E573" s="254" t="s">
        <v>304</v>
      </c>
      <c r="F573" s="253" t="s">
        <v>660</v>
      </c>
      <c r="G573" s="260" t="s">
        <v>247</v>
      </c>
      <c r="H573" s="280">
        <f>IF(I573="主营业务收入",1,IF(I573="营业收入",2,IF(I573="租赁收入",3,IF(I573="利息收入",4,IF(I573="企业拆借利息收入",5,IF(I573="其他业务收入",6,IF(I573="其他收入",7,IF(I573="主营业务成本",8,IF(I573="营业成本",9,IF(I573="生产成本",10,IF(I573="其他业务成本",11,IF(I573="主营业务支出",12,IF(I573="其他业务支出",13,IF(I573="营业外支出",14,IF(I573="材料采购",15,IF(I573="库存商品",16,IF(I573="库存内销商品",17,IF(I573="其他应收款",18,IF(I573="长期股权投资",19,IF(I573="其他应付款",20,IF(I573="财务费用",21,IF(I573="管理费用",22,IF(I573="管理费",23,IF(I573="销售费用",24,IF(I573="投资收益",25,IF(I573="资产处置收益",26,B))))))))))))))))))))))))))</f>
        <v>11</v>
      </c>
      <c r="I573" s="227" t="s">
        <v>58</v>
      </c>
      <c r="J573" s="245" t="s">
        <v>249</v>
      </c>
      <c r="K573" s="228">
        <v>1543071.6</v>
      </c>
      <c r="L573" s="243"/>
      <c r="M573" s="243"/>
      <c r="N573" s="243"/>
      <c r="O573" s="235"/>
      <c r="P573" s="246"/>
      <c r="Q573" s="236"/>
      <c r="R573" s="233"/>
      <c r="S573" s="233"/>
      <c r="T573" s="234"/>
      <c r="U573" s="233"/>
      <c r="V573" s="233"/>
      <c r="W573" s="234"/>
      <c r="X573" s="235"/>
      <c r="Y573" s="235"/>
      <c r="Z573" s="236"/>
      <c r="AA573" s="237" t="e">
        <f>ROUND(#REF!-W573-Z573,2)</f>
        <v>#REF!</v>
      </c>
      <c r="AB573" s="237">
        <f t="shared" si="76"/>
        <v>1543071.6</v>
      </c>
      <c r="AC573" s="238"/>
      <c r="AD573" s="238"/>
      <c r="AE573" s="238"/>
      <c r="AF573" s="238"/>
      <c r="AG573" s="239"/>
      <c r="AH573" s="238"/>
      <c r="AI573" s="238"/>
      <c r="AJ573" s="238"/>
      <c r="AK573" s="238"/>
      <c r="AL573" s="238"/>
      <c r="AM573" s="238"/>
      <c r="AN573" s="240"/>
    </row>
    <row r="574" spans="1:40" ht="14" customHeight="1" x14ac:dyDescent="0.3">
      <c r="A57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74" s="11">
        <v>733</v>
      </c>
      <c r="C574" s="248" t="str">
        <f t="shared" si="77"/>
        <v>3级-4级</v>
      </c>
      <c r="D574" s="248" t="s">
        <v>33</v>
      </c>
      <c r="E574" s="249" t="s">
        <v>333</v>
      </c>
      <c r="F574" s="249" t="s">
        <v>37</v>
      </c>
      <c r="G574" s="249" t="s">
        <v>42</v>
      </c>
      <c r="H574" s="280">
        <f>IF(I574="主营业务收入",1,IF(I574="营业收入",2,IF(I574="租赁收入",3,IF(I574="利息收入",4,IF(I574="企业拆借利息收入",5,IF(I574="其他业务收入",6,IF(I574="其他收入",7,IF(I574="主营业务成本",8,IF(I574="营业成本",9,IF(I574="生产成本",10,IF(I574="其他业务成本",11,IF(I574="主营业务支出",12,IF(I574="其他业务支出",13,IF(I574="营业外支出",14,IF(I574="材料采购",15,IF(I574="库存商品",16,IF(I574="库存内销商品",17,IF(I574="其他应收款",18,IF(I574="长期股权投资",19,IF(I574="其他应付款",20,IF(I574="财务费用",21,IF(I574="管理费用",22,IF(I574="管理费",23,IF(I574="销售费用",24,IF(I574="投资收益",25,IF(I574="资产处置收益",26,B))))))))))))))))))))))))))</f>
        <v>11</v>
      </c>
      <c r="I574" s="248" t="s">
        <v>58</v>
      </c>
      <c r="J574" s="250" t="s">
        <v>556</v>
      </c>
      <c r="K574" s="215">
        <v>1127988.51</v>
      </c>
      <c r="L574" s="185"/>
      <c r="M574" s="185"/>
      <c r="N574" s="185"/>
      <c r="O574" s="125"/>
      <c r="P574" s="126"/>
      <c r="Q574" s="124"/>
      <c r="R574" s="66"/>
      <c r="S574" s="66"/>
      <c r="T574" s="67"/>
      <c r="U574" s="66"/>
      <c r="V574" s="66"/>
      <c r="W574" s="67"/>
      <c r="X574" s="68"/>
      <c r="Y574" s="68"/>
      <c r="Z574" s="69"/>
      <c r="AA574" s="70" t="e">
        <f>ROUND(#REF!-W574-Z574,2)</f>
        <v>#REF!</v>
      </c>
      <c r="AB574" s="70">
        <f t="shared" si="76"/>
        <v>1127988.51</v>
      </c>
      <c r="AC574" s="71"/>
      <c r="AD574" s="71"/>
      <c r="AE574" s="71"/>
      <c r="AF574" s="71"/>
      <c r="AG574" s="72"/>
      <c r="AH574" s="71"/>
      <c r="AI574" s="71"/>
      <c r="AJ574" s="71"/>
      <c r="AK574" s="71"/>
      <c r="AL574" s="71"/>
      <c r="AM574" s="71"/>
    </row>
    <row r="575" spans="1:40" ht="14" x14ac:dyDescent="0.3">
      <c r="A57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75" s="11">
        <v>730</v>
      </c>
      <c r="C575" s="248" t="str">
        <f t="shared" si="77"/>
        <v>3级-4级</v>
      </c>
      <c r="D575" s="248" t="s">
        <v>33</v>
      </c>
      <c r="E575" s="248" t="s">
        <v>333</v>
      </c>
      <c r="F575" s="248" t="s">
        <v>37</v>
      </c>
      <c r="G575" s="248" t="s">
        <v>66</v>
      </c>
      <c r="H575" s="280">
        <f>IF(I575="主营业务收入",1,IF(I575="营业收入",2,IF(I575="租赁收入",3,IF(I575="利息收入",4,IF(I575="企业拆借利息收入",5,IF(I575="其他业务收入",6,IF(I575="其他收入",7,IF(I575="主营业务成本",8,IF(I575="营业成本",9,IF(I575="生产成本",10,IF(I575="其他业务成本",11,IF(I575="主营业务支出",12,IF(I575="其他业务支出",13,IF(I575="营业外支出",14,IF(I575="材料采购",15,IF(I575="库存商品",16,IF(I575="库存内销商品",17,IF(I575="其他应收款",18,IF(I575="长期股权投资",19,IF(I575="其他应付款",20,IF(I575="财务费用",21,IF(I575="管理费用",22,IF(I575="管理费",23,IF(I575="销售费用",24,IF(I575="投资收益",25,IF(I575="资产处置收益",26,B))))))))))))))))))))))))))</f>
        <v>11</v>
      </c>
      <c r="I575" s="122" t="s">
        <v>58</v>
      </c>
      <c r="J575" s="122" t="s">
        <v>556</v>
      </c>
      <c r="K575" s="215">
        <v>753501.99</v>
      </c>
      <c r="L575" s="185"/>
      <c r="M575" s="185"/>
      <c r="N575" s="185"/>
      <c r="O575" s="125"/>
      <c r="P575" s="126"/>
      <c r="Q575" s="124"/>
      <c r="R575" s="66"/>
      <c r="S575" s="66"/>
      <c r="T575" s="67"/>
      <c r="U575" s="66"/>
      <c r="V575" s="66"/>
      <c r="W575" s="67"/>
      <c r="X575" s="68"/>
      <c r="Y575" s="68"/>
      <c r="Z575" s="69"/>
      <c r="AA575" s="70" t="e">
        <f>ROUND(#REF!-W575-Z575,2)</f>
        <v>#REF!</v>
      </c>
      <c r="AB575" s="70">
        <f t="shared" si="76"/>
        <v>753501.99</v>
      </c>
      <c r="AC575" s="71"/>
      <c r="AD575" s="71"/>
      <c r="AE575" s="71"/>
      <c r="AF575" s="71"/>
      <c r="AG575" s="72"/>
      <c r="AH575" s="71"/>
      <c r="AI575" s="71"/>
      <c r="AJ575" s="71"/>
      <c r="AK575" s="71"/>
      <c r="AL575" s="71"/>
      <c r="AM575" s="71"/>
    </row>
    <row r="576" spans="1:40" ht="14" customHeight="1" x14ac:dyDescent="0.3">
      <c r="A576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576" s="11">
        <v>251</v>
      </c>
      <c r="C576" s="249" t="str">
        <f t="shared" si="77"/>
        <v>2级-4级</v>
      </c>
      <c r="D576" s="249" t="s">
        <v>658</v>
      </c>
      <c r="E576" s="249" t="s">
        <v>64</v>
      </c>
      <c r="F576" s="249" t="s">
        <v>660</v>
      </c>
      <c r="G576" s="249" t="s">
        <v>42</v>
      </c>
      <c r="H576" s="280">
        <f>IF(I576="主营业务收入",1,IF(I576="营业收入",2,IF(I576="租赁收入",3,IF(I576="利息收入",4,IF(I576="企业拆借利息收入",5,IF(I576="其他业务收入",6,IF(I576="其他收入",7,IF(I576="主营业务成本",8,IF(I576="营业成本",9,IF(I576="生产成本",10,IF(I576="其他业务成本",11,IF(I576="主营业务支出",12,IF(I576="其他业务支出",13,IF(I576="营业外支出",14,IF(I576="材料采购",15,IF(I576="库存商品",16,IF(I576="库存内销商品",17,IF(I576="其他应收款",18,IF(I576="长期股权投资",19,IF(I576="其他应付款",20,IF(I576="财务费用",21,IF(I576="管理费用",22,IF(I576="管理费",23,IF(I576="销售费用",24,IF(I576="投资收益",25,IF(I576="资产处置收益",26,B))))))))))))))))))))))))))</f>
        <v>11</v>
      </c>
      <c r="I576" s="122" t="s">
        <v>58</v>
      </c>
      <c r="J576" s="16" t="s">
        <v>303</v>
      </c>
      <c r="K576" s="215">
        <v>603378.49</v>
      </c>
      <c r="L576" s="185"/>
      <c r="M576" s="185"/>
      <c r="N576" s="185"/>
      <c r="O576" s="89"/>
      <c r="P576" s="89"/>
      <c r="Q576" s="91"/>
      <c r="R576" s="21"/>
      <c r="S576" s="21"/>
      <c r="T576" s="22"/>
      <c r="U576" s="21"/>
      <c r="V576" s="21"/>
      <c r="W576" s="22"/>
      <c r="X576" s="23"/>
      <c r="Y576" s="23"/>
      <c r="Z576" s="24"/>
      <c r="AA576" s="25" t="e">
        <f>ROUND(#REF!-W576-Z576,2)</f>
        <v>#REF!</v>
      </c>
      <c r="AB576" s="266">
        <f t="shared" si="76"/>
        <v>603378.49</v>
      </c>
      <c r="AC576" s="26"/>
      <c r="AD576" s="26"/>
      <c r="AE576" s="26"/>
      <c r="AF576" s="26"/>
      <c r="AG576" s="27"/>
      <c r="AH576" s="26"/>
      <c r="AI576" s="26"/>
      <c r="AJ576" s="26"/>
      <c r="AK576" s="26"/>
      <c r="AL576" s="26"/>
      <c r="AM576" s="26"/>
    </row>
    <row r="577" spans="1:40" ht="14" customHeight="1" x14ac:dyDescent="0.3">
      <c r="A57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77" s="11">
        <v>601</v>
      </c>
      <c r="C577" s="248" t="str">
        <f t="shared" si="77"/>
        <v>3级-4级</v>
      </c>
      <c r="D577" s="248" t="s">
        <v>33</v>
      </c>
      <c r="E577" s="248" t="s">
        <v>231</v>
      </c>
      <c r="F577" s="248" t="s">
        <v>37</v>
      </c>
      <c r="G577" s="248" t="s">
        <v>66</v>
      </c>
      <c r="H577" s="280">
        <f>IF(I577="主营业务收入",1,IF(I577="营业收入",2,IF(I577="租赁收入",3,IF(I577="利息收入",4,IF(I577="企业拆借利息收入",5,IF(I577="其他业务收入",6,IF(I577="其他收入",7,IF(I577="主营业务成本",8,IF(I577="营业成本",9,IF(I577="生产成本",10,IF(I577="其他业务成本",11,IF(I577="主营业务支出",12,IF(I577="其他业务支出",13,IF(I577="营业外支出",14,IF(I577="材料采购",15,IF(I577="库存商品",16,IF(I577="库存内销商品",17,IF(I577="其他应收款",18,IF(I577="长期股权投资",19,IF(I577="其他应付款",20,IF(I577="财务费用",21,IF(I577="管理费用",22,IF(I577="管理费",23,IF(I577="销售费用",24,IF(I577="投资收益",25,IF(I577="资产处置收益",26,B))))))))))))))))))))))))))</f>
        <v>11</v>
      </c>
      <c r="I577" s="122" t="s">
        <v>58</v>
      </c>
      <c r="J577" s="122" t="s">
        <v>541</v>
      </c>
      <c r="K577" s="215">
        <v>289958.5</v>
      </c>
      <c r="L577" s="122"/>
      <c r="M577" s="122"/>
      <c r="N577" s="124"/>
      <c r="O577" s="125"/>
      <c r="P577" s="125"/>
      <c r="Q577" s="124"/>
      <c r="R577" s="21"/>
      <c r="S577" s="21"/>
      <c r="T577" s="22"/>
      <c r="U577" s="21"/>
      <c r="V577" s="21"/>
      <c r="W577" s="22"/>
      <c r="X577" s="23"/>
      <c r="Y577" s="23"/>
      <c r="Z577" s="24"/>
      <c r="AA577" s="25">
        <f>ROUND(K577-W577-Z577,2)</f>
        <v>289958.5</v>
      </c>
      <c r="AB577" s="25">
        <f>ROUND(N577+Q577-T577,2)</f>
        <v>0</v>
      </c>
      <c r="AC577" s="26"/>
      <c r="AD577" s="26"/>
      <c r="AE577" s="26"/>
      <c r="AF577" s="26"/>
      <c r="AG577" s="27"/>
      <c r="AH577" s="26"/>
      <c r="AI577" s="26"/>
      <c r="AJ577" s="26"/>
      <c r="AK577" s="26"/>
      <c r="AL577" s="26"/>
      <c r="AM577" s="26"/>
    </row>
    <row r="578" spans="1:40" ht="14" customHeight="1" x14ac:dyDescent="0.3">
      <c r="A578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578" s="11">
        <v>113</v>
      </c>
      <c r="C578" s="249" t="str">
        <f t="shared" si="77"/>
        <v>2级-2级</v>
      </c>
      <c r="D578" s="249" t="s">
        <v>29</v>
      </c>
      <c r="E578" s="249" t="s">
        <v>158</v>
      </c>
      <c r="F578" s="249" t="s">
        <v>29</v>
      </c>
      <c r="G578" s="249" t="s">
        <v>167</v>
      </c>
      <c r="H578" s="280">
        <f>IF(I578="主营业务收入",1,IF(I578="营业收入",2,IF(I578="租赁收入",3,IF(I578="利息收入",4,IF(I578="企业拆借利息收入",5,IF(I578="其他业务收入",6,IF(I578="其他收入",7,IF(I578="主营业务成本",8,IF(I578="营业成本",9,IF(I578="生产成本",10,IF(I578="其他业务成本",11,IF(I578="主营业务支出",12,IF(I578="其他业务支出",13,IF(I578="营业外支出",14,IF(I578="材料采购",15,IF(I578="库存商品",16,IF(I578="库存内销商品",17,IF(I578="其他应收款",18,IF(I578="长期股权投资",19,IF(I578="其他应付款",20,IF(I578="财务费用",21,IF(I578="管理费用",22,IF(I578="管理费",23,IF(I578="销售费用",24,IF(I578="投资收益",25,IF(I578="资产处置收益",26,B))))))))))))))))))))))))))</f>
        <v>11</v>
      </c>
      <c r="I578" s="122" t="s">
        <v>58</v>
      </c>
      <c r="J578" s="16"/>
      <c r="K578" s="215">
        <v>259828.57</v>
      </c>
      <c r="L578" s="185"/>
      <c r="M578" s="185"/>
      <c r="N578" s="185"/>
      <c r="O578" s="89"/>
      <c r="P578" s="89"/>
      <c r="Q578" s="91"/>
      <c r="R578" s="21"/>
      <c r="S578" s="21"/>
      <c r="T578" s="22"/>
      <c r="U578" s="21"/>
      <c r="V578" s="21"/>
      <c r="W578" s="22"/>
      <c r="X578" s="23"/>
      <c r="Y578" s="23"/>
      <c r="Z578" s="24"/>
      <c r="AA578" s="25" t="e">
        <f>ROUND(#REF!-W578-Z578,2)</f>
        <v>#REF!</v>
      </c>
      <c r="AB578" s="25">
        <f>ROUND(K578+Q578-T578,2)</f>
        <v>259828.57</v>
      </c>
      <c r="AC578" s="26"/>
      <c r="AD578" s="26"/>
      <c r="AE578" s="26"/>
      <c r="AF578" s="26"/>
      <c r="AG578" s="27"/>
      <c r="AH578" s="26"/>
      <c r="AI578" s="26"/>
      <c r="AJ578" s="26"/>
      <c r="AK578" s="26"/>
      <c r="AL578" s="26"/>
      <c r="AM578" s="26"/>
    </row>
    <row r="579" spans="1:40" ht="14" customHeight="1" x14ac:dyDescent="0.3">
      <c r="A57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79" s="11">
        <v>609</v>
      </c>
      <c r="C579" s="248" t="str">
        <f t="shared" si="77"/>
        <v>3级-2级</v>
      </c>
      <c r="D579" s="248" t="s">
        <v>33</v>
      </c>
      <c r="E579" s="248" t="s">
        <v>161</v>
      </c>
      <c r="F579" s="248" t="s">
        <v>29</v>
      </c>
      <c r="G579" s="248" t="s">
        <v>50</v>
      </c>
      <c r="H579" s="280">
        <f>IF(I579="主营业务收入",1,IF(I579="营业收入",2,IF(I579="租赁收入",3,IF(I579="利息收入",4,IF(I579="企业拆借利息收入",5,IF(I579="其他业务收入",6,IF(I579="其他收入",7,IF(I579="主营业务成本",8,IF(I579="营业成本",9,IF(I579="生产成本",10,IF(I579="其他业务成本",11,IF(I579="主营业务支出",12,IF(I579="其他业务支出",13,IF(I579="营业外支出",14,IF(I579="材料采购",15,IF(I579="库存商品",16,IF(I579="库存内销商品",17,IF(I579="其他应收款",18,IF(I579="长期股权投资",19,IF(I579="其他应付款",20,IF(I579="财务费用",21,IF(I579="管理费用",22,IF(I579="管理费",23,IF(I579="销售费用",24,IF(I579="投资收益",25,IF(I579="资产处置收益",26,B))))))))))))))))))))))))))</f>
        <v>11</v>
      </c>
      <c r="I579" s="122" t="s">
        <v>58</v>
      </c>
      <c r="J579" s="122" t="s">
        <v>544</v>
      </c>
      <c r="K579" s="215">
        <v>142363</v>
      </c>
      <c r="L579" s="198"/>
      <c r="M579" s="198"/>
      <c r="N579" s="198"/>
      <c r="O579" s="125"/>
      <c r="P579" s="126"/>
      <c r="Q579" s="124"/>
      <c r="R579" s="21"/>
      <c r="S579" s="21"/>
      <c r="T579" s="22"/>
      <c r="U579" s="21"/>
      <c r="V579" s="21"/>
      <c r="W579" s="22"/>
      <c r="X579" s="23"/>
      <c r="Y579" s="23"/>
      <c r="Z579" s="24"/>
      <c r="AA579" s="70" t="e">
        <f>ROUND(#REF!-W579-Z579,2)</f>
        <v>#REF!</v>
      </c>
      <c r="AB579" s="70">
        <f>ROUND(K579+Q579-T579,2)</f>
        <v>142363</v>
      </c>
      <c r="AC579" s="71"/>
      <c r="AD579" s="71"/>
      <c r="AE579" s="71"/>
      <c r="AF579" s="71"/>
      <c r="AG579" s="72"/>
      <c r="AH579" s="71"/>
      <c r="AI579" s="71"/>
      <c r="AJ579" s="71"/>
      <c r="AK579" s="71"/>
      <c r="AL579" s="71"/>
      <c r="AM579" s="71"/>
    </row>
    <row r="580" spans="1:40" ht="14" customHeight="1" x14ac:dyDescent="0.3">
      <c r="A580" s="225" t="str">
        <f>HYPERLINK("C:\Users\chizh\Desktop\ffcell\提取结果.xlsx#'2内部关联交易'!A1","[提取结果.xlsx]2内部关联交易")</f>
        <v>[提取结果.xlsx]2内部关联交易</v>
      </c>
      <c r="B580" s="226">
        <v>431</v>
      </c>
      <c r="C580" s="320" t="str">
        <f t="shared" si="77"/>
        <v>3级-4级</v>
      </c>
      <c r="D580" s="320" t="s">
        <v>665</v>
      </c>
      <c r="E580" s="321" t="s">
        <v>666</v>
      </c>
      <c r="F580" s="320" t="s">
        <v>667</v>
      </c>
      <c r="G580" s="321" t="s">
        <v>668</v>
      </c>
      <c r="H580" s="280">
        <f>IF(I580="主营业务收入",1,IF(I580="营业收入",2,IF(I580="租赁收入",3,IF(I580="利息收入",4,IF(I580="企业拆借利息收入",5,IF(I580="其他业务收入",6,IF(I580="其他收入",7,IF(I580="主营业务成本",8,IF(I580="营业成本",9,IF(I580="生产成本",10,IF(I580="其他业务成本",11,IF(I580="主营业务支出",12,IF(I580="其他业务支出",13,IF(I580="营业外支出",14,IF(I580="材料采购",15,IF(I580="库存商品",16,IF(I580="库存内销商品",17,IF(I580="其他应收款",18,IF(I580="长期股权投资",19,IF(I580="其他应付款",20,IF(I580="财务费用",21,IF(I580="管理费用",22,IF(I580="管理费",23,IF(I580="销售费用",24,IF(I580="投资收益",25,IF(I580="资产处置收益",26,B))))))))))))))))))))))))))</f>
        <v>11</v>
      </c>
      <c r="I580" s="364" t="s">
        <v>58</v>
      </c>
      <c r="J580" s="322" t="s">
        <v>399</v>
      </c>
      <c r="K580" s="323">
        <v>125605.42</v>
      </c>
      <c r="L580" s="229"/>
      <c r="M580" s="229"/>
      <c r="N580" s="229"/>
      <c r="O580" s="235"/>
      <c r="P580" s="235"/>
      <c r="Q580" s="236"/>
      <c r="R580" s="233"/>
      <c r="S580" s="233"/>
      <c r="T580" s="234"/>
      <c r="U580" s="233"/>
      <c r="V580" s="233"/>
      <c r="W580" s="234"/>
      <c r="X580" s="235"/>
      <c r="Y580" s="235"/>
      <c r="Z580" s="236"/>
      <c r="AA580" s="237" t="e">
        <f>ROUND(#REF!-W580-Z580,2)</f>
        <v>#REF!</v>
      </c>
      <c r="AB580" s="237">
        <f>ROUND(K580+Q580-T580,2)</f>
        <v>125605.42</v>
      </c>
      <c r="AC580" s="238"/>
      <c r="AD580" s="238"/>
      <c r="AE580" s="238"/>
      <c r="AF580" s="238"/>
      <c r="AG580" s="239"/>
      <c r="AH580" s="238"/>
      <c r="AI580" s="238"/>
      <c r="AJ580" s="238"/>
      <c r="AK580" s="238"/>
      <c r="AL580" s="238"/>
      <c r="AM580" s="238"/>
      <c r="AN580" s="240"/>
    </row>
    <row r="581" spans="1:40" ht="14" customHeight="1" x14ac:dyDescent="0.3">
      <c r="A58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81" s="11">
        <v>608</v>
      </c>
      <c r="C581" s="248" t="str">
        <f t="shared" si="77"/>
        <v>3级-4级</v>
      </c>
      <c r="D581" s="248" t="s">
        <v>33</v>
      </c>
      <c r="E581" s="248" t="s">
        <v>356</v>
      </c>
      <c r="F581" s="248" t="s">
        <v>37</v>
      </c>
      <c r="G581" s="248" t="s">
        <v>42</v>
      </c>
      <c r="H581" s="280">
        <f>IF(I581="主营业务收入",1,IF(I581="营业收入",2,IF(I581="租赁收入",3,IF(I581="利息收入",4,IF(I581="企业拆借利息收入",5,IF(I581="其他业务收入",6,IF(I581="其他收入",7,IF(I581="主营业务成本",8,IF(I581="营业成本",9,IF(I581="生产成本",10,IF(I581="其他业务成本",11,IF(I581="主营业务支出",12,IF(I581="其他业务支出",13,IF(I581="营业外支出",14,IF(I581="材料采购",15,IF(I581="库存商品",16,IF(I581="库存内销商品",17,IF(I581="其他应收款",18,IF(I581="长期股权投资",19,IF(I581="其他应付款",20,IF(I581="财务费用",21,IF(I581="管理费用",22,IF(I581="管理费",23,IF(I581="销售费用",24,IF(I581="投资收益",25,IF(I581="资产处置收益",26,B))))))))))))))))))))))))))</f>
        <v>11</v>
      </c>
      <c r="I581" s="122" t="s">
        <v>58</v>
      </c>
      <c r="J581" s="122" t="s">
        <v>303</v>
      </c>
      <c r="K581" s="215">
        <v>56389.17</v>
      </c>
      <c r="L581" s="185"/>
      <c r="M581" s="185"/>
      <c r="N581" s="185"/>
      <c r="O581" s="125"/>
      <c r="P581" s="125"/>
      <c r="Q581" s="124"/>
      <c r="R581" s="66"/>
      <c r="S581" s="66"/>
      <c r="T581" s="67"/>
      <c r="U581" s="66"/>
      <c r="V581" s="66"/>
      <c r="W581" s="67"/>
      <c r="X581" s="68"/>
      <c r="Y581" s="68"/>
      <c r="Z581" s="69"/>
      <c r="AA581" s="70" t="e">
        <f>ROUND(#REF!-W581-Z581,2)</f>
        <v>#REF!</v>
      </c>
      <c r="AB581" s="70">
        <f>ROUND(K581+Q581-T581,2)</f>
        <v>56389.17</v>
      </c>
      <c r="AC581" s="71"/>
      <c r="AD581" s="71"/>
      <c r="AE581" s="71"/>
      <c r="AF581" s="71"/>
      <c r="AG581" s="72"/>
      <c r="AH581" s="71"/>
      <c r="AI581" s="71"/>
      <c r="AJ581" s="71"/>
      <c r="AK581" s="71"/>
      <c r="AL581" s="71"/>
      <c r="AM581" s="71"/>
    </row>
    <row r="582" spans="1:40" ht="14" customHeight="1" x14ac:dyDescent="0.3">
      <c r="A58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82" s="11">
        <v>603</v>
      </c>
      <c r="C582" s="248" t="str">
        <f t="shared" si="77"/>
        <v>3级-4级</v>
      </c>
      <c r="D582" s="248" t="s">
        <v>33</v>
      </c>
      <c r="E582" s="248" t="s">
        <v>231</v>
      </c>
      <c r="F582" s="248" t="s">
        <v>37</v>
      </c>
      <c r="G582" s="248" t="s">
        <v>42</v>
      </c>
      <c r="H582" s="280">
        <f>IF(I582="主营业务收入",1,IF(I582="营业收入",2,IF(I582="租赁收入",3,IF(I582="利息收入",4,IF(I582="企业拆借利息收入",5,IF(I582="其他业务收入",6,IF(I582="其他收入",7,IF(I582="主营业务成本",8,IF(I582="营业成本",9,IF(I582="生产成本",10,IF(I582="其他业务成本",11,IF(I582="主营业务支出",12,IF(I582="其他业务支出",13,IF(I582="营业外支出",14,IF(I582="材料采购",15,IF(I582="库存商品",16,IF(I582="库存内销商品",17,IF(I582="其他应收款",18,IF(I582="长期股权投资",19,IF(I582="其他应付款",20,IF(I582="财务费用",21,IF(I582="管理费用",22,IF(I582="管理费",23,IF(I582="销售费用",24,IF(I582="投资收益",25,IF(I582="资产处置收益",26,B))))))))))))))))))))))))))</f>
        <v>11</v>
      </c>
      <c r="I582" s="122" t="s">
        <v>58</v>
      </c>
      <c r="J582" s="122" t="s">
        <v>541</v>
      </c>
      <c r="K582" s="215">
        <v>50390.18</v>
      </c>
      <c r="L582" s="122"/>
      <c r="M582" s="122"/>
      <c r="N582" s="124"/>
      <c r="O582" s="125"/>
      <c r="P582" s="125"/>
      <c r="Q582" s="124"/>
      <c r="R582" s="21"/>
      <c r="S582" s="21"/>
      <c r="T582" s="22"/>
      <c r="U582" s="21"/>
      <c r="V582" s="21"/>
      <c r="W582" s="22"/>
      <c r="X582" s="23"/>
      <c r="Y582" s="23"/>
      <c r="Z582" s="24"/>
      <c r="AA582" s="25">
        <f>ROUND(K582-W582-Z582,2)</f>
        <v>50390.18</v>
      </c>
      <c r="AB582" s="25">
        <f>ROUND(N582+Q582-T582,2)</f>
        <v>0</v>
      </c>
      <c r="AC582" s="26"/>
      <c r="AD582" s="26"/>
      <c r="AE582" s="26"/>
      <c r="AF582" s="26"/>
      <c r="AG582" s="27"/>
      <c r="AH582" s="26"/>
      <c r="AI582" s="26"/>
      <c r="AJ582" s="26"/>
      <c r="AK582" s="26"/>
      <c r="AL582" s="26"/>
      <c r="AM582" s="26"/>
    </row>
    <row r="583" spans="1:40" ht="14" x14ac:dyDescent="0.3">
      <c r="A58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83" s="11">
        <v>679</v>
      </c>
      <c r="C583" s="248" t="str">
        <f t="shared" si="77"/>
        <v>3级-4级</v>
      </c>
      <c r="D583" s="248" t="s">
        <v>33</v>
      </c>
      <c r="E583" s="311" t="s">
        <v>332</v>
      </c>
      <c r="F583" s="248" t="s">
        <v>37</v>
      </c>
      <c r="G583" s="264" t="s">
        <v>42</v>
      </c>
      <c r="H583" s="280">
        <f>IF(I583="主营业务收入",1,IF(I583="营业收入",2,IF(I583="租赁收入",3,IF(I583="利息收入",4,IF(I583="企业拆借利息收入",5,IF(I583="其他业务收入",6,IF(I583="其他收入",7,IF(I583="主营业务成本",8,IF(I583="营业成本",9,IF(I583="生产成本",10,IF(I583="其他业务成本",11,IF(I583="主营业务支出",12,IF(I583="其他业务支出",13,IF(I583="营业外支出",14,IF(I583="材料采购",15,IF(I583="库存商品",16,IF(I583="库存内销商品",17,IF(I583="其他应收款",18,IF(I583="长期股权投资",19,IF(I583="其他应付款",20,IF(I583="财务费用",21,IF(I583="管理费用",22,IF(I583="管理费",23,IF(I583="销售费用",24,IF(I583="投资收益",25,IF(I583="资产处置收益",26,B))))))))))))))))))))))))))</f>
        <v>11</v>
      </c>
      <c r="I583" s="122" t="s">
        <v>58</v>
      </c>
      <c r="J583" s="122"/>
      <c r="K583" s="215">
        <v>13381.89</v>
      </c>
      <c r="L583" s="185"/>
      <c r="M583" s="185"/>
      <c r="N583" s="185"/>
      <c r="O583" s="125"/>
      <c r="P583" s="126"/>
      <c r="Q583" s="124"/>
      <c r="R583" s="66"/>
      <c r="S583" s="66"/>
      <c r="T583" s="67"/>
      <c r="U583" s="66"/>
      <c r="V583" s="66"/>
      <c r="W583" s="67"/>
      <c r="X583" s="68"/>
      <c r="Y583" s="68"/>
      <c r="Z583" s="69"/>
      <c r="AA583" s="70" t="e">
        <f>ROUND(#REF!-W583-Z583,2)</f>
        <v>#REF!</v>
      </c>
      <c r="AB583" s="70">
        <f>ROUND(K583+Q583-T583,2)</f>
        <v>13381.89</v>
      </c>
      <c r="AC583" s="71"/>
      <c r="AD583" s="71"/>
      <c r="AE583" s="71"/>
      <c r="AF583" s="71"/>
      <c r="AG583" s="72"/>
      <c r="AH583" s="71"/>
      <c r="AI583" s="71"/>
      <c r="AJ583" s="71"/>
      <c r="AK583" s="71"/>
      <c r="AL583" s="71"/>
      <c r="AM583" s="71"/>
      <c r="AN583" s="198"/>
    </row>
    <row r="584" spans="1:40" ht="14" customHeight="1" x14ac:dyDescent="0.3">
      <c r="A58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84" s="11">
        <v>674</v>
      </c>
      <c r="C584" s="248" t="str">
        <f t="shared" si="77"/>
        <v>3级-4级</v>
      </c>
      <c r="D584" s="248" t="s">
        <v>33</v>
      </c>
      <c r="E584" s="248" t="s">
        <v>345</v>
      </c>
      <c r="F584" s="248" t="s">
        <v>37</v>
      </c>
      <c r="G584" s="248" t="s">
        <v>158</v>
      </c>
      <c r="H584" s="280">
        <f>IF(I584="主营业务收入",1,IF(I584="营业收入",2,IF(I584="租赁收入",3,IF(I584="利息收入",4,IF(I584="企业拆借利息收入",5,IF(I584="其他业务收入",6,IF(I584="其他收入",7,IF(I584="主营业务成本",8,IF(I584="营业成本",9,IF(I584="生产成本",10,IF(I584="其他业务成本",11,IF(I584="主营业务支出",12,IF(I584="其他业务支出",13,IF(I584="营业外支出",14,IF(I584="材料采购",15,IF(I584="库存商品",16,IF(I584="库存内销商品",17,IF(I584="其他应收款",18,IF(I584="长期股权投资",19,IF(I584="其他应付款",20,IF(I584="财务费用",21,IF(I584="管理费用",22,IF(I584="管理费",23,IF(I584="销售费用",24,IF(I584="投资收益",25,IF(I584="资产处置收益",26,B))))))))))))))))))))))))))</f>
        <v>11</v>
      </c>
      <c r="I584" s="122" t="s">
        <v>58</v>
      </c>
      <c r="J584" s="122" t="s">
        <v>573</v>
      </c>
      <c r="K584" s="215">
        <v>10260</v>
      </c>
      <c r="L584" s="185"/>
      <c r="M584" s="185"/>
      <c r="N584" s="185"/>
      <c r="O584" s="125"/>
      <c r="P584" s="125"/>
      <c r="Q584" s="124"/>
      <c r="R584" s="66"/>
      <c r="S584" s="66"/>
      <c r="T584" s="67"/>
      <c r="U584" s="66"/>
      <c r="V584" s="66"/>
      <c r="W584" s="67"/>
      <c r="X584" s="68"/>
      <c r="Y584" s="68"/>
      <c r="Z584" s="69"/>
      <c r="AA584" s="70" t="e">
        <f>ROUND(#REF!-W584-Z584,2)</f>
        <v>#REF!</v>
      </c>
      <c r="AB584" s="70">
        <f>ROUND(K585+Q584-T584,2)</f>
        <v>-144200.29</v>
      </c>
      <c r="AC584" s="71"/>
      <c r="AD584" s="71"/>
      <c r="AE584" s="71"/>
      <c r="AF584" s="71"/>
      <c r="AG584" s="72"/>
      <c r="AH584" s="71"/>
      <c r="AI584" s="71"/>
      <c r="AJ584" s="71"/>
      <c r="AK584" s="71"/>
      <c r="AL584" s="71"/>
      <c r="AM584" s="71"/>
    </row>
    <row r="585" spans="1:40" ht="14" x14ac:dyDescent="0.3">
      <c r="A58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85" s="11">
        <v>791</v>
      </c>
      <c r="C585" s="249" t="str">
        <f t="shared" si="77"/>
        <v>2级-4级</v>
      </c>
      <c r="D585" s="249" t="s">
        <v>29</v>
      </c>
      <c r="E585" s="249" t="s">
        <v>44</v>
      </c>
      <c r="F585" s="249" t="s">
        <v>37</v>
      </c>
      <c r="G585" s="249" t="s">
        <v>42</v>
      </c>
      <c r="H585" s="280">
        <f>IF(I585="主营业务收入",1,IF(I585="营业收入",2,IF(I585="租赁收入",3,IF(I585="利息收入",4,IF(I585="企业拆借利息收入",5,IF(I585="其他业务收入",6,IF(I585="其他收入",7,IF(I585="主营业务成本",8,IF(I585="营业成本",9,IF(I585="生产成本",10,IF(I585="其他业务成本",11,IF(I585="主营业务支出",12,IF(I585="其他业务支出",13,IF(I585="营业外支出",14,IF(I585="材料采购",15,IF(I585="库存商品",16,IF(I585="库存内销商品",17,IF(I585="其他应收款",18,IF(I585="长期股权投资",19,IF(I585="其他应付款",20,IF(I585="财务费用",21,IF(I585="管理费用",22,IF(I585="管理费",23,IF(I585="销售费用",24,IF(I585="投资收益",25,IF(I585="资产处置收益",26,B))))))))))))))))))))))))))</f>
        <v>11</v>
      </c>
      <c r="I585" s="122" t="s">
        <v>58</v>
      </c>
      <c r="J585" s="87" t="s">
        <v>121</v>
      </c>
      <c r="K585" s="215">
        <v>-144200.29</v>
      </c>
      <c r="L585" s="185"/>
      <c r="M585" s="185"/>
      <c r="N585" s="185"/>
      <c r="O585" s="89"/>
      <c r="P585" s="89"/>
      <c r="Q585" s="91"/>
      <c r="R585" s="21"/>
      <c r="S585" s="21"/>
      <c r="T585" s="22"/>
      <c r="U585" s="21"/>
      <c r="V585" s="21"/>
      <c r="W585" s="22"/>
      <c r="X585" s="23"/>
      <c r="Y585" s="23"/>
      <c r="Z585" s="24"/>
      <c r="AA585" s="25">
        <f>ROUND(K579-W585-Z585,2)</f>
        <v>142363</v>
      </c>
      <c r="AB585" s="25">
        <f>ROUND(N584+Q585-T585,2)</f>
        <v>0</v>
      </c>
      <c r="AC585" s="26"/>
      <c r="AD585" s="26"/>
      <c r="AE585" s="26"/>
      <c r="AF585" s="26"/>
      <c r="AG585" s="27"/>
      <c r="AH585" s="26"/>
      <c r="AI585" s="26"/>
      <c r="AJ585" s="26"/>
      <c r="AK585" s="26"/>
      <c r="AL585" s="26"/>
      <c r="AM585" s="26"/>
    </row>
    <row r="586" spans="1:40" ht="14" x14ac:dyDescent="0.3">
      <c r="A58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86" s="11">
        <v>729</v>
      </c>
      <c r="C586" s="248" t="str">
        <f t="shared" si="77"/>
        <v>3级-2级</v>
      </c>
      <c r="D586" s="248" t="s">
        <v>33</v>
      </c>
      <c r="E586" s="248" t="s">
        <v>348</v>
      </c>
      <c r="F586" s="248" t="s">
        <v>29</v>
      </c>
      <c r="G586" s="248" t="s">
        <v>53</v>
      </c>
      <c r="H586" s="280">
        <f>IF(I586="主营业务收入",1,IF(I586="营业收入",2,IF(I586="租赁收入",3,IF(I586="利息收入",4,IF(I586="企业拆借利息收入",5,IF(I586="其他业务收入",6,IF(I586="其他收入",7,IF(I586="主营业务成本",8,IF(I586="营业成本",9,IF(I586="生产成本",10,IF(I586="其他业务成本",11,IF(I586="主营业务支出",12,IF(I586="其他业务支出",13,IF(I586="营业外支出",14,IF(I586="材料采购",15,IF(I586="库存商品",16,IF(I586="库存内销商品",17,IF(I586="其他应收款",18,IF(I586="长期股权投资",19,IF(I586="其他应付款",20,IF(I586="财务费用",21,IF(I586="管理费用",22,IF(I586="管理费",23,IF(I586="销售费用",24,IF(I586="投资收益",25,IF(I586="资产处置收益",26,B))))))))))))))))))))))))))</f>
        <v>12</v>
      </c>
      <c r="I586" s="122" t="s">
        <v>603</v>
      </c>
      <c r="J586" s="122" t="s">
        <v>122</v>
      </c>
      <c r="K586" s="215">
        <v>15685.72</v>
      </c>
      <c r="L586" s="185"/>
      <c r="M586" s="185"/>
      <c r="N586" s="185"/>
      <c r="O586" s="125"/>
      <c r="P586" s="125"/>
      <c r="Q586" s="124"/>
      <c r="R586" s="66"/>
      <c r="S586" s="66"/>
      <c r="T586" s="67"/>
      <c r="U586" s="66"/>
      <c r="V586" s="66"/>
      <c r="W586" s="67"/>
      <c r="X586" s="68"/>
      <c r="Y586" s="68"/>
      <c r="Z586" s="69"/>
      <c r="AA586" s="70" t="e">
        <f>ROUND(#REF!-W586-Z586,2)</f>
        <v>#REF!</v>
      </c>
      <c r="AB586" s="70">
        <f t="shared" ref="AB586:AB610" si="78">ROUND(K586+Q586-T586,2)</f>
        <v>15685.72</v>
      </c>
      <c r="AC586" s="71"/>
      <c r="AD586" s="71"/>
      <c r="AE586" s="71"/>
      <c r="AF586" s="71"/>
      <c r="AG586" s="72"/>
      <c r="AH586" s="71"/>
      <c r="AI586" s="71"/>
      <c r="AJ586" s="71"/>
      <c r="AK586" s="71"/>
      <c r="AL586" s="71"/>
      <c r="AM586" s="71"/>
      <c r="AN586" s="198"/>
    </row>
    <row r="587" spans="1:40" ht="14" customHeight="1" x14ac:dyDescent="0.3">
      <c r="A58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87" s="11">
        <v>728</v>
      </c>
      <c r="C587" s="248" t="str">
        <f t="shared" si="77"/>
        <v>3级-4级</v>
      </c>
      <c r="D587" s="248" t="s">
        <v>33</v>
      </c>
      <c r="E587" s="248" t="s">
        <v>348</v>
      </c>
      <c r="F587" s="248" t="s">
        <v>37</v>
      </c>
      <c r="G587" s="248" t="s">
        <v>42</v>
      </c>
      <c r="H587" s="280">
        <f>IF(I587="主营业务收入",1,IF(I587="营业收入",2,IF(I587="租赁收入",3,IF(I587="利息收入",4,IF(I587="企业拆借利息收入",5,IF(I587="其他业务收入",6,IF(I587="其他收入",7,IF(I587="主营业务成本",8,IF(I587="营业成本",9,IF(I587="生产成本",10,IF(I587="其他业务成本",11,IF(I587="主营业务支出",12,IF(I587="其他业务支出",13,IF(I587="营业外支出",14,IF(I587="材料采购",15,IF(I587="库存商品",16,IF(I587="库存内销商品",17,IF(I587="其他应收款",18,IF(I587="长期股权投资",19,IF(I587="其他应付款",20,IF(I587="财务费用",21,IF(I587="管理费用",22,IF(I587="管理费",23,IF(I587="销售费用",24,IF(I587="投资收益",25,IF(I587="资产处置收益",26,B))))))))))))))))))))))))))</f>
        <v>12</v>
      </c>
      <c r="I587" s="122" t="s">
        <v>603</v>
      </c>
      <c r="J587" s="122" t="s">
        <v>556</v>
      </c>
      <c r="K587" s="215">
        <v>8583.93</v>
      </c>
      <c r="L587" s="198"/>
      <c r="M587" s="198"/>
      <c r="N587" s="185"/>
      <c r="O587" s="125"/>
      <c r="P587" s="126"/>
      <c r="Q587" s="124"/>
      <c r="R587" s="66"/>
      <c r="S587" s="66"/>
      <c r="T587" s="67"/>
      <c r="U587" s="66"/>
      <c r="V587" s="66"/>
      <c r="W587" s="67"/>
      <c r="X587" s="68"/>
      <c r="Y587" s="68"/>
      <c r="Z587" s="69"/>
      <c r="AA587" s="70" t="e">
        <f>ROUND(#REF!-W587-Z587,2)</f>
        <v>#REF!</v>
      </c>
      <c r="AB587" s="70">
        <f t="shared" si="78"/>
        <v>8583.93</v>
      </c>
      <c r="AC587" s="71"/>
      <c r="AD587" s="71"/>
      <c r="AE587" s="71"/>
      <c r="AF587" s="71"/>
      <c r="AG587" s="72"/>
      <c r="AH587" s="71"/>
      <c r="AI587" s="71"/>
      <c r="AJ587" s="71"/>
      <c r="AK587" s="71"/>
      <c r="AL587" s="71"/>
      <c r="AM587" s="71"/>
    </row>
    <row r="588" spans="1:40" ht="14" customHeight="1" x14ac:dyDescent="0.3">
      <c r="A58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88" s="11">
        <v>727</v>
      </c>
      <c r="C588" s="248" t="str">
        <f t="shared" si="77"/>
        <v>3级-4级</v>
      </c>
      <c r="D588" s="248" t="s">
        <v>33</v>
      </c>
      <c r="E588" s="248" t="s">
        <v>348</v>
      </c>
      <c r="F588" s="248" t="s">
        <v>37</v>
      </c>
      <c r="G588" s="248" t="s">
        <v>66</v>
      </c>
      <c r="H588" s="280">
        <f>IF(I588="主营业务收入",1,IF(I588="营业收入",2,IF(I588="租赁收入",3,IF(I588="利息收入",4,IF(I588="企业拆借利息收入",5,IF(I588="其他业务收入",6,IF(I588="其他收入",7,IF(I588="主营业务成本",8,IF(I588="营业成本",9,IF(I588="生产成本",10,IF(I588="其他业务成本",11,IF(I588="主营业务支出",12,IF(I588="其他业务支出",13,IF(I588="营业外支出",14,IF(I588="材料采购",15,IF(I588="库存商品",16,IF(I588="库存内销商品",17,IF(I588="其他应收款",18,IF(I588="长期股权投资",19,IF(I588="其他应付款",20,IF(I588="财务费用",21,IF(I588="管理费用",22,IF(I588="管理费",23,IF(I588="销售费用",24,IF(I588="投资收益",25,IF(I588="资产处置收益",26,B))))))))))))))))))))))))))</f>
        <v>12</v>
      </c>
      <c r="I588" s="122" t="s">
        <v>603</v>
      </c>
      <c r="J588" s="122" t="s">
        <v>556</v>
      </c>
      <c r="K588" s="215">
        <v>801.03</v>
      </c>
      <c r="L588" s="198"/>
      <c r="M588" s="198"/>
      <c r="N588" s="185"/>
      <c r="O588" s="125"/>
      <c r="P588" s="126"/>
      <c r="Q588" s="124"/>
      <c r="R588" s="66"/>
      <c r="S588" s="66"/>
      <c r="T588" s="67"/>
      <c r="U588" s="66"/>
      <c r="V588" s="66"/>
      <c r="W588" s="67"/>
      <c r="X588" s="68"/>
      <c r="Y588" s="68"/>
      <c r="Z588" s="69"/>
      <c r="AA588" s="70" t="e">
        <f>ROUND(#REF!-W588-Z588,2)</f>
        <v>#REF!</v>
      </c>
      <c r="AB588" s="70">
        <f t="shared" si="78"/>
        <v>801.03</v>
      </c>
      <c r="AC588" s="71"/>
      <c r="AD588" s="71"/>
      <c r="AE588" s="71"/>
      <c r="AF588" s="71"/>
      <c r="AG588" s="72"/>
      <c r="AH588" s="71"/>
      <c r="AI588" s="71"/>
      <c r="AJ588" s="71"/>
      <c r="AK588" s="71"/>
      <c r="AL588" s="71"/>
      <c r="AM588" s="71"/>
    </row>
    <row r="589" spans="1:40" ht="14" customHeight="1" x14ac:dyDescent="0.3">
      <c r="A589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589" s="11">
        <v>183</v>
      </c>
      <c r="C589" s="249" t="str">
        <f t="shared" si="77"/>
        <v>2级-4级</v>
      </c>
      <c r="D589" s="249" t="s">
        <v>29</v>
      </c>
      <c r="E589" s="249" t="s">
        <v>259</v>
      </c>
      <c r="F589" s="249" t="s">
        <v>37</v>
      </c>
      <c r="G589" s="249" t="s">
        <v>42</v>
      </c>
      <c r="H589" s="280">
        <f>IF(I589="主营业务收入",1,IF(I589="营业收入",2,IF(I589="租赁收入",3,IF(I589="利息收入",4,IF(I589="企业拆借利息收入",5,IF(I589="其他业务收入",6,IF(I589="其他收入",7,IF(I589="主营业务成本",8,IF(I589="营业成本",9,IF(I589="生产成本",10,IF(I589="其他业务成本",11,IF(I589="主营业务支出",12,IF(I589="其他业务支出",13,IF(I589="营业外支出",14,IF(I589="材料采购",15,IF(I589="库存商品",16,IF(I589="库存内销商品",17,IF(I589="其他应收款",18,IF(I589="长期股权投资",19,IF(I589="其他应付款",20,IF(I589="财务费用",21,IF(I589="管理费用",22,IF(I589="管理费",23,IF(I589="销售费用",24,IF(I589="投资收益",25,IF(I589="资产处置收益",26,B))))))))))))))))))))))))))</f>
        <v>13</v>
      </c>
      <c r="I589" s="122" t="s">
        <v>302</v>
      </c>
      <c r="J589" s="16"/>
      <c r="K589" s="215">
        <v>816125.61</v>
      </c>
      <c r="L589" s="198"/>
      <c r="M589" s="198"/>
      <c r="N589" s="185"/>
      <c r="O589" s="89"/>
      <c r="P589" s="90"/>
      <c r="Q589" s="91"/>
      <c r="R589" s="66"/>
      <c r="S589" s="66"/>
      <c r="T589" s="67"/>
      <c r="U589" s="66"/>
      <c r="V589" s="66"/>
      <c r="W589" s="67"/>
      <c r="X589" s="68"/>
      <c r="Y589" s="68"/>
      <c r="Z589" s="69"/>
      <c r="AA589" s="70" t="e">
        <f>ROUND(#REF!-W589-Z589,2)</f>
        <v>#REF!</v>
      </c>
      <c r="AB589" s="70">
        <f t="shared" si="78"/>
        <v>816125.61</v>
      </c>
      <c r="AC589" s="71"/>
      <c r="AD589" s="71"/>
      <c r="AE589" s="71"/>
      <c r="AF589" s="71"/>
      <c r="AG589" s="72"/>
      <c r="AH589" s="71"/>
      <c r="AI589" s="71"/>
      <c r="AJ589" s="71"/>
      <c r="AK589" s="71"/>
      <c r="AL589" s="71"/>
      <c r="AM589" s="71"/>
    </row>
    <row r="590" spans="1:40" ht="14" x14ac:dyDescent="0.3">
      <c r="A59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590" s="11">
        <v>232</v>
      </c>
      <c r="C590" s="249" t="str">
        <f t="shared" si="77"/>
        <v>2级-4级</v>
      </c>
      <c r="D590" s="249" t="s">
        <v>29</v>
      </c>
      <c r="E590" s="249" t="s">
        <v>48</v>
      </c>
      <c r="F590" s="249" t="s">
        <v>37</v>
      </c>
      <c r="G590" s="249" t="s">
        <v>42</v>
      </c>
      <c r="H590" s="280">
        <f>IF(I590="主营业务收入",1,IF(I590="营业收入",2,IF(I590="租赁收入",3,IF(I590="利息收入",4,IF(I590="企业拆借利息收入",5,IF(I590="其他业务收入",6,IF(I590="其他收入",7,IF(I590="主营业务成本",8,IF(I590="营业成本",9,IF(I590="生产成本",10,IF(I590="其他业务成本",11,IF(I590="主营业务支出",12,IF(I590="其他业务支出",13,IF(I590="营业外支出",14,IF(I590="材料采购",15,IF(I590="库存商品",16,IF(I590="库存内销商品",17,IF(I590="其他应收款",18,IF(I590="长期股权投资",19,IF(I590="其他应付款",20,IF(I590="财务费用",21,IF(I590="管理费用",22,IF(I590="管理费",23,IF(I590="销售费用",24,IF(I590="投资收益",25,IF(I590="资产处置收益",26,B))))))))))))))))))))))))))</f>
        <v>13</v>
      </c>
      <c r="I590" s="122" t="s">
        <v>302</v>
      </c>
      <c r="J590" s="14" t="s">
        <v>303</v>
      </c>
      <c r="K590" s="215">
        <v>104347.79</v>
      </c>
      <c r="L590" s="198"/>
      <c r="M590" s="198"/>
      <c r="N590" s="185"/>
      <c r="O590" s="89"/>
      <c r="P590" s="90"/>
      <c r="Q590" s="91"/>
      <c r="R590" s="66"/>
      <c r="S590" s="66"/>
      <c r="T590" s="67"/>
      <c r="U590" s="66"/>
      <c r="V590" s="66"/>
      <c r="W590" s="67"/>
      <c r="X590" s="68"/>
      <c r="Y590" s="68"/>
      <c r="Z590" s="69"/>
      <c r="AA590" s="70" t="e">
        <f>ROUND(#REF!-W590-Z590,2)</f>
        <v>#REF!</v>
      </c>
      <c r="AB590" s="70">
        <f t="shared" si="78"/>
        <v>104347.79</v>
      </c>
      <c r="AC590" s="71"/>
      <c r="AD590" s="71"/>
      <c r="AE590" s="71"/>
      <c r="AF590" s="71"/>
      <c r="AG590" s="72"/>
      <c r="AH590" s="71"/>
      <c r="AI590" s="71"/>
      <c r="AJ590" s="71"/>
      <c r="AK590" s="71"/>
      <c r="AL590" s="71"/>
      <c r="AM590" s="71"/>
    </row>
    <row r="591" spans="1:40" ht="14" x14ac:dyDescent="0.3">
      <c r="A59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91" s="11">
        <v>743</v>
      </c>
      <c r="C591" s="248" t="str">
        <f t="shared" si="77"/>
        <v>4级-4级</v>
      </c>
      <c r="D591" s="248" t="s">
        <v>37</v>
      </c>
      <c r="E591" s="248" t="s">
        <v>355</v>
      </c>
      <c r="F591" s="248" t="s">
        <v>37</v>
      </c>
      <c r="G591" s="248" t="s">
        <v>42</v>
      </c>
      <c r="H591" s="280">
        <f>IF(I591="主营业务收入",1,IF(I591="营业收入",2,IF(I591="租赁收入",3,IF(I591="利息收入",4,IF(I591="企业拆借利息收入",5,IF(I591="其他业务收入",6,IF(I591="其他收入",7,IF(I591="主营业务成本",8,IF(I591="营业成本",9,IF(I591="生产成本",10,IF(I591="其他业务成本",11,IF(I591="主营业务支出",12,IF(I591="其他业务支出",13,IF(I591="营业外支出",14,IF(I591="材料采购",15,IF(I591="库存商品",16,IF(I591="库存内销商品",17,IF(I591="其他应收款",18,IF(I591="长期股权投资",19,IF(I591="其他应付款",20,IF(I591="财务费用",21,IF(I591="管理费用",22,IF(I591="管理费",23,IF(I591="销售费用",24,IF(I591="投资收益",25,IF(I591="资产处置收益",26,B))))))))))))))))))))))))))</f>
        <v>13</v>
      </c>
      <c r="I591" s="122" t="s">
        <v>302</v>
      </c>
      <c r="J591" s="122" t="s">
        <v>613</v>
      </c>
      <c r="K591" s="215">
        <v>15845.83</v>
      </c>
      <c r="L591" s="185"/>
      <c r="M591" s="185"/>
      <c r="N591" s="185"/>
      <c r="O591" s="125"/>
      <c r="P591" s="126"/>
      <c r="Q591" s="124"/>
      <c r="R591" s="21"/>
      <c r="S591" s="21"/>
      <c r="T591" s="22"/>
      <c r="U591" s="21"/>
      <c r="V591" s="21"/>
      <c r="W591" s="22"/>
      <c r="X591" s="23"/>
      <c r="Y591" s="23"/>
      <c r="Z591" s="24"/>
      <c r="AA591" s="25" t="e">
        <f>ROUND(#REF!-W591-Z591,2)</f>
        <v>#REF!</v>
      </c>
      <c r="AB591" s="25">
        <f t="shared" si="78"/>
        <v>15845.83</v>
      </c>
      <c r="AC591" s="26"/>
      <c r="AD591" s="26"/>
      <c r="AE591" s="26"/>
      <c r="AF591" s="26"/>
      <c r="AG591" s="27"/>
      <c r="AH591" s="26"/>
      <c r="AI591" s="26"/>
      <c r="AJ591" s="26"/>
      <c r="AK591" s="26"/>
      <c r="AL591" s="26"/>
      <c r="AM591" s="26"/>
      <c r="AN591" s="198"/>
    </row>
    <row r="592" spans="1:40" ht="14" customHeight="1" x14ac:dyDescent="0.3">
      <c r="A592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92" s="11">
        <v>151</v>
      </c>
      <c r="C592" s="249" t="str">
        <f t="shared" si="77"/>
        <v>2级-2级</v>
      </c>
      <c r="D592" s="249" t="s">
        <v>29</v>
      </c>
      <c r="E592" s="249" t="s">
        <v>50</v>
      </c>
      <c r="F592" s="249" t="s">
        <v>29</v>
      </c>
      <c r="G592" s="249" t="s">
        <v>57</v>
      </c>
      <c r="H592" s="280">
        <f>IF(I592="主营业务收入",1,IF(I592="营业收入",2,IF(I592="租赁收入",3,IF(I592="利息收入",4,IF(I592="企业拆借利息收入",5,IF(I592="其他业务收入",6,IF(I592="其他收入",7,IF(I592="主营业务成本",8,IF(I592="营业成本",9,IF(I592="生产成本",10,IF(I592="其他业务成本",11,IF(I592="主营业务支出",12,IF(I592="其他业务支出",13,IF(I592="营业外支出",14,IF(I592="材料采购",15,IF(I592="库存商品",16,IF(I592="库存内销商品",17,IF(I592="其他应收款",18,IF(I592="长期股权投资",19,IF(I592="其他应付款",20,IF(I592="财务费用",21,IF(I592="管理费用",22,IF(I592="管理费",23,IF(I592="销售费用",24,IF(I592="投资收益",25,IF(I592="资产处置收益",26,B))))))))))))))))))))))))))</f>
        <v>14</v>
      </c>
      <c r="I592" s="122" t="s">
        <v>218</v>
      </c>
      <c r="J592" s="58" t="s">
        <v>228</v>
      </c>
      <c r="K592" s="215">
        <v>14925</v>
      </c>
      <c r="L592" s="185"/>
      <c r="M592" s="185"/>
      <c r="N592" s="185"/>
      <c r="O592" s="89"/>
      <c r="P592" s="89"/>
      <c r="Q592" s="91"/>
      <c r="R592" s="21"/>
      <c r="S592" s="21"/>
      <c r="T592" s="22"/>
      <c r="U592" s="21"/>
      <c r="V592" s="21"/>
      <c r="W592" s="22"/>
      <c r="X592" s="23"/>
      <c r="Y592" s="23"/>
      <c r="Z592" s="24"/>
      <c r="AA592" s="25" t="e">
        <f>ROUND(#REF!-W592-Z592,2)</f>
        <v>#REF!</v>
      </c>
      <c r="AB592" s="25">
        <f t="shared" si="78"/>
        <v>14925</v>
      </c>
      <c r="AC592" s="26"/>
      <c r="AD592" s="26"/>
      <c r="AE592" s="26"/>
      <c r="AF592" s="26"/>
      <c r="AG592" s="27"/>
      <c r="AH592" s="26"/>
      <c r="AI592" s="26"/>
      <c r="AJ592" s="26"/>
      <c r="AK592" s="26"/>
      <c r="AL592" s="26"/>
      <c r="AM592" s="26"/>
      <c r="AN592" s="198"/>
    </row>
    <row r="593" spans="1:40" ht="26" x14ac:dyDescent="0.3">
      <c r="A593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93" s="11">
        <v>141</v>
      </c>
      <c r="C593" s="249" t="str">
        <f t="shared" si="77"/>
        <v>2级-4级</v>
      </c>
      <c r="D593" s="249" t="s">
        <v>29</v>
      </c>
      <c r="E593" s="249" t="s">
        <v>50</v>
      </c>
      <c r="F593" s="249" t="s">
        <v>37</v>
      </c>
      <c r="G593" s="249" t="s">
        <v>148</v>
      </c>
      <c r="H593" s="280">
        <f>IF(I593="主营业务收入",1,IF(I593="营业收入",2,IF(I593="租赁收入",3,IF(I593="利息收入",4,IF(I593="企业拆借利息收入",5,IF(I593="其他业务收入",6,IF(I593="其他收入",7,IF(I593="主营业务成本",8,IF(I593="营业成本",9,IF(I593="生产成本",10,IF(I593="其他业务成本",11,IF(I593="主营业务支出",12,IF(I593="其他业务支出",13,IF(I593="营业外支出",14,IF(I593="材料采购",15,IF(I593="库存商品",16,IF(I593="库存内销商品",17,IF(I593="其他应收款",18,IF(I593="长期股权投资",19,IF(I593="其他应付款",20,IF(I593="财务费用",21,IF(I593="管理费用",22,IF(I593="管理费",23,IF(I593="销售费用",24,IF(I593="投资收益",25,IF(I593="资产处置收益",26,B))))))))))))))))))))))))))</f>
        <v>14</v>
      </c>
      <c r="I593" s="122" t="s">
        <v>218</v>
      </c>
      <c r="J593" s="58" t="s">
        <v>219</v>
      </c>
      <c r="K593" s="215">
        <v>4800</v>
      </c>
      <c r="L593" s="185"/>
      <c r="M593" s="185"/>
      <c r="N593" s="185"/>
      <c r="O593" s="89"/>
      <c r="P593" s="89"/>
      <c r="Q593" s="91"/>
      <c r="R593" s="21"/>
      <c r="S593" s="21"/>
      <c r="T593" s="22"/>
      <c r="U593" s="21"/>
      <c r="V593" s="21"/>
      <c r="W593" s="22"/>
      <c r="X593" s="23"/>
      <c r="Y593" s="23"/>
      <c r="Z593" s="24"/>
      <c r="AA593" s="25" t="e">
        <f>ROUND(#REF!-W593-Z593,2)</f>
        <v>#REF!</v>
      </c>
      <c r="AB593" s="25">
        <f t="shared" si="78"/>
        <v>4800</v>
      </c>
      <c r="AC593" s="26"/>
      <c r="AD593" s="26"/>
      <c r="AE593" s="26"/>
      <c r="AF593" s="26"/>
      <c r="AG593" s="27"/>
      <c r="AH593" s="26"/>
      <c r="AI593" s="26"/>
      <c r="AJ593" s="26"/>
      <c r="AK593" s="26"/>
      <c r="AL593" s="26"/>
      <c r="AM593" s="26"/>
    </row>
    <row r="594" spans="1:40" ht="14" x14ac:dyDescent="0.3">
      <c r="A594" s="174" t="str">
        <f t="shared" ref="A594:A610" si="79">HYPERLINK("C:\Users\chizh\Desktop\ffcell\提取结果.xlsx#'2内部关联交易-1'!A1","[提取结果.xlsx]2内部关联交易-1")</f>
        <v>[提取结果.xlsx]2内部关联交易-1</v>
      </c>
      <c r="B594" s="11">
        <v>478</v>
      </c>
      <c r="C594" s="249" t="str">
        <f t="shared" si="77"/>
        <v>4级-2级</v>
      </c>
      <c r="D594" s="249" t="s">
        <v>37</v>
      </c>
      <c r="E594" s="249" t="s">
        <v>148</v>
      </c>
      <c r="F594" s="249" t="s">
        <v>29</v>
      </c>
      <c r="G594" s="249" t="s">
        <v>450</v>
      </c>
      <c r="H594" s="280">
        <f>IF(I594="主营业务收入",1,IF(I594="营业收入",2,IF(I594="租赁收入",3,IF(I594="利息收入",4,IF(I594="企业拆借利息收入",5,IF(I594="其他业务收入",6,IF(I594="其他收入",7,IF(I594="主营业务成本",8,IF(I594="营业成本",9,IF(I594="生产成本",10,IF(I594="其他业务成本",11,IF(I594="主营业务支出",12,IF(I594="其他业务支出",13,IF(I594="营业外支出",14,IF(I594="材料采购",15,IF(I594="库存商品",16,IF(I594="库存内销商品",17,IF(I594="其他应收款",18,IF(I594="长期股权投资",19,IF(I594="其他应付款",20,IF(I594="财务费用",21,IF(I594="管理费用",22,IF(I594="管理费",23,IF(I594="销售费用",24,IF(I594="投资收益",25,IF(I594="资产处置收益",26,B))))))))))))))))))))))))))</f>
        <v>15</v>
      </c>
      <c r="I594" s="363" t="s">
        <v>422</v>
      </c>
      <c r="J594" s="87" t="s">
        <v>422</v>
      </c>
      <c r="K594" s="215">
        <v>2418396.4601769913</v>
      </c>
      <c r="L594" s="185"/>
      <c r="M594" s="185"/>
      <c r="N594" s="185"/>
      <c r="O594" s="89"/>
      <c r="P594" s="89"/>
      <c r="Q594" s="91"/>
      <c r="R594" s="21"/>
      <c r="S594" s="21"/>
      <c r="T594" s="22"/>
      <c r="U594" s="21"/>
      <c r="V594" s="21"/>
      <c r="W594" s="22"/>
      <c r="X594" s="23"/>
      <c r="Y594" s="23"/>
      <c r="Z594" s="24"/>
      <c r="AA594" s="25" t="e">
        <f>ROUND(#REF!-W594-Z594,2)</f>
        <v>#REF!</v>
      </c>
      <c r="AB594" s="25">
        <f t="shared" si="78"/>
        <v>2418396.46</v>
      </c>
      <c r="AC594" s="26"/>
      <c r="AD594" s="26"/>
      <c r="AE594" s="26"/>
      <c r="AF594" s="26"/>
      <c r="AG594" s="27"/>
      <c r="AH594" s="26"/>
      <c r="AI594" s="26"/>
      <c r="AJ594" s="26"/>
      <c r="AK594" s="26"/>
      <c r="AL594" s="26"/>
      <c r="AM594" s="26"/>
    </row>
    <row r="595" spans="1:40" ht="14" customHeight="1" x14ac:dyDescent="0.3">
      <c r="A595" s="174" t="str">
        <f t="shared" si="79"/>
        <v>[提取结果.xlsx]2内部关联交易-1</v>
      </c>
      <c r="B595" s="11">
        <v>476</v>
      </c>
      <c r="C595" s="249" t="str">
        <f t="shared" si="77"/>
        <v>3级-3级</v>
      </c>
      <c r="D595" s="250" t="s">
        <v>33</v>
      </c>
      <c r="E595" s="249" t="s">
        <v>112</v>
      </c>
      <c r="F595" s="250" t="s">
        <v>33</v>
      </c>
      <c r="G595" s="249" t="s">
        <v>459</v>
      </c>
      <c r="H595" s="280">
        <f>IF(I595="主营业务收入",1,IF(I595="营业收入",2,IF(I595="租赁收入",3,IF(I595="利息收入",4,IF(I595="企业拆借利息收入",5,IF(I595="其他业务收入",6,IF(I595="其他收入",7,IF(I595="主营业务成本",8,IF(I595="营业成本",9,IF(I595="生产成本",10,IF(I595="其他业务成本",11,IF(I595="主营业务支出",12,IF(I595="其他业务支出",13,IF(I595="营业外支出",14,IF(I595="材料采购",15,IF(I595="库存商品",16,IF(I595="库存内销商品",17,IF(I595="其他应收款",18,IF(I595="长期股权投资",19,IF(I595="其他应付款",20,IF(I595="财务费用",21,IF(I595="管理费用",22,IF(I595="管理费",23,IF(I595="销售费用",24,IF(I595="投资收益",25,IF(I595="资产处置收益",26,B))))))))))))))))))))))))))</f>
        <v>15</v>
      </c>
      <c r="I595" s="366" t="s">
        <v>422</v>
      </c>
      <c r="J595" s="250" t="s">
        <v>422</v>
      </c>
      <c r="K595" s="215">
        <v>1088986.1399999999</v>
      </c>
      <c r="L595" s="198"/>
      <c r="M595" s="198"/>
      <c r="N595" s="198"/>
      <c r="O595" s="89"/>
      <c r="P595" s="90"/>
      <c r="Q595" s="91"/>
      <c r="R595" s="21"/>
      <c r="S595" s="21"/>
      <c r="T595" s="22"/>
      <c r="U595" s="21"/>
      <c r="V595" s="21"/>
      <c r="W595" s="22"/>
      <c r="X595" s="23"/>
      <c r="Y595" s="23"/>
      <c r="Z595" s="24"/>
      <c r="AA595" s="25" t="e">
        <f>ROUND(#REF!-W595-Z595,2)</f>
        <v>#REF!</v>
      </c>
      <c r="AB595" s="25">
        <f t="shared" si="78"/>
        <v>1088986.1399999999</v>
      </c>
      <c r="AC595" s="26"/>
      <c r="AD595" s="26"/>
      <c r="AE595" s="26"/>
      <c r="AF595" s="26"/>
      <c r="AG595" s="27"/>
      <c r="AH595" s="26"/>
      <c r="AI595" s="26"/>
      <c r="AJ595" s="26"/>
      <c r="AK595" s="26"/>
      <c r="AL595" s="26"/>
      <c r="AM595" s="26"/>
    </row>
    <row r="596" spans="1:40" ht="14" x14ac:dyDescent="0.3">
      <c r="A596" s="174" t="str">
        <f t="shared" si="79"/>
        <v>[提取结果.xlsx]2内部关联交易-1</v>
      </c>
      <c r="B596" s="11">
        <v>477</v>
      </c>
      <c r="C596" s="249" t="str">
        <f t="shared" si="77"/>
        <v>3级-4级</v>
      </c>
      <c r="D596" s="250" t="s">
        <v>33</v>
      </c>
      <c r="E596" s="249" t="s">
        <v>112</v>
      </c>
      <c r="F596" s="249" t="s">
        <v>37</v>
      </c>
      <c r="G596" s="249" t="s">
        <v>246</v>
      </c>
      <c r="H596" s="280">
        <f>IF(I596="主营业务收入",1,IF(I596="营业收入",2,IF(I596="租赁收入",3,IF(I596="利息收入",4,IF(I596="企业拆借利息收入",5,IF(I596="其他业务收入",6,IF(I596="其他收入",7,IF(I596="主营业务成本",8,IF(I596="营业成本",9,IF(I596="生产成本",10,IF(I596="其他业务成本",11,IF(I596="主营业务支出",12,IF(I596="其他业务支出",13,IF(I596="营业外支出",14,IF(I596="材料采购",15,IF(I596="库存商品",16,IF(I596="库存内销商品",17,IF(I596="其他应收款",18,IF(I596="长期股权投资",19,IF(I596="其他应付款",20,IF(I596="财务费用",21,IF(I596="管理费用",22,IF(I596="管理费",23,IF(I596="销售费用",24,IF(I596="投资收益",25,IF(I596="资产处置收益",26,B))))))))))))))))))))))))))</f>
        <v>15</v>
      </c>
      <c r="I596" s="363" t="s">
        <v>422</v>
      </c>
      <c r="J596" s="87" t="s">
        <v>422</v>
      </c>
      <c r="K596" s="215">
        <v>313274.34000000003</v>
      </c>
      <c r="L596" s="185"/>
      <c r="M596" s="185"/>
      <c r="N596" s="185"/>
      <c r="O596" s="89"/>
      <c r="P596" s="90"/>
      <c r="Q596" s="91"/>
      <c r="R596" s="21"/>
      <c r="S596" s="21"/>
      <c r="T596" s="22"/>
      <c r="U596" s="21"/>
      <c r="V596" s="21"/>
      <c r="W596" s="22"/>
      <c r="X596" s="23"/>
      <c r="Y596" s="23"/>
      <c r="Z596" s="24"/>
      <c r="AA596" s="25" t="e">
        <f>ROUND(#REF!-W596-Z596,2)</f>
        <v>#REF!</v>
      </c>
      <c r="AB596" s="25">
        <f t="shared" si="78"/>
        <v>313274.34000000003</v>
      </c>
      <c r="AC596" s="26"/>
      <c r="AD596" s="26"/>
      <c r="AE596" s="26"/>
      <c r="AF596" s="26"/>
      <c r="AG596" s="27"/>
      <c r="AH596" s="26"/>
      <c r="AI596" s="26"/>
      <c r="AJ596" s="26"/>
      <c r="AK596" s="26"/>
      <c r="AL596" s="26"/>
      <c r="AM596" s="26"/>
    </row>
    <row r="597" spans="1:40" s="290" customFormat="1" ht="14" x14ac:dyDescent="0.3">
      <c r="A597" s="174" t="str">
        <f t="shared" si="79"/>
        <v>[提取结果.xlsx]2内部关联交易-1</v>
      </c>
      <c r="B597" s="11">
        <v>475</v>
      </c>
      <c r="C597" s="249" t="str">
        <f t="shared" si="77"/>
        <v>3级-2级</v>
      </c>
      <c r="D597" s="250" t="s">
        <v>33</v>
      </c>
      <c r="E597" s="249" t="s">
        <v>112</v>
      </c>
      <c r="F597" s="249" t="s">
        <v>29</v>
      </c>
      <c r="G597" s="249" t="s">
        <v>458</v>
      </c>
      <c r="H597" s="280">
        <f>IF(I597="主营业务收入",1,IF(I597="营业收入",2,IF(I597="租赁收入",3,IF(I597="利息收入",4,IF(I597="企业拆借利息收入",5,IF(I597="其他业务收入",6,IF(I597="其他收入",7,IF(I597="主营业务成本",8,IF(I597="营业成本",9,IF(I597="生产成本",10,IF(I597="其他业务成本",11,IF(I597="主营业务支出",12,IF(I597="其他业务支出",13,IF(I597="营业外支出",14,IF(I597="材料采购",15,IF(I597="库存商品",16,IF(I597="库存内销商品",17,IF(I597="其他应收款",18,IF(I597="长期股权投资",19,IF(I597="其他应付款",20,IF(I597="财务费用",21,IF(I597="管理费用",22,IF(I597="管理费",23,IF(I597="销售费用",24,IF(I597="投资收益",25,IF(I597="资产处置收益",26,B))))))))))))))))))))))))))</f>
        <v>15</v>
      </c>
      <c r="I597" s="363" t="s">
        <v>422</v>
      </c>
      <c r="J597" s="87" t="s">
        <v>422</v>
      </c>
      <c r="K597" s="215">
        <v>241912.27</v>
      </c>
      <c r="L597" s="185"/>
      <c r="M597" s="185"/>
      <c r="N597" s="185"/>
      <c r="O597" s="89"/>
      <c r="P597" s="89"/>
      <c r="Q597" s="91"/>
      <c r="R597" s="21"/>
      <c r="S597" s="21"/>
      <c r="T597" s="22"/>
      <c r="U597" s="21"/>
      <c r="V597" s="21"/>
      <c r="W597" s="22"/>
      <c r="X597" s="23"/>
      <c r="Y597" s="23"/>
      <c r="Z597" s="24"/>
      <c r="AA597" s="25" t="e">
        <f>ROUND(#REF!-W597-Z597,2)</f>
        <v>#REF!</v>
      </c>
      <c r="AB597" s="25">
        <f t="shared" si="78"/>
        <v>241912.27</v>
      </c>
      <c r="AC597" s="26"/>
      <c r="AD597" s="26"/>
      <c r="AE597" s="26"/>
      <c r="AF597" s="26"/>
      <c r="AG597" s="27"/>
      <c r="AH597" s="26"/>
      <c r="AI597" s="26"/>
      <c r="AJ597" s="26"/>
      <c r="AK597" s="26"/>
      <c r="AL597" s="26"/>
      <c r="AM597" s="26"/>
      <c r="AN597"/>
    </row>
    <row r="598" spans="1:40" ht="14" customHeight="1" x14ac:dyDescent="0.3">
      <c r="A598" s="174" t="str">
        <f t="shared" si="79"/>
        <v>[提取结果.xlsx]2内部关联交易-1</v>
      </c>
      <c r="B598" s="11">
        <v>446</v>
      </c>
      <c r="C598" s="249" t="str">
        <f t="shared" si="77"/>
        <v>2级-3级</v>
      </c>
      <c r="D598" s="280" t="s">
        <v>29</v>
      </c>
      <c r="E598" s="250" t="s">
        <v>412</v>
      </c>
      <c r="F598" s="250" t="s">
        <v>33</v>
      </c>
      <c r="G598" s="257" t="s">
        <v>307</v>
      </c>
      <c r="H598" s="280">
        <f>IF(I598="主营业务收入",1,IF(I598="营业收入",2,IF(I598="租赁收入",3,IF(I598="利息收入",4,IF(I598="企业拆借利息收入",5,IF(I598="其他业务收入",6,IF(I598="其他收入",7,IF(I598="主营业务成本",8,IF(I598="营业成本",9,IF(I598="生产成本",10,IF(I598="其他业务成本",11,IF(I598="主营业务支出",12,IF(I598="其他业务支出",13,IF(I598="营业外支出",14,IF(I598="材料采购",15,IF(I598="库存商品",16,IF(I598="库存内销商品",17,IF(I598="其他应收款",18,IF(I598="长期股权投资",19,IF(I598="其他应付款",20,IF(I598="财务费用",21,IF(I598="管理费用",22,IF(I598="管理费",23,IF(I598="销售费用",24,IF(I598="投资收益",25,IF(I598="资产处置收益",26,B))))))))))))))))))))))))))</f>
        <v>15</v>
      </c>
      <c r="I598" s="363" t="s">
        <v>422</v>
      </c>
      <c r="J598" s="87" t="s">
        <v>423</v>
      </c>
      <c r="K598" s="215">
        <v>2000</v>
      </c>
      <c r="L598" s="185"/>
      <c r="M598" s="185"/>
      <c r="N598" s="185"/>
      <c r="O598" s="89"/>
      <c r="P598" s="90"/>
      <c r="Q598" s="91"/>
      <c r="R598" s="21"/>
      <c r="S598" s="21"/>
      <c r="T598" s="22"/>
      <c r="U598" s="21"/>
      <c r="V598" s="21"/>
      <c r="W598" s="22"/>
      <c r="X598" s="23"/>
      <c r="Y598" s="23"/>
      <c r="Z598" s="24"/>
      <c r="AA598" s="25" t="e">
        <f>ROUND(#REF!-W598-Z598,2)</f>
        <v>#REF!</v>
      </c>
      <c r="AB598" s="25">
        <f t="shared" si="78"/>
        <v>2000</v>
      </c>
      <c r="AC598" s="26"/>
      <c r="AD598" s="26"/>
      <c r="AE598" s="26"/>
      <c r="AF598" s="26"/>
      <c r="AG598" s="27"/>
      <c r="AH598" s="26"/>
      <c r="AI598" s="26"/>
      <c r="AJ598" s="26"/>
      <c r="AK598" s="26"/>
      <c r="AL598" s="26"/>
      <c r="AM598" s="26"/>
    </row>
    <row r="599" spans="1:40" ht="14" customHeight="1" x14ac:dyDescent="0.3">
      <c r="A599" s="174" t="str">
        <f t="shared" si="79"/>
        <v>[提取结果.xlsx]2内部关联交易-1</v>
      </c>
      <c r="B599" s="11">
        <v>448</v>
      </c>
      <c r="C599" s="249" t="str">
        <f t="shared" ref="C599:C610" si="80">TEXT(D599,"000")&amp;"-"&amp;TEXT(F599,"000")</f>
        <v>2级-4级</v>
      </c>
      <c r="D599" s="280" t="s">
        <v>29</v>
      </c>
      <c r="E599" s="250" t="s">
        <v>412</v>
      </c>
      <c r="F599" s="249" t="s">
        <v>37</v>
      </c>
      <c r="G599" s="276" t="s">
        <v>246</v>
      </c>
      <c r="H599" s="280">
        <f>IF(I599="主营业务收入",1,IF(I599="营业收入",2,IF(I599="租赁收入",3,IF(I599="利息收入",4,IF(I599="企业拆借利息收入",5,IF(I599="其他业务收入",6,IF(I599="其他收入",7,IF(I599="主营业务成本",8,IF(I599="营业成本",9,IF(I599="生产成本",10,IF(I599="其他业务成本",11,IF(I599="主营业务支出",12,IF(I599="其他业务支出",13,IF(I599="营业外支出",14,IF(I599="材料采购",15,IF(I599="库存商品",16,IF(I599="库存内销商品",17,IF(I599="其他应收款",18,IF(I599="长期股权投资",19,IF(I599="其他应付款",20,IF(I599="财务费用",21,IF(I599="管理费用",22,IF(I599="管理费",23,IF(I599="销售费用",24,IF(I599="投资收益",25,IF(I599="资产处置收益",26,B))))))))))))))))))))))))))</f>
        <v>15</v>
      </c>
      <c r="I599" s="363" t="s">
        <v>422</v>
      </c>
      <c r="J599" s="87" t="s">
        <v>423</v>
      </c>
      <c r="K599" s="215">
        <v>1060</v>
      </c>
      <c r="L599" s="198"/>
      <c r="M599" s="198"/>
      <c r="N599" s="198"/>
      <c r="O599" s="89"/>
      <c r="P599" s="89"/>
      <c r="Q599" s="91"/>
      <c r="R599" s="21"/>
      <c r="S599" s="21"/>
      <c r="T599" s="22"/>
      <c r="U599" s="21"/>
      <c r="V599" s="21"/>
      <c r="W599" s="22"/>
      <c r="X599" s="23"/>
      <c r="Y599" s="23"/>
      <c r="Z599" s="24"/>
      <c r="AA599" s="25" t="e">
        <f>ROUND(#REF!-W599-Z599,2)</f>
        <v>#REF!</v>
      </c>
      <c r="AB599" s="25">
        <f t="shared" si="78"/>
        <v>1060</v>
      </c>
      <c r="AC599" s="26"/>
      <c r="AD599" s="26"/>
      <c r="AE599" s="26"/>
      <c r="AF599" s="26"/>
      <c r="AG599" s="27"/>
      <c r="AH599" s="26"/>
      <c r="AI599" s="26"/>
      <c r="AJ599" s="26"/>
      <c r="AK599" s="26"/>
      <c r="AL599" s="26"/>
      <c r="AM599" s="26"/>
    </row>
    <row r="600" spans="1:40" ht="14" x14ac:dyDescent="0.3">
      <c r="A600" s="174" t="str">
        <f t="shared" si="79"/>
        <v>[提取结果.xlsx]2内部关联交易-1</v>
      </c>
      <c r="B600" s="11">
        <v>444</v>
      </c>
      <c r="C600" s="249" t="str">
        <f t="shared" si="80"/>
        <v>2级-3级</v>
      </c>
      <c r="D600" s="280" t="s">
        <v>29</v>
      </c>
      <c r="E600" s="250" t="s">
        <v>412</v>
      </c>
      <c r="F600" s="250" t="s">
        <v>33</v>
      </c>
      <c r="G600" s="257" t="s">
        <v>432</v>
      </c>
      <c r="H600" s="280">
        <f>IF(I600="主营业务收入",1,IF(I600="营业收入",2,IF(I600="租赁收入",3,IF(I600="利息收入",4,IF(I600="企业拆借利息收入",5,IF(I600="其他业务收入",6,IF(I600="其他收入",7,IF(I600="主营业务成本",8,IF(I600="营业成本",9,IF(I600="生产成本",10,IF(I600="其他业务成本",11,IF(I600="主营业务支出",12,IF(I600="其他业务支出",13,IF(I600="营业外支出",14,IF(I600="材料采购",15,IF(I600="库存商品",16,IF(I600="库存内销商品",17,IF(I600="其他应收款",18,IF(I600="长期股权投资",19,IF(I600="其他应付款",20,IF(I600="财务费用",21,IF(I600="管理费用",22,IF(I600="管理费",23,IF(I600="销售费用",24,IF(I600="投资收益",25,IF(I600="资产处置收益",26,B))))))))))))))))))))))))))</f>
        <v>15</v>
      </c>
      <c r="I600" s="363" t="s">
        <v>422</v>
      </c>
      <c r="J600" s="87" t="s">
        <v>423</v>
      </c>
      <c r="K600" s="215">
        <v>1037.4000000000001</v>
      </c>
      <c r="L600" s="198"/>
      <c r="M600" s="198"/>
      <c r="N600" s="198"/>
      <c r="O600" s="89"/>
      <c r="P600" s="89"/>
      <c r="Q600" s="91"/>
      <c r="R600" s="21"/>
      <c r="S600" s="21"/>
      <c r="T600" s="22"/>
      <c r="U600" s="21"/>
      <c r="V600" s="21"/>
      <c r="W600" s="22"/>
      <c r="X600" s="23"/>
      <c r="Y600" s="23"/>
      <c r="Z600" s="24"/>
      <c r="AA600" s="25" t="e">
        <f>ROUND(#REF!-W600-Z600,2)</f>
        <v>#REF!</v>
      </c>
      <c r="AB600" s="25">
        <f t="shared" si="78"/>
        <v>1037.4000000000001</v>
      </c>
      <c r="AC600" s="26"/>
      <c r="AD600" s="26"/>
      <c r="AE600" s="26"/>
      <c r="AF600" s="26"/>
      <c r="AG600" s="27"/>
      <c r="AH600" s="26"/>
      <c r="AI600" s="26"/>
      <c r="AJ600" s="26"/>
      <c r="AK600" s="26"/>
      <c r="AL600" s="26"/>
      <c r="AM600" s="26"/>
    </row>
    <row r="601" spans="1:40" ht="14" customHeight="1" x14ac:dyDescent="0.3">
      <c r="A601" s="174" t="str">
        <f t="shared" si="79"/>
        <v>[提取结果.xlsx]2内部关联交易-1</v>
      </c>
      <c r="B601" s="11">
        <v>437</v>
      </c>
      <c r="C601" s="249" t="str">
        <f t="shared" si="80"/>
        <v>2级-3级</v>
      </c>
      <c r="D601" s="280" t="s">
        <v>29</v>
      </c>
      <c r="E601" s="250" t="s">
        <v>412</v>
      </c>
      <c r="F601" s="250" t="s">
        <v>33</v>
      </c>
      <c r="G601" s="257" t="s">
        <v>425</v>
      </c>
      <c r="H601" s="280">
        <f>IF(I601="主营业务收入",1,IF(I601="营业收入",2,IF(I601="租赁收入",3,IF(I601="利息收入",4,IF(I601="企业拆借利息收入",5,IF(I601="其他业务收入",6,IF(I601="其他收入",7,IF(I601="主营业务成本",8,IF(I601="营业成本",9,IF(I601="生产成本",10,IF(I601="其他业务成本",11,IF(I601="主营业务支出",12,IF(I601="其他业务支出",13,IF(I601="营业外支出",14,IF(I601="材料采购",15,IF(I601="库存商品",16,IF(I601="库存内销商品",17,IF(I601="其他应收款",18,IF(I601="长期股权投资",19,IF(I601="其他应付款",20,IF(I601="财务费用",21,IF(I601="管理费用",22,IF(I601="管理费",23,IF(I601="销售费用",24,IF(I601="投资收益",25,IF(I601="资产处置收益",26,B))))))))))))))))))))))))))</f>
        <v>15</v>
      </c>
      <c r="I601" s="363" t="s">
        <v>422</v>
      </c>
      <c r="J601" s="87" t="s">
        <v>423</v>
      </c>
      <c r="K601" s="215">
        <v>900</v>
      </c>
      <c r="L601" s="198"/>
      <c r="M601" s="198"/>
      <c r="N601" s="198"/>
      <c r="O601" s="89"/>
      <c r="P601" s="89"/>
      <c r="Q601" s="91"/>
      <c r="R601" s="21"/>
      <c r="S601" s="21"/>
      <c r="T601" s="22"/>
      <c r="U601" s="21"/>
      <c r="V601" s="21"/>
      <c r="W601" s="22"/>
      <c r="X601" s="23"/>
      <c r="Y601" s="23"/>
      <c r="Z601" s="24"/>
      <c r="AA601" s="25" t="e">
        <f>ROUND(#REF!-W601-Z601,2)</f>
        <v>#REF!</v>
      </c>
      <c r="AB601" s="25">
        <f t="shared" si="78"/>
        <v>900</v>
      </c>
      <c r="AC601" s="26"/>
      <c r="AD601" s="26"/>
      <c r="AE601" s="26"/>
      <c r="AF601" s="26"/>
      <c r="AG601" s="27"/>
      <c r="AH601" s="26"/>
      <c r="AI601" s="26"/>
      <c r="AJ601" s="26"/>
      <c r="AK601" s="26"/>
      <c r="AL601" s="26"/>
      <c r="AM601" s="26"/>
    </row>
    <row r="602" spans="1:40" ht="14" customHeight="1" x14ac:dyDescent="0.3">
      <c r="A602" s="174" t="str">
        <f t="shared" si="79"/>
        <v>[提取结果.xlsx]2内部关联交易-1</v>
      </c>
      <c r="B602" s="11">
        <v>442</v>
      </c>
      <c r="C602" s="249" t="str">
        <f t="shared" si="80"/>
        <v>2级-3级</v>
      </c>
      <c r="D602" s="280" t="s">
        <v>29</v>
      </c>
      <c r="E602" s="250" t="s">
        <v>412</v>
      </c>
      <c r="F602" s="250" t="s">
        <v>33</v>
      </c>
      <c r="G602" s="257" t="s">
        <v>430</v>
      </c>
      <c r="H602" s="280">
        <f>IF(I602="主营业务收入",1,IF(I602="营业收入",2,IF(I602="租赁收入",3,IF(I602="利息收入",4,IF(I602="企业拆借利息收入",5,IF(I602="其他业务收入",6,IF(I602="其他收入",7,IF(I602="主营业务成本",8,IF(I602="营业成本",9,IF(I602="生产成本",10,IF(I602="其他业务成本",11,IF(I602="主营业务支出",12,IF(I602="其他业务支出",13,IF(I602="营业外支出",14,IF(I602="材料采购",15,IF(I602="库存商品",16,IF(I602="库存内销商品",17,IF(I602="其他应收款",18,IF(I602="长期股权投资",19,IF(I602="其他应付款",20,IF(I602="财务费用",21,IF(I602="管理费用",22,IF(I602="管理费",23,IF(I602="销售费用",24,IF(I602="投资收益",25,IF(I602="资产处置收益",26,B))))))))))))))))))))))))))</f>
        <v>15</v>
      </c>
      <c r="I602" s="363" t="s">
        <v>422</v>
      </c>
      <c r="J602" s="87" t="s">
        <v>423</v>
      </c>
      <c r="K602" s="215">
        <v>884</v>
      </c>
      <c r="L602" s="198"/>
      <c r="M602" s="198"/>
      <c r="N602" s="198"/>
      <c r="O602" s="89"/>
      <c r="P602" s="89"/>
      <c r="Q602" s="91"/>
      <c r="R602" s="21"/>
      <c r="S602" s="21"/>
      <c r="T602" s="22"/>
      <c r="U602" s="21"/>
      <c r="V602" s="21"/>
      <c r="W602" s="22"/>
      <c r="X602" s="23"/>
      <c r="Y602" s="23"/>
      <c r="Z602" s="24"/>
      <c r="AA602" s="25" t="e">
        <f>ROUND(#REF!-W602-Z602,2)</f>
        <v>#REF!</v>
      </c>
      <c r="AB602" s="25">
        <f t="shared" si="78"/>
        <v>884</v>
      </c>
      <c r="AC602" s="26"/>
      <c r="AD602" s="26"/>
      <c r="AE602" s="26"/>
      <c r="AF602" s="26"/>
      <c r="AG602" s="27"/>
      <c r="AH602" s="26"/>
      <c r="AI602" s="26"/>
      <c r="AJ602" s="26"/>
      <c r="AK602" s="26"/>
      <c r="AL602" s="26"/>
      <c r="AM602" s="26"/>
    </row>
    <row r="603" spans="1:40" ht="14" customHeight="1" x14ac:dyDescent="0.3">
      <c r="A603" s="174" t="str">
        <f t="shared" si="79"/>
        <v>[提取结果.xlsx]2内部关联交易-1</v>
      </c>
      <c r="B603" s="11">
        <v>436</v>
      </c>
      <c r="C603" s="249" t="str">
        <f t="shared" si="80"/>
        <v>2级-3级</v>
      </c>
      <c r="D603" s="280" t="s">
        <v>29</v>
      </c>
      <c r="E603" s="250" t="s">
        <v>412</v>
      </c>
      <c r="F603" s="250" t="s">
        <v>33</v>
      </c>
      <c r="G603" s="257" t="s">
        <v>424</v>
      </c>
      <c r="H603" s="280">
        <f>IF(I603="主营业务收入",1,IF(I603="营业收入",2,IF(I603="租赁收入",3,IF(I603="利息收入",4,IF(I603="企业拆借利息收入",5,IF(I603="其他业务收入",6,IF(I603="其他收入",7,IF(I603="主营业务成本",8,IF(I603="营业成本",9,IF(I603="生产成本",10,IF(I603="其他业务成本",11,IF(I603="主营业务支出",12,IF(I603="其他业务支出",13,IF(I603="营业外支出",14,IF(I603="材料采购",15,IF(I603="库存商品",16,IF(I603="库存内销商品",17,IF(I603="其他应收款",18,IF(I603="长期股权投资",19,IF(I603="其他应付款",20,IF(I603="财务费用",21,IF(I603="管理费用",22,IF(I603="管理费",23,IF(I603="销售费用",24,IF(I603="投资收益",25,IF(I603="资产处置收益",26,B))))))))))))))))))))))))))</f>
        <v>15</v>
      </c>
      <c r="I603" s="363" t="s">
        <v>422</v>
      </c>
      <c r="J603" s="87" t="s">
        <v>423</v>
      </c>
      <c r="K603" s="215">
        <v>840</v>
      </c>
      <c r="L603" s="198"/>
      <c r="M603" s="198"/>
      <c r="N603" s="198"/>
      <c r="O603" s="89"/>
      <c r="P603" s="89"/>
      <c r="Q603" s="91"/>
      <c r="R603" s="21"/>
      <c r="S603" s="21"/>
      <c r="T603" s="22"/>
      <c r="U603" s="21"/>
      <c r="V603" s="21"/>
      <c r="W603" s="22"/>
      <c r="X603" s="23"/>
      <c r="Y603" s="23"/>
      <c r="Z603" s="24"/>
      <c r="AA603" s="25" t="e">
        <f>ROUND(#REF!-W603-Z603,2)</f>
        <v>#REF!</v>
      </c>
      <c r="AB603" s="25">
        <f t="shared" si="78"/>
        <v>840</v>
      </c>
      <c r="AC603" s="26"/>
      <c r="AD603" s="26"/>
      <c r="AE603" s="26"/>
      <c r="AF603" s="26"/>
      <c r="AG603" s="27"/>
      <c r="AH603" s="26"/>
      <c r="AI603" s="26"/>
      <c r="AJ603" s="26"/>
      <c r="AK603" s="26"/>
      <c r="AL603" s="26"/>
      <c r="AM603" s="26"/>
    </row>
    <row r="604" spans="1:40" ht="14" customHeight="1" x14ac:dyDescent="0.3">
      <c r="A604" s="174" t="str">
        <f t="shared" si="79"/>
        <v>[提取结果.xlsx]2内部关联交易-1</v>
      </c>
      <c r="B604" s="11">
        <v>443</v>
      </c>
      <c r="C604" s="249" t="str">
        <f t="shared" si="80"/>
        <v>2级-3级</v>
      </c>
      <c r="D604" s="280" t="s">
        <v>29</v>
      </c>
      <c r="E604" s="250" t="s">
        <v>412</v>
      </c>
      <c r="F604" s="250" t="s">
        <v>33</v>
      </c>
      <c r="G604" s="257" t="s">
        <v>431</v>
      </c>
      <c r="H604" s="280">
        <f>IF(I604="主营业务收入",1,IF(I604="营业收入",2,IF(I604="租赁收入",3,IF(I604="利息收入",4,IF(I604="企业拆借利息收入",5,IF(I604="其他业务收入",6,IF(I604="其他收入",7,IF(I604="主营业务成本",8,IF(I604="营业成本",9,IF(I604="生产成本",10,IF(I604="其他业务成本",11,IF(I604="主营业务支出",12,IF(I604="其他业务支出",13,IF(I604="营业外支出",14,IF(I604="材料采购",15,IF(I604="库存商品",16,IF(I604="库存内销商品",17,IF(I604="其他应收款",18,IF(I604="长期股权投资",19,IF(I604="其他应付款",20,IF(I604="财务费用",21,IF(I604="管理费用",22,IF(I604="管理费",23,IF(I604="销售费用",24,IF(I604="投资收益",25,IF(I604="资产处置收益",26,B))))))))))))))))))))))))))</f>
        <v>15</v>
      </c>
      <c r="I604" s="363" t="s">
        <v>422</v>
      </c>
      <c r="J604" s="87" t="s">
        <v>423</v>
      </c>
      <c r="K604" s="215">
        <v>840</v>
      </c>
      <c r="L604" s="185"/>
      <c r="M604" s="185"/>
      <c r="N604" s="185"/>
      <c r="O604" s="89"/>
      <c r="P604" s="89"/>
      <c r="Q604" s="91"/>
      <c r="R604" s="21"/>
      <c r="S604" s="21"/>
      <c r="T604" s="22"/>
      <c r="U604" s="21"/>
      <c r="V604" s="21"/>
      <c r="W604" s="22"/>
      <c r="X604" s="23"/>
      <c r="Y604" s="23"/>
      <c r="Z604" s="24"/>
      <c r="AA604" s="25" t="e">
        <f>ROUND(#REF!-W604-Z604,2)</f>
        <v>#REF!</v>
      </c>
      <c r="AB604" s="25">
        <f t="shared" si="78"/>
        <v>840</v>
      </c>
      <c r="AC604" s="26"/>
      <c r="AD604" s="26"/>
      <c r="AE604" s="26"/>
      <c r="AF604" s="26"/>
      <c r="AG604" s="27"/>
      <c r="AH604" s="26"/>
      <c r="AI604" s="26"/>
      <c r="AJ604" s="26"/>
      <c r="AK604" s="26"/>
      <c r="AL604" s="26"/>
      <c r="AM604" s="26"/>
    </row>
    <row r="605" spans="1:40" ht="14" customHeight="1" x14ac:dyDescent="0.3">
      <c r="A605" s="174" t="str">
        <f t="shared" si="79"/>
        <v>[提取结果.xlsx]2内部关联交易-1</v>
      </c>
      <c r="B605" s="11">
        <v>447</v>
      </c>
      <c r="C605" s="249" t="str">
        <f t="shared" si="80"/>
        <v>2级-3级</v>
      </c>
      <c r="D605" s="280" t="s">
        <v>29</v>
      </c>
      <c r="E605" s="250" t="s">
        <v>412</v>
      </c>
      <c r="F605" s="250" t="s">
        <v>33</v>
      </c>
      <c r="G605" s="257" t="s">
        <v>434</v>
      </c>
      <c r="H605" s="280">
        <f>IF(I605="主营业务收入",1,IF(I605="营业收入",2,IF(I605="租赁收入",3,IF(I605="利息收入",4,IF(I605="企业拆借利息收入",5,IF(I605="其他业务收入",6,IF(I605="其他收入",7,IF(I605="主营业务成本",8,IF(I605="营业成本",9,IF(I605="生产成本",10,IF(I605="其他业务成本",11,IF(I605="主营业务支出",12,IF(I605="其他业务支出",13,IF(I605="营业外支出",14,IF(I605="材料采购",15,IF(I605="库存商品",16,IF(I605="库存内销商品",17,IF(I605="其他应收款",18,IF(I605="长期股权投资",19,IF(I605="其他应付款",20,IF(I605="财务费用",21,IF(I605="管理费用",22,IF(I605="管理费",23,IF(I605="销售费用",24,IF(I605="投资收益",25,IF(I605="资产处置收益",26,B))))))))))))))))))))))))))</f>
        <v>15</v>
      </c>
      <c r="I605" s="363" t="s">
        <v>422</v>
      </c>
      <c r="J605" s="87" t="s">
        <v>423</v>
      </c>
      <c r="K605" s="215">
        <v>836</v>
      </c>
      <c r="L605" s="185"/>
      <c r="M605" s="185"/>
      <c r="N605" s="185"/>
      <c r="O605" s="89"/>
      <c r="P605" s="89"/>
      <c r="Q605" s="91"/>
      <c r="R605" s="21"/>
      <c r="S605" s="21"/>
      <c r="T605" s="22"/>
      <c r="U605" s="21"/>
      <c r="V605" s="21"/>
      <c r="W605" s="22"/>
      <c r="X605" s="23"/>
      <c r="Y605" s="23"/>
      <c r="Z605" s="24"/>
      <c r="AA605" s="25" t="e">
        <f>ROUND(#REF!-W605-Z605,2)</f>
        <v>#REF!</v>
      </c>
      <c r="AB605" s="25">
        <f t="shared" si="78"/>
        <v>836</v>
      </c>
      <c r="AC605" s="26"/>
      <c r="AD605" s="26"/>
      <c r="AE605" s="26"/>
      <c r="AF605" s="26"/>
      <c r="AG605" s="27"/>
      <c r="AH605" s="26"/>
      <c r="AI605" s="26"/>
      <c r="AJ605" s="26"/>
      <c r="AK605" s="26"/>
      <c r="AL605" s="26"/>
      <c r="AM605" s="26"/>
    </row>
    <row r="606" spans="1:40" ht="14" customHeight="1" x14ac:dyDescent="0.3">
      <c r="A606" s="174" t="str">
        <f t="shared" si="79"/>
        <v>[提取结果.xlsx]2内部关联交易-1</v>
      </c>
      <c r="B606" s="11">
        <v>441</v>
      </c>
      <c r="C606" s="249" t="str">
        <f t="shared" si="80"/>
        <v>2级-3级</v>
      </c>
      <c r="D606" s="280" t="s">
        <v>29</v>
      </c>
      <c r="E606" s="250" t="s">
        <v>412</v>
      </c>
      <c r="F606" s="250" t="s">
        <v>33</v>
      </c>
      <c r="G606" s="257" t="s">
        <v>429</v>
      </c>
      <c r="H606" s="280">
        <f>IF(I606="主营业务收入",1,IF(I606="营业收入",2,IF(I606="租赁收入",3,IF(I606="利息收入",4,IF(I606="企业拆借利息收入",5,IF(I606="其他业务收入",6,IF(I606="其他收入",7,IF(I606="主营业务成本",8,IF(I606="营业成本",9,IF(I606="生产成本",10,IF(I606="其他业务成本",11,IF(I606="主营业务支出",12,IF(I606="其他业务支出",13,IF(I606="营业外支出",14,IF(I606="材料采购",15,IF(I606="库存商品",16,IF(I606="库存内销商品",17,IF(I606="其他应收款",18,IF(I606="长期股权投资",19,IF(I606="其他应付款",20,IF(I606="财务费用",21,IF(I606="管理费用",22,IF(I606="管理费",23,IF(I606="销售费用",24,IF(I606="投资收益",25,IF(I606="资产处置收益",26,B))))))))))))))))))))))))))</f>
        <v>15</v>
      </c>
      <c r="I606" s="363" t="s">
        <v>422</v>
      </c>
      <c r="J606" s="87" t="s">
        <v>423</v>
      </c>
      <c r="K606" s="215">
        <v>832</v>
      </c>
      <c r="L606" s="185"/>
      <c r="M606" s="185"/>
      <c r="N606" s="185"/>
      <c r="O606" s="89"/>
      <c r="P606" s="89"/>
      <c r="Q606" s="91"/>
      <c r="R606" s="21"/>
      <c r="S606" s="21"/>
      <c r="T606" s="22"/>
      <c r="U606" s="21"/>
      <c r="V606" s="21"/>
      <c r="W606" s="22"/>
      <c r="X606" s="23"/>
      <c r="Y606" s="23"/>
      <c r="Z606" s="24"/>
      <c r="AA606" s="25" t="e">
        <f>ROUND(#REF!-W606-Z606,2)</f>
        <v>#REF!</v>
      </c>
      <c r="AB606" s="25">
        <f t="shared" si="78"/>
        <v>832</v>
      </c>
      <c r="AC606" s="26"/>
      <c r="AD606" s="26"/>
      <c r="AE606" s="26"/>
      <c r="AF606" s="26"/>
      <c r="AG606" s="27"/>
      <c r="AH606" s="26"/>
      <c r="AI606" s="26"/>
      <c r="AJ606" s="26"/>
      <c r="AK606" s="26"/>
      <c r="AL606" s="26"/>
      <c r="AM606" s="26"/>
    </row>
    <row r="607" spans="1:40" ht="14" x14ac:dyDescent="0.3">
      <c r="A607" s="174" t="str">
        <f t="shared" si="79"/>
        <v>[提取结果.xlsx]2内部关联交易-1</v>
      </c>
      <c r="B607" s="11">
        <v>445</v>
      </c>
      <c r="C607" s="249" t="str">
        <f t="shared" si="80"/>
        <v>2级-3级</v>
      </c>
      <c r="D607" s="280" t="s">
        <v>29</v>
      </c>
      <c r="E607" s="250" t="s">
        <v>412</v>
      </c>
      <c r="F607" s="250" t="s">
        <v>33</v>
      </c>
      <c r="G607" s="257" t="s">
        <v>433</v>
      </c>
      <c r="H607" s="280">
        <f>IF(I607="主营业务收入",1,IF(I607="营业收入",2,IF(I607="租赁收入",3,IF(I607="利息收入",4,IF(I607="企业拆借利息收入",5,IF(I607="其他业务收入",6,IF(I607="其他收入",7,IF(I607="主营业务成本",8,IF(I607="营业成本",9,IF(I607="生产成本",10,IF(I607="其他业务成本",11,IF(I607="主营业务支出",12,IF(I607="其他业务支出",13,IF(I607="营业外支出",14,IF(I607="材料采购",15,IF(I607="库存商品",16,IF(I607="库存内销商品",17,IF(I607="其他应收款",18,IF(I607="长期股权投资",19,IF(I607="其他应付款",20,IF(I607="财务费用",21,IF(I607="管理费用",22,IF(I607="管理费",23,IF(I607="销售费用",24,IF(I607="投资收益",25,IF(I607="资产处置收益",26,B))))))))))))))))))))))))))</f>
        <v>15</v>
      </c>
      <c r="I607" s="363" t="s">
        <v>422</v>
      </c>
      <c r="J607" s="87" t="s">
        <v>423</v>
      </c>
      <c r="K607" s="215">
        <v>819</v>
      </c>
      <c r="L607" s="185"/>
      <c r="M607" s="185"/>
      <c r="N607" s="185"/>
      <c r="O607" s="89"/>
      <c r="P607" s="90"/>
      <c r="Q607" s="91"/>
      <c r="R607" s="21"/>
      <c r="S607" s="21"/>
      <c r="T607" s="22"/>
      <c r="U607" s="21"/>
      <c r="V607" s="21"/>
      <c r="W607" s="22"/>
      <c r="X607" s="23"/>
      <c r="Y607" s="23"/>
      <c r="Z607" s="24"/>
      <c r="AA607" s="25" t="e">
        <f>ROUND(#REF!-W607-Z607,2)</f>
        <v>#REF!</v>
      </c>
      <c r="AB607" s="25">
        <f t="shared" si="78"/>
        <v>819</v>
      </c>
      <c r="AC607" s="26"/>
      <c r="AD607" s="26"/>
      <c r="AE607" s="26"/>
      <c r="AF607" s="26"/>
      <c r="AG607" s="27"/>
      <c r="AH607" s="26"/>
      <c r="AI607" s="26"/>
      <c r="AJ607" s="26"/>
      <c r="AK607" s="26"/>
      <c r="AL607" s="26"/>
      <c r="AM607" s="26"/>
    </row>
    <row r="608" spans="1:40" ht="14" x14ac:dyDescent="0.3">
      <c r="A608" s="174" t="str">
        <f t="shared" si="79"/>
        <v>[提取结果.xlsx]2内部关联交易-1</v>
      </c>
      <c r="B608" s="11">
        <v>438</v>
      </c>
      <c r="C608" s="249" t="str">
        <f t="shared" si="80"/>
        <v>2级-4级</v>
      </c>
      <c r="D608" s="280" t="s">
        <v>29</v>
      </c>
      <c r="E608" s="250" t="s">
        <v>412</v>
      </c>
      <c r="F608" s="249" t="s">
        <v>37</v>
      </c>
      <c r="G608" s="257" t="s">
        <v>426</v>
      </c>
      <c r="H608" s="280">
        <f>IF(I608="主营业务收入",1,IF(I608="营业收入",2,IF(I608="租赁收入",3,IF(I608="利息收入",4,IF(I608="企业拆借利息收入",5,IF(I608="其他业务收入",6,IF(I608="其他收入",7,IF(I608="主营业务成本",8,IF(I608="营业成本",9,IF(I608="生产成本",10,IF(I608="其他业务成本",11,IF(I608="主营业务支出",12,IF(I608="其他业务支出",13,IF(I608="营业外支出",14,IF(I608="材料采购",15,IF(I608="库存商品",16,IF(I608="库存内销商品",17,IF(I608="其他应收款",18,IF(I608="长期股权投资",19,IF(I608="其他应付款",20,IF(I608="财务费用",21,IF(I608="管理费用",22,IF(I608="管理费",23,IF(I608="销售费用",24,IF(I608="投资收益",25,IF(I608="资产处置收益",26,B))))))))))))))))))))))))))</f>
        <v>15</v>
      </c>
      <c r="I608" s="363" t="s">
        <v>422</v>
      </c>
      <c r="J608" s="87" t="s">
        <v>423</v>
      </c>
      <c r="K608" s="215">
        <v>808.5</v>
      </c>
      <c r="L608" s="185"/>
      <c r="M608" s="185"/>
      <c r="N608" s="185"/>
      <c r="O608" s="89"/>
      <c r="P608" s="89"/>
      <c r="Q608" s="91"/>
      <c r="R608" s="21"/>
      <c r="S608" s="21"/>
      <c r="T608" s="22"/>
      <c r="U608" s="21"/>
      <c r="V608" s="21"/>
      <c r="W608" s="22"/>
      <c r="X608" s="23"/>
      <c r="Y608" s="23"/>
      <c r="Z608" s="24"/>
      <c r="AA608" s="25" t="e">
        <f>ROUND(#REF!-W608-Z608,2)</f>
        <v>#REF!</v>
      </c>
      <c r="AB608" s="25">
        <f t="shared" si="78"/>
        <v>808.5</v>
      </c>
      <c r="AC608" s="26"/>
      <c r="AD608" s="26"/>
      <c r="AE608" s="26"/>
      <c r="AF608" s="26"/>
      <c r="AG608" s="27"/>
      <c r="AH608" s="26"/>
      <c r="AI608" s="26"/>
      <c r="AJ608" s="26"/>
      <c r="AK608" s="26"/>
      <c r="AL608" s="26"/>
      <c r="AM608" s="26"/>
    </row>
    <row r="609" spans="1:40" ht="14" customHeight="1" x14ac:dyDescent="0.3">
      <c r="A609" s="174" t="str">
        <f t="shared" si="79"/>
        <v>[提取结果.xlsx]2内部关联交易-1</v>
      </c>
      <c r="B609" s="11">
        <v>435</v>
      </c>
      <c r="C609" s="249" t="str">
        <f t="shared" si="80"/>
        <v>2级-3级</v>
      </c>
      <c r="D609" s="280" t="s">
        <v>29</v>
      </c>
      <c r="E609" s="250" t="s">
        <v>412</v>
      </c>
      <c r="F609" s="250" t="s">
        <v>33</v>
      </c>
      <c r="G609" s="257" t="s">
        <v>421</v>
      </c>
      <c r="H609" s="280">
        <f>IF(I609="主营业务收入",1,IF(I609="营业收入",2,IF(I609="租赁收入",3,IF(I609="利息收入",4,IF(I609="企业拆借利息收入",5,IF(I609="其他业务收入",6,IF(I609="其他收入",7,IF(I609="主营业务成本",8,IF(I609="营业成本",9,IF(I609="生产成本",10,IF(I609="其他业务成本",11,IF(I609="主营业务支出",12,IF(I609="其他业务支出",13,IF(I609="营业外支出",14,IF(I609="材料采购",15,IF(I609="库存商品",16,IF(I609="库存内销商品",17,IF(I609="其他应收款",18,IF(I609="长期股权投资",19,IF(I609="其他应付款",20,IF(I609="财务费用",21,IF(I609="管理费用",22,IF(I609="管理费",23,IF(I609="销售费用",24,IF(I609="投资收益",25,IF(I609="资产处置收益",26,B))))))))))))))))))))))))))</f>
        <v>15</v>
      </c>
      <c r="I609" s="363" t="s">
        <v>422</v>
      </c>
      <c r="J609" s="87" t="s">
        <v>423</v>
      </c>
      <c r="K609" s="215">
        <v>803.6</v>
      </c>
      <c r="L609" s="185"/>
      <c r="M609" s="185"/>
      <c r="N609" s="185"/>
      <c r="O609" s="89"/>
      <c r="P609" s="89"/>
      <c r="Q609" s="91"/>
      <c r="R609" s="21"/>
      <c r="S609" s="21"/>
      <c r="T609" s="22"/>
      <c r="U609" s="21"/>
      <c r="V609" s="21"/>
      <c r="W609" s="22"/>
      <c r="X609" s="23"/>
      <c r="Y609" s="23"/>
      <c r="Z609" s="24"/>
      <c r="AA609" s="25" t="e">
        <f>ROUND(#REF!-W609-Z609,2)</f>
        <v>#REF!</v>
      </c>
      <c r="AB609" s="25">
        <f t="shared" si="78"/>
        <v>803.6</v>
      </c>
      <c r="AC609" s="26"/>
      <c r="AD609" s="26"/>
      <c r="AE609" s="26"/>
      <c r="AF609" s="26"/>
      <c r="AG609" s="27"/>
      <c r="AH609" s="26"/>
      <c r="AI609" s="26"/>
      <c r="AJ609" s="26"/>
      <c r="AK609" s="26"/>
      <c r="AL609" s="26"/>
      <c r="AM609" s="26"/>
    </row>
    <row r="610" spans="1:40" ht="14" x14ac:dyDescent="0.3">
      <c r="A610" s="174" t="str">
        <f t="shared" si="79"/>
        <v>[提取结果.xlsx]2内部关联交易-1</v>
      </c>
      <c r="B610" s="11">
        <v>439</v>
      </c>
      <c r="C610" s="249" t="str">
        <f t="shared" si="80"/>
        <v>2级-3级</v>
      </c>
      <c r="D610" s="280" t="s">
        <v>29</v>
      </c>
      <c r="E610" s="250" t="s">
        <v>412</v>
      </c>
      <c r="F610" s="250" t="s">
        <v>33</v>
      </c>
      <c r="G610" s="257" t="s">
        <v>427</v>
      </c>
      <c r="H610" s="280">
        <f>IF(I610="主营业务收入",1,IF(I610="营业收入",2,IF(I610="租赁收入",3,IF(I610="利息收入",4,IF(I610="企业拆借利息收入",5,IF(I610="其他业务收入",6,IF(I610="其他收入",7,IF(I610="主营业务成本",8,IF(I610="营业成本",9,IF(I610="生产成本",10,IF(I610="其他业务成本",11,IF(I610="主营业务支出",12,IF(I610="其他业务支出",13,IF(I610="营业外支出",14,IF(I610="材料采购",15,IF(I610="库存商品",16,IF(I610="库存内销商品",17,IF(I610="其他应收款",18,IF(I610="长期股权投资",19,IF(I610="其他应付款",20,IF(I610="财务费用",21,IF(I610="管理费用",22,IF(I610="管理费",23,IF(I610="销售费用",24,IF(I610="投资收益",25,IF(I610="资产处置收益",26,B))))))))))))))))))))))))))</f>
        <v>15</v>
      </c>
      <c r="I610" s="363" t="s">
        <v>422</v>
      </c>
      <c r="J610" s="87" t="s">
        <v>423</v>
      </c>
      <c r="K610" s="215">
        <v>800</v>
      </c>
      <c r="L610" s="185"/>
      <c r="M610" s="185"/>
      <c r="N610" s="185"/>
      <c r="O610" s="89"/>
      <c r="P610" s="89"/>
      <c r="Q610" s="91"/>
      <c r="R610" s="21"/>
      <c r="S610" s="21"/>
      <c r="T610" s="22"/>
      <c r="U610" s="21"/>
      <c r="V610" s="21"/>
      <c r="W610" s="22"/>
      <c r="X610" s="23"/>
      <c r="Y610" s="23"/>
      <c r="Z610" s="24"/>
      <c r="AA610" s="25" t="e">
        <f>ROUND(#REF!-W610-Z610,2)</f>
        <v>#REF!</v>
      </c>
      <c r="AB610" s="25">
        <f t="shared" si="78"/>
        <v>800</v>
      </c>
      <c r="AC610" s="26"/>
      <c r="AD610" s="26"/>
      <c r="AE610" s="26"/>
      <c r="AF610" s="26"/>
      <c r="AG610" s="27"/>
      <c r="AH610" s="26"/>
      <c r="AI610" s="26"/>
      <c r="AJ610" s="26"/>
      <c r="AK610" s="26"/>
      <c r="AL610" s="26"/>
      <c r="AM610" s="26"/>
    </row>
    <row r="611" spans="1:40" ht="14" customHeight="1" x14ac:dyDescent="0.3">
      <c r="A611" s="225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11" s="226">
        <v>548</v>
      </c>
      <c r="C611" s="253" t="s">
        <v>504</v>
      </c>
      <c r="D611" s="253" t="s">
        <v>29</v>
      </c>
      <c r="E611" s="253" t="s">
        <v>54</v>
      </c>
      <c r="F611" s="253" t="s">
        <v>33</v>
      </c>
      <c r="G611" s="253" t="s">
        <v>114</v>
      </c>
      <c r="H611" s="280">
        <f>IF(I611="主营业务收入",1,IF(I611="营业收入",2,IF(I611="租赁收入",3,IF(I611="利息收入",4,IF(I611="企业拆借利息收入",5,IF(I611="其他业务收入",6,IF(I611="其他收入",7,IF(I611="主营业务成本",8,IF(I611="营业成本",9,IF(I611="生产成本",10,IF(I611="其他业务成本",11,IF(I611="主营业务支出",12,IF(I611="其他业务支出",13,IF(I611="营业外支出",14,IF(I611="材料采购",15,IF(I611="库存商品",16,IF(I611="库存内销商品",17,IF(I611="其他应收款",18,IF(I611="长期股权投资",19,IF(I611="其他应付款",20,IF(I611="财务费用",21,IF(I611="管理费用",22,IF(I611="管理费",23,IF(I611="销售费用",24,IF(I611="投资收益",25,IF(I611="资产处置收益",26,B))))))))))))))))))))))))))</f>
        <v>16</v>
      </c>
      <c r="I611" s="227" t="s">
        <v>503</v>
      </c>
      <c r="J611" s="245"/>
      <c r="K611" s="228">
        <v>896217.58999999962</v>
      </c>
      <c r="L611" s="243"/>
      <c r="M611" s="243"/>
      <c r="N611" s="243"/>
      <c r="O611" s="235"/>
      <c r="P611" s="235"/>
      <c r="Q611" s="236"/>
      <c r="R611" s="233"/>
      <c r="S611" s="233"/>
      <c r="T611" s="234"/>
      <c r="U611" s="233"/>
      <c r="V611" s="233"/>
      <c r="W611" s="234"/>
      <c r="X611" s="235"/>
      <c r="Y611" s="235"/>
      <c r="Z611" s="236"/>
      <c r="AA611" s="237">
        <v>30716.98</v>
      </c>
      <c r="AB611" s="237">
        <v>896217.59</v>
      </c>
      <c r="AC611" s="238"/>
      <c r="AD611" s="238"/>
      <c r="AE611" s="238"/>
      <c r="AF611" s="238"/>
      <c r="AG611" s="239"/>
      <c r="AH611" s="238"/>
      <c r="AI611" s="238"/>
      <c r="AJ611" s="238"/>
      <c r="AK611" s="238"/>
      <c r="AL611" s="238"/>
      <c r="AM611" s="238"/>
      <c r="AN611" s="240"/>
    </row>
    <row r="612" spans="1:40" ht="14" customHeight="1" x14ac:dyDescent="0.3">
      <c r="A61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12" s="11">
        <v>547</v>
      </c>
      <c r="C612" s="249" t="s">
        <v>502</v>
      </c>
      <c r="D612" s="249" t="s">
        <v>29</v>
      </c>
      <c r="E612" s="249" t="s">
        <v>54</v>
      </c>
      <c r="F612" s="249" t="s">
        <v>29</v>
      </c>
      <c r="G612" s="249" t="s">
        <v>163</v>
      </c>
      <c r="H612" s="280">
        <f>IF(I612="主营业务收入",1,IF(I612="营业收入",2,IF(I612="租赁收入",3,IF(I612="利息收入",4,IF(I612="企业拆借利息收入",5,IF(I612="其他业务收入",6,IF(I612="其他收入",7,IF(I612="主营业务成本",8,IF(I612="营业成本",9,IF(I612="生产成本",10,IF(I612="其他业务成本",11,IF(I612="主营业务支出",12,IF(I612="其他业务支出",13,IF(I612="营业外支出",14,IF(I612="材料采购",15,IF(I612="库存商品",16,IF(I612="库存内销商品",17,IF(I612="其他应收款",18,IF(I612="长期股权投资",19,IF(I612="其他应付款",20,IF(I612="财务费用",21,IF(I612="管理费用",22,IF(I612="管理费",23,IF(I612="销售费用",24,IF(I612="投资收益",25,IF(I612="资产处置收益",26,B))))))))))))))))))))))))))</f>
        <v>16</v>
      </c>
      <c r="I612" s="122" t="s">
        <v>503</v>
      </c>
      <c r="J612" s="16"/>
      <c r="K612" s="215">
        <v>94297.34</v>
      </c>
      <c r="L612" s="185"/>
      <c r="M612" s="185"/>
      <c r="N612" s="185"/>
      <c r="O612" s="89"/>
      <c r="P612" s="89"/>
      <c r="Q612" s="91"/>
      <c r="R612" s="21"/>
      <c r="S612" s="21"/>
      <c r="T612" s="22"/>
      <c r="U612" s="21"/>
      <c r="V612" s="21"/>
      <c r="W612" s="22"/>
      <c r="X612" s="23"/>
      <c r="Y612" s="23"/>
      <c r="Z612" s="24"/>
      <c r="AA612" s="25">
        <v>0</v>
      </c>
      <c r="AB612" s="25">
        <v>94297.34</v>
      </c>
      <c r="AC612" s="26"/>
      <c r="AD612" s="26"/>
      <c r="AE612" s="26"/>
      <c r="AF612" s="26"/>
      <c r="AG612" s="27"/>
      <c r="AH612" s="26"/>
      <c r="AI612" s="26"/>
      <c r="AJ612" s="26"/>
      <c r="AK612" s="26"/>
      <c r="AL612" s="26"/>
      <c r="AM612" s="26"/>
    </row>
    <row r="613" spans="1:40" ht="14" x14ac:dyDescent="0.3">
      <c r="A613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13" s="11">
        <v>76</v>
      </c>
      <c r="C613" s="249" t="str">
        <f t="shared" ref="C613:C644" si="81">TEXT(D613,"000")&amp;"-"&amp;TEXT(F613,"000")</f>
        <v>2级-3级</v>
      </c>
      <c r="D613" s="249" t="s">
        <v>29</v>
      </c>
      <c r="E613" s="249" t="s">
        <v>125</v>
      </c>
      <c r="F613" s="249" t="s">
        <v>33</v>
      </c>
      <c r="G613" s="249" t="s">
        <v>127</v>
      </c>
      <c r="H613" s="280">
        <f>IF(I613="主营业务收入",1,IF(I613="营业收入",2,IF(I613="租赁收入",3,IF(I613="利息收入",4,IF(I613="企业拆借利息收入",5,IF(I613="其他业务收入",6,IF(I613="其他收入",7,IF(I613="主营业务成本",8,IF(I613="营业成本",9,IF(I613="生产成本",10,IF(I613="其他业务成本",11,IF(I613="主营业务支出",12,IF(I613="其他业务支出",13,IF(I613="营业外支出",14,IF(I613="材料采购",15,IF(I613="库存商品",16,IF(I613="库存内销商品",17,IF(I613="其他应收款",18,IF(I613="长期股权投资",19,IF(I613="其他应付款",20,IF(I613="财务费用",21,IF(I613="管理费用",22,IF(I613="管理费",23,IF(I613="销售费用",24,IF(I613="投资收益",25,IF(I613="资产处置收益",26,B))))))))))))))))))))))))))</f>
        <v>17</v>
      </c>
      <c r="I613" s="367" t="s">
        <v>149</v>
      </c>
      <c r="J613" s="89"/>
      <c r="K613" s="217">
        <v>65787.61</v>
      </c>
      <c r="L613" s="16"/>
      <c r="M613" s="16"/>
      <c r="N613" s="17">
        <v>0</v>
      </c>
      <c r="O613" s="185"/>
      <c r="P613" s="185"/>
      <c r="Q613" s="185"/>
      <c r="R613" s="40"/>
      <c r="S613" s="21"/>
      <c r="T613" s="22"/>
      <c r="U613" s="21"/>
      <c r="V613" s="21"/>
      <c r="W613" s="22"/>
      <c r="X613" s="23"/>
      <c r="Y613" s="23"/>
      <c r="Z613" s="24"/>
      <c r="AA613" s="25" t="e">
        <f>ROUND(#REF!-W613-Z613,2)</f>
        <v>#REF!</v>
      </c>
      <c r="AB613" s="25">
        <f>ROUND(N613+K613-T613,2)</f>
        <v>65787.61</v>
      </c>
      <c r="AC613" s="26"/>
      <c r="AD613" s="26"/>
      <c r="AE613" s="26"/>
      <c r="AF613" s="26"/>
      <c r="AG613" s="27"/>
      <c r="AH613" s="26"/>
      <c r="AI613" s="26"/>
      <c r="AJ613" s="26"/>
      <c r="AK613" s="26"/>
      <c r="AL613" s="26"/>
      <c r="AM613" s="26"/>
    </row>
    <row r="614" spans="1:40" ht="14" customHeight="1" x14ac:dyDescent="0.3">
      <c r="A614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14" s="11">
        <v>79</v>
      </c>
      <c r="C614" s="249" t="str">
        <f t="shared" si="81"/>
        <v>3级-2级</v>
      </c>
      <c r="D614" s="249" t="s">
        <v>33</v>
      </c>
      <c r="E614" s="249" t="s">
        <v>127</v>
      </c>
      <c r="F614" s="249" t="s">
        <v>29</v>
      </c>
      <c r="G614" s="249" t="s">
        <v>125</v>
      </c>
      <c r="H614" s="280">
        <f>IF(I614="主营业务收入",1,IF(I614="营业收入",2,IF(I614="租赁收入",3,IF(I614="利息收入",4,IF(I614="企业拆借利息收入",5,IF(I614="其他业务收入",6,IF(I614="其他收入",7,IF(I614="主营业务成本",8,IF(I614="营业成本",9,IF(I614="生产成本",10,IF(I614="其他业务成本",11,IF(I614="主营业务支出",12,IF(I614="其他业务支出",13,IF(I614="营业外支出",14,IF(I614="材料采购",15,IF(I614="库存商品",16,IF(I614="库存内销商品",17,IF(I614="其他应收款",18,IF(I614="长期股权投资",19,IF(I614="其他应付款",20,IF(I614="财务费用",21,IF(I614="管理费用",22,IF(I614="管理费",23,IF(I614="销售费用",24,IF(I614="投资收益",25,IF(I614="资产处置收益",26,B))))))))))))))))))))))))))</f>
        <v>17</v>
      </c>
      <c r="I614" s="125" t="s">
        <v>149</v>
      </c>
      <c r="J614" s="90"/>
      <c r="K614" s="217">
        <v>2407.96</v>
      </c>
      <c r="L614" s="14"/>
      <c r="M614" s="16"/>
      <c r="N614" s="17"/>
      <c r="O614" s="185"/>
      <c r="P614" s="185"/>
      <c r="Q614" s="185"/>
      <c r="R614" s="21"/>
      <c r="S614" s="21"/>
      <c r="T614" s="22"/>
      <c r="U614" s="21"/>
      <c r="V614" s="21"/>
      <c r="W614" s="22"/>
      <c r="X614" s="23"/>
      <c r="Y614" s="23"/>
      <c r="Z614" s="24"/>
      <c r="AA614" s="25" t="e">
        <f>ROUND(#REF!-W614-Z614,2)</f>
        <v>#REF!</v>
      </c>
      <c r="AB614" s="25">
        <f>ROUND(N614+K614-T614,2)</f>
        <v>2407.96</v>
      </c>
      <c r="AC614" s="26"/>
      <c r="AD614" s="26"/>
      <c r="AE614" s="26"/>
      <c r="AF614" s="26"/>
      <c r="AG614" s="27"/>
      <c r="AH614" s="26"/>
      <c r="AI614" s="26"/>
      <c r="AJ614" s="26"/>
      <c r="AK614" s="26"/>
      <c r="AL614" s="26"/>
      <c r="AM614" s="26"/>
    </row>
    <row r="615" spans="1:40" ht="14" x14ac:dyDescent="0.3">
      <c r="A615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15" s="11">
        <v>182</v>
      </c>
      <c r="C615" s="249" t="str">
        <f t="shared" si="81"/>
        <v>2级-4级</v>
      </c>
      <c r="D615" s="249" t="s">
        <v>29</v>
      </c>
      <c r="E615" s="249" t="s">
        <v>39</v>
      </c>
      <c r="F615" s="249" t="s">
        <v>37</v>
      </c>
      <c r="G615" s="249" t="s">
        <v>42</v>
      </c>
      <c r="H615" s="280">
        <f>IF(I615="主营业务收入",1,IF(I615="营业收入",2,IF(I615="租赁收入",3,IF(I615="利息收入",4,IF(I615="企业拆借利息收入",5,IF(I615="其他业务收入",6,IF(I615="其他收入",7,IF(I615="主营业务成本",8,IF(I615="营业成本",9,IF(I615="生产成本",10,IF(I615="其他业务成本",11,IF(I615="主营业务支出",12,IF(I615="其他业务支出",13,IF(I615="营业外支出",14,IF(I615="材料采购",15,IF(I615="库存商品",16,IF(I615="库存内销商品",17,IF(I615="其他应收款",18,IF(I615="长期股权投资",19,IF(I615="其他应付款",20,IF(I615="财务费用",21,IF(I615="管理费用",22,IF(I615="管理费",23,IF(I615="销售费用",24,IF(I615="投资收益",25,IF(I615="资产处置收益",26,B))))))))))))))))))))))))))</f>
        <v>18</v>
      </c>
      <c r="I615" s="122" t="s">
        <v>813</v>
      </c>
      <c r="J615" s="73" t="s">
        <v>258</v>
      </c>
      <c r="K615" s="221">
        <v>136605</v>
      </c>
      <c r="L615" s="185"/>
      <c r="M615" s="185"/>
      <c r="N615" s="185"/>
      <c r="O615" s="89"/>
      <c r="P615" s="90"/>
      <c r="Q615" s="91"/>
      <c r="R615" s="66"/>
      <c r="S615" s="66"/>
      <c r="T615" s="67"/>
      <c r="U615" s="66"/>
      <c r="V615" s="66"/>
      <c r="W615" s="67"/>
      <c r="X615" s="68"/>
      <c r="Y615" s="68"/>
      <c r="Z615" s="69"/>
      <c r="AA615" s="70" t="e">
        <f>ROUND(#REF!-W615-Z615,2)</f>
        <v>#REF!</v>
      </c>
      <c r="AB615" s="70">
        <f>ROUND(K615+Q615-T615,2)</f>
        <v>136605</v>
      </c>
      <c r="AC615" s="71"/>
      <c r="AD615" s="71"/>
      <c r="AE615" s="71"/>
      <c r="AF615" s="71"/>
      <c r="AG615" s="72"/>
      <c r="AH615" s="71"/>
      <c r="AI615" s="71"/>
      <c r="AJ615" s="71"/>
      <c r="AK615" s="71"/>
      <c r="AL615" s="71"/>
      <c r="AM615" s="71"/>
    </row>
    <row r="616" spans="1:40" ht="14" customHeight="1" x14ac:dyDescent="0.3">
      <c r="A616" s="174" t="str">
        <f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616" s="11">
        <v>121</v>
      </c>
      <c r="C616" s="249" t="str">
        <f t="shared" si="81"/>
        <v>2级-2级</v>
      </c>
      <c r="D616" s="249" t="s">
        <v>658</v>
      </c>
      <c r="E616" s="259" t="s">
        <v>179</v>
      </c>
      <c r="F616" s="279" t="s">
        <v>658</v>
      </c>
      <c r="G616" s="259" t="s">
        <v>194</v>
      </c>
      <c r="H616" s="280">
        <f>IF(I616="主营业务收入",1,IF(I616="营业收入",2,IF(I616="租赁收入",3,IF(I616="利息收入",4,IF(I616="企业拆借利息收入",5,IF(I616="其他业务收入",6,IF(I616="其他收入",7,IF(I616="主营业务成本",8,IF(I616="营业成本",9,IF(I616="生产成本",10,IF(I616="其他业务成本",11,IF(I616="主营业务支出",12,IF(I616="其他业务支出",13,IF(I616="营业外支出",14,IF(I616="材料采购",15,IF(I616="库存商品",16,IF(I616="库存内销商品",17,IF(I616="其他应收款",18,IF(I616="长期股权投资",19,IF(I616="其他应付款",20,IF(I616="财务费用",21,IF(I616="管理费用",22,IF(I616="管理费",23,IF(I616="销售费用",24,IF(I616="投资收益",25,IF(I616="资产处置收益",26,B))))))))))))))))))))))))))</f>
        <v>19</v>
      </c>
      <c r="I616" s="182" t="s">
        <v>809</v>
      </c>
      <c r="J616" s="176" t="s">
        <v>197</v>
      </c>
      <c r="K616" s="216">
        <v>30620400</v>
      </c>
      <c r="L616" s="185"/>
      <c r="M616" s="185"/>
      <c r="N616" s="185"/>
      <c r="O616" s="176"/>
      <c r="P616" s="90"/>
      <c r="Q616" s="50"/>
      <c r="R616" s="51"/>
      <c r="S616" s="51"/>
      <c r="T616" s="52"/>
      <c r="U616" s="51"/>
      <c r="V616" s="51"/>
      <c r="W616" s="52"/>
      <c r="X616" s="53"/>
      <c r="Y616" s="53"/>
      <c r="Z616" s="54"/>
      <c r="AA616" s="55" t="e">
        <f>ROUND(#REF!-W616-Z616,2)</f>
        <v>#REF!</v>
      </c>
      <c r="AB616" s="55">
        <f>ROUND(K616+Q616-T616,2)</f>
        <v>30620400</v>
      </c>
      <c r="AC616" s="56"/>
      <c r="AD616" s="56"/>
      <c r="AE616" s="56"/>
      <c r="AF616" s="56"/>
      <c r="AG616" s="57"/>
      <c r="AH616" s="56"/>
      <c r="AI616" s="56"/>
      <c r="AJ616" s="56"/>
      <c r="AK616" s="56"/>
      <c r="AL616" s="56"/>
      <c r="AM616" s="56"/>
    </row>
    <row r="617" spans="1:40" ht="14" x14ac:dyDescent="0.3">
      <c r="A617" s="174" t="str">
        <f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617" s="11">
        <v>122</v>
      </c>
      <c r="C617" s="249" t="str">
        <f t="shared" si="81"/>
        <v>2级-2级</v>
      </c>
      <c r="D617" s="249" t="s">
        <v>658</v>
      </c>
      <c r="E617" s="259" t="s">
        <v>179</v>
      </c>
      <c r="F617" s="279" t="s">
        <v>658</v>
      </c>
      <c r="G617" s="259" t="s">
        <v>194</v>
      </c>
      <c r="H617" s="280">
        <f>IF(I617="主营业务收入",1,IF(I617="营业收入",2,IF(I617="租赁收入",3,IF(I617="利息收入",4,IF(I617="企业拆借利息收入",5,IF(I617="其他业务收入",6,IF(I617="其他收入",7,IF(I617="主营业务成本",8,IF(I617="营业成本",9,IF(I617="生产成本",10,IF(I617="其他业务成本",11,IF(I617="主营业务支出",12,IF(I617="其他业务支出",13,IF(I617="营业外支出",14,IF(I617="材料采购",15,IF(I617="库存商品",16,IF(I617="库存内销商品",17,IF(I617="其他应收款",18,IF(I617="长期股权投资",19,IF(I617="其他应付款",20,IF(I617="财务费用",21,IF(I617="管理费用",22,IF(I617="管理费",23,IF(I617="销售费用",24,IF(I617="投资收益",25,IF(I617="资产处置收益",26,B))))))))))))))))))))))))))</f>
        <v>19</v>
      </c>
      <c r="I617" s="182" t="s">
        <v>809</v>
      </c>
      <c r="J617" s="176" t="s">
        <v>198</v>
      </c>
      <c r="K617" s="216">
        <v>6886027.2199999997</v>
      </c>
      <c r="L617" s="185"/>
      <c r="M617" s="185"/>
      <c r="N617" s="185"/>
      <c r="O617" s="176"/>
      <c r="P617" s="90"/>
      <c r="Q617" s="50"/>
      <c r="R617" s="51"/>
      <c r="S617" s="51"/>
      <c r="T617" s="52"/>
      <c r="U617" s="51"/>
      <c r="V617" s="51"/>
      <c r="W617" s="52"/>
      <c r="X617" s="53"/>
      <c r="Y617" s="53"/>
      <c r="Z617" s="54"/>
      <c r="AA617" s="55" t="e">
        <f>ROUND(#REF!-W617-Z617,2)</f>
        <v>#REF!</v>
      </c>
      <c r="AB617" s="55">
        <f>ROUND(K617+Q617-T617,2)</f>
        <v>6886027.2199999997</v>
      </c>
      <c r="AC617" s="56"/>
      <c r="AD617" s="56"/>
      <c r="AE617" s="56"/>
      <c r="AF617" s="56"/>
      <c r="AG617" s="57"/>
      <c r="AH617" s="56"/>
      <c r="AI617" s="56"/>
      <c r="AJ617" s="56"/>
      <c r="AK617" s="56"/>
      <c r="AL617" s="56"/>
      <c r="AM617" s="56"/>
    </row>
    <row r="618" spans="1:40" ht="14" x14ac:dyDescent="0.3">
      <c r="A618" s="174" t="str">
        <f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618" s="11">
        <v>120</v>
      </c>
      <c r="C618" s="249" t="str">
        <f t="shared" si="81"/>
        <v>2级-2级</v>
      </c>
      <c r="D618" s="249" t="s">
        <v>658</v>
      </c>
      <c r="E618" s="259" t="s">
        <v>179</v>
      </c>
      <c r="F618" s="279" t="s">
        <v>658</v>
      </c>
      <c r="G618" s="259" t="s">
        <v>194</v>
      </c>
      <c r="H618" s="280">
        <f>IF(I618="主营业务收入",1,IF(I618="营业收入",2,IF(I618="租赁收入",3,IF(I618="利息收入",4,IF(I618="企业拆借利息收入",5,IF(I618="其他业务收入",6,IF(I618="其他收入",7,IF(I618="主营业务成本",8,IF(I618="营业成本",9,IF(I618="生产成本",10,IF(I618="其他业务成本",11,IF(I618="主营业务支出",12,IF(I618="其他业务支出",13,IF(I618="营业外支出",14,IF(I618="材料采购",15,IF(I618="库存商品",16,IF(I618="库存内销商品",17,IF(I618="其他应收款",18,IF(I618="长期股权投资",19,IF(I618="其他应付款",20,IF(I618="财务费用",21,IF(I618="管理费用",22,IF(I618="管理费",23,IF(I618="销售费用",24,IF(I618="投资收益",25,IF(I618="资产处置收益",26,B))))))))))))))))))))))))))</f>
        <v>19</v>
      </c>
      <c r="I618" s="182" t="s">
        <v>809</v>
      </c>
      <c r="J618" s="176" t="s">
        <v>196</v>
      </c>
      <c r="K618" s="216">
        <v>3146564.53</v>
      </c>
      <c r="L618" s="185"/>
      <c r="M618" s="185"/>
      <c r="N618" s="185"/>
      <c r="O618" s="176"/>
      <c r="P618" s="90"/>
      <c r="Q618" s="50"/>
      <c r="R618" s="51"/>
      <c r="S618" s="51"/>
      <c r="T618" s="52"/>
      <c r="U618" s="51"/>
      <c r="V618" s="51"/>
      <c r="W618" s="52"/>
      <c r="X618" s="53"/>
      <c r="Y618" s="53"/>
      <c r="Z618" s="54"/>
      <c r="AA618" s="55" t="e">
        <f>ROUND(#REF!-W618-Z618,2)</f>
        <v>#REF!</v>
      </c>
      <c r="AB618" s="55">
        <f>ROUND(K618+Q618-T618,2)</f>
        <v>3146564.53</v>
      </c>
      <c r="AC618" s="56"/>
      <c r="AD618" s="56"/>
      <c r="AE618" s="56"/>
      <c r="AF618" s="56"/>
      <c r="AG618" s="57"/>
      <c r="AH618" s="56"/>
      <c r="AI618" s="56"/>
      <c r="AJ618" s="56"/>
      <c r="AK618" s="56"/>
      <c r="AL618" s="56"/>
      <c r="AM618" s="56"/>
    </row>
    <row r="619" spans="1:40" ht="14" customHeight="1" x14ac:dyDescent="0.3">
      <c r="A619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19" s="11">
        <v>224</v>
      </c>
      <c r="C619" s="249" t="str">
        <f t="shared" si="81"/>
        <v>2级-2级</v>
      </c>
      <c r="D619" s="249" t="s">
        <v>29</v>
      </c>
      <c r="E619" s="259" t="s">
        <v>215</v>
      </c>
      <c r="F619" s="249" t="s">
        <v>29</v>
      </c>
      <c r="G619" s="249" t="s">
        <v>50</v>
      </c>
      <c r="H619" s="280">
        <f>IF(I619="主营业务收入",1,IF(I619="营业收入",2,IF(I619="租赁收入",3,IF(I619="利息收入",4,IF(I619="企业拆借利息收入",5,IF(I619="其他业务收入",6,IF(I619="其他收入",7,IF(I619="主营业务成本",8,IF(I619="营业成本",9,IF(I619="生产成本",10,IF(I619="其他业务成本",11,IF(I619="主营业务支出",12,IF(I619="其他业务支出",13,IF(I619="营业外支出",14,IF(I619="材料采购",15,IF(I619="库存商品",16,IF(I619="库存内销商品",17,IF(I619="其他应收款",18,IF(I619="长期股权投资",19,IF(I619="其他应付款",20,IF(I619="财务费用",21,IF(I619="管理费用",22,IF(I619="管理费",23,IF(I619="销售费用",24,IF(I619="投资收益",25,IF(I619="资产处置收益",26,B))))))))))))))))))))))))))</f>
        <v>20</v>
      </c>
      <c r="I619" s="122" t="s">
        <v>291</v>
      </c>
      <c r="J619" s="16" t="s">
        <v>292</v>
      </c>
      <c r="K619" s="215">
        <v>1046560.56</v>
      </c>
      <c r="L619" s="16"/>
      <c r="M619" s="16"/>
      <c r="N619" s="17"/>
      <c r="O619" s="89"/>
      <c r="P619" s="89"/>
      <c r="Q619" s="91"/>
      <c r="R619" s="66"/>
      <c r="S619" s="66"/>
      <c r="T619" s="67"/>
      <c r="U619" s="66"/>
      <c r="V619" s="66"/>
      <c r="W619" s="67"/>
      <c r="X619" s="68"/>
      <c r="Y619" s="68"/>
      <c r="Z619" s="69"/>
      <c r="AA619" s="70">
        <f>ROUND(K619-W619-Z619,2)</f>
        <v>1046560.56</v>
      </c>
      <c r="AB619" s="70">
        <f>ROUND(N619+Q619-T619,2)</f>
        <v>0</v>
      </c>
      <c r="AC619" s="71"/>
      <c r="AD619" s="71"/>
      <c r="AE619" s="71"/>
      <c r="AF619" s="71"/>
      <c r="AG619" s="72"/>
      <c r="AH619" s="71"/>
      <c r="AI619" s="71"/>
      <c r="AJ619" s="71"/>
      <c r="AK619" s="71"/>
      <c r="AL619" s="71"/>
      <c r="AM619" s="71"/>
    </row>
    <row r="620" spans="1:40" ht="14" x14ac:dyDescent="0.3">
      <c r="A62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20" s="11">
        <v>222</v>
      </c>
      <c r="C620" s="249" t="str">
        <f t="shared" si="81"/>
        <v>2级-2级</v>
      </c>
      <c r="D620" s="249" t="s">
        <v>29</v>
      </c>
      <c r="E620" s="259" t="s">
        <v>215</v>
      </c>
      <c r="F620" s="249" t="s">
        <v>29</v>
      </c>
      <c r="G620" s="259" t="s">
        <v>44</v>
      </c>
      <c r="H620" s="280">
        <f>IF(I620="主营业务收入",1,IF(I620="营业收入",2,IF(I620="租赁收入",3,IF(I620="利息收入",4,IF(I620="企业拆借利息收入",5,IF(I620="其他业务收入",6,IF(I620="其他收入",7,IF(I620="主营业务成本",8,IF(I620="营业成本",9,IF(I620="生产成本",10,IF(I620="其他业务成本",11,IF(I620="主营业务支出",12,IF(I620="其他业务支出",13,IF(I620="营业外支出",14,IF(I620="材料采购",15,IF(I620="库存商品",16,IF(I620="库存内销商品",17,IF(I620="其他应收款",18,IF(I620="长期股权投资",19,IF(I620="其他应付款",20,IF(I620="财务费用",21,IF(I620="管理费用",22,IF(I620="管理费",23,IF(I620="销售费用",24,IF(I620="投资收益",25,IF(I620="资产处置收益",26,B))))))))))))))))))))))))))</f>
        <v>20</v>
      </c>
      <c r="I620" s="122" t="s">
        <v>291</v>
      </c>
      <c r="J620" s="14" t="s">
        <v>292</v>
      </c>
      <c r="K620" s="215">
        <v>686279</v>
      </c>
      <c r="L620" s="16"/>
      <c r="M620" s="16"/>
      <c r="N620" s="17"/>
      <c r="O620" s="89"/>
      <c r="P620" s="90"/>
      <c r="Q620" s="91"/>
      <c r="R620" s="66"/>
      <c r="S620" s="66"/>
      <c r="T620" s="67"/>
      <c r="U620" s="66"/>
      <c r="V620" s="66"/>
      <c r="W620" s="67"/>
      <c r="X620" s="68"/>
      <c r="Y620" s="68"/>
      <c r="Z620" s="69"/>
      <c r="AA620" s="266">
        <f>ROUND(K620-W620-Z620,2)</f>
        <v>686279</v>
      </c>
      <c r="AB620" s="70">
        <f>ROUND(N620+Q620-T620,2)</f>
        <v>0</v>
      </c>
      <c r="AC620" s="71"/>
      <c r="AD620" s="71"/>
      <c r="AE620" s="71"/>
      <c r="AF620" s="71"/>
      <c r="AG620" s="72"/>
      <c r="AH620" s="71"/>
      <c r="AI620" s="71"/>
      <c r="AJ620" s="71"/>
      <c r="AK620" s="71"/>
      <c r="AL620" s="71"/>
      <c r="AM620" s="71"/>
    </row>
    <row r="621" spans="1:40" ht="14" customHeight="1" x14ac:dyDescent="0.3">
      <c r="A621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21" s="11">
        <v>223</v>
      </c>
      <c r="C621" s="249" t="str">
        <f t="shared" si="81"/>
        <v>2级-3级</v>
      </c>
      <c r="D621" s="249" t="s">
        <v>29</v>
      </c>
      <c r="E621" s="259" t="s">
        <v>215</v>
      </c>
      <c r="F621" s="249" t="s">
        <v>33</v>
      </c>
      <c r="G621" s="249" t="s">
        <v>65</v>
      </c>
      <c r="H621" s="280">
        <f>IF(I621="主营业务收入",1,IF(I621="营业收入",2,IF(I621="租赁收入",3,IF(I621="利息收入",4,IF(I621="企业拆借利息收入",5,IF(I621="其他业务收入",6,IF(I621="其他收入",7,IF(I621="主营业务成本",8,IF(I621="营业成本",9,IF(I621="生产成本",10,IF(I621="其他业务成本",11,IF(I621="主营业务支出",12,IF(I621="其他业务支出",13,IF(I621="营业外支出",14,IF(I621="材料采购",15,IF(I621="库存商品",16,IF(I621="库存内销商品",17,IF(I621="其他应收款",18,IF(I621="长期股权投资",19,IF(I621="其他应付款",20,IF(I621="财务费用",21,IF(I621="管理费用",22,IF(I621="管理费",23,IF(I621="销售费用",24,IF(I621="投资收益",25,IF(I621="资产处置收益",26,B))))))))))))))))))))))))))</f>
        <v>20</v>
      </c>
      <c r="I621" s="122" t="s">
        <v>291</v>
      </c>
      <c r="J621" s="16" t="s">
        <v>292</v>
      </c>
      <c r="K621" s="215">
        <v>209380</v>
      </c>
      <c r="L621" s="16"/>
      <c r="M621" s="16"/>
      <c r="N621" s="17"/>
      <c r="O621" s="89"/>
      <c r="P621" s="89"/>
      <c r="Q621" s="91"/>
      <c r="R621" s="66"/>
      <c r="S621" s="66"/>
      <c r="T621" s="67"/>
      <c r="U621" s="66"/>
      <c r="V621" s="66"/>
      <c r="W621" s="67"/>
      <c r="X621" s="68"/>
      <c r="Y621" s="68"/>
      <c r="Z621" s="69"/>
      <c r="AA621" s="70">
        <f>ROUND(K621-W621-Z621,2)</f>
        <v>209380</v>
      </c>
      <c r="AB621" s="70">
        <f>ROUND(N621+Q621-T621,2)</f>
        <v>0</v>
      </c>
      <c r="AC621" s="71"/>
      <c r="AD621" s="71"/>
      <c r="AE621" s="71"/>
      <c r="AF621" s="71"/>
      <c r="AG621" s="72"/>
      <c r="AH621" s="71"/>
      <c r="AI621" s="71"/>
      <c r="AJ621" s="71"/>
      <c r="AK621" s="71"/>
      <c r="AL621" s="71"/>
      <c r="AM621" s="71"/>
    </row>
    <row r="622" spans="1:40" ht="14" x14ac:dyDescent="0.3">
      <c r="A622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22" s="11">
        <v>185</v>
      </c>
      <c r="C622" s="249" t="str">
        <f t="shared" si="81"/>
        <v>2级-2级</v>
      </c>
      <c r="D622" s="249" t="s">
        <v>29</v>
      </c>
      <c r="E622" s="249" t="s">
        <v>259</v>
      </c>
      <c r="F622" s="249" t="s">
        <v>29</v>
      </c>
      <c r="G622" s="249" t="s">
        <v>48</v>
      </c>
      <c r="H622" s="280">
        <f>IF(I622="主营业务收入",1,IF(I622="营业收入",2,IF(I622="租赁收入",3,IF(I622="利息收入",4,IF(I622="企业拆借利息收入",5,IF(I622="其他业务收入",6,IF(I622="其他收入",7,IF(I622="主营业务成本",8,IF(I622="营业成本",9,IF(I622="生产成本",10,IF(I622="其他业务成本",11,IF(I622="主营业务支出",12,IF(I622="其他业务支出",13,IF(I622="营业外支出",14,IF(I622="材料采购",15,IF(I622="库存商品",16,IF(I622="库存内销商品",17,IF(I622="其他应收款",18,IF(I622="长期股权投资",19,IF(I622="其他应付款",20,IF(I622="财务费用",21,IF(I622="管理费用",22,IF(I622="管理费",23,IF(I622="销售费用",24,IF(I622="投资收益",25,IF(I622="资产处置收益",26,B))))))))))))))))))))))))))</f>
        <v>21</v>
      </c>
      <c r="I622" s="122" t="s">
        <v>60</v>
      </c>
      <c r="J622" s="16"/>
      <c r="K622" s="215">
        <v>3414622.57</v>
      </c>
      <c r="L622" s="185"/>
      <c r="M622" s="185"/>
      <c r="N622" s="185"/>
      <c r="O622" s="89"/>
      <c r="P622" s="90"/>
      <c r="Q622" s="91"/>
      <c r="R622" s="66"/>
      <c r="S622" s="66"/>
      <c r="T622" s="67"/>
      <c r="U622" s="66"/>
      <c r="V622" s="66"/>
      <c r="W622" s="67"/>
      <c r="X622" s="68"/>
      <c r="Y622" s="68"/>
      <c r="Z622" s="69"/>
      <c r="AA622" s="70" t="e">
        <f>ROUND(#REF!-W622-Z622,2)</f>
        <v>#REF!</v>
      </c>
      <c r="AB622" s="70">
        <f t="shared" ref="AB622:AB633" si="82">ROUND(K622+Q622-T622,2)</f>
        <v>3414622.57</v>
      </c>
      <c r="AC622" s="71"/>
      <c r="AD622" s="71"/>
      <c r="AE622" s="71"/>
      <c r="AF622" s="71"/>
      <c r="AG622" s="72"/>
      <c r="AH622" s="71"/>
      <c r="AI622" s="71"/>
      <c r="AJ622" s="71"/>
      <c r="AK622" s="71"/>
      <c r="AL622" s="71"/>
      <c r="AM622" s="71"/>
    </row>
    <row r="623" spans="1:40" ht="14" customHeight="1" x14ac:dyDescent="0.3">
      <c r="A623" s="174" t="str">
        <f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623" s="11">
        <v>117</v>
      </c>
      <c r="C623" s="249" t="str">
        <f t="shared" si="81"/>
        <v>2级-2级</v>
      </c>
      <c r="D623" s="249" t="s">
        <v>658</v>
      </c>
      <c r="E623" s="259" t="s">
        <v>179</v>
      </c>
      <c r="F623" s="279" t="s">
        <v>658</v>
      </c>
      <c r="G623" s="259" t="s">
        <v>184</v>
      </c>
      <c r="H623" s="280">
        <f>IF(I623="主营业务收入",1,IF(I623="营业收入",2,IF(I623="租赁收入",3,IF(I623="利息收入",4,IF(I623="企业拆借利息收入",5,IF(I623="其他业务收入",6,IF(I623="其他收入",7,IF(I623="主营业务成本",8,IF(I623="营业成本",9,IF(I623="生产成本",10,IF(I623="其他业务成本",11,IF(I623="主营业务支出",12,IF(I623="其他业务支出",13,IF(I623="营业外支出",14,IF(I623="材料采购",15,IF(I623="库存商品",16,IF(I623="库存内销商品",17,IF(I623="其他应收款",18,IF(I623="长期股权投资",19,IF(I623="其他应付款",20,IF(I623="财务费用",21,IF(I623="管理费用",22,IF(I623="管理费",23,IF(I623="销售费用",24,IF(I623="投资收益",25,IF(I623="资产处置收益",26,B))))))))))))))))))))))))))</f>
        <v>21</v>
      </c>
      <c r="I623" s="182" t="s">
        <v>60</v>
      </c>
      <c r="J623" s="176" t="s">
        <v>186</v>
      </c>
      <c r="K623" s="216">
        <v>1539900</v>
      </c>
      <c r="L623" s="185"/>
      <c r="M623" s="185"/>
      <c r="N623" s="185"/>
      <c r="O623" s="176"/>
      <c r="P623" s="90"/>
      <c r="Q623" s="50"/>
      <c r="R623" s="51"/>
      <c r="S623" s="51"/>
      <c r="T623" s="52"/>
      <c r="U623" s="51"/>
      <c r="V623" s="51"/>
      <c r="W623" s="52"/>
      <c r="X623" s="53"/>
      <c r="Y623" s="53"/>
      <c r="Z623" s="54"/>
      <c r="AA623" s="55" t="e">
        <f>ROUND(#REF!-W623-Z623,2)</f>
        <v>#REF!</v>
      </c>
      <c r="AB623" s="55">
        <f t="shared" si="82"/>
        <v>1539900</v>
      </c>
      <c r="AC623" s="56"/>
      <c r="AD623" s="56"/>
      <c r="AE623" s="56"/>
      <c r="AF623" s="56"/>
      <c r="AG623" s="57"/>
      <c r="AH623" s="56"/>
      <c r="AI623" s="56"/>
      <c r="AJ623" s="56"/>
      <c r="AK623" s="56"/>
      <c r="AL623" s="56"/>
      <c r="AM623" s="56"/>
    </row>
    <row r="624" spans="1:40" ht="14" x14ac:dyDescent="0.3">
      <c r="A624" s="174" t="str">
        <f t="shared" ref="A624:A629" si="83"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624" s="226">
        <v>29</v>
      </c>
      <c r="C624" s="253" t="str">
        <f t="shared" si="81"/>
        <v>1级-2级</v>
      </c>
      <c r="D624" s="253" t="s">
        <v>27</v>
      </c>
      <c r="E624" s="253" t="s">
        <v>28</v>
      </c>
      <c r="F624" s="253" t="s">
        <v>29</v>
      </c>
      <c r="G624" s="253" t="s">
        <v>48</v>
      </c>
      <c r="H624" s="280">
        <f>IF(I624="主营业务收入",1,IF(I624="营业收入",2,IF(I624="租赁收入",3,IF(I624="利息收入",4,IF(I624="企业拆借利息收入",5,IF(I624="其他业务收入",6,IF(I624="其他收入",7,IF(I624="主营业务成本",8,IF(I624="营业成本",9,IF(I624="生产成本",10,IF(I624="其他业务成本",11,IF(I624="主营业务支出",12,IF(I624="其他业务支出",13,IF(I624="营业外支出",14,IF(I624="材料采购",15,IF(I624="库存商品",16,IF(I624="库存内销商品",17,IF(I624="其他应收款",18,IF(I624="长期股权投资",19,IF(I624="其他应付款",20,IF(I624="财务费用",21,IF(I624="管理费用",22,IF(I624="管理费",23,IF(I624="销售费用",24,IF(I624="投资收益",25,IF(I624="资产处置收益",26,B))))))))))))))))))))))))))</f>
        <v>21</v>
      </c>
      <c r="I624" s="227" t="s">
        <v>60</v>
      </c>
      <c r="J624" s="241" t="s">
        <v>32</v>
      </c>
      <c r="K624" s="228">
        <v>1380000</v>
      </c>
      <c r="L624" s="243"/>
      <c r="M624" s="243"/>
      <c r="N624" s="243"/>
      <c r="O624" s="235"/>
      <c r="P624" s="235"/>
      <c r="Q624" s="236"/>
      <c r="R624" s="233"/>
      <c r="S624" s="233"/>
      <c r="T624" s="234"/>
      <c r="U624" s="233"/>
      <c r="V624" s="233"/>
      <c r="W624" s="234"/>
      <c r="X624" s="235"/>
      <c r="Y624" s="235"/>
      <c r="Z624" s="236"/>
      <c r="AA624" s="237" t="e">
        <f>ROUND(#REF!-W624-Z624,2)</f>
        <v>#REF!</v>
      </c>
      <c r="AB624" s="237">
        <f t="shared" si="82"/>
        <v>1380000</v>
      </c>
      <c r="AC624" s="238"/>
      <c r="AD624" s="238"/>
      <c r="AE624" s="238"/>
      <c r="AF624" s="238"/>
      <c r="AG624" s="239"/>
      <c r="AH624" s="238"/>
      <c r="AI624" s="238"/>
      <c r="AJ624" s="238"/>
      <c r="AK624" s="238"/>
      <c r="AL624" s="238"/>
      <c r="AM624" s="238"/>
      <c r="AN624" s="240"/>
    </row>
    <row r="625" spans="1:40" ht="14" customHeight="1" x14ac:dyDescent="0.3">
      <c r="A625" s="174" t="str">
        <f t="shared" si="83"/>
        <v>[提取结果.xlsx]02-关联交易等事项统计表-集团总部-2内部关联交易</v>
      </c>
      <c r="B625" s="226">
        <v>24</v>
      </c>
      <c r="C625" s="253" t="str">
        <f t="shared" si="81"/>
        <v>1级-2级</v>
      </c>
      <c r="D625" s="253" t="s">
        <v>27</v>
      </c>
      <c r="E625" s="253" t="s">
        <v>28</v>
      </c>
      <c r="F625" s="253" t="s">
        <v>29</v>
      </c>
      <c r="G625" s="253" t="s">
        <v>44</v>
      </c>
      <c r="H625" s="280">
        <f>IF(I625="主营业务收入",1,IF(I625="营业收入",2,IF(I625="租赁收入",3,IF(I625="利息收入",4,IF(I625="企业拆借利息收入",5,IF(I625="其他业务收入",6,IF(I625="其他收入",7,IF(I625="主营业务成本",8,IF(I625="营业成本",9,IF(I625="生产成本",10,IF(I625="其他业务成本",11,IF(I625="主营业务支出",12,IF(I625="其他业务支出",13,IF(I625="营业外支出",14,IF(I625="材料采购",15,IF(I625="库存商品",16,IF(I625="库存内销商品",17,IF(I625="其他应收款",18,IF(I625="长期股权投资",19,IF(I625="其他应付款",20,IF(I625="财务费用",21,IF(I625="管理费用",22,IF(I625="管理费",23,IF(I625="销售费用",24,IF(I625="投资收益",25,IF(I625="资产处置收益",26,B))))))))))))))))))))))))))</f>
        <v>21</v>
      </c>
      <c r="I625" s="252" t="s">
        <v>60</v>
      </c>
      <c r="J625" s="253" t="s">
        <v>32</v>
      </c>
      <c r="K625" s="228">
        <v>1146250</v>
      </c>
      <c r="L625" s="243"/>
      <c r="M625" s="243"/>
      <c r="N625" s="243"/>
      <c r="O625" s="235"/>
      <c r="P625" s="235"/>
      <c r="Q625" s="236"/>
      <c r="R625" s="233"/>
      <c r="S625" s="233"/>
      <c r="T625" s="234"/>
      <c r="U625" s="233"/>
      <c r="V625" s="233"/>
      <c r="W625" s="234"/>
      <c r="X625" s="235"/>
      <c r="Y625" s="235"/>
      <c r="Z625" s="236"/>
      <c r="AA625" s="237" t="e">
        <f>ROUND(#REF!-W625-Z625,2)</f>
        <v>#REF!</v>
      </c>
      <c r="AB625" s="237">
        <f t="shared" si="82"/>
        <v>1146250</v>
      </c>
      <c r="AC625" s="238"/>
      <c r="AD625" s="238"/>
      <c r="AE625" s="238"/>
      <c r="AF625" s="238"/>
      <c r="AG625" s="239"/>
      <c r="AH625" s="238"/>
      <c r="AI625" s="238"/>
      <c r="AJ625" s="238"/>
      <c r="AK625" s="238"/>
      <c r="AL625" s="238"/>
      <c r="AM625" s="238"/>
      <c r="AN625" s="240"/>
    </row>
    <row r="626" spans="1:40" ht="14" customHeight="1" x14ac:dyDescent="0.3">
      <c r="A626" s="174" t="str">
        <f t="shared" si="83"/>
        <v>[提取结果.xlsx]02-关联交易等事项统计表-集团总部-2内部关联交易</v>
      </c>
      <c r="B626" s="226">
        <v>32</v>
      </c>
      <c r="C626" s="253" t="str">
        <f t="shared" si="81"/>
        <v>1级-3级</v>
      </c>
      <c r="D626" s="253" t="s">
        <v>27</v>
      </c>
      <c r="E626" s="253" t="s">
        <v>28</v>
      </c>
      <c r="F626" s="253" t="s">
        <v>33</v>
      </c>
      <c r="G626" s="253" t="s">
        <v>65</v>
      </c>
      <c r="H626" s="280">
        <f>IF(I626="主营业务收入",1,IF(I626="营业收入",2,IF(I626="租赁收入",3,IF(I626="利息收入",4,IF(I626="企业拆借利息收入",5,IF(I626="其他业务收入",6,IF(I626="其他收入",7,IF(I626="主营业务成本",8,IF(I626="营业成本",9,IF(I626="生产成本",10,IF(I626="其他业务成本",11,IF(I626="主营业务支出",12,IF(I626="其他业务支出",13,IF(I626="营业外支出",14,IF(I626="材料采购",15,IF(I626="库存商品",16,IF(I626="库存内销商品",17,IF(I626="其他应收款",18,IF(I626="长期股权投资",19,IF(I626="其他应付款",20,IF(I626="财务费用",21,IF(I626="管理费用",22,IF(I626="管理费",23,IF(I626="销售费用",24,IF(I626="投资收益",25,IF(I626="资产处置收益",26,B))))))))))))))))))))))))))</f>
        <v>21</v>
      </c>
      <c r="I626" s="252" t="s">
        <v>60</v>
      </c>
      <c r="J626" s="253" t="s">
        <v>32</v>
      </c>
      <c r="K626" s="228">
        <v>1115000</v>
      </c>
      <c r="L626" s="243"/>
      <c r="M626" s="243"/>
      <c r="N626" s="243"/>
      <c r="O626" s="235"/>
      <c r="P626" s="235"/>
      <c r="Q626" s="236"/>
      <c r="R626" s="233"/>
      <c r="S626" s="233"/>
      <c r="T626" s="234"/>
      <c r="U626" s="233"/>
      <c r="V626" s="233"/>
      <c r="W626" s="234"/>
      <c r="X626" s="235"/>
      <c r="Y626" s="235"/>
      <c r="Z626" s="236"/>
      <c r="AA626" s="237" t="e">
        <f>ROUND(#REF!-W626-Z626,2)</f>
        <v>#REF!</v>
      </c>
      <c r="AB626" s="237">
        <f t="shared" si="82"/>
        <v>1115000</v>
      </c>
      <c r="AC626" s="238"/>
      <c r="AD626" s="238"/>
      <c r="AE626" s="238"/>
      <c r="AF626" s="238"/>
      <c r="AG626" s="239"/>
      <c r="AH626" s="238"/>
      <c r="AI626" s="238"/>
      <c r="AJ626" s="238"/>
      <c r="AK626" s="238"/>
      <c r="AL626" s="238"/>
      <c r="AM626" s="238"/>
      <c r="AN626" s="240"/>
    </row>
    <row r="627" spans="1:40" ht="14" x14ac:dyDescent="0.3">
      <c r="A627" s="174" t="str">
        <f t="shared" si="83"/>
        <v>[提取结果.xlsx]02-关联交易等事项统计表-集团总部-2内部关联交易</v>
      </c>
      <c r="B627" s="226">
        <v>22</v>
      </c>
      <c r="C627" s="253" t="str">
        <f t="shared" si="81"/>
        <v>1级-2级</v>
      </c>
      <c r="D627" s="253" t="s">
        <v>27</v>
      </c>
      <c r="E627" s="253" t="s">
        <v>28</v>
      </c>
      <c r="F627" s="253" t="s">
        <v>29</v>
      </c>
      <c r="G627" s="253" t="s">
        <v>53</v>
      </c>
      <c r="H627" s="280">
        <f>IF(I627="主营业务收入",1,IF(I627="营业收入",2,IF(I627="租赁收入",3,IF(I627="利息收入",4,IF(I627="企业拆借利息收入",5,IF(I627="其他业务收入",6,IF(I627="其他收入",7,IF(I627="主营业务成本",8,IF(I627="营业成本",9,IF(I627="生产成本",10,IF(I627="其他业务成本",11,IF(I627="主营业务支出",12,IF(I627="其他业务支出",13,IF(I627="营业外支出",14,IF(I627="材料采购",15,IF(I627="库存商品",16,IF(I627="库存内销商品",17,IF(I627="其他应收款",18,IF(I627="长期股权投资",19,IF(I627="其他应付款",20,IF(I627="财务费用",21,IF(I627="管理费用",22,IF(I627="管理费",23,IF(I627="销售费用",24,IF(I627="投资收益",25,IF(I627="资产处置收益",26,B))))))))))))))))))))))))))</f>
        <v>21</v>
      </c>
      <c r="I627" s="252" t="s">
        <v>60</v>
      </c>
      <c r="J627" s="253" t="s">
        <v>32</v>
      </c>
      <c r="K627" s="228">
        <v>1050000</v>
      </c>
      <c r="L627" s="243"/>
      <c r="M627" s="243"/>
      <c r="N627" s="243"/>
      <c r="O627" s="235"/>
      <c r="P627" s="235"/>
      <c r="Q627" s="236"/>
      <c r="R627" s="233"/>
      <c r="S627" s="233"/>
      <c r="T627" s="234"/>
      <c r="U627" s="233"/>
      <c r="V627" s="233"/>
      <c r="W627" s="234"/>
      <c r="X627" s="235"/>
      <c r="Y627" s="235"/>
      <c r="Z627" s="236"/>
      <c r="AA627" s="237" t="e">
        <f>ROUND(#REF!-W627-Z627,2)</f>
        <v>#REF!</v>
      </c>
      <c r="AB627" s="237">
        <f t="shared" si="82"/>
        <v>1050000</v>
      </c>
      <c r="AC627" s="238"/>
      <c r="AD627" s="238"/>
      <c r="AE627" s="238"/>
      <c r="AF627" s="238"/>
      <c r="AG627" s="239"/>
      <c r="AH627" s="238"/>
      <c r="AI627" s="238"/>
      <c r="AJ627" s="238"/>
      <c r="AK627" s="238"/>
      <c r="AL627" s="238"/>
      <c r="AM627" s="238"/>
      <c r="AN627" s="240"/>
    </row>
    <row r="628" spans="1:40" ht="14" customHeight="1" x14ac:dyDescent="0.3">
      <c r="A628" s="174" t="str">
        <f t="shared" si="83"/>
        <v>[提取结果.xlsx]02-关联交易等事项统计表-集团总部-2内部关联交易</v>
      </c>
      <c r="B628" s="11">
        <v>21</v>
      </c>
      <c r="C628" s="249" t="str">
        <f t="shared" si="81"/>
        <v>1级-2级</v>
      </c>
      <c r="D628" s="249" t="s">
        <v>27</v>
      </c>
      <c r="E628" s="249" t="s">
        <v>28</v>
      </c>
      <c r="F628" s="249" t="s">
        <v>29</v>
      </c>
      <c r="G628" s="249" t="s">
        <v>46</v>
      </c>
      <c r="H628" s="280">
        <f>IF(I628="主营业务收入",1,IF(I628="营业收入",2,IF(I628="租赁收入",3,IF(I628="利息收入",4,IF(I628="企业拆借利息收入",5,IF(I628="其他业务收入",6,IF(I628="其他收入",7,IF(I628="主营业务成本",8,IF(I628="营业成本",9,IF(I628="生产成本",10,IF(I628="其他业务成本",11,IF(I628="主营业务支出",12,IF(I628="其他业务支出",13,IF(I628="营业外支出",14,IF(I628="材料采购",15,IF(I628="库存商品",16,IF(I628="库存内销商品",17,IF(I628="其他应收款",18,IF(I628="长期股权投资",19,IF(I628="其他应付款",20,IF(I628="财务费用",21,IF(I628="管理费用",22,IF(I628="管理费",23,IF(I628="销售费用",24,IF(I628="投资收益",25,IF(I628="资产处置收益",26,B))))))))))))))))))))))))))</f>
        <v>21</v>
      </c>
      <c r="I628" s="122" t="s">
        <v>60</v>
      </c>
      <c r="J628" s="14" t="s">
        <v>32</v>
      </c>
      <c r="K628" s="215">
        <v>865208.33</v>
      </c>
      <c r="L628" s="185"/>
      <c r="M628" s="185"/>
      <c r="N628" s="185"/>
      <c r="O628" s="89"/>
      <c r="P628" s="89"/>
      <c r="Q628" s="91"/>
      <c r="R628" s="21"/>
      <c r="S628" s="21"/>
      <c r="T628" s="22"/>
      <c r="U628" s="21"/>
      <c r="V628" s="21"/>
      <c r="W628" s="22"/>
      <c r="X628" s="23"/>
      <c r="Y628" s="23"/>
      <c r="Z628" s="24"/>
      <c r="AA628" s="25" t="e">
        <f>ROUND(#REF!-W628-Z628,2)</f>
        <v>#REF!</v>
      </c>
      <c r="AB628" s="25">
        <f t="shared" si="82"/>
        <v>865208.33</v>
      </c>
      <c r="AC628" s="26"/>
      <c r="AD628" s="26"/>
      <c r="AE628" s="26"/>
      <c r="AF628" s="26"/>
      <c r="AG628" s="27"/>
      <c r="AH628" s="26"/>
      <c r="AI628" s="26"/>
      <c r="AJ628" s="26"/>
      <c r="AK628" s="26"/>
      <c r="AL628" s="26"/>
      <c r="AM628" s="26"/>
    </row>
    <row r="629" spans="1:40" ht="14" x14ac:dyDescent="0.3">
      <c r="A629" s="174" t="str">
        <f t="shared" si="83"/>
        <v>[提取结果.xlsx]02-关联交易等事项统计表-集团总部-2内部关联交易</v>
      </c>
      <c r="B629" s="11">
        <v>30</v>
      </c>
      <c r="C629" s="249" t="str">
        <f t="shared" si="81"/>
        <v>1级-2级</v>
      </c>
      <c r="D629" s="249" t="s">
        <v>27</v>
      </c>
      <c r="E629" s="249" t="s">
        <v>28</v>
      </c>
      <c r="F629" s="249" t="s">
        <v>29</v>
      </c>
      <c r="G629" s="249" t="s">
        <v>52</v>
      </c>
      <c r="H629" s="280">
        <f>IF(I629="主营业务收入",1,IF(I629="营业收入",2,IF(I629="租赁收入",3,IF(I629="利息收入",4,IF(I629="企业拆借利息收入",5,IF(I629="其他业务收入",6,IF(I629="其他收入",7,IF(I629="主营业务成本",8,IF(I629="营业成本",9,IF(I629="生产成本",10,IF(I629="其他业务成本",11,IF(I629="主营业务支出",12,IF(I629="其他业务支出",13,IF(I629="营业外支出",14,IF(I629="材料采购",15,IF(I629="库存商品",16,IF(I629="库存内销商品",17,IF(I629="其他应收款",18,IF(I629="长期股权投资",19,IF(I629="其他应付款",20,IF(I629="财务费用",21,IF(I629="管理费用",22,IF(I629="管理费",23,IF(I629="销售费用",24,IF(I629="投资收益",25,IF(I629="资产处置收益",26,B))))))))))))))))))))))))))</f>
        <v>21</v>
      </c>
      <c r="I629" s="122" t="s">
        <v>60</v>
      </c>
      <c r="J629" s="14" t="s">
        <v>32</v>
      </c>
      <c r="K629" s="215">
        <v>795000</v>
      </c>
      <c r="L629" s="185"/>
      <c r="M629" s="185"/>
      <c r="N629" s="185"/>
      <c r="O629" s="89"/>
      <c r="P629" s="89"/>
      <c r="Q629" s="91"/>
      <c r="R629" s="21"/>
      <c r="S629" s="21"/>
      <c r="T629" s="22"/>
      <c r="U629" s="21"/>
      <c r="V629" s="21"/>
      <c r="W629" s="22"/>
      <c r="X629" s="23"/>
      <c r="Y629" s="23"/>
      <c r="Z629" s="24"/>
      <c r="AA629" s="25" t="e">
        <f>ROUND(#REF!-W629-Z629,2)</f>
        <v>#REF!</v>
      </c>
      <c r="AB629" s="25">
        <f t="shared" si="82"/>
        <v>795000</v>
      </c>
      <c r="AC629" s="26"/>
      <c r="AD629" s="26"/>
      <c r="AE629" s="26"/>
      <c r="AF629" s="26"/>
      <c r="AG629" s="27"/>
      <c r="AH629" s="26"/>
      <c r="AI629" s="26"/>
      <c r="AJ629" s="26"/>
      <c r="AK629" s="26"/>
      <c r="AL629" s="26"/>
      <c r="AM629" s="26"/>
    </row>
    <row r="630" spans="1:40" ht="14" x14ac:dyDescent="0.3">
      <c r="A63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30" s="11">
        <v>240</v>
      </c>
      <c r="C630" s="249" t="str">
        <f t="shared" si="81"/>
        <v>2级-2级</v>
      </c>
      <c r="D630" s="249" t="s">
        <v>658</v>
      </c>
      <c r="E630" s="251" t="s">
        <v>301</v>
      </c>
      <c r="F630" s="249" t="s">
        <v>658</v>
      </c>
      <c r="G630" s="251" t="s">
        <v>662</v>
      </c>
      <c r="H630" s="280">
        <f>IF(I630="主营业务收入",1,IF(I630="营业收入",2,IF(I630="租赁收入",3,IF(I630="利息收入",4,IF(I630="企业拆借利息收入",5,IF(I630="其他业务收入",6,IF(I630="其他收入",7,IF(I630="主营业务成本",8,IF(I630="营业成本",9,IF(I630="生产成本",10,IF(I630="其他业务成本",11,IF(I630="主营业务支出",12,IF(I630="其他业务支出",13,IF(I630="营业外支出",14,IF(I630="材料采购",15,IF(I630="库存商品",16,IF(I630="库存内销商品",17,IF(I630="其他应收款",18,IF(I630="长期股权投资",19,IF(I630="其他应付款",20,IF(I630="财务费用",21,IF(I630="管理费用",22,IF(I630="管理费",23,IF(I630="销售费用",24,IF(I630="投资收益",25,IF(I630="资产处置收益",26,B))))))))))))))))))))))))))</f>
        <v>21</v>
      </c>
      <c r="I630" s="122" t="s">
        <v>60</v>
      </c>
      <c r="J630" s="16" t="s">
        <v>313</v>
      </c>
      <c r="K630" s="215">
        <v>684000</v>
      </c>
      <c r="L630" s="185"/>
      <c r="M630" s="185"/>
      <c r="N630" s="185"/>
      <c r="O630" s="89"/>
      <c r="P630" s="90"/>
      <c r="Q630" s="91"/>
      <c r="R630" s="66"/>
      <c r="S630" s="66"/>
      <c r="T630" s="67"/>
      <c r="U630" s="66"/>
      <c r="V630" s="66"/>
      <c r="W630" s="67"/>
      <c r="X630" s="68"/>
      <c r="Y630" s="68"/>
      <c r="Z630" s="69"/>
      <c r="AA630" s="70" t="e">
        <f>ROUND(#REF!-W630-Z630,2)</f>
        <v>#REF!</v>
      </c>
      <c r="AB630" s="266">
        <f t="shared" si="82"/>
        <v>684000</v>
      </c>
      <c r="AC630" s="71"/>
      <c r="AD630" s="71"/>
      <c r="AE630" s="71"/>
      <c r="AF630" s="71"/>
      <c r="AG630" s="72"/>
      <c r="AH630" s="71"/>
      <c r="AI630" s="71"/>
      <c r="AJ630" s="71"/>
      <c r="AK630" s="71"/>
      <c r="AL630" s="71"/>
      <c r="AM630" s="71"/>
    </row>
    <row r="631" spans="1:40" ht="14" customHeight="1" x14ac:dyDescent="0.3">
      <c r="A631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631" s="226">
        <v>31</v>
      </c>
      <c r="C631" s="253" t="str">
        <f t="shared" si="81"/>
        <v>1级-4级</v>
      </c>
      <c r="D631" s="253" t="s">
        <v>27</v>
      </c>
      <c r="E631" s="253" t="s">
        <v>28</v>
      </c>
      <c r="F631" s="253" t="s">
        <v>37</v>
      </c>
      <c r="G631" s="253" t="s">
        <v>42</v>
      </c>
      <c r="H631" s="280">
        <f>IF(I631="主营业务收入",1,IF(I631="营业收入",2,IF(I631="租赁收入",3,IF(I631="利息收入",4,IF(I631="企业拆借利息收入",5,IF(I631="其他业务收入",6,IF(I631="其他收入",7,IF(I631="主营业务成本",8,IF(I631="营业成本",9,IF(I631="生产成本",10,IF(I631="其他业务成本",11,IF(I631="主营业务支出",12,IF(I631="其他业务支出",13,IF(I631="营业外支出",14,IF(I631="材料采购",15,IF(I631="库存商品",16,IF(I631="库存内销商品",17,IF(I631="其他应收款",18,IF(I631="长期股权投资",19,IF(I631="其他应付款",20,IF(I631="财务费用",21,IF(I631="管理费用",22,IF(I631="管理费",23,IF(I631="销售费用",24,IF(I631="投资收益",25,IF(I631="资产处置收益",26,B))))))))))))))))))))))))))</f>
        <v>21</v>
      </c>
      <c r="I631" s="227" t="s">
        <v>60</v>
      </c>
      <c r="J631" s="241" t="s">
        <v>32</v>
      </c>
      <c r="K631" s="228">
        <v>600000</v>
      </c>
      <c r="L631" s="243"/>
      <c r="M631" s="243"/>
      <c r="N631" s="243"/>
      <c r="O631" s="235"/>
      <c r="P631" s="235"/>
      <c r="Q631" s="236"/>
      <c r="R631" s="233"/>
      <c r="S631" s="233"/>
      <c r="T631" s="234"/>
      <c r="U631" s="233"/>
      <c r="V631" s="233"/>
      <c r="W631" s="234"/>
      <c r="X631" s="235"/>
      <c r="Y631" s="235"/>
      <c r="Z631" s="236"/>
      <c r="AA631" s="237" t="e">
        <f>ROUND(#REF!-W631-Z631,2)</f>
        <v>#REF!</v>
      </c>
      <c r="AB631" s="237">
        <f t="shared" si="82"/>
        <v>600000</v>
      </c>
      <c r="AC631" s="238"/>
      <c r="AD631" s="238"/>
      <c r="AE631" s="238"/>
      <c r="AF631" s="238"/>
      <c r="AG631" s="239"/>
      <c r="AH631" s="238"/>
      <c r="AI631" s="238"/>
      <c r="AJ631" s="238"/>
      <c r="AK631" s="238"/>
      <c r="AL631" s="238"/>
      <c r="AM631" s="238"/>
      <c r="AN631" s="240"/>
    </row>
    <row r="632" spans="1:40" ht="14" x14ac:dyDescent="0.3">
      <c r="A632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632" s="11">
        <v>33</v>
      </c>
      <c r="C632" s="249" t="str">
        <f t="shared" si="81"/>
        <v>1级-4级</v>
      </c>
      <c r="D632" s="249" t="s">
        <v>27</v>
      </c>
      <c r="E632" s="249" t="s">
        <v>28</v>
      </c>
      <c r="F632" s="249" t="s">
        <v>37</v>
      </c>
      <c r="G632" s="249" t="s">
        <v>66</v>
      </c>
      <c r="H632" s="280">
        <f>IF(I632="主营业务收入",1,IF(I632="营业收入",2,IF(I632="租赁收入",3,IF(I632="利息收入",4,IF(I632="企业拆借利息收入",5,IF(I632="其他业务收入",6,IF(I632="其他收入",7,IF(I632="主营业务成本",8,IF(I632="营业成本",9,IF(I632="生产成本",10,IF(I632="其他业务成本",11,IF(I632="主营业务支出",12,IF(I632="其他业务支出",13,IF(I632="营业外支出",14,IF(I632="材料采购",15,IF(I632="库存商品",16,IF(I632="库存内销商品",17,IF(I632="其他应收款",18,IF(I632="长期股权投资",19,IF(I632="其他应付款",20,IF(I632="财务费用",21,IF(I632="管理费用",22,IF(I632="管理费",23,IF(I632="销售费用",24,IF(I632="投资收益",25,IF(I632="资产处置收益",26,B))))))))))))))))))))))))))</f>
        <v>21</v>
      </c>
      <c r="I632" s="122" t="s">
        <v>60</v>
      </c>
      <c r="J632" s="14" t="s">
        <v>32</v>
      </c>
      <c r="K632" s="215">
        <v>600000</v>
      </c>
      <c r="L632" s="185"/>
      <c r="M632" s="185"/>
      <c r="N632" s="185"/>
      <c r="O632" s="89"/>
      <c r="P632" s="89"/>
      <c r="Q632" s="91"/>
      <c r="R632" s="21"/>
      <c r="S632" s="21"/>
      <c r="T632" s="22"/>
      <c r="U632" s="21"/>
      <c r="V632" s="21"/>
      <c r="W632" s="22"/>
      <c r="X632" s="23"/>
      <c r="Y632" s="23"/>
      <c r="Z632" s="24"/>
      <c r="AA632" s="25" t="e">
        <f>ROUND(#REF!-W632-Z632,2)</f>
        <v>#REF!</v>
      </c>
      <c r="AB632" s="25">
        <f t="shared" si="82"/>
        <v>600000</v>
      </c>
      <c r="AC632" s="26"/>
      <c r="AD632" s="26"/>
      <c r="AE632" s="26"/>
      <c r="AF632" s="26"/>
      <c r="AG632" s="27"/>
      <c r="AH632" s="26"/>
      <c r="AI632" s="26"/>
      <c r="AJ632" s="26"/>
      <c r="AK632" s="26"/>
      <c r="AL632" s="26"/>
      <c r="AM632" s="26"/>
    </row>
    <row r="633" spans="1:40" ht="14" customHeight="1" x14ac:dyDescent="0.3">
      <c r="A633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33" s="11">
        <v>68</v>
      </c>
      <c r="C633" s="249" t="str">
        <f t="shared" si="81"/>
        <v>2级-2级</v>
      </c>
      <c r="D633" s="249" t="s">
        <v>29</v>
      </c>
      <c r="E633" s="249" t="s">
        <v>125</v>
      </c>
      <c r="F633" s="249" t="s">
        <v>29</v>
      </c>
      <c r="G633" s="249" t="s">
        <v>47</v>
      </c>
      <c r="H633" s="280">
        <f>IF(I633="主营业务收入",1,IF(I633="营业收入",2,IF(I633="租赁收入",3,IF(I633="利息收入",4,IF(I633="企业拆借利息收入",5,IF(I633="其他业务收入",6,IF(I633="其他收入",7,IF(I633="主营业务成本",8,IF(I633="营业成本",9,IF(I633="生产成本",10,IF(I633="其他业务成本",11,IF(I633="主营业务支出",12,IF(I633="其他业务支出",13,IF(I633="营业外支出",14,IF(I633="材料采购",15,IF(I633="库存商品",16,IF(I633="库存内销商品",17,IF(I633="其他应收款",18,IF(I633="长期股权投资",19,IF(I633="其他应付款",20,IF(I633="财务费用",21,IF(I633="管理费用",22,IF(I633="管理费",23,IF(I633="销售费用",24,IF(I633="投资收益",25,IF(I633="资产处置收益",26,B))))))))))))))))))))))))))</f>
        <v>21</v>
      </c>
      <c r="I633" s="122" t="s">
        <v>60</v>
      </c>
      <c r="J633" s="16"/>
      <c r="K633" s="215">
        <v>482875</v>
      </c>
      <c r="L633" s="185"/>
      <c r="M633" s="185"/>
      <c r="N633" s="185"/>
      <c r="O633" s="89"/>
      <c r="P633" s="89"/>
      <c r="Q633" s="91"/>
      <c r="R633" s="21"/>
      <c r="S633" s="21"/>
      <c r="T633" s="22"/>
      <c r="U633" s="21"/>
      <c r="V633" s="21"/>
      <c r="W633" s="22"/>
      <c r="X633" s="23"/>
      <c r="Y633" s="23"/>
      <c r="Z633" s="24"/>
      <c r="AA633" s="25" t="e">
        <f>ROUND(#REF!-W633-Z633,2)</f>
        <v>#REF!</v>
      </c>
      <c r="AB633" s="25">
        <f t="shared" si="82"/>
        <v>482875</v>
      </c>
      <c r="AC633" s="26"/>
      <c r="AD633" s="26"/>
      <c r="AE633" s="26"/>
      <c r="AF633" s="26"/>
      <c r="AG633" s="27"/>
      <c r="AH633" s="26"/>
      <c r="AI633" s="26"/>
      <c r="AJ633" s="26"/>
      <c r="AK633" s="26"/>
      <c r="AL633" s="26"/>
      <c r="AM633" s="26"/>
    </row>
    <row r="634" spans="1:40" ht="14" x14ac:dyDescent="0.3">
      <c r="A634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634" s="226">
        <v>56</v>
      </c>
      <c r="C634" s="253" t="str">
        <f t="shared" si="81"/>
        <v>2级-2级</v>
      </c>
      <c r="D634" s="253" t="s">
        <v>29</v>
      </c>
      <c r="E634" s="253" t="s">
        <v>47</v>
      </c>
      <c r="F634" s="253" t="s">
        <v>29</v>
      </c>
      <c r="G634" s="253" t="s">
        <v>125</v>
      </c>
      <c r="H634" s="280">
        <f>IF(I634="主营业务收入",1,IF(I634="营业收入",2,IF(I634="租赁收入",3,IF(I634="利息收入",4,IF(I634="企业拆借利息收入",5,IF(I634="其他业务收入",6,IF(I634="其他收入",7,IF(I634="主营业务成本",8,IF(I634="营业成本",9,IF(I634="生产成本",10,IF(I634="其他业务成本",11,IF(I634="主营业务支出",12,IF(I634="其他业务支出",13,IF(I634="营业外支出",14,IF(I634="材料采购",15,IF(I634="库存商品",16,IF(I634="库存内销商品",17,IF(I634="其他应收款",18,IF(I634="长期股权投资",19,IF(I634="其他应付款",20,IF(I634="财务费用",21,IF(I634="管理费用",22,IF(I634="管理费",23,IF(I634="销售费用",24,IF(I634="投资收益",25,IF(I634="资产处置收益",26,B))))))))))))))))))))))))))</f>
        <v>21</v>
      </c>
      <c r="I634" s="227" t="s">
        <v>60</v>
      </c>
      <c r="J634" s="245"/>
      <c r="K634" s="228">
        <v>455542.45</v>
      </c>
      <c r="L634" s="245"/>
      <c r="M634" s="245"/>
      <c r="N634" s="234"/>
      <c r="O634" s="235"/>
      <c r="P634" s="246"/>
      <c r="Q634" s="236"/>
      <c r="R634" s="233"/>
      <c r="S634" s="233"/>
      <c r="T634" s="234"/>
      <c r="U634" s="233"/>
      <c r="V634" s="233"/>
      <c r="W634" s="234"/>
      <c r="X634" s="235"/>
      <c r="Y634" s="235"/>
      <c r="Z634" s="236"/>
      <c r="AA634" s="237">
        <f>ROUND(K634-W634-Z634,2)</f>
        <v>455542.45</v>
      </c>
      <c r="AB634" s="237">
        <f>ROUND(N634+Q634-T634,2)</f>
        <v>0</v>
      </c>
      <c r="AC634" s="238"/>
      <c r="AD634" s="238"/>
      <c r="AE634" s="238"/>
      <c r="AF634" s="238"/>
      <c r="AG634" s="239"/>
      <c r="AH634" s="238"/>
      <c r="AI634" s="238"/>
      <c r="AJ634" s="238"/>
      <c r="AK634" s="238"/>
      <c r="AL634" s="238"/>
      <c r="AM634" s="238"/>
      <c r="AN634" s="240"/>
    </row>
    <row r="635" spans="1:40" ht="14" customHeight="1" x14ac:dyDescent="0.3">
      <c r="A635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635" s="11">
        <v>27</v>
      </c>
      <c r="C635" s="249" t="str">
        <f t="shared" si="81"/>
        <v>1级-2级</v>
      </c>
      <c r="D635" s="249" t="s">
        <v>27</v>
      </c>
      <c r="E635" s="249" t="s">
        <v>28</v>
      </c>
      <c r="F635" s="249" t="s">
        <v>29</v>
      </c>
      <c r="G635" s="249" t="s">
        <v>63</v>
      </c>
      <c r="H635" s="280">
        <f>IF(I635="主营业务收入",1,IF(I635="营业收入",2,IF(I635="租赁收入",3,IF(I635="利息收入",4,IF(I635="企业拆借利息收入",5,IF(I635="其他业务收入",6,IF(I635="其他收入",7,IF(I635="主营业务成本",8,IF(I635="营业成本",9,IF(I635="生产成本",10,IF(I635="其他业务成本",11,IF(I635="主营业务支出",12,IF(I635="其他业务支出",13,IF(I635="营业外支出",14,IF(I635="材料采购",15,IF(I635="库存商品",16,IF(I635="库存内销商品",17,IF(I635="其他应收款",18,IF(I635="长期股权投资",19,IF(I635="其他应付款",20,IF(I635="财务费用",21,IF(I635="管理费用",22,IF(I635="管理费",23,IF(I635="销售费用",24,IF(I635="投资收益",25,IF(I635="资产处置收益",26,B))))))))))))))))))))))))))</f>
        <v>21</v>
      </c>
      <c r="I635" s="122" t="s">
        <v>60</v>
      </c>
      <c r="J635" s="14" t="s">
        <v>32</v>
      </c>
      <c r="K635" s="215">
        <v>450000</v>
      </c>
      <c r="L635" s="185"/>
      <c r="M635" s="185"/>
      <c r="N635" s="185"/>
      <c r="O635" s="89"/>
      <c r="P635" s="89"/>
      <c r="Q635" s="91"/>
      <c r="R635" s="21"/>
      <c r="S635" s="21"/>
      <c r="T635" s="22"/>
      <c r="U635" s="21"/>
      <c r="V635" s="21"/>
      <c r="W635" s="22"/>
      <c r="X635" s="23"/>
      <c r="Y635" s="23"/>
      <c r="Z635" s="24"/>
      <c r="AA635" s="25" t="e">
        <f>ROUND(#REF!-W635-Z635,2)</f>
        <v>#REF!</v>
      </c>
      <c r="AB635" s="25">
        <f>ROUND(K635+Q635-T635,2)</f>
        <v>450000</v>
      </c>
      <c r="AC635" s="26"/>
      <c r="AD635" s="26"/>
      <c r="AE635" s="26"/>
      <c r="AF635" s="26"/>
      <c r="AG635" s="27"/>
      <c r="AH635" s="26"/>
      <c r="AI635" s="26"/>
      <c r="AJ635" s="26"/>
      <c r="AK635" s="26"/>
      <c r="AL635" s="26"/>
      <c r="AM635" s="26"/>
    </row>
    <row r="636" spans="1:40" ht="14" customHeight="1" x14ac:dyDescent="0.3">
      <c r="A636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36" s="11">
        <v>184</v>
      </c>
      <c r="C636" s="249" t="str">
        <f t="shared" si="81"/>
        <v>2级-2级</v>
      </c>
      <c r="D636" s="249" t="s">
        <v>29</v>
      </c>
      <c r="E636" s="249" t="s">
        <v>259</v>
      </c>
      <c r="F636" s="249" t="s">
        <v>29</v>
      </c>
      <c r="G636" s="249" t="s">
        <v>64</v>
      </c>
      <c r="H636" s="280">
        <f>IF(I636="主营业务收入",1,IF(I636="营业收入",2,IF(I636="租赁收入",3,IF(I636="利息收入",4,IF(I636="企业拆借利息收入",5,IF(I636="其他业务收入",6,IF(I636="其他收入",7,IF(I636="主营业务成本",8,IF(I636="营业成本",9,IF(I636="生产成本",10,IF(I636="其他业务成本",11,IF(I636="主营业务支出",12,IF(I636="其他业务支出",13,IF(I636="营业外支出",14,IF(I636="材料采购",15,IF(I636="库存商品",16,IF(I636="库存内销商品",17,IF(I636="其他应收款",18,IF(I636="长期股权投资",19,IF(I636="其他应付款",20,IF(I636="财务费用",21,IF(I636="管理费用",22,IF(I636="管理费",23,IF(I636="销售费用",24,IF(I636="投资收益",25,IF(I636="资产处置收益",26,B))))))))))))))))))))))))))</f>
        <v>21</v>
      </c>
      <c r="I636" s="122" t="s">
        <v>60</v>
      </c>
      <c r="J636" s="16"/>
      <c r="K636" s="215">
        <v>376415.04</v>
      </c>
      <c r="L636" s="185"/>
      <c r="M636" s="185"/>
      <c r="N636" s="185"/>
      <c r="O636" s="89"/>
      <c r="P636" s="90"/>
      <c r="Q636" s="91"/>
      <c r="R636" s="66"/>
      <c r="S636" s="66"/>
      <c r="T636" s="67"/>
      <c r="U636" s="66"/>
      <c r="V636" s="66"/>
      <c r="W636" s="67"/>
      <c r="X636" s="68"/>
      <c r="Y636" s="68"/>
      <c r="Z636" s="69"/>
      <c r="AA636" s="70" t="e">
        <f>ROUND(#REF!-W636-Z636,2)</f>
        <v>#REF!</v>
      </c>
      <c r="AB636" s="70">
        <f>ROUND(K636+Q636-T636,2)</f>
        <v>376415.04</v>
      </c>
      <c r="AC636" s="71"/>
      <c r="AD636" s="71"/>
      <c r="AE636" s="71"/>
      <c r="AF636" s="71"/>
      <c r="AG636" s="72"/>
      <c r="AH636" s="71"/>
      <c r="AI636" s="71"/>
      <c r="AJ636" s="71"/>
      <c r="AK636" s="71"/>
      <c r="AL636" s="71"/>
      <c r="AM636" s="71"/>
    </row>
    <row r="637" spans="1:40" ht="14" customHeight="1" x14ac:dyDescent="0.3">
      <c r="A637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37" s="226">
        <v>233</v>
      </c>
      <c r="C637" s="253" t="str">
        <f t="shared" si="81"/>
        <v>2级-2级</v>
      </c>
      <c r="D637" s="253" t="s">
        <v>658</v>
      </c>
      <c r="E637" s="253" t="s">
        <v>131</v>
      </c>
      <c r="F637" s="253" t="s">
        <v>658</v>
      </c>
      <c r="G637" s="253" t="s">
        <v>259</v>
      </c>
      <c r="H637" s="280">
        <f>IF(I637="主营业务收入",1,IF(I637="营业收入",2,IF(I637="租赁收入",3,IF(I637="利息收入",4,IF(I637="企业拆借利息收入",5,IF(I637="其他业务收入",6,IF(I637="其他收入",7,IF(I637="主营业务成本",8,IF(I637="营业成本",9,IF(I637="生产成本",10,IF(I637="其他业务成本",11,IF(I637="主营业务支出",12,IF(I637="其他业务支出",13,IF(I637="营业外支出",14,IF(I637="材料采购",15,IF(I637="库存商品",16,IF(I637="库存内销商品",17,IF(I637="其他应收款",18,IF(I637="长期股权投资",19,IF(I637="其他应付款",20,IF(I637="财务费用",21,IF(I637="管理费用",22,IF(I637="管理费",23,IF(I637="销售费用",24,IF(I637="投资收益",25,IF(I637="资产处置收益",26,B))))))))))))))))))))))))))</f>
        <v>21</v>
      </c>
      <c r="I637" s="227" t="s">
        <v>60</v>
      </c>
      <c r="J637" s="245"/>
      <c r="K637" s="228">
        <v>346019.89</v>
      </c>
      <c r="L637" s="243"/>
      <c r="M637" s="243"/>
      <c r="N637" s="243"/>
      <c r="O637" s="235"/>
      <c r="P637" s="246"/>
      <c r="Q637" s="236"/>
      <c r="R637" s="233"/>
      <c r="S637" s="233"/>
      <c r="T637" s="234"/>
      <c r="U637" s="233"/>
      <c r="V637" s="233"/>
      <c r="W637" s="234"/>
      <c r="X637" s="235"/>
      <c r="Y637" s="235"/>
      <c r="Z637" s="236"/>
      <c r="AA637" s="237" t="e">
        <f>ROUND(#REF!-W637-Z637,2)</f>
        <v>#REF!</v>
      </c>
      <c r="AB637" s="237" t="e">
        <f>ROUND(#REF!+Q637-T637,2)</f>
        <v>#REF!</v>
      </c>
      <c r="AC637" s="238"/>
      <c r="AD637" s="238"/>
      <c r="AE637" s="238"/>
      <c r="AF637" s="238"/>
      <c r="AG637" s="239"/>
      <c r="AH637" s="238"/>
      <c r="AI637" s="238"/>
      <c r="AJ637" s="238"/>
      <c r="AK637" s="238"/>
      <c r="AL637" s="238"/>
      <c r="AM637" s="238"/>
      <c r="AN637" s="240"/>
    </row>
    <row r="638" spans="1:40" ht="14" customHeight="1" x14ac:dyDescent="0.3">
      <c r="A638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638" s="11">
        <v>26</v>
      </c>
      <c r="C638" s="249" t="str">
        <f t="shared" si="81"/>
        <v>1级-2级</v>
      </c>
      <c r="D638" s="249" t="s">
        <v>27</v>
      </c>
      <c r="E638" s="249" t="s">
        <v>28</v>
      </c>
      <c r="F638" s="249" t="s">
        <v>29</v>
      </c>
      <c r="G638" s="249" t="s">
        <v>62</v>
      </c>
      <c r="H638" s="280">
        <f>IF(I638="主营业务收入",1,IF(I638="营业收入",2,IF(I638="租赁收入",3,IF(I638="利息收入",4,IF(I638="企业拆借利息收入",5,IF(I638="其他业务收入",6,IF(I638="其他收入",7,IF(I638="主营业务成本",8,IF(I638="营业成本",9,IF(I638="生产成本",10,IF(I638="其他业务成本",11,IF(I638="主营业务支出",12,IF(I638="其他业务支出",13,IF(I638="营业外支出",14,IF(I638="材料采购",15,IF(I638="库存商品",16,IF(I638="库存内销商品",17,IF(I638="其他应收款",18,IF(I638="长期股权投资",19,IF(I638="其他应付款",20,IF(I638="财务费用",21,IF(I638="管理费用",22,IF(I638="管理费",23,IF(I638="销售费用",24,IF(I638="投资收益",25,IF(I638="资产处置收益",26,B))))))))))))))))))))))))))</f>
        <v>21</v>
      </c>
      <c r="I638" s="122" t="s">
        <v>60</v>
      </c>
      <c r="J638" s="14" t="s">
        <v>32</v>
      </c>
      <c r="K638" s="215">
        <v>195000</v>
      </c>
      <c r="L638" s="185"/>
      <c r="M638" s="185"/>
      <c r="N638" s="185"/>
      <c r="O638" s="89"/>
      <c r="P638" s="90"/>
      <c r="Q638" s="91"/>
      <c r="R638" s="21"/>
      <c r="S638" s="21"/>
      <c r="T638" s="22"/>
      <c r="U638" s="21"/>
      <c r="V638" s="21"/>
      <c r="W638" s="22"/>
      <c r="X638" s="23"/>
      <c r="Y638" s="23"/>
      <c r="Z638" s="24"/>
      <c r="AA638" s="25" t="e">
        <f>ROUND(#REF!-W638-Z638,2)</f>
        <v>#REF!</v>
      </c>
      <c r="AB638" s="25">
        <f t="shared" ref="AB638:AB644" si="84">ROUND(K638+Q638-T638,2)</f>
        <v>195000</v>
      </c>
      <c r="AC638" s="26"/>
      <c r="AD638" s="26"/>
      <c r="AE638" s="26"/>
      <c r="AF638" s="26"/>
      <c r="AG638" s="27"/>
      <c r="AH638" s="26"/>
      <c r="AI638" s="26"/>
      <c r="AJ638" s="26"/>
      <c r="AK638" s="26"/>
      <c r="AL638" s="26"/>
      <c r="AM638" s="26"/>
    </row>
    <row r="639" spans="1:40" ht="14" x14ac:dyDescent="0.3">
      <c r="A639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639" s="11">
        <v>23</v>
      </c>
      <c r="C639" s="249" t="str">
        <f t="shared" si="81"/>
        <v>1级-2级</v>
      </c>
      <c r="D639" s="249" t="s">
        <v>27</v>
      </c>
      <c r="E639" s="249" t="s">
        <v>28</v>
      </c>
      <c r="F639" s="249" t="s">
        <v>29</v>
      </c>
      <c r="G639" s="249" t="s">
        <v>61</v>
      </c>
      <c r="H639" s="280">
        <f>IF(I639="主营业务收入",1,IF(I639="营业收入",2,IF(I639="租赁收入",3,IF(I639="利息收入",4,IF(I639="企业拆借利息收入",5,IF(I639="其他业务收入",6,IF(I639="其他收入",7,IF(I639="主营业务成本",8,IF(I639="营业成本",9,IF(I639="生产成本",10,IF(I639="其他业务成本",11,IF(I639="主营业务支出",12,IF(I639="其他业务支出",13,IF(I639="营业外支出",14,IF(I639="材料采购",15,IF(I639="库存商品",16,IF(I639="库存内销商品",17,IF(I639="其他应收款",18,IF(I639="长期股权投资",19,IF(I639="其他应付款",20,IF(I639="财务费用",21,IF(I639="管理费用",22,IF(I639="管理费",23,IF(I639="销售费用",24,IF(I639="投资收益",25,IF(I639="资产处置收益",26,B))))))))))))))))))))))))))</f>
        <v>21</v>
      </c>
      <c r="I639" s="122" t="s">
        <v>60</v>
      </c>
      <c r="J639" s="14" t="s">
        <v>32</v>
      </c>
      <c r="K639" s="215">
        <v>150000</v>
      </c>
      <c r="L639" s="185"/>
      <c r="M639" s="185"/>
      <c r="N639" s="185"/>
      <c r="O639" s="89"/>
      <c r="P639" s="89"/>
      <c r="Q639" s="91"/>
      <c r="R639" s="21"/>
      <c r="S639" s="21"/>
      <c r="T639" s="22"/>
      <c r="U639" s="21"/>
      <c r="V639" s="21"/>
      <c r="W639" s="22"/>
      <c r="X639" s="23"/>
      <c r="Y639" s="23"/>
      <c r="Z639" s="24"/>
      <c r="AA639" s="25" t="e">
        <f>ROUND(#REF!-W639-Z639,2)</f>
        <v>#REF!</v>
      </c>
      <c r="AB639" s="25">
        <f t="shared" si="84"/>
        <v>150000</v>
      </c>
      <c r="AC639" s="26"/>
      <c r="AD639" s="26"/>
      <c r="AE639" s="26"/>
      <c r="AF639" s="26"/>
      <c r="AG639" s="27"/>
      <c r="AH639" s="26"/>
      <c r="AI639" s="26"/>
      <c r="AJ639" s="26"/>
      <c r="AK639" s="26"/>
      <c r="AL639" s="26"/>
      <c r="AM639" s="26"/>
    </row>
    <row r="640" spans="1:40" ht="14" customHeight="1" x14ac:dyDescent="0.3">
      <c r="A640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640" s="11">
        <v>28</v>
      </c>
      <c r="C640" s="249" t="str">
        <f t="shared" si="81"/>
        <v>1级-2级</v>
      </c>
      <c r="D640" s="249" t="s">
        <v>27</v>
      </c>
      <c r="E640" s="249" t="s">
        <v>28</v>
      </c>
      <c r="F640" s="249" t="s">
        <v>29</v>
      </c>
      <c r="G640" s="249" t="s">
        <v>64</v>
      </c>
      <c r="H640" s="280">
        <f>IF(I640="主营业务收入",1,IF(I640="营业收入",2,IF(I640="租赁收入",3,IF(I640="利息收入",4,IF(I640="企业拆借利息收入",5,IF(I640="其他业务收入",6,IF(I640="其他收入",7,IF(I640="主营业务成本",8,IF(I640="营业成本",9,IF(I640="生产成本",10,IF(I640="其他业务成本",11,IF(I640="主营业务支出",12,IF(I640="其他业务支出",13,IF(I640="营业外支出",14,IF(I640="材料采购",15,IF(I640="库存商品",16,IF(I640="库存内销商品",17,IF(I640="其他应收款",18,IF(I640="长期股权投资",19,IF(I640="其他应付款",20,IF(I640="财务费用",21,IF(I640="管理费用",22,IF(I640="管理费",23,IF(I640="销售费用",24,IF(I640="投资收益",25,IF(I640="资产处置收益",26,B))))))))))))))))))))))))))</f>
        <v>21</v>
      </c>
      <c r="I640" s="122" t="s">
        <v>60</v>
      </c>
      <c r="J640" s="14" t="s">
        <v>32</v>
      </c>
      <c r="K640" s="215">
        <v>150000</v>
      </c>
      <c r="L640" s="198"/>
      <c r="M640" s="198"/>
      <c r="N640" s="198"/>
      <c r="O640" s="89"/>
      <c r="P640" s="89"/>
      <c r="Q640" s="91"/>
      <c r="R640" s="21"/>
      <c r="S640" s="21"/>
      <c r="T640" s="22"/>
      <c r="U640" s="21"/>
      <c r="V640" s="21"/>
      <c r="W640" s="22"/>
      <c r="X640" s="23"/>
      <c r="Y640" s="23"/>
      <c r="Z640" s="24"/>
      <c r="AA640" s="25" t="e">
        <f>ROUND(#REF!-W640-Z640,2)</f>
        <v>#REF!</v>
      </c>
      <c r="AB640" s="25">
        <f t="shared" si="84"/>
        <v>150000</v>
      </c>
      <c r="AC640" s="26"/>
      <c r="AD640" s="26"/>
      <c r="AE640" s="26"/>
      <c r="AF640" s="26"/>
      <c r="AG640" s="27"/>
      <c r="AH640" s="26"/>
      <c r="AI640" s="26"/>
      <c r="AJ640" s="26"/>
      <c r="AK640" s="26"/>
      <c r="AL640" s="26"/>
      <c r="AM640" s="26"/>
    </row>
    <row r="641" spans="1:40" ht="14" customHeight="1" x14ac:dyDescent="0.3">
      <c r="A641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41" s="11">
        <v>241</v>
      </c>
      <c r="C641" s="249" t="str">
        <f t="shared" si="81"/>
        <v>2级-2级</v>
      </c>
      <c r="D641" s="249" t="s">
        <v>658</v>
      </c>
      <c r="E641" s="251" t="s">
        <v>301</v>
      </c>
      <c r="F641" s="249" t="s">
        <v>658</v>
      </c>
      <c r="G641" s="251" t="s">
        <v>671</v>
      </c>
      <c r="H641" s="280">
        <f>IF(I641="主营业务收入",1,IF(I641="营业收入",2,IF(I641="租赁收入",3,IF(I641="利息收入",4,IF(I641="企业拆借利息收入",5,IF(I641="其他业务收入",6,IF(I641="其他收入",7,IF(I641="主营业务成本",8,IF(I641="营业成本",9,IF(I641="生产成本",10,IF(I641="其他业务成本",11,IF(I641="主营业务支出",12,IF(I641="其他业务支出",13,IF(I641="营业外支出",14,IF(I641="材料采购",15,IF(I641="库存商品",16,IF(I641="库存内销商品",17,IF(I641="其他应收款",18,IF(I641="长期股权投资",19,IF(I641="其他应付款",20,IF(I641="财务费用",21,IF(I641="管理费用",22,IF(I641="管理费",23,IF(I641="销售费用",24,IF(I641="投资收益",25,IF(I641="资产处置收益",26,B))))))))))))))))))))))))))</f>
        <v>21</v>
      </c>
      <c r="I641" s="122" t="s">
        <v>60</v>
      </c>
      <c r="J641" s="16" t="s">
        <v>313</v>
      </c>
      <c r="K641" s="215">
        <v>116533.33</v>
      </c>
      <c r="L641" s="185"/>
      <c r="M641" s="185"/>
      <c r="N641" s="185"/>
      <c r="O641" s="89"/>
      <c r="P641" s="90"/>
      <c r="Q641" s="91"/>
      <c r="R641" s="66"/>
      <c r="S641" s="66"/>
      <c r="T641" s="67"/>
      <c r="U641" s="66"/>
      <c r="V641" s="66"/>
      <c r="W641" s="67"/>
      <c r="X641" s="68"/>
      <c r="Y641" s="68"/>
      <c r="Z641" s="69"/>
      <c r="AA641" s="70" t="e">
        <f>ROUND(#REF!-W641-Z641,2)</f>
        <v>#REF!</v>
      </c>
      <c r="AB641" s="70">
        <f t="shared" si="84"/>
        <v>116533.33</v>
      </c>
      <c r="AC641" s="71"/>
      <c r="AD641" s="71"/>
      <c r="AE641" s="71"/>
      <c r="AF641" s="71"/>
      <c r="AG641" s="72"/>
      <c r="AH641" s="71"/>
      <c r="AI641" s="71"/>
      <c r="AJ641" s="71"/>
      <c r="AK641" s="71"/>
      <c r="AL641" s="71"/>
      <c r="AM641" s="71"/>
    </row>
    <row r="642" spans="1:40" ht="14" customHeight="1" x14ac:dyDescent="0.3">
      <c r="A642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642" s="11">
        <v>25</v>
      </c>
      <c r="C642" s="249" t="str">
        <f t="shared" si="81"/>
        <v>1级-3级</v>
      </c>
      <c r="D642" s="249" t="s">
        <v>27</v>
      </c>
      <c r="E642" s="249" t="s">
        <v>28</v>
      </c>
      <c r="F642" s="249" t="s">
        <v>33</v>
      </c>
      <c r="G642" s="249" t="s">
        <v>34</v>
      </c>
      <c r="H642" s="280">
        <f>IF(I642="主营业务收入",1,IF(I642="营业收入",2,IF(I642="租赁收入",3,IF(I642="利息收入",4,IF(I642="企业拆借利息收入",5,IF(I642="其他业务收入",6,IF(I642="其他收入",7,IF(I642="主营业务成本",8,IF(I642="营业成本",9,IF(I642="生产成本",10,IF(I642="其他业务成本",11,IF(I642="主营业务支出",12,IF(I642="其他业务支出",13,IF(I642="营业外支出",14,IF(I642="材料采购",15,IF(I642="库存商品",16,IF(I642="库存内销商品",17,IF(I642="其他应收款",18,IF(I642="长期股权投资",19,IF(I642="其他应付款",20,IF(I642="财务费用",21,IF(I642="管理费用",22,IF(I642="管理费",23,IF(I642="销售费用",24,IF(I642="投资收益",25,IF(I642="资产处置收益",26,B))))))))))))))))))))))))))</f>
        <v>21</v>
      </c>
      <c r="I642" s="122" t="s">
        <v>60</v>
      </c>
      <c r="J642" s="14" t="s">
        <v>32</v>
      </c>
      <c r="K642" s="215">
        <v>98333.33</v>
      </c>
      <c r="L642" s="185"/>
      <c r="M642" s="185"/>
      <c r="N642" s="185"/>
      <c r="O642" s="89"/>
      <c r="P642" s="90"/>
      <c r="Q642" s="91"/>
      <c r="R642" s="21"/>
      <c r="S642" s="21"/>
      <c r="T642" s="22"/>
      <c r="U642" s="21"/>
      <c r="V642" s="21"/>
      <c r="W642" s="22"/>
      <c r="X642" s="23"/>
      <c r="Y642" s="23"/>
      <c r="Z642" s="24"/>
      <c r="AA642" s="25" t="e">
        <f>ROUND(#REF!-W642-Z642,2)</f>
        <v>#REF!</v>
      </c>
      <c r="AB642" s="25">
        <f t="shared" si="84"/>
        <v>98333.33</v>
      </c>
      <c r="AC642" s="26"/>
      <c r="AD642" s="26"/>
      <c r="AE642" s="26"/>
      <c r="AF642" s="26"/>
      <c r="AG642" s="27"/>
      <c r="AH642" s="26"/>
      <c r="AI642" s="26"/>
      <c r="AJ642" s="26"/>
      <c r="AK642" s="26"/>
      <c r="AL642" s="26"/>
      <c r="AM642" s="26"/>
    </row>
    <row r="643" spans="1:40" ht="14" customHeight="1" x14ac:dyDescent="0.3">
      <c r="A643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643" s="11">
        <v>35</v>
      </c>
      <c r="C643" s="249" t="str">
        <f t="shared" si="81"/>
        <v>1级-2级</v>
      </c>
      <c r="D643" s="249" t="s">
        <v>27</v>
      </c>
      <c r="E643" s="249" t="s">
        <v>28</v>
      </c>
      <c r="F643" s="249" t="s">
        <v>29</v>
      </c>
      <c r="G643" s="249" t="s">
        <v>49</v>
      </c>
      <c r="H643" s="280">
        <f>IF(I643="主营业务收入",1,IF(I643="营业收入",2,IF(I643="租赁收入",3,IF(I643="利息收入",4,IF(I643="企业拆借利息收入",5,IF(I643="其他业务收入",6,IF(I643="其他收入",7,IF(I643="主营业务成本",8,IF(I643="营业成本",9,IF(I643="生产成本",10,IF(I643="其他业务成本",11,IF(I643="主营业务支出",12,IF(I643="其他业务支出",13,IF(I643="营业外支出",14,IF(I643="材料采购",15,IF(I643="库存商品",16,IF(I643="库存内销商品",17,IF(I643="其他应收款",18,IF(I643="长期股权投资",19,IF(I643="其他应付款",20,IF(I643="财务费用",21,IF(I643="管理费用",22,IF(I643="管理费",23,IF(I643="销售费用",24,IF(I643="投资收益",25,IF(I643="资产处置收益",26,B))))))))))))))))))))))))))</f>
        <v>21</v>
      </c>
      <c r="I643" s="122" t="s">
        <v>60</v>
      </c>
      <c r="J643" s="14" t="s">
        <v>32</v>
      </c>
      <c r="K643" s="215">
        <v>82500</v>
      </c>
      <c r="L643" s="185"/>
      <c r="M643" s="185"/>
      <c r="N643" s="185"/>
      <c r="O643" s="89"/>
      <c r="P643" s="89"/>
      <c r="Q643" s="91"/>
      <c r="R643" s="21"/>
      <c r="S643" s="21"/>
      <c r="T643" s="22"/>
      <c r="U643" s="21"/>
      <c r="V643" s="21"/>
      <c r="W643" s="22"/>
      <c r="X643" s="23"/>
      <c r="Y643" s="23"/>
      <c r="Z643" s="24"/>
      <c r="AA643" s="25" t="e">
        <f>ROUND(#REF!-W643-Z643,2)</f>
        <v>#REF!</v>
      </c>
      <c r="AB643" s="25">
        <f t="shared" si="84"/>
        <v>82500</v>
      </c>
      <c r="AC643" s="26"/>
      <c r="AD643" s="26"/>
      <c r="AE643" s="26"/>
      <c r="AF643" s="26"/>
      <c r="AG643" s="27"/>
      <c r="AH643" s="26"/>
      <c r="AI643" s="26"/>
      <c r="AJ643" s="26"/>
      <c r="AK643" s="26"/>
      <c r="AL643" s="26"/>
      <c r="AM643" s="26"/>
    </row>
    <row r="644" spans="1:40" ht="14" customHeight="1" x14ac:dyDescent="0.3">
      <c r="A644" s="225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644" s="226">
        <v>34</v>
      </c>
      <c r="C644" s="253" t="str">
        <f t="shared" si="81"/>
        <v>1级-2级</v>
      </c>
      <c r="D644" s="253" t="s">
        <v>27</v>
      </c>
      <c r="E644" s="253" t="s">
        <v>28</v>
      </c>
      <c r="F644" s="253" t="s">
        <v>29</v>
      </c>
      <c r="G644" s="253" t="s">
        <v>67</v>
      </c>
      <c r="H644" s="280">
        <f>IF(I644="主营业务收入",1,IF(I644="营业收入",2,IF(I644="租赁收入",3,IF(I644="利息收入",4,IF(I644="企业拆借利息收入",5,IF(I644="其他业务收入",6,IF(I644="其他收入",7,IF(I644="主营业务成本",8,IF(I644="营业成本",9,IF(I644="生产成本",10,IF(I644="其他业务成本",11,IF(I644="主营业务支出",12,IF(I644="其他业务支出",13,IF(I644="营业外支出",14,IF(I644="材料采购",15,IF(I644="库存商品",16,IF(I644="库存内销商品",17,IF(I644="其他应收款",18,IF(I644="长期股权投资",19,IF(I644="其他应付款",20,IF(I644="财务费用",21,IF(I644="管理费用",22,IF(I644="管理费",23,IF(I644="销售费用",24,IF(I644="投资收益",25,IF(I644="资产处置收益",26,B))))))))))))))))))))))))))</f>
        <v>21</v>
      </c>
      <c r="I644" s="227" t="s">
        <v>60</v>
      </c>
      <c r="J644" s="241" t="s">
        <v>32</v>
      </c>
      <c r="K644" s="228">
        <v>45000</v>
      </c>
      <c r="L644" s="229"/>
      <c r="M644" s="229"/>
      <c r="N644" s="229"/>
      <c r="O644" s="235"/>
      <c r="P644" s="235"/>
      <c r="Q644" s="236"/>
      <c r="R644" s="233"/>
      <c r="S644" s="233"/>
      <c r="T644" s="234"/>
      <c r="U644" s="233"/>
      <c r="V644" s="233"/>
      <c r="W644" s="234"/>
      <c r="X644" s="235"/>
      <c r="Y644" s="235"/>
      <c r="Z644" s="236"/>
      <c r="AA644" s="237" t="e">
        <f>ROUND(#REF!-W644-Z644,2)</f>
        <v>#REF!</v>
      </c>
      <c r="AB644" s="237">
        <f t="shared" si="84"/>
        <v>45000</v>
      </c>
      <c r="AC644" s="238"/>
      <c r="AD644" s="238"/>
      <c r="AE644" s="238"/>
      <c r="AF644" s="238"/>
      <c r="AG644" s="239"/>
      <c r="AH644" s="238"/>
      <c r="AI644" s="238"/>
      <c r="AJ644" s="238"/>
      <c r="AK644" s="238"/>
      <c r="AL644" s="238"/>
      <c r="AM644" s="238"/>
      <c r="AN644" s="240"/>
    </row>
    <row r="645" spans="1:40" ht="14" customHeight="1" x14ac:dyDescent="0.3">
      <c r="A645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45" s="11">
        <v>497</v>
      </c>
      <c r="C645" s="249" t="str">
        <f t="shared" ref="C645:C671" si="85">TEXT(D645,"000")&amp;"-"&amp;TEXT(F645,"000")</f>
        <v>2级-3级</v>
      </c>
      <c r="D645" s="249" t="s">
        <v>29</v>
      </c>
      <c r="E645" s="251" t="s">
        <v>56</v>
      </c>
      <c r="F645" s="249" t="s">
        <v>33</v>
      </c>
      <c r="G645" s="249" t="s">
        <v>446</v>
      </c>
      <c r="H645" s="280">
        <f>IF(I645="主营业务收入",1,IF(I645="营业收入",2,IF(I645="租赁收入",3,IF(I645="利息收入",4,IF(I645="企业拆借利息收入",5,IF(I645="其他业务收入",6,IF(I645="其他收入",7,IF(I645="主营业务成本",8,IF(I645="营业成本",9,IF(I645="生产成本",10,IF(I645="其他业务成本",11,IF(I645="主营业务支出",12,IF(I645="其他业务支出",13,IF(I645="营业外支出",14,IF(I645="材料采购",15,IF(I645="库存商品",16,IF(I645="库存内销商品",17,IF(I645="其他应收款",18,IF(I645="长期股权投资",19,IF(I645="其他应付款",20,IF(I645="财务费用",21,IF(I645="管理费用",22,IF(I645="管理费",23,IF(I645="销售费用",24,IF(I645="投资收益",25,IF(I645="资产处置收益",26,B))))))))))))))))))))))))))</f>
        <v>22</v>
      </c>
      <c r="I645" s="122" t="s">
        <v>68</v>
      </c>
      <c r="J645" s="312" t="s">
        <v>256</v>
      </c>
      <c r="K645" s="215">
        <v>2937607.26</v>
      </c>
      <c r="L645" s="189"/>
      <c r="M645" s="198"/>
      <c r="N645" s="198"/>
      <c r="O645" s="185"/>
      <c r="P645" s="89"/>
      <c r="Q645" s="89"/>
      <c r="R645" s="91"/>
      <c r="S645" s="66"/>
      <c r="T645" s="66"/>
      <c r="U645" s="67"/>
      <c r="V645" s="66"/>
      <c r="W645" s="66"/>
      <c r="X645" s="67"/>
      <c r="Y645" s="68"/>
      <c r="Z645" s="68"/>
      <c r="AA645" s="69"/>
      <c r="AB645" s="70">
        <f>ROUND(L645-X645-AA645,2)</f>
        <v>0</v>
      </c>
      <c r="AC645" s="70">
        <f>ROUND(K645+R645-U645,2)</f>
        <v>2937607.26</v>
      </c>
      <c r="AD645" s="71"/>
      <c r="AE645" s="71"/>
      <c r="AF645" s="71"/>
      <c r="AG645" s="71"/>
      <c r="AH645" s="72"/>
      <c r="AI645" s="71"/>
      <c r="AJ645" s="71"/>
      <c r="AK645" s="71"/>
      <c r="AL645" s="71"/>
      <c r="AM645" s="71"/>
      <c r="AN645" s="197"/>
    </row>
    <row r="646" spans="1:40" ht="14" customHeight="1" x14ac:dyDescent="0.3">
      <c r="A646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46" s="11">
        <v>492</v>
      </c>
      <c r="C646" s="249" t="str">
        <f t="shared" si="85"/>
        <v>2级-3级</v>
      </c>
      <c r="D646" s="249" t="s">
        <v>29</v>
      </c>
      <c r="E646" s="251" t="s">
        <v>56</v>
      </c>
      <c r="F646" s="249" t="s">
        <v>33</v>
      </c>
      <c r="G646" s="249" t="s">
        <v>333</v>
      </c>
      <c r="H646" s="280">
        <f>IF(I646="主营业务收入",1,IF(I646="营业收入",2,IF(I646="租赁收入",3,IF(I646="利息收入",4,IF(I646="企业拆借利息收入",5,IF(I646="其他业务收入",6,IF(I646="其他收入",7,IF(I646="主营业务成本",8,IF(I646="营业成本",9,IF(I646="生产成本",10,IF(I646="其他业务成本",11,IF(I646="主营业务支出",12,IF(I646="其他业务支出",13,IF(I646="营业外支出",14,IF(I646="材料采购",15,IF(I646="库存商品",16,IF(I646="库存内销商品",17,IF(I646="其他应收款",18,IF(I646="长期股权投资",19,IF(I646="其他应付款",20,IF(I646="财务费用",21,IF(I646="管理费用",22,IF(I646="管理费",23,IF(I646="销售费用",24,IF(I646="投资收益",25,IF(I646="资产处置收益",26,B))))))))))))))))))))))))))</f>
        <v>22</v>
      </c>
      <c r="I646" s="122" t="s">
        <v>68</v>
      </c>
      <c r="J646" s="14" t="s">
        <v>476</v>
      </c>
      <c r="K646" s="215">
        <f>2817435.12+52291.43</f>
        <v>2869726.5500000003</v>
      </c>
      <c r="L646" s="189"/>
      <c r="M646" s="198"/>
      <c r="N646" s="198"/>
      <c r="O646" s="185"/>
      <c r="P646" s="89"/>
      <c r="Q646" s="89"/>
      <c r="R646" s="91"/>
      <c r="S646" s="66"/>
      <c r="T646" s="66"/>
      <c r="U646" s="67"/>
      <c r="V646" s="66"/>
      <c r="W646" s="66"/>
      <c r="X646" s="67"/>
      <c r="Y646" s="68"/>
      <c r="Z646" s="68"/>
      <c r="AA646" s="69"/>
      <c r="AB646" s="70">
        <f>ROUND(L646-X646-AA646,2)</f>
        <v>0</v>
      </c>
      <c r="AC646" s="70">
        <f>ROUND(K646+R646-U646,2)</f>
        <v>2869726.55</v>
      </c>
      <c r="AD646" s="71"/>
      <c r="AE646" s="71"/>
      <c r="AF646" s="71"/>
      <c r="AG646" s="71"/>
      <c r="AH646" s="72"/>
      <c r="AI646" s="71"/>
      <c r="AJ646" s="71"/>
      <c r="AK646" s="71"/>
      <c r="AL646" s="71"/>
      <c r="AM646" s="71"/>
      <c r="AN646" s="197"/>
    </row>
    <row r="647" spans="1:40" x14ac:dyDescent="0.3">
      <c r="A647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647" s="226">
        <v>36</v>
      </c>
      <c r="C647" s="253" t="str">
        <f t="shared" si="85"/>
        <v>1级-4级</v>
      </c>
      <c r="D647" s="253" t="s">
        <v>27</v>
      </c>
      <c r="E647" s="253" t="s">
        <v>28</v>
      </c>
      <c r="F647" s="253" t="s">
        <v>37</v>
      </c>
      <c r="G647" s="253" t="s">
        <v>42</v>
      </c>
      <c r="H647" s="280">
        <f>IF(I647="主营业务收入",1,IF(I647="营业收入",2,IF(I647="租赁收入",3,IF(I647="利息收入",4,IF(I647="企业拆借利息收入",5,IF(I647="其他业务收入",6,IF(I647="其他收入",7,IF(I647="主营业务成本",8,IF(I647="营业成本",9,IF(I647="生产成本",10,IF(I647="其他业务成本",11,IF(I647="主营业务支出",12,IF(I647="其他业务支出",13,IF(I647="营业外支出",14,IF(I647="材料采购",15,IF(I647="库存商品",16,IF(I647="库存内销商品",17,IF(I647="其他应收款",18,IF(I647="长期股权投资",19,IF(I647="其他应付款",20,IF(I647="财务费用",21,IF(I647="管理费用",22,IF(I647="管理费",23,IF(I647="销售费用",24,IF(I647="投资收益",25,IF(I647="资产处置收益",26,B))))))))))))))))))))))))))</f>
        <v>22</v>
      </c>
      <c r="I647" s="227" t="s">
        <v>68</v>
      </c>
      <c r="J647" s="288" t="s">
        <v>69</v>
      </c>
      <c r="K647" s="228">
        <v>2615094.2400000002</v>
      </c>
      <c r="L647" s="229"/>
      <c r="M647" s="229"/>
      <c r="N647" s="229"/>
      <c r="O647" s="235"/>
      <c r="P647" s="246"/>
      <c r="Q647" s="236"/>
      <c r="R647" s="233"/>
      <c r="S647" s="233"/>
      <c r="T647" s="234"/>
      <c r="U647" s="233"/>
      <c r="V647" s="233"/>
      <c r="W647" s="234"/>
      <c r="X647" s="235"/>
      <c r="Y647" s="235"/>
      <c r="Z647" s="236"/>
      <c r="AA647" s="237" t="e">
        <f>ROUND(#REF!-W647-Z647,2)</f>
        <v>#REF!</v>
      </c>
      <c r="AB647" s="237">
        <f>ROUND(K647+Q647-T647,2)</f>
        <v>2615094.2400000002</v>
      </c>
      <c r="AC647" s="238"/>
      <c r="AD647" s="238"/>
      <c r="AE647" s="238"/>
      <c r="AF647" s="238"/>
      <c r="AG647" s="239"/>
      <c r="AH647" s="238"/>
      <c r="AI647" s="238"/>
      <c r="AJ647" s="238"/>
      <c r="AK647" s="238"/>
      <c r="AL647" s="238"/>
      <c r="AM647" s="238"/>
      <c r="AN647" s="240"/>
    </row>
    <row r="648" spans="1:40" ht="14" customHeight="1" x14ac:dyDescent="0.3">
      <c r="A648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648" s="226">
        <v>799</v>
      </c>
      <c r="C648" s="253" t="str">
        <f t="shared" si="85"/>
        <v>2级-2级</v>
      </c>
      <c r="D648" s="253" t="s">
        <v>29</v>
      </c>
      <c r="E648" s="253" t="s">
        <v>44</v>
      </c>
      <c r="F648" s="253" t="s">
        <v>29</v>
      </c>
      <c r="G648" s="253" t="s">
        <v>215</v>
      </c>
      <c r="H648" s="280">
        <f>IF(I648="主营业务收入",1,IF(I648="营业收入",2,IF(I648="租赁收入",3,IF(I648="利息收入",4,IF(I648="企业拆借利息收入",5,IF(I648="其他业务收入",6,IF(I648="其他收入",7,IF(I648="主营业务成本",8,IF(I648="营业成本",9,IF(I648="生产成本",10,IF(I648="其他业务成本",11,IF(I648="主营业务支出",12,IF(I648="其他业务支出",13,IF(I648="营业外支出",14,IF(I648="材料采购",15,IF(I648="库存商品",16,IF(I648="库存内销商品",17,IF(I648="其他应收款",18,IF(I648="长期股权投资",19,IF(I648="其他应付款",20,IF(I648="财务费用",21,IF(I648="管理费用",22,IF(I648="管理费",23,IF(I648="销售费用",24,IF(I648="投资收益",25,IF(I648="资产处置收益",26,B))))))))))))))))))))))))))</f>
        <v>22</v>
      </c>
      <c r="I648" s="227" t="s">
        <v>68</v>
      </c>
      <c r="J648" s="245" t="s">
        <v>122</v>
      </c>
      <c r="K648" s="228">
        <v>2614396.16</v>
      </c>
      <c r="L648" s="229"/>
      <c r="M648" s="229"/>
      <c r="N648" s="229"/>
      <c r="O648" s="235"/>
      <c r="P648" s="235"/>
      <c r="Q648" s="236"/>
      <c r="R648" s="233"/>
      <c r="S648" s="233"/>
      <c r="T648" s="234"/>
      <c r="U648" s="233"/>
      <c r="V648" s="233"/>
      <c r="W648" s="234"/>
      <c r="X648" s="235"/>
      <c r="Y648" s="235"/>
      <c r="Z648" s="236"/>
      <c r="AA648" s="237">
        <f>ROUND(K642-W648-Z648,2)</f>
        <v>98333.33</v>
      </c>
      <c r="AB648" s="237">
        <f>ROUND(N647+Q648-T648,2)</f>
        <v>0</v>
      </c>
      <c r="AC648" s="238"/>
      <c r="AD648" s="238"/>
      <c r="AE648" s="238"/>
      <c r="AF648" s="238"/>
      <c r="AG648" s="239"/>
      <c r="AH648" s="238"/>
      <c r="AI648" s="238"/>
      <c r="AJ648" s="238"/>
      <c r="AK648" s="238"/>
      <c r="AL648" s="238"/>
      <c r="AM648" s="238"/>
      <c r="AN648" s="240"/>
    </row>
    <row r="649" spans="1:40" ht="14" customHeight="1" x14ac:dyDescent="0.3">
      <c r="A649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49" s="226">
        <v>496</v>
      </c>
      <c r="C649" s="253" t="str">
        <f t="shared" si="85"/>
        <v>2级-4级</v>
      </c>
      <c r="D649" s="253" t="s">
        <v>29</v>
      </c>
      <c r="E649" s="254" t="s">
        <v>56</v>
      </c>
      <c r="F649" s="253" t="s">
        <v>37</v>
      </c>
      <c r="G649" s="253" t="s">
        <v>42</v>
      </c>
      <c r="H649" s="280">
        <f>IF(I649="主营业务收入",1,IF(I649="营业收入",2,IF(I649="租赁收入",3,IF(I649="利息收入",4,IF(I649="企业拆借利息收入",5,IF(I649="其他业务收入",6,IF(I649="其他收入",7,IF(I649="主营业务成本",8,IF(I649="营业成本",9,IF(I649="生产成本",10,IF(I649="其他业务成本",11,IF(I649="主营业务支出",12,IF(I649="其他业务支出",13,IF(I649="营业外支出",14,IF(I649="材料采购",15,IF(I649="库存商品",16,IF(I649="库存内销商品",17,IF(I649="其他应收款",18,IF(I649="长期股权投资",19,IF(I649="其他应付款",20,IF(I649="财务费用",21,IF(I649="管理费用",22,IF(I649="管理费",23,IF(I649="销售费用",24,IF(I649="投资收益",25,IF(I649="资产处置收益",26,B))))))))))))))))))))))))))</f>
        <v>22</v>
      </c>
      <c r="I649" s="227" t="s">
        <v>68</v>
      </c>
      <c r="J649" s="282" t="s">
        <v>256</v>
      </c>
      <c r="K649" s="228">
        <v>2377981.6800000002</v>
      </c>
      <c r="L649" s="242"/>
      <c r="M649" s="240"/>
      <c r="N649" s="240"/>
      <c r="O649" s="243"/>
      <c r="P649" s="235"/>
      <c r="Q649" s="235"/>
      <c r="R649" s="236"/>
      <c r="S649" s="233"/>
      <c r="T649" s="233"/>
      <c r="U649" s="234"/>
      <c r="V649" s="233"/>
      <c r="W649" s="233"/>
      <c r="X649" s="234"/>
      <c r="Y649" s="235"/>
      <c r="Z649" s="235"/>
      <c r="AA649" s="236"/>
      <c r="AB649" s="237">
        <f>ROUND(L649-X649-AA649,2)</f>
        <v>0</v>
      </c>
      <c r="AC649" s="237">
        <f>ROUND(K649+R649-U649,2)</f>
        <v>2377981.6800000002</v>
      </c>
      <c r="AD649" s="238"/>
      <c r="AE649" s="238"/>
      <c r="AF649" s="238"/>
      <c r="AG649" s="238"/>
      <c r="AH649" s="239"/>
      <c r="AI649" s="238"/>
      <c r="AJ649" s="238"/>
      <c r="AK649" s="238"/>
      <c r="AL649" s="238"/>
      <c r="AM649" s="238"/>
      <c r="AN649" s="244"/>
    </row>
    <row r="650" spans="1:40" ht="14" customHeight="1" x14ac:dyDescent="0.3">
      <c r="A650" s="289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50" s="11">
        <v>505</v>
      </c>
      <c r="C650" s="249" t="str">
        <f t="shared" si="85"/>
        <v>2级-1级</v>
      </c>
      <c r="D650" s="249" t="s">
        <v>29</v>
      </c>
      <c r="E650" s="251" t="s">
        <v>56</v>
      </c>
      <c r="F650" s="249" t="s">
        <v>27</v>
      </c>
      <c r="G650" s="249" t="s">
        <v>28</v>
      </c>
      <c r="H650" s="280">
        <f>IF(I650="主营业务收入",1,IF(I650="营业收入",2,IF(I650="租赁收入",3,IF(I650="利息收入",4,IF(I650="企业拆借利息收入",5,IF(I650="其他业务收入",6,IF(I650="其他收入",7,IF(I650="主营业务成本",8,IF(I650="营业成本",9,IF(I650="生产成本",10,IF(I650="其他业务成本",11,IF(I650="主营业务支出",12,IF(I650="其他业务支出",13,IF(I650="营业外支出",14,IF(I650="材料采购",15,IF(I650="库存商品",16,IF(I650="库存内销商品",17,IF(I650="其他应收款",18,IF(I650="长期股权投资",19,IF(I650="其他应付款",20,IF(I650="财务费用",21,IF(I650="管理费用",22,IF(I650="管理费",23,IF(I650="销售费用",24,IF(I650="投资收益",25,IF(I650="资产处置收益",26,B))))))))))))))))))))))))))</f>
        <v>22</v>
      </c>
      <c r="I650" s="122" t="s">
        <v>68</v>
      </c>
      <c r="J650" s="296" t="s">
        <v>485</v>
      </c>
      <c r="K650" s="224">
        <v>1750000</v>
      </c>
      <c r="L650" s="189"/>
      <c r="M650" s="300"/>
      <c r="N650" s="300"/>
      <c r="O650" s="301"/>
      <c r="P650" s="291"/>
      <c r="Q650" s="291"/>
      <c r="R650" s="293"/>
      <c r="S650" s="294"/>
      <c r="T650" s="294"/>
      <c r="U650" s="17"/>
      <c r="V650" s="294"/>
      <c r="W650" s="294"/>
      <c r="X650" s="17"/>
      <c r="Y650" s="291"/>
      <c r="Z650" s="291"/>
      <c r="AA650" s="293"/>
      <c r="AB650" s="295">
        <f>ROUND(L650-X650-AA650,2)</f>
        <v>0</v>
      </c>
      <c r="AC650" s="295">
        <f>ROUND(K650+R650-U650,2)</f>
        <v>1750000</v>
      </c>
      <c r="AD650" s="296"/>
      <c r="AE650" s="296"/>
      <c r="AF650" s="296"/>
      <c r="AG650" s="296"/>
      <c r="AH650" s="297"/>
      <c r="AI650" s="296"/>
      <c r="AJ650" s="296"/>
      <c r="AK650" s="296"/>
      <c r="AL650" s="296"/>
      <c r="AM650" s="296"/>
      <c r="AN650" s="302"/>
    </row>
    <row r="651" spans="1:40" ht="14" customHeight="1" x14ac:dyDescent="0.3">
      <c r="A651" s="225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51" s="226">
        <v>61</v>
      </c>
      <c r="C651" s="253" t="str">
        <f t="shared" si="85"/>
        <v>2级-2级</v>
      </c>
      <c r="D651" s="253" t="s">
        <v>29</v>
      </c>
      <c r="E651" s="253" t="s">
        <v>125</v>
      </c>
      <c r="F651" s="253" t="s">
        <v>29</v>
      </c>
      <c r="G651" s="253" t="s">
        <v>47</v>
      </c>
      <c r="H651" s="280">
        <f>IF(I651="主营业务收入",1,IF(I651="营业收入",2,IF(I651="租赁收入",3,IF(I651="利息收入",4,IF(I651="企业拆借利息收入",5,IF(I651="其他业务收入",6,IF(I651="其他收入",7,IF(I651="主营业务成本",8,IF(I651="营业成本",9,IF(I651="生产成本",10,IF(I651="其他业务成本",11,IF(I651="主营业务支出",12,IF(I651="其他业务支出",13,IF(I651="营业外支出",14,IF(I651="材料采购",15,IF(I651="库存商品",16,IF(I651="库存内销商品",17,IF(I651="其他应收款",18,IF(I651="长期股权投资",19,IF(I651="其他应付款",20,IF(I651="财务费用",21,IF(I651="管理费用",22,IF(I651="管理费",23,IF(I651="销售费用",24,IF(I651="投资收益",25,IF(I651="资产处置收益",26,B))))))))))))))))))))))))))</f>
        <v>22</v>
      </c>
      <c r="I651" s="368" t="s">
        <v>68</v>
      </c>
      <c r="J651" s="245"/>
      <c r="K651" s="228">
        <v>1575718.28</v>
      </c>
      <c r="L651" s="243"/>
      <c r="M651" s="243"/>
      <c r="N651" s="243"/>
      <c r="O651" s="235"/>
      <c r="P651" s="246"/>
      <c r="Q651" s="236"/>
      <c r="R651" s="233"/>
      <c r="S651" s="233"/>
      <c r="T651" s="234"/>
      <c r="U651" s="247"/>
      <c r="V651" s="233"/>
      <c r="W651" s="234"/>
      <c r="X651" s="235"/>
      <c r="Y651" s="235"/>
      <c r="Z651" s="236"/>
      <c r="AA651" s="237" t="e">
        <f>ROUND(#REF!-W651-Z651,2)</f>
        <v>#REF!</v>
      </c>
      <c r="AB651" s="237">
        <f>ROUND(K651+Q651-T651,2)</f>
        <v>1575718.28</v>
      </c>
      <c r="AC651" s="238"/>
      <c r="AD651" s="238"/>
      <c r="AE651" s="238"/>
      <c r="AF651" s="238"/>
      <c r="AG651" s="239"/>
      <c r="AH651" s="238"/>
      <c r="AI651" s="238"/>
      <c r="AJ651" s="238"/>
      <c r="AK651" s="238"/>
      <c r="AL651" s="238"/>
      <c r="AM651" s="238"/>
      <c r="AN651" s="240"/>
    </row>
    <row r="652" spans="1:40" ht="14" customHeight="1" x14ac:dyDescent="0.3">
      <c r="A652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652" s="11">
        <v>800</v>
      </c>
      <c r="C652" s="249" t="str">
        <f t="shared" si="85"/>
        <v>2级-3级</v>
      </c>
      <c r="D652" s="249" t="s">
        <v>29</v>
      </c>
      <c r="E652" s="249" t="s">
        <v>44</v>
      </c>
      <c r="F652" s="250" t="s">
        <v>33</v>
      </c>
      <c r="G652" s="249" t="s">
        <v>270</v>
      </c>
      <c r="H652" s="280">
        <f>IF(I652="主营业务收入",1,IF(I652="营业收入",2,IF(I652="租赁收入",3,IF(I652="利息收入",4,IF(I652="企业拆借利息收入",5,IF(I652="其他业务收入",6,IF(I652="其他收入",7,IF(I652="主营业务成本",8,IF(I652="营业成本",9,IF(I652="生产成本",10,IF(I652="其他业务成本",11,IF(I652="主营业务支出",12,IF(I652="其他业务支出",13,IF(I652="营业外支出",14,IF(I652="材料采购",15,IF(I652="库存商品",16,IF(I652="库存内销商品",17,IF(I652="其他应收款",18,IF(I652="长期股权投资",19,IF(I652="其他应付款",20,IF(I652="财务费用",21,IF(I652="管理费用",22,IF(I652="管理费",23,IF(I652="销售费用",24,IF(I652="投资收益",25,IF(I652="资产处置收益",26,B))))))))))))))))))))))))))</f>
        <v>22</v>
      </c>
      <c r="I652" s="122" t="s">
        <v>68</v>
      </c>
      <c r="J652" s="151" t="s">
        <v>628</v>
      </c>
      <c r="K652" s="215">
        <v>1202471.3500000001</v>
      </c>
      <c r="L652" s="185"/>
      <c r="M652" s="185"/>
      <c r="N652" s="185"/>
      <c r="O652" s="89"/>
      <c r="P652" s="89"/>
      <c r="Q652" s="91"/>
      <c r="R652" s="21"/>
      <c r="S652" s="21"/>
      <c r="T652" s="22"/>
      <c r="U652" s="21"/>
      <c r="V652" s="21"/>
      <c r="W652" s="22"/>
      <c r="X652" s="23"/>
      <c r="Y652" s="23"/>
      <c r="Z652" s="24"/>
      <c r="AA652" s="25" t="e">
        <f>ROUND(#REF!-W652-Z652,2)</f>
        <v>#REF!</v>
      </c>
      <c r="AB652" s="25">
        <f>ROUND(K651+Q652-T652,2)</f>
        <v>1575718.28</v>
      </c>
      <c r="AC652" s="26"/>
      <c r="AD652" s="26"/>
      <c r="AE652" s="26"/>
      <c r="AF652" s="26"/>
      <c r="AG652" s="27"/>
      <c r="AH652" s="26"/>
      <c r="AI652" s="26"/>
      <c r="AJ652" s="26"/>
      <c r="AK652" s="26"/>
      <c r="AL652" s="26"/>
      <c r="AM652" s="26"/>
    </row>
    <row r="653" spans="1:40" ht="14" x14ac:dyDescent="0.3">
      <c r="A653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53" s="11">
        <v>498</v>
      </c>
      <c r="C653" s="249" t="str">
        <f t="shared" si="85"/>
        <v>2级-3级</v>
      </c>
      <c r="D653" s="249" t="s">
        <v>29</v>
      </c>
      <c r="E653" s="251" t="s">
        <v>56</v>
      </c>
      <c r="F653" s="249" t="s">
        <v>33</v>
      </c>
      <c r="G653" s="249" t="s">
        <v>446</v>
      </c>
      <c r="H653" s="280">
        <f>IF(I653="主营业务收入",1,IF(I653="营业收入",2,IF(I653="租赁收入",3,IF(I653="利息收入",4,IF(I653="企业拆借利息收入",5,IF(I653="其他业务收入",6,IF(I653="其他收入",7,IF(I653="主营业务成本",8,IF(I653="营业成本",9,IF(I653="生产成本",10,IF(I653="其他业务成本",11,IF(I653="主营业务支出",12,IF(I653="其他业务支出",13,IF(I653="营业外支出",14,IF(I653="材料采购",15,IF(I653="库存商品",16,IF(I653="库存内销商品",17,IF(I653="其他应收款",18,IF(I653="长期股权投资",19,IF(I653="其他应付款",20,IF(I653="财务费用",21,IF(I653="管理费用",22,IF(I653="管理费",23,IF(I653="销售费用",24,IF(I653="投资收益",25,IF(I653="资产处置收益",26,B))))))))))))))))))))))))))</f>
        <v>22</v>
      </c>
      <c r="I653" s="122" t="s">
        <v>68</v>
      </c>
      <c r="J653" s="14" t="s">
        <v>480</v>
      </c>
      <c r="K653" s="215">
        <v>1032370.34</v>
      </c>
      <c r="L653" s="15"/>
      <c r="M653" s="185"/>
      <c r="N653" s="185"/>
      <c r="O653" s="185"/>
      <c r="P653" s="89"/>
      <c r="Q653" s="89"/>
      <c r="R653" s="91"/>
      <c r="S653" s="66"/>
      <c r="T653" s="66"/>
      <c r="U653" s="67"/>
      <c r="V653" s="66"/>
      <c r="W653" s="66"/>
      <c r="X653" s="67"/>
      <c r="Y653" s="68"/>
      <c r="Z653" s="68"/>
      <c r="AA653" s="69"/>
      <c r="AB653" s="70">
        <f>ROUND(L653-X653-AA653,2)</f>
        <v>0</v>
      </c>
      <c r="AC653" s="70">
        <f>ROUND(K653+R653-U653,2)</f>
        <v>1032370.34</v>
      </c>
      <c r="AD653" s="71"/>
      <c r="AE653" s="71"/>
      <c r="AF653" s="71"/>
      <c r="AG653" s="71"/>
      <c r="AH653" s="72"/>
      <c r="AI653" s="71"/>
      <c r="AJ653" s="71"/>
      <c r="AK653" s="71"/>
      <c r="AL653" s="71"/>
      <c r="AM653" s="71"/>
      <c r="AN653" s="197"/>
    </row>
    <row r="654" spans="1:40" ht="14" x14ac:dyDescent="0.3">
      <c r="A654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654" s="226">
        <v>104</v>
      </c>
      <c r="C654" s="253" t="str">
        <f t="shared" si="85"/>
        <v>2级-4级</v>
      </c>
      <c r="D654" s="253" t="s">
        <v>29</v>
      </c>
      <c r="E654" s="253" t="s">
        <v>158</v>
      </c>
      <c r="F654" s="253" t="s">
        <v>37</v>
      </c>
      <c r="G654" s="253" t="s">
        <v>42</v>
      </c>
      <c r="H654" s="280">
        <f>IF(I654="主营业务收入",1,IF(I654="营业收入",2,IF(I654="租赁收入",3,IF(I654="利息收入",4,IF(I654="企业拆借利息收入",5,IF(I654="其他业务收入",6,IF(I654="其他收入",7,IF(I654="主营业务成本",8,IF(I654="营业成本",9,IF(I654="生产成本",10,IF(I654="其他业务成本",11,IF(I654="主营业务支出",12,IF(I654="其他业务支出",13,IF(I654="营业外支出",14,IF(I654="材料采购",15,IF(I654="库存商品",16,IF(I654="库存内销商品",17,IF(I654="其他应收款",18,IF(I654="长期股权投资",19,IF(I654="其他应付款",20,IF(I654="财务费用",21,IF(I654="管理费用",22,IF(I654="管理费",23,IF(I654="销售费用",24,IF(I654="投资收益",25,IF(I654="资产处置收益",26,B))))))))))))))))))))))))))</f>
        <v>22</v>
      </c>
      <c r="I654" s="227" t="s">
        <v>68</v>
      </c>
      <c r="J654" s="245"/>
      <c r="K654" s="228">
        <v>446081.56</v>
      </c>
      <c r="L654" s="243"/>
      <c r="M654" s="243"/>
      <c r="N654" s="243"/>
      <c r="O654" s="235"/>
      <c r="P654" s="235"/>
      <c r="Q654" s="236"/>
      <c r="R654" s="233"/>
      <c r="S654" s="233"/>
      <c r="T654" s="234"/>
      <c r="U654" s="233"/>
      <c r="V654" s="233"/>
      <c r="W654" s="234"/>
      <c r="X654" s="235"/>
      <c r="Y654" s="235"/>
      <c r="Z654" s="236"/>
      <c r="AA654" s="237" t="e">
        <f>ROUND(#REF!-W654-Z654,2)</f>
        <v>#REF!</v>
      </c>
      <c r="AB654" s="237">
        <f>ROUND(K654+Q654-T654,2)</f>
        <v>446081.56</v>
      </c>
      <c r="AC654" s="238"/>
      <c r="AD654" s="238"/>
      <c r="AE654" s="238"/>
      <c r="AF654" s="238"/>
      <c r="AG654" s="239"/>
      <c r="AH654" s="238"/>
      <c r="AI654" s="238"/>
      <c r="AJ654" s="238"/>
      <c r="AK654" s="238"/>
      <c r="AL654" s="238"/>
      <c r="AM654" s="238"/>
      <c r="AN654" s="240"/>
    </row>
    <row r="655" spans="1:40" ht="14" customHeight="1" x14ac:dyDescent="0.3">
      <c r="A655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55" s="11">
        <v>239</v>
      </c>
      <c r="C655" s="249" t="str">
        <f t="shared" si="85"/>
        <v>2级-4级</v>
      </c>
      <c r="D655" s="249" t="s">
        <v>658</v>
      </c>
      <c r="E655" s="251" t="s">
        <v>301</v>
      </c>
      <c r="F655" s="251" t="s">
        <v>37</v>
      </c>
      <c r="G655" s="251" t="s">
        <v>247</v>
      </c>
      <c r="H655" s="280">
        <f>IF(I655="主营业务收入",1,IF(I655="营业收入",2,IF(I655="租赁收入",3,IF(I655="利息收入",4,IF(I655="企业拆借利息收入",5,IF(I655="其他业务收入",6,IF(I655="其他收入",7,IF(I655="主营业务成本",8,IF(I655="营业成本",9,IF(I655="生产成本",10,IF(I655="其他业务成本",11,IF(I655="主营业务支出",12,IF(I655="其他业务支出",13,IF(I655="营业外支出",14,IF(I655="材料采购",15,IF(I655="库存商品",16,IF(I655="库存内销商品",17,IF(I655="其他应收款",18,IF(I655="长期股权投资",19,IF(I655="其他应付款",20,IF(I655="财务费用",21,IF(I655="管理费用",22,IF(I655="管理费",23,IF(I655="销售费用",24,IF(I655="投资收益",25,IF(I655="资产处置收益",26,B))))))))))))))))))))))))))</f>
        <v>22</v>
      </c>
      <c r="I655" s="122" t="s">
        <v>68</v>
      </c>
      <c r="J655" s="16" t="s">
        <v>311</v>
      </c>
      <c r="K655" s="215">
        <v>374708.3</v>
      </c>
      <c r="L655" s="185"/>
      <c r="M655" s="185"/>
      <c r="N655" s="185"/>
      <c r="O655" s="194"/>
      <c r="P655" s="195"/>
      <c r="Q655" s="196"/>
      <c r="R655" s="66"/>
      <c r="S655" s="66"/>
      <c r="T655" s="67"/>
      <c r="U655" s="66"/>
      <c r="V655" s="66"/>
      <c r="W655" s="67"/>
      <c r="X655" s="68"/>
      <c r="Y655" s="68"/>
      <c r="Z655" s="69"/>
      <c r="AA655" s="70" t="e">
        <f>ROUND(#REF!-W655-Z655,2)</f>
        <v>#REF!</v>
      </c>
      <c r="AB655" s="70">
        <f>ROUND(K655+Q655-T655,2)</f>
        <v>374708.3</v>
      </c>
      <c r="AC655" s="71"/>
      <c r="AD655" s="71"/>
      <c r="AE655" s="71"/>
      <c r="AF655" s="71"/>
      <c r="AG655" s="72"/>
      <c r="AH655" s="71"/>
      <c r="AI655" s="71"/>
      <c r="AJ655" s="71"/>
      <c r="AK655" s="71"/>
      <c r="AL655" s="71"/>
      <c r="AM655" s="71"/>
    </row>
    <row r="656" spans="1:40" ht="14" x14ac:dyDescent="0.3">
      <c r="A656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56" s="11">
        <v>499</v>
      </c>
      <c r="C656" s="249" t="str">
        <f t="shared" si="85"/>
        <v>2级-3级</v>
      </c>
      <c r="D656" s="249" t="s">
        <v>29</v>
      </c>
      <c r="E656" s="251" t="s">
        <v>56</v>
      </c>
      <c r="F656" s="249" t="s">
        <v>33</v>
      </c>
      <c r="G656" s="249" t="s">
        <v>481</v>
      </c>
      <c r="H656" s="280">
        <f>IF(I656="主营业务收入",1,IF(I656="营业收入",2,IF(I656="租赁收入",3,IF(I656="利息收入",4,IF(I656="企业拆借利息收入",5,IF(I656="其他业务收入",6,IF(I656="其他收入",7,IF(I656="主营业务成本",8,IF(I656="营业成本",9,IF(I656="生产成本",10,IF(I656="其他业务成本",11,IF(I656="主营业务支出",12,IF(I656="其他业务支出",13,IF(I656="营业外支出",14,IF(I656="材料采购",15,IF(I656="库存商品",16,IF(I656="库存内销商品",17,IF(I656="其他应收款",18,IF(I656="长期股权投资",19,IF(I656="其他应付款",20,IF(I656="财务费用",21,IF(I656="管理费用",22,IF(I656="管理费",23,IF(I656="销售费用",24,IF(I656="投资收益",25,IF(I656="资产处置收益",26,B))))))))))))))))))))))))))</f>
        <v>22</v>
      </c>
      <c r="I656" s="122" t="s">
        <v>68</v>
      </c>
      <c r="J656" s="14" t="s">
        <v>482</v>
      </c>
      <c r="K656" s="215">
        <f>341348.51+6401.73</f>
        <v>347750.24</v>
      </c>
      <c r="L656" s="15"/>
      <c r="M656" s="185"/>
      <c r="N656" s="185"/>
      <c r="O656" s="198"/>
      <c r="P656" s="194"/>
      <c r="Q656" s="195"/>
      <c r="R656" s="91"/>
      <c r="S656" s="66"/>
      <c r="T656" s="66"/>
      <c r="U656" s="67"/>
      <c r="V656" s="66"/>
      <c r="W656" s="66"/>
      <c r="X656" s="67"/>
      <c r="Y656" s="68"/>
      <c r="Z656" s="68"/>
      <c r="AA656" s="69"/>
      <c r="AB656" s="70">
        <f>ROUND(L656-X656-AA656,2)</f>
        <v>0</v>
      </c>
      <c r="AC656" s="70">
        <f>ROUND(K656+R656-U656,2)</f>
        <v>347750.24</v>
      </c>
      <c r="AD656" s="71"/>
      <c r="AE656" s="71"/>
      <c r="AF656" s="71"/>
      <c r="AG656" s="71"/>
      <c r="AH656" s="72"/>
      <c r="AI656" s="71"/>
      <c r="AJ656" s="71"/>
      <c r="AK656" s="71"/>
      <c r="AL656" s="71"/>
      <c r="AM656" s="71"/>
      <c r="AN656" s="197"/>
    </row>
    <row r="657" spans="1:40" ht="14" customHeight="1" x14ac:dyDescent="0.3">
      <c r="A65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57" s="11">
        <v>624</v>
      </c>
      <c r="C657" s="248" t="str">
        <f t="shared" si="85"/>
        <v>3级-4级</v>
      </c>
      <c r="D657" s="248" t="s">
        <v>33</v>
      </c>
      <c r="E657" s="248" t="s">
        <v>337</v>
      </c>
      <c r="F657" s="248" t="s">
        <v>37</v>
      </c>
      <c r="G657" s="248" t="s">
        <v>42</v>
      </c>
      <c r="H657" s="280">
        <f>IF(I657="主营业务收入",1,IF(I657="营业收入",2,IF(I657="租赁收入",3,IF(I657="利息收入",4,IF(I657="企业拆借利息收入",5,IF(I657="其他业务收入",6,IF(I657="其他收入",7,IF(I657="主营业务成本",8,IF(I657="营业成本",9,IF(I657="生产成本",10,IF(I657="其他业务成本",11,IF(I657="主营业务支出",12,IF(I657="其他业务支出",13,IF(I657="营业外支出",14,IF(I657="材料采购",15,IF(I657="库存商品",16,IF(I657="库存内销商品",17,IF(I657="其他应收款",18,IF(I657="长期股权投资",19,IF(I657="其他应付款",20,IF(I657="财务费用",21,IF(I657="管理费用",22,IF(I657="管理费",23,IF(I657="销售费用",24,IF(I657="投资收益",25,IF(I657="资产处置收益",26,B))))))))))))))))))))))))))</f>
        <v>22</v>
      </c>
      <c r="I657" s="122" t="s">
        <v>68</v>
      </c>
      <c r="J657" s="122" t="s">
        <v>556</v>
      </c>
      <c r="K657" s="215">
        <v>286502.40000000002</v>
      </c>
      <c r="L657" s="185"/>
      <c r="M657" s="185"/>
      <c r="N657" s="185"/>
      <c r="O657" s="193"/>
      <c r="P657" s="193"/>
      <c r="Q657" s="191"/>
      <c r="R657" s="66"/>
      <c r="S657" s="66"/>
      <c r="T657" s="67"/>
      <c r="U657" s="66"/>
      <c r="V657" s="66"/>
      <c r="W657" s="67"/>
      <c r="X657" s="68"/>
      <c r="Y657" s="68"/>
      <c r="Z657" s="69"/>
      <c r="AA657" s="70" t="e">
        <f>ROUND(#REF!-W657-Z657,2)</f>
        <v>#REF!</v>
      </c>
      <c r="AB657" s="70">
        <f>ROUND(K657+Q657-T657,2)</f>
        <v>286502.40000000002</v>
      </c>
      <c r="AC657" s="71"/>
      <c r="AD657" s="71"/>
      <c r="AE657" s="71"/>
      <c r="AF657" s="71"/>
      <c r="AG657" s="72"/>
      <c r="AH657" s="71"/>
      <c r="AI657" s="71"/>
      <c r="AJ657" s="71"/>
      <c r="AK657" s="71"/>
      <c r="AL657" s="71"/>
      <c r="AM657" s="71"/>
    </row>
    <row r="658" spans="1:40" ht="14" customHeight="1" x14ac:dyDescent="0.3">
      <c r="A658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658" s="226">
        <v>794</v>
      </c>
      <c r="C658" s="253" t="str">
        <f t="shared" si="85"/>
        <v>2级-2级</v>
      </c>
      <c r="D658" s="253" t="s">
        <v>29</v>
      </c>
      <c r="E658" s="253" t="s">
        <v>44</v>
      </c>
      <c r="F658" s="253" t="s">
        <v>29</v>
      </c>
      <c r="G658" s="253" t="s">
        <v>125</v>
      </c>
      <c r="H658" s="280">
        <f>IF(I658="主营业务收入",1,IF(I658="营业收入",2,IF(I658="租赁收入",3,IF(I658="利息收入",4,IF(I658="企业拆借利息收入",5,IF(I658="其他业务收入",6,IF(I658="其他收入",7,IF(I658="主营业务成本",8,IF(I658="营业成本",9,IF(I658="生产成本",10,IF(I658="其他业务成本",11,IF(I658="主营业务支出",12,IF(I658="其他业务支出",13,IF(I658="营业外支出",14,IF(I658="材料采购",15,IF(I658="库存商品",16,IF(I658="库存内销商品",17,IF(I658="其他应收款",18,IF(I658="长期股权投资",19,IF(I658="其他应付款",20,IF(I658="财务费用",21,IF(I658="管理费用",22,IF(I658="管理费",23,IF(I658="销售费用",24,IF(I658="投资收益",25,IF(I658="资产处置收益",26,B))))))))))))))))))))))))))</f>
        <v>22</v>
      </c>
      <c r="I658" s="227" t="s">
        <v>68</v>
      </c>
      <c r="J658" s="245" t="s">
        <v>625</v>
      </c>
      <c r="K658" s="228">
        <v>283407.08</v>
      </c>
      <c r="L658" s="243"/>
      <c r="M658" s="243"/>
      <c r="N658" s="243"/>
      <c r="O658" s="329"/>
      <c r="P658" s="372"/>
      <c r="Q658" s="373"/>
      <c r="R658" s="233"/>
      <c r="S658" s="233"/>
      <c r="T658" s="234"/>
      <c r="U658" s="233"/>
      <c r="V658" s="233"/>
      <c r="W658" s="234"/>
      <c r="X658" s="235"/>
      <c r="Y658" s="235"/>
      <c r="Z658" s="236"/>
      <c r="AA658" s="237">
        <f>ROUND(K652-W658-Z658,2)</f>
        <v>1202471.3500000001</v>
      </c>
      <c r="AB658" s="237">
        <f>ROUND(N657+Q658-T658,2)</f>
        <v>0</v>
      </c>
      <c r="AC658" s="238"/>
      <c r="AD658" s="238"/>
      <c r="AE658" s="238"/>
      <c r="AF658" s="238"/>
      <c r="AG658" s="239"/>
      <c r="AH658" s="238"/>
      <c r="AI658" s="238"/>
      <c r="AJ658" s="238"/>
      <c r="AK658" s="238"/>
      <c r="AL658" s="238"/>
      <c r="AM658" s="238"/>
      <c r="AN658" s="240"/>
    </row>
    <row r="659" spans="1:40" ht="14" customHeight="1" x14ac:dyDescent="0.3">
      <c r="A65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59" s="11">
        <v>585</v>
      </c>
      <c r="C659" s="248" t="str">
        <f t="shared" si="85"/>
        <v>3级-4级</v>
      </c>
      <c r="D659" s="248" t="s">
        <v>33</v>
      </c>
      <c r="E659" s="248" t="s">
        <v>336</v>
      </c>
      <c r="F659" s="248" t="s">
        <v>37</v>
      </c>
      <c r="G659" s="248" t="s">
        <v>247</v>
      </c>
      <c r="H659" s="280">
        <f>IF(I659="主营业务收入",1,IF(I659="营业收入",2,IF(I659="租赁收入",3,IF(I659="利息收入",4,IF(I659="企业拆借利息收入",5,IF(I659="其他业务收入",6,IF(I659="其他收入",7,IF(I659="主营业务成本",8,IF(I659="营业成本",9,IF(I659="生产成本",10,IF(I659="其他业务成本",11,IF(I659="主营业务支出",12,IF(I659="其他业务支出",13,IF(I659="营业外支出",14,IF(I659="材料采购",15,IF(I659="库存商品",16,IF(I659="库存内销商品",17,IF(I659="其他应收款",18,IF(I659="长期股权投资",19,IF(I659="其他应付款",20,IF(I659="财务费用",21,IF(I659="管理费用",22,IF(I659="管理费",23,IF(I659="销售费用",24,IF(I659="投资收益",25,IF(I659="资产处置收益",26,B))))))))))))))))))))))))))</f>
        <v>22</v>
      </c>
      <c r="I659" s="122" t="s">
        <v>68</v>
      </c>
      <c r="J659" s="126" t="s">
        <v>303</v>
      </c>
      <c r="K659" s="215">
        <v>280002.32</v>
      </c>
      <c r="L659" s="185"/>
      <c r="M659" s="185"/>
      <c r="N659" s="185"/>
      <c r="O659" s="193"/>
      <c r="P659" s="371"/>
      <c r="Q659" s="191"/>
      <c r="R659" s="66"/>
      <c r="S659" s="66"/>
      <c r="T659" s="67"/>
      <c r="U659" s="66"/>
      <c r="V659" s="66"/>
      <c r="W659" s="67"/>
      <c r="X659" s="68"/>
      <c r="Y659" s="68"/>
      <c r="Z659" s="69"/>
      <c r="AA659" s="70" t="e">
        <f>ROUND(#REF!-W659-Z659,2)</f>
        <v>#REF!</v>
      </c>
      <c r="AB659" s="70">
        <f>ROUND(K659+Q659-T659,2)</f>
        <v>280002.32</v>
      </c>
      <c r="AC659" s="71"/>
      <c r="AD659" s="71"/>
      <c r="AE659" s="71"/>
      <c r="AF659" s="71"/>
      <c r="AG659" s="72"/>
      <c r="AH659" s="71"/>
      <c r="AI659" s="71"/>
      <c r="AJ659" s="71"/>
      <c r="AK659" s="71"/>
      <c r="AL659" s="71"/>
      <c r="AM659" s="71"/>
    </row>
    <row r="660" spans="1:40" ht="14" x14ac:dyDescent="0.3">
      <c r="A66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60" s="11">
        <v>179</v>
      </c>
      <c r="C660" s="249" t="str">
        <f t="shared" si="85"/>
        <v>2级-1级</v>
      </c>
      <c r="D660" s="249" t="s">
        <v>29</v>
      </c>
      <c r="E660" s="249" t="s">
        <v>39</v>
      </c>
      <c r="F660" s="249" t="s">
        <v>27</v>
      </c>
      <c r="G660" s="249" t="s">
        <v>28</v>
      </c>
      <c r="H660" s="280">
        <f>IF(I660="主营业务收入",1,IF(I660="营业收入",2,IF(I660="租赁收入",3,IF(I660="利息收入",4,IF(I660="企业拆借利息收入",5,IF(I660="其他业务收入",6,IF(I660="其他收入",7,IF(I660="主营业务成本",8,IF(I660="营业成本",9,IF(I660="生产成本",10,IF(I660="其他业务成本",11,IF(I660="主营业务支出",12,IF(I660="其他业务支出",13,IF(I660="营业外支出",14,IF(I660="材料采购",15,IF(I660="库存商品",16,IF(I660="库存内销商品",17,IF(I660="其他应收款",18,IF(I660="长期股权投资",19,IF(I660="其他应付款",20,IF(I660="财务费用",21,IF(I660="管理费用",22,IF(I660="管理费",23,IF(I660="销售费用",24,IF(I660="投资收益",25,IF(I660="资产处置收益",26,B))))))))))))))))))))))))))</f>
        <v>22</v>
      </c>
      <c r="I660" s="369" t="s">
        <v>68</v>
      </c>
      <c r="J660" s="49" t="s">
        <v>254</v>
      </c>
      <c r="K660" s="221">
        <v>263100</v>
      </c>
      <c r="L660" s="198"/>
      <c r="M660" s="198"/>
      <c r="N660" s="198"/>
      <c r="O660" s="89"/>
      <c r="P660" s="90"/>
      <c r="Q660" s="91"/>
      <c r="R660" s="66"/>
      <c r="S660" s="66"/>
      <c r="T660" s="67"/>
      <c r="U660" s="66"/>
      <c r="V660" s="66"/>
      <c r="W660" s="67"/>
      <c r="X660" s="68"/>
      <c r="Y660" s="68"/>
      <c r="Z660" s="69"/>
      <c r="AA660" s="70" t="e">
        <f>ROUND(#REF!-W660-Z660,2)</f>
        <v>#REF!</v>
      </c>
      <c r="AB660" s="70">
        <f>ROUND(K660+Q660-T660,2)</f>
        <v>263100</v>
      </c>
      <c r="AC660" s="71"/>
      <c r="AD660" s="71"/>
      <c r="AE660" s="71"/>
      <c r="AF660" s="71"/>
      <c r="AG660" s="72"/>
      <c r="AH660" s="71"/>
      <c r="AI660" s="71"/>
      <c r="AJ660" s="71"/>
      <c r="AK660" s="71"/>
      <c r="AL660" s="71"/>
      <c r="AM660" s="71"/>
    </row>
    <row r="661" spans="1:40" ht="14" customHeight="1" x14ac:dyDescent="0.3">
      <c r="A661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61" s="11">
        <v>180</v>
      </c>
      <c r="C661" s="249" t="str">
        <f t="shared" si="85"/>
        <v>2级-2级</v>
      </c>
      <c r="D661" s="249" t="s">
        <v>29</v>
      </c>
      <c r="E661" s="249" t="s">
        <v>39</v>
      </c>
      <c r="F661" s="249" t="s">
        <v>29</v>
      </c>
      <c r="G661" s="249" t="s">
        <v>44</v>
      </c>
      <c r="H661" s="280">
        <f>IF(I661="主营业务收入",1,IF(I661="营业收入",2,IF(I661="租赁收入",3,IF(I661="利息收入",4,IF(I661="企业拆借利息收入",5,IF(I661="其他业务收入",6,IF(I661="其他收入",7,IF(I661="主营业务成本",8,IF(I661="营业成本",9,IF(I661="生产成本",10,IF(I661="其他业务成本",11,IF(I661="主营业务支出",12,IF(I661="其他业务支出",13,IF(I661="营业外支出",14,IF(I661="材料采购",15,IF(I661="库存商品",16,IF(I661="库存内销商品",17,IF(I661="其他应收款",18,IF(I661="长期股权投资",19,IF(I661="其他应付款",20,IF(I661="财务费用",21,IF(I661="管理费用",22,IF(I661="管理费",23,IF(I661="销售费用",24,IF(I661="投资收益",25,IF(I661="资产处置收益",26,B))))))))))))))))))))))))))</f>
        <v>22</v>
      </c>
      <c r="I661" s="369" t="s">
        <v>68</v>
      </c>
      <c r="J661" s="49" t="s">
        <v>254</v>
      </c>
      <c r="K661" s="221">
        <v>263100</v>
      </c>
      <c r="L661" s="185"/>
      <c r="M661" s="185"/>
      <c r="N661" s="185"/>
      <c r="O661" s="89"/>
      <c r="P661" s="90"/>
      <c r="Q661" s="91"/>
      <c r="R661" s="66"/>
      <c r="S661" s="66"/>
      <c r="T661" s="67"/>
      <c r="U661" s="66"/>
      <c r="V661" s="66"/>
      <c r="W661" s="67"/>
      <c r="X661" s="68"/>
      <c r="Y661" s="68"/>
      <c r="Z661" s="69"/>
      <c r="AA661" s="70" t="e">
        <f>ROUND(#REF!-W661-Z661,2)</f>
        <v>#REF!</v>
      </c>
      <c r="AB661" s="70">
        <f>ROUND(K661+Q661-T661,2)</f>
        <v>263100</v>
      </c>
      <c r="AC661" s="71"/>
      <c r="AD661" s="71"/>
      <c r="AE661" s="71"/>
      <c r="AF661" s="71"/>
      <c r="AG661" s="72"/>
      <c r="AH661" s="71"/>
      <c r="AI661" s="71"/>
      <c r="AJ661" s="71"/>
      <c r="AK661" s="71"/>
      <c r="AL661" s="71"/>
      <c r="AM661" s="71"/>
    </row>
    <row r="662" spans="1:40" ht="14" customHeight="1" x14ac:dyDescent="0.3">
      <c r="A662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62" s="11">
        <v>181</v>
      </c>
      <c r="C662" s="249" t="str">
        <f t="shared" si="85"/>
        <v>2级-4级</v>
      </c>
      <c r="D662" s="249" t="s">
        <v>29</v>
      </c>
      <c r="E662" s="249" t="s">
        <v>39</v>
      </c>
      <c r="F662" s="249" t="s">
        <v>37</v>
      </c>
      <c r="G662" s="249" t="s">
        <v>42</v>
      </c>
      <c r="H662" s="280">
        <f>IF(I662="主营业务收入",1,IF(I662="营业收入",2,IF(I662="租赁收入",3,IF(I662="利息收入",4,IF(I662="企业拆借利息收入",5,IF(I662="其他业务收入",6,IF(I662="其他收入",7,IF(I662="主营业务成本",8,IF(I662="营业成本",9,IF(I662="生产成本",10,IF(I662="其他业务成本",11,IF(I662="主营业务支出",12,IF(I662="其他业务支出",13,IF(I662="营业外支出",14,IF(I662="材料采购",15,IF(I662="库存商品",16,IF(I662="库存内销商品",17,IF(I662="其他应收款",18,IF(I662="长期股权投资",19,IF(I662="其他应付款",20,IF(I662="财务费用",21,IF(I662="管理费用",22,IF(I662="管理费",23,IF(I662="销售费用",24,IF(I662="投资收益",25,IF(I662="资产处置收益",26,B))))))))))))))))))))))))))</f>
        <v>22</v>
      </c>
      <c r="I662" s="182" t="s">
        <v>68</v>
      </c>
      <c r="J662" s="313" t="s">
        <v>256</v>
      </c>
      <c r="K662" s="221">
        <v>233551</v>
      </c>
      <c r="L662" s="185"/>
      <c r="M662" s="185"/>
      <c r="N662" s="185"/>
      <c r="O662" s="89"/>
      <c r="P662" s="90"/>
      <c r="Q662" s="91"/>
      <c r="R662" s="66"/>
      <c r="S662" s="66"/>
      <c r="T662" s="67"/>
      <c r="U662" s="66"/>
      <c r="V662" s="66"/>
      <c r="W662" s="67"/>
      <c r="X662" s="68"/>
      <c r="Y662" s="68"/>
      <c r="Z662" s="69"/>
      <c r="AA662" s="70" t="e">
        <f>ROUND(#REF!-W662-Z662,2)</f>
        <v>#REF!</v>
      </c>
      <c r="AB662" s="70">
        <f>ROUND(K662+Q662-T662,2)</f>
        <v>233551</v>
      </c>
      <c r="AC662" s="71"/>
      <c r="AD662" s="71"/>
      <c r="AE662" s="71"/>
      <c r="AF662" s="71"/>
      <c r="AG662" s="72"/>
      <c r="AH662" s="71"/>
      <c r="AI662" s="71"/>
      <c r="AJ662" s="71"/>
      <c r="AK662" s="71"/>
      <c r="AL662" s="71"/>
      <c r="AM662" s="71"/>
    </row>
    <row r="663" spans="1:40" ht="14" customHeight="1" x14ac:dyDescent="0.3">
      <c r="A663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663" s="11">
        <v>47</v>
      </c>
      <c r="C663" s="249" t="str">
        <f t="shared" si="85"/>
        <v>3及-4级</v>
      </c>
      <c r="D663" s="249" t="s">
        <v>664</v>
      </c>
      <c r="E663" s="249" t="s">
        <v>88</v>
      </c>
      <c r="F663" s="249" t="s">
        <v>660</v>
      </c>
      <c r="G663" s="249" t="s">
        <v>42</v>
      </c>
      <c r="H663" s="280">
        <f>IF(I663="主营业务收入",1,IF(I663="营业收入",2,IF(I663="租赁收入",3,IF(I663="利息收入",4,IF(I663="企业拆借利息收入",5,IF(I663="其他业务收入",6,IF(I663="其他收入",7,IF(I663="主营业务成本",8,IF(I663="营业成本",9,IF(I663="生产成本",10,IF(I663="其他业务成本",11,IF(I663="主营业务支出",12,IF(I663="其他业务支出",13,IF(I663="营业外支出",14,IF(I663="材料采购",15,IF(I663="库存商品",16,IF(I663="库存内销商品",17,IF(I663="其他应收款",18,IF(I663="长期股权投资",19,IF(I663="其他应付款",20,IF(I663="财务费用",21,IF(I663="管理费用",22,IF(I663="管理费",23,IF(I663="销售费用",24,IF(I663="投资收益",25,IF(I663="资产处置收益",26,B))))))))))))))))))))))))))</f>
        <v>22</v>
      </c>
      <c r="I663" s="122" t="s">
        <v>68</v>
      </c>
      <c r="J663" s="16" t="s">
        <v>121</v>
      </c>
      <c r="K663" s="215">
        <v>232702.64</v>
      </c>
      <c r="L663" s="185"/>
      <c r="M663" s="185"/>
      <c r="N663" s="185"/>
      <c r="O663" s="89"/>
      <c r="P663" s="89"/>
      <c r="Q663" s="91"/>
      <c r="R663" s="21"/>
      <c r="S663" s="21"/>
      <c r="T663" s="22"/>
      <c r="U663" s="21"/>
      <c r="V663" s="21"/>
      <c r="W663" s="22"/>
      <c r="X663" s="23"/>
      <c r="Y663" s="23"/>
      <c r="Z663" s="24"/>
      <c r="AA663" s="25" t="e">
        <f>ROUND(#REF!-W663-Z663,2)</f>
        <v>#REF!</v>
      </c>
      <c r="AB663" s="266">
        <f>ROUND(K663+Q663-T663,2)</f>
        <v>232702.64</v>
      </c>
      <c r="AC663" s="26"/>
      <c r="AD663" s="26"/>
      <c r="AE663" s="26"/>
      <c r="AF663" s="26"/>
      <c r="AG663" s="27"/>
      <c r="AH663" s="26"/>
      <c r="AI663" s="26"/>
      <c r="AJ663" s="26"/>
      <c r="AK663" s="26"/>
      <c r="AL663" s="26"/>
      <c r="AM663" s="26"/>
    </row>
    <row r="664" spans="1:40" ht="14" x14ac:dyDescent="0.3">
      <c r="A66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664" s="11">
        <v>803</v>
      </c>
      <c r="C664" s="249" t="str">
        <f t="shared" si="85"/>
        <v>2级-1级</v>
      </c>
      <c r="D664" s="249" t="s">
        <v>29</v>
      </c>
      <c r="E664" s="249" t="s">
        <v>44</v>
      </c>
      <c r="F664" s="249" t="s">
        <v>27</v>
      </c>
      <c r="G664" s="249" t="s">
        <v>28</v>
      </c>
      <c r="H664" s="280">
        <f>IF(I664="主营业务收入",1,IF(I664="营业收入",2,IF(I664="租赁收入",3,IF(I664="利息收入",4,IF(I664="企业拆借利息收入",5,IF(I664="其他业务收入",6,IF(I664="其他收入",7,IF(I664="主营业务成本",8,IF(I664="营业成本",9,IF(I664="生产成本",10,IF(I664="其他业务成本",11,IF(I664="主营业务支出",12,IF(I664="其他业务支出",13,IF(I664="营业外支出",14,IF(I664="材料采购",15,IF(I664="库存商品",16,IF(I664="库存内销商品",17,IF(I664="其他应收款",18,IF(I664="长期股权投资",19,IF(I664="其他应付款",20,IF(I664="财务费用",21,IF(I664="管理费用",22,IF(I664="管理费",23,IF(I664="销售费用",24,IF(I664="投资收益",25,IF(I664="资产处置收益",26,B))))))))))))))))))))))))))</f>
        <v>22</v>
      </c>
      <c r="I664" s="122" t="s">
        <v>68</v>
      </c>
      <c r="J664" s="87" t="s">
        <v>121</v>
      </c>
      <c r="K664" s="215">
        <v>207547.17</v>
      </c>
      <c r="L664" s="185"/>
      <c r="M664" s="185"/>
      <c r="N664" s="185"/>
      <c r="O664" s="89"/>
      <c r="P664" s="89"/>
      <c r="Q664" s="91"/>
      <c r="R664" s="21"/>
      <c r="S664" s="21"/>
      <c r="T664" s="22"/>
      <c r="U664" s="21"/>
      <c r="V664" s="21"/>
      <c r="W664" s="22"/>
      <c r="X664" s="23"/>
      <c r="Y664" s="23"/>
      <c r="Z664" s="24"/>
      <c r="AA664" s="25">
        <f>ROUND(K658-W664-Z664,2)</f>
        <v>283407.08</v>
      </c>
      <c r="AB664" s="25">
        <f>ROUND(N663+Q664-T664,2)</f>
        <v>0</v>
      </c>
      <c r="AC664" s="26"/>
      <c r="AD664" s="26"/>
      <c r="AE664" s="26"/>
      <c r="AF664" s="26"/>
      <c r="AG664" s="27"/>
      <c r="AH664" s="26"/>
      <c r="AI664" s="26"/>
      <c r="AJ664" s="26"/>
      <c r="AK664" s="26"/>
      <c r="AL664" s="26"/>
      <c r="AM664" s="26"/>
    </row>
    <row r="665" spans="1:40" ht="14" customHeight="1" x14ac:dyDescent="0.3">
      <c r="A66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665" s="11">
        <v>756</v>
      </c>
      <c r="C665" s="249" t="str">
        <f t="shared" si="85"/>
        <v>2级-2级</v>
      </c>
      <c r="D665" s="249" t="s">
        <v>29</v>
      </c>
      <c r="E665" s="249" t="s">
        <v>44</v>
      </c>
      <c r="F665" s="249" t="s">
        <v>29</v>
      </c>
      <c r="G665" s="249" t="s">
        <v>46</v>
      </c>
      <c r="H665" s="280">
        <f>IF(I665="主营业务收入",1,IF(I665="营业收入",2,IF(I665="租赁收入",3,IF(I665="利息收入",4,IF(I665="企业拆借利息收入",5,IF(I665="其他业务收入",6,IF(I665="其他收入",7,IF(I665="主营业务成本",8,IF(I665="营业成本",9,IF(I665="生产成本",10,IF(I665="其他业务成本",11,IF(I665="主营业务支出",12,IF(I665="其他业务支出",13,IF(I665="营业外支出",14,IF(I665="材料采购",15,IF(I665="库存商品",16,IF(I665="库存内销商品",17,IF(I665="其他应收款",18,IF(I665="长期股权投资",19,IF(I665="其他应付款",20,IF(I665="财务费用",21,IF(I665="管理费用",22,IF(I665="管理费",23,IF(I665="销售费用",24,IF(I665="投资收益",25,IF(I665="资产处置收益",26,B))))))))))))))))))))))))))</f>
        <v>22</v>
      </c>
      <c r="I665" s="122" t="s">
        <v>68</v>
      </c>
      <c r="J665" s="16"/>
      <c r="K665" s="215">
        <v>195913.27</v>
      </c>
      <c r="L665" s="185"/>
      <c r="M665" s="185"/>
      <c r="N665" s="185"/>
      <c r="O665" s="89"/>
      <c r="P665" s="89"/>
      <c r="Q665" s="91"/>
      <c r="R665" s="21"/>
      <c r="S665" s="21"/>
      <c r="T665" s="22"/>
      <c r="U665" s="21"/>
      <c r="V665" s="21"/>
      <c r="W665" s="22"/>
      <c r="X665" s="23"/>
      <c r="Y665" s="23"/>
      <c r="Z665" s="24"/>
      <c r="AA665" s="25">
        <f>ROUND(K660-W665-Z665,2)</f>
        <v>263100</v>
      </c>
      <c r="AB665" s="25">
        <f>ROUND(K665+Q665-T665,2)</f>
        <v>195913.27</v>
      </c>
      <c r="AC665" s="26"/>
      <c r="AD665" s="26"/>
      <c r="AE665" s="26"/>
      <c r="AF665" s="26"/>
      <c r="AG665" s="27"/>
      <c r="AH665" s="26"/>
      <c r="AI665" s="26"/>
      <c r="AJ665" s="26"/>
      <c r="AK665" s="26"/>
      <c r="AL665" s="26"/>
      <c r="AM665" s="26"/>
    </row>
    <row r="666" spans="1:40" ht="14" x14ac:dyDescent="0.3">
      <c r="A666" s="225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66" s="226">
        <v>586</v>
      </c>
      <c r="C666" s="252" t="str">
        <f t="shared" si="85"/>
        <v>3级-4级</v>
      </c>
      <c r="D666" s="252" t="s">
        <v>33</v>
      </c>
      <c r="E666" s="252" t="s">
        <v>336</v>
      </c>
      <c r="F666" s="252" t="s">
        <v>37</v>
      </c>
      <c r="G666" s="252" t="s">
        <v>518</v>
      </c>
      <c r="H666" s="280">
        <f>IF(I666="主营业务收入",1,IF(I666="营业收入",2,IF(I666="租赁收入",3,IF(I666="利息收入",4,IF(I666="企业拆借利息收入",5,IF(I666="其他业务收入",6,IF(I666="其他收入",7,IF(I666="主营业务成本",8,IF(I666="营业成本",9,IF(I666="生产成本",10,IF(I666="其他业务成本",11,IF(I666="主营业务支出",12,IF(I666="其他业务支出",13,IF(I666="营业外支出",14,IF(I666="材料采购",15,IF(I666="库存商品",16,IF(I666="库存内销商品",17,IF(I666="其他应收款",18,IF(I666="长期股权投资",19,IF(I666="其他应付款",20,IF(I666="财务费用",21,IF(I666="管理费用",22,IF(I666="管理费",23,IF(I666="销售费用",24,IF(I666="投资收益",25,IF(I666="资产处置收益",26,B))))))))))))))))))))))))))</f>
        <v>22</v>
      </c>
      <c r="I666" s="227" t="s">
        <v>68</v>
      </c>
      <c r="J666" s="231" t="s">
        <v>303</v>
      </c>
      <c r="K666" s="228">
        <v>173788.31</v>
      </c>
      <c r="L666" s="243"/>
      <c r="M666" s="243"/>
      <c r="N666" s="243"/>
      <c r="O666" s="230"/>
      <c r="P666" s="231"/>
      <c r="Q666" s="232"/>
      <c r="R666" s="233"/>
      <c r="S666" s="233"/>
      <c r="T666" s="234"/>
      <c r="U666" s="233"/>
      <c r="V666" s="233"/>
      <c r="W666" s="234"/>
      <c r="X666" s="235"/>
      <c r="Y666" s="235"/>
      <c r="Z666" s="236"/>
      <c r="AA666" s="237" t="e">
        <f>ROUND(#REF!-W666-Z666,2)</f>
        <v>#REF!</v>
      </c>
      <c r="AB666" s="237">
        <f>ROUND(K666+Q666-T666,2)</f>
        <v>173788.31</v>
      </c>
      <c r="AC666" s="238"/>
      <c r="AD666" s="238"/>
      <c r="AE666" s="238"/>
      <c r="AF666" s="238"/>
      <c r="AG666" s="239"/>
      <c r="AH666" s="238"/>
      <c r="AI666" s="238"/>
      <c r="AJ666" s="238"/>
      <c r="AK666" s="238"/>
      <c r="AL666" s="238"/>
      <c r="AM666" s="238"/>
      <c r="AN666" s="240"/>
    </row>
    <row r="667" spans="1:40" ht="14" customHeight="1" x14ac:dyDescent="0.3">
      <c r="A667" s="225" t="str">
        <f>HYPERLINK("C:\Users\chizh\Desktop\ffcell\提取结果.xlsx#'2内部关联交易-1'!A1","[提取结果.xlsx]2内部关联交易-1")</f>
        <v>[提取结果.xlsx]2内部关联交易-1</v>
      </c>
      <c r="B667" s="226">
        <v>453</v>
      </c>
      <c r="C667" s="253" t="str">
        <f t="shared" si="85"/>
        <v>2级-3级</v>
      </c>
      <c r="D667" s="325" t="s">
        <v>29</v>
      </c>
      <c r="E667" s="253" t="s">
        <v>412</v>
      </c>
      <c r="F667" s="253" t="s">
        <v>33</v>
      </c>
      <c r="G667" s="326" t="s">
        <v>442</v>
      </c>
      <c r="H667" s="280">
        <f>IF(I667="主营业务收入",1,IF(I667="营业收入",2,IF(I667="租赁收入",3,IF(I667="利息收入",4,IF(I667="企业拆借利息收入",5,IF(I667="其他业务收入",6,IF(I667="其他收入",7,IF(I667="主营业务成本",8,IF(I667="营业成本",9,IF(I667="生产成本",10,IF(I667="其他业务成本",11,IF(I667="主营业务支出",12,IF(I667="其他业务支出",13,IF(I667="营业外支出",14,IF(I667="材料采购",15,IF(I667="库存商品",16,IF(I667="库存内销商品",17,IF(I667="其他应收款",18,IF(I667="长期股权投资",19,IF(I667="其他应付款",20,IF(I667="财务费用",21,IF(I667="管理费用",22,IF(I667="管理费",23,IF(I667="销售费用",24,IF(I667="投资收益",25,IF(I667="资产处置收益",26,B))))))))))))))))))))))))))</f>
        <v>22</v>
      </c>
      <c r="I667" s="227" t="s">
        <v>68</v>
      </c>
      <c r="J667" s="245" t="s">
        <v>443</v>
      </c>
      <c r="K667" s="228">
        <v>143166.51</v>
      </c>
      <c r="L667" s="243"/>
      <c r="M667" s="243"/>
      <c r="N667" s="243"/>
      <c r="O667" s="235"/>
      <c r="P667" s="235"/>
      <c r="Q667" s="236"/>
      <c r="R667" s="233"/>
      <c r="S667" s="233"/>
      <c r="T667" s="234"/>
      <c r="U667" s="233"/>
      <c r="V667" s="233"/>
      <c r="W667" s="234"/>
      <c r="X667" s="235"/>
      <c r="Y667" s="235"/>
      <c r="Z667" s="236"/>
      <c r="AA667" s="237" t="e">
        <f>ROUND(#REF!-W667-Z667,2)</f>
        <v>#REF!</v>
      </c>
      <c r="AB667" s="237">
        <f>ROUND(K667+Q667-T667,2)</f>
        <v>143166.51</v>
      </c>
      <c r="AC667" s="238"/>
      <c r="AD667" s="238"/>
      <c r="AE667" s="238"/>
      <c r="AF667" s="238"/>
      <c r="AG667" s="239"/>
      <c r="AH667" s="238"/>
      <c r="AI667" s="238"/>
      <c r="AJ667" s="238"/>
      <c r="AK667" s="238"/>
      <c r="AL667" s="238"/>
      <c r="AM667" s="238"/>
      <c r="AN667" s="240"/>
    </row>
    <row r="668" spans="1:40" ht="14" customHeight="1" x14ac:dyDescent="0.3">
      <c r="A668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68" s="11">
        <v>495</v>
      </c>
      <c r="C668" s="249" t="str">
        <f t="shared" si="85"/>
        <v>2级-2级</v>
      </c>
      <c r="D668" s="249" t="s">
        <v>29</v>
      </c>
      <c r="E668" s="251" t="s">
        <v>56</v>
      </c>
      <c r="F668" s="249" t="s">
        <v>29</v>
      </c>
      <c r="G668" s="249" t="s">
        <v>57</v>
      </c>
      <c r="H668" s="280">
        <f>IF(I668="主营业务收入",1,IF(I668="营业收入",2,IF(I668="租赁收入",3,IF(I668="利息收入",4,IF(I668="企业拆借利息收入",5,IF(I668="其他业务收入",6,IF(I668="其他收入",7,IF(I668="主营业务成本",8,IF(I668="营业成本",9,IF(I668="生产成本",10,IF(I668="其他业务成本",11,IF(I668="主营业务支出",12,IF(I668="其他业务支出",13,IF(I668="营业外支出",14,IF(I668="材料采购",15,IF(I668="库存商品",16,IF(I668="库存内销商品",17,IF(I668="其他应收款",18,IF(I668="长期股权投资",19,IF(I668="其他应付款",20,IF(I668="财务费用",21,IF(I668="管理费用",22,IF(I668="管理费",23,IF(I668="销售费用",24,IF(I668="投资收益",25,IF(I668="资产处置收益",26,B))))))))))))))))))))))))))</f>
        <v>22</v>
      </c>
      <c r="I668" s="122" t="s">
        <v>68</v>
      </c>
      <c r="J668" s="114" t="s">
        <v>479</v>
      </c>
      <c r="K668" s="219">
        <v>137885</v>
      </c>
      <c r="L668" s="15"/>
      <c r="M668" s="185"/>
      <c r="N668" s="185"/>
      <c r="O668" s="185"/>
      <c r="P668" s="89"/>
      <c r="Q668" s="89"/>
      <c r="R668" s="91"/>
      <c r="S668" s="66"/>
      <c r="T668" s="66"/>
      <c r="U668" s="67"/>
      <c r="V668" s="66"/>
      <c r="W668" s="66"/>
      <c r="X668" s="67"/>
      <c r="Y668" s="68"/>
      <c r="Z668" s="68"/>
      <c r="AA668" s="69"/>
      <c r="AB668" s="70">
        <f>ROUND(L668-X668-AA668,2)</f>
        <v>0</v>
      </c>
      <c r="AC668" s="70">
        <f>ROUND(K668+R668-U668,2)</f>
        <v>137885</v>
      </c>
      <c r="AD668" s="71"/>
      <c r="AE668" s="71"/>
      <c r="AF668" s="71"/>
      <c r="AG668" s="71"/>
      <c r="AH668" s="72"/>
      <c r="AI668" s="71"/>
      <c r="AJ668" s="71"/>
      <c r="AK668" s="71"/>
      <c r="AL668" s="71"/>
      <c r="AM668" s="71"/>
      <c r="AN668" s="197"/>
    </row>
    <row r="669" spans="1:40" ht="14" customHeight="1" x14ac:dyDescent="0.3">
      <c r="A66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69" s="11">
        <v>597</v>
      </c>
      <c r="C669" s="248" t="str">
        <f t="shared" si="85"/>
        <v>3级-2级</v>
      </c>
      <c r="D669" s="248" t="s">
        <v>33</v>
      </c>
      <c r="E669" s="248" t="s">
        <v>160</v>
      </c>
      <c r="F669" s="248" t="s">
        <v>29</v>
      </c>
      <c r="G669" s="248" t="s">
        <v>50</v>
      </c>
      <c r="H669" s="280">
        <f>IF(I669="主营业务收入",1,IF(I669="营业收入",2,IF(I669="租赁收入",3,IF(I669="利息收入",4,IF(I669="企业拆借利息收入",5,IF(I669="其他业务收入",6,IF(I669="其他收入",7,IF(I669="主营业务成本",8,IF(I669="营业成本",9,IF(I669="生产成本",10,IF(I669="其他业务成本",11,IF(I669="主营业务支出",12,IF(I669="其他业务支出",13,IF(I669="营业外支出",14,IF(I669="材料采购",15,IF(I669="库存商品",16,IF(I669="库存内销商品",17,IF(I669="其他应收款",18,IF(I669="长期股权投资",19,IF(I669="其他应付款",20,IF(I669="财务费用",21,IF(I669="管理费用",22,IF(I669="管理费",23,IF(I669="销售费用",24,IF(I669="投资收益",25,IF(I669="资产处置收益",26,B))))))))))))))))))))))))))</f>
        <v>22</v>
      </c>
      <c r="I669" s="122" t="s">
        <v>68</v>
      </c>
      <c r="J669" s="129" t="s">
        <v>306</v>
      </c>
      <c r="K669" s="215">
        <v>121614.44</v>
      </c>
      <c r="L669" s="185"/>
      <c r="M669" s="185"/>
      <c r="N669" s="185"/>
      <c r="O669" s="125"/>
      <c r="P669" s="126"/>
      <c r="Q669" s="124"/>
      <c r="R669" s="21"/>
      <c r="S669" s="21"/>
      <c r="T669" s="22"/>
      <c r="U669" s="21"/>
      <c r="V669" s="21"/>
      <c r="W669" s="22"/>
      <c r="X669" s="23"/>
      <c r="Y669" s="23"/>
      <c r="Z669" s="24"/>
      <c r="AA669" s="25" t="e">
        <f>ROUND(#REF!-W669-Z669,2)</f>
        <v>#REF!</v>
      </c>
      <c r="AB669" s="25">
        <f>ROUND(K669+Q669-T669,2)</f>
        <v>121614.44</v>
      </c>
      <c r="AC669" s="26"/>
      <c r="AD669" s="26"/>
      <c r="AE669" s="26"/>
      <c r="AF669" s="26"/>
      <c r="AG669" s="27"/>
      <c r="AH669" s="26"/>
      <c r="AI669" s="26"/>
      <c r="AJ669" s="26"/>
      <c r="AK669" s="26"/>
      <c r="AL669" s="26"/>
      <c r="AM669" s="26"/>
    </row>
    <row r="670" spans="1:40" ht="14" customHeight="1" x14ac:dyDescent="0.3">
      <c r="A67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70" s="11">
        <v>188</v>
      </c>
      <c r="C670" s="249" t="str">
        <f t="shared" si="85"/>
        <v>2级-2级</v>
      </c>
      <c r="D670" s="249" t="s">
        <v>29</v>
      </c>
      <c r="E670" s="249" t="s">
        <v>266</v>
      </c>
      <c r="F670" s="249" t="s">
        <v>29</v>
      </c>
      <c r="G670" s="249" t="s">
        <v>265</v>
      </c>
      <c r="H670" s="280">
        <f>IF(I670="主营业务收入",1,IF(I670="营业收入",2,IF(I670="租赁收入",3,IF(I670="利息收入",4,IF(I670="企业拆借利息收入",5,IF(I670="其他业务收入",6,IF(I670="其他收入",7,IF(I670="主营业务成本",8,IF(I670="营业成本",9,IF(I670="生产成本",10,IF(I670="其他业务成本",11,IF(I670="主营业务支出",12,IF(I670="其他业务支出",13,IF(I670="营业外支出",14,IF(I670="材料采购",15,IF(I670="库存商品",16,IF(I670="库存内销商品",17,IF(I670="其他应收款",18,IF(I670="长期股权投资",19,IF(I670="其他应付款",20,IF(I670="财务费用",21,IF(I670="管理费用",22,IF(I670="管理费",23,IF(I670="销售费用",24,IF(I670="投资收益",25,IF(I670="资产处置收益",26,B))))))))))))))))))))))))))</f>
        <v>22</v>
      </c>
      <c r="I670" s="122" t="s">
        <v>68</v>
      </c>
      <c r="J670" s="14" t="s">
        <v>269</v>
      </c>
      <c r="K670" s="215">
        <f>120000*0.82933</f>
        <v>99519.6</v>
      </c>
      <c r="L670" s="185"/>
      <c r="M670" s="185"/>
      <c r="N670" s="185"/>
      <c r="O670" s="89"/>
      <c r="P670" s="90"/>
      <c r="Q670" s="91"/>
      <c r="R670" s="66" t="s">
        <v>267</v>
      </c>
      <c r="S670" s="66" t="s">
        <v>268</v>
      </c>
      <c r="T670" s="67">
        <v>99519.6</v>
      </c>
      <c r="U670" s="66"/>
      <c r="V670" s="66"/>
      <c r="W670" s="67"/>
      <c r="X670" s="68"/>
      <c r="Y670" s="68"/>
      <c r="Z670" s="69"/>
      <c r="AA670" s="70" t="e">
        <f>ROUND(#REF!-W670-Z670,2)</f>
        <v>#REF!</v>
      </c>
      <c r="AB670" s="70">
        <f>ROUND(K670+Q670-T670,2)</f>
        <v>0</v>
      </c>
      <c r="AC670" s="71"/>
      <c r="AD670" s="71"/>
      <c r="AE670" s="71"/>
      <c r="AF670" s="71"/>
      <c r="AG670" s="72"/>
      <c r="AH670" s="71"/>
      <c r="AI670" s="71"/>
      <c r="AJ670" s="71"/>
      <c r="AK670" s="71"/>
      <c r="AL670" s="71"/>
      <c r="AM670" s="71"/>
    </row>
    <row r="671" spans="1:40" ht="14" x14ac:dyDescent="0.3">
      <c r="A671" s="225" t="str">
        <f>HYPERLINK("C:\Users\chizh\Desktop\ffcell\提取结果.xlsx#'2内部关联交易-1'!A1","[提取结果.xlsx]2内部关联交易-1")</f>
        <v>[提取结果.xlsx]2内部关联交易-1</v>
      </c>
      <c r="B671" s="226">
        <v>440</v>
      </c>
      <c r="C671" s="253" t="str">
        <f t="shared" si="85"/>
        <v>2级-3级</v>
      </c>
      <c r="D671" s="325" t="s">
        <v>29</v>
      </c>
      <c r="E671" s="253" t="s">
        <v>412</v>
      </c>
      <c r="F671" s="253" t="s">
        <v>33</v>
      </c>
      <c r="G671" s="326" t="s">
        <v>427</v>
      </c>
      <c r="H671" s="280">
        <f>IF(I671="主营业务收入",1,IF(I671="营业收入",2,IF(I671="租赁收入",3,IF(I671="利息收入",4,IF(I671="企业拆借利息收入",5,IF(I671="其他业务收入",6,IF(I671="其他收入",7,IF(I671="主营业务成本",8,IF(I671="营业成本",9,IF(I671="生产成本",10,IF(I671="其他业务成本",11,IF(I671="主营业务支出",12,IF(I671="其他业务支出",13,IF(I671="营业外支出",14,IF(I671="材料采购",15,IF(I671="库存商品",16,IF(I671="库存内销商品",17,IF(I671="其他应收款",18,IF(I671="长期股权投资",19,IF(I671="其他应付款",20,IF(I671="财务费用",21,IF(I671="管理费用",22,IF(I671="管理费",23,IF(I671="销售费用",24,IF(I671="投资收益",25,IF(I671="资产处置收益",26,B))))))))))))))))))))))))))</f>
        <v>22</v>
      </c>
      <c r="I671" s="227" t="s">
        <v>68</v>
      </c>
      <c r="J671" s="245" t="s">
        <v>428</v>
      </c>
      <c r="K671" s="228">
        <v>88260</v>
      </c>
      <c r="L671" s="243"/>
      <c r="M671" s="243"/>
      <c r="N671" s="243"/>
      <c r="O671" s="235"/>
      <c r="P671" s="235"/>
      <c r="Q671" s="236"/>
      <c r="R671" s="233"/>
      <c r="S671" s="233"/>
      <c r="T671" s="234"/>
      <c r="U671" s="233"/>
      <c r="V671" s="233"/>
      <c r="W671" s="234"/>
      <c r="X671" s="235"/>
      <c r="Y671" s="235"/>
      <c r="Z671" s="236"/>
      <c r="AA671" s="237" t="e">
        <f>ROUND(#REF!-W671-Z671,2)</f>
        <v>#REF!</v>
      </c>
      <c r="AB671" s="237">
        <f>ROUND(K671+Q671-T671,2)</f>
        <v>88260</v>
      </c>
      <c r="AC671" s="238"/>
      <c r="AD671" s="238"/>
      <c r="AE671" s="238"/>
      <c r="AF671" s="238"/>
      <c r="AG671" s="239"/>
      <c r="AH671" s="238"/>
      <c r="AI671" s="238"/>
      <c r="AJ671" s="238"/>
      <c r="AK671" s="238"/>
      <c r="AL671" s="238"/>
      <c r="AM671" s="238"/>
      <c r="AN671" s="240"/>
    </row>
    <row r="672" spans="1:40" ht="14" customHeight="1" x14ac:dyDescent="0.3">
      <c r="A67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72" s="11">
        <v>546</v>
      </c>
      <c r="C672" s="249" t="s">
        <v>497</v>
      </c>
      <c r="D672" s="249" t="s">
        <v>33</v>
      </c>
      <c r="E672" s="249" t="s">
        <v>114</v>
      </c>
      <c r="F672" s="249" t="s">
        <v>29</v>
      </c>
      <c r="G672" s="249" t="s">
        <v>361</v>
      </c>
      <c r="H672" s="280">
        <f>IF(I672="主营业务收入",1,IF(I672="营业收入",2,IF(I672="租赁收入",3,IF(I672="利息收入",4,IF(I672="企业拆借利息收入",5,IF(I672="其他业务收入",6,IF(I672="其他收入",7,IF(I672="主营业务成本",8,IF(I672="营业成本",9,IF(I672="生产成本",10,IF(I672="其他业务成本",11,IF(I672="主营业务支出",12,IF(I672="其他业务支出",13,IF(I672="营业外支出",14,IF(I672="材料采购",15,IF(I672="库存商品",16,IF(I672="库存内销商品",17,IF(I672="其他应收款",18,IF(I672="长期股权投资",19,IF(I672="其他应付款",20,IF(I672="财务费用",21,IF(I672="管理费用",22,IF(I672="管理费",23,IF(I672="销售费用",24,IF(I672="投资收益",25,IF(I672="资产处置收益",26,B))))))))))))))))))))))))))</f>
        <v>22</v>
      </c>
      <c r="I672" s="122" t="s">
        <v>68</v>
      </c>
      <c r="J672" s="16"/>
      <c r="K672" s="215">
        <v>78552.06</v>
      </c>
      <c r="L672" s="185"/>
      <c r="M672" s="185"/>
      <c r="N672" s="185"/>
      <c r="O672" s="89"/>
      <c r="P672" s="89"/>
      <c r="Q672" s="91"/>
      <c r="R672" s="21"/>
      <c r="S672" s="21"/>
      <c r="T672" s="22"/>
      <c r="U672" s="21"/>
      <c r="V672" s="21"/>
      <c r="W672" s="22"/>
      <c r="X672" s="23"/>
      <c r="Y672" s="23"/>
      <c r="Z672" s="24"/>
      <c r="AA672" s="25">
        <v>0</v>
      </c>
      <c r="AB672" s="25">
        <v>78552.06</v>
      </c>
      <c r="AC672" s="26"/>
      <c r="AD672" s="26"/>
      <c r="AE672" s="26"/>
      <c r="AF672" s="26"/>
      <c r="AG672" s="27"/>
      <c r="AH672" s="26"/>
      <c r="AI672" s="26"/>
      <c r="AJ672" s="26"/>
      <c r="AK672" s="26"/>
      <c r="AL672" s="26"/>
      <c r="AM672" s="26"/>
    </row>
    <row r="673" spans="1:40" ht="14" x14ac:dyDescent="0.3">
      <c r="A673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73" s="11">
        <v>70</v>
      </c>
      <c r="C673" s="249" t="str">
        <f t="shared" ref="C673:C704" si="86">TEXT(D673,"000")&amp;"-"&amp;TEXT(F673,"000")</f>
        <v>2级-2级</v>
      </c>
      <c r="D673" s="249" t="s">
        <v>29</v>
      </c>
      <c r="E673" s="249" t="s">
        <v>125</v>
      </c>
      <c r="F673" s="249" t="s">
        <v>29</v>
      </c>
      <c r="G673" s="249" t="s">
        <v>47</v>
      </c>
      <c r="H673" s="280">
        <f>IF(I673="主营业务收入",1,IF(I673="营业收入",2,IF(I673="租赁收入",3,IF(I673="利息收入",4,IF(I673="企业拆借利息收入",5,IF(I673="其他业务收入",6,IF(I673="其他收入",7,IF(I673="主营业务成本",8,IF(I673="营业成本",9,IF(I673="生产成本",10,IF(I673="其他业务成本",11,IF(I673="主营业务支出",12,IF(I673="其他业务支出",13,IF(I673="营业外支出",14,IF(I673="材料采购",15,IF(I673="库存商品",16,IF(I673="库存内销商品",17,IF(I673="其他应收款",18,IF(I673="长期股权投资",19,IF(I673="其他应付款",20,IF(I673="财务费用",21,IF(I673="管理费用",22,IF(I673="管理费",23,IF(I673="销售费用",24,IF(I673="投资收益",25,IF(I673="资产处置收益",26,B))))))))))))))))))))))))))</f>
        <v>22</v>
      </c>
      <c r="I673" s="122" t="s">
        <v>68</v>
      </c>
      <c r="J673" s="16"/>
      <c r="K673" s="215">
        <v>75963.3</v>
      </c>
      <c r="L673" s="185"/>
      <c r="M673" s="185"/>
      <c r="N673" s="185"/>
      <c r="O673" s="89"/>
      <c r="P673" s="89"/>
      <c r="Q673" s="91"/>
      <c r="R673" s="21"/>
      <c r="S673" s="21"/>
      <c r="T673" s="22"/>
      <c r="U673" s="21"/>
      <c r="V673" s="21"/>
      <c r="W673" s="22"/>
      <c r="X673" s="23"/>
      <c r="Y673" s="23"/>
      <c r="Z673" s="24"/>
      <c r="AA673" s="25" t="e">
        <f>ROUND(#REF!-W673-Z673,2)</f>
        <v>#REF!</v>
      </c>
      <c r="AB673" s="25">
        <f>ROUND(K673+Q673-T673,2)</f>
        <v>75963.3</v>
      </c>
      <c r="AC673" s="26"/>
      <c r="AD673" s="26"/>
      <c r="AE673" s="26"/>
      <c r="AF673" s="26"/>
      <c r="AG673" s="27"/>
      <c r="AH673" s="26"/>
      <c r="AI673" s="26"/>
      <c r="AJ673" s="26"/>
      <c r="AK673" s="26"/>
      <c r="AL673" s="26"/>
      <c r="AM673" s="26"/>
    </row>
    <row r="674" spans="1:40" ht="14" x14ac:dyDescent="0.3">
      <c r="A67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74" s="11">
        <v>629</v>
      </c>
      <c r="C674" s="248" t="str">
        <f t="shared" si="86"/>
        <v>3级-4级</v>
      </c>
      <c r="D674" s="248" t="s">
        <v>33</v>
      </c>
      <c r="E674" s="248" t="s">
        <v>338</v>
      </c>
      <c r="F674" s="248" t="s">
        <v>37</v>
      </c>
      <c r="G674" s="248" t="s">
        <v>66</v>
      </c>
      <c r="H674" s="280">
        <f>IF(I674="主营业务收入",1,IF(I674="营业收入",2,IF(I674="租赁收入",3,IF(I674="利息收入",4,IF(I674="企业拆借利息收入",5,IF(I674="其他业务收入",6,IF(I674="其他收入",7,IF(I674="主营业务成本",8,IF(I674="营业成本",9,IF(I674="生产成本",10,IF(I674="其他业务成本",11,IF(I674="主营业务支出",12,IF(I674="其他业务支出",13,IF(I674="营业外支出",14,IF(I674="材料采购",15,IF(I674="库存商品",16,IF(I674="库存内销商品",17,IF(I674="其他应收款",18,IF(I674="长期股权投资",19,IF(I674="其他应付款",20,IF(I674="财务费用",21,IF(I674="管理费用",22,IF(I674="管理费",23,IF(I674="销售费用",24,IF(I674="投资收益",25,IF(I674="资产处置收益",26,B))))))))))))))))))))))))))</f>
        <v>22</v>
      </c>
      <c r="I674" s="122" t="s">
        <v>68</v>
      </c>
      <c r="J674" s="122" t="s">
        <v>559</v>
      </c>
      <c r="K674" s="215">
        <v>75600</v>
      </c>
      <c r="L674" s="185"/>
      <c r="M674" s="185"/>
      <c r="N674" s="185"/>
      <c r="O674" s="125"/>
      <c r="P674" s="125"/>
      <c r="Q674" s="124"/>
      <c r="R674" s="21"/>
      <c r="S674" s="21"/>
      <c r="T674" s="22"/>
      <c r="U674" s="21"/>
      <c r="V674" s="21"/>
      <c r="W674" s="22"/>
      <c r="X674" s="23"/>
      <c r="Y674" s="23"/>
      <c r="Z674" s="24"/>
      <c r="AA674" s="25" t="e">
        <f>ROUND(#REF!-W674-Z674,2)</f>
        <v>#REF!</v>
      </c>
      <c r="AB674" s="25">
        <f>ROUND(K674+Q674-T674,2)</f>
        <v>75600</v>
      </c>
      <c r="AC674" s="26"/>
      <c r="AD674" s="26"/>
      <c r="AE674" s="26"/>
      <c r="AF674" s="26"/>
      <c r="AG674" s="27"/>
      <c r="AH674" s="26"/>
      <c r="AI674" s="26"/>
      <c r="AJ674" s="26"/>
      <c r="AK674" s="26"/>
      <c r="AL674" s="26"/>
      <c r="AM674" s="26"/>
    </row>
    <row r="675" spans="1:40" ht="14" x14ac:dyDescent="0.3">
      <c r="A675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75" s="11">
        <v>82</v>
      </c>
      <c r="C675" s="249" t="str">
        <f t="shared" si="86"/>
        <v>3级-2级</v>
      </c>
      <c r="D675" s="249" t="s">
        <v>33</v>
      </c>
      <c r="E675" s="249" t="s">
        <v>127</v>
      </c>
      <c r="F675" s="249" t="s">
        <v>29</v>
      </c>
      <c r="G675" s="249" t="s">
        <v>47</v>
      </c>
      <c r="H675" s="280">
        <f>IF(I675="主营业务收入",1,IF(I675="营业收入",2,IF(I675="租赁收入",3,IF(I675="利息收入",4,IF(I675="企业拆借利息收入",5,IF(I675="其他业务收入",6,IF(I675="其他收入",7,IF(I675="主营业务成本",8,IF(I675="营业成本",9,IF(I675="生产成本",10,IF(I675="其他业务成本",11,IF(I675="主营业务支出",12,IF(I675="其他业务支出",13,IF(I675="营业外支出",14,IF(I675="材料采购",15,IF(I675="库存商品",16,IF(I675="库存内销商品",17,IF(I675="其他应收款",18,IF(I675="长期股权投资",19,IF(I675="其他应付款",20,IF(I675="财务费用",21,IF(I675="管理费用",22,IF(I675="管理费",23,IF(I675="销售费用",24,IF(I675="投资收益",25,IF(I675="资产处置收益",26,B))))))))))))))))))))))))))</f>
        <v>22</v>
      </c>
      <c r="I675" s="278" t="s">
        <v>68</v>
      </c>
      <c r="J675" s="16"/>
      <c r="K675" s="215">
        <v>64094.78</v>
      </c>
      <c r="L675" s="185"/>
      <c r="M675" s="185"/>
      <c r="N675" s="185"/>
      <c r="O675" s="89"/>
      <c r="P675" s="89"/>
      <c r="Q675" s="91"/>
      <c r="R675" s="21"/>
      <c r="S675" s="21"/>
      <c r="T675" s="22"/>
      <c r="U675" s="21"/>
      <c r="V675" s="21"/>
      <c r="W675" s="22"/>
      <c r="X675" s="23"/>
      <c r="Y675" s="23"/>
      <c r="Z675" s="24"/>
      <c r="AA675" s="25" t="e">
        <f>ROUND(#REF!-W675-Z675,2)</f>
        <v>#REF!</v>
      </c>
      <c r="AB675" s="25">
        <f>ROUND(K675+Q675-T675,2)</f>
        <v>64094.78</v>
      </c>
      <c r="AC675" s="26"/>
      <c r="AD675" s="26"/>
      <c r="AE675" s="26"/>
      <c r="AF675" s="26"/>
      <c r="AG675" s="27"/>
      <c r="AH675" s="26"/>
      <c r="AI675" s="26"/>
      <c r="AJ675" s="26"/>
      <c r="AK675" s="26"/>
      <c r="AL675" s="26"/>
      <c r="AM675" s="26"/>
    </row>
    <row r="676" spans="1:40" ht="14" x14ac:dyDescent="0.3">
      <c r="A67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676" s="11">
        <v>762</v>
      </c>
      <c r="C676" s="249" t="str">
        <f t="shared" si="86"/>
        <v>2级-3级</v>
      </c>
      <c r="D676" s="249" t="s">
        <v>29</v>
      </c>
      <c r="E676" s="249" t="s">
        <v>44</v>
      </c>
      <c r="F676" s="249" t="s">
        <v>33</v>
      </c>
      <c r="G676" s="249" t="s">
        <v>117</v>
      </c>
      <c r="H676" s="280">
        <f>IF(I676="主营业务收入",1,IF(I676="营业收入",2,IF(I676="租赁收入",3,IF(I676="利息收入",4,IF(I676="企业拆借利息收入",5,IF(I676="其他业务收入",6,IF(I676="其他收入",7,IF(I676="主营业务成本",8,IF(I676="营业成本",9,IF(I676="生产成本",10,IF(I676="其他业务成本",11,IF(I676="主营业务支出",12,IF(I676="其他业务支出",13,IF(I676="营业外支出",14,IF(I676="材料采购",15,IF(I676="库存商品",16,IF(I676="库存内销商品",17,IF(I676="其他应收款",18,IF(I676="长期股权投资",19,IF(I676="其他应付款",20,IF(I676="财务费用",21,IF(I676="管理费用",22,IF(I676="管理费",23,IF(I676="销售费用",24,IF(I676="投资收益",25,IF(I676="资产处置收益",26,B))))))))))))))))))))))))))</f>
        <v>22</v>
      </c>
      <c r="I676" s="122" t="s">
        <v>68</v>
      </c>
      <c r="J676" s="16"/>
      <c r="K676" s="215">
        <v>56016.81</v>
      </c>
      <c r="L676" s="185"/>
      <c r="M676" s="185"/>
      <c r="N676" s="185"/>
      <c r="O676" s="89"/>
      <c r="P676" s="90"/>
      <c r="Q676" s="91"/>
      <c r="R676" s="21"/>
      <c r="S676" s="21"/>
      <c r="T676" s="22"/>
      <c r="U676" s="21"/>
      <c r="V676" s="21"/>
      <c r="W676" s="22"/>
      <c r="X676" s="23"/>
      <c r="Y676" s="23"/>
      <c r="Z676" s="24"/>
      <c r="AA676" s="25" t="e">
        <f>ROUND(#REF!-W676-Z676,2)</f>
        <v>#REF!</v>
      </c>
      <c r="AB676" s="25">
        <f>ROUND(N675+Q676-T676,2)</f>
        <v>0</v>
      </c>
      <c r="AC676" s="26"/>
      <c r="AD676" s="26"/>
      <c r="AE676" s="26"/>
      <c r="AF676" s="26"/>
      <c r="AG676" s="27"/>
      <c r="AH676" s="26"/>
      <c r="AI676" s="26"/>
      <c r="AJ676" s="26"/>
      <c r="AK676" s="26"/>
      <c r="AL676" s="26"/>
      <c r="AM676" s="26"/>
    </row>
    <row r="677" spans="1:40" ht="14" customHeight="1" x14ac:dyDescent="0.3">
      <c r="A677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77" s="11">
        <v>71</v>
      </c>
      <c r="C677" s="249" t="str">
        <f t="shared" si="86"/>
        <v>2级-2级</v>
      </c>
      <c r="D677" s="249" t="s">
        <v>29</v>
      </c>
      <c r="E677" s="249" t="s">
        <v>125</v>
      </c>
      <c r="F677" s="249" t="s">
        <v>29</v>
      </c>
      <c r="G677" s="249" t="s">
        <v>47</v>
      </c>
      <c r="H677" s="280">
        <f>IF(I677="主营业务收入",1,IF(I677="营业收入",2,IF(I677="租赁收入",3,IF(I677="利息收入",4,IF(I677="企业拆借利息收入",5,IF(I677="其他业务收入",6,IF(I677="其他收入",7,IF(I677="主营业务成本",8,IF(I677="营业成本",9,IF(I677="生产成本",10,IF(I677="其他业务成本",11,IF(I677="主营业务支出",12,IF(I677="其他业务支出",13,IF(I677="营业外支出",14,IF(I677="材料采购",15,IF(I677="库存商品",16,IF(I677="库存内销商品",17,IF(I677="其他应收款",18,IF(I677="长期股权投资",19,IF(I677="其他应付款",20,IF(I677="财务费用",21,IF(I677="管理费用",22,IF(I677="管理费",23,IF(I677="销售费用",24,IF(I677="投资收益",25,IF(I677="资产处置收益",26,B))))))))))))))))))))))))))</f>
        <v>22</v>
      </c>
      <c r="I677" s="122" t="s">
        <v>68</v>
      </c>
      <c r="J677" s="16"/>
      <c r="K677" s="215">
        <v>50642.2</v>
      </c>
      <c r="L677" s="185"/>
      <c r="M677" s="185"/>
      <c r="N677" s="185"/>
      <c r="O677" s="89"/>
      <c r="P677" s="89"/>
      <c r="Q677" s="91"/>
      <c r="R677" s="21"/>
      <c r="S677" s="21"/>
      <c r="T677" s="22"/>
      <c r="U677" s="21"/>
      <c r="V677" s="21"/>
      <c r="W677" s="22"/>
      <c r="X677" s="23"/>
      <c r="Y677" s="23"/>
      <c r="Z677" s="24"/>
      <c r="AA677" s="25" t="e">
        <f>ROUND(#REF!-W677-Z677,2)</f>
        <v>#REF!</v>
      </c>
      <c r="AB677" s="25">
        <f>ROUND(K677+Q677-T677,2)</f>
        <v>50642.2</v>
      </c>
      <c r="AC677" s="26"/>
      <c r="AD677" s="26"/>
      <c r="AE677" s="26"/>
      <c r="AF677" s="26"/>
      <c r="AG677" s="27"/>
      <c r="AH677" s="26"/>
      <c r="AI677" s="26"/>
      <c r="AJ677" s="26"/>
      <c r="AK677" s="26"/>
      <c r="AL677" s="26"/>
      <c r="AM677" s="26"/>
    </row>
    <row r="678" spans="1:40" ht="14" customHeight="1" x14ac:dyDescent="0.3">
      <c r="A678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78" s="11">
        <v>178</v>
      </c>
      <c r="C678" s="249" t="str">
        <f t="shared" si="86"/>
        <v>2级-3级</v>
      </c>
      <c r="D678" s="249" t="s">
        <v>658</v>
      </c>
      <c r="E678" s="249" t="s">
        <v>244</v>
      </c>
      <c r="F678" s="249" t="s">
        <v>659</v>
      </c>
      <c r="G678" s="251" t="s">
        <v>251</v>
      </c>
      <c r="H678" s="280">
        <f>IF(I678="主营业务收入",1,IF(I678="营业收入",2,IF(I678="租赁收入",3,IF(I678="利息收入",4,IF(I678="企业拆借利息收入",5,IF(I678="其他业务收入",6,IF(I678="其他收入",7,IF(I678="主营业务成本",8,IF(I678="营业成本",9,IF(I678="生产成本",10,IF(I678="其他业务成本",11,IF(I678="主营业务支出",12,IF(I678="其他业务支出",13,IF(I678="营业外支出",14,IF(I678="材料采购",15,IF(I678="库存商品",16,IF(I678="库存内销商品",17,IF(I678="其他应收款",18,IF(I678="长期股权投资",19,IF(I678="其他应付款",20,IF(I678="财务费用",21,IF(I678="管理费用",22,IF(I678="管理费",23,IF(I678="销售费用",24,IF(I678="投资收益",25,IF(I678="资产处置收益",26,B))))))))))))))))))))))))))</f>
        <v>22</v>
      </c>
      <c r="I678" s="122" t="s">
        <v>68</v>
      </c>
      <c r="J678" s="16" t="s">
        <v>252</v>
      </c>
      <c r="K678" s="215">
        <v>49811.32</v>
      </c>
      <c r="L678" s="185"/>
      <c r="M678" s="185"/>
      <c r="N678" s="185"/>
      <c r="O678" s="89"/>
      <c r="P678" s="89"/>
      <c r="Q678" s="91"/>
      <c r="R678" s="21"/>
      <c r="S678" s="21"/>
      <c r="T678" s="22"/>
      <c r="U678" s="21"/>
      <c r="V678" s="21"/>
      <c r="W678" s="22"/>
      <c r="X678" s="23"/>
      <c r="Y678" s="23"/>
      <c r="Z678" s="24"/>
      <c r="AA678" s="25" t="e">
        <f>ROUND(#REF!-W678-Z678,2)</f>
        <v>#REF!</v>
      </c>
      <c r="AB678" s="25">
        <f>ROUND(K678+Q678-T678,2)</f>
        <v>49811.32</v>
      </c>
      <c r="AC678" s="26"/>
      <c r="AD678" s="26"/>
      <c r="AE678" s="26"/>
      <c r="AF678" s="26"/>
      <c r="AG678" s="27"/>
      <c r="AH678" s="26"/>
      <c r="AI678" s="26"/>
      <c r="AJ678" s="26"/>
      <c r="AK678" s="26"/>
      <c r="AL678" s="26"/>
      <c r="AM678" s="26"/>
    </row>
    <row r="679" spans="1:40" ht="14" x14ac:dyDescent="0.3">
      <c r="A679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79" s="11">
        <v>246</v>
      </c>
      <c r="C679" s="249" t="str">
        <f t="shared" si="86"/>
        <v>3级-2级</v>
      </c>
      <c r="D679" s="249" t="s">
        <v>659</v>
      </c>
      <c r="E679" s="251" t="s">
        <v>317</v>
      </c>
      <c r="F679" s="249" t="s">
        <v>658</v>
      </c>
      <c r="G679" s="251" t="s">
        <v>318</v>
      </c>
      <c r="H679" s="280">
        <f>IF(I679="主营业务收入",1,IF(I679="营业收入",2,IF(I679="租赁收入",3,IF(I679="利息收入",4,IF(I679="企业拆借利息收入",5,IF(I679="其他业务收入",6,IF(I679="其他收入",7,IF(I679="主营业务成本",8,IF(I679="营业成本",9,IF(I679="生产成本",10,IF(I679="其他业务成本",11,IF(I679="主营业务支出",12,IF(I679="其他业务支出",13,IF(I679="营业外支出",14,IF(I679="材料采购",15,IF(I679="库存商品",16,IF(I679="库存内销商品",17,IF(I679="其他应收款",18,IF(I679="长期股权投资",19,IF(I679="其他应付款",20,IF(I679="财务费用",21,IF(I679="管理费用",22,IF(I679="管理费",23,IF(I679="销售费用",24,IF(I679="投资收益",25,IF(I679="资产处置收益",26,B))))))))))))))))))))))))))</f>
        <v>22</v>
      </c>
      <c r="I679" s="122" t="s">
        <v>68</v>
      </c>
      <c r="J679" s="16" t="s">
        <v>319</v>
      </c>
      <c r="K679" s="215">
        <v>49056</v>
      </c>
      <c r="L679" s="185"/>
      <c r="M679" s="185"/>
      <c r="N679" s="185"/>
      <c r="O679" s="89"/>
      <c r="P679" s="90"/>
      <c r="Q679" s="91"/>
      <c r="R679" s="21"/>
      <c r="S679" s="21"/>
      <c r="T679" s="22"/>
      <c r="U679" s="21"/>
      <c r="V679" s="21"/>
      <c r="W679" s="22"/>
      <c r="X679" s="23"/>
      <c r="Y679" s="23"/>
      <c r="Z679" s="24"/>
      <c r="AA679" s="25" t="e">
        <f>ROUND(#REF!-W679-Z679,2)</f>
        <v>#REF!</v>
      </c>
      <c r="AB679" s="25">
        <f>ROUND(K679+Q679-T679,2)</f>
        <v>49056</v>
      </c>
      <c r="AC679" s="26"/>
      <c r="AD679" s="26"/>
      <c r="AE679" s="26"/>
      <c r="AF679" s="26"/>
      <c r="AG679" s="27"/>
      <c r="AH679" s="26"/>
      <c r="AI679" s="26"/>
      <c r="AJ679" s="26"/>
      <c r="AK679" s="26"/>
      <c r="AL679" s="26"/>
      <c r="AM679" s="26"/>
    </row>
    <row r="680" spans="1:40" ht="14" x14ac:dyDescent="0.3">
      <c r="A680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80" s="11">
        <v>67</v>
      </c>
      <c r="C680" s="249" t="str">
        <f t="shared" si="86"/>
        <v>2级-2级</v>
      </c>
      <c r="D680" s="249" t="s">
        <v>29</v>
      </c>
      <c r="E680" s="249" t="s">
        <v>125</v>
      </c>
      <c r="F680" s="249" t="s">
        <v>29</v>
      </c>
      <c r="G680" s="249" t="s">
        <v>47</v>
      </c>
      <c r="H680" s="280">
        <f>IF(I680="主营业务收入",1,IF(I680="营业收入",2,IF(I680="租赁收入",3,IF(I680="利息收入",4,IF(I680="企业拆借利息收入",5,IF(I680="其他业务收入",6,IF(I680="其他收入",7,IF(I680="主营业务成本",8,IF(I680="营业成本",9,IF(I680="生产成本",10,IF(I680="其他业务成本",11,IF(I680="主营业务支出",12,IF(I680="其他业务支出",13,IF(I680="营业外支出",14,IF(I680="材料采购",15,IF(I680="库存商品",16,IF(I680="库存内销商品",17,IF(I680="其他应收款",18,IF(I680="长期股权投资",19,IF(I680="其他应付款",20,IF(I680="财务费用",21,IF(I680="管理费用",22,IF(I680="管理费",23,IF(I680="销售费用",24,IF(I680="投资收益",25,IF(I680="资产处置收益",26,B))))))))))))))))))))))))))</f>
        <v>22</v>
      </c>
      <c r="I680" s="122" t="s">
        <v>68</v>
      </c>
      <c r="J680" s="16"/>
      <c r="K680" s="215">
        <v>46621.87</v>
      </c>
      <c r="L680" s="185"/>
      <c r="M680" s="185"/>
      <c r="N680" s="185"/>
      <c r="O680" s="89"/>
      <c r="P680" s="89"/>
      <c r="Q680" s="91"/>
      <c r="R680" s="21"/>
      <c r="S680" s="21"/>
      <c r="T680" s="22"/>
      <c r="U680" s="21"/>
      <c r="V680" s="21"/>
      <c r="W680" s="22"/>
      <c r="X680" s="23"/>
      <c r="Y680" s="23"/>
      <c r="Z680" s="24"/>
      <c r="AA680" s="25" t="e">
        <f>ROUND(#REF!-W680-Z680,2)</f>
        <v>#REF!</v>
      </c>
      <c r="AB680" s="25">
        <f>ROUND(K680+Q680-T680,2)</f>
        <v>46621.87</v>
      </c>
      <c r="AC680" s="26"/>
      <c r="AD680" s="26"/>
      <c r="AE680" s="26"/>
      <c r="AF680" s="26"/>
      <c r="AG680" s="27"/>
      <c r="AH680" s="26"/>
      <c r="AI680" s="26"/>
      <c r="AJ680" s="26"/>
      <c r="AK680" s="26"/>
      <c r="AL680" s="26"/>
      <c r="AM680" s="26"/>
    </row>
    <row r="681" spans="1:40" ht="14" x14ac:dyDescent="0.3">
      <c r="A681" s="174" t="str">
        <f>HYPERLINK("C:\Users\chizh\Desktop\ffcell\提取结果.xlsx#'2内部关联交易-1'!A1","[提取结果.xlsx]2内部关联交易-1")</f>
        <v>[提取结果.xlsx]2内部关联交易-1</v>
      </c>
      <c r="B681" s="11">
        <v>452</v>
      </c>
      <c r="C681" s="249" t="str">
        <f t="shared" si="86"/>
        <v>2级-3级</v>
      </c>
      <c r="D681" s="280" t="s">
        <v>29</v>
      </c>
      <c r="E681" s="250" t="s">
        <v>412</v>
      </c>
      <c r="F681" s="250" t="s">
        <v>33</v>
      </c>
      <c r="G681" s="257" t="s">
        <v>251</v>
      </c>
      <c r="H681" s="280">
        <f>IF(I681="主营业务收入",1,IF(I681="营业收入",2,IF(I681="租赁收入",3,IF(I681="利息收入",4,IF(I681="企业拆借利息收入",5,IF(I681="其他业务收入",6,IF(I681="其他收入",7,IF(I681="主营业务成本",8,IF(I681="营业成本",9,IF(I681="生产成本",10,IF(I681="其他业务成本",11,IF(I681="主营业务支出",12,IF(I681="其他业务支出",13,IF(I681="营业外支出",14,IF(I681="材料采购",15,IF(I681="库存商品",16,IF(I681="库存内销商品",17,IF(I681="其他应收款",18,IF(I681="长期股权投资",19,IF(I681="其他应付款",20,IF(I681="财务费用",21,IF(I681="管理费用",22,IF(I681="管理费",23,IF(I681="销售费用",24,IF(I681="投资收益",25,IF(I681="资产处置收益",26,B))))))))))))))))))))))))))</f>
        <v>22</v>
      </c>
      <c r="I681" s="122" t="s">
        <v>68</v>
      </c>
      <c r="J681" s="87" t="s">
        <v>441</v>
      </c>
      <c r="K681" s="215">
        <v>43100</v>
      </c>
      <c r="L681" s="185"/>
      <c r="M681" s="185"/>
      <c r="N681" s="185"/>
      <c r="O681" s="89"/>
      <c r="P681" s="89"/>
      <c r="Q681" s="91"/>
      <c r="R681" s="21"/>
      <c r="S681" s="21"/>
      <c r="T681" s="22"/>
      <c r="U681" s="21"/>
      <c r="V681" s="21"/>
      <c r="W681" s="22"/>
      <c r="X681" s="23"/>
      <c r="Y681" s="23"/>
      <c r="Z681" s="24"/>
      <c r="AA681" s="25" t="e">
        <f>ROUND(#REF!-W681-Z681,2)</f>
        <v>#REF!</v>
      </c>
      <c r="AB681" s="25">
        <f>ROUND(K681+Q681-T681,2)</f>
        <v>43100</v>
      </c>
      <c r="AC681" s="26"/>
      <c r="AD681" s="26"/>
      <c r="AE681" s="26"/>
      <c r="AF681" s="26"/>
      <c r="AG681" s="27"/>
      <c r="AH681" s="26"/>
      <c r="AI681" s="26"/>
      <c r="AJ681" s="26"/>
      <c r="AK681" s="26"/>
      <c r="AL681" s="26"/>
      <c r="AM681" s="26"/>
    </row>
    <row r="682" spans="1:40" ht="14" x14ac:dyDescent="0.3">
      <c r="A682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82" s="11">
        <v>494</v>
      </c>
      <c r="C682" s="249" t="str">
        <f t="shared" si="86"/>
        <v>2级-4级</v>
      </c>
      <c r="D682" s="249" t="s">
        <v>29</v>
      </c>
      <c r="E682" s="251" t="s">
        <v>56</v>
      </c>
      <c r="F682" s="249" t="s">
        <v>37</v>
      </c>
      <c r="G682" s="249" t="s">
        <v>148</v>
      </c>
      <c r="H682" s="280">
        <f>IF(I682="主营业务收入",1,IF(I682="营业收入",2,IF(I682="租赁收入",3,IF(I682="利息收入",4,IF(I682="企业拆借利息收入",5,IF(I682="其他业务收入",6,IF(I682="其他收入",7,IF(I682="主营业务成本",8,IF(I682="营业成本",9,IF(I682="生产成本",10,IF(I682="其他业务成本",11,IF(I682="主营业务支出",12,IF(I682="其他业务支出",13,IF(I682="营业外支出",14,IF(I682="材料采购",15,IF(I682="库存商品",16,IF(I682="库存内销商品",17,IF(I682="其他应收款",18,IF(I682="长期股权投资",19,IF(I682="其他应付款",20,IF(I682="财务费用",21,IF(I682="管理费用",22,IF(I682="管理费",23,IF(I682="销售费用",24,IF(I682="投资收益",25,IF(I682="资产处置收益",26,B))))))))))))))))))))))))))</f>
        <v>22</v>
      </c>
      <c r="I682" s="122" t="s">
        <v>68</v>
      </c>
      <c r="J682" s="14" t="s">
        <v>478</v>
      </c>
      <c r="K682" s="215">
        <v>42359.3</v>
      </c>
      <c r="L682" s="15"/>
      <c r="M682" s="185"/>
      <c r="N682" s="185"/>
      <c r="O682" s="185"/>
      <c r="P682" s="89"/>
      <c r="Q682" s="89"/>
      <c r="R682" s="91"/>
      <c r="S682" s="66"/>
      <c r="T682" s="66"/>
      <c r="U682" s="67"/>
      <c r="V682" s="66"/>
      <c r="W682" s="66"/>
      <c r="X682" s="67"/>
      <c r="Y682" s="68"/>
      <c r="Z682" s="68"/>
      <c r="AA682" s="69"/>
      <c r="AB682" s="70">
        <f>ROUND(L682-X682-AA682,2)</f>
        <v>0</v>
      </c>
      <c r="AC682" s="70">
        <f>ROUND(K682+R682-U682,2)</f>
        <v>42359.3</v>
      </c>
      <c r="AD682" s="71"/>
      <c r="AE682" s="71"/>
      <c r="AF682" s="71"/>
      <c r="AG682" s="71"/>
      <c r="AH682" s="72"/>
      <c r="AI682" s="71"/>
      <c r="AJ682" s="71"/>
      <c r="AK682" s="71"/>
      <c r="AL682" s="71"/>
      <c r="AM682" s="71"/>
      <c r="AN682" s="197"/>
    </row>
    <row r="683" spans="1:40" ht="14" x14ac:dyDescent="0.3">
      <c r="A683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683" s="11">
        <v>237</v>
      </c>
      <c r="C683" s="249" t="str">
        <f t="shared" si="86"/>
        <v>2级-3级</v>
      </c>
      <c r="D683" s="249" t="s">
        <v>658</v>
      </c>
      <c r="E683" s="251" t="s">
        <v>304</v>
      </c>
      <c r="F683" s="249" t="s">
        <v>659</v>
      </c>
      <c r="G683" s="114" t="s">
        <v>307</v>
      </c>
      <c r="H683" s="280">
        <f>IF(I683="主营业务收入",1,IF(I683="营业收入",2,IF(I683="租赁收入",3,IF(I683="利息收入",4,IF(I683="企业拆借利息收入",5,IF(I683="其他业务收入",6,IF(I683="其他收入",7,IF(I683="主营业务成本",8,IF(I683="营业成本",9,IF(I683="生产成本",10,IF(I683="其他业务成本",11,IF(I683="主营业务支出",12,IF(I683="其他业务支出",13,IF(I683="营业外支出",14,IF(I683="材料采购",15,IF(I683="库存商品",16,IF(I683="库存内销商品",17,IF(I683="其他应收款",18,IF(I683="长期股权投资",19,IF(I683="其他应付款",20,IF(I683="财务费用",21,IF(I683="管理费用",22,IF(I683="管理费",23,IF(I683="销售费用",24,IF(I683="投资收益",25,IF(I683="资产处置收益",26,B))))))))))))))))))))))))))</f>
        <v>22</v>
      </c>
      <c r="I683" s="122" t="s">
        <v>68</v>
      </c>
      <c r="J683" s="16" t="s">
        <v>308</v>
      </c>
      <c r="K683" s="215">
        <v>38385.550000000003</v>
      </c>
      <c r="L683" s="185"/>
      <c r="M683" s="185"/>
      <c r="N683" s="185"/>
      <c r="O683" s="89"/>
      <c r="P683" s="90"/>
      <c r="Q683" s="91"/>
      <c r="R683" s="21"/>
      <c r="S683" s="21"/>
      <c r="T683" s="22"/>
      <c r="U683" s="21"/>
      <c r="V683" s="21"/>
      <c r="W683" s="22"/>
      <c r="X683" s="23"/>
      <c r="Y683" s="23"/>
      <c r="Z683" s="24"/>
      <c r="AA683" s="25" t="e">
        <f>ROUND(#REF!-W683-Z683,2)</f>
        <v>#REF!</v>
      </c>
      <c r="AB683" s="25">
        <f>ROUND(K683+Q683-T683,2)</f>
        <v>38385.550000000003</v>
      </c>
      <c r="AC683" s="26"/>
      <c r="AD683" s="26"/>
      <c r="AE683" s="26"/>
      <c r="AF683" s="26"/>
      <c r="AG683" s="27"/>
      <c r="AH683" s="26"/>
      <c r="AI683" s="26"/>
      <c r="AJ683" s="26"/>
      <c r="AK683" s="26"/>
      <c r="AL683" s="26"/>
      <c r="AM683" s="26"/>
    </row>
    <row r="684" spans="1:40" ht="14" x14ac:dyDescent="0.3">
      <c r="A684" s="225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684" s="226">
        <v>140</v>
      </c>
      <c r="C684" s="253" t="str">
        <f t="shared" si="86"/>
        <v>2级-4级</v>
      </c>
      <c r="D684" s="253" t="s">
        <v>29</v>
      </c>
      <c r="E684" s="253" t="s">
        <v>50</v>
      </c>
      <c r="F684" s="253" t="s">
        <v>37</v>
      </c>
      <c r="G684" s="253" t="s">
        <v>148</v>
      </c>
      <c r="H684" s="280">
        <f>IF(I684="主营业务收入",1,IF(I684="营业收入",2,IF(I684="租赁收入",3,IF(I684="利息收入",4,IF(I684="企业拆借利息收入",5,IF(I684="其他业务收入",6,IF(I684="其他收入",7,IF(I684="主营业务成本",8,IF(I684="营业成本",9,IF(I684="生产成本",10,IF(I684="其他业务成本",11,IF(I684="主营业务支出",12,IF(I684="其他业务支出",13,IF(I684="营业外支出",14,IF(I684="材料采购",15,IF(I684="库存商品",16,IF(I684="库存内销商品",17,IF(I684="其他应收款",18,IF(I684="长期股权投资",19,IF(I684="其他应付款",20,IF(I684="财务费用",21,IF(I684="管理费用",22,IF(I684="管理费",23,IF(I684="销售费用",24,IF(I684="投资收益",25,IF(I684="资产处置收益",26,B))))))))))))))))))))))))))</f>
        <v>22</v>
      </c>
      <c r="I684" s="227" t="s">
        <v>68</v>
      </c>
      <c r="J684" s="241" t="s">
        <v>217</v>
      </c>
      <c r="K684" s="228">
        <v>32886</v>
      </c>
      <c r="L684" s="243"/>
      <c r="M684" s="243"/>
      <c r="N684" s="243"/>
      <c r="O684" s="235"/>
      <c r="P684" s="235"/>
      <c r="Q684" s="236"/>
      <c r="R684" s="233"/>
      <c r="S684" s="233"/>
      <c r="T684" s="234"/>
      <c r="U684" s="233"/>
      <c r="V684" s="233"/>
      <c r="W684" s="234"/>
      <c r="X684" s="235"/>
      <c r="Y684" s="235"/>
      <c r="Z684" s="236"/>
      <c r="AA684" s="237" t="e">
        <f>ROUND(#REF!-W684-Z684,2)</f>
        <v>#REF!</v>
      </c>
      <c r="AB684" s="237">
        <f>ROUND(K684+Q684-T684,2)</f>
        <v>32886</v>
      </c>
      <c r="AC684" s="238"/>
      <c r="AD684" s="238"/>
      <c r="AE684" s="238"/>
      <c r="AF684" s="238"/>
      <c r="AG684" s="239"/>
      <c r="AH684" s="238"/>
      <c r="AI684" s="238"/>
      <c r="AJ684" s="238"/>
      <c r="AK684" s="238"/>
      <c r="AL684" s="238"/>
      <c r="AM684" s="238"/>
      <c r="AN684" s="240"/>
    </row>
    <row r="685" spans="1:40" ht="14" x14ac:dyDescent="0.3">
      <c r="A685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85" s="11">
        <v>493</v>
      </c>
      <c r="C685" s="249" t="str">
        <f t="shared" si="86"/>
        <v>2级-3级</v>
      </c>
      <c r="D685" s="249" t="s">
        <v>29</v>
      </c>
      <c r="E685" s="251" t="s">
        <v>56</v>
      </c>
      <c r="F685" s="249" t="s">
        <v>33</v>
      </c>
      <c r="G685" s="249" t="s">
        <v>117</v>
      </c>
      <c r="H685" s="280">
        <f>IF(I685="主营业务收入",1,IF(I685="营业收入",2,IF(I685="租赁收入",3,IF(I685="利息收入",4,IF(I685="企业拆借利息收入",5,IF(I685="其他业务收入",6,IF(I685="其他收入",7,IF(I685="主营业务成本",8,IF(I685="营业成本",9,IF(I685="生产成本",10,IF(I685="其他业务成本",11,IF(I685="主营业务支出",12,IF(I685="其他业务支出",13,IF(I685="营业外支出",14,IF(I685="材料采购",15,IF(I685="库存商品",16,IF(I685="库存内销商品",17,IF(I685="其他应收款",18,IF(I685="长期股权投资",19,IF(I685="其他应付款",20,IF(I685="财务费用",21,IF(I685="管理费用",22,IF(I685="管理费",23,IF(I685="销售费用",24,IF(I685="投资收益",25,IF(I685="资产处置收益",26,B))))))))))))))))))))))))))</f>
        <v>22</v>
      </c>
      <c r="I685" s="122" t="s">
        <v>68</v>
      </c>
      <c r="J685" s="14" t="s">
        <v>477</v>
      </c>
      <c r="K685" s="215">
        <v>31042.76</v>
      </c>
      <c r="L685" s="15"/>
      <c r="M685" s="185"/>
      <c r="N685" s="185"/>
      <c r="O685" s="185"/>
      <c r="P685" s="89"/>
      <c r="Q685" s="89"/>
      <c r="R685" s="91"/>
      <c r="S685" s="66"/>
      <c r="T685" s="66"/>
      <c r="U685" s="67"/>
      <c r="V685" s="66"/>
      <c r="W685" s="66"/>
      <c r="X685" s="67"/>
      <c r="Y685" s="68"/>
      <c r="Z685" s="68"/>
      <c r="AA685" s="69"/>
      <c r="AB685" s="70">
        <f>ROUND(L685-X685-AA685,2)</f>
        <v>0</v>
      </c>
      <c r="AC685" s="70">
        <f>ROUND(K685+R685-U685,2)</f>
        <v>31042.76</v>
      </c>
      <c r="AD685" s="71"/>
      <c r="AE685" s="71"/>
      <c r="AF685" s="71"/>
      <c r="AG685" s="71"/>
      <c r="AH685" s="72"/>
      <c r="AI685" s="71"/>
      <c r="AJ685" s="71"/>
      <c r="AK685" s="71"/>
      <c r="AL685" s="71"/>
      <c r="AM685" s="71"/>
      <c r="AN685" s="197"/>
    </row>
    <row r="686" spans="1:40" ht="14" x14ac:dyDescent="0.3">
      <c r="A686" s="174" t="str">
        <f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686" s="11">
        <v>115</v>
      </c>
      <c r="C686" s="249" t="str">
        <f t="shared" si="86"/>
        <v>2级-1级</v>
      </c>
      <c r="D686" s="249" t="s">
        <v>658</v>
      </c>
      <c r="E686" s="259" t="s">
        <v>179</v>
      </c>
      <c r="F686" s="279" t="s">
        <v>27</v>
      </c>
      <c r="G686" s="259" t="s">
        <v>180</v>
      </c>
      <c r="H686" s="280">
        <f>IF(I686="主营业务收入",1,IF(I686="营业收入",2,IF(I686="租赁收入",3,IF(I686="利息收入",4,IF(I686="企业拆借利息收入",5,IF(I686="其他业务收入",6,IF(I686="其他收入",7,IF(I686="主营业务成本",8,IF(I686="营业成本",9,IF(I686="生产成本",10,IF(I686="其他业务成本",11,IF(I686="主营业务支出",12,IF(I686="其他业务支出",13,IF(I686="营业外支出",14,IF(I686="材料采购",15,IF(I686="库存商品",16,IF(I686="库存内销商品",17,IF(I686="其他应收款",18,IF(I686="长期股权投资",19,IF(I686="其他应付款",20,IF(I686="财务费用",21,IF(I686="管理费用",22,IF(I686="管理费",23,IF(I686="销售费用",24,IF(I686="投资收益",25,IF(I686="资产处置收益",26,B))))))))))))))))))))))))))</f>
        <v>22</v>
      </c>
      <c r="I686" s="182" t="s">
        <v>68</v>
      </c>
      <c r="J686" s="176" t="s">
        <v>182</v>
      </c>
      <c r="K686" s="216">
        <v>26161.45</v>
      </c>
      <c r="L686" s="185"/>
      <c r="M686" s="185"/>
      <c r="N686" s="185"/>
      <c r="O686" s="176"/>
      <c r="P686" s="90"/>
      <c r="Q686" s="50"/>
      <c r="R686" s="51"/>
      <c r="S686" s="51"/>
      <c r="T686" s="52"/>
      <c r="U686" s="51"/>
      <c r="V686" s="51"/>
      <c r="W686" s="52"/>
      <c r="X686" s="53"/>
      <c r="Y686" s="53"/>
      <c r="Z686" s="54"/>
      <c r="AA686" s="55" t="e">
        <f>ROUND(#REF!-W686-Z686,2)</f>
        <v>#REF!</v>
      </c>
      <c r="AB686" s="55">
        <f>ROUND(K686+Q686-T686,2)</f>
        <v>26161.45</v>
      </c>
      <c r="AC686" s="56"/>
      <c r="AD686" s="56"/>
      <c r="AE686" s="56"/>
      <c r="AF686" s="56"/>
      <c r="AG686" s="57"/>
      <c r="AH686" s="56"/>
      <c r="AI686" s="56"/>
      <c r="AJ686" s="56"/>
      <c r="AK686" s="56"/>
      <c r="AL686" s="56"/>
      <c r="AM686" s="56"/>
    </row>
    <row r="687" spans="1:40" ht="14" customHeight="1" x14ac:dyDescent="0.3">
      <c r="A68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87" s="11">
        <v>596</v>
      </c>
      <c r="C687" s="248" t="str">
        <f t="shared" si="86"/>
        <v>3级-4级</v>
      </c>
      <c r="D687" s="248" t="s">
        <v>33</v>
      </c>
      <c r="E687" s="248" t="s">
        <v>160</v>
      </c>
      <c r="F687" s="248" t="s">
        <v>37</v>
      </c>
      <c r="G687" s="248" t="s">
        <v>66</v>
      </c>
      <c r="H687" s="280">
        <f>IF(I687="主营业务收入",1,IF(I687="营业收入",2,IF(I687="租赁收入",3,IF(I687="利息收入",4,IF(I687="企业拆借利息收入",5,IF(I687="其他业务收入",6,IF(I687="其他收入",7,IF(I687="主营业务成本",8,IF(I687="营业成本",9,IF(I687="生产成本",10,IF(I687="其他业务成本",11,IF(I687="主营业务支出",12,IF(I687="其他业务支出",13,IF(I687="营业外支出",14,IF(I687="材料采购",15,IF(I687="库存商品",16,IF(I687="库存内销商品",17,IF(I687="其他应收款",18,IF(I687="长期股权投资",19,IF(I687="其他应付款",20,IF(I687="财务费用",21,IF(I687="管理费用",22,IF(I687="管理费",23,IF(I687="销售费用",24,IF(I687="投资收益",25,IF(I687="资产处置收益",26,B))))))))))))))))))))))))))</f>
        <v>22</v>
      </c>
      <c r="I687" s="122" t="s">
        <v>68</v>
      </c>
      <c r="J687" s="129" t="s">
        <v>122</v>
      </c>
      <c r="K687" s="215">
        <v>22709.15</v>
      </c>
      <c r="L687" s="185"/>
      <c r="M687" s="185"/>
      <c r="N687" s="185"/>
      <c r="O687" s="125"/>
      <c r="P687" s="125"/>
      <c r="Q687" s="124"/>
      <c r="R687" s="21"/>
      <c r="S687" s="21"/>
      <c r="T687" s="22"/>
      <c r="U687" s="21"/>
      <c r="V687" s="21"/>
      <c r="W687" s="22"/>
      <c r="X687" s="23"/>
      <c r="Y687" s="23"/>
      <c r="Z687" s="24"/>
      <c r="AA687" s="25" t="e">
        <f>ROUND(#REF!-W687-Z687,2)</f>
        <v>#REF!</v>
      </c>
      <c r="AB687" s="25">
        <f>ROUND(K687+Q687-T687,2)</f>
        <v>22709.15</v>
      </c>
      <c r="AC687" s="26"/>
      <c r="AD687" s="26"/>
      <c r="AE687" s="26"/>
      <c r="AF687" s="26"/>
      <c r="AG687" s="27"/>
      <c r="AH687" s="26"/>
      <c r="AI687" s="26"/>
      <c r="AJ687" s="26"/>
      <c r="AK687" s="26"/>
      <c r="AL687" s="26"/>
      <c r="AM687" s="26"/>
    </row>
    <row r="688" spans="1:40" ht="14" customHeight="1" x14ac:dyDescent="0.3">
      <c r="A688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88" s="11">
        <v>86</v>
      </c>
      <c r="C688" s="249" t="str">
        <f t="shared" si="86"/>
        <v>3级-3级</v>
      </c>
      <c r="D688" s="249" t="s">
        <v>33</v>
      </c>
      <c r="E688" s="249" t="s">
        <v>127</v>
      </c>
      <c r="F688" s="249" t="s">
        <v>33</v>
      </c>
      <c r="G688" s="249" t="s">
        <v>65</v>
      </c>
      <c r="H688" s="280">
        <f>IF(I688="主营业务收入",1,IF(I688="营业收入",2,IF(I688="租赁收入",3,IF(I688="利息收入",4,IF(I688="企业拆借利息收入",5,IF(I688="其他业务收入",6,IF(I688="其他收入",7,IF(I688="主营业务成本",8,IF(I688="营业成本",9,IF(I688="生产成本",10,IF(I688="其他业务成本",11,IF(I688="主营业务支出",12,IF(I688="其他业务支出",13,IF(I688="营业外支出",14,IF(I688="材料采购",15,IF(I688="库存商品",16,IF(I688="库存内销商品",17,IF(I688="其他应收款",18,IF(I688="长期股权投资",19,IF(I688="其他应付款",20,IF(I688="财务费用",21,IF(I688="管理费用",22,IF(I688="管理费",23,IF(I688="销售费用",24,IF(I688="投资收益",25,IF(I688="资产处置收益",26,B))))))))))))))))))))))))))</f>
        <v>22</v>
      </c>
      <c r="I688" s="278" t="s">
        <v>68</v>
      </c>
      <c r="J688" s="16"/>
      <c r="K688" s="215">
        <v>21548.21</v>
      </c>
      <c r="L688" s="185"/>
      <c r="M688" s="185"/>
      <c r="N688" s="185"/>
      <c r="O688" s="89"/>
      <c r="P688" s="89"/>
      <c r="Q688" s="91"/>
      <c r="R688" s="21"/>
      <c r="S688" s="21"/>
      <c r="T688" s="22"/>
      <c r="U688" s="21"/>
      <c r="V688" s="21"/>
      <c r="W688" s="22"/>
      <c r="X688" s="23"/>
      <c r="Y688" s="23"/>
      <c r="Z688" s="24"/>
      <c r="AA688" s="25" t="e">
        <f>ROUND(#REF!-W688-Z688,2)</f>
        <v>#REF!</v>
      </c>
      <c r="AB688" s="25">
        <f>ROUND(K688+Q688-T688,2)</f>
        <v>21548.21</v>
      </c>
      <c r="AC688" s="26"/>
      <c r="AD688" s="26"/>
      <c r="AE688" s="26"/>
      <c r="AF688" s="26"/>
      <c r="AG688" s="27"/>
      <c r="AH688" s="26"/>
      <c r="AI688" s="26"/>
      <c r="AJ688" s="26"/>
      <c r="AK688" s="26"/>
      <c r="AL688" s="26"/>
      <c r="AM688" s="26"/>
    </row>
    <row r="689" spans="1:40" ht="14" customHeight="1" x14ac:dyDescent="0.3">
      <c r="A689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689" s="11">
        <v>111</v>
      </c>
      <c r="C689" s="249" t="str">
        <f t="shared" si="86"/>
        <v>2级-4级</v>
      </c>
      <c r="D689" s="249" t="s">
        <v>29</v>
      </c>
      <c r="E689" s="249" t="s">
        <v>158</v>
      </c>
      <c r="F689" s="249" t="s">
        <v>37</v>
      </c>
      <c r="G689" s="249" t="s">
        <v>148</v>
      </c>
      <c r="H689" s="280">
        <f>IF(I689="主营业务收入",1,IF(I689="营业收入",2,IF(I689="租赁收入",3,IF(I689="利息收入",4,IF(I689="企业拆借利息收入",5,IF(I689="其他业务收入",6,IF(I689="其他收入",7,IF(I689="主营业务成本",8,IF(I689="营业成本",9,IF(I689="生产成本",10,IF(I689="其他业务成本",11,IF(I689="主营业务支出",12,IF(I689="其他业务支出",13,IF(I689="营业外支出",14,IF(I689="材料采购",15,IF(I689="库存商品",16,IF(I689="库存内销商品",17,IF(I689="其他应收款",18,IF(I689="长期股权投资",19,IF(I689="其他应付款",20,IF(I689="财务费用",21,IF(I689="管理费用",22,IF(I689="管理费",23,IF(I689="销售费用",24,IF(I689="投资收益",25,IF(I689="资产处置收益",26,B))))))))))))))))))))))))))</f>
        <v>22</v>
      </c>
      <c r="I689" s="122" t="s">
        <v>68</v>
      </c>
      <c r="J689" s="16"/>
      <c r="K689" s="215">
        <v>21168.16</v>
      </c>
      <c r="L689" s="185"/>
      <c r="M689" s="185"/>
      <c r="N689" s="185"/>
      <c r="O689" s="89"/>
      <c r="P689" s="90"/>
      <c r="Q689" s="91"/>
      <c r="R689" s="21"/>
      <c r="S689" s="21"/>
      <c r="T689" s="22"/>
      <c r="U689" s="21"/>
      <c r="V689" s="21"/>
      <c r="W689" s="22"/>
      <c r="X689" s="23"/>
      <c r="Y689" s="23"/>
      <c r="Z689" s="24"/>
      <c r="AA689" s="25" t="e">
        <f>ROUND(#REF!-W689-Z689,2)</f>
        <v>#REF!</v>
      </c>
      <c r="AB689" s="25">
        <f>ROUND(K689+Q689-T689,2)</f>
        <v>21168.16</v>
      </c>
      <c r="AC689" s="26"/>
      <c r="AD689" s="26"/>
      <c r="AE689" s="26"/>
      <c r="AF689" s="26"/>
      <c r="AG689" s="27"/>
      <c r="AH689" s="26"/>
      <c r="AI689" s="26"/>
      <c r="AJ689" s="26"/>
      <c r="AK689" s="26"/>
      <c r="AL689" s="26"/>
      <c r="AM689" s="26"/>
    </row>
    <row r="690" spans="1:40" ht="14" x14ac:dyDescent="0.3">
      <c r="A690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90" s="11">
        <v>500</v>
      </c>
      <c r="C690" s="249" t="str">
        <f t="shared" si="86"/>
        <v>2级-3级</v>
      </c>
      <c r="D690" s="249" t="s">
        <v>29</v>
      </c>
      <c r="E690" s="251" t="s">
        <v>56</v>
      </c>
      <c r="F690" s="249" t="s">
        <v>33</v>
      </c>
      <c r="G690" s="249" t="s">
        <v>146</v>
      </c>
      <c r="H690" s="280">
        <f>IF(I690="主营业务收入",1,IF(I690="营业收入",2,IF(I690="租赁收入",3,IF(I690="利息收入",4,IF(I690="企业拆借利息收入",5,IF(I690="其他业务收入",6,IF(I690="其他收入",7,IF(I690="主营业务成本",8,IF(I690="营业成本",9,IF(I690="生产成本",10,IF(I690="其他业务成本",11,IF(I690="主营业务支出",12,IF(I690="其他业务支出",13,IF(I690="营业外支出",14,IF(I690="材料采购",15,IF(I690="库存商品",16,IF(I690="库存内销商品",17,IF(I690="其他应收款",18,IF(I690="长期股权投资",19,IF(I690="其他应付款",20,IF(I690="财务费用",21,IF(I690="管理费用",22,IF(I690="管理费",23,IF(I690="销售费用",24,IF(I690="投资收益",25,IF(I690="资产处置收益",26,B))))))))))))))))))))))))))</f>
        <v>22</v>
      </c>
      <c r="I690" s="122" t="s">
        <v>68</v>
      </c>
      <c r="J690" s="14" t="s">
        <v>483</v>
      </c>
      <c r="K690" s="215">
        <v>20761.7</v>
      </c>
      <c r="L690" s="15"/>
      <c r="M690" s="185"/>
      <c r="N690" s="185"/>
      <c r="O690" s="185"/>
      <c r="P690" s="89"/>
      <c r="Q690" s="90"/>
      <c r="R690" s="91"/>
      <c r="S690" s="66"/>
      <c r="T690" s="66"/>
      <c r="U690" s="67"/>
      <c r="V690" s="66"/>
      <c r="W690" s="66"/>
      <c r="X690" s="67"/>
      <c r="Y690" s="68"/>
      <c r="Z690" s="68"/>
      <c r="AA690" s="69"/>
      <c r="AB690" s="70">
        <f>ROUND(L690-X690-AA690,2)</f>
        <v>0</v>
      </c>
      <c r="AC690" s="70">
        <f>ROUND(K690+R690-U690,2)</f>
        <v>20761.7</v>
      </c>
      <c r="AD690" s="71"/>
      <c r="AE690" s="71"/>
      <c r="AF690" s="71"/>
      <c r="AG690" s="71"/>
      <c r="AH690" s="72"/>
      <c r="AI690" s="71"/>
      <c r="AJ690" s="71"/>
      <c r="AK690" s="71"/>
      <c r="AL690" s="71"/>
      <c r="AM690" s="71"/>
      <c r="AN690" s="197"/>
    </row>
    <row r="691" spans="1:40" ht="14" customHeight="1" x14ac:dyDescent="0.3">
      <c r="A691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691" s="11">
        <v>809</v>
      </c>
      <c r="C691" s="249" t="str">
        <f t="shared" si="86"/>
        <v>3级-3级</v>
      </c>
      <c r="D691" s="250" t="s">
        <v>33</v>
      </c>
      <c r="E691" s="250" t="s">
        <v>298</v>
      </c>
      <c r="F691" s="250" t="s">
        <v>33</v>
      </c>
      <c r="G691" s="249" t="s">
        <v>117</v>
      </c>
      <c r="H691" s="280">
        <f>IF(I691="主营业务收入",1,IF(I691="营业收入",2,IF(I691="租赁收入",3,IF(I691="利息收入",4,IF(I691="企业拆借利息收入",5,IF(I691="其他业务收入",6,IF(I691="其他收入",7,IF(I691="主营业务成本",8,IF(I691="营业成本",9,IF(I691="生产成本",10,IF(I691="其他业务成本",11,IF(I691="主营业务支出",12,IF(I691="其他业务支出",13,IF(I691="营业外支出",14,IF(I691="材料采购",15,IF(I691="库存商品",16,IF(I691="库存内销商品",17,IF(I691="其他应收款",18,IF(I691="长期股权投资",19,IF(I691="其他应付款",20,IF(I691="财务费用",21,IF(I691="管理费用",22,IF(I691="管理费",23,IF(I691="销售费用",24,IF(I691="投资收益",25,IF(I691="资产处置收益",26,B))))))))))))))))))))))))))</f>
        <v>22</v>
      </c>
      <c r="I691" s="122" t="s">
        <v>68</v>
      </c>
      <c r="J691" s="151" t="s">
        <v>629</v>
      </c>
      <c r="K691" s="215">
        <v>19469.03</v>
      </c>
      <c r="L691" s="185"/>
      <c r="M691" s="185"/>
      <c r="N691" s="185"/>
      <c r="O691" s="89"/>
      <c r="P691" s="89"/>
      <c r="Q691" s="91"/>
      <c r="R691" s="21"/>
      <c r="S691" s="21"/>
      <c r="T691" s="22"/>
      <c r="U691" s="21"/>
      <c r="V691" s="21"/>
      <c r="W691" s="22"/>
      <c r="X691" s="23"/>
      <c r="Y691" s="23"/>
      <c r="Z691" s="24"/>
      <c r="AA691" s="25" t="e">
        <f>ROUND(#REF!-W691-Z691,2)</f>
        <v>#REF!</v>
      </c>
      <c r="AB691" s="25">
        <f>ROUND(K690+Q691-T691,2)</f>
        <v>20761.7</v>
      </c>
      <c r="AC691" s="26"/>
      <c r="AD691" s="26"/>
      <c r="AE691" s="26"/>
      <c r="AF691" s="26"/>
      <c r="AG691" s="27"/>
      <c r="AH691" s="26"/>
      <c r="AI691" s="26"/>
      <c r="AJ691" s="26"/>
      <c r="AK691" s="26"/>
      <c r="AL691" s="26"/>
      <c r="AM691" s="26"/>
    </row>
    <row r="692" spans="1:40" ht="14" customHeight="1" x14ac:dyDescent="0.3">
      <c r="A692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92" s="11">
        <v>490</v>
      </c>
      <c r="C692" s="249" t="str">
        <f t="shared" si="86"/>
        <v>3级-3级</v>
      </c>
      <c r="D692" s="249" t="s">
        <v>33</v>
      </c>
      <c r="E692" s="249" t="s">
        <v>352</v>
      </c>
      <c r="F692" s="249" t="s">
        <v>33</v>
      </c>
      <c r="G692" s="249" t="s">
        <v>117</v>
      </c>
      <c r="H692" s="280">
        <f>IF(I692="主营业务收入",1,IF(I692="营业收入",2,IF(I692="租赁收入",3,IF(I692="利息收入",4,IF(I692="企业拆借利息收入",5,IF(I692="其他业务收入",6,IF(I692="其他收入",7,IF(I692="主营业务成本",8,IF(I692="营业成本",9,IF(I692="生产成本",10,IF(I692="其他业务成本",11,IF(I692="主营业务支出",12,IF(I692="其他业务支出",13,IF(I692="营业外支出",14,IF(I692="材料采购",15,IF(I692="库存商品",16,IF(I692="库存内销商品",17,IF(I692="其他应收款",18,IF(I692="长期股权投资",19,IF(I692="其他应付款",20,IF(I692="财务费用",21,IF(I692="管理费用",22,IF(I692="管理费",23,IF(I692="销售费用",24,IF(I692="投资收益",25,IF(I692="资产处置收益",26,B))))))))))))))))))))))))))</f>
        <v>22</v>
      </c>
      <c r="I692" s="122" t="s">
        <v>68</v>
      </c>
      <c r="J692" s="16"/>
      <c r="K692" s="215">
        <v>18711.669999999998</v>
      </c>
      <c r="L692" s="15"/>
      <c r="M692" s="185"/>
      <c r="N692" s="185"/>
      <c r="O692" s="185"/>
      <c r="P692" s="89"/>
      <c r="Q692" s="89"/>
      <c r="R692" s="91"/>
      <c r="S692" s="66"/>
      <c r="T692" s="66"/>
      <c r="U692" s="67"/>
      <c r="V692" s="66"/>
      <c r="W692" s="66"/>
      <c r="X692" s="67"/>
      <c r="Y692" s="68"/>
      <c r="Z692" s="68"/>
      <c r="AA692" s="69"/>
      <c r="AB692" s="70">
        <f>ROUND(L692-X692-AA692,2)</f>
        <v>0</v>
      </c>
      <c r="AC692" s="70">
        <f>ROUND(K692+R692-U692,2)</f>
        <v>18711.669999999998</v>
      </c>
      <c r="AD692" s="71"/>
      <c r="AE692" s="71"/>
      <c r="AF692" s="71"/>
      <c r="AG692" s="71"/>
      <c r="AH692" s="72"/>
      <c r="AI692" s="71"/>
      <c r="AJ692" s="71"/>
      <c r="AK692" s="71"/>
      <c r="AL692" s="71"/>
      <c r="AM692" s="71"/>
      <c r="AN692" s="197"/>
    </row>
    <row r="693" spans="1:40" ht="14" x14ac:dyDescent="0.3">
      <c r="A693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693" s="11">
        <v>783</v>
      </c>
      <c r="C693" s="249" t="str">
        <f t="shared" si="86"/>
        <v>2级-3级</v>
      </c>
      <c r="D693" s="249" t="s">
        <v>29</v>
      </c>
      <c r="E693" s="249" t="s">
        <v>44</v>
      </c>
      <c r="F693" s="250" t="s">
        <v>33</v>
      </c>
      <c r="G693" s="249" t="s">
        <v>114</v>
      </c>
      <c r="H693" s="280">
        <f>IF(I693="主营业务收入",1,IF(I693="营业收入",2,IF(I693="租赁收入",3,IF(I693="利息收入",4,IF(I693="企业拆借利息收入",5,IF(I693="其他业务收入",6,IF(I693="其他收入",7,IF(I693="主营业务成本",8,IF(I693="营业成本",9,IF(I693="生产成本",10,IF(I693="其他业务成本",11,IF(I693="主营业务支出",12,IF(I693="其他业务支出",13,IF(I693="营业外支出",14,IF(I693="材料采购",15,IF(I693="库存商品",16,IF(I693="库存内销商品",17,IF(I693="其他应收款",18,IF(I693="长期股权投资",19,IF(I693="其他应付款",20,IF(I693="财务费用",21,IF(I693="管理费用",22,IF(I693="管理费",23,IF(I693="销售费用",24,IF(I693="投资收益",25,IF(I693="资产处置收益",26,B))))))))))))))))))))))))))</f>
        <v>22</v>
      </c>
      <c r="I693" s="122" t="s">
        <v>68</v>
      </c>
      <c r="J693" s="87" t="s">
        <v>605</v>
      </c>
      <c r="K693" s="215">
        <v>18396.240000000002</v>
      </c>
      <c r="L693" s="185"/>
      <c r="M693" s="185"/>
      <c r="N693" s="185"/>
      <c r="O693" s="89"/>
      <c r="P693" s="90"/>
      <c r="Q693" s="91"/>
      <c r="R693" s="21"/>
      <c r="S693" s="21"/>
      <c r="T693" s="22"/>
      <c r="U693" s="21"/>
      <c r="V693" s="21"/>
      <c r="W693" s="22"/>
      <c r="X693" s="23"/>
      <c r="Y693" s="23"/>
      <c r="Z693" s="24"/>
      <c r="AA693" s="25">
        <f>ROUND(K687-W693-Z693,2)</f>
        <v>22709.15</v>
      </c>
      <c r="AB693" s="25">
        <f>ROUND(K692+Q693-T693,2)</f>
        <v>18711.669999999998</v>
      </c>
      <c r="AC693" s="26"/>
      <c r="AD693" s="26"/>
      <c r="AE693" s="26"/>
      <c r="AF693" s="26"/>
      <c r="AG693" s="27"/>
      <c r="AH693" s="26"/>
      <c r="AI693" s="26"/>
      <c r="AJ693" s="26"/>
      <c r="AK693" s="26"/>
      <c r="AL693" s="26"/>
      <c r="AM693" s="26"/>
    </row>
    <row r="694" spans="1:40" ht="14" x14ac:dyDescent="0.3">
      <c r="A69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94" s="11">
        <v>736</v>
      </c>
      <c r="C694" s="248" t="str">
        <f t="shared" si="86"/>
        <v>3级-2级</v>
      </c>
      <c r="D694" s="248" t="s">
        <v>33</v>
      </c>
      <c r="E694" s="248" t="s">
        <v>159</v>
      </c>
      <c r="F694" s="248" t="s">
        <v>29</v>
      </c>
      <c r="G694" s="248" t="s">
        <v>50</v>
      </c>
      <c r="H694" s="280">
        <f>IF(I694="主营业务收入",1,IF(I694="营业收入",2,IF(I694="租赁收入",3,IF(I694="利息收入",4,IF(I694="企业拆借利息收入",5,IF(I694="其他业务收入",6,IF(I694="其他收入",7,IF(I694="主营业务成本",8,IF(I694="营业成本",9,IF(I694="生产成本",10,IF(I694="其他业务成本",11,IF(I694="主营业务支出",12,IF(I694="其他业务支出",13,IF(I694="营业外支出",14,IF(I694="材料采购",15,IF(I694="库存商品",16,IF(I694="库存内销商品",17,IF(I694="其他应收款",18,IF(I694="长期股权投资",19,IF(I694="其他应付款",20,IF(I694="财务费用",21,IF(I694="管理费用",22,IF(I694="管理费",23,IF(I694="销售费用",24,IF(I694="投资收益",25,IF(I694="资产处置收益",26,B))))))))))))))))))))))))))</f>
        <v>22</v>
      </c>
      <c r="I694" s="122" t="s">
        <v>68</v>
      </c>
      <c r="J694" s="122" t="s">
        <v>556</v>
      </c>
      <c r="K694" s="215">
        <v>17752.66</v>
      </c>
      <c r="L694" s="185"/>
      <c r="M694" s="185"/>
      <c r="N694" s="185"/>
      <c r="O694" s="125"/>
      <c r="P694" s="125"/>
      <c r="Q694" s="124"/>
      <c r="R694" s="66"/>
      <c r="S694" s="66"/>
      <c r="T694" s="67"/>
      <c r="U694" s="66"/>
      <c r="V694" s="66"/>
      <c r="W694" s="67"/>
      <c r="X694" s="68"/>
      <c r="Y694" s="68"/>
      <c r="Z694" s="69"/>
      <c r="AA694" s="70" t="e">
        <f>ROUND(#REF!-W694-Z694,2)</f>
        <v>#REF!</v>
      </c>
      <c r="AB694" s="70">
        <f>ROUND(K694+Q694-T694,2)</f>
        <v>17752.66</v>
      </c>
      <c r="AC694" s="71"/>
      <c r="AD694" s="71"/>
      <c r="AE694" s="71"/>
      <c r="AF694" s="71"/>
      <c r="AG694" s="72"/>
      <c r="AH694" s="71"/>
      <c r="AI694" s="71"/>
      <c r="AJ694" s="71"/>
      <c r="AK694" s="71"/>
      <c r="AL694" s="71"/>
      <c r="AM694" s="71"/>
    </row>
    <row r="695" spans="1:40" ht="14" x14ac:dyDescent="0.3">
      <c r="A69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695" s="11">
        <v>786</v>
      </c>
      <c r="C695" s="249" t="str">
        <f t="shared" si="86"/>
        <v>2级-4级</v>
      </c>
      <c r="D695" s="249" t="s">
        <v>29</v>
      </c>
      <c r="E695" s="249" t="s">
        <v>44</v>
      </c>
      <c r="F695" s="249" t="s">
        <v>37</v>
      </c>
      <c r="G695" s="249" t="s">
        <v>148</v>
      </c>
      <c r="H695" s="280">
        <f>IF(I695="主营业务收入",1,IF(I695="营业收入",2,IF(I695="租赁收入",3,IF(I695="利息收入",4,IF(I695="企业拆借利息收入",5,IF(I695="其他业务收入",6,IF(I695="其他收入",7,IF(I695="主营业务成本",8,IF(I695="营业成本",9,IF(I695="生产成本",10,IF(I695="其他业务成本",11,IF(I695="主营业务支出",12,IF(I695="其他业务支出",13,IF(I695="营业外支出",14,IF(I695="材料采购",15,IF(I695="库存商品",16,IF(I695="库存内销商品",17,IF(I695="其他应收款",18,IF(I695="长期股权投资",19,IF(I695="其他应付款",20,IF(I695="财务费用",21,IF(I695="管理费用",22,IF(I695="管理费",23,IF(I695="销售费用",24,IF(I695="投资收益",25,IF(I695="资产处置收益",26,B))))))))))))))))))))))))))</f>
        <v>22</v>
      </c>
      <c r="I695" s="122" t="s">
        <v>68</v>
      </c>
      <c r="J695" s="87" t="s">
        <v>605</v>
      </c>
      <c r="K695" s="215">
        <v>13663.73</v>
      </c>
      <c r="L695" s="185"/>
      <c r="M695" s="185"/>
      <c r="N695" s="185"/>
      <c r="O695" s="89"/>
      <c r="P695" s="89"/>
      <c r="Q695" s="91"/>
      <c r="R695" s="21"/>
      <c r="S695" s="21"/>
      <c r="T695" s="22"/>
      <c r="U695" s="21"/>
      <c r="V695" s="21"/>
      <c r="W695" s="22"/>
      <c r="X695" s="23"/>
      <c r="Y695" s="23"/>
      <c r="Z695" s="24"/>
      <c r="AA695" s="25" t="e">
        <f>ROUND(#REF!-W695-Z695,2)</f>
        <v>#REF!</v>
      </c>
      <c r="AB695" s="25">
        <f>ROUND(N694+Q695-T695,2)</f>
        <v>0</v>
      </c>
      <c r="AC695" s="26"/>
      <c r="AD695" s="26"/>
      <c r="AE695" s="26"/>
      <c r="AF695" s="26"/>
      <c r="AG695" s="27"/>
      <c r="AH695" s="26"/>
      <c r="AI695" s="26"/>
      <c r="AJ695" s="26"/>
      <c r="AK695" s="26"/>
      <c r="AL695" s="26"/>
      <c r="AM695" s="26"/>
      <c r="AN695" s="198"/>
    </row>
    <row r="696" spans="1:40" ht="14" x14ac:dyDescent="0.3">
      <c r="A696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96" s="11">
        <v>83</v>
      </c>
      <c r="C696" s="249" t="str">
        <f t="shared" si="86"/>
        <v>3级-4级</v>
      </c>
      <c r="D696" s="249" t="s">
        <v>33</v>
      </c>
      <c r="E696" s="249" t="s">
        <v>127</v>
      </c>
      <c r="F696" s="249" t="s">
        <v>37</v>
      </c>
      <c r="G696" s="249" t="s">
        <v>42</v>
      </c>
      <c r="H696" s="280">
        <f>IF(I696="主营业务收入",1,IF(I696="营业收入",2,IF(I696="租赁收入",3,IF(I696="利息收入",4,IF(I696="企业拆借利息收入",5,IF(I696="其他业务收入",6,IF(I696="其他收入",7,IF(I696="主营业务成本",8,IF(I696="营业成本",9,IF(I696="生产成本",10,IF(I696="其他业务成本",11,IF(I696="主营业务支出",12,IF(I696="其他业务支出",13,IF(I696="营业外支出",14,IF(I696="材料采购",15,IF(I696="库存商品",16,IF(I696="库存内销商品",17,IF(I696="其他应收款",18,IF(I696="长期股权投资",19,IF(I696="其他应付款",20,IF(I696="财务费用",21,IF(I696="管理费用",22,IF(I696="管理费",23,IF(I696="销售费用",24,IF(I696="投资收益",25,IF(I696="资产处置收益",26,B))))))))))))))))))))))))))</f>
        <v>22</v>
      </c>
      <c r="I696" s="122" t="s">
        <v>68</v>
      </c>
      <c r="J696" s="16"/>
      <c r="K696" s="215">
        <v>8214.82</v>
      </c>
      <c r="L696" s="185"/>
      <c r="M696" s="185"/>
      <c r="N696" s="185"/>
      <c r="O696" s="89"/>
      <c r="P696" s="89"/>
      <c r="Q696" s="91"/>
      <c r="R696" s="21"/>
      <c r="S696" s="21"/>
      <c r="T696" s="22"/>
      <c r="U696" s="21"/>
      <c r="V696" s="21"/>
      <c r="W696" s="22"/>
      <c r="X696" s="23"/>
      <c r="Y696" s="23"/>
      <c r="Z696" s="24"/>
      <c r="AA696" s="25" t="e">
        <f>ROUND(#REF!-W696-Z696,2)</f>
        <v>#REF!</v>
      </c>
      <c r="AB696" s="25">
        <f>ROUND(K696+Q696-T696,2)</f>
        <v>8214.82</v>
      </c>
      <c r="AC696" s="26"/>
      <c r="AD696" s="26"/>
      <c r="AE696" s="26"/>
      <c r="AF696" s="26"/>
      <c r="AG696" s="27"/>
      <c r="AH696" s="26"/>
      <c r="AI696" s="26"/>
      <c r="AJ696" s="26"/>
      <c r="AK696" s="26"/>
      <c r="AL696" s="26"/>
      <c r="AM696" s="26"/>
    </row>
    <row r="697" spans="1:40" ht="14" customHeight="1" x14ac:dyDescent="0.3">
      <c r="A69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97" s="11">
        <v>739</v>
      </c>
      <c r="C697" s="248" t="str">
        <f t="shared" si="86"/>
        <v>3级-4级</v>
      </c>
      <c r="D697" s="248" t="s">
        <v>33</v>
      </c>
      <c r="E697" s="248" t="s">
        <v>159</v>
      </c>
      <c r="F697" s="248" t="s">
        <v>37</v>
      </c>
      <c r="G697" s="248" t="s">
        <v>42</v>
      </c>
      <c r="H697" s="280">
        <f>IF(I697="主营业务收入",1,IF(I697="营业收入",2,IF(I697="租赁收入",3,IF(I697="利息收入",4,IF(I697="企业拆借利息收入",5,IF(I697="其他业务收入",6,IF(I697="其他收入",7,IF(I697="主营业务成本",8,IF(I697="营业成本",9,IF(I697="生产成本",10,IF(I697="其他业务成本",11,IF(I697="主营业务支出",12,IF(I697="其他业务支出",13,IF(I697="营业外支出",14,IF(I697="材料采购",15,IF(I697="库存商品",16,IF(I697="库存内销商品",17,IF(I697="其他应收款",18,IF(I697="长期股权投资",19,IF(I697="其他应付款",20,IF(I697="财务费用",21,IF(I697="管理费用",22,IF(I697="管理费",23,IF(I697="销售费用",24,IF(I697="投资收益",25,IF(I697="资产处置收益",26,B))))))))))))))))))))))))))</f>
        <v>22</v>
      </c>
      <c r="I697" s="122" t="s">
        <v>68</v>
      </c>
      <c r="J697" s="122" t="s">
        <v>482</v>
      </c>
      <c r="K697" s="215">
        <v>7563.67</v>
      </c>
      <c r="L697" s="185"/>
      <c r="M697" s="185"/>
      <c r="N697" s="185"/>
      <c r="O697" s="125"/>
      <c r="P697" s="125"/>
      <c r="Q697" s="124"/>
      <c r="R697" s="66"/>
      <c r="S697" s="66"/>
      <c r="T697" s="67"/>
      <c r="U697" s="66"/>
      <c r="V697" s="66"/>
      <c r="W697" s="67"/>
      <c r="X697" s="68"/>
      <c r="Y697" s="68"/>
      <c r="Z697" s="69"/>
      <c r="AA697" s="70" t="e">
        <f>ROUND(#REF!-W697-Z697,2)</f>
        <v>#REF!</v>
      </c>
      <c r="AB697" s="70">
        <f>ROUND(K697+Q697-T697,2)</f>
        <v>7563.67</v>
      </c>
      <c r="AC697" s="71"/>
      <c r="AD697" s="71"/>
      <c r="AE697" s="71"/>
      <c r="AF697" s="71"/>
      <c r="AG697" s="72"/>
      <c r="AH697" s="71"/>
      <c r="AI697" s="71"/>
      <c r="AJ697" s="71"/>
      <c r="AK697" s="71"/>
      <c r="AL697" s="71"/>
      <c r="AM697" s="71"/>
    </row>
    <row r="698" spans="1:40" ht="14" x14ac:dyDescent="0.3">
      <c r="A698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98" s="11">
        <v>74</v>
      </c>
      <c r="C698" s="249" t="str">
        <f t="shared" si="86"/>
        <v>2级-4级</v>
      </c>
      <c r="D698" s="249" t="s">
        <v>29</v>
      </c>
      <c r="E698" s="249" t="s">
        <v>125</v>
      </c>
      <c r="F698" s="249" t="s">
        <v>37</v>
      </c>
      <c r="G698" s="249" t="s">
        <v>148</v>
      </c>
      <c r="H698" s="280">
        <f>IF(I698="主营业务收入",1,IF(I698="营业收入",2,IF(I698="租赁收入",3,IF(I698="利息收入",4,IF(I698="企业拆借利息收入",5,IF(I698="其他业务收入",6,IF(I698="其他收入",7,IF(I698="主营业务成本",8,IF(I698="营业成本",9,IF(I698="生产成本",10,IF(I698="其他业务成本",11,IF(I698="主营业务支出",12,IF(I698="其他业务支出",13,IF(I698="营业外支出",14,IF(I698="材料采购",15,IF(I698="库存商品",16,IF(I698="库存内销商品",17,IF(I698="其他应收款",18,IF(I698="长期股权投资",19,IF(I698="其他应付款",20,IF(I698="财务费用",21,IF(I698="管理费用",22,IF(I698="管理费",23,IF(I698="销售费用",24,IF(I698="投资收益",25,IF(I698="资产处置收益",26,B))))))))))))))))))))))))))</f>
        <v>22</v>
      </c>
      <c r="I698" s="122" t="s">
        <v>68</v>
      </c>
      <c r="J698" s="16"/>
      <c r="K698" s="215">
        <v>5796</v>
      </c>
      <c r="L698" s="185"/>
      <c r="M698" s="185"/>
      <c r="N698" s="185"/>
      <c r="O698" s="89"/>
      <c r="P698" s="90"/>
      <c r="Q698" s="91"/>
      <c r="R698" s="21"/>
      <c r="S698" s="21"/>
      <c r="T698" s="22"/>
      <c r="U698" s="21"/>
      <c r="V698" s="21"/>
      <c r="W698" s="22"/>
      <c r="X698" s="23"/>
      <c r="Y698" s="23"/>
      <c r="Z698" s="24"/>
      <c r="AA698" s="25" t="e">
        <f>ROUND(#REF!-W698-Z698,2)</f>
        <v>#REF!</v>
      </c>
      <c r="AB698" s="25">
        <f>ROUND(K698+Q698-T698,2)</f>
        <v>5796</v>
      </c>
      <c r="AC698" s="26"/>
      <c r="AD698" s="26"/>
      <c r="AE698" s="26"/>
      <c r="AF698" s="26"/>
      <c r="AG698" s="27"/>
      <c r="AH698" s="26"/>
      <c r="AI698" s="26"/>
      <c r="AJ698" s="26"/>
      <c r="AK698" s="26"/>
      <c r="AL698" s="26"/>
      <c r="AM698" s="26"/>
    </row>
    <row r="699" spans="1:40" ht="14" x14ac:dyDescent="0.3">
      <c r="A699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699" s="11">
        <v>105</v>
      </c>
      <c r="C699" s="249" t="str">
        <f t="shared" si="86"/>
        <v>2级-3级</v>
      </c>
      <c r="D699" s="249" t="s">
        <v>29</v>
      </c>
      <c r="E699" s="249" t="s">
        <v>158</v>
      </c>
      <c r="F699" s="249" t="s">
        <v>33</v>
      </c>
      <c r="G699" s="249" t="s">
        <v>165</v>
      </c>
      <c r="H699" s="280">
        <f>IF(I699="主营业务收入",1,IF(I699="营业收入",2,IF(I699="租赁收入",3,IF(I699="利息收入",4,IF(I699="企业拆借利息收入",5,IF(I699="其他业务收入",6,IF(I699="其他收入",7,IF(I699="主营业务成本",8,IF(I699="营业成本",9,IF(I699="生产成本",10,IF(I699="其他业务成本",11,IF(I699="主营业务支出",12,IF(I699="其他业务支出",13,IF(I699="营业外支出",14,IF(I699="材料采购",15,IF(I699="库存商品",16,IF(I699="库存内销商品",17,IF(I699="其他应收款",18,IF(I699="长期股权投资",19,IF(I699="其他应付款",20,IF(I699="财务费用",21,IF(I699="管理费用",22,IF(I699="管理费",23,IF(I699="销售费用",24,IF(I699="投资收益",25,IF(I699="资产处置收益",26,B))))))))))))))))))))))))))</f>
        <v>22</v>
      </c>
      <c r="I699" s="122" t="s">
        <v>68</v>
      </c>
      <c r="J699" s="16"/>
      <c r="K699" s="215">
        <v>5504</v>
      </c>
      <c r="L699" s="198"/>
      <c r="M699" s="198"/>
      <c r="N699" s="198"/>
      <c r="O699" s="89"/>
      <c r="P699" s="89"/>
      <c r="Q699" s="91"/>
      <c r="R699" s="21"/>
      <c r="S699" s="21"/>
      <c r="T699" s="22"/>
      <c r="U699" s="21"/>
      <c r="V699" s="21"/>
      <c r="W699" s="22"/>
      <c r="X699" s="23"/>
      <c r="Y699" s="23"/>
      <c r="Z699" s="24"/>
      <c r="AA699" s="25" t="e">
        <f>ROUND(#REF!-W699-Z699,2)</f>
        <v>#REF!</v>
      </c>
      <c r="AB699" s="25">
        <f>ROUND(K699+Q699-T699,2)</f>
        <v>5504</v>
      </c>
      <c r="AC699" s="26"/>
      <c r="AD699" s="26"/>
      <c r="AE699" s="26"/>
      <c r="AF699" s="26"/>
      <c r="AG699" s="27"/>
      <c r="AH699" s="26"/>
      <c r="AI699" s="26"/>
      <c r="AJ699" s="26"/>
      <c r="AK699" s="26"/>
      <c r="AL699" s="26"/>
      <c r="AM699" s="26"/>
    </row>
    <row r="700" spans="1:40" ht="14" customHeight="1" x14ac:dyDescent="0.3">
      <c r="A700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700" s="11">
        <v>778</v>
      </c>
      <c r="C700" s="249" t="str">
        <f t="shared" si="86"/>
        <v>2级-2级</v>
      </c>
      <c r="D700" s="249" t="s">
        <v>29</v>
      </c>
      <c r="E700" s="249" t="s">
        <v>44</v>
      </c>
      <c r="F700" s="249" t="s">
        <v>29</v>
      </c>
      <c r="G700" s="250" t="s">
        <v>163</v>
      </c>
      <c r="H700" s="280">
        <f>IF(I700="主营业务收入",1,IF(I700="营业收入",2,IF(I700="租赁收入",3,IF(I700="利息收入",4,IF(I700="企业拆借利息收入",5,IF(I700="其他业务收入",6,IF(I700="其他收入",7,IF(I700="主营业务成本",8,IF(I700="营业成本",9,IF(I700="生产成本",10,IF(I700="其他业务成本",11,IF(I700="主营业务支出",12,IF(I700="其他业务支出",13,IF(I700="营业外支出",14,IF(I700="材料采购",15,IF(I700="库存商品",16,IF(I700="库存内销商品",17,IF(I700="其他应收款",18,IF(I700="长期股权投资",19,IF(I700="其他应付款",20,IF(I700="财务费用",21,IF(I700="管理费用",22,IF(I700="管理费",23,IF(I700="销售费用",24,IF(I700="投资收益",25,IF(I700="资产处置收益",26,B))))))))))))))))))))))))))</f>
        <v>22</v>
      </c>
      <c r="I700" s="122" t="s">
        <v>68</v>
      </c>
      <c r="J700" s="87"/>
      <c r="K700" s="215">
        <v>5203.53</v>
      </c>
      <c r="L700" s="198"/>
      <c r="M700" s="198"/>
      <c r="N700" s="198"/>
      <c r="O700" s="89"/>
      <c r="P700" s="89"/>
      <c r="Q700" s="91"/>
      <c r="R700" s="21"/>
      <c r="S700" s="21"/>
      <c r="T700" s="22"/>
      <c r="U700" s="21"/>
      <c r="V700" s="21"/>
      <c r="W700" s="22"/>
      <c r="X700" s="23"/>
      <c r="Y700" s="23"/>
      <c r="Z700" s="24"/>
      <c r="AA700" s="25">
        <f>ROUND(K694-W700-Z700,2)</f>
        <v>17752.66</v>
      </c>
      <c r="AB700" s="25">
        <f>ROUND(N699+Q700-T700,2)</f>
        <v>0</v>
      </c>
      <c r="AC700" s="26"/>
      <c r="AD700" s="26"/>
      <c r="AE700" s="26"/>
      <c r="AF700" s="26"/>
      <c r="AG700" s="27"/>
      <c r="AH700" s="26"/>
      <c r="AI700" s="26"/>
      <c r="AJ700" s="26"/>
      <c r="AK700" s="26"/>
      <c r="AL700" s="26"/>
      <c r="AM700" s="26"/>
    </row>
    <row r="701" spans="1:40" ht="14" customHeight="1" x14ac:dyDescent="0.3">
      <c r="A701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701" s="11">
        <v>506</v>
      </c>
      <c r="C701" s="249" t="str">
        <f t="shared" si="86"/>
        <v>2级-1级</v>
      </c>
      <c r="D701" s="249" t="s">
        <v>29</v>
      </c>
      <c r="E701" s="251" t="s">
        <v>56</v>
      </c>
      <c r="F701" s="249" t="s">
        <v>27</v>
      </c>
      <c r="G701" s="249" t="s">
        <v>28</v>
      </c>
      <c r="H701" s="280">
        <f>IF(I701="主营业务收入",1,IF(I701="营业收入",2,IF(I701="租赁收入",3,IF(I701="利息收入",4,IF(I701="企业拆借利息收入",5,IF(I701="其他业务收入",6,IF(I701="其他收入",7,IF(I701="主营业务成本",8,IF(I701="营业成本",9,IF(I701="生产成本",10,IF(I701="其他业务成本",11,IF(I701="主营业务支出",12,IF(I701="其他业务支出",13,IF(I701="营业外支出",14,IF(I701="材料采购",15,IF(I701="库存商品",16,IF(I701="库存内销商品",17,IF(I701="其他应收款",18,IF(I701="长期股权投资",19,IF(I701="其他应付款",20,IF(I701="财务费用",21,IF(I701="管理费用",22,IF(I701="管理费",23,IF(I701="销售费用",24,IF(I701="投资收益",25,IF(I701="资产处置收益",26,B))))))))))))))))))))))))))</f>
        <v>22</v>
      </c>
      <c r="I701" s="122" t="s">
        <v>68</v>
      </c>
      <c r="J701" s="117" t="s">
        <v>486</v>
      </c>
      <c r="K701" s="215">
        <v>4547.17</v>
      </c>
      <c r="L701" s="189"/>
      <c r="M701" s="198"/>
      <c r="N701" s="198"/>
      <c r="O701" s="185"/>
      <c r="P701" s="89"/>
      <c r="Q701" s="89"/>
      <c r="R701" s="91"/>
      <c r="S701" s="66"/>
      <c r="T701" s="66"/>
      <c r="U701" s="67"/>
      <c r="V701" s="66"/>
      <c r="W701" s="66"/>
      <c r="X701" s="67"/>
      <c r="Y701" s="68"/>
      <c r="Z701" s="68"/>
      <c r="AA701" s="69"/>
      <c r="AB701" s="70">
        <f>ROUND(L701-X701-AA701,2)</f>
        <v>0</v>
      </c>
      <c r="AC701" s="70">
        <f>ROUND(K701+R701-U701,2)</f>
        <v>4547.17</v>
      </c>
      <c r="AD701" s="71"/>
      <c r="AE701" s="71"/>
      <c r="AF701" s="71"/>
      <c r="AG701" s="71"/>
      <c r="AH701" s="72"/>
      <c r="AI701" s="71"/>
      <c r="AJ701" s="71"/>
      <c r="AK701" s="71"/>
      <c r="AL701" s="71"/>
      <c r="AM701" s="71"/>
      <c r="AN701" s="197"/>
    </row>
    <row r="702" spans="1:40" ht="14" customHeight="1" x14ac:dyDescent="0.3">
      <c r="A702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702" s="11">
        <v>507</v>
      </c>
      <c r="C702" s="249" t="str">
        <f t="shared" si="86"/>
        <v>2级-2级</v>
      </c>
      <c r="D702" s="249" t="s">
        <v>29</v>
      </c>
      <c r="E702" s="251" t="s">
        <v>56</v>
      </c>
      <c r="F702" s="249" t="s">
        <v>29</v>
      </c>
      <c r="G702" s="249" t="s">
        <v>54</v>
      </c>
      <c r="H702" s="280">
        <f>IF(I702="主营业务收入",1,IF(I702="营业收入",2,IF(I702="租赁收入",3,IF(I702="利息收入",4,IF(I702="企业拆借利息收入",5,IF(I702="其他业务收入",6,IF(I702="其他收入",7,IF(I702="主营业务成本",8,IF(I702="营业成本",9,IF(I702="生产成本",10,IF(I702="其他业务成本",11,IF(I702="主营业务支出",12,IF(I702="其他业务支出",13,IF(I702="营业外支出",14,IF(I702="材料采购",15,IF(I702="库存商品",16,IF(I702="库存内销商品",17,IF(I702="其他应收款",18,IF(I702="长期股权投资",19,IF(I702="其他应付款",20,IF(I702="财务费用",21,IF(I702="管理费用",22,IF(I702="管理费",23,IF(I702="销售费用",24,IF(I702="投资收益",25,IF(I702="资产处置收益",26,B))))))))))))))))))))))))))</f>
        <v>22</v>
      </c>
      <c r="I702" s="122" t="s">
        <v>68</v>
      </c>
      <c r="J702" s="14" t="s">
        <v>487</v>
      </c>
      <c r="K702" s="219">
        <v>4000</v>
      </c>
      <c r="L702" s="189"/>
      <c r="M702" s="198"/>
      <c r="N702" s="198"/>
      <c r="O702" s="185"/>
      <c r="P702" s="89"/>
      <c r="Q702" s="89"/>
      <c r="R702" s="91"/>
      <c r="S702" s="66"/>
      <c r="T702" s="66"/>
      <c r="U702" s="67"/>
      <c r="V702" s="66"/>
      <c r="W702" s="66"/>
      <c r="X702" s="67"/>
      <c r="Y702" s="68"/>
      <c r="Z702" s="68"/>
      <c r="AA702" s="69"/>
      <c r="AB702" s="70">
        <f>ROUND(L702-X702-AA702,2)</f>
        <v>0</v>
      </c>
      <c r="AC702" s="70">
        <f>ROUND(K702+R702-U702,2)</f>
        <v>4000</v>
      </c>
      <c r="AD702" s="71"/>
      <c r="AE702" s="71"/>
      <c r="AF702" s="71"/>
      <c r="AG702" s="71"/>
      <c r="AH702" s="72"/>
      <c r="AI702" s="71"/>
      <c r="AJ702" s="71"/>
      <c r="AK702" s="71"/>
      <c r="AL702" s="71"/>
      <c r="AM702" s="71"/>
      <c r="AN702" s="197"/>
    </row>
    <row r="703" spans="1:40" ht="14" x14ac:dyDescent="0.3">
      <c r="A703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703" s="11">
        <v>149</v>
      </c>
      <c r="C703" s="249" t="str">
        <f t="shared" si="86"/>
        <v>2级-3级</v>
      </c>
      <c r="D703" s="249" t="s">
        <v>29</v>
      </c>
      <c r="E703" s="249" t="s">
        <v>50</v>
      </c>
      <c r="F703" s="249" t="s">
        <v>33</v>
      </c>
      <c r="G703" s="249" t="s">
        <v>117</v>
      </c>
      <c r="H703" s="280">
        <f>IF(I703="主营业务收入",1,IF(I703="营业收入",2,IF(I703="租赁收入",3,IF(I703="利息收入",4,IF(I703="企业拆借利息收入",5,IF(I703="其他业务收入",6,IF(I703="其他收入",7,IF(I703="主营业务成本",8,IF(I703="营业成本",9,IF(I703="生产成本",10,IF(I703="其他业务成本",11,IF(I703="主营业务支出",12,IF(I703="其他业务支出",13,IF(I703="营业外支出",14,IF(I703="材料采购",15,IF(I703="库存商品",16,IF(I703="库存内销商品",17,IF(I703="其他应收款",18,IF(I703="长期股权投资",19,IF(I703="其他应付款",20,IF(I703="财务费用",21,IF(I703="管理费用",22,IF(I703="管理费",23,IF(I703="销售费用",24,IF(I703="投资收益",25,IF(I703="资产处置收益",26,B))))))))))))))))))))))))))</f>
        <v>22</v>
      </c>
      <c r="I703" s="122" t="s">
        <v>68</v>
      </c>
      <c r="J703" s="14" t="s">
        <v>227</v>
      </c>
      <c r="K703" s="215">
        <v>3850</v>
      </c>
      <c r="L703" s="198"/>
      <c r="M703" s="198"/>
      <c r="N703" s="198"/>
      <c r="O703" s="89"/>
      <c r="P703" s="104"/>
      <c r="Q703" s="91"/>
      <c r="R703" s="21"/>
      <c r="S703" s="21"/>
      <c r="T703" s="22"/>
      <c r="U703" s="21"/>
      <c r="V703" s="21"/>
      <c r="W703" s="22"/>
      <c r="X703" s="23"/>
      <c r="Y703" s="23"/>
      <c r="Z703" s="24"/>
      <c r="AA703" s="25" t="e">
        <f>ROUND(#REF!-W703-Z703,2)</f>
        <v>#REF!</v>
      </c>
      <c r="AB703" s="25">
        <f>ROUND(K703+Q703-T703,2)</f>
        <v>3850</v>
      </c>
      <c r="AC703" s="26"/>
      <c r="AD703" s="26"/>
      <c r="AE703" s="26"/>
      <c r="AF703" s="26"/>
      <c r="AG703" s="27"/>
      <c r="AH703" s="26"/>
      <c r="AI703" s="26"/>
      <c r="AJ703" s="26"/>
      <c r="AK703" s="26"/>
      <c r="AL703" s="26"/>
      <c r="AM703" s="26"/>
    </row>
    <row r="704" spans="1:40" ht="14" customHeight="1" x14ac:dyDescent="0.3">
      <c r="A704" s="174" t="str">
        <f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704" s="11">
        <v>119</v>
      </c>
      <c r="C704" s="249" t="str">
        <f t="shared" si="86"/>
        <v>2级-3级</v>
      </c>
      <c r="D704" s="249" t="s">
        <v>658</v>
      </c>
      <c r="E704" s="259" t="s">
        <v>179</v>
      </c>
      <c r="F704" s="209" t="s">
        <v>659</v>
      </c>
      <c r="G704" s="114" t="s">
        <v>191</v>
      </c>
      <c r="H704" s="280">
        <f>IF(I704="主营业务收入",1,IF(I704="营业收入",2,IF(I704="租赁收入",3,IF(I704="利息收入",4,IF(I704="企业拆借利息收入",5,IF(I704="其他业务收入",6,IF(I704="其他收入",7,IF(I704="主营业务成本",8,IF(I704="营业成本",9,IF(I704="生产成本",10,IF(I704="其他业务成本",11,IF(I704="主营业务支出",12,IF(I704="其他业务支出",13,IF(I704="营业外支出",14,IF(I704="材料采购",15,IF(I704="库存商品",16,IF(I704="库存内销商品",17,IF(I704="其他应收款",18,IF(I704="长期股权投资",19,IF(I704="其他应付款",20,IF(I704="财务费用",21,IF(I704="管理费用",22,IF(I704="管理费",23,IF(I704="销售费用",24,IF(I704="投资收益",25,IF(I704="资产处置收益",26,B))))))))))))))))))))))))))</f>
        <v>22</v>
      </c>
      <c r="I704" s="182" t="s">
        <v>68</v>
      </c>
      <c r="J704" s="176" t="s">
        <v>193</v>
      </c>
      <c r="K704" s="216">
        <v>3498.7</v>
      </c>
      <c r="L704" s="185"/>
      <c r="M704" s="185"/>
      <c r="N704" s="185"/>
      <c r="O704" s="176"/>
      <c r="P704" s="90"/>
      <c r="Q704" s="50"/>
      <c r="R704" s="51"/>
      <c r="S704" s="51"/>
      <c r="T704" s="52"/>
      <c r="U704" s="51"/>
      <c r="V704" s="51"/>
      <c r="W704" s="52"/>
      <c r="X704" s="53"/>
      <c r="Y704" s="53"/>
      <c r="Z704" s="54"/>
      <c r="AA704" s="55" t="e">
        <f>ROUND(#REF!-W704-Z704,2)</f>
        <v>#REF!</v>
      </c>
      <c r="AB704" s="55">
        <f>ROUND(K704+Q704-T704,2)</f>
        <v>3498.7</v>
      </c>
      <c r="AC704" s="56"/>
      <c r="AD704" s="56"/>
      <c r="AE704" s="56"/>
      <c r="AF704" s="56"/>
      <c r="AG704" s="57"/>
      <c r="AH704" s="56"/>
      <c r="AI704" s="56"/>
      <c r="AJ704" s="56"/>
      <c r="AK704" s="56"/>
      <c r="AL704" s="56"/>
      <c r="AM704" s="56"/>
    </row>
    <row r="705" spans="1:39" ht="14" customHeight="1" x14ac:dyDescent="0.3">
      <c r="A705" s="174" t="str">
        <f>HYPERLINK("C:\Users\chizh\Desktop\ffcell\提取结果.xlsx#'2内部关联交易-1'!A1","[提取结果.xlsx]2内部关联交易-1")</f>
        <v>[提取结果.xlsx]2内部关联交易-1</v>
      </c>
      <c r="B705" s="11">
        <v>485</v>
      </c>
      <c r="C705" s="249" t="str">
        <f t="shared" ref="C705:C725" si="87">TEXT(D705,"000")&amp;"-"&amp;TEXT(F705,"000")</f>
        <v>3级-3级</v>
      </c>
      <c r="D705" s="250" t="s">
        <v>33</v>
      </c>
      <c r="E705" s="250" t="s">
        <v>449</v>
      </c>
      <c r="F705" s="250" t="s">
        <v>33</v>
      </c>
      <c r="G705" s="251" t="s">
        <v>146</v>
      </c>
      <c r="H705" s="280">
        <f>IF(I705="主营业务收入",1,IF(I705="营业收入",2,IF(I705="租赁收入",3,IF(I705="利息收入",4,IF(I705="企业拆借利息收入",5,IF(I705="其他业务收入",6,IF(I705="其他收入",7,IF(I705="主营业务成本",8,IF(I705="营业成本",9,IF(I705="生产成本",10,IF(I705="其他业务成本",11,IF(I705="主营业务支出",12,IF(I705="其他业务支出",13,IF(I705="营业外支出",14,IF(I705="材料采购",15,IF(I705="库存商品",16,IF(I705="库存内销商品",17,IF(I705="其他应收款",18,IF(I705="长期股权投资",19,IF(I705="其他应付款",20,IF(I705="财务费用",21,IF(I705="管理费用",22,IF(I705="管理费",23,IF(I705="销售费用",24,IF(I705="投资收益",25,IF(I705="资产处置收益",26,B))))))))))))))))))))))))))</f>
        <v>22</v>
      </c>
      <c r="I705" s="122" t="s">
        <v>68</v>
      </c>
      <c r="J705" s="87" t="s">
        <v>465</v>
      </c>
      <c r="K705" s="215">
        <v>3398.23</v>
      </c>
      <c r="L705" s="185"/>
      <c r="M705" s="185"/>
      <c r="N705" s="185"/>
      <c r="O705" s="92"/>
      <c r="P705" s="87"/>
      <c r="Q705" s="17"/>
      <c r="R705" s="21"/>
      <c r="S705" s="21"/>
      <c r="T705" s="22"/>
      <c r="U705" s="21"/>
      <c r="V705" s="21"/>
      <c r="W705" s="22"/>
      <c r="X705" s="23"/>
      <c r="Y705" s="23"/>
      <c r="Z705" s="24"/>
      <c r="AA705" s="25" t="e">
        <f>ROUND(#REF!-W705-Z705,2)</f>
        <v>#REF!</v>
      </c>
      <c r="AB705" s="25">
        <f>ROUND(K705+Q705-T705,2)</f>
        <v>3398.23</v>
      </c>
      <c r="AC705" s="26"/>
      <c r="AD705" s="26"/>
      <c r="AE705" s="26"/>
      <c r="AF705" s="26"/>
      <c r="AG705" s="27"/>
      <c r="AH705" s="26"/>
      <c r="AI705" s="26"/>
      <c r="AJ705" s="26"/>
      <c r="AK705" s="26"/>
      <c r="AL705" s="26"/>
      <c r="AM705" s="26"/>
    </row>
    <row r="706" spans="1:39" ht="14" customHeight="1" x14ac:dyDescent="0.3">
      <c r="A70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706" s="11">
        <v>780</v>
      </c>
      <c r="C706" s="249" t="str">
        <f t="shared" si="87"/>
        <v>2级-2级</v>
      </c>
      <c r="D706" s="249" t="s">
        <v>29</v>
      </c>
      <c r="E706" s="249" t="s">
        <v>44</v>
      </c>
      <c r="F706" s="249" t="s">
        <v>29</v>
      </c>
      <c r="G706" s="250" t="s">
        <v>163</v>
      </c>
      <c r="H706" s="280">
        <f>IF(I706="主营业务收入",1,IF(I706="营业收入",2,IF(I706="租赁收入",3,IF(I706="利息收入",4,IF(I706="企业拆借利息收入",5,IF(I706="其他业务收入",6,IF(I706="其他收入",7,IF(I706="主营业务成本",8,IF(I706="营业成本",9,IF(I706="生产成本",10,IF(I706="其他业务成本",11,IF(I706="主营业务支出",12,IF(I706="其他业务支出",13,IF(I706="营业外支出",14,IF(I706="材料采购",15,IF(I706="库存商品",16,IF(I706="库存内销商品",17,IF(I706="其他应收款",18,IF(I706="长期股权投资",19,IF(I706="其他应付款",20,IF(I706="财务费用",21,IF(I706="管理费用",22,IF(I706="管理费",23,IF(I706="销售费用",24,IF(I706="投资收益",25,IF(I706="资产处置收益",26,B))))))))))))))))))))))))))</f>
        <v>22</v>
      </c>
      <c r="I706" s="122" t="s">
        <v>68</v>
      </c>
      <c r="J706" s="87" t="s">
        <v>605</v>
      </c>
      <c r="K706" s="215">
        <v>3327.43</v>
      </c>
      <c r="L706" s="185"/>
      <c r="M706" s="185"/>
      <c r="N706" s="185"/>
      <c r="O706" s="89"/>
      <c r="P706" s="89"/>
      <c r="Q706" s="91"/>
      <c r="R706" s="21"/>
      <c r="S706" s="21"/>
      <c r="T706" s="22"/>
      <c r="U706" s="21"/>
      <c r="V706" s="21"/>
      <c r="W706" s="22"/>
      <c r="X706" s="23"/>
      <c r="Y706" s="23"/>
      <c r="Z706" s="24"/>
      <c r="AA706" s="25" t="e">
        <f>ROUND(#REF!-W706-Z706,2)</f>
        <v>#REF!</v>
      </c>
      <c r="AB706" s="25">
        <f>ROUND(K705+Q706-T706,2)</f>
        <v>3398.23</v>
      </c>
      <c r="AC706" s="26"/>
      <c r="AD706" s="26"/>
      <c r="AE706" s="26"/>
      <c r="AF706" s="26"/>
      <c r="AG706" s="27"/>
      <c r="AH706" s="26"/>
      <c r="AI706" s="26"/>
      <c r="AJ706" s="26"/>
      <c r="AK706" s="26"/>
      <c r="AL706" s="26"/>
      <c r="AM706" s="26"/>
    </row>
    <row r="707" spans="1:39" ht="26" x14ac:dyDescent="0.3">
      <c r="A707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707" s="11">
        <v>154</v>
      </c>
      <c r="C707" s="249" t="str">
        <f t="shared" si="87"/>
        <v>2级-3级</v>
      </c>
      <c r="D707" s="249" t="s">
        <v>29</v>
      </c>
      <c r="E707" s="249" t="s">
        <v>50</v>
      </c>
      <c r="F707" s="249" t="s">
        <v>33</v>
      </c>
      <c r="G707" s="249" t="s">
        <v>146</v>
      </c>
      <c r="H707" s="280">
        <f>IF(I707="主营业务收入",1,IF(I707="营业收入",2,IF(I707="租赁收入",3,IF(I707="利息收入",4,IF(I707="企业拆借利息收入",5,IF(I707="其他业务收入",6,IF(I707="其他收入",7,IF(I707="主营业务成本",8,IF(I707="营业成本",9,IF(I707="生产成本",10,IF(I707="其他业务成本",11,IF(I707="主营业务支出",12,IF(I707="其他业务支出",13,IF(I707="营业外支出",14,IF(I707="材料采购",15,IF(I707="库存商品",16,IF(I707="库存内销商品",17,IF(I707="其他应收款",18,IF(I707="长期股权投资",19,IF(I707="其他应付款",20,IF(I707="财务费用",21,IF(I707="管理费用",22,IF(I707="管理费",23,IF(I707="销售费用",24,IF(I707="投资收益",25,IF(I707="资产处置收益",26,B))))))))))))))))))))))))))</f>
        <v>22</v>
      </c>
      <c r="I707" s="122" t="s">
        <v>68</v>
      </c>
      <c r="J707" s="58" t="s">
        <v>216</v>
      </c>
      <c r="K707" s="215">
        <v>3257</v>
      </c>
      <c r="L707" s="198"/>
      <c r="M707" s="198"/>
      <c r="N707" s="198"/>
      <c r="O707" s="89"/>
      <c r="P707" s="89"/>
      <c r="Q707" s="91"/>
      <c r="R707" s="21"/>
      <c r="S707" s="21"/>
      <c r="T707" s="22"/>
      <c r="U707" s="21"/>
      <c r="V707" s="21"/>
      <c r="W707" s="22"/>
      <c r="X707" s="23"/>
      <c r="Y707" s="23"/>
      <c r="Z707" s="24"/>
      <c r="AA707" s="25" t="e">
        <f>ROUND(#REF!-W707-Z707,2)</f>
        <v>#REF!</v>
      </c>
      <c r="AB707" s="25">
        <f t="shared" ref="AB707:AB715" si="88">ROUND(K707+Q707-T707,2)</f>
        <v>3257</v>
      </c>
      <c r="AC707" s="26"/>
      <c r="AD707" s="26"/>
      <c r="AE707" s="26"/>
      <c r="AF707" s="26"/>
      <c r="AG707" s="27"/>
      <c r="AH707" s="26"/>
      <c r="AI707" s="26"/>
      <c r="AJ707" s="26"/>
      <c r="AK707" s="26"/>
      <c r="AL707" s="26"/>
      <c r="AM707" s="26"/>
    </row>
    <row r="708" spans="1:39" ht="14" x14ac:dyDescent="0.3">
      <c r="A708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708" s="11">
        <v>65</v>
      </c>
      <c r="C708" s="249" t="str">
        <f t="shared" si="87"/>
        <v>2级-2级</v>
      </c>
      <c r="D708" s="249" t="s">
        <v>29</v>
      </c>
      <c r="E708" s="249" t="s">
        <v>125</v>
      </c>
      <c r="F708" s="249" t="s">
        <v>29</v>
      </c>
      <c r="G708" s="249" t="s">
        <v>47</v>
      </c>
      <c r="H708" s="280">
        <f>IF(I708="主营业务收入",1,IF(I708="营业收入",2,IF(I708="租赁收入",3,IF(I708="利息收入",4,IF(I708="企业拆借利息收入",5,IF(I708="其他业务收入",6,IF(I708="其他收入",7,IF(I708="主营业务成本",8,IF(I708="营业成本",9,IF(I708="生产成本",10,IF(I708="其他业务成本",11,IF(I708="主营业务支出",12,IF(I708="其他业务支出",13,IF(I708="营业外支出",14,IF(I708="材料采购",15,IF(I708="库存商品",16,IF(I708="库存内销商品",17,IF(I708="其他应收款",18,IF(I708="长期股权投资",19,IF(I708="其他应付款",20,IF(I708="财务费用",21,IF(I708="管理费用",22,IF(I708="管理费",23,IF(I708="销售费用",24,IF(I708="投资收益",25,IF(I708="资产处置收益",26,B))))))))))))))))))))))))))</f>
        <v>22</v>
      </c>
      <c r="I708" s="122" t="s">
        <v>68</v>
      </c>
      <c r="J708" s="16"/>
      <c r="K708" s="215">
        <v>3000</v>
      </c>
      <c r="L708" s="185"/>
      <c r="M708" s="185"/>
      <c r="N708" s="185"/>
      <c r="O708" s="89"/>
      <c r="P708" s="89"/>
      <c r="Q708" s="91"/>
      <c r="R708" s="21"/>
      <c r="S708" s="21"/>
      <c r="T708" s="22"/>
      <c r="U708" s="21"/>
      <c r="V708" s="21"/>
      <c r="W708" s="22"/>
      <c r="X708" s="23"/>
      <c r="Y708" s="23"/>
      <c r="Z708" s="24"/>
      <c r="AA708" s="25" t="e">
        <f>ROUND(#REF!-W708-Z708,2)</f>
        <v>#REF!</v>
      </c>
      <c r="AB708" s="25">
        <f t="shared" si="88"/>
        <v>3000</v>
      </c>
      <c r="AC708" s="26"/>
      <c r="AD708" s="26"/>
      <c r="AE708" s="26"/>
      <c r="AF708" s="26"/>
      <c r="AG708" s="27"/>
      <c r="AH708" s="26"/>
      <c r="AI708" s="26"/>
      <c r="AJ708" s="26"/>
      <c r="AK708" s="26"/>
      <c r="AL708" s="26"/>
      <c r="AM708" s="26"/>
    </row>
    <row r="709" spans="1:39" ht="14" customHeight="1" x14ac:dyDescent="0.3">
      <c r="A709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709" s="11">
        <v>144</v>
      </c>
      <c r="C709" s="249" t="str">
        <f t="shared" si="87"/>
        <v>2级-2级</v>
      </c>
      <c r="D709" s="249" t="s">
        <v>29</v>
      </c>
      <c r="E709" s="249" t="s">
        <v>50</v>
      </c>
      <c r="F709" s="249" t="s">
        <v>29</v>
      </c>
      <c r="G709" s="249" t="s">
        <v>163</v>
      </c>
      <c r="H709" s="280">
        <f>IF(I709="主营业务收入",1,IF(I709="营业收入",2,IF(I709="租赁收入",3,IF(I709="利息收入",4,IF(I709="企业拆借利息收入",5,IF(I709="其他业务收入",6,IF(I709="其他收入",7,IF(I709="主营业务成本",8,IF(I709="营业成本",9,IF(I709="生产成本",10,IF(I709="其他业务成本",11,IF(I709="主营业务支出",12,IF(I709="其他业务支出",13,IF(I709="营业外支出",14,IF(I709="材料采购",15,IF(I709="库存商品",16,IF(I709="库存内销商品",17,IF(I709="其他应收款",18,IF(I709="长期股权投资",19,IF(I709="其他应付款",20,IF(I709="财务费用",21,IF(I709="管理费用",22,IF(I709="管理费",23,IF(I709="销售费用",24,IF(I709="投资收益",25,IF(I709="资产处置收益",26,B))))))))))))))))))))))))))</f>
        <v>22</v>
      </c>
      <c r="I709" s="122" t="s">
        <v>68</v>
      </c>
      <c r="J709" s="14" t="s">
        <v>222</v>
      </c>
      <c r="K709" s="215">
        <v>2955.75</v>
      </c>
      <c r="L709" s="185"/>
      <c r="M709" s="185"/>
      <c r="N709" s="185"/>
      <c r="O709" s="89"/>
      <c r="P709" s="89"/>
      <c r="Q709" s="91"/>
      <c r="R709" s="21"/>
      <c r="S709" s="21"/>
      <c r="T709" s="22"/>
      <c r="U709" s="21"/>
      <c r="V709" s="21"/>
      <c r="W709" s="22"/>
      <c r="X709" s="23"/>
      <c r="Y709" s="23"/>
      <c r="Z709" s="24"/>
      <c r="AA709" s="25" t="e">
        <f>ROUND(#REF!-W709-Z709,2)</f>
        <v>#REF!</v>
      </c>
      <c r="AB709" s="25">
        <f t="shared" si="88"/>
        <v>2955.75</v>
      </c>
      <c r="AC709" s="26"/>
      <c r="AD709" s="26"/>
      <c r="AE709" s="26"/>
      <c r="AF709" s="26"/>
      <c r="AG709" s="27"/>
      <c r="AH709" s="26"/>
      <c r="AI709" s="26"/>
      <c r="AJ709" s="26"/>
      <c r="AK709" s="26"/>
      <c r="AL709" s="26"/>
      <c r="AM709" s="26"/>
    </row>
    <row r="710" spans="1:39" ht="14" x14ac:dyDescent="0.3">
      <c r="A71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10" s="11">
        <v>741</v>
      </c>
      <c r="C710" s="248" t="str">
        <f t="shared" si="87"/>
        <v>3级-4级</v>
      </c>
      <c r="D710" s="248" t="s">
        <v>33</v>
      </c>
      <c r="E710" s="248" t="s">
        <v>347</v>
      </c>
      <c r="F710" s="248" t="s">
        <v>37</v>
      </c>
      <c r="G710" s="248" t="s">
        <v>66</v>
      </c>
      <c r="H710" s="280">
        <f>IF(I710="主营业务收入",1,IF(I710="营业收入",2,IF(I710="租赁收入",3,IF(I710="利息收入",4,IF(I710="企业拆借利息收入",5,IF(I710="其他业务收入",6,IF(I710="其他收入",7,IF(I710="主营业务成本",8,IF(I710="营业成本",9,IF(I710="生产成本",10,IF(I710="其他业务成本",11,IF(I710="主营业务支出",12,IF(I710="其他业务支出",13,IF(I710="营业外支出",14,IF(I710="材料采购",15,IF(I710="库存商品",16,IF(I710="库存内销商品",17,IF(I710="其他应收款",18,IF(I710="长期股权投资",19,IF(I710="其他应付款",20,IF(I710="财务费用",21,IF(I710="管理费用",22,IF(I710="管理费",23,IF(I710="销售费用",24,IF(I710="投资收益",25,IF(I710="资产处置收益",26,B))))))))))))))))))))))))))</f>
        <v>22</v>
      </c>
      <c r="I710" s="122" t="s">
        <v>68</v>
      </c>
      <c r="J710" s="122" t="s">
        <v>556</v>
      </c>
      <c r="K710" s="215">
        <v>2774.58</v>
      </c>
      <c r="L710" s="185"/>
      <c r="M710" s="185"/>
      <c r="N710" s="185"/>
      <c r="O710" s="125"/>
      <c r="P710" s="126"/>
      <c r="Q710" s="124"/>
      <c r="R710" s="66"/>
      <c r="S710" s="66"/>
      <c r="T710" s="67"/>
      <c r="U710" s="66"/>
      <c r="V710" s="66"/>
      <c r="W710" s="67"/>
      <c r="X710" s="68"/>
      <c r="Y710" s="68"/>
      <c r="Z710" s="69"/>
      <c r="AA710" s="70" t="e">
        <f>ROUND(#REF!-W710-Z710,2)</f>
        <v>#REF!</v>
      </c>
      <c r="AB710" s="70">
        <f t="shared" si="88"/>
        <v>2774.58</v>
      </c>
      <c r="AC710" s="71"/>
      <c r="AD710" s="71"/>
      <c r="AE710" s="71"/>
      <c r="AF710" s="71"/>
      <c r="AG710" s="72"/>
      <c r="AH710" s="71"/>
      <c r="AI710" s="71"/>
      <c r="AJ710" s="71"/>
      <c r="AK710" s="71"/>
      <c r="AL710" s="71"/>
      <c r="AM710" s="71"/>
    </row>
    <row r="711" spans="1:39" ht="14" customHeight="1" x14ac:dyDescent="0.3">
      <c r="A711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711" s="11">
        <v>155</v>
      </c>
      <c r="C711" s="249" t="str">
        <f t="shared" si="87"/>
        <v>2级-2级</v>
      </c>
      <c r="D711" s="249" t="s">
        <v>29</v>
      </c>
      <c r="E711" s="249" t="s">
        <v>50</v>
      </c>
      <c r="F711" s="249" t="s">
        <v>29</v>
      </c>
      <c r="G711" s="249" t="s">
        <v>46</v>
      </c>
      <c r="H711" s="280">
        <f>IF(I711="主营业务收入",1,IF(I711="营业收入",2,IF(I711="租赁收入",3,IF(I711="利息收入",4,IF(I711="企业拆借利息收入",5,IF(I711="其他业务收入",6,IF(I711="其他收入",7,IF(I711="主营业务成本",8,IF(I711="营业成本",9,IF(I711="生产成本",10,IF(I711="其他业务成本",11,IF(I711="主营业务支出",12,IF(I711="其他业务支出",13,IF(I711="营业外支出",14,IF(I711="材料采购",15,IF(I711="库存商品",16,IF(I711="库存内销商品",17,IF(I711="其他应收款",18,IF(I711="长期股权投资",19,IF(I711="其他应付款",20,IF(I711="财务费用",21,IF(I711="管理费用",22,IF(I711="管理费",23,IF(I711="销售费用",24,IF(I711="投资收益",25,IF(I711="资产处置收益",26,B))))))))))))))))))))))))))</f>
        <v>22</v>
      </c>
      <c r="I711" s="122" t="s">
        <v>68</v>
      </c>
      <c r="J711" s="58" t="s">
        <v>216</v>
      </c>
      <c r="K711" s="215">
        <v>2705.6</v>
      </c>
      <c r="L711" s="198"/>
      <c r="M711" s="198"/>
      <c r="N711" s="198"/>
      <c r="O711" s="89"/>
      <c r="P711" s="89"/>
      <c r="Q711" s="91"/>
      <c r="R711" s="21"/>
      <c r="S711" s="21"/>
      <c r="T711" s="22"/>
      <c r="U711" s="21"/>
      <c r="V711" s="21"/>
      <c r="W711" s="22"/>
      <c r="X711" s="23"/>
      <c r="Y711" s="23"/>
      <c r="Z711" s="24"/>
      <c r="AA711" s="25" t="e">
        <f>ROUND(#REF!-W711-Z711,2)</f>
        <v>#REF!</v>
      </c>
      <c r="AB711" s="25">
        <f t="shared" si="88"/>
        <v>2705.6</v>
      </c>
      <c r="AC711" s="26"/>
      <c r="AD711" s="26"/>
      <c r="AE711" s="26"/>
      <c r="AF711" s="26"/>
      <c r="AG711" s="27"/>
      <c r="AH711" s="26"/>
      <c r="AI711" s="26"/>
      <c r="AJ711" s="26"/>
      <c r="AK711" s="26"/>
      <c r="AL711" s="26"/>
      <c r="AM711" s="26"/>
    </row>
    <row r="712" spans="1:39" ht="14" x14ac:dyDescent="0.3">
      <c r="A712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712" s="11">
        <v>69</v>
      </c>
      <c r="C712" s="249" t="str">
        <f t="shared" si="87"/>
        <v>2级-2级</v>
      </c>
      <c r="D712" s="249" t="s">
        <v>29</v>
      </c>
      <c r="E712" s="249" t="s">
        <v>125</v>
      </c>
      <c r="F712" s="249" t="s">
        <v>29</v>
      </c>
      <c r="G712" s="249" t="s">
        <v>47</v>
      </c>
      <c r="H712" s="280">
        <f>IF(I712="主营业务收入",1,IF(I712="营业收入",2,IF(I712="租赁收入",3,IF(I712="利息收入",4,IF(I712="企业拆借利息收入",5,IF(I712="其他业务收入",6,IF(I712="其他收入",7,IF(I712="主营业务成本",8,IF(I712="营业成本",9,IF(I712="生产成本",10,IF(I712="其他业务成本",11,IF(I712="主营业务支出",12,IF(I712="其他业务支出",13,IF(I712="营业外支出",14,IF(I712="材料采购",15,IF(I712="库存商品",16,IF(I712="库存内销商品",17,IF(I712="其他应收款",18,IF(I712="长期股权投资",19,IF(I712="其他应付款",20,IF(I712="财务费用",21,IF(I712="管理费用",22,IF(I712="管理费",23,IF(I712="销售费用",24,IF(I712="投资收益",25,IF(I712="资产处置收益",26,B))))))))))))))))))))))))))</f>
        <v>22</v>
      </c>
      <c r="I712" s="122" t="s">
        <v>68</v>
      </c>
      <c r="J712" s="16"/>
      <c r="K712" s="215">
        <v>2662.88</v>
      </c>
      <c r="L712" s="198"/>
      <c r="M712" s="198"/>
      <c r="N712" s="198"/>
      <c r="O712" s="89"/>
      <c r="P712" s="89"/>
      <c r="Q712" s="91"/>
      <c r="R712" s="21"/>
      <c r="S712" s="21"/>
      <c r="T712" s="22"/>
      <c r="U712" s="21"/>
      <c r="V712" s="21"/>
      <c r="W712" s="22"/>
      <c r="X712" s="23"/>
      <c r="Y712" s="23"/>
      <c r="Z712" s="24"/>
      <c r="AA712" s="25" t="e">
        <f>ROUND(#REF!-W712-Z712,2)</f>
        <v>#REF!</v>
      </c>
      <c r="AB712" s="25">
        <f t="shared" si="88"/>
        <v>2662.88</v>
      </c>
      <c r="AC712" s="26"/>
      <c r="AD712" s="26"/>
      <c r="AE712" s="26"/>
      <c r="AF712" s="26"/>
      <c r="AG712" s="27"/>
      <c r="AH712" s="26"/>
      <c r="AI712" s="26"/>
      <c r="AJ712" s="26"/>
      <c r="AK712" s="26"/>
      <c r="AL712" s="26"/>
      <c r="AM712" s="26"/>
    </row>
    <row r="713" spans="1:39" ht="14" x14ac:dyDescent="0.3">
      <c r="A71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13" s="11">
        <v>737</v>
      </c>
      <c r="C713" s="248" t="str">
        <f t="shared" si="87"/>
        <v>3级-4级</v>
      </c>
      <c r="D713" s="248" t="s">
        <v>33</v>
      </c>
      <c r="E713" s="248" t="s">
        <v>159</v>
      </c>
      <c r="F713" s="248" t="s">
        <v>37</v>
      </c>
      <c r="G713" s="248" t="s">
        <v>66</v>
      </c>
      <c r="H713" s="280">
        <f>IF(I713="主营业务收入",1,IF(I713="营业收入",2,IF(I713="租赁收入",3,IF(I713="利息收入",4,IF(I713="企业拆借利息收入",5,IF(I713="其他业务收入",6,IF(I713="其他收入",7,IF(I713="主营业务成本",8,IF(I713="营业成本",9,IF(I713="生产成本",10,IF(I713="其他业务成本",11,IF(I713="主营业务支出",12,IF(I713="其他业务支出",13,IF(I713="营业外支出",14,IF(I713="材料采购",15,IF(I713="库存商品",16,IF(I713="库存内销商品",17,IF(I713="其他应收款",18,IF(I713="长期股权投资",19,IF(I713="其他应付款",20,IF(I713="财务费用",21,IF(I713="管理费用",22,IF(I713="管理费",23,IF(I713="销售费用",24,IF(I713="投资收益",25,IF(I713="资产处置收益",26,B))))))))))))))))))))))))))</f>
        <v>22</v>
      </c>
      <c r="I713" s="122" t="s">
        <v>68</v>
      </c>
      <c r="J713" s="122" t="s">
        <v>482</v>
      </c>
      <c r="K713" s="215">
        <v>2523.4499999999998</v>
      </c>
      <c r="L713" s="185"/>
      <c r="M713" s="185"/>
      <c r="N713" s="185"/>
      <c r="O713" s="125"/>
      <c r="P713" s="126"/>
      <c r="Q713" s="124"/>
      <c r="R713" s="66"/>
      <c r="S713" s="66"/>
      <c r="T713" s="67"/>
      <c r="U713" s="66"/>
      <c r="V713" s="66"/>
      <c r="W713" s="67"/>
      <c r="X713" s="68"/>
      <c r="Y713" s="68"/>
      <c r="Z713" s="69"/>
      <c r="AA713" s="70" t="e">
        <f>ROUND(#REF!-W713-Z713,2)</f>
        <v>#REF!</v>
      </c>
      <c r="AB713" s="70">
        <f t="shared" si="88"/>
        <v>2523.4499999999998</v>
      </c>
      <c r="AC713" s="71"/>
      <c r="AD713" s="71"/>
      <c r="AE713" s="71"/>
      <c r="AF713" s="71"/>
      <c r="AG713" s="72"/>
      <c r="AH713" s="71"/>
      <c r="AI713" s="71"/>
      <c r="AJ713" s="71"/>
      <c r="AK713" s="71"/>
      <c r="AL713" s="71"/>
      <c r="AM713" s="71"/>
    </row>
    <row r="714" spans="1:39" ht="26" x14ac:dyDescent="0.3">
      <c r="A714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714" s="11">
        <v>153</v>
      </c>
      <c r="C714" s="249" t="str">
        <f t="shared" si="87"/>
        <v>2级-3级</v>
      </c>
      <c r="D714" s="249" t="s">
        <v>29</v>
      </c>
      <c r="E714" s="249" t="s">
        <v>50</v>
      </c>
      <c r="F714" s="249" t="s">
        <v>33</v>
      </c>
      <c r="G714" s="249" t="s">
        <v>112</v>
      </c>
      <c r="H714" s="280">
        <f>IF(I714="主营业务收入",1,IF(I714="营业收入",2,IF(I714="租赁收入",3,IF(I714="利息收入",4,IF(I714="企业拆借利息收入",5,IF(I714="其他业务收入",6,IF(I714="其他收入",7,IF(I714="主营业务成本",8,IF(I714="营业成本",9,IF(I714="生产成本",10,IF(I714="其他业务成本",11,IF(I714="主营业务支出",12,IF(I714="其他业务支出",13,IF(I714="营业外支出",14,IF(I714="材料采购",15,IF(I714="库存商品",16,IF(I714="库存内销商品",17,IF(I714="其他应收款",18,IF(I714="长期股权投资",19,IF(I714="其他应付款",20,IF(I714="财务费用",21,IF(I714="管理费用",22,IF(I714="管理费",23,IF(I714="销售费用",24,IF(I714="投资收益",25,IF(I714="资产处置收益",26,B))))))))))))))))))))))))))</f>
        <v>22</v>
      </c>
      <c r="I714" s="122" t="s">
        <v>68</v>
      </c>
      <c r="J714" s="58" t="s">
        <v>216</v>
      </c>
      <c r="K714" s="215">
        <v>2514.25</v>
      </c>
      <c r="L714" s="185"/>
      <c r="M714" s="185"/>
      <c r="N714" s="185"/>
      <c r="O714" s="89"/>
      <c r="P714" s="89"/>
      <c r="Q714" s="91"/>
      <c r="R714" s="21"/>
      <c r="S714" s="21"/>
      <c r="T714" s="22"/>
      <c r="U714" s="21"/>
      <c r="V714" s="21"/>
      <c r="W714" s="22"/>
      <c r="X714" s="23"/>
      <c r="Y714" s="23"/>
      <c r="Z714" s="24"/>
      <c r="AA714" s="25" t="e">
        <f>ROUND(#REF!-W714-Z714,2)</f>
        <v>#REF!</v>
      </c>
      <c r="AB714" s="25">
        <f t="shared" si="88"/>
        <v>2514.25</v>
      </c>
      <c r="AC714" s="26"/>
      <c r="AD714" s="26"/>
      <c r="AE714" s="26"/>
      <c r="AF714" s="26"/>
      <c r="AG714" s="27"/>
      <c r="AH714" s="26"/>
      <c r="AI714" s="26"/>
      <c r="AJ714" s="26"/>
      <c r="AK714" s="26"/>
      <c r="AL714" s="26"/>
      <c r="AM714" s="26"/>
    </row>
    <row r="715" spans="1:39" ht="14" customHeight="1" x14ac:dyDescent="0.3">
      <c r="A715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715" s="11">
        <v>93</v>
      </c>
      <c r="C715" s="249" t="str">
        <f t="shared" si="87"/>
        <v>2级-3级</v>
      </c>
      <c r="D715" s="249" t="s">
        <v>29</v>
      </c>
      <c r="E715" s="249" t="s">
        <v>158</v>
      </c>
      <c r="F715" s="249" t="s">
        <v>33</v>
      </c>
      <c r="G715" s="249" t="s">
        <v>146</v>
      </c>
      <c r="H715" s="280">
        <f>IF(I715="主营业务收入",1,IF(I715="营业收入",2,IF(I715="租赁收入",3,IF(I715="利息收入",4,IF(I715="企业拆借利息收入",5,IF(I715="其他业务收入",6,IF(I715="其他收入",7,IF(I715="主营业务成本",8,IF(I715="营业成本",9,IF(I715="生产成本",10,IF(I715="其他业务成本",11,IF(I715="主营业务支出",12,IF(I715="其他业务支出",13,IF(I715="营业外支出",14,IF(I715="材料采购",15,IF(I715="库存商品",16,IF(I715="库存内销商品",17,IF(I715="其他应收款",18,IF(I715="长期股权投资",19,IF(I715="其他应付款",20,IF(I715="财务费用",21,IF(I715="管理费用",22,IF(I715="管理费",23,IF(I715="销售费用",24,IF(I715="投资收益",25,IF(I715="资产处置收益",26,B))))))))))))))))))))))))))</f>
        <v>22</v>
      </c>
      <c r="I715" s="122" t="s">
        <v>68</v>
      </c>
      <c r="J715" s="16"/>
      <c r="K715" s="215">
        <v>2196</v>
      </c>
      <c r="L715" s="185"/>
      <c r="M715" s="185"/>
      <c r="N715" s="185"/>
      <c r="O715" s="89"/>
      <c r="P715" s="89"/>
      <c r="Q715" s="91"/>
      <c r="R715" s="21"/>
      <c r="S715" s="21"/>
      <c r="T715" s="22"/>
      <c r="U715" s="21"/>
      <c r="V715" s="21"/>
      <c r="W715" s="22"/>
      <c r="X715" s="23"/>
      <c r="Y715" s="23"/>
      <c r="Z715" s="24"/>
      <c r="AA715" s="25" t="e">
        <f>ROUND(#REF!-W715-Z715,2)</f>
        <v>#REF!</v>
      </c>
      <c r="AB715" s="25">
        <f t="shared" si="88"/>
        <v>2196</v>
      </c>
      <c r="AC715" s="26"/>
      <c r="AD715" s="26"/>
      <c r="AE715" s="26"/>
      <c r="AF715" s="26"/>
      <c r="AG715" s="27"/>
      <c r="AH715" s="26"/>
      <c r="AI715" s="26"/>
      <c r="AJ715" s="26"/>
      <c r="AK715" s="26"/>
      <c r="AL715" s="26"/>
      <c r="AM715" s="26"/>
    </row>
    <row r="716" spans="1:39" ht="14" customHeight="1" x14ac:dyDescent="0.3">
      <c r="A71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716" s="11">
        <v>768</v>
      </c>
      <c r="C716" s="249" t="str">
        <f t="shared" si="87"/>
        <v>2级-3级</v>
      </c>
      <c r="D716" s="249" t="s">
        <v>29</v>
      </c>
      <c r="E716" s="249" t="s">
        <v>44</v>
      </c>
      <c r="F716" s="249" t="s">
        <v>33</v>
      </c>
      <c r="G716" s="249" t="s">
        <v>146</v>
      </c>
      <c r="H716" s="280">
        <f>IF(I716="主营业务收入",1,IF(I716="营业收入",2,IF(I716="租赁收入",3,IF(I716="利息收入",4,IF(I716="企业拆借利息收入",5,IF(I716="其他业务收入",6,IF(I716="其他收入",7,IF(I716="主营业务成本",8,IF(I716="营业成本",9,IF(I716="生产成本",10,IF(I716="其他业务成本",11,IF(I716="主营业务支出",12,IF(I716="其他业务支出",13,IF(I716="营业外支出",14,IF(I716="材料采购",15,IF(I716="库存商品",16,IF(I716="库存内销商品",17,IF(I716="其他应收款",18,IF(I716="长期股权投资",19,IF(I716="其他应付款",20,IF(I716="财务费用",21,IF(I716="管理费用",22,IF(I716="管理费",23,IF(I716="销售费用",24,IF(I716="投资收益",25,IF(I716="资产处置收益",26,B))))))))))))))))))))))))))</f>
        <v>22</v>
      </c>
      <c r="I716" s="122" t="s">
        <v>68</v>
      </c>
      <c r="J716" s="16"/>
      <c r="K716" s="215">
        <v>2040.71</v>
      </c>
      <c r="L716" s="198"/>
      <c r="M716" s="198"/>
      <c r="N716" s="198"/>
      <c r="O716" s="89"/>
      <c r="P716" s="89"/>
      <c r="Q716" s="91"/>
      <c r="R716" s="21"/>
      <c r="S716" s="21"/>
      <c r="T716" s="22"/>
      <c r="U716" s="21"/>
      <c r="V716" s="21"/>
      <c r="W716" s="22"/>
      <c r="X716" s="23"/>
      <c r="Y716" s="23"/>
      <c r="Z716" s="24"/>
      <c r="AA716" s="25" t="e">
        <f>ROUND(#REF!-W716-Z716,2)</f>
        <v>#REF!</v>
      </c>
      <c r="AB716" s="25">
        <f>ROUND(N715+Q716-T716,2)</f>
        <v>0</v>
      </c>
      <c r="AC716" s="26"/>
      <c r="AD716" s="26"/>
      <c r="AE716" s="26"/>
      <c r="AF716" s="26"/>
      <c r="AG716" s="27"/>
      <c r="AH716" s="26"/>
      <c r="AI716" s="26"/>
      <c r="AJ716" s="26"/>
      <c r="AK716" s="26"/>
      <c r="AL716" s="26"/>
      <c r="AM716" s="26"/>
    </row>
    <row r="717" spans="1:39" ht="14" x14ac:dyDescent="0.3">
      <c r="A717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717" s="11">
        <v>75</v>
      </c>
      <c r="C717" s="249" t="str">
        <f t="shared" si="87"/>
        <v>2级-3级</v>
      </c>
      <c r="D717" s="249" t="s">
        <v>29</v>
      </c>
      <c r="E717" s="249" t="s">
        <v>125</v>
      </c>
      <c r="F717" s="249" t="s">
        <v>33</v>
      </c>
      <c r="G717" s="249" t="s">
        <v>117</v>
      </c>
      <c r="H717" s="280">
        <f>IF(I717="主营业务收入",1,IF(I717="营业收入",2,IF(I717="租赁收入",3,IF(I717="利息收入",4,IF(I717="企业拆借利息收入",5,IF(I717="其他业务收入",6,IF(I717="其他收入",7,IF(I717="主营业务成本",8,IF(I717="营业成本",9,IF(I717="生产成本",10,IF(I717="其他业务成本",11,IF(I717="主营业务支出",12,IF(I717="其他业务支出",13,IF(I717="营业外支出",14,IF(I717="材料采购",15,IF(I717="库存商品",16,IF(I717="库存内销商品",17,IF(I717="其他应收款",18,IF(I717="长期股权投资",19,IF(I717="其他应付款",20,IF(I717="财务费用",21,IF(I717="管理费用",22,IF(I717="管理费",23,IF(I717="销售费用",24,IF(I717="投资收益",25,IF(I717="资产处置收益",26,B))))))))))))))))))))))))))</f>
        <v>22</v>
      </c>
      <c r="I717" s="122" t="s">
        <v>68</v>
      </c>
      <c r="J717" s="16"/>
      <c r="K717" s="215">
        <v>1893.8</v>
      </c>
      <c r="L717" s="185"/>
      <c r="M717" s="185"/>
      <c r="N717" s="185"/>
      <c r="O717" s="89"/>
      <c r="P717" s="90"/>
      <c r="Q717" s="91"/>
      <c r="R717" s="21"/>
      <c r="S717" s="21"/>
      <c r="T717" s="22"/>
      <c r="U717" s="21"/>
      <c r="V717" s="21"/>
      <c r="W717" s="22"/>
      <c r="X717" s="23"/>
      <c r="Y717" s="23"/>
      <c r="Z717" s="24"/>
      <c r="AA717" s="25" t="e">
        <f>ROUND(#REF!-W717-Z717,2)</f>
        <v>#REF!</v>
      </c>
      <c r="AB717" s="25">
        <f>ROUND(K717+Q717-T717,2)</f>
        <v>1893.8</v>
      </c>
      <c r="AC717" s="26"/>
      <c r="AD717" s="26"/>
      <c r="AE717" s="26"/>
      <c r="AF717" s="26"/>
      <c r="AG717" s="27"/>
      <c r="AH717" s="26"/>
      <c r="AI717" s="26"/>
      <c r="AJ717" s="26"/>
      <c r="AK717" s="26"/>
      <c r="AL717" s="26"/>
      <c r="AM717" s="26"/>
    </row>
    <row r="718" spans="1:39" ht="14" x14ac:dyDescent="0.3">
      <c r="A71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18" s="11">
        <v>742</v>
      </c>
      <c r="C718" s="248" t="str">
        <f t="shared" si="87"/>
        <v>3级-4级</v>
      </c>
      <c r="D718" s="248" t="s">
        <v>33</v>
      </c>
      <c r="E718" s="248" t="s">
        <v>347</v>
      </c>
      <c r="F718" s="248" t="s">
        <v>37</v>
      </c>
      <c r="G718" s="248" t="s">
        <v>42</v>
      </c>
      <c r="H718" s="280">
        <f>IF(I718="主营业务收入",1,IF(I718="营业收入",2,IF(I718="租赁收入",3,IF(I718="利息收入",4,IF(I718="企业拆借利息收入",5,IF(I718="其他业务收入",6,IF(I718="其他收入",7,IF(I718="主营业务成本",8,IF(I718="营业成本",9,IF(I718="生产成本",10,IF(I718="其他业务成本",11,IF(I718="主营业务支出",12,IF(I718="其他业务支出",13,IF(I718="营业外支出",14,IF(I718="材料采购",15,IF(I718="库存商品",16,IF(I718="库存内销商品",17,IF(I718="其他应收款",18,IF(I718="长期股权投资",19,IF(I718="其他应付款",20,IF(I718="财务费用",21,IF(I718="管理费用",22,IF(I718="管理费",23,IF(I718="销售费用",24,IF(I718="投资收益",25,IF(I718="资产处置收益",26,B))))))))))))))))))))))))))</f>
        <v>22</v>
      </c>
      <c r="I718" s="122" t="s">
        <v>68</v>
      </c>
      <c r="J718" s="122" t="s">
        <v>556</v>
      </c>
      <c r="K718" s="215">
        <v>1849.72</v>
      </c>
      <c r="L718" s="198"/>
      <c r="M718" s="198"/>
      <c r="N718" s="198"/>
      <c r="O718" s="125"/>
      <c r="P718" s="126"/>
      <c r="Q718" s="124"/>
      <c r="R718" s="66"/>
      <c r="S718" s="66"/>
      <c r="T718" s="67"/>
      <c r="U718" s="66"/>
      <c r="V718" s="66"/>
      <c r="W718" s="67"/>
      <c r="X718" s="68"/>
      <c r="Y718" s="68"/>
      <c r="Z718" s="69"/>
      <c r="AA718" s="70" t="e">
        <f>ROUND(#REF!-W718-Z718,2)</f>
        <v>#REF!</v>
      </c>
      <c r="AB718" s="70">
        <f>ROUND(K718+Q718-T718,2)</f>
        <v>1849.72</v>
      </c>
      <c r="AC718" s="71"/>
      <c r="AD718" s="71"/>
      <c r="AE718" s="71"/>
      <c r="AF718" s="71"/>
      <c r="AG718" s="72"/>
      <c r="AH718" s="71"/>
      <c r="AI718" s="71"/>
      <c r="AJ718" s="71"/>
      <c r="AK718" s="71"/>
      <c r="AL718" s="71"/>
      <c r="AM718" s="71"/>
    </row>
    <row r="719" spans="1:39" ht="14" customHeight="1" x14ac:dyDescent="0.3">
      <c r="A719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719" s="11">
        <v>110</v>
      </c>
      <c r="C719" s="249" t="str">
        <f t="shared" si="87"/>
        <v>2级-2级</v>
      </c>
      <c r="D719" s="249" t="s">
        <v>29</v>
      </c>
      <c r="E719" s="249" t="s">
        <v>158</v>
      </c>
      <c r="F719" s="249" t="s">
        <v>29</v>
      </c>
      <c r="G719" s="249" t="s">
        <v>46</v>
      </c>
      <c r="H719" s="280">
        <f>IF(I719="主营业务收入",1,IF(I719="营业收入",2,IF(I719="租赁收入",3,IF(I719="利息收入",4,IF(I719="企业拆借利息收入",5,IF(I719="其他业务收入",6,IF(I719="其他收入",7,IF(I719="主营业务成本",8,IF(I719="营业成本",9,IF(I719="生产成本",10,IF(I719="其他业务成本",11,IF(I719="主营业务支出",12,IF(I719="其他业务支出",13,IF(I719="营业外支出",14,IF(I719="材料采购",15,IF(I719="库存商品",16,IF(I719="库存内销商品",17,IF(I719="其他应收款",18,IF(I719="长期股权投资",19,IF(I719="其他应付款",20,IF(I719="财务费用",21,IF(I719="管理费用",22,IF(I719="管理费",23,IF(I719="销售费用",24,IF(I719="投资收益",25,IF(I719="资产处置收益",26,B))))))))))))))))))))))))))</f>
        <v>22</v>
      </c>
      <c r="I719" s="122" t="s">
        <v>68</v>
      </c>
      <c r="J719" s="16"/>
      <c r="K719" s="215">
        <v>1824</v>
      </c>
      <c r="L719" s="198"/>
      <c r="M719" s="198"/>
      <c r="N719" s="198"/>
      <c r="O719" s="89"/>
      <c r="P719" s="89"/>
      <c r="Q719" s="91"/>
      <c r="R719" s="21"/>
      <c r="S719" s="21"/>
      <c r="T719" s="22"/>
      <c r="U719" s="21"/>
      <c r="V719" s="21"/>
      <c r="W719" s="22"/>
      <c r="X719" s="23"/>
      <c r="Y719" s="23"/>
      <c r="Z719" s="24"/>
      <c r="AA719" s="25" t="e">
        <f>ROUND(#REF!-W719-Z719,2)</f>
        <v>#REF!</v>
      </c>
      <c r="AB719" s="25">
        <f>ROUND(K719+Q719-T719,2)</f>
        <v>1824</v>
      </c>
      <c r="AC719" s="26"/>
      <c r="AD719" s="26"/>
      <c r="AE719" s="26"/>
      <c r="AF719" s="26"/>
      <c r="AG719" s="27"/>
      <c r="AH719" s="26"/>
      <c r="AI719" s="26"/>
      <c r="AJ719" s="26"/>
      <c r="AK719" s="26"/>
      <c r="AL719" s="26"/>
      <c r="AM719" s="26"/>
    </row>
    <row r="720" spans="1:39" ht="14" customHeight="1" x14ac:dyDescent="0.3">
      <c r="A720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720" s="11">
        <v>109</v>
      </c>
      <c r="C720" s="249" t="str">
        <f t="shared" si="87"/>
        <v>2级-3级</v>
      </c>
      <c r="D720" s="249" t="s">
        <v>29</v>
      </c>
      <c r="E720" s="249" t="s">
        <v>158</v>
      </c>
      <c r="F720" s="249" t="s">
        <v>33</v>
      </c>
      <c r="G720" s="249" t="s">
        <v>112</v>
      </c>
      <c r="H720" s="280">
        <f>IF(I720="主营业务收入",1,IF(I720="营业收入",2,IF(I720="租赁收入",3,IF(I720="利息收入",4,IF(I720="企业拆借利息收入",5,IF(I720="其他业务收入",6,IF(I720="其他收入",7,IF(I720="主营业务成本",8,IF(I720="营业成本",9,IF(I720="生产成本",10,IF(I720="其他业务成本",11,IF(I720="主营业务支出",12,IF(I720="其他业务支出",13,IF(I720="营业外支出",14,IF(I720="材料采购",15,IF(I720="库存商品",16,IF(I720="库存内销商品",17,IF(I720="其他应收款",18,IF(I720="长期股权投资",19,IF(I720="其他应付款",20,IF(I720="财务费用",21,IF(I720="管理费用",22,IF(I720="管理费",23,IF(I720="销售费用",24,IF(I720="投资收益",25,IF(I720="资产处置收益",26,B))))))))))))))))))))))))))</f>
        <v>22</v>
      </c>
      <c r="I720" s="122" t="s">
        <v>68</v>
      </c>
      <c r="J720" s="16"/>
      <c r="K720" s="215">
        <v>1610.1</v>
      </c>
      <c r="L720" s="198"/>
      <c r="M720" s="198"/>
      <c r="N720" s="198"/>
      <c r="O720" s="89"/>
      <c r="P720" s="89"/>
      <c r="Q720" s="91"/>
      <c r="R720" s="21"/>
      <c r="S720" s="21"/>
      <c r="T720" s="22"/>
      <c r="U720" s="21"/>
      <c r="V720" s="21"/>
      <c r="W720" s="22"/>
      <c r="X720" s="23"/>
      <c r="Y720" s="23"/>
      <c r="Z720" s="24"/>
      <c r="AA720" s="25" t="e">
        <f>ROUND(#REF!-W720-Z720,2)</f>
        <v>#REF!</v>
      </c>
      <c r="AB720" s="25">
        <f>ROUND(K720+Q720-T720,2)</f>
        <v>1610.1</v>
      </c>
      <c r="AC720" s="26"/>
      <c r="AD720" s="26"/>
      <c r="AE720" s="26"/>
      <c r="AF720" s="26"/>
      <c r="AG720" s="27"/>
      <c r="AH720" s="26"/>
      <c r="AI720" s="26"/>
      <c r="AJ720" s="26"/>
      <c r="AK720" s="26"/>
      <c r="AL720" s="26"/>
      <c r="AM720" s="26"/>
    </row>
    <row r="721" spans="1:39" ht="14" customHeight="1" x14ac:dyDescent="0.3">
      <c r="A721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721" s="11">
        <v>773</v>
      </c>
      <c r="C721" s="249" t="str">
        <f t="shared" si="87"/>
        <v>2级-3级</v>
      </c>
      <c r="D721" s="249" t="s">
        <v>29</v>
      </c>
      <c r="E721" s="249" t="s">
        <v>44</v>
      </c>
      <c r="F721" s="250" t="s">
        <v>33</v>
      </c>
      <c r="G721" s="249" t="s">
        <v>112</v>
      </c>
      <c r="H721" s="280">
        <f>IF(I721="主营业务收入",1,IF(I721="营业收入",2,IF(I721="租赁收入",3,IF(I721="利息收入",4,IF(I721="企业拆借利息收入",5,IF(I721="其他业务收入",6,IF(I721="其他收入",7,IF(I721="主营业务成本",8,IF(I721="营业成本",9,IF(I721="生产成本",10,IF(I721="其他业务成本",11,IF(I721="主营业务支出",12,IF(I721="其他业务支出",13,IF(I721="营业外支出",14,IF(I721="材料采购",15,IF(I721="库存商品",16,IF(I721="库存内销商品",17,IF(I721="其他应收款",18,IF(I721="长期股权投资",19,IF(I721="其他应付款",20,IF(I721="财务费用",21,IF(I721="管理费用",22,IF(I721="管理费",23,IF(I721="销售费用",24,IF(I721="投资收益",25,IF(I721="资产处置收益",26,B))))))))))))))))))))))))))</f>
        <v>22</v>
      </c>
      <c r="I721" s="122" t="s">
        <v>68</v>
      </c>
      <c r="J721" s="87"/>
      <c r="K721" s="215">
        <v>1505.93</v>
      </c>
      <c r="L721" s="185"/>
      <c r="M721" s="185"/>
      <c r="N721" s="185"/>
      <c r="O721" s="89"/>
      <c r="P721" s="90"/>
      <c r="Q721" s="91"/>
      <c r="R721" s="21"/>
      <c r="S721" s="21"/>
      <c r="T721" s="22"/>
      <c r="U721" s="21"/>
      <c r="V721" s="21"/>
      <c r="W721" s="22"/>
      <c r="X721" s="23"/>
      <c r="Y721" s="23"/>
      <c r="Z721" s="24"/>
      <c r="AA721" s="25">
        <f>ROUND(K715-W721-Z721,2)</f>
        <v>2196</v>
      </c>
      <c r="AB721" s="25">
        <f>ROUND(N720+Q721-T721,2)</f>
        <v>0</v>
      </c>
      <c r="AC721" s="26"/>
      <c r="AD721" s="26"/>
      <c r="AE721" s="26"/>
      <c r="AF721" s="26"/>
      <c r="AG721" s="27"/>
      <c r="AH721" s="26"/>
      <c r="AI721" s="26"/>
      <c r="AJ721" s="26"/>
      <c r="AK721" s="26"/>
      <c r="AL721" s="26"/>
      <c r="AM721" s="26"/>
    </row>
    <row r="722" spans="1:39" ht="14" x14ac:dyDescent="0.3">
      <c r="A722" s="174" t="str">
        <f>HYPERLINK("C:\Users\chizh\Desktop\ffcell\提取结果.xlsx#'2内部关联交易-1'!A1","[提取结果.xlsx]2内部关联交易-1")</f>
        <v>[提取结果.xlsx]2内部关联交易-1</v>
      </c>
      <c r="B722" s="11">
        <v>449</v>
      </c>
      <c r="C722" s="249" t="str">
        <f t="shared" si="87"/>
        <v>2级-2级</v>
      </c>
      <c r="D722" s="280" t="s">
        <v>29</v>
      </c>
      <c r="E722" s="250" t="s">
        <v>412</v>
      </c>
      <c r="F722" s="249" t="s">
        <v>29</v>
      </c>
      <c r="G722" s="257" t="s">
        <v>436</v>
      </c>
      <c r="H722" s="280">
        <f>IF(I722="主营业务收入",1,IF(I722="营业收入",2,IF(I722="租赁收入",3,IF(I722="利息收入",4,IF(I722="企业拆借利息收入",5,IF(I722="其他业务收入",6,IF(I722="其他收入",7,IF(I722="主营业务成本",8,IF(I722="营业成本",9,IF(I722="生产成本",10,IF(I722="其他业务成本",11,IF(I722="主营业务支出",12,IF(I722="其他业务支出",13,IF(I722="营业外支出",14,IF(I722="材料采购",15,IF(I722="库存商品",16,IF(I722="库存内销商品",17,IF(I722="其他应收款",18,IF(I722="长期股权投资",19,IF(I722="其他应付款",20,IF(I722="财务费用",21,IF(I722="管理费用",22,IF(I722="管理费",23,IF(I722="销售费用",24,IF(I722="投资收益",25,IF(I722="资产处置收益",26,B))))))))))))))))))))))))))</f>
        <v>22</v>
      </c>
      <c r="I722" s="122" t="s">
        <v>68</v>
      </c>
      <c r="J722" s="87" t="s">
        <v>437</v>
      </c>
      <c r="K722" s="215">
        <v>1349.8</v>
      </c>
      <c r="L722" s="198"/>
      <c r="M722" s="198"/>
      <c r="N722" s="198"/>
      <c r="O722" s="89"/>
      <c r="P722" s="89"/>
      <c r="Q722" s="91"/>
      <c r="R722" s="21"/>
      <c r="S722" s="21"/>
      <c r="T722" s="22"/>
      <c r="U722" s="21"/>
      <c r="V722" s="21"/>
      <c r="W722" s="22"/>
      <c r="X722" s="23"/>
      <c r="Y722" s="23"/>
      <c r="Z722" s="24"/>
      <c r="AA722" s="25" t="e">
        <f>ROUND(#REF!-W722-Z722,2)</f>
        <v>#REF!</v>
      </c>
      <c r="AB722" s="25">
        <f>ROUND(K722+Q722-T722,2)</f>
        <v>1349.8</v>
      </c>
      <c r="AC722" s="26"/>
      <c r="AD722" s="26"/>
      <c r="AE722" s="26"/>
      <c r="AF722" s="26"/>
      <c r="AG722" s="27"/>
      <c r="AH722" s="26"/>
      <c r="AI722" s="26"/>
      <c r="AJ722" s="26"/>
      <c r="AK722" s="26"/>
      <c r="AL722" s="26"/>
      <c r="AM722" s="26"/>
    </row>
    <row r="723" spans="1:39" ht="14" customHeight="1" x14ac:dyDescent="0.3">
      <c r="A723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723" s="11">
        <v>807</v>
      </c>
      <c r="C723" s="249" t="str">
        <f t="shared" si="87"/>
        <v>3级-2级</v>
      </c>
      <c r="D723" s="250" t="s">
        <v>33</v>
      </c>
      <c r="E723" s="250" t="s">
        <v>298</v>
      </c>
      <c r="F723" s="249" t="s">
        <v>29</v>
      </c>
      <c r="G723" s="250" t="s">
        <v>163</v>
      </c>
      <c r="H723" s="280">
        <f>IF(I723="主营业务收入",1,IF(I723="营业收入",2,IF(I723="租赁收入",3,IF(I723="利息收入",4,IF(I723="企业拆借利息收入",5,IF(I723="其他业务收入",6,IF(I723="其他收入",7,IF(I723="主营业务成本",8,IF(I723="营业成本",9,IF(I723="生产成本",10,IF(I723="其他业务成本",11,IF(I723="主营业务支出",12,IF(I723="其他业务支出",13,IF(I723="营业外支出",14,IF(I723="材料采购",15,IF(I723="库存商品",16,IF(I723="库存内销商品",17,IF(I723="其他应收款",18,IF(I723="长期股权投资",19,IF(I723="其他应付款",20,IF(I723="财务费用",21,IF(I723="管理费用",22,IF(I723="管理费",23,IF(I723="销售费用",24,IF(I723="投资收益",25,IF(I723="资产处置收益",26,B))))))))))))))))))))))))))</f>
        <v>22</v>
      </c>
      <c r="I723" s="122" t="s">
        <v>68</v>
      </c>
      <c r="J723" s="87"/>
      <c r="K723" s="215">
        <v>1327.43</v>
      </c>
      <c r="L723" s="198"/>
      <c r="M723" s="198"/>
      <c r="N723" s="198"/>
      <c r="O723" s="89"/>
      <c r="P723" s="89"/>
      <c r="Q723" s="91"/>
      <c r="R723" s="21"/>
      <c r="S723" s="21"/>
      <c r="T723" s="22"/>
      <c r="U723" s="21"/>
      <c r="V723" s="21"/>
      <c r="W723" s="22"/>
      <c r="X723" s="23"/>
      <c r="Y723" s="23"/>
      <c r="Z723" s="24"/>
      <c r="AA723" s="25">
        <f>ROUND(K717-W723-Z723,2)</f>
        <v>1893.8</v>
      </c>
      <c r="AB723" s="25">
        <f>ROUND(K722+Q723-T723,2)</f>
        <v>1349.8</v>
      </c>
      <c r="AC723" s="26"/>
      <c r="AD723" s="26"/>
      <c r="AE723" s="26"/>
      <c r="AF723" s="26"/>
      <c r="AG723" s="27"/>
      <c r="AH723" s="26"/>
      <c r="AI723" s="26"/>
      <c r="AJ723" s="26"/>
      <c r="AK723" s="26"/>
      <c r="AL723" s="26"/>
      <c r="AM723" s="26"/>
    </row>
    <row r="724" spans="1:39" ht="14" x14ac:dyDescent="0.3">
      <c r="A724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724" s="11">
        <v>66</v>
      </c>
      <c r="C724" s="249" t="str">
        <f t="shared" si="87"/>
        <v>2级-3级</v>
      </c>
      <c r="D724" s="249" t="s">
        <v>29</v>
      </c>
      <c r="E724" s="249" t="s">
        <v>125</v>
      </c>
      <c r="F724" s="249" t="s">
        <v>33</v>
      </c>
      <c r="G724" s="249" t="s">
        <v>97</v>
      </c>
      <c r="H724" s="280">
        <f>IF(I724="主营业务收入",1,IF(I724="营业收入",2,IF(I724="租赁收入",3,IF(I724="利息收入",4,IF(I724="企业拆借利息收入",5,IF(I724="其他业务收入",6,IF(I724="其他收入",7,IF(I724="主营业务成本",8,IF(I724="营业成本",9,IF(I724="生产成本",10,IF(I724="其他业务成本",11,IF(I724="主营业务支出",12,IF(I724="其他业务支出",13,IF(I724="营业外支出",14,IF(I724="材料采购",15,IF(I724="库存商品",16,IF(I724="库存内销商品",17,IF(I724="其他应收款",18,IF(I724="长期股权投资",19,IF(I724="其他应付款",20,IF(I724="财务费用",21,IF(I724="管理费用",22,IF(I724="管理费",23,IF(I724="销售费用",24,IF(I724="投资收益",25,IF(I724="资产处置收益",26,B))))))))))))))))))))))))))</f>
        <v>22</v>
      </c>
      <c r="I724" s="122" t="s">
        <v>68</v>
      </c>
      <c r="J724" s="16"/>
      <c r="K724" s="215">
        <v>1308.8699999999999</v>
      </c>
      <c r="L724" s="198"/>
      <c r="M724" s="198"/>
      <c r="N724" s="198"/>
      <c r="O724" s="89"/>
      <c r="P724" s="89"/>
      <c r="Q724" s="91"/>
      <c r="R724" s="21"/>
      <c r="S724" s="21"/>
      <c r="T724" s="22"/>
      <c r="U724" s="21"/>
      <c r="V724" s="21"/>
      <c r="W724" s="22"/>
      <c r="X724" s="23"/>
      <c r="Y724" s="23"/>
      <c r="Z724" s="24"/>
      <c r="AA724" s="25" t="e">
        <f>ROUND(#REF!-W724-Z724,2)</f>
        <v>#REF!</v>
      </c>
      <c r="AB724" s="25">
        <f>ROUND(K724+Q724-T724,2)</f>
        <v>1308.8699999999999</v>
      </c>
      <c r="AC724" s="26"/>
      <c r="AD724" s="26"/>
      <c r="AE724" s="26"/>
      <c r="AF724" s="26"/>
      <c r="AG724" s="27"/>
      <c r="AH724" s="26"/>
      <c r="AI724" s="26"/>
      <c r="AJ724" s="26"/>
      <c r="AK724" s="26"/>
      <c r="AL724" s="26"/>
      <c r="AM724" s="26"/>
    </row>
    <row r="725" spans="1:39" ht="14" customHeight="1" x14ac:dyDescent="0.3">
      <c r="A725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725" s="11">
        <v>139</v>
      </c>
      <c r="C725" s="249" t="str">
        <f t="shared" si="87"/>
        <v>2级-2级</v>
      </c>
      <c r="D725" s="249" t="s">
        <v>29</v>
      </c>
      <c r="E725" s="249" t="s">
        <v>50</v>
      </c>
      <c r="F725" s="249" t="s">
        <v>29</v>
      </c>
      <c r="G725" s="249" t="s">
        <v>44</v>
      </c>
      <c r="H725" s="280">
        <f>IF(I725="主营业务收入",1,IF(I725="营业收入",2,IF(I725="租赁收入",3,IF(I725="利息收入",4,IF(I725="企业拆借利息收入",5,IF(I725="其他业务收入",6,IF(I725="其他收入",7,IF(I725="主营业务成本",8,IF(I725="营业成本",9,IF(I725="生产成本",10,IF(I725="其他业务成本",11,IF(I725="主营业务支出",12,IF(I725="其他业务支出",13,IF(I725="营业外支出",14,IF(I725="材料采购",15,IF(I725="库存商品",16,IF(I725="库存内销商品",17,IF(I725="其他应收款",18,IF(I725="长期股权投资",19,IF(I725="其他应付款",20,IF(I725="财务费用",21,IF(I725="管理费用",22,IF(I725="管理费",23,IF(I725="销售费用",24,IF(I725="投资收益",25,IF(I725="资产处置收益",26,B))))))))))))))))))))))))))</f>
        <v>22</v>
      </c>
      <c r="I725" s="122" t="s">
        <v>68</v>
      </c>
      <c r="J725" s="58" t="s">
        <v>216</v>
      </c>
      <c r="K725" s="215">
        <v>1246</v>
      </c>
      <c r="L725" s="198"/>
      <c r="M725" s="198"/>
      <c r="N725" s="198"/>
      <c r="O725" s="89"/>
      <c r="P725" s="89"/>
      <c r="Q725" s="91"/>
      <c r="R725" s="21"/>
      <c r="S725" s="21"/>
      <c r="T725" s="22"/>
      <c r="U725" s="21"/>
      <c r="V725" s="21"/>
      <c r="W725" s="22"/>
      <c r="X725" s="23"/>
      <c r="Y725" s="23"/>
      <c r="Z725" s="24"/>
      <c r="AA725" s="25" t="e">
        <f>ROUND(#REF!-W725-Z725,2)</f>
        <v>#REF!</v>
      </c>
      <c r="AB725" s="25">
        <f>ROUND(K725+Q725-T725,2)</f>
        <v>1246</v>
      </c>
      <c r="AC725" s="26"/>
      <c r="AD725" s="26"/>
      <c r="AE725" s="26"/>
      <c r="AF725" s="26"/>
      <c r="AG725" s="27"/>
      <c r="AH725" s="26"/>
      <c r="AI725" s="26"/>
      <c r="AJ725" s="26"/>
      <c r="AK725" s="26"/>
      <c r="AL725" s="26"/>
      <c r="AM725" s="26"/>
    </row>
    <row r="726" spans="1:39" ht="14" x14ac:dyDescent="0.3">
      <c r="A726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726" s="11">
        <v>561</v>
      </c>
      <c r="C726" s="249" t="s">
        <v>505</v>
      </c>
      <c r="D726" s="249" t="s">
        <v>29</v>
      </c>
      <c r="E726" s="249" t="s">
        <v>364</v>
      </c>
      <c r="F726" s="249" t="s">
        <v>37</v>
      </c>
      <c r="G726" s="249" t="s">
        <v>42</v>
      </c>
      <c r="H726" s="280">
        <f>IF(I726="主营业务收入",1,IF(I726="营业收入",2,IF(I726="租赁收入",3,IF(I726="利息收入",4,IF(I726="企业拆借利息收入",5,IF(I726="其他业务收入",6,IF(I726="其他收入",7,IF(I726="主营业务成本",8,IF(I726="营业成本",9,IF(I726="生产成本",10,IF(I726="其他业务成本",11,IF(I726="主营业务支出",12,IF(I726="其他业务支出",13,IF(I726="营业外支出",14,IF(I726="材料采购",15,IF(I726="库存商品",16,IF(I726="库存内销商品",17,IF(I726="其他应收款",18,IF(I726="长期股权投资",19,IF(I726="其他应付款",20,IF(I726="财务费用",21,IF(I726="管理费用",22,IF(I726="管理费",23,IF(I726="销售费用",24,IF(I726="投资收益",25,IF(I726="资产处置收益",26,B))))))))))))))))))))))))))</f>
        <v>22</v>
      </c>
      <c r="I726" s="122" t="s">
        <v>68</v>
      </c>
      <c r="J726" s="16"/>
      <c r="K726" s="215">
        <v>1062.8599999999999</v>
      </c>
      <c r="L726" s="185"/>
      <c r="M726" s="185"/>
      <c r="N726" s="185"/>
      <c r="O726" s="89"/>
      <c r="P726" s="89"/>
      <c r="Q726" s="91"/>
      <c r="R726" s="21"/>
      <c r="S726" s="21"/>
      <c r="T726" s="22"/>
      <c r="U726" s="21"/>
      <c r="V726" s="21"/>
      <c r="W726" s="22"/>
      <c r="X726" s="23"/>
      <c r="Y726" s="23"/>
      <c r="Z726" s="24"/>
      <c r="AA726" s="25">
        <v>0</v>
      </c>
      <c r="AB726" s="25">
        <v>1062.8599999999999</v>
      </c>
      <c r="AC726" s="26"/>
      <c r="AD726" s="26"/>
      <c r="AE726" s="26"/>
      <c r="AF726" s="26"/>
      <c r="AG726" s="27"/>
      <c r="AH726" s="26"/>
      <c r="AI726" s="26"/>
      <c r="AJ726" s="26"/>
      <c r="AK726" s="26"/>
      <c r="AL726" s="26"/>
      <c r="AM726" s="26"/>
    </row>
    <row r="727" spans="1:39" ht="26" x14ac:dyDescent="0.3">
      <c r="A727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727" s="11">
        <v>150</v>
      </c>
      <c r="C727" s="249" t="str">
        <f t="shared" ref="C727:C752" si="89">TEXT(D727,"000")&amp;"-"&amp;TEXT(F727,"000")</f>
        <v>2级-3级</v>
      </c>
      <c r="D727" s="249" t="s">
        <v>29</v>
      </c>
      <c r="E727" s="249" t="s">
        <v>50</v>
      </c>
      <c r="F727" s="249" t="s">
        <v>33</v>
      </c>
      <c r="G727" s="249" t="s">
        <v>117</v>
      </c>
      <c r="H727" s="280">
        <f>IF(I727="主营业务收入",1,IF(I727="营业收入",2,IF(I727="租赁收入",3,IF(I727="利息收入",4,IF(I727="企业拆借利息收入",5,IF(I727="其他业务收入",6,IF(I727="其他收入",7,IF(I727="主营业务成本",8,IF(I727="营业成本",9,IF(I727="生产成本",10,IF(I727="其他业务成本",11,IF(I727="主营业务支出",12,IF(I727="其他业务支出",13,IF(I727="营业外支出",14,IF(I727="材料采购",15,IF(I727="库存商品",16,IF(I727="库存内销商品",17,IF(I727="其他应收款",18,IF(I727="长期股权投资",19,IF(I727="其他应付款",20,IF(I727="财务费用",21,IF(I727="管理费用",22,IF(I727="管理费",23,IF(I727="销售费用",24,IF(I727="投资收益",25,IF(I727="资产处置收益",26,B))))))))))))))))))))))))))</f>
        <v>22</v>
      </c>
      <c r="I727" s="122" t="s">
        <v>68</v>
      </c>
      <c r="J727" s="58" t="s">
        <v>216</v>
      </c>
      <c r="K727" s="215">
        <v>979</v>
      </c>
      <c r="L727" s="185"/>
      <c r="M727" s="185"/>
      <c r="N727" s="185"/>
      <c r="O727" s="89"/>
      <c r="P727" s="89"/>
      <c r="Q727" s="91"/>
      <c r="R727" s="21"/>
      <c r="S727" s="21"/>
      <c r="T727" s="22"/>
      <c r="U727" s="21"/>
      <c r="V727" s="21"/>
      <c r="W727" s="22"/>
      <c r="X727" s="23"/>
      <c r="Y727" s="23"/>
      <c r="Z727" s="24"/>
      <c r="AA727" s="25" t="e">
        <f>ROUND(#REF!-W727-Z727,2)</f>
        <v>#REF!</v>
      </c>
      <c r="AB727" s="25">
        <f>ROUND(K727+Q727-T727,2)</f>
        <v>979</v>
      </c>
      <c r="AC727" s="26"/>
      <c r="AD727" s="26"/>
      <c r="AE727" s="26"/>
      <c r="AF727" s="26"/>
      <c r="AG727" s="27"/>
      <c r="AH727" s="26"/>
      <c r="AI727" s="26"/>
      <c r="AJ727" s="26"/>
      <c r="AK727" s="26"/>
      <c r="AL727" s="26"/>
      <c r="AM727" s="26"/>
    </row>
    <row r="728" spans="1:39" ht="14" customHeight="1" x14ac:dyDescent="0.3">
      <c r="A728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728" s="11">
        <v>152</v>
      </c>
      <c r="C728" s="249" t="str">
        <f t="shared" si="89"/>
        <v>2级-2级</v>
      </c>
      <c r="D728" s="249" t="s">
        <v>29</v>
      </c>
      <c r="E728" s="249" t="s">
        <v>50</v>
      </c>
      <c r="F728" s="249" t="s">
        <v>29</v>
      </c>
      <c r="G728" s="249" t="s">
        <v>158</v>
      </c>
      <c r="H728" s="280">
        <f>IF(I728="主营业务收入",1,IF(I728="营业收入",2,IF(I728="租赁收入",3,IF(I728="利息收入",4,IF(I728="企业拆借利息收入",5,IF(I728="其他业务收入",6,IF(I728="其他收入",7,IF(I728="主营业务成本",8,IF(I728="营业成本",9,IF(I728="生产成本",10,IF(I728="其他业务成本",11,IF(I728="主营业务支出",12,IF(I728="其他业务支出",13,IF(I728="营业外支出",14,IF(I728="材料采购",15,IF(I728="库存商品",16,IF(I728="库存内销商品",17,IF(I728="其他应收款",18,IF(I728="长期股权投资",19,IF(I728="其他应付款",20,IF(I728="财务费用",21,IF(I728="管理费用",22,IF(I728="管理费",23,IF(I728="销售费用",24,IF(I728="投资收益",25,IF(I728="资产处置收益",26,B))))))))))))))))))))))))))</f>
        <v>22</v>
      </c>
      <c r="I728" s="122" t="s">
        <v>68</v>
      </c>
      <c r="J728" s="58" t="s">
        <v>216</v>
      </c>
      <c r="K728" s="215">
        <v>979</v>
      </c>
      <c r="L728" s="185"/>
      <c r="M728" s="185"/>
      <c r="N728" s="185"/>
      <c r="O728" s="89"/>
      <c r="P728" s="89"/>
      <c r="Q728" s="91"/>
      <c r="R728" s="21"/>
      <c r="S728" s="21"/>
      <c r="T728" s="22"/>
      <c r="U728" s="21"/>
      <c r="V728" s="21"/>
      <c r="W728" s="22"/>
      <c r="X728" s="23"/>
      <c r="Y728" s="23"/>
      <c r="Z728" s="24"/>
      <c r="AA728" s="25" t="e">
        <f>ROUND(#REF!-W728-Z728,2)</f>
        <v>#REF!</v>
      </c>
      <c r="AB728" s="25">
        <f>ROUND(K728+Q728-T728,2)</f>
        <v>979</v>
      </c>
      <c r="AC728" s="26"/>
      <c r="AD728" s="26"/>
      <c r="AE728" s="26"/>
      <c r="AF728" s="26"/>
      <c r="AG728" s="27"/>
      <c r="AH728" s="26"/>
      <c r="AI728" s="26"/>
      <c r="AJ728" s="26"/>
      <c r="AK728" s="26"/>
      <c r="AL728" s="26"/>
      <c r="AM728" s="26"/>
    </row>
    <row r="729" spans="1:39" ht="14" x14ac:dyDescent="0.3">
      <c r="A729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729" s="11">
        <v>41</v>
      </c>
      <c r="C729" s="249" t="str">
        <f t="shared" si="89"/>
        <v>3级-3级</v>
      </c>
      <c r="D729" s="249" t="s">
        <v>659</v>
      </c>
      <c r="E729" s="249" t="s">
        <v>81</v>
      </c>
      <c r="F729" s="249" t="s">
        <v>659</v>
      </c>
      <c r="G729" s="249" t="s">
        <v>117</v>
      </c>
      <c r="H729" s="280">
        <f>IF(I729="主营业务收入",1,IF(I729="营业收入",2,IF(I729="租赁收入",3,IF(I729="利息收入",4,IF(I729="企业拆借利息收入",5,IF(I729="其他业务收入",6,IF(I729="其他收入",7,IF(I729="主营业务成本",8,IF(I729="营业成本",9,IF(I729="生产成本",10,IF(I729="其他业务成本",11,IF(I729="主营业务支出",12,IF(I729="其他业务支出",13,IF(I729="营业外支出",14,IF(I729="材料采购",15,IF(I729="库存商品",16,IF(I729="库存内销商品",17,IF(I729="其他应收款",18,IF(I729="长期股权投资",19,IF(I729="其他应付款",20,IF(I729="财务费用",21,IF(I729="管理费用",22,IF(I729="管理费",23,IF(I729="销售费用",24,IF(I729="投资收益",25,IF(I729="资产处置收益",26,B))))))))))))))))))))))))))</f>
        <v>22</v>
      </c>
      <c r="I729" s="122" t="s">
        <v>68</v>
      </c>
      <c r="J729" s="16" t="s">
        <v>118</v>
      </c>
      <c r="K729" s="215">
        <v>856.64</v>
      </c>
      <c r="L729" s="185"/>
      <c r="M729" s="185"/>
      <c r="N729" s="185"/>
      <c r="O729" s="89"/>
      <c r="P729" s="89"/>
      <c r="Q729" s="91"/>
      <c r="R729" s="21"/>
      <c r="S729" s="21"/>
      <c r="T729" s="22"/>
      <c r="U729" s="21"/>
      <c r="V729" s="21"/>
      <c r="W729" s="22"/>
      <c r="X729" s="23"/>
      <c r="Y729" s="23"/>
      <c r="Z729" s="24"/>
      <c r="AA729" s="25" t="e">
        <f>ROUND(#REF!-W729-Z729,2)</f>
        <v>#REF!</v>
      </c>
      <c r="AB729" s="25">
        <f>ROUND(K729+Q729-T729,2)</f>
        <v>856.64</v>
      </c>
      <c r="AC729" s="26"/>
      <c r="AD729" s="26"/>
      <c r="AE729" s="26"/>
      <c r="AF729" s="26"/>
      <c r="AG729" s="27"/>
      <c r="AH729" s="26"/>
      <c r="AI729" s="26"/>
      <c r="AJ729" s="26"/>
      <c r="AK729" s="26"/>
      <c r="AL729" s="26"/>
      <c r="AM729" s="26"/>
    </row>
    <row r="730" spans="1:39" ht="14" x14ac:dyDescent="0.3">
      <c r="A730" s="173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30" s="11">
        <v>688</v>
      </c>
      <c r="C730" s="248" t="str">
        <f t="shared" si="89"/>
        <v>3级-4级</v>
      </c>
      <c r="D730" s="248" t="s">
        <v>33</v>
      </c>
      <c r="E730" s="248" t="s">
        <v>481</v>
      </c>
      <c r="F730" s="248" t="s">
        <v>37</v>
      </c>
      <c r="G730" s="248" t="s">
        <v>148</v>
      </c>
      <c r="H730" s="280">
        <f>IF(I730="主营业务收入",1,IF(I730="营业收入",2,IF(I730="租赁收入",3,IF(I730="利息收入",4,IF(I730="企业拆借利息收入",5,IF(I730="其他业务收入",6,IF(I730="其他收入",7,IF(I730="主营业务成本",8,IF(I730="营业成本",9,IF(I730="生产成本",10,IF(I730="其他业务成本",11,IF(I730="主营业务支出",12,IF(I730="其他业务支出",13,IF(I730="营业外支出",14,IF(I730="材料采购",15,IF(I730="库存商品",16,IF(I730="库存内销商品",17,IF(I730="其他应收款",18,IF(I730="长期股权投资",19,IF(I730="其他应付款",20,IF(I730="财务费用",21,IF(I730="管理费用",22,IF(I730="管理费",23,IF(I730="销售费用",24,IF(I730="投资收益",25,IF(I730="资产处置收益",26,B))))))))))))))))))))))))))</f>
        <v>22</v>
      </c>
      <c r="I730" s="122" t="s">
        <v>68</v>
      </c>
      <c r="J730" s="122" t="s">
        <v>594</v>
      </c>
      <c r="K730" s="215">
        <v>849.56</v>
      </c>
      <c r="L730" s="122"/>
      <c r="M730" s="122"/>
      <c r="N730" s="124"/>
      <c r="O730" s="185"/>
      <c r="P730" s="185"/>
      <c r="Q730" s="185"/>
      <c r="R730" s="66"/>
      <c r="S730" s="66"/>
      <c r="T730" s="67"/>
      <c r="U730" s="66"/>
      <c r="V730" s="66"/>
      <c r="W730" s="67"/>
      <c r="X730" s="68"/>
      <c r="Y730" s="68"/>
      <c r="Z730" s="69"/>
      <c r="AA730" s="70" t="e">
        <f>ROUND(#REF!-W730-Z730,2)</f>
        <v>#REF!</v>
      </c>
      <c r="AB730" s="70">
        <f>ROUND(N730+K730-T730,2)</f>
        <v>849.56</v>
      </c>
      <c r="AC730" s="71"/>
      <c r="AD730" s="71"/>
      <c r="AE730" s="71"/>
      <c r="AF730" s="71"/>
      <c r="AG730" s="72"/>
      <c r="AH730" s="71"/>
      <c r="AI730" s="71"/>
      <c r="AJ730" s="71"/>
      <c r="AK730" s="71"/>
      <c r="AL730" s="71"/>
      <c r="AM730" s="71"/>
    </row>
    <row r="731" spans="1:39" ht="14" x14ac:dyDescent="0.3">
      <c r="A731" s="174" t="str">
        <f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731" s="11">
        <v>118</v>
      </c>
      <c r="C731" s="249" t="str">
        <f t="shared" si="89"/>
        <v>2级-3级</v>
      </c>
      <c r="D731" s="249" t="s">
        <v>658</v>
      </c>
      <c r="E731" s="259" t="s">
        <v>179</v>
      </c>
      <c r="F731" s="209" t="s">
        <v>659</v>
      </c>
      <c r="G731" s="114" t="s">
        <v>188</v>
      </c>
      <c r="H731" s="280">
        <f>IF(I731="主营业务收入",1,IF(I731="营业收入",2,IF(I731="租赁收入",3,IF(I731="利息收入",4,IF(I731="企业拆借利息收入",5,IF(I731="其他业务收入",6,IF(I731="其他收入",7,IF(I731="主营业务成本",8,IF(I731="营业成本",9,IF(I731="生产成本",10,IF(I731="其他业务成本",11,IF(I731="主营业务支出",12,IF(I731="其他业务支出",13,IF(I731="营业外支出",14,IF(I731="材料采购",15,IF(I731="库存商品",16,IF(I731="库存内销商品",17,IF(I731="其他应收款",18,IF(I731="长期股权投资",19,IF(I731="其他应付款",20,IF(I731="财务费用",21,IF(I731="管理费用",22,IF(I731="管理费",23,IF(I731="销售费用",24,IF(I731="投资收益",25,IF(I731="资产处置收益",26,B))))))))))))))))))))))))))</f>
        <v>22</v>
      </c>
      <c r="I731" s="182" t="s">
        <v>68</v>
      </c>
      <c r="J731" s="176" t="s">
        <v>190</v>
      </c>
      <c r="K731" s="216">
        <v>849</v>
      </c>
      <c r="L731" s="185"/>
      <c r="M731" s="185"/>
      <c r="N731" s="185"/>
      <c r="O731" s="176"/>
      <c r="P731" s="90"/>
      <c r="Q731" s="50"/>
      <c r="R731" s="51"/>
      <c r="S731" s="51"/>
      <c r="T731" s="52"/>
      <c r="U731" s="51"/>
      <c r="V731" s="51"/>
      <c r="W731" s="52"/>
      <c r="X731" s="53"/>
      <c r="Y731" s="53"/>
      <c r="Z731" s="54"/>
      <c r="AA731" s="55" t="e">
        <f>ROUND(#REF!-W731-Z731,2)</f>
        <v>#REF!</v>
      </c>
      <c r="AB731" s="55">
        <f t="shared" ref="AB731:AB737" si="90">ROUND(K731+Q731-T731,2)</f>
        <v>849</v>
      </c>
      <c r="AC731" s="56"/>
      <c r="AD731" s="56"/>
      <c r="AE731" s="56"/>
      <c r="AF731" s="56"/>
      <c r="AG731" s="57"/>
      <c r="AH731" s="56"/>
      <c r="AI731" s="56"/>
      <c r="AJ731" s="56"/>
      <c r="AK731" s="56"/>
      <c r="AL731" s="56"/>
      <c r="AM731" s="56"/>
    </row>
    <row r="732" spans="1:39" ht="13" customHeight="1" x14ac:dyDescent="0.3">
      <c r="A732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732" s="11">
        <v>108</v>
      </c>
      <c r="C732" s="249" t="str">
        <f t="shared" si="89"/>
        <v>2级-2级</v>
      </c>
      <c r="D732" s="249" t="s">
        <v>29</v>
      </c>
      <c r="E732" s="249" t="s">
        <v>158</v>
      </c>
      <c r="F732" s="249" t="s">
        <v>29</v>
      </c>
      <c r="G732" s="249" t="s">
        <v>44</v>
      </c>
      <c r="H732" s="280">
        <f>IF(I732="主营业务收入",1,IF(I732="营业收入",2,IF(I732="租赁收入",3,IF(I732="利息收入",4,IF(I732="企业拆借利息收入",5,IF(I732="其他业务收入",6,IF(I732="其他收入",7,IF(I732="主营业务成本",8,IF(I732="营业成本",9,IF(I732="生产成本",10,IF(I732="其他业务成本",11,IF(I732="主营业务支出",12,IF(I732="其他业务支出",13,IF(I732="营业外支出",14,IF(I732="材料采购",15,IF(I732="库存商品",16,IF(I732="库存内销商品",17,IF(I732="其他应收款",18,IF(I732="长期股权投资",19,IF(I732="其他应付款",20,IF(I732="财务费用",21,IF(I732="管理费用",22,IF(I732="管理费",23,IF(I732="销售费用",24,IF(I732="投资收益",25,IF(I732="资产处置收益",26,B))))))))))))))))))))))))))</f>
        <v>22</v>
      </c>
      <c r="I732" s="122" t="s">
        <v>68</v>
      </c>
      <c r="J732" s="16"/>
      <c r="K732" s="215">
        <v>840</v>
      </c>
      <c r="L732" s="185"/>
      <c r="M732" s="185"/>
      <c r="N732" s="185"/>
      <c r="O732" s="89"/>
      <c r="P732" s="89"/>
      <c r="Q732" s="91"/>
      <c r="R732" s="21"/>
      <c r="S732" s="21"/>
      <c r="T732" s="22"/>
      <c r="U732" s="21"/>
      <c r="V732" s="21"/>
      <c r="W732" s="22"/>
      <c r="X732" s="23"/>
      <c r="Y732" s="23"/>
      <c r="Z732" s="24"/>
      <c r="AA732" s="25" t="e">
        <f>ROUND(#REF!-W732-Z732,2)</f>
        <v>#REF!</v>
      </c>
      <c r="AB732" s="25">
        <f t="shared" si="90"/>
        <v>840</v>
      </c>
      <c r="AC732" s="26"/>
      <c r="AD732" s="26"/>
      <c r="AE732" s="26"/>
      <c r="AF732" s="26"/>
      <c r="AG732" s="27"/>
      <c r="AH732" s="26"/>
      <c r="AI732" s="26"/>
      <c r="AJ732" s="26"/>
      <c r="AK732" s="26"/>
      <c r="AL732" s="26"/>
      <c r="AM732" s="26"/>
    </row>
    <row r="733" spans="1:39" ht="13" customHeight="1" x14ac:dyDescent="0.3">
      <c r="A733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733" s="11">
        <v>142</v>
      </c>
      <c r="C733" s="249" t="str">
        <f t="shared" si="89"/>
        <v>2级-2级</v>
      </c>
      <c r="D733" s="249" t="s">
        <v>29</v>
      </c>
      <c r="E733" s="249" t="s">
        <v>50</v>
      </c>
      <c r="F733" s="249" t="s">
        <v>29</v>
      </c>
      <c r="G733" s="249" t="s">
        <v>163</v>
      </c>
      <c r="H733" s="280">
        <f>IF(I733="主营业务收入",1,IF(I733="营业收入",2,IF(I733="租赁收入",3,IF(I733="利息收入",4,IF(I733="企业拆借利息收入",5,IF(I733="其他业务收入",6,IF(I733="其他收入",7,IF(I733="主营业务成本",8,IF(I733="营业成本",9,IF(I733="生产成本",10,IF(I733="其他业务成本",11,IF(I733="主营业务支出",12,IF(I733="其他业务支出",13,IF(I733="营业外支出",14,IF(I733="材料采购",15,IF(I733="库存商品",16,IF(I733="库存内销商品",17,IF(I733="其他应收款",18,IF(I733="长期股权投资",19,IF(I733="其他应付款",20,IF(I733="财务费用",21,IF(I733="管理费用",22,IF(I733="管理费",23,IF(I733="销售费用",24,IF(I733="投资收益",25,IF(I733="资产处置收益",26,B))))))))))))))))))))))))))</f>
        <v>22</v>
      </c>
      <c r="I733" s="122" t="s">
        <v>68</v>
      </c>
      <c r="J733" s="58" t="s">
        <v>220</v>
      </c>
      <c r="K733" s="215">
        <v>690</v>
      </c>
      <c r="L733" s="185"/>
      <c r="M733" s="185"/>
      <c r="N733" s="185"/>
      <c r="O733" s="89"/>
      <c r="P733" s="89"/>
      <c r="Q733" s="91"/>
      <c r="R733" s="21"/>
      <c r="S733" s="21"/>
      <c r="T733" s="22"/>
      <c r="U733" s="21"/>
      <c r="V733" s="21"/>
      <c r="W733" s="22"/>
      <c r="X733" s="23"/>
      <c r="Y733" s="23"/>
      <c r="Z733" s="24"/>
      <c r="AA733" s="25" t="e">
        <f>ROUND(#REF!-W733-Z733,2)</f>
        <v>#REF!</v>
      </c>
      <c r="AB733" s="25">
        <f t="shared" si="90"/>
        <v>690</v>
      </c>
      <c r="AC733" s="26"/>
      <c r="AD733" s="26"/>
      <c r="AE733" s="26"/>
      <c r="AF733" s="26"/>
      <c r="AG733" s="27"/>
      <c r="AH733" s="26"/>
      <c r="AI733" s="26"/>
      <c r="AJ733" s="26"/>
      <c r="AK733" s="26"/>
      <c r="AL733" s="26"/>
      <c r="AM733" s="26"/>
    </row>
    <row r="734" spans="1:39" ht="14" x14ac:dyDescent="0.3">
      <c r="A734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734" s="11">
        <v>107</v>
      </c>
      <c r="C734" s="249" t="str">
        <f t="shared" si="89"/>
        <v>2级-3级</v>
      </c>
      <c r="D734" s="249" t="s">
        <v>29</v>
      </c>
      <c r="E734" s="249" t="s">
        <v>158</v>
      </c>
      <c r="F734" s="249" t="s">
        <v>33</v>
      </c>
      <c r="G734" s="249" t="s">
        <v>117</v>
      </c>
      <c r="H734" s="280">
        <f>IF(I734="主营业务收入",1,IF(I734="营业收入",2,IF(I734="租赁收入",3,IF(I734="利息收入",4,IF(I734="企业拆借利息收入",5,IF(I734="其他业务收入",6,IF(I734="其他收入",7,IF(I734="主营业务成本",8,IF(I734="营业成本",9,IF(I734="生产成本",10,IF(I734="其他业务成本",11,IF(I734="主营业务支出",12,IF(I734="其他业务支出",13,IF(I734="营业外支出",14,IF(I734="材料采购",15,IF(I734="库存商品",16,IF(I734="库存内销商品",17,IF(I734="其他应收款",18,IF(I734="长期股权投资",19,IF(I734="其他应付款",20,IF(I734="财务费用",21,IF(I734="管理费用",22,IF(I734="管理费",23,IF(I734="销售费用",24,IF(I734="投资收益",25,IF(I734="资产处置收益",26,B))))))))))))))))))))))))))</f>
        <v>22</v>
      </c>
      <c r="I734" s="122" t="s">
        <v>68</v>
      </c>
      <c r="J734" s="16"/>
      <c r="K734" s="215">
        <v>660</v>
      </c>
      <c r="L734" s="185"/>
      <c r="M734" s="185"/>
      <c r="N734" s="185"/>
      <c r="O734" s="89"/>
      <c r="P734" s="89"/>
      <c r="Q734" s="91"/>
      <c r="R734" s="21"/>
      <c r="S734" s="21"/>
      <c r="T734" s="22"/>
      <c r="U734" s="21"/>
      <c r="V734" s="21"/>
      <c r="W734" s="22"/>
      <c r="X734" s="23"/>
      <c r="Y734" s="23"/>
      <c r="Z734" s="24"/>
      <c r="AA734" s="25" t="e">
        <f>ROUND(#REF!-W734-Z734,2)</f>
        <v>#REF!</v>
      </c>
      <c r="AB734" s="25">
        <f t="shared" si="90"/>
        <v>660</v>
      </c>
      <c r="AC734" s="26"/>
      <c r="AD734" s="26"/>
      <c r="AE734" s="26"/>
      <c r="AF734" s="26"/>
      <c r="AG734" s="27"/>
      <c r="AH734" s="26"/>
      <c r="AI734" s="26"/>
      <c r="AJ734" s="26"/>
      <c r="AK734" s="26"/>
      <c r="AL734" s="26"/>
      <c r="AM734" s="26"/>
    </row>
    <row r="735" spans="1:39" ht="14" x14ac:dyDescent="0.3">
      <c r="A73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735" s="11">
        <v>755</v>
      </c>
      <c r="C735" s="249" t="str">
        <f t="shared" si="89"/>
        <v>2级-2级</v>
      </c>
      <c r="D735" s="249" t="s">
        <v>29</v>
      </c>
      <c r="E735" s="249" t="s">
        <v>44</v>
      </c>
      <c r="F735" s="249" t="s">
        <v>29</v>
      </c>
      <c r="G735" s="249" t="s">
        <v>167</v>
      </c>
      <c r="H735" s="280">
        <f>IF(I735="主营业务收入",1,IF(I735="营业收入",2,IF(I735="租赁收入",3,IF(I735="利息收入",4,IF(I735="企业拆借利息收入",5,IF(I735="其他业务收入",6,IF(I735="其他收入",7,IF(I735="主营业务成本",8,IF(I735="营业成本",9,IF(I735="生产成本",10,IF(I735="其他业务成本",11,IF(I735="主营业务支出",12,IF(I735="其他业务支出",13,IF(I735="营业外支出",14,IF(I735="材料采购",15,IF(I735="库存商品",16,IF(I735="库存内销商品",17,IF(I735="其他应收款",18,IF(I735="长期股权投资",19,IF(I735="其他应付款",20,IF(I735="财务费用",21,IF(I735="管理费用",22,IF(I735="管理费",23,IF(I735="销售费用",24,IF(I735="投资收益",25,IF(I735="资产处置收益",26,B))))))))))))))))))))))))))</f>
        <v>22</v>
      </c>
      <c r="I735" s="122" t="s">
        <v>68</v>
      </c>
      <c r="J735" s="16"/>
      <c r="K735" s="215">
        <v>613.27</v>
      </c>
      <c r="L735" s="185"/>
      <c r="M735" s="185"/>
      <c r="N735" s="185"/>
      <c r="O735" s="89"/>
      <c r="P735" s="89"/>
      <c r="Q735" s="91"/>
      <c r="R735" s="21"/>
      <c r="S735" s="21"/>
      <c r="T735" s="22"/>
      <c r="U735" s="21"/>
      <c r="V735" s="21"/>
      <c r="W735" s="22"/>
      <c r="X735" s="23"/>
      <c r="Y735" s="23"/>
      <c r="Z735" s="24"/>
      <c r="AA735" s="25">
        <f>ROUND(K730-W735-Z735,2)</f>
        <v>849.56</v>
      </c>
      <c r="AB735" s="25">
        <f t="shared" si="90"/>
        <v>613.27</v>
      </c>
      <c r="AC735" s="26"/>
      <c r="AD735" s="26"/>
      <c r="AE735" s="26"/>
      <c r="AF735" s="26"/>
      <c r="AG735" s="27"/>
      <c r="AH735" s="26"/>
      <c r="AI735" s="26"/>
      <c r="AJ735" s="26"/>
      <c r="AK735" s="26"/>
      <c r="AL735" s="26"/>
      <c r="AM735" s="26"/>
    </row>
    <row r="736" spans="1:39" ht="13" customHeight="1" x14ac:dyDescent="0.3">
      <c r="A736" s="174" t="str">
        <f>HYPERLINK("C:\Users\chizh\Desktop\ffcell\提取结果.xlsx#'2内部关联交易-1'!A1","[提取结果.xlsx]2内部关联交易-1")</f>
        <v>[提取结果.xlsx]2内部关联交易-1</v>
      </c>
      <c r="B736" s="11">
        <v>450</v>
      </c>
      <c r="C736" s="249" t="str">
        <f t="shared" si="89"/>
        <v>2级-2级</v>
      </c>
      <c r="D736" s="280" t="s">
        <v>29</v>
      </c>
      <c r="E736" s="250" t="s">
        <v>412</v>
      </c>
      <c r="F736" s="249" t="s">
        <v>29</v>
      </c>
      <c r="G736" s="276" t="s">
        <v>438</v>
      </c>
      <c r="H736" s="280">
        <f>IF(I736="主营业务收入",1,IF(I736="营业收入",2,IF(I736="租赁收入",3,IF(I736="利息收入",4,IF(I736="企业拆借利息收入",5,IF(I736="其他业务收入",6,IF(I736="其他收入",7,IF(I736="主营业务成本",8,IF(I736="营业成本",9,IF(I736="生产成本",10,IF(I736="其他业务成本",11,IF(I736="主营业务支出",12,IF(I736="其他业务支出",13,IF(I736="营业外支出",14,IF(I736="材料采购",15,IF(I736="库存商品",16,IF(I736="库存内销商品",17,IF(I736="其他应收款",18,IF(I736="长期股权投资",19,IF(I736="其他应付款",20,IF(I736="财务费用",21,IF(I736="管理费用",22,IF(I736="管理费",23,IF(I736="销售费用",24,IF(I736="投资收益",25,IF(I736="资产处置收益",26,B))))))))))))))))))))))))))</f>
        <v>22</v>
      </c>
      <c r="I736" s="122" t="s">
        <v>68</v>
      </c>
      <c r="J736" s="87" t="s">
        <v>439</v>
      </c>
      <c r="K736" s="215">
        <v>608</v>
      </c>
      <c r="L736" s="198"/>
      <c r="M736" s="198"/>
      <c r="N736" s="198"/>
      <c r="O736" s="89"/>
      <c r="P736" s="89"/>
      <c r="Q736" s="91"/>
      <c r="R736" s="21"/>
      <c r="S736" s="21"/>
      <c r="T736" s="22"/>
      <c r="U736" s="21"/>
      <c r="V736" s="21"/>
      <c r="W736" s="22"/>
      <c r="X736" s="23"/>
      <c r="Y736" s="23"/>
      <c r="Z736" s="24"/>
      <c r="AA736" s="25" t="e">
        <f>ROUND(#REF!-W736-Z736,2)</f>
        <v>#REF!</v>
      </c>
      <c r="AB736" s="25">
        <f t="shared" si="90"/>
        <v>608</v>
      </c>
      <c r="AC736" s="26"/>
      <c r="AD736" s="26"/>
      <c r="AE736" s="26"/>
      <c r="AF736" s="26"/>
      <c r="AG736" s="27"/>
      <c r="AH736" s="26"/>
      <c r="AI736" s="26"/>
      <c r="AJ736" s="26"/>
      <c r="AK736" s="26"/>
      <c r="AL736" s="26"/>
      <c r="AM736" s="26"/>
    </row>
    <row r="737" spans="1:40" ht="13" customHeight="1" x14ac:dyDescent="0.3">
      <c r="A737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737" s="11">
        <v>64</v>
      </c>
      <c r="C737" s="249" t="str">
        <f t="shared" si="89"/>
        <v>2级-3级</v>
      </c>
      <c r="D737" s="249" t="s">
        <v>29</v>
      </c>
      <c r="E737" s="249" t="s">
        <v>125</v>
      </c>
      <c r="F737" s="249" t="s">
        <v>33</v>
      </c>
      <c r="G737" s="249" t="s">
        <v>146</v>
      </c>
      <c r="H737" s="280">
        <f>IF(I737="主营业务收入",1,IF(I737="营业收入",2,IF(I737="租赁收入",3,IF(I737="利息收入",4,IF(I737="企业拆借利息收入",5,IF(I737="其他业务收入",6,IF(I737="其他收入",7,IF(I737="主营业务成本",8,IF(I737="营业成本",9,IF(I737="生产成本",10,IF(I737="其他业务成本",11,IF(I737="主营业务支出",12,IF(I737="其他业务支出",13,IF(I737="营业外支出",14,IF(I737="材料采购",15,IF(I737="库存商品",16,IF(I737="库存内销商品",17,IF(I737="其他应收款",18,IF(I737="长期股权投资",19,IF(I737="其他应付款",20,IF(I737="财务费用",21,IF(I737="管理费用",22,IF(I737="管理费",23,IF(I737="销售费用",24,IF(I737="投资收益",25,IF(I737="资产处置收益",26,B))))))))))))))))))))))))))</f>
        <v>22</v>
      </c>
      <c r="I737" s="122" t="s">
        <v>68</v>
      </c>
      <c r="J737" s="16"/>
      <c r="K737" s="215">
        <v>530.97</v>
      </c>
      <c r="L737" s="198"/>
      <c r="M737" s="198"/>
      <c r="N737" s="198"/>
      <c r="O737" s="89"/>
      <c r="P737" s="90"/>
      <c r="Q737" s="91"/>
      <c r="R737" s="21"/>
      <c r="S737" s="21"/>
      <c r="T737" s="22"/>
      <c r="U737" s="21"/>
      <c r="V737" s="21"/>
      <c r="W737" s="22"/>
      <c r="X737" s="23"/>
      <c r="Y737" s="23"/>
      <c r="Z737" s="24"/>
      <c r="AA737" s="25" t="e">
        <f>ROUND(#REF!-W737-Z737,2)</f>
        <v>#REF!</v>
      </c>
      <c r="AB737" s="25">
        <f t="shared" si="90"/>
        <v>530.97</v>
      </c>
      <c r="AC737" s="26"/>
      <c r="AD737" s="26"/>
      <c r="AE737" s="26"/>
      <c r="AF737" s="26"/>
      <c r="AG737" s="27"/>
      <c r="AH737" s="26"/>
      <c r="AI737" s="26"/>
      <c r="AJ737" s="26"/>
      <c r="AK737" s="26"/>
      <c r="AL737" s="26"/>
      <c r="AM737" s="26"/>
    </row>
    <row r="738" spans="1:40" ht="14" x14ac:dyDescent="0.3">
      <c r="A73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38" s="11">
        <v>684</v>
      </c>
      <c r="C738" s="248" t="str">
        <f t="shared" si="89"/>
        <v>3级-2级</v>
      </c>
      <c r="D738" s="248" t="s">
        <v>33</v>
      </c>
      <c r="E738" s="248" t="s">
        <v>481</v>
      </c>
      <c r="F738" s="248" t="s">
        <v>29</v>
      </c>
      <c r="G738" s="248" t="s">
        <v>46</v>
      </c>
      <c r="H738" s="280">
        <f>IF(I738="主营业务收入",1,IF(I738="营业收入",2,IF(I738="租赁收入",3,IF(I738="利息收入",4,IF(I738="企业拆借利息收入",5,IF(I738="其他业务收入",6,IF(I738="其他收入",7,IF(I738="主营业务成本",8,IF(I738="营业成本",9,IF(I738="生产成本",10,IF(I738="其他业务成本",11,IF(I738="主营业务支出",12,IF(I738="其他业务支出",13,IF(I738="营业外支出",14,IF(I738="材料采购",15,IF(I738="库存商品",16,IF(I738="库存内销商品",17,IF(I738="其他应收款",18,IF(I738="长期股权投资",19,IF(I738="其他应付款",20,IF(I738="财务费用",21,IF(I738="管理费用",22,IF(I738="管理费",23,IF(I738="销售费用",24,IF(I738="投资收益",25,IF(I738="资产处置收益",26,B))))))))))))))))))))))))))</f>
        <v>22</v>
      </c>
      <c r="I738" s="122" t="s">
        <v>68</v>
      </c>
      <c r="J738" s="125" t="s">
        <v>593</v>
      </c>
      <c r="K738" s="215">
        <v>516.79999999999995</v>
      </c>
      <c r="L738" s="122"/>
      <c r="M738" s="122"/>
      <c r="N738" s="124"/>
      <c r="O738" s="185"/>
      <c r="P738" s="185"/>
      <c r="Q738" s="185"/>
      <c r="R738" s="66"/>
      <c r="S738" s="66"/>
      <c r="T738" s="67"/>
      <c r="U738" s="66"/>
      <c r="V738" s="66"/>
      <c r="W738" s="67"/>
      <c r="X738" s="68"/>
      <c r="Y738" s="68"/>
      <c r="Z738" s="69"/>
      <c r="AA738" s="70" t="e">
        <f>ROUND(#REF!-W738-Z738,2)</f>
        <v>#REF!</v>
      </c>
      <c r="AB738" s="70">
        <f>ROUND(N738+K738-T738,2)</f>
        <v>516.79999999999995</v>
      </c>
      <c r="AC738" s="71"/>
      <c r="AD738" s="71"/>
      <c r="AE738" s="71"/>
      <c r="AF738" s="71"/>
      <c r="AG738" s="72"/>
      <c r="AH738" s="71"/>
      <c r="AI738" s="71"/>
      <c r="AJ738" s="71"/>
      <c r="AK738" s="71"/>
      <c r="AL738" s="71"/>
      <c r="AM738" s="71"/>
    </row>
    <row r="739" spans="1:40" ht="14" x14ac:dyDescent="0.3">
      <c r="A73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39" s="11">
        <v>687</v>
      </c>
      <c r="C739" s="248" t="str">
        <f t="shared" si="89"/>
        <v>3级-3级</v>
      </c>
      <c r="D739" s="248" t="s">
        <v>33</v>
      </c>
      <c r="E739" s="248" t="s">
        <v>481</v>
      </c>
      <c r="F739" s="248" t="s">
        <v>33</v>
      </c>
      <c r="G739" s="248" t="s">
        <v>112</v>
      </c>
      <c r="H739" s="280">
        <f>IF(I739="主营业务收入",1,IF(I739="营业收入",2,IF(I739="租赁收入",3,IF(I739="利息收入",4,IF(I739="企业拆借利息收入",5,IF(I739="其他业务收入",6,IF(I739="其他收入",7,IF(I739="主营业务成本",8,IF(I739="营业成本",9,IF(I739="生产成本",10,IF(I739="其他业务成本",11,IF(I739="主营业务支出",12,IF(I739="其他业务支出",13,IF(I739="营业外支出",14,IF(I739="材料采购",15,IF(I739="库存商品",16,IF(I739="库存内销商品",17,IF(I739="其他应收款",18,IF(I739="长期股权投资",19,IF(I739="其他应付款",20,IF(I739="财务费用",21,IF(I739="管理费用",22,IF(I739="管理费",23,IF(I739="销售费用",24,IF(I739="投资收益",25,IF(I739="资产处置收益",26,B))))))))))))))))))))))))))</f>
        <v>22</v>
      </c>
      <c r="I739" s="122" t="s">
        <v>68</v>
      </c>
      <c r="J739" s="125" t="s">
        <v>593</v>
      </c>
      <c r="K739" s="215">
        <v>492.3</v>
      </c>
      <c r="L739" s="122"/>
      <c r="M739" s="122"/>
      <c r="N739" s="124"/>
      <c r="O739" s="185"/>
      <c r="P739" s="185"/>
      <c r="Q739" s="185"/>
      <c r="R739" s="66"/>
      <c r="S739" s="66"/>
      <c r="T739" s="67"/>
      <c r="U739" s="66"/>
      <c r="V739" s="66"/>
      <c r="W739" s="67"/>
      <c r="X739" s="68"/>
      <c r="Y739" s="68"/>
      <c r="Z739" s="69"/>
      <c r="AA739" s="70" t="e">
        <f>ROUND(#REF!-W739-Z739,2)</f>
        <v>#REF!</v>
      </c>
      <c r="AB739" s="70">
        <f>ROUND(N739+K739-T739,2)</f>
        <v>492.3</v>
      </c>
      <c r="AC739" s="71"/>
      <c r="AD739" s="71"/>
      <c r="AE739" s="71"/>
      <c r="AF739" s="71"/>
      <c r="AG739" s="72"/>
      <c r="AH739" s="71"/>
      <c r="AI739" s="71"/>
      <c r="AJ739" s="71"/>
      <c r="AK739" s="71"/>
      <c r="AL739" s="71"/>
      <c r="AM739" s="71"/>
    </row>
    <row r="740" spans="1:40" ht="14" x14ac:dyDescent="0.3">
      <c r="A740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740" s="11">
        <v>503</v>
      </c>
      <c r="C740" s="249" t="str">
        <f t="shared" si="89"/>
        <v>2级-2级</v>
      </c>
      <c r="D740" s="249" t="s">
        <v>29</v>
      </c>
      <c r="E740" s="251" t="s">
        <v>56</v>
      </c>
      <c r="F740" s="249" t="s">
        <v>29</v>
      </c>
      <c r="G740" s="249" t="s">
        <v>46</v>
      </c>
      <c r="H740" s="280">
        <f>IF(I740="主营业务收入",1,IF(I740="营业收入",2,IF(I740="租赁收入",3,IF(I740="利息收入",4,IF(I740="企业拆借利息收入",5,IF(I740="其他业务收入",6,IF(I740="其他收入",7,IF(I740="主营业务成本",8,IF(I740="营业成本",9,IF(I740="生产成本",10,IF(I740="其他业务成本",11,IF(I740="主营业务支出",12,IF(I740="其他业务支出",13,IF(I740="营业外支出",14,IF(I740="材料采购",15,IF(I740="库存商品",16,IF(I740="库存内销商品",17,IF(I740="其他应收款",18,IF(I740="长期股权投资",19,IF(I740="其他应付款",20,IF(I740="财务费用",21,IF(I740="管理费用",22,IF(I740="管理费",23,IF(I740="销售费用",24,IF(I740="投资收益",25,IF(I740="资产处置收益",26,B))))))))))))))))))))))))))</f>
        <v>22</v>
      </c>
      <c r="I740" s="122" t="s">
        <v>68</v>
      </c>
      <c r="J740" s="14" t="s">
        <v>484</v>
      </c>
      <c r="K740" s="219">
        <v>486.4</v>
      </c>
      <c r="L740" s="15"/>
      <c r="M740" s="185"/>
      <c r="N740" s="185"/>
      <c r="O740" s="185"/>
      <c r="P740" s="89"/>
      <c r="Q740" s="89"/>
      <c r="R740" s="91"/>
      <c r="S740" s="66"/>
      <c r="T740" s="66"/>
      <c r="U740" s="67"/>
      <c r="V740" s="66"/>
      <c r="W740" s="66"/>
      <c r="X740" s="67"/>
      <c r="Y740" s="68"/>
      <c r="Z740" s="68"/>
      <c r="AA740" s="69"/>
      <c r="AB740" s="70">
        <f>ROUND(L740-X740-AA740,2)</f>
        <v>0</v>
      </c>
      <c r="AC740" s="70">
        <f>ROUND(K740+R740-U740,2)</f>
        <v>486.4</v>
      </c>
      <c r="AD740" s="71"/>
      <c r="AE740" s="71"/>
      <c r="AF740" s="71"/>
      <c r="AG740" s="71"/>
      <c r="AH740" s="72"/>
      <c r="AI740" s="71"/>
      <c r="AJ740" s="71"/>
      <c r="AK740" s="71"/>
      <c r="AL740" s="71"/>
      <c r="AM740" s="71"/>
      <c r="AN740" s="197"/>
    </row>
    <row r="741" spans="1:40" ht="14" x14ac:dyDescent="0.3">
      <c r="A74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41" s="11">
        <v>676</v>
      </c>
      <c r="C741" s="248" t="str">
        <f t="shared" si="89"/>
        <v>3级-2级</v>
      </c>
      <c r="D741" s="248" t="s">
        <v>33</v>
      </c>
      <c r="E741" s="248" t="s">
        <v>345</v>
      </c>
      <c r="F741" s="248" t="s">
        <v>29</v>
      </c>
      <c r="G741" s="261" t="s">
        <v>46</v>
      </c>
      <c r="H741" s="280">
        <f>IF(I741="主营业务收入",1,IF(I741="营业收入",2,IF(I741="租赁收入",3,IF(I741="利息收入",4,IF(I741="企业拆借利息收入",5,IF(I741="其他业务收入",6,IF(I741="其他收入",7,IF(I741="主营业务成本",8,IF(I741="营业成本",9,IF(I741="生产成本",10,IF(I741="其他业务成本",11,IF(I741="主营业务支出",12,IF(I741="其他业务支出",13,IF(I741="营业外支出",14,IF(I741="材料采购",15,IF(I741="库存商品",16,IF(I741="库存内销商品",17,IF(I741="其他应收款",18,IF(I741="长期股权投资",19,IF(I741="其他应付款",20,IF(I741="财务费用",21,IF(I741="管理费用",22,IF(I741="管理费",23,IF(I741="销售费用",24,IF(I741="投资收益",25,IF(I741="资产处置收益",26,B))))))))))))))))))))))))))</f>
        <v>22</v>
      </c>
      <c r="I741" s="278" t="s">
        <v>68</v>
      </c>
      <c r="J741" s="122" t="s">
        <v>575</v>
      </c>
      <c r="K741" s="215">
        <v>486.4</v>
      </c>
      <c r="L741" s="185"/>
      <c r="M741" s="185"/>
      <c r="N741" s="185"/>
      <c r="O741" s="125"/>
      <c r="P741" s="125"/>
      <c r="Q741" s="124"/>
      <c r="R741" s="66"/>
      <c r="S741" s="66"/>
      <c r="T741" s="67"/>
      <c r="U741" s="66"/>
      <c r="V741" s="66"/>
      <c r="W741" s="67"/>
      <c r="X741" s="68"/>
      <c r="Y741" s="68"/>
      <c r="Z741" s="69"/>
      <c r="AA741" s="70" t="e">
        <f>ROUND(#REF!-W741-Z741,2)</f>
        <v>#REF!</v>
      </c>
      <c r="AB741" s="70">
        <f>ROUND(K741+Q741-T741,2)</f>
        <v>486.4</v>
      </c>
      <c r="AC741" s="71"/>
      <c r="AD741" s="71"/>
      <c r="AE741" s="71"/>
      <c r="AF741" s="71"/>
      <c r="AG741" s="72"/>
      <c r="AH741" s="71"/>
      <c r="AI741" s="71"/>
      <c r="AJ741" s="71"/>
      <c r="AK741" s="71"/>
      <c r="AL741" s="71"/>
      <c r="AM741" s="71"/>
    </row>
    <row r="742" spans="1:40" ht="13" customHeight="1" x14ac:dyDescent="0.3">
      <c r="A742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742" s="11">
        <v>501</v>
      </c>
      <c r="C742" s="249" t="str">
        <f t="shared" si="89"/>
        <v>2级-3级</v>
      </c>
      <c r="D742" s="249" t="s">
        <v>29</v>
      </c>
      <c r="E742" s="251" t="s">
        <v>56</v>
      </c>
      <c r="F742" s="249" t="s">
        <v>33</v>
      </c>
      <c r="G742" s="249" t="s">
        <v>112</v>
      </c>
      <c r="H742" s="280">
        <f>IF(I742="主营业务收入",1,IF(I742="营业收入",2,IF(I742="租赁收入",3,IF(I742="利息收入",4,IF(I742="企业拆借利息收入",5,IF(I742="其他业务收入",6,IF(I742="其他收入",7,IF(I742="主营业务成本",8,IF(I742="营业成本",9,IF(I742="生产成本",10,IF(I742="其他业务成本",11,IF(I742="主营业务支出",12,IF(I742="其他业务支出",13,IF(I742="营业外支出",14,IF(I742="材料采购",15,IF(I742="库存商品",16,IF(I742="库存内销商品",17,IF(I742="其他应收款",18,IF(I742="长期股权投资",19,IF(I742="其他应付款",20,IF(I742="财务费用",21,IF(I742="管理费用",22,IF(I742="管理费",23,IF(I742="销售费用",24,IF(I742="投资收益",25,IF(I742="资产处置收益",26,B))))))))))))))))))))))))))</f>
        <v>22</v>
      </c>
      <c r="I742" s="122" t="s">
        <v>68</v>
      </c>
      <c r="J742" s="14" t="s">
        <v>484</v>
      </c>
      <c r="K742" s="219">
        <v>463.4</v>
      </c>
      <c r="L742" s="15"/>
      <c r="M742" s="185"/>
      <c r="N742" s="185"/>
      <c r="O742" s="185"/>
      <c r="P742" s="89"/>
      <c r="Q742" s="89"/>
      <c r="R742" s="91"/>
      <c r="S742" s="66"/>
      <c r="T742" s="66"/>
      <c r="U742" s="67"/>
      <c r="V742" s="66"/>
      <c r="W742" s="66"/>
      <c r="X742" s="67"/>
      <c r="Y742" s="68"/>
      <c r="Z742" s="68"/>
      <c r="AA742" s="69"/>
      <c r="AB742" s="70">
        <f>ROUND(L742-X742-AA742,2)</f>
        <v>0</v>
      </c>
      <c r="AC742" s="70">
        <f>ROUND(K742+R742-U742,2)</f>
        <v>463.4</v>
      </c>
      <c r="AD742" s="71"/>
      <c r="AE742" s="71"/>
      <c r="AF742" s="71"/>
      <c r="AG742" s="71"/>
      <c r="AH742" s="72"/>
      <c r="AI742" s="71"/>
      <c r="AJ742" s="71"/>
      <c r="AK742" s="71"/>
      <c r="AL742" s="71"/>
      <c r="AM742" s="71"/>
      <c r="AN742" s="197"/>
    </row>
    <row r="743" spans="1:40" ht="14" x14ac:dyDescent="0.3">
      <c r="A74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43" s="11">
        <v>677</v>
      </c>
      <c r="C743" s="248" t="str">
        <f t="shared" si="89"/>
        <v>3级-3级</v>
      </c>
      <c r="D743" s="248" t="s">
        <v>33</v>
      </c>
      <c r="E743" s="248" t="s">
        <v>345</v>
      </c>
      <c r="F743" s="248" t="s">
        <v>33</v>
      </c>
      <c r="G743" s="261" t="s">
        <v>112</v>
      </c>
      <c r="H743" s="280">
        <f>IF(I743="主营业务收入",1,IF(I743="营业收入",2,IF(I743="租赁收入",3,IF(I743="利息收入",4,IF(I743="企业拆借利息收入",5,IF(I743="其他业务收入",6,IF(I743="其他收入",7,IF(I743="主营业务成本",8,IF(I743="营业成本",9,IF(I743="生产成本",10,IF(I743="其他业务成本",11,IF(I743="主营业务支出",12,IF(I743="其他业务支出",13,IF(I743="营业外支出",14,IF(I743="材料采购",15,IF(I743="库存商品",16,IF(I743="库存内销商品",17,IF(I743="其他应收款",18,IF(I743="长期股权投资",19,IF(I743="其他应付款",20,IF(I743="财务费用",21,IF(I743="管理费用",22,IF(I743="管理费",23,IF(I743="销售费用",24,IF(I743="投资收益",25,IF(I743="资产处置收益",26,B))))))))))))))))))))))))))</f>
        <v>22</v>
      </c>
      <c r="I743" s="278" t="s">
        <v>68</v>
      </c>
      <c r="J743" s="122" t="s">
        <v>576</v>
      </c>
      <c r="K743" s="215">
        <v>446</v>
      </c>
      <c r="L743" s="198"/>
      <c r="M743" s="198"/>
      <c r="N743" s="198"/>
      <c r="O743" s="125"/>
      <c r="P743" s="125"/>
      <c r="Q743" s="124"/>
      <c r="R743" s="66"/>
      <c r="S743" s="66"/>
      <c r="T743" s="67"/>
      <c r="U743" s="66"/>
      <c r="V743" s="66"/>
      <c r="W743" s="67"/>
      <c r="X743" s="68"/>
      <c r="Y743" s="68"/>
      <c r="Z743" s="69"/>
      <c r="AA743" s="70" t="e">
        <f>ROUND(#REF!-W743-Z743,2)</f>
        <v>#REF!</v>
      </c>
      <c r="AB743" s="70">
        <f>ROUND(K743+Q743-T743,2)</f>
        <v>446</v>
      </c>
      <c r="AC743" s="71"/>
      <c r="AD743" s="71"/>
      <c r="AE743" s="71"/>
      <c r="AF743" s="71"/>
      <c r="AG743" s="72"/>
      <c r="AH743" s="71"/>
      <c r="AI743" s="71"/>
      <c r="AJ743" s="71"/>
      <c r="AK743" s="71"/>
      <c r="AL743" s="71"/>
      <c r="AM743" s="71"/>
    </row>
    <row r="744" spans="1:40" ht="14" x14ac:dyDescent="0.3">
      <c r="A744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744" s="11">
        <v>85</v>
      </c>
      <c r="C744" s="249" t="str">
        <f t="shared" si="89"/>
        <v>3级-3级</v>
      </c>
      <c r="D744" s="249" t="s">
        <v>33</v>
      </c>
      <c r="E744" s="249" t="s">
        <v>127</v>
      </c>
      <c r="F744" s="249" t="s">
        <v>33</v>
      </c>
      <c r="G744" s="249" t="s">
        <v>117</v>
      </c>
      <c r="H744" s="280">
        <f>IF(I744="主营业务收入",1,IF(I744="营业收入",2,IF(I744="租赁收入",3,IF(I744="利息收入",4,IF(I744="企业拆借利息收入",5,IF(I744="其他业务收入",6,IF(I744="其他收入",7,IF(I744="主营业务成本",8,IF(I744="营业成本",9,IF(I744="生产成本",10,IF(I744="其他业务成本",11,IF(I744="主营业务支出",12,IF(I744="其他业务支出",13,IF(I744="营业外支出",14,IF(I744="材料采购",15,IF(I744="库存商品",16,IF(I744="库存内销商品",17,IF(I744="其他应收款",18,IF(I744="长期股权投资",19,IF(I744="其他应付款",20,IF(I744="财务费用",21,IF(I744="管理费用",22,IF(I744="管理费",23,IF(I744="销售费用",24,IF(I744="投资收益",25,IF(I744="资产处置收益",26,B))))))))))))))))))))))))))</f>
        <v>22</v>
      </c>
      <c r="I744" s="278" t="s">
        <v>68</v>
      </c>
      <c r="J744" s="16"/>
      <c r="K744" s="215">
        <v>398.23</v>
      </c>
      <c r="L744" s="185"/>
      <c r="M744" s="185"/>
      <c r="N744" s="185"/>
      <c r="O744" s="89"/>
      <c r="P744" s="89"/>
      <c r="Q744" s="91"/>
      <c r="R744" s="21"/>
      <c r="S744" s="21"/>
      <c r="T744" s="22"/>
      <c r="U744" s="21"/>
      <c r="V744" s="21"/>
      <c r="W744" s="22"/>
      <c r="X744" s="23"/>
      <c r="Y744" s="23"/>
      <c r="Z744" s="24"/>
      <c r="AA744" s="25" t="e">
        <f>ROUND(#REF!-W744-Z744,2)</f>
        <v>#REF!</v>
      </c>
      <c r="AB744" s="25">
        <f>ROUND(K744+Q744-T744,2)</f>
        <v>398.23</v>
      </c>
      <c r="AC744" s="26"/>
      <c r="AD744" s="26"/>
      <c r="AE744" s="26"/>
      <c r="AF744" s="26"/>
      <c r="AG744" s="27"/>
      <c r="AH744" s="26"/>
      <c r="AI744" s="26"/>
      <c r="AJ744" s="26"/>
      <c r="AK744" s="26"/>
      <c r="AL744" s="26"/>
      <c r="AM744" s="26"/>
    </row>
    <row r="745" spans="1:40" ht="14" x14ac:dyDescent="0.3">
      <c r="A745" s="174" t="str">
        <f>HYPERLINK("C:\Users\chizh\Desktop\ffcell\提取结果.xlsx#'2内部关联交易-1'!A1","[提取结果.xlsx]2内部关联交易-1")</f>
        <v>[提取结果.xlsx]2内部关联交易-1</v>
      </c>
      <c r="B745" s="11">
        <v>451</v>
      </c>
      <c r="C745" s="249" t="str">
        <f t="shared" si="89"/>
        <v>2级-2级</v>
      </c>
      <c r="D745" s="280" t="s">
        <v>29</v>
      </c>
      <c r="E745" s="250" t="s">
        <v>412</v>
      </c>
      <c r="F745" s="249" t="s">
        <v>29</v>
      </c>
      <c r="G745" s="257" t="s">
        <v>440</v>
      </c>
      <c r="H745" s="280">
        <f>IF(I745="主营业务收入",1,IF(I745="营业收入",2,IF(I745="租赁收入",3,IF(I745="利息收入",4,IF(I745="企业拆借利息收入",5,IF(I745="其他业务收入",6,IF(I745="其他收入",7,IF(I745="主营业务成本",8,IF(I745="营业成本",9,IF(I745="生产成本",10,IF(I745="其他业务成本",11,IF(I745="主营业务支出",12,IF(I745="其他业务支出",13,IF(I745="营业外支出",14,IF(I745="材料采购",15,IF(I745="库存商品",16,IF(I745="库存内销商品",17,IF(I745="其他应收款",18,IF(I745="长期股权投资",19,IF(I745="其他应付款",20,IF(I745="财务费用",21,IF(I745="管理费用",22,IF(I745="管理费",23,IF(I745="销售费用",24,IF(I745="投资收益",25,IF(I745="资产处置收益",26,B))))))))))))))))))))))))))</f>
        <v>22</v>
      </c>
      <c r="I745" s="122" t="s">
        <v>68</v>
      </c>
      <c r="J745" s="87" t="s">
        <v>439</v>
      </c>
      <c r="K745" s="215">
        <v>280</v>
      </c>
      <c r="L745" s="185"/>
      <c r="M745" s="185"/>
      <c r="N745" s="185"/>
      <c r="O745" s="89"/>
      <c r="P745" s="89"/>
      <c r="Q745" s="91"/>
      <c r="R745" s="21"/>
      <c r="S745" s="21"/>
      <c r="T745" s="22"/>
      <c r="U745" s="21"/>
      <c r="V745" s="21"/>
      <c r="W745" s="22"/>
      <c r="X745" s="23"/>
      <c r="Y745" s="23"/>
      <c r="Z745" s="24"/>
      <c r="AA745" s="25" t="e">
        <f>ROUND(#REF!-W745-Z745,2)</f>
        <v>#REF!</v>
      </c>
      <c r="AB745" s="25">
        <f>ROUND(K745+Q745-T745,2)</f>
        <v>280</v>
      </c>
      <c r="AC745" s="26"/>
      <c r="AD745" s="26"/>
      <c r="AE745" s="26"/>
      <c r="AF745" s="26"/>
      <c r="AG745" s="27"/>
      <c r="AH745" s="26"/>
      <c r="AI745" s="26"/>
      <c r="AJ745" s="26"/>
      <c r="AK745" s="26"/>
      <c r="AL745" s="26"/>
      <c r="AM745" s="26"/>
    </row>
    <row r="746" spans="1:40" ht="14" x14ac:dyDescent="0.3">
      <c r="A74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46" s="11">
        <v>686</v>
      </c>
      <c r="C746" s="248" t="str">
        <f t="shared" si="89"/>
        <v>3级-2级</v>
      </c>
      <c r="D746" s="248" t="s">
        <v>33</v>
      </c>
      <c r="E746" s="248" t="s">
        <v>481</v>
      </c>
      <c r="F746" s="248" t="s">
        <v>29</v>
      </c>
      <c r="G746" s="248" t="s">
        <v>44</v>
      </c>
      <c r="H746" s="280">
        <f>IF(I746="主营业务收入",1,IF(I746="营业收入",2,IF(I746="租赁收入",3,IF(I746="利息收入",4,IF(I746="企业拆借利息收入",5,IF(I746="其他业务收入",6,IF(I746="其他收入",7,IF(I746="主营业务成本",8,IF(I746="营业成本",9,IF(I746="生产成本",10,IF(I746="其他业务成本",11,IF(I746="主营业务支出",12,IF(I746="其他业务支出",13,IF(I746="营业外支出",14,IF(I746="材料采购",15,IF(I746="库存商品",16,IF(I746="库存内销商品",17,IF(I746="其他应收款",18,IF(I746="长期股权投资",19,IF(I746="其他应付款",20,IF(I746="财务费用",21,IF(I746="管理费用",22,IF(I746="管理费",23,IF(I746="销售费用",24,IF(I746="投资收益",25,IF(I746="资产处置收益",26,B))))))))))))))))))))))))))</f>
        <v>22</v>
      </c>
      <c r="I746" s="122" t="s">
        <v>68</v>
      </c>
      <c r="J746" s="125" t="s">
        <v>593</v>
      </c>
      <c r="K746" s="215">
        <v>238</v>
      </c>
      <c r="L746" s="122"/>
      <c r="M746" s="122"/>
      <c r="N746" s="124"/>
      <c r="O746" s="185"/>
      <c r="P746" s="185"/>
      <c r="Q746" s="185"/>
      <c r="R746" s="66"/>
      <c r="S746" s="66"/>
      <c r="T746" s="67"/>
      <c r="U746" s="66"/>
      <c r="V746" s="66"/>
      <c r="W746" s="67"/>
      <c r="X746" s="68"/>
      <c r="Y746" s="68"/>
      <c r="Z746" s="69"/>
      <c r="AA746" s="70" t="e">
        <f>ROUND(#REF!-W746-Z746,2)</f>
        <v>#REF!</v>
      </c>
      <c r="AB746" s="70">
        <f>ROUND(N746+K746-T746,2)</f>
        <v>238</v>
      </c>
      <c r="AC746" s="71"/>
      <c r="AD746" s="71"/>
      <c r="AE746" s="71"/>
      <c r="AF746" s="71"/>
      <c r="AG746" s="72"/>
      <c r="AH746" s="71"/>
      <c r="AI746" s="71"/>
      <c r="AJ746" s="71"/>
      <c r="AK746" s="71"/>
      <c r="AL746" s="71"/>
      <c r="AM746" s="71"/>
    </row>
    <row r="747" spans="1:40" ht="14" x14ac:dyDescent="0.3">
      <c r="A747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747" s="11">
        <v>504</v>
      </c>
      <c r="C747" s="249" t="str">
        <f t="shared" si="89"/>
        <v>2级-2级</v>
      </c>
      <c r="D747" s="249" t="s">
        <v>29</v>
      </c>
      <c r="E747" s="251" t="s">
        <v>56</v>
      </c>
      <c r="F747" s="249" t="s">
        <v>29</v>
      </c>
      <c r="G747" s="249" t="s">
        <v>44</v>
      </c>
      <c r="H747" s="280">
        <f>IF(I747="主营业务收入",1,IF(I747="营业收入",2,IF(I747="租赁收入",3,IF(I747="利息收入",4,IF(I747="企业拆借利息收入",5,IF(I747="其他业务收入",6,IF(I747="其他收入",7,IF(I747="主营业务成本",8,IF(I747="营业成本",9,IF(I747="生产成本",10,IF(I747="其他业务成本",11,IF(I747="主营业务支出",12,IF(I747="其他业务支出",13,IF(I747="营业外支出",14,IF(I747="材料采购",15,IF(I747="库存商品",16,IF(I747="库存内销商品",17,IF(I747="其他应收款",18,IF(I747="长期股权投资",19,IF(I747="其他应付款",20,IF(I747="财务费用",21,IF(I747="管理费用",22,IF(I747="管理费",23,IF(I747="销售费用",24,IF(I747="投资收益",25,IF(I747="资产处置收益",26,B))))))))))))))))))))))))))</f>
        <v>22</v>
      </c>
      <c r="I747" s="122" t="s">
        <v>68</v>
      </c>
      <c r="J747" s="14" t="s">
        <v>484</v>
      </c>
      <c r="K747" s="219">
        <v>224</v>
      </c>
      <c r="L747" s="15"/>
      <c r="M747" s="185"/>
      <c r="N747" s="185"/>
      <c r="O747" s="185"/>
      <c r="P747" s="89"/>
      <c r="Q747" s="89"/>
      <c r="R747" s="91"/>
      <c r="S747" s="66"/>
      <c r="T747" s="66"/>
      <c r="U747" s="67"/>
      <c r="V747" s="66"/>
      <c r="W747" s="66"/>
      <c r="X747" s="67"/>
      <c r="Y747" s="68"/>
      <c r="Z747" s="68"/>
      <c r="AA747" s="69"/>
      <c r="AB747" s="70">
        <f>ROUND(L747-X747-AA747,2)</f>
        <v>0</v>
      </c>
      <c r="AC747" s="70">
        <f>ROUND(K747+R747-U747,2)</f>
        <v>224</v>
      </c>
      <c r="AD747" s="71"/>
      <c r="AE747" s="71"/>
      <c r="AF747" s="71"/>
      <c r="AG747" s="71"/>
      <c r="AH747" s="72"/>
      <c r="AI747" s="71"/>
      <c r="AJ747" s="71"/>
      <c r="AK747" s="71"/>
      <c r="AL747" s="71"/>
      <c r="AM747" s="71"/>
      <c r="AN747" s="197"/>
    </row>
    <row r="748" spans="1:40" ht="14" x14ac:dyDescent="0.3">
      <c r="A74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48" s="11">
        <v>678</v>
      </c>
      <c r="C748" s="248" t="str">
        <f t="shared" si="89"/>
        <v>3级-2级</v>
      </c>
      <c r="D748" s="248" t="s">
        <v>33</v>
      </c>
      <c r="E748" s="248" t="s">
        <v>345</v>
      </c>
      <c r="F748" s="248" t="s">
        <v>29</v>
      </c>
      <c r="G748" s="261" t="s">
        <v>44</v>
      </c>
      <c r="H748" s="280">
        <f>IF(I748="主营业务收入",1,IF(I748="营业收入",2,IF(I748="租赁收入",3,IF(I748="利息收入",4,IF(I748="企业拆借利息收入",5,IF(I748="其他业务收入",6,IF(I748="其他收入",7,IF(I748="主营业务成本",8,IF(I748="营业成本",9,IF(I748="生产成本",10,IF(I748="其他业务成本",11,IF(I748="主营业务支出",12,IF(I748="其他业务支出",13,IF(I748="营业外支出",14,IF(I748="材料采购",15,IF(I748="库存商品",16,IF(I748="库存内销商品",17,IF(I748="其他应收款",18,IF(I748="长期股权投资",19,IF(I748="其他应付款",20,IF(I748="财务费用",21,IF(I748="管理费用",22,IF(I748="管理费",23,IF(I748="销售费用",24,IF(I748="投资收益",25,IF(I748="资产处置收益",26,B))))))))))))))))))))))))))</f>
        <v>22</v>
      </c>
      <c r="I748" s="278" t="s">
        <v>68</v>
      </c>
      <c r="J748" s="122" t="s">
        <v>577</v>
      </c>
      <c r="K748" s="215">
        <v>224</v>
      </c>
      <c r="L748" s="185"/>
      <c r="M748" s="185"/>
      <c r="N748" s="185"/>
      <c r="O748" s="125"/>
      <c r="P748" s="125"/>
      <c r="Q748" s="124"/>
      <c r="R748" s="66"/>
      <c r="S748" s="66"/>
      <c r="T748" s="67"/>
      <c r="U748" s="66"/>
      <c r="V748" s="66"/>
      <c r="W748" s="67"/>
      <c r="X748" s="68"/>
      <c r="Y748" s="68"/>
      <c r="Z748" s="69"/>
      <c r="AA748" s="70" t="e">
        <f>ROUND(#REF!-W748-Z748,2)</f>
        <v>#REF!</v>
      </c>
      <c r="AB748" s="70">
        <f>ROUND(K748+Q748-T748,2)</f>
        <v>224</v>
      </c>
      <c r="AC748" s="71"/>
      <c r="AD748" s="71"/>
      <c r="AE748" s="71"/>
      <c r="AF748" s="71"/>
      <c r="AG748" s="72"/>
      <c r="AH748" s="71"/>
      <c r="AI748" s="71"/>
      <c r="AJ748" s="71"/>
      <c r="AK748" s="71"/>
      <c r="AL748" s="71"/>
      <c r="AM748" s="71"/>
    </row>
    <row r="749" spans="1:40" ht="13" customHeight="1" x14ac:dyDescent="0.3">
      <c r="A74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49" s="11">
        <v>685</v>
      </c>
      <c r="C749" s="248" t="str">
        <f t="shared" si="89"/>
        <v>3级-2级</v>
      </c>
      <c r="D749" s="248" t="s">
        <v>33</v>
      </c>
      <c r="E749" s="248" t="s">
        <v>481</v>
      </c>
      <c r="F749" s="248" t="s">
        <v>29</v>
      </c>
      <c r="G749" s="248" t="s">
        <v>158</v>
      </c>
      <c r="H749" s="280">
        <f>IF(I749="主营业务收入",1,IF(I749="营业收入",2,IF(I749="租赁收入",3,IF(I749="利息收入",4,IF(I749="企业拆借利息收入",5,IF(I749="其他业务收入",6,IF(I749="其他收入",7,IF(I749="主营业务成本",8,IF(I749="营业成本",9,IF(I749="生产成本",10,IF(I749="其他业务成本",11,IF(I749="主营业务支出",12,IF(I749="其他业务支出",13,IF(I749="营业外支出",14,IF(I749="材料采购",15,IF(I749="库存商品",16,IF(I749="库存内销商品",17,IF(I749="其他应收款",18,IF(I749="长期股权投资",19,IF(I749="其他应付款",20,IF(I749="财务费用",21,IF(I749="管理费用",22,IF(I749="管理费",23,IF(I749="销售费用",24,IF(I749="投资收益",25,IF(I749="资产处置收益",26,B))))))))))))))))))))))))))</f>
        <v>22</v>
      </c>
      <c r="I749" s="122" t="s">
        <v>68</v>
      </c>
      <c r="J749" s="125" t="s">
        <v>593</v>
      </c>
      <c r="K749" s="215">
        <v>187</v>
      </c>
      <c r="L749" s="186"/>
      <c r="M749" s="186"/>
      <c r="N749" s="191"/>
      <c r="O749" s="185"/>
      <c r="P749" s="185"/>
      <c r="Q749" s="185"/>
      <c r="R749" s="66"/>
      <c r="S749" s="66"/>
      <c r="T749" s="67"/>
      <c r="U749" s="66"/>
      <c r="V749" s="66"/>
      <c r="W749" s="67"/>
      <c r="X749" s="68"/>
      <c r="Y749" s="68"/>
      <c r="Z749" s="69"/>
      <c r="AA749" s="70" t="e">
        <f>ROUND(#REF!-W749-Z749,2)</f>
        <v>#REF!</v>
      </c>
      <c r="AB749" s="70">
        <f>ROUND(N749+K749-T749,2)</f>
        <v>187</v>
      </c>
      <c r="AC749" s="71"/>
      <c r="AD749" s="71"/>
      <c r="AE749" s="71"/>
      <c r="AF749" s="71"/>
      <c r="AG749" s="72"/>
      <c r="AH749" s="71"/>
      <c r="AI749" s="71"/>
      <c r="AJ749" s="71"/>
      <c r="AK749" s="71"/>
      <c r="AL749" s="71"/>
      <c r="AM749" s="71"/>
    </row>
    <row r="750" spans="1:40" ht="13" customHeight="1" x14ac:dyDescent="0.3">
      <c r="A750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750" s="11">
        <v>502</v>
      </c>
      <c r="C750" s="249" t="str">
        <f t="shared" si="89"/>
        <v>2级-2级</v>
      </c>
      <c r="D750" s="249" t="s">
        <v>29</v>
      </c>
      <c r="E750" s="251" t="s">
        <v>56</v>
      </c>
      <c r="F750" s="249" t="s">
        <v>29</v>
      </c>
      <c r="G750" s="249" t="s">
        <v>158</v>
      </c>
      <c r="H750" s="280">
        <f>IF(I750="主营业务收入",1,IF(I750="营业收入",2,IF(I750="租赁收入",3,IF(I750="利息收入",4,IF(I750="企业拆借利息收入",5,IF(I750="其他业务收入",6,IF(I750="其他收入",7,IF(I750="主营业务成本",8,IF(I750="营业成本",9,IF(I750="生产成本",10,IF(I750="其他业务成本",11,IF(I750="主营业务支出",12,IF(I750="其他业务支出",13,IF(I750="营业外支出",14,IF(I750="材料采购",15,IF(I750="库存商品",16,IF(I750="库存内销商品",17,IF(I750="其他应收款",18,IF(I750="长期股权投资",19,IF(I750="其他应付款",20,IF(I750="财务费用",21,IF(I750="管理费用",22,IF(I750="管理费",23,IF(I750="销售费用",24,IF(I750="投资收益",25,IF(I750="资产处置收益",26,B))))))))))))))))))))))))))</f>
        <v>22</v>
      </c>
      <c r="I750" s="122" t="s">
        <v>68</v>
      </c>
      <c r="J750" s="14" t="s">
        <v>484</v>
      </c>
      <c r="K750" s="219">
        <v>176</v>
      </c>
      <c r="L750" s="189"/>
      <c r="M750" s="198"/>
      <c r="N750" s="198"/>
      <c r="O750" s="185"/>
      <c r="P750" s="89"/>
      <c r="Q750" s="89"/>
      <c r="R750" s="91"/>
      <c r="S750" s="66"/>
      <c r="T750" s="66"/>
      <c r="U750" s="67"/>
      <c r="V750" s="66"/>
      <c r="W750" s="66"/>
      <c r="X750" s="67"/>
      <c r="Y750" s="68"/>
      <c r="Z750" s="68"/>
      <c r="AA750" s="69"/>
      <c r="AB750" s="70">
        <f>ROUND(L750-X750-AA750,2)</f>
        <v>0</v>
      </c>
      <c r="AC750" s="70">
        <f>ROUND(K750+R750-U750,2)</f>
        <v>176</v>
      </c>
      <c r="AD750" s="71"/>
      <c r="AE750" s="71"/>
      <c r="AF750" s="71"/>
      <c r="AG750" s="71"/>
      <c r="AH750" s="72"/>
      <c r="AI750" s="71"/>
      <c r="AJ750" s="71"/>
      <c r="AK750" s="71"/>
      <c r="AL750" s="71"/>
      <c r="AM750" s="71"/>
      <c r="AN750" s="197"/>
    </row>
    <row r="751" spans="1:40" ht="14" x14ac:dyDescent="0.3">
      <c r="A751" s="174" t="str">
        <f t="shared" ref="A751:A762" si="91"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51" s="11">
        <v>673</v>
      </c>
      <c r="C751" s="248" t="str">
        <f t="shared" si="89"/>
        <v>3级-2级</v>
      </c>
      <c r="D751" s="248" t="s">
        <v>33</v>
      </c>
      <c r="E751" s="248" t="s">
        <v>345</v>
      </c>
      <c r="F751" s="248" t="s">
        <v>29</v>
      </c>
      <c r="G751" s="248" t="s">
        <v>158</v>
      </c>
      <c r="H751" s="280">
        <f>IF(I751="主营业务收入",1,IF(I751="营业收入",2,IF(I751="租赁收入",3,IF(I751="利息收入",4,IF(I751="企业拆借利息收入",5,IF(I751="其他业务收入",6,IF(I751="其他收入",7,IF(I751="主营业务成本",8,IF(I751="营业成本",9,IF(I751="生产成本",10,IF(I751="其他业务成本",11,IF(I751="主营业务支出",12,IF(I751="其他业务支出",13,IF(I751="营业外支出",14,IF(I751="材料采购",15,IF(I751="库存商品",16,IF(I751="库存内销商品",17,IF(I751="其他应收款",18,IF(I751="长期股权投资",19,IF(I751="其他应付款",20,IF(I751="财务费用",21,IF(I751="管理费用",22,IF(I751="管理费",23,IF(I751="销售费用",24,IF(I751="投资收益",25,IF(I751="资产处置收益",26,B))))))))))))))))))))))))))</f>
        <v>22</v>
      </c>
      <c r="I751" s="278" t="s">
        <v>68</v>
      </c>
      <c r="J751" s="181" t="s">
        <v>572</v>
      </c>
      <c r="K751" s="215">
        <v>176</v>
      </c>
      <c r="L751" s="185"/>
      <c r="M751" s="185"/>
      <c r="N751" s="185"/>
      <c r="O751" s="125"/>
      <c r="P751" s="126"/>
      <c r="Q751" s="124"/>
      <c r="R751" s="66"/>
      <c r="S751" s="66"/>
      <c r="T751" s="67"/>
      <c r="U751" s="66"/>
      <c r="V751" s="66"/>
      <c r="W751" s="67"/>
      <c r="X751" s="68"/>
      <c r="Y751" s="68"/>
      <c r="Z751" s="69"/>
      <c r="AA751" s="70" t="e">
        <f>ROUND(#REF!-W751-Z751,2)</f>
        <v>#REF!</v>
      </c>
      <c r="AB751" s="70">
        <f>ROUND(K752+Q751-T751,2)</f>
        <v>152</v>
      </c>
      <c r="AC751" s="71"/>
      <c r="AD751" s="71"/>
      <c r="AE751" s="71"/>
      <c r="AF751" s="71"/>
      <c r="AG751" s="72"/>
      <c r="AH751" s="71"/>
      <c r="AI751" s="71"/>
      <c r="AJ751" s="71"/>
      <c r="AK751" s="71"/>
      <c r="AL751" s="71"/>
      <c r="AM751" s="71"/>
    </row>
    <row r="752" spans="1:40" ht="14" x14ac:dyDescent="0.3">
      <c r="A752" s="174" t="str">
        <f t="shared" si="91"/>
        <v>[提取结果.xlsx]02-关联交易等事项统计表-纺织公司-2内部关联交易</v>
      </c>
      <c r="B752" s="11">
        <v>616</v>
      </c>
      <c r="C752" s="248" t="str">
        <f t="shared" si="89"/>
        <v>3级-2级</v>
      </c>
      <c r="D752" s="248" t="s">
        <v>33</v>
      </c>
      <c r="E752" s="248" t="s">
        <v>498</v>
      </c>
      <c r="F752" s="248" t="s">
        <v>29</v>
      </c>
      <c r="G752" s="248" t="s">
        <v>46</v>
      </c>
      <c r="H752" s="280">
        <f>IF(I752="主营业务收入",1,IF(I752="营业收入",2,IF(I752="租赁收入",3,IF(I752="利息收入",4,IF(I752="企业拆借利息收入",5,IF(I752="其他业务收入",6,IF(I752="其他收入",7,IF(I752="主营业务成本",8,IF(I752="营业成本",9,IF(I752="生产成本",10,IF(I752="其他业务成本",11,IF(I752="主营业务支出",12,IF(I752="其他业务支出",13,IF(I752="营业外支出",14,IF(I752="材料采购",15,IF(I752="库存商品",16,IF(I752="库存内销商品",17,IF(I752="其他应收款",18,IF(I752="长期股权投资",19,IF(I752="其他应付款",20,IF(I752="财务费用",21,IF(I752="管理费用",22,IF(I752="管理费",23,IF(I752="销售费用",24,IF(I752="投资收益",25,IF(I752="资产处置收益",26,B))))))))))))))))))))))))))</f>
        <v>22</v>
      </c>
      <c r="I752" s="122" t="s">
        <v>68</v>
      </c>
      <c r="J752" s="122" t="s">
        <v>555</v>
      </c>
      <c r="K752" s="221">
        <v>152</v>
      </c>
      <c r="L752" s="185"/>
      <c r="M752" s="185"/>
      <c r="N752" s="124"/>
      <c r="O752" s="125"/>
      <c r="P752" s="125"/>
      <c r="Q752" s="124"/>
      <c r="R752" s="66"/>
      <c r="S752" s="66"/>
      <c r="T752" s="67"/>
      <c r="U752" s="66"/>
      <c r="V752" s="66"/>
      <c r="W752" s="67"/>
      <c r="X752" s="68"/>
      <c r="Y752" s="68"/>
      <c r="Z752" s="69"/>
      <c r="AA752" s="70" t="e">
        <f>ROUND(#REF!-W752-Z752,2)</f>
        <v>#REF!</v>
      </c>
      <c r="AB752" s="70">
        <f>ROUND(N752+Q752-T752,2)</f>
        <v>0</v>
      </c>
      <c r="AC752" s="71"/>
      <c r="AD752" s="71"/>
      <c r="AE752" s="71"/>
      <c r="AF752" s="71"/>
      <c r="AG752" s="72"/>
      <c r="AH752" s="71"/>
      <c r="AI752" s="71"/>
      <c r="AJ752" s="71"/>
      <c r="AK752" s="71"/>
      <c r="AL752" s="71"/>
      <c r="AM752" s="71"/>
    </row>
    <row r="753" spans="1:40" ht="14" x14ac:dyDescent="0.3">
      <c r="A753" s="174" t="str">
        <f t="shared" si="91"/>
        <v>[提取结果.xlsx]02-关联交易等事项统计表-纺织公司-2内部关联交易</v>
      </c>
      <c r="B753" s="11">
        <v>619</v>
      </c>
      <c r="C753" s="248" t="e">
        <f>TEXT(#REF!,"000")&amp;"-"&amp;TEXT(#REF!,"000")</f>
        <v>#REF!</v>
      </c>
      <c r="D753" s="248" t="s">
        <v>33</v>
      </c>
      <c r="E753" s="248" t="s">
        <v>498</v>
      </c>
      <c r="F753" s="248" t="s">
        <v>33</v>
      </c>
      <c r="G753" s="248" t="s">
        <v>48</v>
      </c>
      <c r="H753" s="280">
        <f>IF(I753="主营业务收入",1,IF(I753="营业收入",2,IF(I753="租赁收入",3,IF(I753="利息收入",4,IF(I753="企业拆借利息收入",5,IF(I753="其他业务收入",6,IF(I753="其他收入",7,IF(I753="主营业务成本",8,IF(I753="营业成本",9,IF(I753="生产成本",10,IF(I753="其他业务成本",11,IF(I753="主营业务支出",12,IF(I753="其他业务支出",13,IF(I753="营业外支出",14,IF(I753="材料采购",15,IF(I753="库存商品",16,IF(I753="库存内销商品",17,IF(I753="其他应收款",18,IF(I753="长期股权投资",19,IF(I753="其他应付款",20,IF(I753="财务费用",21,IF(I753="管理费用",22,IF(I753="管理费",23,IF(I753="销售费用",24,IF(I753="投资收益",25,IF(I753="资产处置收益",26,B))))))))))))))))))))))))))</f>
        <v>22</v>
      </c>
      <c r="I753" s="122" t="s">
        <v>68</v>
      </c>
      <c r="J753" s="122" t="s">
        <v>555</v>
      </c>
      <c r="K753" s="221">
        <v>132</v>
      </c>
      <c r="L753" s="185"/>
      <c r="M753" s="185"/>
      <c r="N753" s="124"/>
      <c r="O753" s="125"/>
      <c r="P753" s="125"/>
      <c r="Q753" s="124"/>
      <c r="R753" s="66"/>
      <c r="S753" s="66"/>
      <c r="T753" s="67"/>
      <c r="U753" s="66"/>
      <c r="V753" s="66"/>
      <c r="W753" s="67"/>
      <c r="X753" s="68"/>
      <c r="Y753" s="68"/>
      <c r="Z753" s="69"/>
      <c r="AA753" s="70" t="e">
        <f>ROUND(#REF!-W753-Z753,2)</f>
        <v>#REF!</v>
      </c>
      <c r="AB753" s="70">
        <f>ROUND(N753+Q753-T753,2)</f>
        <v>0</v>
      </c>
      <c r="AC753" s="71"/>
      <c r="AD753" s="71"/>
      <c r="AE753" s="71"/>
      <c r="AF753" s="71"/>
      <c r="AG753" s="72"/>
      <c r="AH753" s="71"/>
      <c r="AI753" s="71"/>
      <c r="AJ753" s="71"/>
      <c r="AK753" s="71"/>
      <c r="AL753" s="71"/>
      <c r="AM753" s="71"/>
    </row>
    <row r="754" spans="1:40" ht="13" customHeight="1" x14ac:dyDescent="0.3">
      <c r="A754" s="174" t="str">
        <f t="shared" si="91"/>
        <v>[提取结果.xlsx]02-关联交易等事项统计表-纺织公司-2内部关联交易</v>
      </c>
      <c r="B754" s="11">
        <v>631</v>
      </c>
      <c r="C754" s="248" t="str">
        <f t="shared" ref="C754:C770" si="92">TEXT(D754,"000")&amp;"-"&amp;TEXT(F754,"000")</f>
        <v>3级-2级</v>
      </c>
      <c r="D754" s="248" t="s">
        <v>33</v>
      </c>
      <c r="E754" s="248" t="s">
        <v>338</v>
      </c>
      <c r="F754" s="248" t="s">
        <v>29</v>
      </c>
      <c r="G754" s="248" t="s">
        <v>46</v>
      </c>
      <c r="H754" s="280">
        <f>IF(I754="主营业务收入",1,IF(I754="营业收入",2,IF(I754="租赁收入",3,IF(I754="利息收入",4,IF(I754="企业拆借利息收入",5,IF(I754="其他业务收入",6,IF(I754="其他收入",7,IF(I754="主营业务成本",8,IF(I754="营业成本",9,IF(I754="生产成本",10,IF(I754="其他业务成本",11,IF(I754="主营业务支出",12,IF(I754="其他业务支出",13,IF(I754="营业外支出",14,IF(I754="材料采购",15,IF(I754="库存商品",16,IF(I754="库存内销商品",17,IF(I754="其他应收款",18,IF(I754="长期股权投资",19,IF(I754="其他应付款",20,IF(I754="财务费用",21,IF(I754="管理费用",22,IF(I754="管理费",23,IF(I754="销售费用",24,IF(I754="投资收益",25,IF(I754="资产处置收益",26,B))))))))))))))))))))))))))</f>
        <v>22</v>
      </c>
      <c r="I754" s="122" t="s">
        <v>68</v>
      </c>
      <c r="J754" s="122" t="s">
        <v>560</v>
      </c>
      <c r="K754" s="215">
        <v>91.2</v>
      </c>
      <c r="O754" s="125"/>
      <c r="P754" s="125"/>
      <c r="Q754" s="124"/>
      <c r="R754" s="21"/>
      <c r="S754" s="21"/>
      <c r="T754" s="22"/>
      <c r="U754" s="21"/>
      <c r="V754" s="21"/>
      <c r="W754" s="22"/>
      <c r="X754" s="23"/>
      <c r="Y754" s="23"/>
      <c r="Z754" s="24"/>
      <c r="AA754" s="25" t="e">
        <f>ROUND(#REF!-W754-Z754,2)</f>
        <v>#REF!</v>
      </c>
      <c r="AB754" s="25">
        <f>ROUND(K754+Q754-T754,2)</f>
        <v>91.2</v>
      </c>
      <c r="AC754" s="26"/>
      <c r="AD754" s="26"/>
      <c r="AE754" s="26"/>
      <c r="AF754" s="26"/>
      <c r="AG754" s="27"/>
      <c r="AH754" s="26"/>
      <c r="AI754" s="26"/>
      <c r="AJ754" s="26"/>
      <c r="AK754" s="26"/>
      <c r="AL754" s="26"/>
      <c r="AM754" s="26"/>
    </row>
    <row r="755" spans="1:40" ht="13" customHeight="1" x14ac:dyDescent="0.3">
      <c r="A755" s="174" t="str">
        <f t="shared" si="91"/>
        <v>[提取结果.xlsx]02-关联交易等事项统计表-纺织公司-2内部关联交易</v>
      </c>
      <c r="B755" s="11">
        <v>633</v>
      </c>
      <c r="C755" s="248" t="str">
        <f t="shared" si="92"/>
        <v>3级-3级</v>
      </c>
      <c r="D755" s="248" t="s">
        <v>33</v>
      </c>
      <c r="E755" s="248" t="s">
        <v>338</v>
      </c>
      <c r="F755" s="248" t="s">
        <v>33</v>
      </c>
      <c r="G755" s="248" t="s">
        <v>112</v>
      </c>
      <c r="H755" s="280">
        <f>IF(I755="主营业务收入",1,IF(I755="营业收入",2,IF(I755="租赁收入",3,IF(I755="利息收入",4,IF(I755="企业拆借利息收入",5,IF(I755="其他业务收入",6,IF(I755="其他收入",7,IF(I755="主营业务成本",8,IF(I755="营业成本",9,IF(I755="生产成本",10,IF(I755="其他业务成本",11,IF(I755="主营业务支出",12,IF(I755="其他业务支出",13,IF(I755="营业外支出",14,IF(I755="材料采购",15,IF(I755="库存商品",16,IF(I755="库存内销商品",17,IF(I755="其他应收款",18,IF(I755="长期股权投资",19,IF(I755="其他应付款",20,IF(I755="财务费用",21,IF(I755="管理费用",22,IF(I755="管理费",23,IF(I755="销售费用",24,IF(I755="投资收益",25,IF(I755="资产处置收益",26,B))))))))))))))))))))))))))</f>
        <v>22</v>
      </c>
      <c r="I755" s="122" t="s">
        <v>68</v>
      </c>
      <c r="J755" s="122" t="s">
        <v>560</v>
      </c>
      <c r="K755" s="215">
        <v>79.2</v>
      </c>
      <c r="L755" s="198"/>
      <c r="M755" s="198"/>
      <c r="N755" s="198"/>
      <c r="O755" s="125"/>
      <c r="P755" s="125"/>
      <c r="Q755" s="124"/>
      <c r="R755" s="21"/>
      <c r="S755" s="21"/>
      <c r="T755" s="22"/>
      <c r="U755" s="21"/>
      <c r="V755" s="21"/>
      <c r="W755" s="22"/>
      <c r="X755" s="23"/>
      <c r="Y755" s="23"/>
      <c r="Z755" s="24"/>
      <c r="AA755" s="25" t="e">
        <f>ROUND(#REF!-W755-Z755,2)</f>
        <v>#REF!</v>
      </c>
      <c r="AB755" s="25">
        <f>ROUND(K755+Q755-T755,2)</f>
        <v>79.2</v>
      </c>
      <c r="AC755" s="26"/>
      <c r="AD755" s="26"/>
      <c r="AE755" s="26"/>
      <c r="AF755" s="26"/>
      <c r="AG755" s="27"/>
      <c r="AH755" s="26"/>
      <c r="AI755" s="26"/>
      <c r="AJ755" s="26"/>
      <c r="AK755" s="26"/>
      <c r="AL755" s="26"/>
      <c r="AM755" s="26"/>
    </row>
    <row r="756" spans="1:40" ht="14.5" customHeight="1" x14ac:dyDescent="0.3">
      <c r="A756" s="174" t="str">
        <f t="shared" si="91"/>
        <v>[提取结果.xlsx]02-关联交易等事项统计表-纺织公司-2内部关联交易</v>
      </c>
      <c r="B756" s="11">
        <v>617</v>
      </c>
      <c r="C756" s="248" t="str">
        <f t="shared" si="92"/>
        <v>3级-3级</v>
      </c>
      <c r="D756" s="248" t="s">
        <v>33</v>
      </c>
      <c r="E756" s="248" t="s">
        <v>498</v>
      </c>
      <c r="F756" s="248" t="s">
        <v>33</v>
      </c>
      <c r="G756" s="248" t="s">
        <v>440</v>
      </c>
      <c r="H756" s="280">
        <f>IF(I756="主营业务收入",1,IF(I756="营业收入",2,IF(I756="租赁收入",3,IF(I756="利息收入",4,IF(I756="企业拆借利息收入",5,IF(I756="其他业务收入",6,IF(I756="其他收入",7,IF(I756="主营业务成本",8,IF(I756="营业成本",9,IF(I756="生产成本",10,IF(I756="其他业务成本",11,IF(I756="主营业务支出",12,IF(I756="其他业务支出",13,IF(I756="营业外支出",14,IF(I756="材料采购",15,IF(I756="库存商品",16,IF(I756="库存内销商品",17,IF(I756="其他应收款",18,IF(I756="长期股权投资",19,IF(I756="其他应付款",20,IF(I756="财务费用",21,IF(I756="管理费用",22,IF(I756="管理费",23,IF(I756="销售费用",24,IF(I756="投资收益",25,IF(I756="资产处置收益",26,B))))))))))))))))))))))))))</f>
        <v>22</v>
      </c>
      <c r="I756" s="122" t="s">
        <v>68</v>
      </c>
      <c r="J756" s="122" t="s">
        <v>555</v>
      </c>
      <c r="K756" s="221">
        <v>70</v>
      </c>
      <c r="L756" s="185"/>
      <c r="M756" s="185"/>
      <c r="N756" s="124"/>
      <c r="O756" s="125"/>
      <c r="P756" s="125"/>
      <c r="Q756" s="124"/>
      <c r="R756" s="66"/>
      <c r="S756" s="66"/>
      <c r="T756" s="67"/>
      <c r="U756" s="66"/>
      <c r="V756" s="66"/>
      <c r="W756" s="67"/>
      <c r="X756" s="68"/>
      <c r="Y756" s="68"/>
      <c r="Z756" s="69"/>
      <c r="AA756" s="70" t="e">
        <f>ROUND(#REF!-W756-Z756,2)</f>
        <v>#REF!</v>
      </c>
      <c r="AB756" s="70">
        <f>ROUND(N756+Q756-T756,2)</f>
        <v>0</v>
      </c>
      <c r="AC756" s="71"/>
      <c r="AD756" s="71"/>
      <c r="AE756" s="71"/>
      <c r="AF756" s="71"/>
      <c r="AG756" s="72"/>
      <c r="AH756" s="71"/>
      <c r="AI756" s="71"/>
      <c r="AJ756" s="71"/>
      <c r="AK756" s="71"/>
      <c r="AL756" s="71"/>
      <c r="AM756" s="71"/>
    </row>
    <row r="757" spans="1:40" ht="13" customHeight="1" x14ac:dyDescent="0.3">
      <c r="A757" s="174" t="str">
        <f t="shared" si="91"/>
        <v>[提取结果.xlsx]02-关联交易等事项统计表-纺织公司-2内部关联交易</v>
      </c>
      <c r="B757" s="11">
        <v>618</v>
      </c>
      <c r="C757" s="248" t="str">
        <f t="shared" si="92"/>
        <v>3级-3级</v>
      </c>
      <c r="D757" s="248" t="s">
        <v>33</v>
      </c>
      <c r="E757" s="248" t="s">
        <v>498</v>
      </c>
      <c r="F757" s="248" t="s">
        <v>33</v>
      </c>
      <c r="G757" s="248" t="s">
        <v>436</v>
      </c>
      <c r="H757" s="280">
        <f>IF(I757="主营业务收入",1,IF(I757="营业收入",2,IF(I757="租赁收入",3,IF(I757="利息收入",4,IF(I757="企业拆借利息收入",5,IF(I757="其他业务收入",6,IF(I757="其他收入",7,IF(I757="主营业务成本",8,IF(I757="营业成本",9,IF(I757="生产成本",10,IF(I757="其他业务成本",11,IF(I757="主营业务支出",12,IF(I757="其他业务支出",13,IF(I757="营业外支出",14,IF(I757="材料采购",15,IF(I757="库存商品",16,IF(I757="库存内销商品",17,IF(I757="其他应收款",18,IF(I757="长期股权投资",19,IF(I757="其他应付款",20,IF(I757="财务费用",21,IF(I757="管理费用",22,IF(I757="管理费",23,IF(I757="销售费用",24,IF(I757="投资收益",25,IF(I757="资产处置收益",26,B))))))))))))))))))))))))))</f>
        <v>22</v>
      </c>
      <c r="I757" s="122" t="s">
        <v>68</v>
      </c>
      <c r="J757" s="122" t="s">
        <v>555</v>
      </c>
      <c r="K757" s="221">
        <v>55</v>
      </c>
      <c r="L757" s="198"/>
      <c r="M757" s="198"/>
      <c r="N757" s="191"/>
      <c r="O757" s="125"/>
      <c r="P757" s="125"/>
      <c r="Q757" s="124"/>
      <c r="R757" s="66"/>
      <c r="S757" s="66"/>
      <c r="T757" s="67"/>
      <c r="U757" s="66"/>
      <c r="V757" s="66"/>
      <c r="W757" s="67"/>
      <c r="X757" s="68"/>
      <c r="Y757" s="68"/>
      <c r="Z757" s="69"/>
      <c r="AA757" s="70" t="e">
        <f>ROUND(#REF!-W757-Z757,2)</f>
        <v>#REF!</v>
      </c>
      <c r="AB757" s="70">
        <f>ROUND(N757+Q757-T757,2)</f>
        <v>0</v>
      </c>
      <c r="AC757" s="71"/>
      <c r="AD757" s="71"/>
      <c r="AE757" s="71"/>
      <c r="AF757" s="71"/>
      <c r="AG757" s="72"/>
      <c r="AH757" s="71"/>
      <c r="AI757" s="71"/>
      <c r="AJ757" s="71"/>
      <c r="AK757" s="71"/>
      <c r="AL757" s="71"/>
      <c r="AM757" s="71"/>
    </row>
    <row r="758" spans="1:40" ht="14" x14ac:dyDescent="0.3">
      <c r="A758" s="174" t="str">
        <f t="shared" si="91"/>
        <v>[提取结果.xlsx]02-关联交易等事项统计表-纺织公司-2内部关联交易</v>
      </c>
      <c r="B758" s="11">
        <v>632</v>
      </c>
      <c r="C758" s="248" t="str">
        <f t="shared" si="92"/>
        <v>3级-2级</v>
      </c>
      <c r="D758" s="248" t="s">
        <v>33</v>
      </c>
      <c r="E758" s="248" t="s">
        <v>338</v>
      </c>
      <c r="F758" s="248" t="s">
        <v>29</v>
      </c>
      <c r="G758" s="248" t="s">
        <v>44</v>
      </c>
      <c r="H758" s="280">
        <f>IF(I758="主营业务收入",1,IF(I758="营业收入",2,IF(I758="租赁收入",3,IF(I758="利息收入",4,IF(I758="企业拆借利息收入",5,IF(I758="其他业务收入",6,IF(I758="其他收入",7,IF(I758="主营业务成本",8,IF(I758="营业成本",9,IF(I758="生产成本",10,IF(I758="其他业务成本",11,IF(I758="主营业务支出",12,IF(I758="其他业务支出",13,IF(I758="营业外支出",14,IF(I758="材料采购",15,IF(I758="库存商品",16,IF(I758="库存内销商品",17,IF(I758="其他应收款",18,IF(I758="长期股权投资",19,IF(I758="其他应付款",20,IF(I758="财务费用",21,IF(I758="管理费用",22,IF(I758="管理费",23,IF(I758="销售费用",24,IF(I758="投资收益",25,IF(I758="资产处置收益",26,B))))))))))))))))))))))))))</f>
        <v>22</v>
      </c>
      <c r="I758" s="122" t="s">
        <v>68</v>
      </c>
      <c r="J758" s="122" t="s">
        <v>560</v>
      </c>
      <c r="K758" s="215">
        <v>42</v>
      </c>
      <c r="L758" s="185"/>
      <c r="M758" s="185"/>
      <c r="N758" s="185"/>
      <c r="O758" s="125"/>
      <c r="P758" s="125"/>
      <c r="Q758" s="124"/>
      <c r="R758" s="21"/>
      <c r="S758" s="21"/>
      <c r="T758" s="22"/>
      <c r="U758" s="21"/>
      <c r="V758" s="21"/>
      <c r="W758" s="22"/>
      <c r="X758" s="23"/>
      <c r="Y758" s="23"/>
      <c r="Z758" s="24"/>
      <c r="AA758" s="25" t="e">
        <f>ROUND(#REF!-W758-Z758,2)</f>
        <v>#REF!</v>
      </c>
      <c r="AB758" s="25">
        <f>ROUND(K758+Q758-T758,2)</f>
        <v>42</v>
      </c>
      <c r="AC758" s="26"/>
      <c r="AD758" s="26"/>
      <c r="AE758" s="26"/>
      <c r="AF758" s="26"/>
      <c r="AG758" s="27"/>
      <c r="AH758" s="26"/>
      <c r="AI758" s="26"/>
      <c r="AJ758" s="26"/>
      <c r="AK758" s="26"/>
      <c r="AL758" s="26"/>
      <c r="AM758" s="26"/>
    </row>
    <row r="759" spans="1:40" ht="13" customHeight="1" x14ac:dyDescent="0.3">
      <c r="A759" s="174" t="str">
        <f t="shared" si="91"/>
        <v>[提取结果.xlsx]02-关联交易等事项统计表-纺织公司-2内部关联交易</v>
      </c>
      <c r="B759" s="11">
        <v>630</v>
      </c>
      <c r="C759" s="248" t="str">
        <f t="shared" si="92"/>
        <v>3级-2级</v>
      </c>
      <c r="D759" s="248" t="s">
        <v>33</v>
      </c>
      <c r="E759" s="248" t="s">
        <v>338</v>
      </c>
      <c r="F759" s="248" t="s">
        <v>29</v>
      </c>
      <c r="G759" s="248" t="s">
        <v>158</v>
      </c>
      <c r="H759" s="280">
        <f>IF(I759="主营业务收入",1,IF(I759="营业收入",2,IF(I759="租赁收入",3,IF(I759="利息收入",4,IF(I759="企业拆借利息收入",5,IF(I759="其他业务收入",6,IF(I759="其他收入",7,IF(I759="主营业务成本",8,IF(I759="营业成本",9,IF(I759="生产成本",10,IF(I759="其他业务成本",11,IF(I759="主营业务支出",12,IF(I759="其他业务支出",13,IF(I759="营业外支出",14,IF(I759="材料采购",15,IF(I759="库存商品",16,IF(I759="库存内销商品",17,IF(I759="其他应收款",18,IF(I759="长期股权投资",19,IF(I759="其他应付款",20,IF(I759="财务费用",21,IF(I759="管理费用",22,IF(I759="管理费",23,IF(I759="销售费用",24,IF(I759="投资收益",25,IF(I759="资产处置收益",26,B))))))))))))))))))))))))))</f>
        <v>22</v>
      </c>
      <c r="I759" s="122" t="s">
        <v>68</v>
      </c>
      <c r="J759" s="122" t="s">
        <v>560</v>
      </c>
      <c r="K759" s="215">
        <v>33</v>
      </c>
      <c r="O759" s="125"/>
      <c r="P759" s="125"/>
      <c r="Q759" s="124"/>
      <c r="R759" s="21"/>
      <c r="S759" s="21"/>
      <c r="T759" s="22"/>
      <c r="U759" s="21"/>
      <c r="V759" s="21"/>
      <c r="W759" s="22"/>
      <c r="X759" s="23"/>
      <c r="Y759" s="23"/>
      <c r="Z759" s="24"/>
      <c r="AA759" s="25" t="e">
        <f>ROUND(#REF!-W759-Z759,2)</f>
        <v>#REF!</v>
      </c>
      <c r="AB759" s="25">
        <f>ROUND(K759+Q759-T759,2)</f>
        <v>33</v>
      </c>
      <c r="AC759" s="26"/>
      <c r="AD759" s="26"/>
      <c r="AE759" s="26"/>
      <c r="AF759" s="26"/>
      <c r="AG759" s="27"/>
      <c r="AH759" s="26"/>
      <c r="AI759" s="26"/>
      <c r="AJ759" s="26"/>
      <c r="AK759" s="26"/>
      <c r="AL759" s="26"/>
      <c r="AM759" s="26"/>
    </row>
    <row r="760" spans="1:40" ht="14" x14ac:dyDescent="0.3">
      <c r="A760" s="174" t="str">
        <f t="shared" si="91"/>
        <v>[提取结果.xlsx]02-关联交易等事项统计表-纺织公司-2内部关联交易</v>
      </c>
      <c r="B760" s="11">
        <v>598</v>
      </c>
      <c r="C760" s="248" t="str">
        <f t="shared" si="92"/>
        <v>3级-2级</v>
      </c>
      <c r="D760" s="248" t="s">
        <v>33</v>
      </c>
      <c r="E760" s="248" t="s">
        <v>160</v>
      </c>
      <c r="F760" s="248" t="s">
        <v>29</v>
      </c>
      <c r="G760" s="248" t="s">
        <v>51</v>
      </c>
      <c r="H760" s="280">
        <f>IF(I760="主营业务收入",1,IF(I760="营业收入",2,IF(I760="租赁收入",3,IF(I760="利息收入",4,IF(I760="企业拆借利息收入",5,IF(I760="其他业务收入",6,IF(I760="其他收入",7,IF(I760="主营业务成本",8,IF(I760="营业成本",9,IF(I760="生产成本",10,IF(I760="其他业务成本",11,IF(I760="主营业务支出",12,IF(I760="其他业务支出",13,IF(I760="营业外支出",14,IF(I760="材料采购",15,IF(I760="库存商品",16,IF(I760="库存内销商品",17,IF(I760="其他应收款",18,IF(I760="长期股权投资",19,IF(I760="其他应付款",20,IF(I760="财务费用",21,IF(I760="管理费用",22,IF(I760="管理费",23,IF(I760="销售费用",24,IF(I760="投资收益",25,IF(I760="资产处置收益",26,B))))))))))))))))))))))))))</f>
        <v>22</v>
      </c>
      <c r="I760" s="122" t="s">
        <v>68</v>
      </c>
      <c r="J760" s="122" t="s">
        <v>526</v>
      </c>
      <c r="K760" s="215">
        <v>-3476.88</v>
      </c>
      <c r="O760" s="125"/>
      <c r="P760" s="125"/>
      <c r="Q760" s="124"/>
      <c r="R760" s="21"/>
      <c r="S760" s="21"/>
      <c r="T760" s="22"/>
      <c r="U760" s="21"/>
      <c r="V760" s="21"/>
      <c r="W760" s="22"/>
      <c r="X760" s="23"/>
      <c r="Y760" s="23"/>
      <c r="Z760" s="24"/>
      <c r="AA760" s="25" t="e">
        <f>ROUND(#REF!-W760-Z760,2)</f>
        <v>#REF!</v>
      </c>
      <c r="AB760" s="25">
        <f>ROUND(K760+Q760-T760,2)</f>
        <v>-3476.88</v>
      </c>
      <c r="AC760" s="26"/>
      <c r="AD760" s="26"/>
      <c r="AE760" s="26"/>
      <c r="AF760" s="26"/>
      <c r="AG760" s="27"/>
      <c r="AH760" s="26"/>
      <c r="AI760" s="26"/>
      <c r="AJ760" s="26"/>
      <c r="AK760" s="26"/>
      <c r="AL760" s="26"/>
      <c r="AM760" s="26"/>
    </row>
    <row r="761" spans="1:40" ht="14" x14ac:dyDescent="0.3">
      <c r="A761" s="174" t="str">
        <f t="shared" si="91"/>
        <v>[提取结果.xlsx]02-关联交易等事项统计表-纺织公司-2内部关联交易</v>
      </c>
      <c r="B761" s="11">
        <v>689</v>
      </c>
      <c r="C761" s="248" t="str">
        <f t="shared" si="92"/>
        <v>3级-4级</v>
      </c>
      <c r="D761" s="248" t="s">
        <v>33</v>
      </c>
      <c r="E761" s="248" t="s">
        <v>346</v>
      </c>
      <c r="F761" s="248" t="s">
        <v>37</v>
      </c>
      <c r="G761" s="248" t="s">
        <v>42</v>
      </c>
      <c r="H761" s="280">
        <f>IF(I761="主营业务收入",1,IF(I761="营业收入",2,IF(I761="租赁收入",3,IF(I761="利息收入",4,IF(I761="企业拆借利息收入",5,IF(I761="其他业务收入",6,IF(I761="其他收入",7,IF(I761="主营业务成本",8,IF(I761="营业成本",9,IF(I761="生产成本",10,IF(I761="其他业务成本",11,IF(I761="主营业务支出",12,IF(I761="其他业务支出",13,IF(I761="营业外支出",14,IF(I761="材料采购",15,IF(I761="库存商品",16,IF(I761="库存内销商品",17,IF(I761="其他应收款",18,IF(I761="长期股权投资",19,IF(I761="其他应付款",20,IF(I761="财务费用",21,IF(I761="管理费用",22,IF(I761="管理费",23,IF(I761="销售费用",24,IF(I761="投资收益",25,IF(I761="资产处置收益",26,B))))))))))))))))))))))))))</f>
        <v>23</v>
      </c>
      <c r="I761" s="122" t="s">
        <v>303</v>
      </c>
      <c r="J761" s="122"/>
      <c r="K761" s="215">
        <v>175478.45</v>
      </c>
      <c r="L761" s="198"/>
      <c r="M761" s="198"/>
      <c r="N761" s="198"/>
      <c r="O761" s="125"/>
      <c r="P761" s="126"/>
      <c r="Q761" s="124"/>
      <c r="R761" s="21"/>
      <c r="S761" s="21"/>
      <c r="T761" s="22"/>
      <c r="U761" s="21"/>
      <c r="V761" s="21"/>
      <c r="W761" s="22"/>
      <c r="X761" s="23"/>
      <c r="Y761" s="23"/>
      <c r="Z761" s="24"/>
      <c r="AA761" s="25" t="e">
        <f>ROUND(#REF!-W761-Z761,2)</f>
        <v>#REF!</v>
      </c>
      <c r="AB761" s="25">
        <f>ROUND(K761+Q761-T761,2)</f>
        <v>175478.45</v>
      </c>
      <c r="AC761" s="26"/>
      <c r="AD761" s="26"/>
      <c r="AE761" s="26"/>
      <c r="AF761" s="26"/>
      <c r="AG761" s="27"/>
      <c r="AH761" s="26"/>
      <c r="AI761" s="26"/>
      <c r="AJ761" s="26"/>
      <c r="AK761" s="26"/>
      <c r="AL761" s="26"/>
      <c r="AM761" s="26"/>
    </row>
    <row r="762" spans="1:40" ht="13" customHeight="1" x14ac:dyDescent="0.3">
      <c r="A762" s="174" t="str">
        <f t="shared" si="91"/>
        <v>[提取结果.xlsx]02-关联交易等事项统计表-纺织公司-2内部关联交易</v>
      </c>
      <c r="B762" s="11">
        <v>731</v>
      </c>
      <c r="C762" s="248" t="str">
        <f t="shared" si="92"/>
        <v>3级-4级</v>
      </c>
      <c r="D762" s="248" t="s">
        <v>33</v>
      </c>
      <c r="E762" s="248" t="s">
        <v>333</v>
      </c>
      <c r="F762" s="248" t="s">
        <v>37</v>
      </c>
      <c r="G762" s="248" t="s">
        <v>66</v>
      </c>
      <c r="H762" s="280">
        <f>IF(I762="主营业务收入",1,IF(I762="营业收入",2,IF(I762="租赁收入",3,IF(I762="利息收入",4,IF(I762="企业拆借利息收入",5,IF(I762="其他业务收入",6,IF(I762="其他收入",7,IF(I762="主营业务成本",8,IF(I762="营业成本",9,IF(I762="生产成本",10,IF(I762="其他业务成本",11,IF(I762="主营业务支出",12,IF(I762="其他业务支出",13,IF(I762="营业外支出",14,IF(I762="材料采购",15,IF(I762="库存商品",16,IF(I762="库存内销商品",17,IF(I762="其他应收款",18,IF(I762="长期股权投资",19,IF(I762="其他应付款",20,IF(I762="财务费用",21,IF(I762="管理费用",22,IF(I762="管理费",23,IF(I762="销售费用",24,IF(I762="投资收益",25,IF(I762="资产处置收益",26,B))))))))))))))))))))))))))</f>
        <v>23</v>
      </c>
      <c r="I762" s="122" t="s">
        <v>303</v>
      </c>
      <c r="J762" s="122" t="s">
        <v>605</v>
      </c>
      <c r="K762" s="215">
        <v>9002.18</v>
      </c>
      <c r="L762" s="198"/>
      <c r="M762" s="198"/>
      <c r="N762" s="198"/>
      <c r="O762" s="125"/>
      <c r="P762" s="126"/>
      <c r="Q762" s="124"/>
      <c r="R762" s="66"/>
      <c r="S762" s="66"/>
      <c r="T762" s="67"/>
      <c r="U762" s="66"/>
      <c r="V762" s="66"/>
      <c r="W762" s="67"/>
      <c r="X762" s="68"/>
      <c r="Y762" s="68"/>
      <c r="Z762" s="69"/>
      <c r="AA762" s="70" t="e">
        <f>ROUND(#REF!-W762-Z762,2)</f>
        <v>#REF!</v>
      </c>
      <c r="AB762" s="70">
        <f>ROUND(K762+Q762-T762,2)</f>
        <v>9002.18</v>
      </c>
      <c r="AC762" s="71"/>
      <c r="AD762" s="71"/>
      <c r="AE762" s="71"/>
      <c r="AF762" s="71"/>
      <c r="AG762" s="72"/>
      <c r="AH762" s="71"/>
      <c r="AI762" s="71"/>
      <c r="AJ762" s="71"/>
      <c r="AK762" s="71"/>
      <c r="AL762" s="71"/>
      <c r="AM762" s="71"/>
    </row>
    <row r="763" spans="1:40" ht="14" x14ac:dyDescent="0.3">
      <c r="A763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763" s="226">
        <v>784</v>
      </c>
      <c r="C763" s="253" t="str">
        <f t="shared" si="92"/>
        <v>2级-3级</v>
      </c>
      <c r="D763" s="253" t="s">
        <v>29</v>
      </c>
      <c r="E763" s="253" t="s">
        <v>44</v>
      </c>
      <c r="F763" s="253" t="s">
        <v>33</v>
      </c>
      <c r="G763" s="253" t="s">
        <v>114</v>
      </c>
      <c r="H763" s="280">
        <f>IF(I763="主营业务收入",1,IF(I763="营业收入",2,IF(I763="租赁收入",3,IF(I763="利息收入",4,IF(I763="企业拆借利息收入",5,IF(I763="其他业务收入",6,IF(I763="其他收入",7,IF(I763="主营业务成本",8,IF(I763="营业成本",9,IF(I763="生产成本",10,IF(I763="其他业务成本",11,IF(I763="主营业务支出",12,IF(I763="其他业务支出",13,IF(I763="营业外支出",14,IF(I763="材料采购",15,IF(I763="库存商品",16,IF(I763="库存内销商品",17,IF(I763="其他应收款",18,IF(I763="长期股权投资",19,IF(I763="其他应付款",20,IF(I763="财务费用",21,IF(I763="管理费用",22,IF(I763="管理费",23,IF(I763="销售费用",24,IF(I763="投资收益",25,IF(I763="资产处置收益",26,B))))))))))))))))))))))))))</f>
        <v>24</v>
      </c>
      <c r="I763" s="227" t="s">
        <v>115</v>
      </c>
      <c r="J763" s="245" t="s">
        <v>625</v>
      </c>
      <c r="K763" s="228">
        <v>192069.49</v>
      </c>
      <c r="L763" s="229"/>
      <c r="M763" s="229"/>
      <c r="N763" s="229"/>
      <c r="O763" s="235"/>
      <c r="P763" s="246"/>
      <c r="Q763" s="236"/>
      <c r="R763" s="233"/>
      <c r="S763" s="233"/>
      <c r="T763" s="234"/>
      <c r="U763" s="233"/>
      <c r="V763" s="233"/>
      <c r="W763" s="234"/>
      <c r="X763" s="235"/>
      <c r="Y763" s="235"/>
      <c r="Z763" s="236"/>
      <c r="AA763" s="237" t="e">
        <f>ROUND(#REF!-W763-Z763,2)</f>
        <v>#REF!</v>
      </c>
      <c r="AB763" s="237">
        <f>ROUND(K762+Q763-T763,2)</f>
        <v>9002.18</v>
      </c>
      <c r="AC763" s="238"/>
      <c r="AD763" s="238"/>
      <c r="AE763" s="238"/>
      <c r="AF763" s="238"/>
      <c r="AG763" s="239"/>
      <c r="AH763" s="238"/>
      <c r="AI763" s="238"/>
      <c r="AJ763" s="238"/>
      <c r="AK763" s="238"/>
      <c r="AL763" s="238"/>
      <c r="AM763" s="238"/>
      <c r="AN763" s="240"/>
    </row>
    <row r="764" spans="1:40" ht="14" x14ac:dyDescent="0.3">
      <c r="A764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764" s="11">
        <v>42</v>
      </c>
      <c r="C764" s="249" t="str">
        <f t="shared" si="92"/>
        <v>3级-3级</v>
      </c>
      <c r="D764" s="249" t="s">
        <v>659</v>
      </c>
      <c r="E764" s="249" t="s">
        <v>91</v>
      </c>
      <c r="F764" s="249" t="s">
        <v>659</v>
      </c>
      <c r="G764" s="249" t="s">
        <v>114</v>
      </c>
      <c r="H764" s="280">
        <f>IF(I764="主营业务收入",1,IF(I764="营业收入",2,IF(I764="租赁收入",3,IF(I764="利息收入",4,IF(I764="企业拆借利息收入",5,IF(I764="其他业务收入",6,IF(I764="其他收入",7,IF(I764="主营业务成本",8,IF(I764="营业成本",9,IF(I764="生产成本",10,IF(I764="其他业务成本",11,IF(I764="主营业务支出",12,IF(I764="其他业务支出",13,IF(I764="营业外支出",14,IF(I764="材料采购",15,IF(I764="库存商品",16,IF(I764="库存内销商品",17,IF(I764="其他应收款",18,IF(I764="长期股权投资",19,IF(I764="其他应付款",20,IF(I764="财务费用",21,IF(I764="管理费用",22,IF(I764="管理费",23,IF(I764="销售费用",24,IF(I764="投资收益",25,IF(I764="资产处置收益",26,B))))))))))))))))))))))))))</f>
        <v>24</v>
      </c>
      <c r="I764" s="122" t="s">
        <v>115</v>
      </c>
      <c r="J764" s="16" t="s">
        <v>116</v>
      </c>
      <c r="K764" s="215">
        <v>60528.3</v>
      </c>
      <c r="O764" s="89"/>
      <c r="P764" s="89"/>
      <c r="Q764" s="91"/>
      <c r="R764" s="21"/>
      <c r="S764" s="21"/>
      <c r="T764" s="22"/>
      <c r="U764" s="21"/>
      <c r="V764" s="21"/>
      <c r="W764" s="22"/>
      <c r="X764" s="23"/>
      <c r="Y764" s="23"/>
      <c r="Z764" s="24"/>
      <c r="AA764" s="25" t="e">
        <f>ROUND(#REF!-W764-Z764,2)</f>
        <v>#REF!</v>
      </c>
      <c r="AB764" s="25">
        <f>ROUND(K764+Q764-T764,2)</f>
        <v>60528.3</v>
      </c>
      <c r="AC764" s="26"/>
      <c r="AD764" s="26"/>
      <c r="AE764" s="26"/>
      <c r="AF764" s="26"/>
      <c r="AG764" s="27"/>
      <c r="AH764" s="26"/>
      <c r="AI764" s="26"/>
      <c r="AJ764" s="26"/>
      <c r="AK764" s="26"/>
      <c r="AL764" s="26"/>
      <c r="AM764" s="26"/>
    </row>
    <row r="765" spans="1:40" ht="13" customHeight="1" x14ac:dyDescent="0.3">
      <c r="A765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765" s="11">
        <v>38</v>
      </c>
      <c r="C765" s="249" t="str">
        <f t="shared" si="92"/>
        <v>3级-3级</v>
      </c>
      <c r="D765" s="249" t="s">
        <v>659</v>
      </c>
      <c r="E765" s="249" t="s">
        <v>98</v>
      </c>
      <c r="F765" s="249" t="s">
        <v>659</v>
      </c>
      <c r="G765" s="249" t="s">
        <v>114</v>
      </c>
      <c r="H765" s="280">
        <f>IF(I765="主营业务收入",1,IF(I765="营业收入",2,IF(I765="租赁收入",3,IF(I765="利息收入",4,IF(I765="企业拆借利息收入",5,IF(I765="其他业务收入",6,IF(I765="其他收入",7,IF(I765="主营业务成本",8,IF(I765="营业成本",9,IF(I765="生产成本",10,IF(I765="其他业务成本",11,IF(I765="主营业务支出",12,IF(I765="其他业务支出",13,IF(I765="营业外支出",14,IF(I765="材料采购",15,IF(I765="库存商品",16,IF(I765="库存内销商品",17,IF(I765="其他应收款",18,IF(I765="长期股权投资",19,IF(I765="其他应付款",20,IF(I765="财务费用",21,IF(I765="管理费用",22,IF(I765="管理费",23,IF(I765="销售费用",24,IF(I765="投资收益",25,IF(I765="资产处置收益",26,B))))))))))))))))))))))))))</f>
        <v>24</v>
      </c>
      <c r="I765" s="122" t="s">
        <v>115</v>
      </c>
      <c r="J765" s="16" t="s">
        <v>116</v>
      </c>
      <c r="K765" s="215">
        <v>44603.78</v>
      </c>
      <c r="O765" s="89"/>
      <c r="P765" s="89"/>
      <c r="Q765" s="91"/>
      <c r="R765" s="21"/>
      <c r="S765" s="21"/>
      <c r="T765" s="22"/>
      <c r="U765" s="21"/>
      <c r="V765" s="21"/>
      <c r="W765" s="22"/>
      <c r="X765" s="23"/>
      <c r="Y765" s="23"/>
      <c r="Z765" s="24"/>
      <c r="AA765" s="25" t="e">
        <f>ROUND(#REF!-W765-Z765,2)</f>
        <v>#REF!</v>
      </c>
      <c r="AB765" s="25">
        <f>ROUND(K765+Q765-T765,2)</f>
        <v>44603.78</v>
      </c>
      <c r="AC765" s="26"/>
      <c r="AD765" s="26"/>
      <c r="AE765" s="26"/>
      <c r="AF765" s="26"/>
      <c r="AG765" s="27"/>
      <c r="AH765" s="26"/>
      <c r="AI765" s="26"/>
      <c r="AJ765" s="26"/>
      <c r="AK765" s="26"/>
      <c r="AL765" s="26"/>
      <c r="AM765" s="26"/>
    </row>
    <row r="766" spans="1:40" ht="14" x14ac:dyDescent="0.3">
      <c r="A766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766" s="11">
        <v>46</v>
      </c>
      <c r="C766" s="249" t="str">
        <f t="shared" si="92"/>
        <v>3及-3级</v>
      </c>
      <c r="D766" s="249" t="s">
        <v>664</v>
      </c>
      <c r="E766" s="249" t="s">
        <v>88</v>
      </c>
      <c r="F766" s="249" t="s">
        <v>659</v>
      </c>
      <c r="G766" s="249" t="s">
        <v>114</v>
      </c>
      <c r="H766" s="280">
        <f>IF(I766="主营业务收入",1,IF(I766="营业收入",2,IF(I766="租赁收入",3,IF(I766="利息收入",4,IF(I766="企业拆借利息收入",5,IF(I766="其他业务收入",6,IF(I766="其他收入",7,IF(I766="主营业务成本",8,IF(I766="营业成本",9,IF(I766="生产成本",10,IF(I766="其他业务成本",11,IF(I766="主营业务支出",12,IF(I766="其他业务支出",13,IF(I766="营业外支出",14,IF(I766="材料采购",15,IF(I766="库存商品",16,IF(I766="库存内销商品",17,IF(I766="其他应收款",18,IF(I766="长期股权投资",19,IF(I766="其他应付款",20,IF(I766="财务费用",21,IF(I766="管理费用",22,IF(I766="管理费",23,IF(I766="销售费用",24,IF(I766="投资收益",25,IF(I766="资产处置收益",26,B))))))))))))))))))))))))))</f>
        <v>24</v>
      </c>
      <c r="I766" s="122" t="s">
        <v>115</v>
      </c>
      <c r="J766" s="16" t="s">
        <v>116</v>
      </c>
      <c r="K766" s="215">
        <v>26396.23</v>
      </c>
      <c r="L766" s="185"/>
      <c r="M766" s="185"/>
      <c r="N766" s="185"/>
      <c r="O766" s="89"/>
      <c r="P766" s="89"/>
      <c r="Q766" s="91"/>
      <c r="R766" s="21"/>
      <c r="S766" s="21"/>
      <c r="T766" s="22"/>
      <c r="U766" s="21"/>
      <c r="V766" s="21"/>
      <c r="W766" s="22"/>
      <c r="X766" s="23"/>
      <c r="Y766" s="23"/>
      <c r="Z766" s="24"/>
      <c r="AA766" s="25" t="e">
        <f>ROUND(#REF!-W766-Z766,2)</f>
        <v>#REF!</v>
      </c>
      <c r="AB766" s="25">
        <f>ROUND(K766+Q766-T766,2)</f>
        <v>26396.23</v>
      </c>
      <c r="AC766" s="26"/>
      <c r="AD766" s="26"/>
      <c r="AE766" s="26"/>
      <c r="AF766" s="26"/>
      <c r="AG766" s="27"/>
      <c r="AH766" s="26"/>
      <c r="AI766" s="26"/>
      <c r="AJ766" s="26"/>
      <c r="AK766" s="26"/>
      <c r="AL766" s="26"/>
      <c r="AM766" s="26"/>
    </row>
    <row r="767" spans="1:40" ht="13" customHeight="1" x14ac:dyDescent="0.3">
      <c r="A767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767" s="11">
        <v>80</v>
      </c>
      <c r="C767" s="249" t="str">
        <f t="shared" si="92"/>
        <v>3级-2级</v>
      </c>
      <c r="D767" s="249" t="s">
        <v>33</v>
      </c>
      <c r="E767" s="249" t="s">
        <v>127</v>
      </c>
      <c r="F767" s="249" t="s">
        <v>29</v>
      </c>
      <c r="G767" s="249" t="s">
        <v>125</v>
      </c>
      <c r="H767" s="280">
        <f>IF(I767="主营业务收入",1,IF(I767="营业收入",2,IF(I767="租赁收入",3,IF(I767="利息收入",4,IF(I767="企业拆借利息收入",5,IF(I767="其他业务收入",6,IF(I767="其他收入",7,IF(I767="主营业务成本",8,IF(I767="营业成本",9,IF(I767="生产成本",10,IF(I767="其他业务成本",11,IF(I767="主营业务支出",12,IF(I767="其他业务支出",13,IF(I767="营业外支出",14,IF(I767="材料采购",15,IF(I767="库存商品",16,IF(I767="库存内销商品",17,IF(I767="其他应收款",18,IF(I767="长期股权投资",19,IF(I767="其他应付款",20,IF(I767="财务费用",21,IF(I767="管理费用",22,IF(I767="管理费",23,IF(I767="销售费用",24,IF(I767="投资收益",25,IF(I767="资产处置收益",26,B))))))))))))))))))))))))))</f>
        <v>24</v>
      </c>
      <c r="I767" s="122" t="s">
        <v>115</v>
      </c>
      <c r="J767" s="16"/>
      <c r="K767" s="215">
        <v>16037.74</v>
      </c>
      <c r="M767" s="198"/>
      <c r="N767" s="198"/>
      <c r="O767" s="89"/>
      <c r="P767" s="90"/>
      <c r="Q767" s="91"/>
      <c r="R767" s="21"/>
      <c r="S767" s="21"/>
      <c r="T767" s="22"/>
      <c r="U767" s="21"/>
      <c r="V767" s="21"/>
      <c r="W767" s="22"/>
      <c r="X767" s="23"/>
      <c r="Y767" s="23"/>
      <c r="Z767" s="24"/>
      <c r="AA767" s="25" t="e">
        <f>ROUND(#REF!-W767-Z767,2)</f>
        <v>#REF!</v>
      </c>
      <c r="AB767" s="25">
        <f>ROUND(K767+Q767-T767,2)</f>
        <v>16037.74</v>
      </c>
      <c r="AC767" s="26"/>
      <c r="AD767" s="26"/>
      <c r="AE767" s="26"/>
      <c r="AF767" s="26"/>
      <c r="AG767" s="27"/>
      <c r="AH767" s="26"/>
      <c r="AI767" s="26"/>
      <c r="AJ767" s="26"/>
      <c r="AK767" s="26"/>
      <c r="AL767" s="26"/>
      <c r="AM767" s="26"/>
    </row>
    <row r="768" spans="1:40" ht="14" x14ac:dyDescent="0.3">
      <c r="A768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768" s="11">
        <v>106</v>
      </c>
      <c r="C768" s="249" t="str">
        <f t="shared" si="92"/>
        <v>2级-2级</v>
      </c>
      <c r="D768" s="249" t="s">
        <v>29</v>
      </c>
      <c r="E768" s="249" t="s">
        <v>158</v>
      </c>
      <c r="F768" s="249" t="s">
        <v>29</v>
      </c>
      <c r="G768" s="249" t="s">
        <v>54</v>
      </c>
      <c r="H768" s="280">
        <f>IF(I768="主营业务收入",1,IF(I768="营业收入",2,IF(I768="租赁收入",3,IF(I768="利息收入",4,IF(I768="企业拆借利息收入",5,IF(I768="其他业务收入",6,IF(I768="其他收入",7,IF(I768="主营业务成本",8,IF(I768="营业成本",9,IF(I768="生产成本",10,IF(I768="其他业务成本",11,IF(I768="主营业务支出",12,IF(I768="其他业务支出",13,IF(I768="营业外支出",14,IF(I768="材料采购",15,IF(I768="库存商品",16,IF(I768="库存内销商品",17,IF(I768="其他应收款",18,IF(I768="长期股权投资",19,IF(I768="其他应付款",20,IF(I768="财务费用",21,IF(I768="管理费用",22,IF(I768="管理费",23,IF(I768="销售费用",24,IF(I768="投资收益",25,IF(I768="资产处置收益",26,B))))))))))))))))))))))))))</f>
        <v>24</v>
      </c>
      <c r="I768" s="122" t="s">
        <v>115</v>
      </c>
      <c r="J768" s="16"/>
      <c r="K768" s="215">
        <v>8814.16</v>
      </c>
      <c r="L768" s="185"/>
      <c r="M768" s="185"/>
      <c r="N768" s="185"/>
      <c r="O768" s="89"/>
      <c r="P768" s="89"/>
      <c r="Q768" s="91"/>
      <c r="R768" s="21"/>
      <c r="S768" s="21"/>
      <c r="T768" s="22"/>
      <c r="U768" s="21"/>
      <c r="V768" s="21"/>
      <c r="W768" s="22"/>
      <c r="X768" s="23"/>
      <c r="Y768" s="23"/>
      <c r="Z768" s="24"/>
      <c r="AA768" s="25" t="e">
        <f>ROUND(#REF!-W768-Z768,2)</f>
        <v>#REF!</v>
      </c>
      <c r="AB768" s="25">
        <f>ROUND(K768+Q768-T768,2)</f>
        <v>8814.16</v>
      </c>
      <c r="AC768" s="26"/>
      <c r="AD768" s="26"/>
      <c r="AE768" s="26"/>
      <c r="AF768" s="26"/>
      <c r="AG768" s="27"/>
      <c r="AH768" s="26"/>
      <c r="AI768" s="26"/>
      <c r="AJ768" s="26"/>
      <c r="AK768" s="26"/>
      <c r="AL768" s="26"/>
      <c r="AM768" s="26"/>
    </row>
    <row r="769" spans="1:39" ht="14" x14ac:dyDescent="0.3">
      <c r="A769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769" s="11">
        <v>782</v>
      </c>
      <c r="C769" s="249" t="str">
        <f t="shared" si="92"/>
        <v>2级-3级</v>
      </c>
      <c r="D769" s="249" t="s">
        <v>29</v>
      </c>
      <c r="E769" s="249" t="s">
        <v>44</v>
      </c>
      <c r="F769" s="250" t="s">
        <v>33</v>
      </c>
      <c r="G769" s="250" t="s">
        <v>463</v>
      </c>
      <c r="H769" s="280">
        <f>IF(I769="主营业务收入",1,IF(I769="营业收入",2,IF(I769="租赁收入",3,IF(I769="利息收入",4,IF(I769="企业拆借利息收入",5,IF(I769="其他业务收入",6,IF(I769="其他收入",7,IF(I769="主营业务成本",8,IF(I769="营业成本",9,IF(I769="生产成本",10,IF(I769="其他业务成本",11,IF(I769="主营业务支出",12,IF(I769="其他业务支出",13,IF(I769="营业外支出",14,IF(I769="材料采购",15,IF(I769="库存商品",16,IF(I769="库存内销商品",17,IF(I769="其他应收款",18,IF(I769="长期股权投资",19,IF(I769="其他应付款",20,IF(I769="财务费用",21,IF(I769="管理费用",22,IF(I769="管理费",23,IF(I769="销售费用",24,IF(I769="投资收益",25,IF(I769="资产处置收益",26,B))))))))))))))))))))))))))</f>
        <v>24</v>
      </c>
      <c r="I769" s="122" t="s">
        <v>115</v>
      </c>
      <c r="J769" s="87" t="s">
        <v>625</v>
      </c>
      <c r="K769" s="215">
        <v>4336.29</v>
      </c>
      <c r="L769" s="185"/>
      <c r="M769" s="185"/>
      <c r="N769" s="185"/>
      <c r="O769" s="89"/>
      <c r="P769" s="89"/>
      <c r="Q769" s="91"/>
      <c r="R769" s="21"/>
      <c r="S769" s="21"/>
      <c r="T769" s="22"/>
      <c r="U769" s="21"/>
      <c r="V769" s="21"/>
      <c r="W769" s="22"/>
      <c r="X769" s="23"/>
      <c r="Y769" s="23"/>
      <c r="Z769" s="24"/>
      <c r="AA769" s="25" t="e">
        <f>ROUND(#REF!-W769-Z769,2)</f>
        <v>#REF!</v>
      </c>
      <c r="AB769" s="25">
        <f>ROUND(K768+Q769-T769,2)</f>
        <v>8814.16</v>
      </c>
      <c r="AC769" s="26"/>
      <c r="AD769" s="26"/>
      <c r="AE769" s="26"/>
      <c r="AF769" s="26"/>
      <c r="AG769" s="27"/>
      <c r="AH769" s="26"/>
      <c r="AI769" s="26"/>
      <c r="AJ769" s="26"/>
      <c r="AK769" s="26"/>
      <c r="AL769" s="26"/>
      <c r="AM769" s="26"/>
    </row>
    <row r="770" spans="1:39" ht="14" x14ac:dyDescent="0.3">
      <c r="A770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770" s="11">
        <v>40</v>
      </c>
      <c r="C770" s="249" t="str">
        <f t="shared" si="92"/>
        <v>3级-3级</v>
      </c>
      <c r="D770" s="249" t="s">
        <v>659</v>
      </c>
      <c r="E770" s="249" t="s">
        <v>81</v>
      </c>
      <c r="F770" s="249" t="s">
        <v>659</v>
      </c>
      <c r="G770" s="249" t="s">
        <v>117</v>
      </c>
      <c r="H770" s="280">
        <f>IF(I770="主营业务收入",1,IF(I770="营业收入",2,IF(I770="租赁收入",3,IF(I770="利息收入",4,IF(I770="企业拆借利息收入",5,IF(I770="其他业务收入",6,IF(I770="其他收入",7,IF(I770="主营业务成本",8,IF(I770="营业成本",9,IF(I770="生产成本",10,IF(I770="其他业务成本",11,IF(I770="主营业务支出",12,IF(I770="其他业务支出",13,IF(I770="营业外支出",14,IF(I770="材料采购",15,IF(I770="库存商品",16,IF(I770="库存内销商品",17,IF(I770="其他应收款",18,IF(I770="长期股权投资",19,IF(I770="其他应付款",20,IF(I770="财务费用",21,IF(I770="管理费用",22,IF(I770="管理费",23,IF(I770="销售费用",24,IF(I770="投资收益",25,IF(I770="资产处置收益",26,B))))))))))))))))))))))))))</f>
        <v>24</v>
      </c>
      <c r="I770" s="122" t="s">
        <v>115</v>
      </c>
      <c r="J770" s="16" t="s">
        <v>118</v>
      </c>
      <c r="K770" s="215">
        <v>3989</v>
      </c>
      <c r="L770" s="185"/>
      <c r="M770" s="185"/>
      <c r="N770" s="185"/>
      <c r="O770" s="89"/>
      <c r="P770" s="89"/>
      <c r="Q770" s="91"/>
      <c r="R770" s="21"/>
      <c r="S770" s="21"/>
      <c r="T770" s="22"/>
      <c r="U770" s="21"/>
      <c r="V770" s="21"/>
      <c r="W770" s="22"/>
      <c r="X770" s="23"/>
      <c r="Y770" s="23"/>
      <c r="Z770" s="24"/>
      <c r="AA770" s="25" t="e">
        <f>ROUND(#REF!-W770-Z770,2)</f>
        <v>#REF!</v>
      </c>
      <c r="AB770" s="25">
        <f>ROUND(K770+Q770-T770,2)</f>
        <v>3989</v>
      </c>
      <c r="AC770" s="26"/>
      <c r="AD770" s="26"/>
      <c r="AE770" s="26"/>
      <c r="AF770" s="26"/>
      <c r="AG770" s="27"/>
      <c r="AH770" s="26"/>
      <c r="AI770" s="26"/>
      <c r="AJ770" s="26"/>
      <c r="AK770" s="26"/>
      <c r="AL770" s="26"/>
      <c r="AM770" s="26"/>
    </row>
    <row r="771" spans="1:39" ht="14" x14ac:dyDescent="0.3">
      <c r="A771" s="174" t="str">
        <f t="shared" ref="A771:A776" si="93"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771" s="11">
        <v>552</v>
      </c>
      <c r="C771" s="249" t="s">
        <v>496</v>
      </c>
      <c r="D771" s="249" t="s">
        <v>33</v>
      </c>
      <c r="E771" s="249" t="s">
        <v>34</v>
      </c>
      <c r="F771" s="249" t="s">
        <v>33</v>
      </c>
      <c r="G771" s="249" t="s">
        <v>146</v>
      </c>
      <c r="H771" s="280">
        <f>IF(I771="主营业务收入",1,IF(I771="营业收入",2,IF(I771="租赁收入",3,IF(I771="利息收入",4,IF(I771="企业拆借利息收入",5,IF(I771="其他业务收入",6,IF(I771="其他收入",7,IF(I771="主营业务成本",8,IF(I771="营业成本",9,IF(I771="生产成本",10,IF(I771="其他业务成本",11,IF(I771="主营业务支出",12,IF(I771="其他业务支出",13,IF(I771="营业外支出",14,IF(I771="材料采购",15,IF(I771="库存商品",16,IF(I771="库存内销商品",17,IF(I771="其他应收款",18,IF(I771="长期股权投资",19,IF(I771="其他应付款",20,IF(I771="财务费用",21,IF(I771="管理费用",22,IF(I771="管理费",23,IF(I771="销售费用",24,IF(I771="投资收益",25,IF(I771="资产处置收益",26,B))))))))))))))))))))))))))</f>
        <v>24</v>
      </c>
      <c r="I771" s="122" t="s">
        <v>115</v>
      </c>
      <c r="J771" s="16"/>
      <c r="K771" s="215">
        <v>109.8</v>
      </c>
      <c r="L771" s="185"/>
      <c r="M771" s="185"/>
      <c r="N771" s="185"/>
      <c r="O771" s="89"/>
      <c r="P771" s="90"/>
      <c r="Q771" s="91"/>
      <c r="R771" s="21"/>
      <c r="S771" s="21"/>
      <c r="T771" s="22"/>
      <c r="U771" s="21"/>
      <c r="V771" s="21"/>
      <c r="W771" s="22"/>
      <c r="X771" s="23"/>
      <c r="Y771" s="23"/>
      <c r="Z771" s="24"/>
      <c r="AA771" s="25">
        <v>0</v>
      </c>
      <c r="AB771" s="25">
        <v>109.8</v>
      </c>
      <c r="AC771" s="26"/>
      <c r="AD771" s="26"/>
      <c r="AE771" s="26"/>
      <c r="AF771" s="26"/>
      <c r="AG771" s="27"/>
      <c r="AH771" s="26"/>
      <c r="AI771" s="26"/>
      <c r="AJ771" s="26"/>
      <c r="AK771" s="26"/>
      <c r="AL771" s="26"/>
      <c r="AM771" s="26"/>
    </row>
    <row r="772" spans="1:39" ht="13" customHeight="1" x14ac:dyDescent="0.3">
      <c r="A772" s="174" t="str">
        <f t="shared" si="93"/>
        <v>[提取结果.xlsx]02-关联交易等事项统计表-大新文创-2内部关联交易</v>
      </c>
      <c r="B772" s="11">
        <v>554</v>
      </c>
      <c r="C772" s="249" t="s">
        <v>497</v>
      </c>
      <c r="D772" s="249" t="s">
        <v>33</v>
      </c>
      <c r="E772" s="249" t="s">
        <v>34</v>
      </c>
      <c r="F772" s="249" t="s">
        <v>29</v>
      </c>
      <c r="G772" s="249" t="s">
        <v>46</v>
      </c>
      <c r="H772" s="280">
        <f>IF(I772="主营业务收入",1,IF(I772="营业收入",2,IF(I772="租赁收入",3,IF(I772="利息收入",4,IF(I772="企业拆借利息收入",5,IF(I772="其他业务收入",6,IF(I772="其他收入",7,IF(I772="主营业务成本",8,IF(I772="营业成本",9,IF(I772="生产成本",10,IF(I772="其他业务成本",11,IF(I772="主营业务支出",12,IF(I772="其他业务支出",13,IF(I772="营业外支出",14,IF(I772="材料采购",15,IF(I772="库存商品",16,IF(I772="库存内销商品",17,IF(I772="其他应收款",18,IF(I772="长期股权投资",19,IF(I772="其他应付款",20,IF(I772="财务费用",21,IF(I772="管理费用",22,IF(I772="管理费",23,IF(I772="销售费用",24,IF(I772="投资收益",25,IF(I772="资产处置收益",26,B))))))))))))))))))))))))))</f>
        <v>24</v>
      </c>
      <c r="I772" s="122" t="s">
        <v>115</v>
      </c>
      <c r="J772" s="16"/>
      <c r="K772" s="215">
        <v>91.2</v>
      </c>
      <c r="O772" s="89"/>
      <c r="P772" s="89"/>
      <c r="Q772" s="91"/>
      <c r="R772" s="21"/>
      <c r="S772" s="21"/>
      <c r="T772" s="22"/>
      <c r="U772" s="21"/>
      <c r="V772" s="21"/>
      <c r="W772" s="22"/>
      <c r="X772" s="23"/>
      <c r="Y772" s="23"/>
      <c r="Z772" s="24"/>
      <c r="AA772" s="25">
        <v>0</v>
      </c>
      <c r="AB772" s="25">
        <v>91.2</v>
      </c>
      <c r="AC772" s="26"/>
      <c r="AD772" s="26"/>
      <c r="AE772" s="26"/>
      <c r="AF772" s="26"/>
      <c r="AG772" s="27"/>
      <c r="AH772" s="26"/>
      <c r="AI772" s="26"/>
      <c r="AJ772" s="26"/>
      <c r="AK772" s="26"/>
      <c r="AL772" s="26"/>
      <c r="AM772" s="26"/>
    </row>
    <row r="773" spans="1:39" ht="13" customHeight="1" x14ac:dyDescent="0.3">
      <c r="A773" s="174" t="str">
        <f t="shared" si="93"/>
        <v>[提取结果.xlsx]02-关联交易等事项统计表-大新文创-2内部关联交易</v>
      </c>
      <c r="B773" s="11">
        <v>553</v>
      </c>
      <c r="C773" s="249" t="s">
        <v>496</v>
      </c>
      <c r="D773" s="249" t="s">
        <v>33</v>
      </c>
      <c r="E773" s="249" t="s">
        <v>34</v>
      </c>
      <c r="F773" s="249" t="s">
        <v>33</v>
      </c>
      <c r="G773" s="249" t="s">
        <v>112</v>
      </c>
      <c r="H773" s="280">
        <f>IF(I773="主营业务收入",1,IF(I773="营业收入",2,IF(I773="租赁收入",3,IF(I773="利息收入",4,IF(I773="企业拆借利息收入",5,IF(I773="其他业务收入",6,IF(I773="其他收入",7,IF(I773="主营业务成本",8,IF(I773="营业成本",9,IF(I773="生产成本",10,IF(I773="其他业务成本",11,IF(I773="主营业务支出",12,IF(I773="其他业务支出",13,IF(I773="营业外支出",14,IF(I773="材料采购",15,IF(I773="库存商品",16,IF(I773="库存内销商品",17,IF(I773="其他应收款",18,IF(I773="长期股权投资",19,IF(I773="其他应付款",20,IF(I773="财务费用",21,IF(I773="管理费用",22,IF(I773="管理费",23,IF(I773="销售费用",24,IF(I773="投资收益",25,IF(I773="资产处置收益",26,B))))))))))))))))))))))))))</f>
        <v>24</v>
      </c>
      <c r="I773" s="122" t="s">
        <v>115</v>
      </c>
      <c r="J773" s="16"/>
      <c r="K773" s="215">
        <v>79.2</v>
      </c>
      <c r="L773" s="185"/>
      <c r="M773" s="185"/>
      <c r="N773" s="185"/>
      <c r="O773" s="89"/>
      <c r="P773" s="89"/>
      <c r="Q773" s="91"/>
      <c r="R773" s="21"/>
      <c r="S773" s="21"/>
      <c r="T773" s="22"/>
      <c r="U773" s="21"/>
      <c r="V773" s="21"/>
      <c r="W773" s="22"/>
      <c r="X773" s="23"/>
      <c r="Y773" s="23"/>
      <c r="Z773" s="24"/>
      <c r="AA773" s="25">
        <v>0</v>
      </c>
      <c r="AB773" s="25">
        <v>79.2</v>
      </c>
      <c r="AC773" s="26"/>
      <c r="AD773" s="26"/>
      <c r="AE773" s="26"/>
      <c r="AF773" s="26"/>
      <c r="AG773" s="27"/>
      <c r="AH773" s="26"/>
      <c r="AI773" s="26"/>
      <c r="AJ773" s="26"/>
      <c r="AK773" s="26"/>
      <c r="AL773" s="26"/>
      <c r="AM773" s="26"/>
    </row>
    <row r="774" spans="1:39" ht="13" customHeight="1" x14ac:dyDescent="0.3">
      <c r="A774" s="174" t="str">
        <f t="shared" si="93"/>
        <v>[提取结果.xlsx]02-关联交易等事项统计表-大新文创-2内部关联交易</v>
      </c>
      <c r="B774" s="11">
        <v>551</v>
      </c>
      <c r="C774" s="249" t="s">
        <v>497</v>
      </c>
      <c r="D774" s="249" t="s">
        <v>33</v>
      </c>
      <c r="E774" s="249" t="s">
        <v>34</v>
      </c>
      <c r="F774" s="249" t="s">
        <v>29</v>
      </c>
      <c r="G774" s="249" t="s">
        <v>44</v>
      </c>
      <c r="H774" s="280">
        <f>IF(I774="主营业务收入",1,IF(I774="营业收入",2,IF(I774="租赁收入",3,IF(I774="利息收入",4,IF(I774="企业拆借利息收入",5,IF(I774="其他业务收入",6,IF(I774="其他收入",7,IF(I774="主营业务成本",8,IF(I774="营业成本",9,IF(I774="生产成本",10,IF(I774="其他业务成本",11,IF(I774="主营业务支出",12,IF(I774="其他业务支出",13,IF(I774="营业外支出",14,IF(I774="材料采购",15,IF(I774="库存商品",16,IF(I774="库存内销商品",17,IF(I774="其他应收款",18,IF(I774="长期股权投资",19,IF(I774="其他应付款",20,IF(I774="财务费用",21,IF(I774="管理费用",22,IF(I774="管理费",23,IF(I774="销售费用",24,IF(I774="投资收益",25,IF(I774="资产处置收益",26,B))))))))))))))))))))))))))</f>
        <v>24</v>
      </c>
      <c r="I774" s="122" t="s">
        <v>115</v>
      </c>
      <c r="J774" s="16"/>
      <c r="K774" s="215">
        <v>42</v>
      </c>
      <c r="L774" s="185"/>
      <c r="M774" s="185"/>
      <c r="N774" s="185"/>
      <c r="O774" s="89"/>
      <c r="P774" s="90"/>
      <c r="Q774" s="91"/>
      <c r="R774" s="21"/>
      <c r="S774" s="21"/>
      <c r="T774" s="22"/>
      <c r="U774" s="21"/>
      <c r="V774" s="21"/>
      <c r="W774" s="22"/>
      <c r="X774" s="23"/>
      <c r="Y774" s="23"/>
      <c r="Z774" s="24"/>
      <c r="AA774" s="25">
        <v>0</v>
      </c>
      <c r="AB774" s="25">
        <v>42</v>
      </c>
      <c r="AC774" s="26"/>
      <c r="AD774" s="26"/>
      <c r="AE774" s="26"/>
      <c r="AF774" s="26"/>
      <c r="AG774" s="27"/>
      <c r="AH774" s="26"/>
      <c r="AI774" s="26"/>
      <c r="AJ774" s="26"/>
      <c r="AK774" s="26"/>
      <c r="AL774" s="26"/>
      <c r="AM774" s="26"/>
    </row>
    <row r="775" spans="1:39" ht="14" x14ac:dyDescent="0.3">
      <c r="A775" s="174" t="str">
        <f t="shared" si="93"/>
        <v>[提取结果.xlsx]02-关联交易等事项统计表-大新文创-2内部关联交易</v>
      </c>
      <c r="B775" s="11">
        <v>549</v>
      </c>
      <c r="C775" s="249" t="s">
        <v>497</v>
      </c>
      <c r="D775" s="249" t="s">
        <v>33</v>
      </c>
      <c r="E775" s="249" t="s">
        <v>34</v>
      </c>
      <c r="F775" s="249" t="s">
        <v>29</v>
      </c>
      <c r="G775" s="249" t="s">
        <v>158</v>
      </c>
      <c r="H775" s="280">
        <f>IF(I775="主营业务收入",1,IF(I775="营业收入",2,IF(I775="租赁收入",3,IF(I775="利息收入",4,IF(I775="企业拆借利息收入",5,IF(I775="其他业务收入",6,IF(I775="其他收入",7,IF(I775="主营业务成本",8,IF(I775="营业成本",9,IF(I775="生产成本",10,IF(I775="其他业务成本",11,IF(I775="主营业务支出",12,IF(I775="其他业务支出",13,IF(I775="营业外支出",14,IF(I775="材料采购",15,IF(I775="库存商品",16,IF(I775="库存内销商品",17,IF(I775="其他应收款",18,IF(I775="长期股权投资",19,IF(I775="其他应付款",20,IF(I775="财务费用",21,IF(I775="管理费用",22,IF(I775="管理费",23,IF(I775="销售费用",24,IF(I775="投资收益",25,IF(I775="资产处置收益",26,B))))))))))))))))))))))))))</f>
        <v>24</v>
      </c>
      <c r="I775" s="122" t="s">
        <v>115</v>
      </c>
      <c r="J775" s="16"/>
      <c r="K775" s="215">
        <v>33</v>
      </c>
      <c r="L775" s="198"/>
      <c r="M775" s="198"/>
      <c r="N775" s="198"/>
      <c r="O775" s="89"/>
      <c r="P775" s="89"/>
      <c r="Q775" s="91"/>
      <c r="R775" s="21"/>
      <c r="S775" s="21"/>
      <c r="T775" s="22"/>
      <c r="U775" s="21"/>
      <c r="V775" s="21"/>
      <c r="W775" s="22"/>
      <c r="X775" s="23"/>
      <c r="Y775" s="23"/>
      <c r="Z775" s="24"/>
      <c r="AA775" s="25">
        <v>0</v>
      </c>
      <c r="AB775" s="25">
        <v>33</v>
      </c>
      <c r="AC775" s="26"/>
      <c r="AD775" s="26"/>
      <c r="AE775" s="26"/>
      <c r="AF775" s="26"/>
      <c r="AG775" s="27"/>
      <c r="AH775" s="26"/>
      <c r="AI775" s="26"/>
      <c r="AJ775" s="26"/>
      <c r="AK775" s="26"/>
      <c r="AL775" s="26"/>
      <c r="AM775" s="26"/>
    </row>
    <row r="776" spans="1:39" ht="14" x14ac:dyDescent="0.3">
      <c r="A776" s="174" t="str">
        <f t="shared" si="93"/>
        <v>[提取结果.xlsx]02-关联交易等事项统计表-大新文创-2内部关联交易</v>
      </c>
      <c r="B776" s="11">
        <v>550</v>
      </c>
      <c r="C776" s="249" t="s">
        <v>496</v>
      </c>
      <c r="D776" s="249" t="s">
        <v>33</v>
      </c>
      <c r="E776" s="249" t="s">
        <v>34</v>
      </c>
      <c r="F776" s="249" t="s">
        <v>33</v>
      </c>
      <c r="G776" s="249" t="s">
        <v>117</v>
      </c>
      <c r="H776" s="280">
        <f>IF(I776="主营业务收入",1,IF(I776="营业收入",2,IF(I776="租赁收入",3,IF(I776="利息收入",4,IF(I776="企业拆借利息收入",5,IF(I776="其他业务收入",6,IF(I776="其他收入",7,IF(I776="主营业务成本",8,IF(I776="营业成本",9,IF(I776="生产成本",10,IF(I776="其他业务成本",11,IF(I776="主营业务支出",12,IF(I776="其他业务支出",13,IF(I776="营业外支出",14,IF(I776="材料采购",15,IF(I776="库存商品",16,IF(I776="库存内销商品",17,IF(I776="其他应收款",18,IF(I776="长期股权投资",19,IF(I776="其他应付款",20,IF(I776="财务费用",21,IF(I776="管理费用",22,IF(I776="管理费",23,IF(I776="销售费用",24,IF(I776="投资收益",25,IF(I776="资产处置收益",26,B))))))))))))))))))))))))))</f>
        <v>24</v>
      </c>
      <c r="I776" s="122" t="s">
        <v>115</v>
      </c>
      <c r="J776" s="16"/>
      <c r="K776" s="215">
        <v>33</v>
      </c>
      <c r="L776" s="185"/>
      <c r="M776" s="185"/>
      <c r="N776" s="185"/>
      <c r="O776" s="89"/>
      <c r="P776" s="89"/>
      <c r="Q776" s="91"/>
      <c r="R776" s="21"/>
      <c r="S776" s="21"/>
      <c r="T776" s="22"/>
      <c r="U776" s="21"/>
      <c r="V776" s="21"/>
      <c r="W776" s="22"/>
      <c r="X776" s="23"/>
      <c r="Y776" s="23"/>
      <c r="Z776" s="24"/>
      <c r="AA776" s="25">
        <v>0</v>
      </c>
      <c r="AB776" s="25">
        <v>33</v>
      </c>
      <c r="AC776" s="26"/>
      <c r="AD776" s="26"/>
      <c r="AE776" s="26"/>
      <c r="AF776" s="26"/>
      <c r="AG776" s="27"/>
      <c r="AH776" s="26"/>
      <c r="AI776" s="26"/>
      <c r="AJ776" s="26"/>
      <c r="AK776" s="26"/>
      <c r="AL776" s="26"/>
      <c r="AM776" s="26"/>
    </row>
    <row r="777" spans="1:39" ht="14" x14ac:dyDescent="0.3">
      <c r="A777" s="174" t="str">
        <f t="shared" ref="A777:A789" si="94"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777" s="11">
        <v>11</v>
      </c>
      <c r="C777" s="249" t="str">
        <f t="shared" ref="C777:C790" si="95">TEXT(D777,"000")&amp;"-"&amp;TEXT(F777,"000")</f>
        <v>1级-2级</v>
      </c>
      <c r="D777" s="249" t="s">
        <v>27</v>
      </c>
      <c r="E777" s="249" t="s">
        <v>28</v>
      </c>
      <c r="F777" s="249" t="s">
        <v>29</v>
      </c>
      <c r="G777" s="249" t="s">
        <v>49</v>
      </c>
      <c r="H777" s="280">
        <f>IF(I777="主营业务收入",1,IF(I777="营业收入",2,IF(I777="租赁收入",3,IF(I777="利息收入",4,IF(I777="企业拆借利息收入",5,IF(I777="其他业务收入",6,IF(I777="其他收入",7,IF(I777="主营业务成本",8,IF(I777="营业成本",9,IF(I777="生产成本",10,IF(I777="其他业务成本",11,IF(I777="主营业务支出",12,IF(I777="其他业务支出",13,IF(I777="营业外支出",14,IF(I777="材料采购",15,IF(I777="库存商品",16,IF(I777="库存内销商品",17,IF(I777="其他应收款",18,IF(I777="长期股权投资",19,IF(I777="其他应付款",20,IF(I777="财务费用",21,IF(I777="管理费用",22,IF(I777="管理费",23,IF(I777="销售费用",24,IF(I777="投资收益",25,IF(I777="资产处置收益",26,B))))))))))))))))))))))))))</f>
        <v>25</v>
      </c>
      <c r="I777" s="122" t="s">
        <v>45</v>
      </c>
      <c r="J777" s="16"/>
      <c r="K777" s="215">
        <f>3742464.95+150000000</f>
        <v>153742464.94999999</v>
      </c>
      <c r="L777" s="16"/>
      <c r="M777" s="16"/>
      <c r="N777" s="17"/>
      <c r="O777" s="89"/>
      <c r="P777" s="89"/>
      <c r="Q777" s="91"/>
      <c r="R777" s="21"/>
      <c r="S777" s="21"/>
      <c r="T777" s="22"/>
      <c r="U777" s="21"/>
      <c r="V777" s="21"/>
      <c r="W777" s="22"/>
      <c r="X777" s="23"/>
      <c r="Y777" s="23"/>
      <c r="Z777" s="24"/>
      <c r="AA777" s="25">
        <f t="shared" ref="AA777:AA790" si="96">ROUND(K777-W777-Z777,2)</f>
        <v>153742464.94999999</v>
      </c>
      <c r="AB777" s="25">
        <f t="shared" ref="AB777:AB790" si="97">ROUND(N777+Q777-T777,2)</f>
        <v>0</v>
      </c>
      <c r="AC777" s="26"/>
      <c r="AD777" s="26"/>
      <c r="AE777" s="26"/>
      <c r="AF777" s="26"/>
      <c r="AG777" s="27"/>
      <c r="AH777" s="26"/>
      <c r="AI777" s="26"/>
      <c r="AJ777" s="26"/>
      <c r="AK777" s="26"/>
      <c r="AL777" s="26"/>
      <c r="AM777" s="26"/>
    </row>
    <row r="778" spans="1:39" ht="13" customHeight="1" x14ac:dyDescent="0.3">
      <c r="A778" s="174" t="str">
        <f t="shared" si="94"/>
        <v>[提取结果.xlsx]02-关联交易等事项统计表-集团总部-2内部关联交易</v>
      </c>
      <c r="B778" s="11">
        <v>8</v>
      </c>
      <c r="C778" s="249" t="str">
        <f t="shared" si="95"/>
        <v>1级-2级</v>
      </c>
      <c r="D778" s="249" t="s">
        <v>27</v>
      </c>
      <c r="E778" s="249" t="s">
        <v>28</v>
      </c>
      <c r="F778" s="249" t="s">
        <v>29</v>
      </c>
      <c r="G778" s="249" t="s">
        <v>46</v>
      </c>
      <c r="H778" s="280">
        <f>IF(I778="主营业务收入",1,IF(I778="营业收入",2,IF(I778="租赁收入",3,IF(I778="利息收入",4,IF(I778="企业拆借利息收入",5,IF(I778="其他业务收入",6,IF(I778="其他收入",7,IF(I778="主营业务成本",8,IF(I778="营业成本",9,IF(I778="生产成本",10,IF(I778="其他业务成本",11,IF(I778="主营业务支出",12,IF(I778="其他业务支出",13,IF(I778="营业外支出",14,IF(I778="材料采购",15,IF(I778="库存商品",16,IF(I778="库存内销商品",17,IF(I778="其他应收款",18,IF(I778="长期股权投资",19,IF(I778="其他应付款",20,IF(I778="财务费用",21,IF(I778="管理费用",22,IF(I778="管理费",23,IF(I778="销售费用",24,IF(I778="投资收益",25,IF(I778="资产处置收益",26,B))))))))))))))))))))))))))</f>
        <v>25</v>
      </c>
      <c r="I778" s="122" t="s">
        <v>45</v>
      </c>
      <c r="J778" s="16"/>
      <c r="K778" s="215">
        <v>95000000</v>
      </c>
      <c r="L778" s="16"/>
      <c r="M778" s="16"/>
      <c r="N778" s="17"/>
      <c r="O778" s="89"/>
      <c r="P778" s="89"/>
      <c r="Q778" s="91"/>
      <c r="R778" s="21"/>
      <c r="S778" s="21"/>
      <c r="T778" s="22"/>
      <c r="U778" s="21"/>
      <c r="V778" s="21"/>
      <c r="W778" s="22"/>
      <c r="X778" s="23"/>
      <c r="Y778" s="23"/>
      <c r="Z778" s="24"/>
      <c r="AA778" s="25">
        <f t="shared" si="96"/>
        <v>95000000</v>
      </c>
      <c r="AB778" s="25">
        <f t="shared" si="97"/>
        <v>0</v>
      </c>
      <c r="AC778" s="26"/>
      <c r="AD778" s="26"/>
      <c r="AE778" s="26"/>
      <c r="AF778" s="26"/>
      <c r="AG778" s="27"/>
      <c r="AH778" s="26"/>
      <c r="AI778" s="26"/>
      <c r="AJ778" s="26"/>
      <c r="AK778" s="26"/>
      <c r="AL778" s="26"/>
      <c r="AM778" s="26"/>
    </row>
    <row r="779" spans="1:39" ht="14.5" customHeight="1" x14ac:dyDescent="0.3">
      <c r="A779" s="174" t="str">
        <f t="shared" si="94"/>
        <v>[提取结果.xlsx]02-关联交易等事项统计表-集团总部-2内部关联交易</v>
      </c>
      <c r="B779" s="11">
        <v>17</v>
      </c>
      <c r="C779" s="249" t="str">
        <f t="shared" si="95"/>
        <v>1级-2级</v>
      </c>
      <c r="D779" s="249" t="s">
        <v>27</v>
      </c>
      <c r="E779" s="249" t="s">
        <v>28</v>
      </c>
      <c r="F779" s="249" t="s">
        <v>29</v>
      </c>
      <c r="G779" s="249" t="s">
        <v>55</v>
      </c>
      <c r="H779" s="280">
        <f>IF(I779="主营业务收入",1,IF(I779="营业收入",2,IF(I779="租赁收入",3,IF(I779="利息收入",4,IF(I779="企业拆借利息收入",5,IF(I779="其他业务收入",6,IF(I779="其他收入",7,IF(I779="主营业务成本",8,IF(I779="营业成本",9,IF(I779="生产成本",10,IF(I779="其他业务成本",11,IF(I779="主营业务支出",12,IF(I779="其他业务支出",13,IF(I779="营业外支出",14,IF(I779="材料采购",15,IF(I779="库存商品",16,IF(I779="库存内销商品",17,IF(I779="其他应收款",18,IF(I779="长期股权投资",19,IF(I779="其他应付款",20,IF(I779="财务费用",21,IF(I779="管理费用",22,IF(I779="管理费",23,IF(I779="销售费用",24,IF(I779="投资收益",25,IF(I779="资产处置收益",26,B))))))))))))))))))))))))))</f>
        <v>25</v>
      </c>
      <c r="I779" s="122" t="s">
        <v>45</v>
      </c>
      <c r="J779" s="16"/>
      <c r="K779" s="215">
        <v>10700447.810000001</v>
      </c>
      <c r="L779" s="16"/>
      <c r="M779" s="16"/>
      <c r="N779" s="17"/>
      <c r="O779" s="89"/>
      <c r="P779" s="89"/>
      <c r="Q779" s="91"/>
      <c r="R779" s="21"/>
      <c r="S779" s="21"/>
      <c r="T779" s="22"/>
      <c r="U779" s="21"/>
      <c r="V779" s="21"/>
      <c r="W779" s="22"/>
      <c r="X779" s="23"/>
      <c r="Y779" s="23"/>
      <c r="Z779" s="24"/>
      <c r="AA779" s="25">
        <f t="shared" si="96"/>
        <v>10700447.810000001</v>
      </c>
      <c r="AB779" s="25">
        <f t="shared" si="97"/>
        <v>0</v>
      </c>
      <c r="AC779" s="26"/>
      <c r="AD779" s="26"/>
      <c r="AE779" s="26"/>
      <c r="AF779" s="26"/>
      <c r="AG779" s="27"/>
      <c r="AH779" s="26"/>
      <c r="AI779" s="26"/>
      <c r="AJ779" s="26"/>
      <c r="AK779" s="26"/>
      <c r="AL779" s="26"/>
      <c r="AM779" s="26"/>
    </row>
    <row r="780" spans="1:39" ht="14" x14ac:dyDescent="0.3">
      <c r="A780" s="174" t="str">
        <f t="shared" si="94"/>
        <v>[提取结果.xlsx]02-关联交易等事项统计表-集团总部-2内部关联交易</v>
      </c>
      <c r="B780" s="11">
        <v>12</v>
      </c>
      <c r="C780" s="249" t="str">
        <f t="shared" si="95"/>
        <v>1级-2级</v>
      </c>
      <c r="D780" s="249" t="s">
        <v>27</v>
      </c>
      <c r="E780" s="249" t="s">
        <v>28</v>
      </c>
      <c r="F780" s="249" t="s">
        <v>29</v>
      </c>
      <c r="G780" s="249" t="s">
        <v>50</v>
      </c>
      <c r="H780" s="280">
        <f>IF(I780="主营业务收入",1,IF(I780="营业收入",2,IF(I780="租赁收入",3,IF(I780="利息收入",4,IF(I780="企业拆借利息收入",5,IF(I780="其他业务收入",6,IF(I780="其他收入",7,IF(I780="主营业务成本",8,IF(I780="营业成本",9,IF(I780="生产成本",10,IF(I780="其他业务成本",11,IF(I780="主营业务支出",12,IF(I780="其他业务支出",13,IF(I780="营业外支出",14,IF(I780="材料采购",15,IF(I780="库存商品",16,IF(I780="库存内销商品",17,IF(I780="其他应收款",18,IF(I780="长期股权投资",19,IF(I780="其他应付款",20,IF(I780="财务费用",21,IF(I780="管理费用",22,IF(I780="管理费",23,IF(I780="销售费用",24,IF(I780="投资收益",25,IF(I780="资产处置收益",26,B))))))))))))))))))))))))))</f>
        <v>25</v>
      </c>
      <c r="I780" s="122" t="s">
        <v>45</v>
      </c>
      <c r="J780" s="16"/>
      <c r="K780" s="215">
        <v>10329040.84</v>
      </c>
      <c r="L780" s="187"/>
      <c r="M780" s="187"/>
      <c r="N780" s="190"/>
      <c r="O780" s="89"/>
      <c r="P780" s="89"/>
      <c r="Q780" s="91"/>
      <c r="R780" s="21"/>
      <c r="S780" s="21"/>
      <c r="T780" s="22"/>
      <c r="U780" s="21"/>
      <c r="V780" s="21"/>
      <c r="W780" s="22"/>
      <c r="X780" s="23"/>
      <c r="Y780" s="23"/>
      <c r="Z780" s="24"/>
      <c r="AA780" s="266">
        <f t="shared" si="96"/>
        <v>10329040.84</v>
      </c>
      <c r="AB780" s="25">
        <f t="shared" si="97"/>
        <v>0</v>
      </c>
      <c r="AC780" s="26"/>
      <c r="AD780" s="26"/>
      <c r="AE780" s="26"/>
      <c r="AF780" s="26"/>
      <c r="AG780" s="27"/>
      <c r="AH780" s="26"/>
      <c r="AI780" s="26"/>
      <c r="AJ780" s="26"/>
      <c r="AK780" s="26"/>
      <c r="AL780" s="26"/>
      <c r="AM780" s="26"/>
    </row>
    <row r="781" spans="1:39" ht="14.5" customHeight="1" x14ac:dyDescent="0.3">
      <c r="A781" s="174" t="str">
        <f t="shared" si="94"/>
        <v>[提取结果.xlsx]02-关联交易等事项统计表-集团总部-2内部关联交易</v>
      </c>
      <c r="B781" s="11">
        <v>7</v>
      </c>
      <c r="C781" s="249" t="str">
        <f t="shared" si="95"/>
        <v>1级-2级</v>
      </c>
      <c r="D781" s="249" t="s">
        <v>27</v>
      </c>
      <c r="E781" s="249" t="s">
        <v>28</v>
      </c>
      <c r="F781" s="249" t="s">
        <v>29</v>
      </c>
      <c r="G781" s="249" t="s">
        <v>44</v>
      </c>
      <c r="H781" s="280">
        <f>IF(I781="主营业务收入",1,IF(I781="营业收入",2,IF(I781="租赁收入",3,IF(I781="利息收入",4,IF(I781="企业拆借利息收入",5,IF(I781="其他业务收入",6,IF(I781="其他收入",7,IF(I781="主营业务成本",8,IF(I781="营业成本",9,IF(I781="生产成本",10,IF(I781="其他业务成本",11,IF(I781="主营业务支出",12,IF(I781="其他业务支出",13,IF(I781="营业外支出",14,IF(I781="材料采购",15,IF(I781="库存商品",16,IF(I781="库存内销商品",17,IF(I781="其他应收款",18,IF(I781="长期股权投资",19,IF(I781="其他应付款",20,IF(I781="财务费用",21,IF(I781="管理费用",22,IF(I781="管理费",23,IF(I781="销售费用",24,IF(I781="投资收益",25,IF(I781="资产处置收益",26,B))))))))))))))))))))))))))</f>
        <v>25</v>
      </c>
      <c r="I781" s="122" t="s">
        <v>45</v>
      </c>
      <c r="J781" s="16"/>
      <c r="K781" s="215">
        <v>8979980.8000000007</v>
      </c>
      <c r="L781" s="187"/>
      <c r="M781" s="187"/>
      <c r="N781" s="190"/>
      <c r="O781" s="89"/>
      <c r="P781" s="89"/>
      <c r="Q781" s="91"/>
      <c r="R781" s="21"/>
      <c r="S781" s="21"/>
      <c r="T781" s="22"/>
      <c r="U781" s="21"/>
      <c r="V781" s="21"/>
      <c r="W781" s="22"/>
      <c r="X781" s="23"/>
      <c r="Y781" s="23"/>
      <c r="Z781" s="24"/>
      <c r="AA781" s="25">
        <f t="shared" si="96"/>
        <v>8979980.8000000007</v>
      </c>
      <c r="AB781" s="25">
        <f t="shared" si="97"/>
        <v>0</v>
      </c>
      <c r="AC781" s="26"/>
      <c r="AD781" s="26"/>
      <c r="AE781" s="26"/>
      <c r="AF781" s="26"/>
      <c r="AG781" s="27"/>
      <c r="AH781" s="26"/>
      <c r="AI781" s="26"/>
      <c r="AJ781" s="26"/>
      <c r="AK781" s="26"/>
      <c r="AL781" s="26"/>
      <c r="AM781" s="26"/>
    </row>
    <row r="782" spans="1:39" ht="14" x14ac:dyDescent="0.3">
      <c r="A782" s="174" t="str">
        <f t="shared" si="94"/>
        <v>[提取结果.xlsx]02-关联交易等事项统计表-集团总部-2内部关联交易</v>
      </c>
      <c r="B782" s="11">
        <v>13</v>
      </c>
      <c r="C782" s="249" t="str">
        <f t="shared" si="95"/>
        <v>1级-2级</v>
      </c>
      <c r="D782" s="249" t="s">
        <v>27</v>
      </c>
      <c r="E782" s="249" t="s">
        <v>28</v>
      </c>
      <c r="F782" s="249" t="s">
        <v>29</v>
      </c>
      <c r="G782" s="249" t="s">
        <v>51</v>
      </c>
      <c r="H782" s="280">
        <f>IF(I782="主营业务收入",1,IF(I782="营业收入",2,IF(I782="租赁收入",3,IF(I782="利息收入",4,IF(I782="企业拆借利息收入",5,IF(I782="其他业务收入",6,IF(I782="其他收入",7,IF(I782="主营业务成本",8,IF(I782="营业成本",9,IF(I782="生产成本",10,IF(I782="其他业务成本",11,IF(I782="主营业务支出",12,IF(I782="其他业务支出",13,IF(I782="营业外支出",14,IF(I782="材料采购",15,IF(I782="库存商品",16,IF(I782="库存内销商品",17,IF(I782="其他应收款",18,IF(I782="长期股权投资",19,IF(I782="其他应付款",20,IF(I782="财务费用",21,IF(I782="管理费用",22,IF(I782="管理费",23,IF(I782="销售费用",24,IF(I782="投资收益",25,IF(I782="资产处置收益",26,B))))))))))))))))))))))))))</f>
        <v>25</v>
      </c>
      <c r="I782" s="122" t="s">
        <v>45</v>
      </c>
      <c r="J782" s="16"/>
      <c r="K782" s="215">
        <v>7516447.8300000001</v>
      </c>
      <c r="L782" s="16"/>
      <c r="M782" s="16"/>
      <c r="N782" s="17"/>
      <c r="O782" s="89"/>
      <c r="P782" s="89"/>
      <c r="Q782" s="91"/>
      <c r="R782" s="21"/>
      <c r="S782" s="21"/>
      <c r="T782" s="22"/>
      <c r="U782" s="21"/>
      <c r="V782" s="21"/>
      <c r="W782" s="22"/>
      <c r="X782" s="23"/>
      <c r="Y782" s="23"/>
      <c r="Z782" s="24"/>
      <c r="AA782" s="25">
        <f t="shared" si="96"/>
        <v>7516447.8300000001</v>
      </c>
      <c r="AB782" s="25">
        <f t="shared" si="97"/>
        <v>0</v>
      </c>
      <c r="AC782" s="26"/>
      <c r="AD782" s="26"/>
      <c r="AE782" s="26"/>
      <c r="AF782" s="26"/>
      <c r="AG782" s="27"/>
      <c r="AH782" s="26"/>
      <c r="AI782" s="26"/>
      <c r="AJ782" s="26"/>
      <c r="AK782" s="26"/>
      <c r="AL782" s="26"/>
      <c r="AM782" s="26"/>
    </row>
    <row r="783" spans="1:39" ht="14" x14ac:dyDescent="0.3">
      <c r="A783" s="174" t="str">
        <f t="shared" si="94"/>
        <v>[提取结果.xlsx]02-关联交易等事项统计表-集团总部-2内部关联交易</v>
      </c>
      <c r="B783" s="11">
        <v>9</v>
      </c>
      <c r="C783" s="249" t="str">
        <f t="shared" si="95"/>
        <v>1级-2级</v>
      </c>
      <c r="D783" s="249" t="s">
        <v>27</v>
      </c>
      <c r="E783" s="249" t="s">
        <v>28</v>
      </c>
      <c r="F783" s="249" t="s">
        <v>29</v>
      </c>
      <c r="G783" s="249" t="s">
        <v>47</v>
      </c>
      <c r="H783" s="280">
        <f>IF(I783="主营业务收入",1,IF(I783="营业收入",2,IF(I783="租赁收入",3,IF(I783="利息收入",4,IF(I783="企业拆借利息收入",5,IF(I783="其他业务收入",6,IF(I783="其他收入",7,IF(I783="主营业务成本",8,IF(I783="营业成本",9,IF(I783="生产成本",10,IF(I783="其他业务成本",11,IF(I783="主营业务支出",12,IF(I783="其他业务支出",13,IF(I783="营业外支出",14,IF(I783="材料采购",15,IF(I783="库存商品",16,IF(I783="库存内销商品",17,IF(I783="其他应收款",18,IF(I783="长期股权投资",19,IF(I783="其他应付款",20,IF(I783="财务费用",21,IF(I783="管理费用",22,IF(I783="管理费",23,IF(I783="销售费用",24,IF(I783="投资收益",25,IF(I783="资产处置收益",26,B))))))))))))))))))))))))))</f>
        <v>25</v>
      </c>
      <c r="I783" s="122" t="s">
        <v>45</v>
      </c>
      <c r="J783" s="16"/>
      <c r="K783" s="215">
        <v>6525130.7000000002</v>
      </c>
      <c r="L783" s="16"/>
      <c r="M783" s="16"/>
      <c r="N783" s="17"/>
      <c r="O783" s="89"/>
      <c r="P783" s="89"/>
      <c r="Q783" s="91"/>
      <c r="R783" s="21"/>
      <c r="S783" s="21"/>
      <c r="T783" s="22"/>
      <c r="U783" s="21"/>
      <c r="V783" s="21"/>
      <c r="W783" s="22"/>
      <c r="X783" s="23"/>
      <c r="Y783" s="23"/>
      <c r="Z783" s="24"/>
      <c r="AA783" s="25">
        <f t="shared" si="96"/>
        <v>6525130.7000000002</v>
      </c>
      <c r="AB783" s="25">
        <f t="shared" si="97"/>
        <v>0</v>
      </c>
      <c r="AC783" s="26"/>
      <c r="AD783" s="26"/>
      <c r="AE783" s="26"/>
      <c r="AF783" s="26"/>
      <c r="AG783" s="27"/>
      <c r="AH783" s="26"/>
      <c r="AI783" s="26"/>
      <c r="AJ783" s="26"/>
      <c r="AK783" s="26"/>
      <c r="AL783" s="26"/>
      <c r="AM783" s="26"/>
    </row>
    <row r="784" spans="1:39" ht="13" customHeight="1" x14ac:dyDescent="0.3">
      <c r="A784" s="174" t="str">
        <f t="shared" si="94"/>
        <v>[提取结果.xlsx]02-关联交易等事项统计表-集团总部-2内部关联交易</v>
      </c>
      <c r="B784" s="11">
        <v>16</v>
      </c>
      <c r="C784" s="249" t="str">
        <f t="shared" si="95"/>
        <v>1级-2级</v>
      </c>
      <c r="D784" s="249" t="s">
        <v>27</v>
      </c>
      <c r="E784" s="249" t="s">
        <v>28</v>
      </c>
      <c r="F784" s="249" t="s">
        <v>29</v>
      </c>
      <c r="G784" s="249" t="s">
        <v>54</v>
      </c>
      <c r="H784" s="280">
        <f>IF(I784="主营业务收入",1,IF(I784="营业收入",2,IF(I784="租赁收入",3,IF(I784="利息收入",4,IF(I784="企业拆借利息收入",5,IF(I784="其他业务收入",6,IF(I784="其他收入",7,IF(I784="主营业务成本",8,IF(I784="营业成本",9,IF(I784="生产成本",10,IF(I784="其他业务成本",11,IF(I784="主营业务支出",12,IF(I784="其他业务支出",13,IF(I784="营业外支出",14,IF(I784="材料采购",15,IF(I784="库存商品",16,IF(I784="库存内销商品",17,IF(I784="其他应收款",18,IF(I784="长期股权投资",19,IF(I784="其他应付款",20,IF(I784="财务费用",21,IF(I784="管理费用",22,IF(I784="管理费",23,IF(I784="销售费用",24,IF(I784="投资收益",25,IF(I784="资产处置收益",26,B))))))))))))))))))))))))))</f>
        <v>25</v>
      </c>
      <c r="I784" s="122" t="s">
        <v>45</v>
      </c>
      <c r="J784" s="16"/>
      <c r="K784" s="215">
        <f>303580.26+2576207.4</f>
        <v>2879787.66</v>
      </c>
      <c r="L784" s="187"/>
      <c r="M784" s="187"/>
      <c r="N784" s="190"/>
      <c r="O784" s="89"/>
      <c r="P784" s="89"/>
      <c r="Q784" s="91"/>
      <c r="R784" s="21"/>
      <c r="S784" s="21"/>
      <c r="T784" s="22"/>
      <c r="U784" s="21"/>
      <c r="V784" s="21"/>
      <c r="W784" s="22"/>
      <c r="X784" s="23"/>
      <c r="Y784" s="23"/>
      <c r="Z784" s="24"/>
      <c r="AA784" s="25">
        <f t="shared" si="96"/>
        <v>2879787.66</v>
      </c>
      <c r="AB784" s="25">
        <f t="shared" si="97"/>
        <v>0</v>
      </c>
      <c r="AC784" s="26"/>
      <c r="AD784" s="26"/>
      <c r="AE784" s="26"/>
      <c r="AF784" s="26"/>
      <c r="AG784" s="27"/>
      <c r="AH784" s="26"/>
      <c r="AI784" s="26"/>
      <c r="AJ784" s="26"/>
      <c r="AK784" s="26"/>
      <c r="AL784" s="26"/>
      <c r="AM784" s="26"/>
    </row>
    <row r="785" spans="1:40" ht="14" x14ac:dyDescent="0.3">
      <c r="A785" s="174" t="str">
        <f t="shared" si="94"/>
        <v>[提取结果.xlsx]02-关联交易等事项统计表-集团总部-2内部关联交易</v>
      </c>
      <c r="B785" s="226">
        <v>18</v>
      </c>
      <c r="C785" s="253" t="str">
        <f t="shared" si="95"/>
        <v>1级-2级</v>
      </c>
      <c r="D785" s="253" t="s">
        <v>27</v>
      </c>
      <c r="E785" s="253" t="s">
        <v>28</v>
      </c>
      <c r="F785" s="253" t="s">
        <v>29</v>
      </c>
      <c r="G785" s="253" t="s">
        <v>56</v>
      </c>
      <c r="H785" s="280">
        <f>IF(I785="主营业务收入",1,IF(I785="营业收入",2,IF(I785="租赁收入",3,IF(I785="利息收入",4,IF(I785="企业拆借利息收入",5,IF(I785="其他业务收入",6,IF(I785="其他收入",7,IF(I785="主营业务成本",8,IF(I785="营业成本",9,IF(I785="生产成本",10,IF(I785="其他业务成本",11,IF(I785="主营业务支出",12,IF(I785="其他业务支出",13,IF(I785="营业外支出",14,IF(I785="材料采购",15,IF(I785="库存商品",16,IF(I785="库存内销商品",17,IF(I785="其他应收款",18,IF(I785="长期股权投资",19,IF(I785="其他应付款",20,IF(I785="财务费用",21,IF(I785="管理费用",22,IF(I785="管理费",23,IF(I785="销售费用",24,IF(I785="投资收益",25,IF(I785="资产处置收益",26,B))))))))))))))))))))))))))</f>
        <v>25</v>
      </c>
      <c r="I785" s="227" t="s">
        <v>45</v>
      </c>
      <c r="J785" s="245"/>
      <c r="K785" s="228">
        <v>1750000</v>
      </c>
      <c r="L785" s="269"/>
      <c r="M785" s="269"/>
      <c r="N785" s="270"/>
      <c r="O785" s="235"/>
      <c r="P785" s="235"/>
      <c r="Q785" s="236"/>
      <c r="R785" s="233"/>
      <c r="S785" s="233"/>
      <c r="T785" s="234"/>
      <c r="U785" s="233"/>
      <c r="V785" s="233"/>
      <c r="W785" s="234"/>
      <c r="X785" s="235"/>
      <c r="Y785" s="235"/>
      <c r="Z785" s="236"/>
      <c r="AA785" s="237">
        <f t="shared" si="96"/>
        <v>1750000</v>
      </c>
      <c r="AB785" s="237">
        <f t="shared" si="97"/>
        <v>0</v>
      </c>
      <c r="AC785" s="238"/>
      <c r="AD785" s="238"/>
      <c r="AE785" s="238"/>
      <c r="AF785" s="238"/>
      <c r="AG785" s="239"/>
      <c r="AH785" s="238"/>
      <c r="AI785" s="238"/>
      <c r="AJ785" s="238"/>
      <c r="AK785" s="238"/>
      <c r="AL785" s="238"/>
      <c r="AM785" s="238"/>
      <c r="AN785" s="240"/>
    </row>
    <row r="786" spans="1:40" ht="13" customHeight="1" x14ac:dyDescent="0.3">
      <c r="A786" s="174" t="str">
        <f t="shared" si="94"/>
        <v>[提取结果.xlsx]02-关联交易等事项统计表-集团总部-2内部关联交易</v>
      </c>
      <c r="B786" s="11">
        <v>10</v>
      </c>
      <c r="C786" s="249" t="str">
        <f t="shared" si="95"/>
        <v>1级-2级</v>
      </c>
      <c r="D786" s="249" t="s">
        <v>27</v>
      </c>
      <c r="E786" s="249" t="s">
        <v>28</v>
      </c>
      <c r="F786" s="249" t="s">
        <v>29</v>
      </c>
      <c r="G786" s="249" t="s">
        <v>48</v>
      </c>
      <c r="H786" s="280">
        <f>IF(I786="主营业务收入",1,IF(I786="营业收入",2,IF(I786="租赁收入",3,IF(I786="利息收入",4,IF(I786="企业拆借利息收入",5,IF(I786="其他业务收入",6,IF(I786="其他收入",7,IF(I786="主营业务成本",8,IF(I786="营业成本",9,IF(I786="生产成本",10,IF(I786="其他业务成本",11,IF(I786="主营业务支出",12,IF(I786="其他业务支出",13,IF(I786="营业外支出",14,IF(I786="材料采购",15,IF(I786="库存商品",16,IF(I786="库存内销商品",17,IF(I786="其他应收款",18,IF(I786="长期股权投资",19,IF(I786="其他应付款",20,IF(I786="财务费用",21,IF(I786="管理费用",22,IF(I786="管理费",23,IF(I786="销售费用",24,IF(I786="投资收益",25,IF(I786="资产处置收益",26,B))))))))))))))))))))))))))</f>
        <v>25</v>
      </c>
      <c r="I786" s="122" t="s">
        <v>45</v>
      </c>
      <c r="J786" s="16"/>
      <c r="K786" s="215">
        <v>1703634.65</v>
      </c>
      <c r="L786" s="187"/>
      <c r="M786" s="187"/>
      <c r="N786" s="190"/>
      <c r="O786" s="89"/>
      <c r="P786" s="89"/>
      <c r="Q786" s="91"/>
      <c r="R786" s="21"/>
      <c r="S786" s="21"/>
      <c r="T786" s="22"/>
      <c r="U786" s="21"/>
      <c r="V786" s="21"/>
      <c r="W786" s="22"/>
      <c r="X786" s="23"/>
      <c r="Y786" s="23"/>
      <c r="Z786" s="24"/>
      <c r="AA786" s="25">
        <f t="shared" si="96"/>
        <v>1703634.65</v>
      </c>
      <c r="AB786" s="25">
        <f t="shared" si="97"/>
        <v>0</v>
      </c>
      <c r="AC786" s="26"/>
      <c r="AD786" s="26"/>
      <c r="AE786" s="26"/>
      <c r="AF786" s="26"/>
      <c r="AG786" s="27"/>
      <c r="AH786" s="26"/>
      <c r="AI786" s="26"/>
      <c r="AJ786" s="26"/>
      <c r="AK786" s="26"/>
      <c r="AL786" s="26"/>
      <c r="AM786" s="26"/>
    </row>
    <row r="787" spans="1:40" ht="14" x14ac:dyDescent="0.3">
      <c r="A787" s="174" t="str">
        <f t="shared" si="94"/>
        <v>[提取结果.xlsx]02-关联交易等事项统计表-集团总部-2内部关联交易</v>
      </c>
      <c r="B787" s="11">
        <v>14</v>
      </c>
      <c r="C787" s="249" t="str">
        <f t="shared" si="95"/>
        <v>1级-2级</v>
      </c>
      <c r="D787" s="249" t="s">
        <v>27</v>
      </c>
      <c r="E787" s="249" t="s">
        <v>28</v>
      </c>
      <c r="F787" s="249" t="s">
        <v>29</v>
      </c>
      <c r="G787" s="249" t="s">
        <v>52</v>
      </c>
      <c r="H787" s="280">
        <f>IF(I787="主营业务收入",1,IF(I787="营业收入",2,IF(I787="租赁收入",3,IF(I787="利息收入",4,IF(I787="企业拆借利息收入",5,IF(I787="其他业务收入",6,IF(I787="其他收入",7,IF(I787="主营业务成本",8,IF(I787="营业成本",9,IF(I787="生产成本",10,IF(I787="其他业务成本",11,IF(I787="主营业务支出",12,IF(I787="其他业务支出",13,IF(I787="营业外支出",14,IF(I787="材料采购",15,IF(I787="库存商品",16,IF(I787="库存内销商品",17,IF(I787="其他应收款",18,IF(I787="长期股权投资",19,IF(I787="其他应付款",20,IF(I787="财务费用",21,IF(I787="管理费用",22,IF(I787="管理费",23,IF(I787="销售费用",24,IF(I787="投资收益",25,IF(I787="资产处置收益",26,B))))))))))))))))))))))))))</f>
        <v>25</v>
      </c>
      <c r="I787" s="122" t="s">
        <v>45</v>
      </c>
      <c r="J787" s="16"/>
      <c r="K787" s="215">
        <v>640463.82999999996</v>
      </c>
      <c r="L787" s="187"/>
      <c r="M787" s="187"/>
      <c r="N787" s="190"/>
      <c r="O787" s="89"/>
      <c r="P787" s="90"/>
      <c r="Q787" s="91"/>
      <c r="R787" s="21"/>
      <c r="S787" s="21"/>
      <c r="T787" s="22"/>
      <c r="U787" s="21"/>
      <c r="V787" s="21"/>
      <c r="W787" s="22"/>
      <c r="X787" s="23"/>
      <c r="Y787" s="23"/>
      <c r="Z787" s="24"/>
      <c r="AA787" s="25">
        <f t="shared" si="96"/>
        <v>640463.82999999996</v>
      </c>
      <c r="AB787" s="25">
        <f t="shared" si="97"/>
        <v>0</v>
      </c>
      <c r="AC787" s="26"/>
      <c r="AD787" s="26"/>
      <c r="AE787" s="26"/>
      <c r="AF787" s="26"/>
      <c r="AG787" s="27"/>
      <c r="AH787" s="26"/>
      <c r="AI787" s="26"/>
      <c r="AJ787" s="26"/>
      <c r="AK787" s="26"/>
      <c r="AL787" s="26"/>
      <c r="AM787" s="26"/>
    </row>
    <row r="788" spans="1:40" ht="14" x14ac:dyDescent="0.3">
      <c r="A788" s="174" t="str">
        <f t="shared" si="94"/>
        <v>[提取结果.xlsx]02-关联交易等事项统计表-集团总部-2内部关联交易</v>
      </c>
      <c r="B788" s="11">
        <v>15</v>
      </c>
      <c r="C788" s="249" t="str">
        <f t="shared" si="95"/>
        <v>1级-2级</v>
      </c>
      <c r="D788" s="249" t="s">
        <v>27</v>
      </c>
      <c r="E788" s="249" t="s">
        <v>28</v>
      </c>
      <c r="F788" s="249" t="s">
        <v>29</v>
      </c>
      <c r="G788" s="249" t="s">
        <v>53</v>
      </c>
      <c r="H788" s="280">
        <f>IF(I788="主营业务收入",1,IF(I788="营业收入",2,IF(I788="租赁收入",3,IF(I788="利息收入",4,IF(I788="企业拆借利息收入",5,IF(I788="其他业务收入",6,IF(I788="其他收入",7,IF(I788="主营业务成本",8,IF(I788="营业成本",9,IF(I788="生产成本",10,IF(I788="其他业务成本",11,IF(I788="主营业务支出",12,IF(I788="其他业务支出",13,IF(I788="营业外支出",14,IF(I788="材料采购",15,IF(I788="库存商品",16,IF(I788="库存内销商品",17,IF(I788="其他应收款",18,IF(I788="长期股权投资",19,IF(I788="其他应付款",20,IF(I788="财务费用",21,IF(I788="管理费用",22,IF(I788="管理费",23,IF(I788="销售费用",24,IF(I788="投资收益",25,IF(I788="资产处置收益",26,B))))))))))))))))))))))))))</f>
        <v>25</v>
      </c>
      <c r="I788" s="122" t="s">
        <v>45</v>
      </c>
      <c r="J788" s="16"/>
      <c r="K788" s="215">
        <v>478391.66</v>
      </c>
      <c r="L788" s="187"/>
      <c r="M788" s="187"/>
      <c r="N788" s="190"/>
      <c r="O788" s="89"/>
      <c r="P788" s="90"/>
      <c r="Q788" s="91"/>
      <c r="R788" s="21"/>
      <c r="S788" s="21"/>
      <c r="T788" s="22"/>
      <c r="U788" s="21"/>
      <c r="V788" s="21"/>
      <c r="W788" s="22"/>
      <c r="X788" s="23"/>
      <c r="Y788" s="23"/>
      <c r="Z788" s="24"/>
      <c r="AA788" s="25">
        <f t="shared" si="96"/>
        <v>478391.66</v>
      </c>
      <c r="AB788" s="25">
        <f t="shared" si="97"/>
        <v>0</v>
      </c>
      <c r="AC788" s="26"/>
      <c r="AD788" s="26"/>
      <c r="AE788" s="26"/>
      <c r="AF788" s="26"/>
      <c r="AG788" s="27"/>
      <c r="AH788" s="26"/>
      <c r="AI788" s="26"/>
      <c r="AJ788" s="26"/>
      <c r="AK788" s="26"/>
      <c r="AL788" s="26"/>
      <c r="AM788" s="26"/>
    </row>
    <row r="789" spans="1:40" ht="13" customHeight="1" x14ac:dyDescent="0.3">
      <c r="A789" s="174" t="str">
        <f t="shared" si="94"/>
        <v>[提取结果.xlsx]02-关联交易等事项统计表-集团总部-2内部关联交易</v>
      </c>
      <c r="B789" s="11">
        <v>19</v>
      </c>
      <c r="C789" s="249" t="str">
        <f t="shared" si="95"/>
        <v>1级-2级</v>
      </c>
      <c r="D789" s="249" t="s">
        <v>27</v>
      </c>
      <c r="E789" s="249" t="s">
        <v>28</v>
      </c>
      <c r="F789" s="249" t="s">
        <v>29</v>
      </c>
      <c r="G789" s="249" t="s">
        <v>57</v>
      </c>
      <c r="H789" s="280">
        <f>IF(I789="主营业务收入",1,IF(I789="营业收入",2,IF(I789="租赁收入",3,IF(I789="利息收入",4,IF(I789="企业拆借利息收入",5,IF(I789="其他业务收入",6,IF(I789="其他收入",7,IF(I789="主营业务成本",8,IF(I789="营业成本",9,IF(I789="生产成本",10,IF(I789="其他业务成本",11,IF(I789="主营业务支出",12,IF(I789="其他业务支出",13,IF(I789="营业外支出",14,IF(I789="材料采购",15,IF(I789="库存商品",16,IF(I789="库存内销商品",17,IF(I789="其他应收款",18,IF(I789="长期股权投资",19,IF(I789="其他应付款",20,IF(I789="财务费用",21,IF(I789="管理费用",22,IF(I789="管理费",23,IF(I789="销售费用",24,IF(I789="投资收益",25,IF(I789="资产处置收益",26,B))))))))))))))))))))))))))</f>
        <v>25</v>
      </c>
      <c r="I789" s="122" t="s">
        <v>45</v>
      </c>
      <c r="J789" s="16"/>
      <c r="K789" s="215">
        <v>-9956995.0500000007</v>
      </c>
      <c r="L789" s="187"/>
      <c r="M789" s="187"/>
      <c r="N789" s="190"/>
      <c r="O789" s="89"/>
      <c r="P789" s="89"/>
      <c r="Q789" s="91"/>
      <c r="R789" s="21"/>
      <c r="S789" s="21"/>
      <c r="T789" s="22"/>
      <c r="U789" s="21"/>
      <c r="V789" s="21"/>
      <c r="W789" s="22"/>
      <c r="X789" s="23"/>
      <c r="Y789" s="23"/>
      <c r="Z789" s="24"/>
      <c r="AA789" s="25">
        <f t="shared" si="96"/>
        <v>-9956995.0500000007</v>
      </c>
      <c r="AB789" s="25">
        <f t="shared" si="97"/>
        <v>0</v>
      </c>
      <c r="AC789" s="26"/>
      <c r="AD789" s="26"/>
      <c r="AE789" s="26"/>
      <c r="AF789" s="26"/>
      <c r="AG789" s="27"/>
      <c r="AH789" s="26"/>
      <c r="AI789" s="26"/>
      <c r="AJ789" s="26"/>
      <c r="AK789" s="26"/>
      <c r="AL789" s="26"/>
      <c r="AM789" s="26"/>
    </row>
    <row r="790" spans="1:40" ht="14.5" customHeight="1" x14ac:dyDescent="0.3">
      <c r="A790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790" s="11">
        <v>55</v>
      </c>
      <c r="C790" s="249" t="str">
        <f t="shared" si="95"/>
        <v>2级-2级</v>
      </c>
      <c r="D790" s="249" t="s">
        <v>29</v>
      </c>
      <c r="E790" s="249" t="s">
        <v>47</v>
      </c>
      <c r="F790" s="249" t="s">
        <v>29</v>
      </c>
      <c r="G790" s="249" t="s">
        <v>125</v>
      </c>
      <c r="H790" s="280">
        <f>IF(I790="主营业务收入",1,IF(I790="营业收入",2,IF(I790="租赁收入",3,IF(I790="利息收入",4,IF(I790="企业拆借利息收入",5,IF(I790="其他业务收入",6,IF(I790="其他收入",7,IF(I790="主营业务成本",8,IF(I790="营业成本",9,IF(I790="生产成本",10,IF(I790="其他业务成本",11,IF(I790="主营业务支出",12,IF(I790="其他业务支出",13,IF(I790="营业外支出",14,IF(I790="材料采购",15,IF(I790="库存商品",16,IF(I790="库存内销商品",17,IF(I790="其他应收款",18,IF(I790="长期股权投资",19,IF(I790="其他应付款",20,IF(I790="财务费用",21,IF(I790="管理费用",22,IF(I790="管理费",23,IF(I790="销售费用",24,IF(I790="投资收益",25,IF(I790="资产处置收益",26,B))))))))))))))))))))))))))</f>
        <v>26</v>
      </c>
      <c r="I790" s="122" t="s">
        <v>812</v>
      </c>
      <c r="J790" s="16"/>
      <c r="K790" s="215">
        <v>534.91999999999996</v>
      </c>
      <c r="L790" s="187"/>
      <c r="M790" s="187"/>
      <c r="N790" s="190"/>
      <c r="O790" s="89"/>
      <c r="P790" s="90"/>
      <c r="Q790" s="91"/>
      <c r="R790" s="21"/>
      <c r="S790" s="21"/>
      <c r="T790" s="22"/>
      <c r="U790" s="21"/>
      <c r="V790" s="21"/>
      <c r="W790" s="22"/>
      <c r="X790" s="23"/>
      <c r="Y790" s="23"/>
      <c r="Z790" s="24"/>
      <c r="AA790" s="25">
        <f t="shared" si="96"/>
        <v>534.91999999999996</v>
      </c>
      <c r="AB790" s="25">
        <f t="shared" si="97"/>
        <v>0</v>
      </c>
      <c r="AC790" s="26"/>
      <c r="AD790" s="26"/>
      <c r="AE790" s="26"/>
      <c r="AF790" s="26"/>
      <c r="AG790" s="27"/>
      <c r="AH790" s="26"/>
      <c r="AI790" s="26"/>
      <c r="AJ790" s="26"/>
      <c r="AK790" s="26"/>
      <c r="AL790" s="26"/>
      <c r="AM790" s="26"/>
    </row>
  </sheetData>
  <autoFilter ref="A3:AN790" xr:uid="{00000000-0001-0000-0000-000000000000}">
    <sortState xmlns:xlrd2="http://schemas.microsoft.com/office/spreadsheetml/2017/richdata2" ref="A4:AN790">
      <sortCondition ref="H3:H790"/>
    </sortState>
  </autoFilter>
  <phoneticPr fontId="23" type="noConversion"/>
  <conditionalFormatting sqref="G124">
    <cfRule type="duplicateValues" dxfId="552" priority="27"/>
  </conditionalFormatting>
  <conditionalFormatting sqref="G124">
    <cfRule type="duplicateValues" dxfId="551" priority="25"/>
    <cfRule type="duplicateValues" dxfId="550" priority="26"/>
  </conditionalFormatting>
  <conditionalFormatting sqref="E124">
    <cfRule type="duplicateValues" dxfId="549" priority="24"/>
  </conditionalFormatting>
  <conditionalFormatting sqref="E124">
    <cfRule type="duplicateValues" dxfId="548" priority="22"/>
    <cfRule type="duplicateValues" dxfId="547" priority="23"/>
  </conditionalFormatting>
  <conditionalFormatting sqref="G124">
    <cfRule type="duplicateValues" dxfId="546" priority="21"/>
  </conditionalFormatting>
  <conditionalFormatting sqref="G124">
    <cfRule type="duplicateValues" dxfId="545" priority="19"/>
    <cfRule type="duplicateValues" dxfId="544" priority="20"/>
  </conditionalFormatting>
  <conditionalFormatting sqref="E124">
    <cfRule type="duplicateValues" dxfId="543" priority="18"/>
  </conditionalFormatting>
  <conditionalFormatting sqref="E124">
    <cfRule type="duplicateValues" dxfId="542" priority="16"/>
    <cfRule type="duplicateValues" dxfId="541" priority="17"/>
  </conditionalFormatting>
  <conditionalFormatting sqref="G124">
    <cfRule type="duplicateValues" dxfId="540" priority="9"/>
  </conditionalFormatting>
  <conditionalFormatting sqref="G124">
    <cfRule type="duplicateValues" dxfId="539" priority="7"/>
    <cfRule type="duplicateValues" dxfId="538" priority="8"/>
  </conditionalFormatting>
  <conditionalFormatting sqref="G177">
    <cfRule type="duplicateValues" dxfId="537" priority="63"/>
  </conditionalFormatting>
  <conditionalFormatting sqref="G177">
    <cfRule type="duplicateValues" dxfId="536" priority="61"/>
    <cfRule type="duplicateValues" dxfId="535" priority="62"/>
  </conditionalFormatting>
  <conditionalFormatting sqref="G179">
    <cfRule type="duplicateValues" dxfId="534" priority="60"/>
  </conditionalFormatting>
  <conditionalFormatting sqref="G179">
    <cfRule type="duplicateValues" dxfId="533" priority="58"/>
    <cfRule type="duplicateValues" dxfId="532" priority="59"/>
  </conditionalFormatting>
  <conditionalFormatting sqref="E196">
    <cfRule type="duplicateValues" dxfId="531" priority="64"/>
  </conditionalFormatting>
  <conditionalFormatting sqref="G196">
    <cfRule type="duplicateValues" dxfId="530" priority="65"/>
  </conditionalFormatting>
  <conditionalFormatting sqref="E197">
    <cfRule type="duplicateValues" dxfId="529" priority="66"/>
  </conditionalFormatting>
  <conditionalFormatting sqref="G197">
    <cfRule type="duplicateValues" dxfId="528" priority="67"/>
  </conditionalFormatting>
  <conditionalFormatting sqref="E198">
    <cfRule type="duplicateValues" dxfId="527" priority="68"/>
  </conditionalFormatting>
  <conditionalFormatting sqref="G198">
    <cfRule type="duplicateValues" dxfId="526" priority="69"/>
  </conditionalFormatting>
  <conditionalFormatting sqref="E199">
    <cfRule type="duplicateValues" dxfId="525" priority="70"/>
  </conditionalFormatting>
  <conditionalFormatting sqref="G199">
    <cfRule type="duplicateValues" dxfId="524" priority="71"/>
  </conditionalFormatting>
  <conditionalFormatting sqref="E200">
    <cfRule type="duplicateValues" dxfId="523" priority="72"/>
  </conditionalFormatting>
  <conditionalFormatting sqref="E201">
    <cfRule type="duplicateValues" dxfId="522" priority="73"/>
  </conditionalFormatting>
  <conditionalFormatting sqref="G217">
    <cfRule type="duplicateValues" dxfId="521" priority="74"/>
  </conditionalFormatting>
  <conditionalFormatting sqref="G217">
    <cfRule type="duplicateValues" dxfId="520" priority="75"/>
  </conditionalFormatting>
  <conditionalFormatting sqref="G219">
    <cfRule type="duplicateValues" dxfId="519" priority="76"/>
  </conditionalFormatting>
  <conditionalFormatting sqref="G219">
    <cfRule type="duplicateValues" dxfId="518" priority="77"/>
  </conditionalFormatting>
  <conditionalFormatting sqref="G217">
    <cfRule type="duplicateValues" dxfId="517" priority="78"/>
  </conditionalFormatting>
  <conditionalFormatting sqref="G217">
    <cfRule type="duplicateValues" dxfId="516" priority="79"/>
  </conditionalFormatting>
  <conditionalFormatting sqref="E225">
    <cfRule type="duplicateValues" dxfId="515" priority="80"/>
  </conditionalFormatting>
  <conditionalFormatting sqref="G225">
    <cfRule type="duplicateValues" dxfId="514" priority="81"/>
  </conditionalFormatting>
  <conditionalFormatting sqref="E226">
    <cfRule type="duplicateValues" dxfId="513" priority="82"/>
  </conditionalFormatting>
  <conditionalFormatting sqref="G226">
    <cfRule type="duplicateValues" dxfId="512" priority="83"/>
  </conditionalFormatting>
  <conditionalFormatting sqref="G328">
    <cfRule type="duplicateValues" dxfId="511" priority="84"/>
  </conditionalFormatting>
  <conditionalFormatting sqref="G328">
    <cfRule type="duplicateValues" dxfId="510" priority="85"/>
  </conditionalFormatting>
  <conditionalFormatting sqref="G329">
    <cfRule type="duplicateValues" dxfId="509" priority="86"/>
  </conditionalFormatting>
  <conditionalFormatting sqref="G329">
    <cfRule type="duplicateValues" dxfId="508" priority="87"/>
  </conditionalFormatting>
  <conditionalFormatting sqref="G277:G327">
    <cfRule type="duplicateValues" dxfId="507" priority="88"/>
  </conditionalFormatting>
  <conditionalFormatting sqref="G277:G327">
    <cfRule type="duplicateValues" dxfId="506" priority="89"/>
  </conditionalFormatting>
  <conditionalFormatting sqref="G330">
    <cfRule type="duplicateValues" dxfId="505" priority="90"/>
  </conditionalFormatting>
  <conditionalFormatting sqref="G330">
    <cfRule type="duplicateValues" dxfId="504" priority="91"/>
  </conditionalFormatting>
  <conditionalFormatting sqref="G331">
    <cfRule type="duplicateValues" dxfId="503" priority="92"/>
  </conditionalFormatting>
  <conditionalFormatting sqref="G331">
    <cfRule type="duplicateValues" dxfId="502" priority="93"/>
  </conditionalFormatting>
  <conditionalFormatting sqref="G332">
    <cfRule type="duplicateValues" dxfId="501" priority="94"/>
  </conditionalFormatting>
  <conditionalFormatting sqref="G332">
    <cfRule type="duplicateValues" dxfId="500" priority="95"/>
  </conditionalFormatting>
  <conditionalFormatting sqref="G333">
    <cfRule type="duplicateValues" dxfId="499" priority="96"/>
  </conditionalFormatting>
  <conditionalFormatting sqref="G333">
    <cfRule type="duplicateValues" dxfId="498" priority="97"/>
  </conditionalFormatting>
  <conditionalFormatting sqref="G334">
    <cfRule type="duplicateValues" dxfId="497" priority="98"/>
  </conditionalFormatting>
  <conditionalFormatting sqref="G334">
    <cfRule type="duplicateValues" dxfId="496" priority="99"/>
  </conditionalFormatting>
  <conditionalFormatting sqref="G383">
    <cfRule type="duplicateValues" dxfId="495" priority="100"/>
  </conditionalFormatting>
  <conditionalFormatting sqref="G383">
    <cfRule type="duplicateValues" dxfId="494" priority="101"/>
  </conditionalFormatting>
  <conditionalFormatting sqref="G647">
    <cfRule type="duplicateValues" dxfId="493" priority="108"/>
  </conditionalFormatting>
  <conditionalFormatting sqref="G648">
    <cfRule type="duplicateValues" dxfId="492" priority="109"/>
  </conditionalFormatting>
  <conditionalFormatting sqref="G649">
    <cfRule type="duplicateValues" dxfId="491" priority="110"/>
  </conditionalFormatting>
  <conditionalFormatting sqref="G720">
    <cfRule type="duplicateValues" dxfId="490" priority="111"/>
  </conditionalFormatting>
  <conditionalFormatting sqref="G720">
    <cfRule type="duplicateValues" dxfId="489" priority="112"/>
  </conditionalFormatting>
  <conditionalFormatting sqref="E591">
    <cfRule type="duplicateValues" dxfId="488" priority="113"/>
  </conditionalFormatting>
  <conditionalFormatting sqref="E592">
    <cfRule type="duplicateValues" dxfId="487" priority="114"/>
  </conditionalFormatting>
  <conditionalFormatting sqref="O117:O124 I124:K124 K117:K123">
    <cfRule type="duplicateValues" dxfId="486" priority="137"/>
  </conditionalFormatting>
  <conditionalFormatting sqref="O117:O124 I124:K124 K117:K123">
    <cfRule type="duplicateValues" dxfId="485" priority="139"/>
    <cfRule type="duplicateValues" dxfId="484" priority="140"/>
  </conditionalFormatting>
  <conditionalFormatting sqref="G216">
    <cfRule type="duplicateValues" dxfId="483" priority="1"/>
  </conditionalFormatting>
  <conditionalFormatting sqref="G216">
    <cfRule type="duplicateValues" dxfId="482" priority="2"/>
    <cfRule type="duplicateValues" dxfId="481" priority="4"/>
  </conditionalFormatting>
  <conditionalFormatting sqref="G216">
    <cfRule type="duplicateValues" dxfId="480" priority="3"/>
  </conditionalFormatting>
  <conditionalFormatting sqref="G216">
    <cfRule type="duplicateValues" dxfId="479" priority="141"/>
    <cfRule type="duplicateValues" dxfId="478" priority="141"/>
  </conditionalFormatting>
  <dataValidations count="9">
    <dataValidation type="list" allowBlank="1" showInputMessage="1" showErrorMessage="1" sqref="G590" xr:uid="{00000000-0002-0000-0000-000000000000}">
      <formula1>INDIRECT("_"&amp;#REF!)</formula1>
    </dataValidation>
    <dataValidation type="list" allowBlank="1" showInputMessage="1" showErrorMessage="1" sqref="E593:E595" xr:uid="{00000000-0002-0000-0000-000001000000}">
      <formula1>INDIRECT("_"&amp;#REF!)</formula1>
    </dataValidation>
    <dataValidation type="list" allowBlank="1" showInputMessage="1" showErrorMessage="1" sqref="G644:G646" xr:uid="{00000000-0002-0000-0000-000004000000}">
      <formula1>INDIRECT("_"&amp;F643)</formula1>
    </dataValidation>
    <dataValidation type="list" allowBlank="1" showInputMessage="1" showErrorMessage="1" sqref="E125:E175 G61:G85 E552:E590 G552:G589 G650:G790 G591:G643 E384:E477 E596:E790 G87:G116 G384:G477 E61:E116 G125:G175 I456:I462" xr:uid="{00000000-0002-0000-0000-000005000000}">
      <formula1>INDIRECT("_"&amp;D61)</formula1>
    </dataValidation>
    <dataValidation type="list" allowBlank="1" showInputMessage="1" showErrorMessage="1" sqref="F628:F750 D384:D389 F384:F389 F456:F626 D456:D750 D4:D276 F4:F276" xr:uid="{00000000-0002-0000-0000-000006000000}">
      <formula1>#REF!</formula1>
    </dataValidation>
    <dataValidation type="list" allowBlank="1" showInputMessage="1" showErrorMessage="1" sqref="F117:G117 E117:E124 G118" xr:uid="{00000000-0002-0000-0000-000007000000}">
      <formula1>INDIRECT("_"&amp;C117)</formula1>
    </dataValidation>
    <dataValidation type="list" allowBlank="1" showInputMessage="1" showErrorMessage="1" sqref="G383 E176:E195 G200:G220 E227:E383 G176:G195 G227:G334 E202:E224 G478:G551 G4:G60 E478:E551 E4:E60 G222:G224" xr:uid="{00000000-0002-0000-0000-000008000000}">
      <formula1>INDIRECT("_"&amp;B4)</formula1>
    </dataValidation>
    <dataValidation type="list" allowBlank="1" showInputMessage="1" showErrorMessage="1" sqref="I577 I575" xr:uid="{00000000-0002-0000-0000-000002000000}">
      <formula1>$K$5:$K$13</formula1>
    </dataValidation>
    <dataValidation type="list" allowBlank="1" showInputMessage="1" showErrorMessage="1" sqref="I552:I557" xr:uid="{00000000-0002-0000-0000-000003000000}">
      <formula1>$K$5:$K$11</formula1>
    </dataValidation>
  </dataValidations>
  <pageMargins left="0.75" right="0.75" top="1" bottom="1" header="0.5" footer="0.5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728"/>
  <sheetViews>
    <sheetView zoomScale="85" zoomScaleNormal="85" workbookViewId="0">
      <selection activeCell="H33" sqref="H33"/>
    </sheetView>
  </sheetViews>
  <sheetFormatPr defaultRowHeight="14.5" x14ac:dyDescent="0.3"/>
  <cols>
    <col min="1" max="1" width="4.453125" customWidth="1"/>
    <col min="2" max="3" width="3.81640625" customWidth="1"/>
    <col min="4" max="4" width="3.453125" customWidth="1"/>
    <col min="5" max="5" width="18.54296875" customWidth="1"/>
    <col min="6" max="6" width="5.1796875" customWidth="1"/>
    <col min="7" max="7" width="27" customWidth="1"/>
    <col min="8" max="8" width="8.08984375" customWidth="1"/>
    <col min="9" max="9" width="18.08984375" style="388" customWidth="1"/>
    <col min="10" max="10" width="10.08984375" customWidth="1"/>
    <col min="11" max="11" width="13.90625" style="407" customWidth="1"/>
    <col min="12" max="13" width="17.54296875" customWidth="1"/>
    <col min="14" max="14" width="16.54296875" style="205" customWidth="1"/>
    <col min="15" max="17" width="15.6328125" customWidth="1"/>
    <col min="18" max="18" width="20.6328125" customWidth="1"/>
    <col min="19" max="20" width="17.54296875" customWidth="1"/>
    <col min="21" max="21" width="26.453125" customWidth="1"/>
    <col min="22" max="23" width="13" customWidth="1"/>
    <col min="24" max="24" width="18" customWidth="1"/>
    <col min="25" max="25" width="13" customWidth="1"/>
    <col min="26" max="28" width="18" customWidth="1"/>
    <col min="29" max="30" width="10.81640625" customWidth="1"/>
    <col min="31" max="31" width="14.1796875" customWidth="1"/>
    <col min="32" max="33" width="13" customWidth="1"/>
    <col min="34" max="34" width="15.6328125" customWidth="1"/>
    <col min="35" max="35" width="10.81640625" customWidth="1"/>
    <col min="36" max="36" width="14.36328125" customWidth="1"/>
    <col min="37" max="37" width="13" customWidth="1"/>
    <col min="38" max="38" width="10.81640625" customWidth="1"/>
    <col min="39" max="40" width="13" customWidth="1"/>
  </cols>
  <sheetData>
    <row r="1" spans="1:40" ht="39" x14ac:dyDescent="0.25">
      <c r="A1" s="330"/>
      <c r="B1" s="331" t="s">
        <v>3</v>
      </c>
      <c r="C1" s="332" t="s">
        <v>4</v>
      </c>
      <c r="D1" s="333" t="s">
        <v>5</v>
      </c>
      <c r="E1" s="332" t="s">
        <v>6</v>
      </c>
      <c r="F1" s="307" t="s">
        <v>7</v>
      </c>
      <c r="G1" s="309" t="s">
        <v>8</v>
      </c>
      <c r="H1" s="154"/>
      <c r="I1" s="383" t="s">
        <v>9</v>
      </c>
      <c r="J1" s="154" t="s">
        <v>9</v>
      </c>
      <c r="K1" s="401" t="s">
        <v>819</v>
      </c>
      <c r="L1" s="154" t="s">
        <v>9</v>
      </c>
      <c r="M1" s="154" t="s">
        <v>9</v>
      </c>
      <c r="N1" s="199" t="s">
        <v>643</v>
      </c>
      <c r="O1" s="154" t="s">
        <v>9</v>
      </c>
      <c r="P1" s="154" t="s">
        <v>9</v>
      </c>
      <c r="Q1" s="154" t="s">
        <v>9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7" t="s">
        <v>10</v>
      </c>
      <c r="Z1" s="157" t="s">
        <v>10</v>
      </c>
      <c r="AA1" s="158" t="s">
        <v>11</v>
      </c>
      <c r="AB1" s="158" t="s">
        <v>11</v>
      </c>
      <c r="AC1" s="158" t="s">
        <v>11</v>
      </c>
      <c r="AD1" s="158" t="s">
        <v>11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  <c r="AL1" s="159" t="s">
        <v>12</v>
      </c>
      <c r="AM1" s="159" t="s">
        <v>12</v>
      </c>
    </row>
    <row r="2" spans="1:40" ht="39" x14ac:dyDescent="0.25">
      <c r="A2" s="330"/>
      <c r="B2" s="331" t="s">
        <v>3</v>
      </c>
      <c r="C2" s="332" t="s">
        <v>4</v>
      </c>
      <c r="D2" s="333" t="s">
        <v>5</v>
      </c>
      <c r="E2" s="332" t="s">
        <v>6</v>
      </c>
      <c r="F2" s="307" t="s">
        <v>7</v>
      </c>
      <c r="G2" s="309" t="s">
        <v>8</v>
      </c>
      <c r="H2" s="154"/>
      <c r="I2" s="383" t="s">
        <v>13</v>
      </c>
      <c r="J2" s="154" t="s">
        <v>13</v>
      </c>
      <c r="K2" s="401" t="s">
        <v>820</v>
      </c>
      <c r="L2" s="168" t="s">
        <v>14</v>
      </c>
      <c r="M2" s="168" t="s">
        <v>14</v>
      </c>
      <c r="N2" s="206" t="s">
        <v>645</v>
      </c>
      <c r="O2" s="168" t="s">
        <v>14</v>
      </c>
      <c r="P2" s="168" t="s">
        <v>14</v>
      </c>
      <c r="Q2" s="168" t="s">
        <v>14</v>
      </c>
      <c r="R2" s="157" t="s">
        <v>13</v>
      </c>
      <c r="S2" s="157" t="s">
        <v>13</v>
      </c>
      <c r="T2" s="157" t="s">
        <v>13</v>
      </c>
      <c r="U2" s="169" t="s">
        <v>14</v>
      </c>
      <c r="V2" s="169" t="s">
        <v>14</v>
      </c>
      <c r="W2" s="169" t="s">
        <v>14</v>
      </c>
      <c r="X2" s="169" t="s">
        <v>14</v>
      </c>
      <c r="Y2" s="169" t="s">
        <v>14</v>
      </c>
      <c r="Z2" s="169" t="s">
        <v>14</v>
      </c>
      <c r="AA2" s="159" t="s">
        <v>15</v>
      </c>
      <c r="AB2" s="159" t="s">
        <v>16</v>
      </c>
      <c r="AC2" s="166" t="s">
        <v>17</v>
      </c>
      <c r="AD2" s="166" t="s">
        <v>18</v>
      </c>
      <c r="AE2" s="159" t="s">
        <v>13</v>
      </c>
      <c r="AF2" s="159" t="s">
        <v>13</v>
      </c>
      <c r="AG2" s="159" t="s">
        <v>13</v>
      </c>
      <c r="AH2" s="160" t="s">
        <v>14</v>
      </c>
      <c r="AI2" s="160" t="s">
        <v>14</v>
      </c>
      <c r="AJ2" s="160" t="s">
        <v>14</v>
      </c>
      <c r="AK2" s="160" t="s">
        <v>14</v>
      </c>
      <c r="AL2" s="160" t="s">
        <v>14</v>
      </c>
      <c r="AM2" s="160" t="s">
        <v>14</v>
      </c>
    </row>
    <row r="3" spans="1:40" ht="39" x14ac:dyDescent="0.25">
      <c r="A3" s="330"/>
      <c r="B3" s="331" t="s">
        <v>3</v>
      </c>
      <c r="C3" s="332" t="s">
        <v>4</v>
      </c>
      <c r="D3" s="333" t="s">
        <v>5</v>
      </c>
      <c r="E3" s="332" t="s">
        <v>6</v>
      </c>
      <c r="F3" s="307" t="s">
        <v>7</v>
      </c>
      <c r="G3" s="309" t="s">
        <v>8</v>
      </c>
      <c r="H3" s="4" t="s">
        <v>814</v>
      </c>
      <c r="I3" s="384" t="s">
        <v>19</v>
      </c>
      <c r="J3" s="4" t="s">
        <v>20</v>
      </c>
      <c r="K3" s="392" t="s">
        <v>821</v>
      </c>
      <c r="L3" s="4" t="s">
        <v>22</v>
      </c>
      <c r="M3" s="4" t="s">
        <v>20</v>
      </c>
      <c r="N3" s="200" t="s">
        <v>646</v>
      </c>
      <c r="O3" s="4" t="s">
        <v>24</v>
      </c>
      <c r="P3" s="4" t="s">
        <v>20</v>
      </c>
      <c r="Q3" s="4" t="s">
        <v>25</v>
      </c>
      <c r="R3" s="315" t="s">
        <v>19</v>
      </c>
      <c r="S3" s="5" t="s">
        <v>20</v>
      </c>
      <c r="T3" s="8" t="s">
        <v>21</v>
      </c>
      <c r="U3" s="5" t="s">
        <v>22</v>
      </c>
      <c r="V3" s="5" t="s">
        <v>20</v>
      </c>
      <c r="W3" s="308" t="s">
        <v>23</v>
      </c>
      <c r="X3" s="5" t="s">
        <v>24</v>
      </c>
      <c r="Y3" s="5" t="s">
        <v>20</v>
      </c>
      <c r="Z3" s="5" t="s">
        <v>25</v>
      </c>
      <c r="AA3" s="159" t="s">
        <v>15</v>
      </c>
      <c r="AB3" s="159" t="s">
        <v>16</v>
      </c>
      <c r="AC3" s="166" t="s">
        <v>17</v>
      </c>
      <c r="AD3" s="166" t="s">
        <v>18</v>
      </c>
      <c r="AE3" s="315" t="s">
        <v>19</v>
      </c>
      <c r="AF3" s="5" t="s">
        <v>20</v>
      </c>
      <c r="AG3" s="9" t="s">
        <v>26</v>
      </c>
      <c r="AH3" s="5" t="s">
        <v>22</v>
      </c>
      <c r="AI3" s="5" t="s">
        <v>20</v>
      </c>
      <c r="AJ3" s="308" t="s">
        <v>23</v>
      </c>
      <c r="AK3" s="5" t="s">
        <v>24</v>
      </c>
      <c r="AL3" s="5" t="s">
        <v>20</v>
      </c>
      <c r="AM3" s="5" t="s">
        <v>25</v>
      </c>
      <c r="AN3" s="317" t="s">
        <v>680</v>
      </c>
    </row>
    <row r="4" spans="1:40" x14ac:dyDescent="0.25">
      <c r="A4" s="173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" s="11">
        <v>123</v>
      </c>
      <c r="C4" s="12" t="str">
        <f>TEXT(D4,"000")&amp;"-"&amp;TEXT(F4,"000")</f>
        <v>2级-3级</v>
      </c>
      <c r="D4" s="12" t="s">
        <v>29</v>
      </c>
      <c r="E4" s="12" t="s">
        <v>50</v>
      </c>
      <c r="F4" s="12" t="s">
        <v>33</v>
      </c>
      <c r="G4" s="12" t="s">
        <v>161</v>
      </c>
      <c r="H4" s="280">
        <f>IF(I4="主营业务收入",1,IF(I4="营业收入",2,IF(I4="租赁收入",3,IF(I4="利息收入",4,IF(I4="企业拆借利息收入",5,IF(I4="其他业务收入",6,IF(I4="其他收入",7,IF(I4="主营业务成本",8,IF(I4="营业成本",9,IF(I4="生产成本",10,IF(I4="其他业务成本",11,IF(I4="主营业务支出",12,IF(I4="其他业务支出",13,IF(I4="营业外支出",14,IF(I4="材料采购",15,IF(I4="库存商品",16,IF(I4="库存内销商品",17,IF(I4="其他应收款",18,IF(I4="长期股权投资",19,IF(I4="其他应付款",20,IF(I4="财务费用",21,IF(I4="管理费用",22,IF(I4="管理费",23,IF(I4="销售费用",24,IF(I4="投资收益",25,IF(I4="资产处置收益",26,B))))))))))))))))))))))))))</f>
        <v>1</v>
      </c>
      <c r="I4" s="122" t="s">
        <v>144</v>
      </c>
      <c r="J4" s="14" t="s">
        <v>207</v>
      </c>
      <c r="K4" s="201">
        <v>986199.89</v>
      </c>
      <c r="L4" s="16"/>
      <c r="M4" s="16"/>
      <c r="N4" s="207"/>
      <c r="O4" s="89"/>
      <c r="P4" s="90"/>
      <c r="Q4" s="91"/>
      <c r="R4" s="21"/>
      <c r="S4" s="21"/>
      <c r="T4" s="22"/>
      <c r="U4" s="21" t="s">
        <v>164</v>
      </c>
      <c r="V4" s="21" t="s">
        <v>759</v>
      </c>
      <c r="W4" s="353">
        <v>10066206</v>
      </c>
      <c r="X4" s="348" t="s">
        <v>758</v>
      </c>
      <c r="Y4" s="23"/>
      <c r="Z4" s="24"/>
      <c r="AA4" s="25">
        <f t="shared" ref="AA4:AA24" si="0">ROUND(K4-W4-Z4,2)</f>
        <v>-9080006.1099999994</v>
      </c>
      <c r="AB4" s="266">
        <f t="shared" ref="AB4:AB23" si="1">ROUND(N4+Q4-T4,2)</f>
        <v>0</v>
      </c>
      <c r="AC4" s="26"/>
      <c r="AD4" s="26"/>
      <c r="AE4" s="26"/>
      <c r="AF4" s="26"/>
      <c r="AG4" s="27"/>
      <c r="AH4" s="26"/>
      <c r="AI4" s="26"/>
      <c r="AJ4" s="26"/>
      <c r="AK4" s="26"/>
      <c r="AL4" s="26"/>
      <c r="AM4" s="26"/>
      <c r="AN4">
        <v>109</v>
      </c>
    </row>
    <row r="5" spans="1:40" ht="14" x14ac:dyDescent="0.25">
      <c r="A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" s="11">
        <v>294</v>
      </c>
      <c r="C5" s="85" t="str">
        <f>TEXT(D5,"000")&amp;"-"&amp;TEXT(F5,"000")</f>
        <v>4级-1级</v>
      </c>
      <c r="D5" s="12" t="s">
        <v>37</v>
      </c>
      <c r="E5" s="12" t="s">
        <v>42</v>
      </c>
      <c r="F5" s="12" t="s">
        <v>27</v>
      </c>
      <c r="G5" s="268" t="s">
        <v>28</v>
      </c>
      <c r="H5" s="280">
        <f>IF(I5="主营业务收入",1,IF(I5="营业收入",2,IF(I5="租赁收入",3,IF(I5="利息收入",4,IF(I5="企业拆借利息收入",5,IF(I5="其他业务收入",6,IF(I5="其他收入",7,IF(I5="主营业务成本",8,IF(I5="营业成本",9,IF(I5="生产成本",10,IF(I5="其他业务成本",11,IF(I5="主营业务支出",12,IF(I5="其他业务支出",13,IF(I5="营业外支出",14,IF(I5="材料采购",15,IF(I5="库存商品",16,IF(I5="库存内销商品",17,IF(I5="其他应收款",18,IF(I5="长期股权投资",19,IF(I5="其他应付款",20,IF(I5="财务费用",21,IF(I5="管理费用",22,IF(I5="管理费",23,IF(I5="销售费用",24,IF(I5="投资收益",25,IF(I5="资产处置收益",26,B))))))))))))))))))))))))))</f>
        <v>1</v>
      </c>
      <c r="I5" s="363" t="s">
        <v>144</v>
      </c>
      <c r="J5" s="14" t="s">
        <v>303</v>
      </c>
      <c r="K5" s="202">
        <v>9703436.3299999963</v>
      </c>
      <c r="L5" s="87"/>
      <c r="M5" s="87"/>
      <c r="N5" s="207"/>
      <c r="O5" s="89"/>
      <c r="P5" s="90"/>
      <c r="Q5" s="91"/>
      <c r="R5" s="21"/>
      <c r="S5" s="21"/>
      <c r="T5" s="22"/>
      <c r="U5" s="275" t="s">
        <v>58</v>
      </c>
      <c r="V5" s="275" t="s">
        <v>59</v>
      </c>
      <c r="W5" s="353">
        <f>6913642.81+2615094.24</f>
        <v>9528737.0500000007</v>
      </c>
      <c r="X5" s="23"/>
      <c r="Y5" s="23"/>
      <c r="Z5" s="24"/>
      <c r="AA5" s="25">
        <f t="shared" si="0"/>
        <v>174699.28</v>
      </c>
      <c r="AB5" s="266">
        <f t="shared" si="1"/>
        <v>0</v>
      </c>
      <c r="AC5" s="26"/>
      <c r="AD5" s="26"/>
      <c r="AE5" s="26"/>
      <c r="AF5" s="26"/>
      <c r="AG5" s="27"/>
      <c r="AH5" s="26"/>
      <c r="AI5" s="26"/>
      <c r="AJ5" s="26"/>
      <c r="AK5" s="26"/>
      <c r="AL5" s="26"/>
      <c r="AM5" s="26"/>
      <c r="AN5">
        <v>242</v>
      </c>
    </row>
    <row r="6" spans="1:40" ht="14" x14ac:dyDescent="0.25">
      <c r="A6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" s="11">
        <v>578</v>
      </c>
      <c r="C6" s="12" t="s">
        <v>496</v>
      </c>
      <c r="D6" s="12" t="s">
        <v>33</v>
      </c>
      <c r="E6" s="12" t="s">
        <v>458</v>
      </c>
      <c r="F6" s="12" t="s">
        <v>33</v>
      </c>
      <c r="G6" s="12" t="s">
        <v>310</v>
      </c>
      <c r="H6" s="280">
        <f>IF(I6="主营业务收入",1,IF(I6="营业收入",2,IF(I6="租赁收入",3,IF(I6="利息收入",4,IF(I6="企业拆借利息收入",5,IF(I6="其他业务收入",6,IF(I6="其他收入",7,IF(I6="主营业务成本",8,IF(I6="营业成本",9,IF(I6="生产成本",10,IF(I6="其他业务成本",11,IF(I6="主营业务支出",12,IF(I6="其他业务支出",13,IF(I6="营业外支出",14,IF(I6="材料采购",15,IF(I6="库存商品",16,IF(I6="库存内销商品",17,IF(I6="其他应收款",18,IF(I6="长期股权投资",19,IF(I6="其他应付款",20,IF(I6="财务费用",21,IF(I6="管理费用",22,IF(I6="管理费",23,IF(I6="销售费用",24,IF(I6="投资收益",25,IF(I6="资产处置收益",26,B))))))))))))))))))))))))))</f>
        <v>1</v>
      </c>
      <c r="I6" s="122" t="s">
        <v>144</v>
      </c>
      <c r="J6" s="16"/>
      <c r="K6" s="201">
        <v>8703830.4600000009</v>
      </c>
      <c r="L6" s="16"/>
      <c r="M6" s="16"/>
      <c r="N6" s="207"/>
      <c r="O6" s="89"/>
      <c r="P6" s="89"/>
      <c r="Q6" s="91"/>
      <c r="R6" s="21"/>
      <c r="S6" s="21"/>
      <c r="T6" s="22"/>
      <c r="U6" s="21" t="s">
        <v>422</v>
      </c>
      <c r="V6" s="21" t="s">
        <v>402</v>
      </c>
      <c r="W6" s="353">
        <v>8086036.0899999999</v>
      </c>
      <c r="X6" s="23" t="s">
        <v>776</v>
      </c>
      <c r="Y6" s="23"/>
      <c r="Z6" s="24"/>
      <c r="AA6" s="25">
        <f t="shared" si="0"/>
        <v>617794.37</v>
      </c>
      <c r="AB6" s="266">
        <f t="shared" si="1"/>
        <v>0</v>
      </c>
      <c r="AC6" s="26"/>
      <c r="AD6" s="26"/>
      <c r="AE6" s="26"/>
      <c r="AF6" s="26"/>
      <c r="AG6" s="27"/>
      <c r="AH6" s="26"/>
      <c r="AI6" s="26"/>
      <c r="AJ6" s="26"/>
      <c r="AK6" s="26"/>
      <c r="AL6" s="26"/>
      <c r="AM6" s="26"/>
      <c r="AN6">
        <v>467</v>
      </c>
    </row>
    <row r="7" spans="1:40" ht="13" customHeight="1" x14ac:dyDescent="0.25">
      <c r="A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" s="11">
        <v>691</v>
      </c>
      <c r="C7" s="120" t="str">
        <f t="shared" ref="C7:C16" si="2">TEXT(D7,"000")&amp;"-"&amp;TEXT(F7,"000")</f>
        <v>3级-2级</v>
      </c>
      <c r="D7" s="120" t="s">
        <v>33</v>
      </c>
      <c r="E7" s="120" t="s">
        <v>595</v>
      </c>
      <c r="F7" s="120" t="s">
        <v>29</v>
      </c>
      <c r="G7" s="120" t="s">
        <v>50</v>
      </c>
      <c r="H7" s="280">
        <f>IF(I7="主营业务收入",1,IF(I7="营业收入",2,IF(I7="租赁收入",3,IF(I7="利息收入",4,IF(I7="企业拆借利息收入",5,IF(I7="其他业务收入",6,IF(I7="其他收入",7,IF(I7="主营业务成本",8,IF(I7="营业成本",9,IF(I7="生产成本",10,IF(I7="其他业务成本",11,IF(I7="主营业务支出",12,IF(I7="其他业务支出",13,IF(I7="营业外支出",14,IF(I7="材料采购",15,IF(I7="库存商品",16,IF(I7="库存内销商品",17,IF(I7="其他应收款",18,IF(I7="长期股权投资",19,IF(I7="其他应付款",20,IF(I7="财务费用",21,IF(I7="管理费用",22,IF(I7="管理费",23,IF(I7="销售费用",24,IF(I7="投资收益",25,IF(I7="资产处置收益",26,B))))))))))))))))))))))))))</f>
        <v>1</v>
      </c>
      <c r="I7" s="122" t="s">
        <v>144</v>
      </c>
      <c r="J7" s="122" t="s">
        <v>596</v>
      </c>
      <c r="K7" s="202">
        <f>5280682.99+2425952.82</f>
        <v>7706635.8100000005</v>
      </c>
      <c r="L7" s="122"/>
      <c r="M7" s="122"/>
      <c r="N7" s="202"/>
      <c r="O7" s="125"/>
      <c r="P7" s="126"/>
      <c r="Q7" s="124"/>
      <c r="R7" s="21"/>
      <c r="S7" s="21"/>
      <c r="T7" s="22"/>
      <c r="U7" s="275" t="s">
        <v>164</v>
      </c>
      <c r="V7" s="21" t="s">
        <v>212</v>
      </c>
      <c r="W7" s="353">
        <v>6319632.9000000004</v>
      </c>
      <c r="X7" s="23"/>
      <c r="Y7" s="23"/>
      <c r="Z7" s="24"/>
      <c r="AA7" s="25">
        <f t="shared" si="0"/>
        <v>1387002.91</v>
      </c>
      <c r="AB7" s="266">
        <f t="shared" si="1"/>
        <v>0</v>
      </c>
      <c r="AC7" s="26"/>
      <c r="AD7" s="26"/>
      <c r="AE7" s="26"/>
      <c r="AF7" s="26"/>
      <c r="AG7" s="27"/>
      <c r="AH7" s="26"/>
      <c r="AI7" s="26"/>
      <c r="AJ7" s="26"/>
      <c r="AK7" s="26"/>
      <c r="AL7" s="26"/>
      <c r="AM7" s="26"/>
      <c r="AN7">
        <v>567</v>
      </c>
    </row>
    <row r="8" spans="1:40" ht="14" customHeight="1" x14ac:dyDescent="0.25">
      <c r="A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8" s="11">
        <v>670</v>
      </c>
      <c r="C8" s="120" t="str">
        <f t="shared" si="2"/>
        <v>3级-4级</v>
      </c>
      <c r="D8" s="120" t="s">
        <v>33</v>
      </c>
      <c r="E8" s="120" t="s">
        <v>345</v>
      </c>
      <c r="F8" s="120" t="s">
        <v>37</v>
      </c>
      <c r="G8" s="120" t="s">
        <v>42</v>
      </c>
      <c r="H8" s="280">
        <f>IF(I8="主营业务收入",1,IF(I8="营业收入",2,IF(I8="租赁收入",3,IF(I8="利息收入",4,IF(I8="企业拆借利息收入",5,IF(I8="其他业务收入",6,IF(I8="其他收入",7,IF(I8="主营业务成本",8,IF(I8="营业成本",9,IF(I8="生产成本",10,IF(I8="其他业务成本",11,IF(I8="主营业务支出",12,IF(I8="其他业务支出",13,IF(I8="营业外支出",14,IF(I8="材料采购",15,IF(I8="库存商品",16,IF(I8="库存内销商品",17,IF(I8="其他应收款",18,IF(I8="长期股权投资",19,IF(I8="其他应付款",20,IF(I8="财务费用",21,IF(I8="管理费用",22,IF(I8="管理费",23,IF(I8="销售费用",24,IF(I8="投资收益",25,IF(I8="资产处置收益",26,B))))))))))))))))))))))))))</f>
        <v>1</v>
      </c>
      <c r="I8" s="122" t="s">
        <v>144</v>
      </c>
      <c r="J8" s="122" t="s">
        <v>271</v>
      </c>
      <c r="K8" s="202">
        <f>2496670.37+39771.45</f>
        <v>2536441.8200000003</v>
      </c>
      <c r="L8" s="122"/>
      <c r="M8" s="122"/>
      <c r="N8" s="202"/>
      <c r="O8" s="125"/>
      <c r="P8" s="126"/>
      <c r="Q8" s="124"/>
      <c r="R8" s="66"/>
      <c r="S8" s="66"/>
      <c r="T8" s="67"/>
      <c r="U8" s="66" t="s">
        <v>676</v>
      </c>
      <c r="V8" s="66" t="s">
        <v>122</v>
      </c>
      <c r="W8" s="353">
        <v>5865335.6285714284</v>
      </c>
      <c r="X8" s="68"/>
      <c r="Y8" s="68"/>
      <c r="Z8" s="69"/>
      <c r="AA8" s="25">
        <f t="shared" si="0"/>
        <v>-3328893.81</v>
      </c>
      <c r="AB8" s="266">
        <f t="shared" si="1"/>
        <v>0</v>
      </c>
      <c r="AC8" s="71"/>
      <c r="AD8" s="71"/>
      <c r="AE8" s="71"/>
      <c r="AF8" s="71"/>
      <c r="AG8" s="72"/>
      <c r="AH8" s="71"/>
      <c r="AI8" s="71"/>
      <c r="AJ8" s="71"/>
      <c r="AK8" s="71"/>
      <c r="AL8" s="71"/>
      <c r="AM8" s="71"/>
      <c r="AN8">
        <v>549</v>
      </c>
    </row>
    <row r="9" spans="1:40" ht="14" x14ac:dyDescent="0.25">
      <c r="A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9" s="11">
        <v>334</v>
      </c>
      <c r="C9" s="12" t="str">
        <f t="shared" si="2"/>
        <v>4级-2级</v>
      </c>
      <c r="D9" s="12" t="s">
        <v>37</v>
      </c>
      <c r="E9" s="12" t="s">
        <v>42</v>
      </c>
      <c r="F9" s="12" t="s">
        <v>29</v>
      </c>
      <c r="G9" s="268" t="s">
        <v>361</v>
      </c>
      <c r="H9" s="280">
        <f>IF(I9="主营业务收入",1,IF(I9="营业收入",2,IF(I9="租赁收入",3,IF(I9="利息收入",4,IF(I9="企业拆借利息收入",5,IF(I9="其他业务收入",6,IF(I9="其他收入",7,IF(I9="主营业务成本",8,IF(I9="营业成本",9,IF(I9="生产成本",10,IF(I9="其他业务成本",11,IF(I9="主营业务支出",12,IF(I9="其他业务支出",13,IF(I9="营业外支出",14,IF(I9="材料采购",15,IF(I9="库存商品",16,IF(I9="库存内销商品",17,IF(I9="其他应收款",18,IF(I9="长期股权投资",19,IF(I9="其他应付款",20,IF(I9="财务费用",21,IF(I9="管理费用",22,IF(I9="管理费",23,IF(I9="销售费用",24,IF(I9="投资收益",25,IF(I9="资产处置收益",26,B))))))))))))))))))))))))))</f>
        <v>1</v>
      </c>
      <c r="I9" s="363" t="s">
        <v>144</v>
      </c>
      <c r="J9" s="14" t="s">
        <v>303</v>
      </c>
      <c r="K9" s="202">
        <v>2674254.7800000003</v>
      </c>
      <c r="L9" s="87"/>
      <c r="M9" s="87"/>
      <c r="N9" s="207"/>
      <c r="O9" s="89"/>
      <c r="P9" s="89"/>
      <c r="Q9" s="91"/>
      <c r="R9" s="21"/>
      <c r="S9" s="21"/>
      <c r="T9" s="22"/>
      <c r="U9" s="21" t="s">
        <v>58</v>
      </c>
      <c r="V9" s="21" t="s">
        <v>795</v>
      </c>
      <c r="W9" s="22">
        <v>3600000</v>
      </c>
      <c r="X9" s="23"/>
      <c r="Y9" s="23"/>
      <c r="Z9" s="24"/>
      <c r="AA9" s="25">
        <f t="shared" si="0"/>
        <v>-925745.22</v>
      </c>
      <c r="AB9" s="266">
        <f t="shared" si="1"/>
        <v>0</v>
      </c>
      <c r="AC9" s="26"/>
      <c r="AD9" s="26"/>
      <c r="AE9" s="26"/>
      <c r="AF9" s="26"/>
      <c r="AG9" s="27"/>
      <c r="AH9" s="26"/>
      <c r="AI9" s="26"/>
      <c r="AJ9" s="26"/>
      <c r="AK9" s="26"/>
      <c r="AL9" s="26"/>
      <c r="AM9" s="26"/>
      <c r="AN9">
        <v>276</v>
      </c>
    </row>
    <row r="10" spans="1:40" ht="14" x14ac:dyDescent="0.25">
      <c r="A1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0" s="11">
        <v>625</v>
      </c>
      <c r="C10" s="120" t="str">
        <f t="shared" si="2"/>
        <v>3级-3级</v>
      </c>
      <c r="D10" s="120" t="s">
        <v>33</v>
      </c>
      <c r="E10" s="120" t="s">
        <v>338</v>
      </c>
      <c r="F10" s="120" t="s">
        <v>33</v>
      </c>
      <c r="G10" s="120" t="s">
        <v>446</v>
      </c>
      <c r="H10" s="280">
        <f>IF(I10="主营业务收入",1,IF(I10="营业收入",2,IF(I10="租赁收入",3,IF(I10="利息收入",4,IF(I10="企业拆借利息收入",5,IF(I10="其他业务收入",6,IF(I10="其他收入",7,IF(I10="主营业务成本",8,IF(I10="营业成本",9,IF(I10="生产成本",10,IF(I10="其他业务成本",11,IF(I10="主营业务支出",12,IF(I10="其他业务支出",13,IF(I10="营业外支出",14,IF(I10="材料采购",15,IF(I10="库存商品",16,IF(I10="库存内销商品",17,IF(I10="其他应收款",18,IF(I10="长期股权投资",19,IF(I10="其他应付款",20,IF(I10="财务费用",21,IF(I10="管理费用",22,IF(I10="管理费",23,IF(I10="销售费用",24,IF(I10="投资收益",25,IF(I10="资产处置收益",26,B))))))))))))))))))))))))))</f>
        <v>1</v>
      </c>
      <c r="I10" s="122" t="s">
        <v>144</v>
      </c>
      <c r="J10" s="122" t="s">
        <v>554</v>
      </c>
      <c r="K10" s="202">
        <v>2955697.34</v>
      </c>
      <c r="L10" s="122"/>
      <c r="M10" s="122"/>
      <c r="N10" s="202"/>
      <c r="O10" s="125"/>
      <c r="P10" s="126"/>
      <c r="Q10" s="124"/>
      <c r="R10" s="21"/>
      <c r="S10" s="21"/>
      <c r="T10" s="22"/>
      <c r="U10" s="21" t="s">
        <v>422</v>
      </c>
      <c r="V10" s="21" t="s">
        <v>775</v>
      </c>
      <c r="W10" s="22">
        <v>2955697.34</v>
      </c>
      <c r="X10" s="23"/>
      <c r="Y10" s="23"/>
      <c r="Z10" s="24"/>
      <c r="AA10" s="25">
        <f t="shared" si="0"/>
        <v>0</v>
      </c>
      <c r="AB10" s="266">
        <f t="shared" si="1"/>
        <v>0</v>
      </c>
      <c r="AC10" s="26"/>
      <c r="AD10" s="26"/>
      <c r="AE10" s="26"/>
      <c r="AF10" s="26"/>
      <c r="AG10" s="27"/>
      <c r="AH10" s="26"/>
      <c r="AI10" s="26"/>
      <c r="AJ10" s="26"/>
      <c r="AK10" s="26"/>
      <c r="AL10" s="26"/>
      <c r="AM10" s="26"/>
      <c r="AN10">
        <v>506</v>
      </c>
    </row>
    <row r="11" spans="1:40" ht="14" x14ac:dyDescent="0.25">
      <c r="A11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11" s="11">
        <v>488</v>
      </c>
      <c r="C11" s="12" t="str">
        <f t="shared" si="2"/>
        <v>2级-3级</v>
      </c>
      <c r="D11" s="12" t="s">
        <v>29</v>
      </c>
      <c r="E11" s="13" t="s">
        <v>56</v>
      </c>
      <c r="F11" s="12" t="s">
        <v>33</v>
      </c>
      <c r="G11" s="12" t="s">
        <v>446</v>
      </c>
      <c r="H11" s="280">
        <f>IF(I11="主营业务收入",1,IF(I11="营业收入",2,IF(I11="租赁收入",3,IF(I11="利息收入",4,IF(I11="企业拆借利息收入",5,IF(I11="其他业务收入",6,IF(I11="其他收入",7,IF(I11="主营业务成本",8,IF(I11="营业成本",9,IF(I11="生产成本",10,IF(I11="其他业务成本",11,IF(I11="主营业务支出",12,IF(I11="其他业务支出",13,IF(I11="营业外支出",14,IF(I11="材料采购",15,IF(I11="库存商品",16,IF(I11="库存内销商品",17,IF(I11="其他应收款",18,IF(I11="长期股权投资",19,IF(I11="其他应付款",20,IF(I11="财务费用",21,IF(I11="管理费用",22,IF(I11="管理费",23,IF(I11="销售费用",24,IF(I11="投资收益",25,IF(I11="资产处置收益",26,B))))))))))))))))))))))))))</f>
        <v>1</v>
      </c>
      <c r="I11" s="122" t="s">
        <v>144</v>
      </c>
      <c r="J11" s="204"/>
      <c r="K11" s="201">
        <v>2958385.84</v>
      </c>
      <c r="L11" s="185"/>
      <c r="M11" s="16"/>
      <c r="N11" s="204"/>
      <c r="O11" s="89"/>
      <c r="P11" s="89"/>
      <c r="Q11" s="90"/>
      <c r="R11" s="21"/>
      <c r="S11" s="66"/>
      <c r="T11" s="66"/>
      <c r="U11" s="67" t="s">
        <v>422</v>
      </c>
      <c r="V11" s="66" t="s">
        <v>775</v>
      </c>
      <c r="W11" s="66">
        <v>2732037.82</v>
      </c>
      <c r="X11" s="67" t="s">
        <v>776</v>
      </c>
      <c r="Y11" s="68"/>
      <c r="Z11" s="68"/>
      <c r="AA11" s="25">
        <f t="shared" si="0"/>
        <v>226348.02</v>
      </c>
      <c r="AB11" s="266">
        <f t="shared" si="1"/>
        <v>0</v>
      </c>
      <c r="AC11" s="26"/>
      <c r="AD11" s="71"/>
      <c r="AE11" s="71"/>
      <c r="AF11" s="71"/>
      <c r="AG11" s="71"/>
      <c r="AH11" s="72"/>
      <c r="AI11" s="71"/>
      <c r="AJ11" s="71"/>
      <c r="AK11" s="71"/>
      <c r="AL11" s="71"/>
      <c r="AM11" s="71"/>
      <c r="AN11">
        <v>384</v>
      </c>
    </row>
    <row r="12" spans="1:40" ht="14" x14ac:dyDescent="0.25">
      <c r="A1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2" s="11">
        <v>319</v>
      </c>
      <c r="C12" s="12" t="str">
        <f t="shared" si="2"/>
        <v>4级-3级</v>
      </c>
      <c r="D12" s="12" t="s">
        <v>37</v>
      </c>
      <c r="E12" s="12" t="s">
        <v>42</v>
      </c>
      <c r="F12" s="12" t="s">
        <v>33</v>
      </c>
      <c r="G12" s="178" t="s">
        <v>345</v>
      </c>
      <c r="H12" s="280">
        <f>IF(I12="主营业务收入",1,IF(I12="营业收入",2,IF(I12="租赁收入",3,IF(I12="利息收入",4,IF(I12="企业拆借利息收入",5,IF(I12="其他业务收入",6,IF(I12="其他收入",7,IF(I12="主营业务成本",8,IF(I12="营业成本",9,IF(I12="生产成本",10,IF(I12="其他业务成本",11,IF(I12="主营业务支出",12,IF(I12="其他业务支出",13,IF(I12="营业外支出",14,IF(I12="材料采购",15,IF(I12="库存商品",16,IF(I12="库存内销商品",17,IF(I12="其他应收款",18,IF(I12="长期股权投资",19,IF(I12="其他应付款",20,IF(I12="财务费用",21,IF(I12="管理费用",22,IF(I12="管理费",23,IF(I12="销售费用",24,IF(I12="投资收益",25,IF(I12="资产处置收益",26,B))))))))))))))))))))))))))</f>
        <v>1</v>
      </c>
      <c r="I12" s="363" t="s">
        <v>144</v>
      </c>
      <c r="J12" s="14" t="s">
        <v>303</v>
      </c>
      <c r="K12" s="202">
        <v>1994236.9100000008</v>
      </c>
      <c r="L12" s="87"/>
      <c r="M12" s="87"/>
      <c r="N12" s="207"/>
      <c r="O12" s="89"/>
      <c r="P12" s="89"/>
      <c r="Q12" s="91"/>
      <c r="R12" s="21"/>
      <c r="S12" s="21"/>
      <c r="T12" s="22"/>
      <c r="U12" s="275" t="s">
        <v>164</v>
      </c>
      <c r="V12" s="21" t="s">
        <v>571</v>
      </c>
      <c r="W12" s="22">
        <v>1994236.91</v>
      </c>
      <c r="X12" s="23"/>
      <c r="Y12" s="23"/>
      <c r="Z12" s="24"/>
      <c r="AA12" s="25">
        <f t="shared" si="0"/>
        <v>0</v>
      </c>
      <c r="AB12" s="266">
        <f t="shared" si="1"/>
        <v>0</v>
      </c>
      <c r="AC12" s="26"/>
      <c r="AD12" s="26"/>
      <c r="AE12" s="26"/>
      <c r="AF12" s="26"/>
      <c r="AG12" s="27"/>
      <c r="AH12" s="26"/>
      <c r="AI12" s="26"/>
      <c r="AJ12" s="26"/>
      <c r="AK12" s="26"/>
      <c r="AL12" s="26"/>
      <c r="AM12" s="26"/>
      <c r="AN12">
        <v>262</v>
      </c>
    </row>
    <row r="13" spans="1:40" ht="14" x14ac:dyDescent="0.25">
      <c r="A1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3" s="11">
        <v>323</v>
      </c>
      <c r="C13" s="12" t="str">
        <f t="shared" si="2"/>
        <v>4级-2级</v>
      </c>
      <c r="D13" s="12" t="s">
        <v>37</v>
      </c>
      <c r="E13" s="12" t="s">
        <v>42</v>
      </c>
      <c r="F13" s="12" t="s">
        <v>29</v>
      </c>
      <c r="G13" s="178" t="s">
        <v>53</v>
      </c>
      <c r="H13" s="280">
        <f>IF(I13="主营业务收入",1,IF(I13="营业收入",2,IF(I13="租赁收入",3,IF(I13="利息收入",4,IF(I13="企业拆借利息收入",5,IF(I13="其他业务收入",6,IF(I13="其他收入",7,IF(I13="主营业务成本",8,IF(I13="营业成本",9,IF(I13="生产成本",10,IF(I13="其他业务成本",11,IF(I13="主营业务支出",12,IF(I13="其他业务支出",13,IF(I13="营业外支出",14,IF(I13="材料采购",15,IF(I13="库存商品",16,IF(I13="库存内销商品",17,IF(I13="其他应收款",18,IF(I13="长期股权投资",19,IF(I13="其他应付款",20,IF(I13="财务费用",21,IF(I13="管理费用",22,IF(I13="管理费",23,IF(I13="销售费用",24,IF(I13="投资收益",25,IF(I13="资产处置收益",26,B))))))))))))))))))))))))))</f>
        <v>1</v>
      </c>
      <c r="I13" s="363" t="s">
        <v>144</v>
      </c>
      <c r="J13" s="14" t="s">
        <v>303</v>
      </c>
      <c r="K13" s="202">
        <v>1543071.6000000006</v>
      </c>
      <c r="L13" s="87"/>
      <c r="M13" s="87"/>
      <c r="N13" s="207"/>
      <c r="O13" s="89"/>
      <c r="P13" s="89"/>
      <c r="Q13" s="91"/>
      <c r="R13" s="21"/>
      <c r="S13" s="21"/>
      <c r="T13" s="22"/>
      <c r="U13" s="275" t="s">
        <v>58</v>
      </c>
      <c r="V13" s="21" t="s">
        <v>249</v>
      </c>
      <c r="W13" s="22">
        <v>1543071.6</v>
      </c>
      <c r="X13" s="23"/>
      <c r="Y13" s="23"/>
      <c r="Z13" s="24"/>
      <c r="AA13" s="25">
        <f t="shared" si="0"/>
        <v>0</v>
      </c>
      <c r="AB13" s="266">
        <f t="shared" si="1"/>
        <v>0</v>
      </c>
      <c r="AC13" s="26"/>
      <c r="AD13" s="26"/>
      <c r="AE13" s="26"/>
      <c r="AF13" s="26"/>
      <c r="AG13" s="27"/>
      <c r="AH13" s="26"/>
      <c r="AI13" s="26"/>
      <c r="AJ13" s="26"/>
      <c r="AK13" s="26"/>
      <c r="AL13" s="26"/>
      <c r="AM13" s="26"/>
      <c r="AN13">
        <v>266</v>
      </c>
    </row>
    <row r="14" spans="1:40" ht="14" x14ac:dyDescent="0.25">
      <c r="A14" s="174" t="str">
        <f>HYPERLINK("C:\Users\chizh\Desktop\ffcell\提取结果.xlsx#'2内部关联交易-1'!A1","[提取结果.xlsx]2内部关联交易-1")</f>
        <v>[提取结果.xlsx]2内部关联交易-1</v>
      </c>
      <c r="B14" s="11">
        <v>474</v>
      </c>
      <c r="C14" s="12" t="str">
        <f t="shared" si="2"/>
        <v>3级-2级</v>
      </c>
      <c r="D14" s="12" t="s">
        <v>33</v>
      </c>
      <c r="E14" s="85" t="s">
        <v>112</v>
      </c>
      <c r="F14" s="12" t="s">
        <v>29</v>
      </c>
      <c r="G14" s="85" t="s">
        <v>438</v>
      </c>
      <c r="H14" s="280">
        <f>IF(I14="主营业务收入",1,IF(I14="营业收入",2,IF(I14="租赁收入",3,IF(I14="利息收入",4,IF(I14="企业拆借利息收入",5,IF(I14="其他业务收入",6,IF(I14="其他收入",7,IF(I14="主营业务成本",8,IF(I14="营业成本",9,IF(I14="生产成本",10,IF(I14="其他业务成本",11,IF(I14="主营业务支出",12,IF(I14="其他业务支出",13,IF(I14="营业外支出",14,IF(I14="材料采购",15,IF(I14="库存商品",16,IF(I14="库存内销商品",17,IF(I14="其他应收款",18,IF(I14="长期股权投资",19,IF(I14="其他应付款",20,IF(I14="财务费用",21,IF(I14="管理费用",22,IF(I14="管理费",23,IF(I14="销售费用",24,IF(I14="投资收益",25,IF(I14="资产处置收益",26,B))))))))))))))))))))))))))</f>
        <v>1</v>
      </c>
      <c r="I14" s="122" t="s">
        <v>144</v>
      </c>
      <c r="J14" s="16" t="s">
        <v>144</v>
      </c>
      <c r="K14" s="202">
        <v>1437348.68</v>
      </c>
      <c r="L14" s="14"/>
      <c r="M14" s="14"/>
      <c r="N14" s="207"/>
      <c r="O14" s="89"/>
      <c r="P14" s="89"/>
      <c r="Q14" s="91"/>
      <c r="R14" s="21"/>
      <c r="S14" s="21"/>
      <c r="T14" s="22"/>
      <c r="U14" s="318" t="s">
        <v>286</v>
      </c>
      <c r="V14" s="21" t="s">
        <v>719</v>
      </c>
      <c r="W14" s="22">
        <v>1511904</v>
      </c>
      <c r="X14" s="23"/>
      <c r="Y14" s="23"/>
      <c r="Z14" s="24"/>
      <c r="AA14" s="25">
        <f t="shared" si="0"/>
        <v>-74555.320000000007</v>
      </c>
      <c r="AB14" s="266">
        <f t="shared" si="1"/>
        <v>0</v>
      </c>
      <c r="AC14" s="26"/>
      <c r="AD14" s="26"/>
      <c r="AE14" s="26"/>
      <c r="AF14" s="26"/>
      <c r="AG14" s="27"/>
      <c r="AH14" s="26"/>
      <c r="AI14" s="26"/>
      <c r="AJ14" s="26"/>
      <c r="AK14" s="26"/>
      <c r="AL14" s="26"/>
      <c r="AM14" s="26"/>
      <c r="AN14">
        <v>376</v>
      </c>
    </row>
    <row r="15" spans="1:40" ht="14" x14ac:dyDescent="0.25">
      <c r="A1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5" s="11">
        <v>690</v>
      </c>
      <c r="C15" s="120" t="str">
        <f t="shared" si="2"/>
        <v>3级-4级</v>
      </c>
      <c r="D15" s="120" t="s">
        <v>33</v>
      </c>
      <c r="E15" s="120" t="s">
        <v>595</v>
      </c>
      <c r="F15" s="120" t="s">
        <v>37</v>
      </c>
      <c r="G15" s="120" t="s">
        <v>42</v>
      </c>
      <c r="H15" s="280">
        <f>IF(I15="主营业务收入",1,IF(I15="营业收入",2,IF(I15="租赁收入",3,IF(I15="利息收入",4,IF(I15="企业拆借利息收入",5,IF(I15="其他业务收入",6,IF(I15="其他收入",7,IF(I15="主营业务成本",8,IF(I15="营业成本",9,IF(I15="生产成本",10,IF(I15="其他业务成本",11,IF(I15="主营业务支出",12,IF(I15="其他业务支出",13,IF(I15="营业外支出",14,IF(I15="材料采购",15,IF(I15="库存商品",16,IF(I15="库存内销商品",17,IF(I15="其他应收款",18,IF(I15="长期股权投资",19,IF(I15="其他应付款",20,IF(I15="财务费用",21,IF(I15="管理费用",22,IF(I15="管理费",23,IF(I15="销售费用",24,IF(I15="投资收益",25,IF(I15="资产处置收益",26,B))))))))))))))))))))))))))</f>
        <v>1</v>
      </c>
      <c r="I15" s="122" t="s">
        <v>144</v>
      </c>
      <c r="J15" s="122" t="s">
        <v>596</v>
      </c>
      <c r="K15" s="202">
        <v>1517440.96</v>
      </c>
      <c r="L15" s="122"/>
      <c r="M15" s="122"/>
      <c r="N15" s="202"/>
      <c r="O15" s="125"/>
      <c r="P15" s="126"/>
      <c r="Q15" s="124"/>
      <c r="R15" s="21"/>
      <c r="S15" s="21"/>
      <c r="T15" s="22"/>
      <c r="U15" s="21" t="s">
        <v>676</v>
      </c>
      <c r="V15" s="21" t="s">
        <v>122</v>
      </c>
      <c r="W15" s="22">
        <v>1476110.1952380952</v>
      </c>
      <c r="X15" s="23"/>
      <c r="Y15" s="23"/>
      <c r="Z15" s="24"/>
      <c r="AA15" s="25">
        <f t="shared" si="0"/>
        <v>41330.76</v>
      </c>
      <c r="AB15" s="266">
        <f t="shared" si="1"/>
        <v>0</v>
      </c>
      <c r="AC15" s="26"/>
      <c r="AD15" s="26"/>
      <c r="AE15" s="26"/>
      <c r="AF15" s="26"/>
      <c r="AG15" s="27"/>
      <c r="AH15" s="26"/>
      <c r="AI15" s="26"/>
      <c r="AJ15" s="26"/>
      <c r="AK15" s="26"/>
      <c r="AL15" s="26"/>
      <c r="AM15" s="26"/>
      <c r="AN15">
        <v>566</v>
      </c>
    </row>
    <row r="16" spans="1:40" ht="14" x14ac:dyDescent="0.25">
      <c r="A16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16" s="11">
        <v>225</v>
      </c>
      <c r="C16" s="12" t="str">
        <f t="shared" si="2"/>
        <v>2级-2级</v>
      </c>
      <c r="D16" s="12" t="s">
        <v>243</v>
      </c>
      <c r="E16" s="12" t="s">
        <v>30</v>
      </c>
      <c r="F16" s="12" t="s">
        <v>243</v>
      </c>
      <c r="G16" s="12" t="s">
        <v>44</v>
      </c>
      <c r="H16" s="280">
        <f>IF(I16="主营业务收入",1,IF(I16="营业收入",2,IF(I16="租赁收入",3,IF(I16="利息收入",4,IF(I16="企业拆借利息收入",5,IF(I16="其他业务收入",6,IF(I16="其他收入",7,IF(I16="主营业务成本",8,IF(I16="营业成本",9,IF(I16="生产成本",10,IF(I16="其他业务成本",11,IF(I16="主营业务支出",12,IF(I16="其他业务支出",13,IF(I16="营业外支出",14,IF(I16="材料采购",15,IF(I16="库存商品",16,IF(I16="库存内销商品",17,IF(I16="其他应收款",18,IF(I16="长期股权投资",19,IF(I16="其他应付款",20,IF(I16="财务费用",21,IF(I16="管理费用",22,IF(I16="管理费",23,IF(I16="销售费用",24,IF(I16="投资收益",25,IF(I16="资产处置收益",26,B))))))))))))))))))))))))))</f>
        <v>1</v>
      </c>
      <c r="I16" s="122" t="s">
        <v>144</v>
      </c>
      <c r="J16" s="16"/>
      <c r="K16" s="201">
        <v>1479843.27</v>
      </c>
      <c r="L16" s="16"/>
      <c r="M16" s="16"/>
      <c r="N16" s="207"/>
      <c r="O16" s="89"/>
      <c r="P16" s="90"/>
      <c r="Q16" s="91"/>
      <c r="R16" s="21"/>
      <c r="S16" s="21"/>
      <c r="T16" s="22"/>
      <c r="U16" s="275" t="s">
        <v>164</v>
      </c>
      <c r="V16" s="21"/>
      <c r="W16" s="22">
        <v>1475661.85</v>
      </c>
      <c r="X16" s="23"/>
      <c r="Y16" s="23"/>
      <c r="Z16" s="24"/>
      <c r="AA16" s="25">
        <f t="shared" si="0"/>
        <v>4181.42</v>
      </c>
      <c r="AB16" s="266">
        <f t="shared" si="1"/>
        <v>0</v>
      </c>
      <c r="AC16" s="26"/>
      <c r="AD16" s="26"/>
      <c r="AE16" s="26"/>
      <c r="AF16" s="26"/>
      <c r="AG16" s="27"/>
      <c r="AH16" s="26"/>
      <c r="AI16" s="26"/>
      <c r="AJ16" s="26"/>
      <c r="AK16" s="26"/>
      <c r="AL16" s="26"/>
      <c r="AM16" s="26"/>
      <c r="AN16">
        <v>181</v>
      </c>
    </row>
    <row r="17" spans="1:40" ht="14" x14ac:dyDescent="0.25">
      <c r="A17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7" s="255">
        <v>559</v>
      </c>
      <c r="C17" s="12" t="s">
        <v>502</v>
      </c>
      <c r="D17" s="12" t="s">
        <v>29</v>
      </c>
      <c r="E17" s="12" t="s">
        <v>364</v>
      </c>
      <c r="F17" s="12" t="s">
        <v>29</v>
      </c>
      <c r="G17" s="12" t="s">
        <v>54</v>
      </c>
      <c r="H17" s="280">
        <f>IF(I17="主营业务收入",1,IF(I17="营业收入",2,IF(I17="租赁收入",3,IF(I17="利息收入",4,IF(I17="企业拆借利息收入",5,IF(I17="其他业务收入",6,IF(I17="其他收入",7,IF(I17="主营业务成本",8,IF(I17="营业成本",9,IF(I17="生产成本",10,IF(I17="其他业务成本",11,IF(I17="主营业务支出",12,IF(I17="其他业务支出",13,IF(I17="营业外支出",14,IF(I17="材料采购",15,IF(I17="库存商品",16,IF(I17="库存内销商品",17,IF(I17="其他应收款",18,IF(I17="长期股权投资",19,IF(I17="其他应付款",20,IF(I17="财务费用",21,IF(I17="管理费用",22,IF(I17="管理费",23,IF(I17="销售费用",24,IF(I17="投资收益",25,IF(I17="资产处置收益",26,B))))))))))))))))))))))))))</f>
        <v>1</v>
      </c>
      <c r="I17" s="122" t="s">
        <v>144</v>
      </c>
      <c r="J17" s="16"/>
      <c r="K17" s="201">
        <v>1414540.6</v>
      </c>
      <c r="L17" s="16"/>
      <c r="M17" s="16"/>
      <c r="N17" s="207"/>
      <c r="O17" s="89"/>
      <c r="P17" s="89"/>
      <c r="Q17" s="91"/>
      <c r="R17" s="21"/>
      <c r="S17" s="21"/>
      <c r="T17" s="22"/>
      <c r="U17" s="21" t="s">
        <v>115</v>
      </c>
      <c r="V17" s="21" t="s">
        <v>542</v>
      </c>
      <c r="W17" s="22">
        <v>1414540.6</v>
      </c>
      <c r="X17" s="23"/>
      <c r="Y17" s="23"/>
      <c r="Z17" s="24"/>
      <c r="AA17" s="25">
        <f t="shared" si="0"/>
        <v>0</v>
      </c>
      <c r="AB17" s="266">
        <f t="shared" si="1"/>
        <v>0</v>
      </c>
      <c r="AC17" s="26"/>
      <c r="AD17" s="26"/>
      <c r="AE17" s="26"/>
      <c r="AF17" s="26"/>
      <c r="AG17" s="27"/>
      <c r="AH17" s="26"/>
      <c r="AI17" s="26"/>
      <c r="AJ17" s="26"/>
      <c r="AK17" s="26"/>
      <c r="AL17" s="26"/>
      <c r="AM17" s="26"/>
      <c r="AN17">
        <v>448</v>
      </c>
    </row>
    <row r="18" spans="1:40" ht="14" x14ac:dyDescent="0.25">
      <c r="A1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8" s="11">
        <v>285</v>
      </c>
      <c r="C18" s="12" t="str">
        <f>TEXT(D18,"000")&amp;"-"&amp;TEXT(F18,"000")</f>
        <v>4级-3级</v>
      </c>
      <c r="D18" s="12" t="s">
        <v>37</v>
      </c>
      <c r="E18" s="12" t="s">
        <v>66</v>
      </c>
      <c r="F18" s="12" t="s">
        <v>33</v>
      </c>
      <c r="G18" s="12" t="s">
        <v>345</v>
      </c>
      <c r="H18" s="280">
        <f>IF(I18="主营业务收入",1,IF(I18="营业收入",2,IF(I18="租赁收入",3,IF(I18="利息收入",4,IF(I18="企业拆借利息收入",5,IF(I18="其他业务收入",6,IF(I18="其他收入",7,IF(I18="主营业务成本",8,IF(I18="营业成本",9,IF(I18="生产成本",10,IF(I18="其他业务成本",11,IF(I18="主营业务支出",12,IF(I18="其他业务支出",13,IF(I18="营业外支出",14,IF(I18="材料采购",15,IF(I18="库存商品",16,IF(I18="库存内销商品",17,IF(I18="其他应收款",18,IF(I18="长期股权投资",19,IF(I18="其他应付款",20,IF(I18="财务费用",21,IF(I18="管理费用",22,IF(I18="管理费",23,IF(I18="销售费用",24,IF(I18="投资收益",25,IF(I18="资产处置收益",26,B))))))))))))))))))))))))))</f>
        <v>1</v>
      </c>
      <c r="I18" s="122" t="s">
        <v>144</v>
      </c>
      <c r="J18" s="14" t="s">
        <v>303</v>
      </c>
      <c r="K18" s="201">
        <v>1333411.17</v>
      </c>
      <c r="L18" s="16"/>
      <c r="M18" s="16"/>
      <c r="N18" s="207"/>
      <c r="O18" s="89"/>
      <c r="P18" s="90"/>
      <c r="Q18" s="91"/>
      <c r="R18" s="21"/>
      <c r="S18" s="21"/>
      <c r="T18" s="22"/>
      <c r="U18" s="275" t="s">
        <v>164</v>
      </c>
      <c r="V18" s="21" t="s">
        <v>574</v>
      </c>
      <c r="W18" s="22">
        <v>1374055.93</v>
      </c>
      <c r="X18" s="23" t="s">
        <v>763</v>
      </c>
      <c r="Y18" s="23"/>
      <c r="Z18" s="24"/>
      <c r="AA18" s="25">
        <f t="shared" si="0"/>
        <v>-40644.76</v>
      </c>
      <c r="AB18" s="266">
        <f t="shared" si="1"/>
        <v>0</v>
      </c>
      <c r="AC18" s="26"/>
      <c r="AD18" s="26"/>
      <c r="AE18" s="26"/>
      <c r="AF18" s="26"/>
      <c r="AG18" s="27"/>
      <c r="AH18" s="26"/>
      <c r="AI18" s="26"/>
      <c r="AJ18" s="26"/>
      <c r="AK18" s="26"/>
      <c r="AL18" s="26"/>
      <c r="AM18" s="26"/>
      <c r="AN18">
        <v>235</v>
      </c>
    </row>
    <row r="19" spans="1:40" ht="13" customHeight="1" x14ac:dyDescent="0.25">
      <c r="A19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9" s="11">
        <v>569</v>
      </c>
      <c r="C19" s="12" t="s">
        <v>497</v>
      </c>
      <c r="D19" s="12" t="s">
        <v>33</v>
      </c>
      <c r="E19" s="12" t="s">
        <v>458</v>
      </c>
      <c r="F19" s="12" t="s">
        <v>29</v>
      </c>
      <c r="G19" s="12" t="s">
        <v>438</v>
      </c>
      <c r="H19" s="280">
        <f>IF(I19="主营业务收入",1,IF(I19="营业收入",2,IF(I19="租赁收入",3,IF(I19="利息收入",4,IF(I19="企业拆借利息收入",5,IF(I19="其他业务收入",6,IF(I19="其他收入",7,IF(I19="主营业务成本",8,IF(I19="营业成本",9,IF(I19="生产成本",10,IF(I19="其他业务成本",11,IF(I19="主营业务支出",12,IF(I19="其他业务支出",13,IF(I19="营业外支出",14,IF(I19="材料采购",15,IF(I19="库存商品",16,IF(I19="库存内销商品",17,IF(I19="其他应收款",18,IF(I19="长期股权投资",19,IF(I19="其他应付款",20,IF(I19="财务费用",21,IF(I19="管理费用",22,IF(I19="管理费",23,IF(I19="销售费用",24,IF(I19="投资收益",25,IF(I19="资产处置收益",26,B))))))))))))))))))))))))))</f>
        <v>1</v>
      </c>
      <c r="I19" s="186" t="s">
        <v>144</v>
      </c>
      <c r="J19" s="187"/>
      <c r="K19" s="352">
        <v>1959549.8999999997</v>
      </c>
      <c r="L19" s="16"/>
      <c r="M19" s="16"/>
      <c r="N19" s="207"/>
      <c r="O19" s="89"/>
      <c r="P19" s="89"/>
      <c r="Q19" s="91"/>
      <c r="R19" s="21"/>
      <c r="S19" s="21"/>
      <c r="T19" s="22"/>
      <c r="U19" s="318" t="s">
        <v>164</v>
      </c>
      <c r="V19" s="21" t="s">
        <v>797</v>
      </c>
      <c r="W19" s="22">
        <v>1361161.6800000002</v>
      </c>
      <c r="X19" s="23"/>
      <c r="Y19" s="23"/>
      <c r="Z19" s="24"/>
      <c r="AA19" s="25">
        <f t="shared" si="0"/>
        <v>598388.22</v>
      </c>
      <c r="AB19" s="266">
        <f t="shared" si="1"/>
        <v>0</v>
      </c>
      <c r="AC19" s="26"/>
      <c r="AD19" s="26"/>
      <c r="AE19" s="26"/>
      <c r="AF19" s="26"/>
      <c r="AG19" s="27"/>
      <c r="AH19" s="26"/>
      <c r="AI19" s="26"/>
      <c r="AJ19" s="26"/>
      <c r="AK19" s="26"/>
      <c r="AL19" s="26"/>
      <c r="AM19" s="26"/>
      <c r="AN19">
        <v>458</v>
      </c>
    </row>
    <row r="20" spans="1:40" ht="14" x14ac:dyDescent="0.25">
      <c r="A2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0" s="11">
        <v>325</v>
      </c>
      <c r="C20" s="12" t="str">
        <f>TEXT(D20,"000")&amp;"-"&amp;TEXT(F20,"000")</f>
        <v>4级-2级</v>
      </c>
      <c r="D20" s="12" t="s">
        <v>37</v>
      </c>
      <c r="E20" s="12" t="s">
        <v>42</v>
      </c>
      <c r="F20" s="12" t="s">
        <v>29</v>
      </c>
      <c r="G20" s="178" t="s">
        <v>63</v>
      </c>
      <c r="H20" s="280">
        <f>IF(I20="主营业务收入",1,IF(I20="营业收入",2,IF(I20="租赁收入",3,IF(I20="利息收入",4,IF(I20="企业拆借利息收入",5,IF(I20="其他业务收入",6,IF(I20="其他收入",7,IF(I20="主营业务成本",8,IF(I20="营业成本",9,IF(I20="生产成本",10,IF(I20="其他业务成本",11,IF(I20="主营业务支出",12,IF(I20="其他业务支出",13,IF(I20="营业外支出",14,IF(I20="材料采购",15,IF(I20="库存商品",16,IF(I20="库存内销商品",17,IF(I20="其他应收款",18,IF(I20="长期股权投资",19,IF(I20="其他应付款",20,IF(I20="财务费用",21,IF(I20="管理费用",22,IF(I20="管理费",23,IF(I20="销售费用",24,IF(I20="投资收益",25,IF(I20="资产处置收益",26,B))))))))))))))))))))))))))</f>
        <v>1</v>
      </c>
      <c r="I20" s="363" t="s">
        <v>144</v>
      </c>
      <c r="J20" s="14" t="s">
        <v>303</v>
      </c>
      <c r="K20" s="202">
        <v>1187181.8799999997</v>
      </c>
      <c r="L20" s="87"/>
      <c r="M20" s="87"/>
      <c r="N20" s="207"/>
      <c r="O20" s="89"/>
      <c r="P20" s="89"/>
      <c r="Q20" s="91"/>
      <c r="R20" s="21"/>
      <c r="S20" s="21"/>
      <c r="T20" s="22"/>
      <c r="U20" s="21" t="s">
        <v>58</v>
      </c>
      <c r="V20" s="21" t="s">
        <v>303</v>
      </c>
      <c r="W20" s="22">
        <v>1187181.8799999999</v>
      </c>
      <c r="X20" s="23"/>
      <c r="Y20" s="23"/>
      <c r="Z20" s="24"/>
      <c r="AA20" s="25">
        <f t="shared" si="0"/>
        <v>0</v>
      </c>
      <c r="AB20" s="266">
        <f t="shared" si="1"/>
        <v>0</v>
      </c>
      <c r="AC20" s="26"/>
      <c r="AD20" s="26"/>
      <c r="AE20" s="26"/>
      <c r="AF20" s="26"/>
      <c r="AG20" s="27"/>
      <c r="AH20" s="26"/>
      <c r="AI20" s="26"/>
      <c r="AJ20" s="26"/>
      <c r="AK20" s="26"/>
      <c r="AL20" s="26"/>
      <c r="AM20" s="26"/>
      <c r="AN20">
        <v>267</v>
      </c>
    </row>
    <row r="21" spans="1:40" ht="14" x14ac:dyDescent="0.25">
      <c r="A2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1" s="11">
        <v>298</v>
      </c>
      <c r="C21" s="12" t="str">
        <f>TEXT(D21,"000")&amp;"-"&amp;TEXT(F21,"000")</f>
        <v>4级-2级</v>
      </c>
      <c r="D21" s="12" t="s">
        <v>37</v>
      </c>
      <c r="E21" s="12" t="s">
        <v>42</v>
      </c>
      <c r="F21" s="12" t="s">
        <v>29</v>
      </c>
      <c r="G21" s="268" t="s">
        <v>47</v>
      </c>
      <c r="H21" s="280">
        <f>IF(I21="主营业务收入",1,IF(I21="营业收入",2,IF(I21="租赁收入",3,IF(I21="利息收入",4,IF(I21="企业拆借利息收入",5,IF(I21="其他业务收入",6,IF(I21="其他收入",7,IF(I21="主营业务成本",8,IF(I21="营业成本",9,IF(I21="生产成本",10,IF(I21="其他业务成本",11,IF(I21="主营业务支出",12,IF(I21="其他业务支出",13,IF(I21="营业外支出",14,IF(I21="材料采购",15,IF(I21="库存商品",16,IF(I21="库存内销商品",17,IF(I21="其他应收款",18,IF(I21="长期股权投资",19,IF(I21="其他应付款",20,IF(I21="财务费用",21,IF(I21="管理费用",22,IF(I21="管理费",23,IF(I21="销售费用",24,IF(I21="投资收益",25,IF(I21="资产处置收益",26,B))))))))))))))))))))))))))</f>
        <v>1</v>
      </c>
      <c r="I21" s="363" t="s">
        <v>144</v>
      </c>
      <c r="J21" s="14" t="s">
        <v>303</v>
      </c>
      <c r="K21" s="202">
        <v>973390.27999999991</v>
      </c>
      <c r="L21" s="87"/>
      <c r="M21" s="87"/>
      <c r="N21" s="207"/>
      <c r="O21" s="89"/>
      <c r="P21" s="89"/>
      <c r="Q21" s="91"/>
      <c r="R21" s="21"/>
      <c r="S21" s="21"/>
      <c r="T21" s="22"/>
      <c r="U21" s="21" t="s">
        <v>129</v>
      </c>
      <c r="V21" s="21" t="s">
        <v>130</v>
      </c>
      <c r="W21" s="22">
        <v>973390.28</v>
      </c>
      <c r="X21" s="23"/>
      <c r="Y21" s="23"/>
      <c r="Z21" s="24"/>
      <c r="AA21" s="25">
        <f t="shared" si="0"/>
        <v>0</v>
      </c>
      <c r="AB21" s="266">
        <f t="shared" si="1"/>
        <v>0</v>
      </c>
      <c r="AC21" s="26"/>
      <c r="AD21" s="26"/>
      <c r="AE21" s="26"/>
      <c r="AF21" s="26"/>
      <c r="AG21" s="27"/>
      <c r="AH21" s="26"/>
      <c r="AI21" s="26"/>
      <c r="AJ21" s="26"/>
      <c r="AK21" s="26"/>
      <c r="AL21" s="26"/>
      <c r="AM21" s="26"/>
      <c r="AN21">
        <v>245</v>
      </c>
    </row>
    <row r="22" spans="1:40" ht="13" customHeight="1" x14ac:dyDescent="0.25">
      <c r="A2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2" s="11">
        <v>296</v>
      </c>
      <c r="C22" s="12" t="str">
        <f>TEXT(D22,"000")&amp;"-"&amp;TEXT(F22,"000")</f>
        <v>4级-3级</v>
      </c>
      <c r="D22" s="12" t="s">
        <v>37</v>
      </c>
      <c r="E22" s="12" t="s">
        <v>42</v>
      </c>
      <c r="F22" s="12" t="s">
        <v>33</v>
      </c>
      <c r="G22" s="178" t="s">
        <v>352</v>
      </c>
      <c r="H22" s="280">
        <f>IF(I22="主营业务收入",1,IF(I22="营业收入",2,IF(I22="租赁收入",3,IF(I22="利息收入",4,IF(I22="企业拆借利息收入",5,IF(I22="其他业务收入",6,IF(I22="其他收入",7,IF(I22="主营业务成本",8,IF(I22="营业成本",9,IF(I22="生产成本",10,IF(I22="其他业务成本",11,IF(I22="主营业务支出",12,IF(I22="其他业务支出",13,IF(I22="营业外支出",14,IF(I22="材料采购",15,IF(I22="库存商品",16,IF(I22="库存内销商品",17,IF(I22="其他应收款",18,IF(I22="长期股权投资",19,IF(I22="其他应付款",20,IF(I22="财务费用",21,IF(I22="管理费用",22,IF(I22="管理费",23,IF(I22="销售费用",24,IF(I22="投资收益",25,IF(I22="资产处置收益",26,B))))))))))))))))))))))))))</f>
        <v>1</v>
      </c>
      <c r="I22" s="363" t="s">
        <v>144</v>
      </c>
      <c r="J22" s="92" t="s">
        <v>810</v>
      </c>
      <c r="K22" s="202">
        <v>964437.28999999992</v>
      </c>
      <c r="L22" s="87"/>
      <c r="M22" s="87"/>
      <c r="N22" s="207"/>
      <c r="O22" s="89"/>
      <c r="P22" s="90"/>
      <c r="Q22" s="91"/>
      <c r="R22" s="21"/>
      <c r="S22" s="21"/>
      <c r="T22" s="22"/>
      <c r="U22" s="21" t="s">
        <v>166</v>
      </c>
      <c r="V22" s="21" t="s">
        <v>742</v>
      </c>
      <c r="W22" s="22">
        <v>964437.29</v>
      </c>
      <c r="X22" s="23"/>
      <c r="Y22" s="23"/>
      <c r="Z22" s="24"/>
      <c r="AA22" s="25">
        <f t="shared" si="0"/>
        <v>0</v>
      </c>
      <c r="AB22" s="266">
        <f t="shared" si="1"/>
        <v>0</v>
      </c>
      <c r="AC22" s="26"/>
      <c r="AD22" s="26"/>
      <c r="AE22" s="26"/>
      <c r="AF22" s="26"/>
      <c r="AG22" s="27"/>
      <c r="AH22" s="26"/>
      <c r="AI22" s="26"/>
      <c r="AJ22" s="26"/>
      <c r="AK22" s="26"/>
      <c r="AL22" s="26"/>
      <c r="AM22" s="26"/>
      <c r="AN22">
        <v>244</v>
      </c>
    </row>
    <row r="23" spans="1:40" ht="14" x14ac:dyDescent="0.25">
      <c r="A2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3" s="11">
        <v>272</v>
      </c>
      <c r="C23" s="12" t="str">
        <f>TEXT(D23,"000")&amp;"-"&amp;TEXT(F23,"000")</f>
        <v>4级-3级</v>
      </c>
      <c r="D23" s="12" t="s">
        <v>37</v>
      </c>
      <c r="E23" s="12" t="s">
        <v>66</v>
      </c>
      <c r="F23" s="12" t="s">
        <v>33</v>
      </c>
      <c r="G23" s="12" t="s">
        <v>160</v>
      </c>
      <c r="H23" s="280">
        <f>IF(I23="主营业务收入",1,IF(I23="营业收入",2,IF(I23="租赁收入",3,IF(I23="利息收入",4,IF(I23="企业拆借利息收入",5,IF(I23="其他业务收入",6,IF(I23="其他收入",7,IF(I23="主营业务成本",8,IF(I23="营业成本",9,IF(I23="生产成本",10,IF(I23="其他业务成本",11,IF(I23="主营业务支出",12,IF(I23="其他业务支出",13,IF(I23="营业外支出",14,IF(I23="材料采购",15,IF(I23="库存商品",16,IF(I23="库存内销商品",17,IF(I23="其他应收款",18,IF(I23="长期股权投资",19,IF(I23="其他应付款",20,IF(I23="财务费用",21,IF(I23="管理费用",22,IF(I23="管理费",23,IF(I23="销售费用",24,IF(I23="投资收益",25,IF(I23="资产处置收益",26,B))))))))))))))))))))))))))</f>
        <v>1</v>
      </c>
      <c r="I23" s="122" t="s">
        <v>144</v>
      </c>
      <c r="J23" s="14" t="s">
        <v>303</v>
      </c>
      <c r="K23" s="201">
        <v>900705.94</v>
      </c>
      <c r="L23" s="16"/>
      <c r="M23" s="16"/>
      <c r="N23" s="207"/>
      <c r="O23" s="89"/>
      <c r="P23" s="89"/>
      <c r="Q23" s="91"/>
      <c r="R23" s="21"/>
      <c r="S23" s="21"/>
      <c r="T23" s="22"/>
      <c r="U23" s="21" t="s">
        <v>760</v>
      </c>
      <c r="V23" s="21" t="s">
        <v>303</v>
      </c>
      <c r="W23" s="22">
        <v>900705.94</v>
      </c>
      <c r="X23" s="23"/>
      <c r="Y23" s="23"/>
      <c r="Z23" s="24"/>
      <c r="AA23" s="25">
        <f t="shared" si="0"/>
        <v>0</v>
      </c>
      <c r="AB23" s="266">
        <f t="shared" si="1"/>
        <v>0</v>
      </c>
      <c r="AC23" s="26"/>
      <c r="AD23" s="26"/>
      <c r="AE23" s="26"/>
      <c r="AF23" s="26"/>
      <c r="AG23" s="27"/>
      <c r="AH23" s="26"/>
      <c r="AI23" s="26"/>
      <c r="AJ23" s="26"/>
      <c r="AK23" s="26"/>
      <c r="AL23" s="26"/>
      <c r="AM23" s="26"/>
      <c r="AN23">
        <v>222</v>
      </c>
    </row>
    <row r="24" spans="1:40" ht="13" customHeight="1" x14ac:dyDescent="0.3">
      <c r="A2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4" s="255">
        <v>535</v>
      </c>
      <c r="C24" s="12" t="s">
        <v>497</v>
      </c>
      <c r="D24" s="12" t="s">
        <v>33</v>
      </c>
      <c r="E24" s="281" t="s">
        <v>114</v>
      </c>
      <c r="F24" s="281" t="s">
        <v>29</v>
      </c>
      <c r="G24" s="184" t="s">
        <v>54</v>
      </c>
      <c r="H24" s="280">
        <f>IF(I24="主营业务收入",1,IF(I24="营业收入",2,IF(I24="租赁收入",3,IF(I24="利息收入",4,IF(I24="企业拆借利息收入",5,IF(I24="其他业务收入",6,IF(I24="其他收入",7,IF(I24="主营业务成本",8,IF(I24="营业成本",9,IF(I24="生产成本",10,IF(I24="其他业务成本",11,IF(I24="主营业务支出",12,IF(I24="其他业务支出",13,IF(I24="营业外支出",14,IF(I24="材料采购",15,IF(I24="库存商品",16,IF(I24="库存内销商品",17,IF(I24="其他应收款",18,IF(I24="长期股权投资",19,IF(I24="其他应付款",20,IF(I24="财务费用",21,IF(I24="管理费用",22,IF(I24="管理费",23,IF(I24="销售费用",24,IF(I24="投资收益",25,IF(I24="资产处置收益",26,B))))))))))))))))))))))))))</f>
        <v>1</v>
      </c>
      <c r="I24" s="122" t="s">
        <v>144</v>
      </c>
      <c r="J24" s="16"/>
      <c r="K24" s="201">
        <v>896217.58999999962</v>
      </c>
      <c r="O24" s="89"/>
      <c r="P24" s="89"/>
      <c r="Q24" s="91"/>
      <c r="R24" s="21"/>
      <c r="S24" s="21"/>
      <c r="T24" s="22"/>
      <c r="U24" s="21" t="s">
        <v>164</v>
      </c>
      <c r="V24" s="21"/>
      <c r="W24" s="22">
        <v>896217.58999999962</v>
      </c>
      <c r="X24" s="23"/>
      <c r="Y24" s="23"/>
      <c r="Z24" s="24"/>
      <c r="AA24" s="25">
        <f t="shared" si="0"/>
        <v>0</v>
      </c>
      <c r="AB24" s="266">
        <f>ROUND(K25+Q24-T24,2)</f>
        <v>30716.98</v>
      </c>
      <c r="AC24" s="26"/>
      <c r="AD24" s="26"/>
      <c r="AE24" s="26"/>
      <c r="AF24" s="26"/>
      <c r="AG24" s="27"/>
      <c r="AH24" s="26"/>
      <c r="AI24" s="26"/>
      <c r="AJ24" s="26"/>
      <c r="AK24" s="26"/>
      <c r="AL24" s="26"/>
      <c r="AM24" s="26"/>
      <c r="AN24">
        <v>424</v>
      </c>
    </row>
    <row r="25" spans="1:40" ht="13" customHeight="1" x14ac:dyDescent="0.25">
      <c r="A25" s="174"/>
      <c r="B25" s="255"/>
      <c r="C25" s="12" t="s">
        <v>496</v>
      </c>
      <c r="D25" s="12" t="s">
        <v>33</v>
      </c>
      <c r="E25" s="281" t="s">
        <v>114</v>
      </c>
      <c r="F25" s="281" t="s">
        <v>29</v>
      </c>
      <c r="G25" s="184" t="s">
        <v>54</v>
      </c>
      <c r="H25" s="280">
        <f>IF(I25="主营业务收入",1,IF(I25="营业收入",2,IF(I25="租赁收入",3,IF(I25="利息收入",4,IF(I25="企业拆借利息收入",5,IF(I25="其他业务收入",6,IF(I25="其他收入",7,IF(I25="主营业务成本",8,IF(I25="营业成本",9,IF(I25="生产成本",10,IF(I25="其他业务成本",11,IF(I25="主营业务支出",12,IF(I25="其他业务支出",13,IF(I25="营业外支出",14,IF(I25="材料采购",15,IF(I25="库存商品",16,IF(I25="库存内销商品",17,IF(I25="其他应收款",18,IF(I25="长期股权投资",19,IF(I25="其他应付款",20,IF(I25="财务费用",21,IF(I25="管理费用",22,IF(I25="管理费",23,IF(I25="销售费用",24,IF(I25="投资收益",25,IF(I25="资产处置收益",26,B))))))))))))))))))))))))))</f>
        <v>8</v>
      </c>
      <c r="I25" s="122" t="s">
        <v>164</v>
      </c>
      <c r="J25" s="16"/>
      <c r="K25" s="207">
        <v>30716.98</v>
      </c>
      <c r="L25" s="16"/>
      <c r="M25" s="16"/>
      <c r="N25" s="207"/>
      <c r="O25" s="89"/>
      <c r="P25" s="89"/>
      <c r="Q25" s="91"/>
      <c r="R25" s="21"/>
      <c r="S25" s="21"/>
      <c r="T25" s="22"/>
      <c r="U25" s="21"/>
      <c r="V25" s="21"/>
      <c r="W25" s="22"/>
      <c r="X25" s="23"/>
      <c r="Y25" s="23"/>
      <c r="Z25" s="24"/>
      <c r="AA25" s="25"/>
      <c r="AB25" s="266"/>
      <c r="AC25" s="26"/>
      <c r="AD25" s="26"/>
      <c r="AE25" s="26"/>
      <c r="AF25" s="26"/>
      <c r="AG25" s="27"/>
      <c r="AH25" s="26"/>
      <c r="AI25" s="26"/>
      <c r="AJ25" s="26"/>
      <c r="AK25" s="26"/>
      <c r="AL25" s="26"/>
      <c r="AM25" s="26"/>
    </row>
    <row r="26" spans="1:40" ht="14" x14ac:dyDescent="0.25">
      <c r="A2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6" s="11">
        <v>337</v>
      </c>
      <c r="C26" s="12" t="str">
        <f>TEXT(D26,"000")&amp;"-"&amp;TEXT(F26,"000")</f>
        <v>4级-2级</v>
      </c>
      <c r="D26" s="12" t="s">
        <v>37</v>
      </c>
      <c r="E26" s="12" t="s">
        <v>42</v>
      </c>
      <c r="F26" s="12" t="s">
        <v>29</v>
      </c>
      <c r="G26" s="268" t="s">
        <v>259</v>
      </c>
      <c r="H26" s="280">
        <f>IF(I26="主营业务收入",1,IF(I26="营业收入",2,IF(I26="租赁收入",3,IF(I26="利息收入",4,IF(I26="企业拆借利息收入",5,IF(I26="其他业务收入",6,IF(I26="其他收入",7,IF(I26="主营业务成本",8,IF(I26="营业成本",9,IF(I26="生产成本",10,IF(I26="其他业务成本",11,IF(I26="主营业务支出",12,IF(I26="其他业务支出",13,IF(I26="营业外支出",14,IF(I26="材料采购",15,IF(I26="库存商品",16,IF(I26="库存内销商品",17,IF(I26="其他应收款",18,IF(I26="长期股权投资",19,IF(I26="其他应付款",20,IF(I26="财务费用",21,IF(I26="管理费用",22,IF(I26="管理费",23,IF(I26="销售费用",24,IF(I26="投资收益",25,IF(I26="资产处置收益",26,B))))))))))))))))))))))))))</f>
        <v>1</v>
      </c>
      <c r="I26" s="363" t="s">
        <v>144</v>
      </c>
      <c r="J26" s="14" t="s">
        <v>303</v>
      </c>
      <c r="K26" s="202">
        <v>259552.51999999996</v>
      </c>
      <c r="L26" s="87"/>
      <c r="M26" s="87"/>
      <c r="N26" s="207"/>
      <c r="O26" s="89"/>
      <c r="P26" s="89"/>
      <c r="Q26" s="91"/>
      <c r="R26" s="21"/>
      <c r="S26" s="21"/>
      <c r="T26" s="22"/>
      <c r="U26" s="21" t="s">
        <v>58</v>
      </c>
      <c r="V26" s="21" t="s">
        <v>303</v>
      </c>
      <c r="W26" s="22">
        <v>864269.45</v>
      </c>
      <c r="X26" s="23"/>
      <c r="Y26" s="23"/>
      <c r="Z26" s="24"/>
      <c r="AA26" s="25">
        <f t="shared" ref="AA26:AA56" si="3">ROUND(K26-W26-Z26,2)</f>
        <v>-604716.93000000005</v>
      </c>
      <c r="AB26" s="266">
        <f t="shared" ref="AB26:AB55" si="4">ROUND(N26+Q26-T26,2)</f>
        <v>0</v>
      </c>
      <c r="AC26" s="26"/>
      <c r="AD26" s="26"/>
      <c r="AE26" s="26"/>
      <c r="AF26" s="26"/>
      <c r="AG26" s="27"/>
      <c r="AH26" s="26"/>
      <c r="AI26" s="26"/>
      <c r="AJ26" s="26"/>
      <c r="AK26" s="26"/>
      <c r="AL26" s="26"/>
      <c r="AM26" s="26"/>
      <c r="AN26">
        <v>279</v>
      </c>
    </row>
    <row r="27" spans="1:40" ht="14" x14ac:dyDescent="0.25">
      <c r="A27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27" s="11">
        <v>238</v>
      </c>
      <c r="C27" s="12" t="str">
        <f>TEXT(D27,"000")&amp;"-"&amp;TEXT(F27,"000")</f>
        <v>3级-2级</v>
      </c>
      <c r="D27" s="12" t="s">
        <v>250</v>
      </c>
      <c r="E27" s="13" t="s">
        <v>309</v>
      </c>
      <c r="F27" s="12" t="s">
        <v>243</v>
      </c>
      <c r="G27" s="13" t="s">
        <v>310</v>
      </c>
      <c r="H27" s="280">
        <f>IF(I27="主营业务收入",1,IF(I27="营业收入",2,IF(I27="租赁收入",3,IF(I27="利息收入",4,IF(I27="企业拆借利息收入",5,IF(I27="其他业务收入",6,IF(I27="其他收入",7,IF(I27="主营业务成本",8,IF(I27="营业成本",9,IF(I27="生产成本",10,IF(I27="其他业务成本",11,IF(I27="主营业务支出",12,IF(I27="其他业务支出",13,IF(I27="营业外支出",14,IF(I27="材料采购",15,IF(I27="库存商品",16,IF(I27="库存内销商品",17,IF(I27="其他应收款",18,IF(I27="长期股权投资",19,IF(I27="其他应付款",20,IF(I27="财务费用",21,IF(I27="管理费用",22,IF(I27="管理费",23,IF(I27="销售费用",24,IF(I27="投资收益",25,IF(I27="资产处置收益",26,B))))))))))))))))))))))))))</f>
        <v>1</v>
      </c>
      <c r="I27" s="122" t="s">
        <v>144</v>
      </c>
      <c r="J27" s="16"/>
      <c r="K27" s="201">
        <v>809193.54</v>
      </c>
      <c r="L27" s="16"/>
      <c r="M27" s="16"/>
      <c r="N27" s="207"/>
      <c r="O27" s="89"/>
      <c r="P27" s="90"/>
      <c r="Q27" s="91"/>
      <c r="R27" s="351"/>
      <c r="S27" s="351"/>
      <c r="T27" s="67"/>
      <c r="U27" s="66" t="s">
        <v>166</v>
      </c>
      <c r="V27" s="66" t="s">
        <v>777</v>
      </c>
      <c r="W27" s="67">
        <v>863107.89</v>
      </c>
      <c r="X27" s="68"/>
      <c r="Y27" s="68"/>
      <c r="Z27" s="69"/>
      <c r="AA27" s="25">
        <f t="shared" si="3"/>
        <v>-53914.35</v>
      </c>
      <c r="AB27" s="266">
        <f t="shared" si="4"/>
        <v>0</v>
      </c>
      <c r="AC27" s="71"/>
      <c r="AD27" s="71"/>
      <c r="AE27" s="71"/>
      <c r="AF27" s="71"/>
      <c r="AG27" s="72"/>
      <c r="AH27" s="71"/>
      <c r="AI27" s="71"/>
      <c r="AJ27" s="71"/>
      <c r="AK27" s="71"/>
      <c r="AL27" s="71"/>
      <c r="AM27" s="71"/>
      <c r="AN27">
        <v>190</v>
      </c>
    </row>
    <row r="28" spans="1:40" ht="14" x14ac:dyDescent="0.25">
      <c r="A2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8" s="11">
        <v>326</v>
      </c>
      <c r="C28" s="12" t="str">
        <f>TEXT(D28,"000")&amp;"-"&amp;TEXT(F28,"000")</f>
        <v>4级-2级</v>
      </c>
      <c r="D28" s="12" t="s">
        <v>37</v>
      </c>
      <c r="E28" s="12" t="s">
        <v>42</v>
      </c>
      <c r="F28" s="12" t="s">
        <v>29</v>
      </c>
      <c r="G28" s="178" t="s">
        <v>52</v>
      </c>
      <c r="H28" s="280">
        <f>IF(I28="主营业务收入",1,IF(I28="营业收入",2,IF(I28="租赁收入",3,IF(I28="利息收入",4,IF(I28="企业拆借利息收入",5,IF(I28="其他业务收入",6,IF(I28="其他收入",7,IF(I28="主营业务成本",8,IF(I28="营业成本",9,IF(I28="生产成本",10,IF(I28="其他业务成本",11,IF(I28="主营业务支出",12,IF(I28="其他业务支出",13,IF(I28="营业外支出",14,IF(I28="材料采购",15,IF(I28="库存商品",16,IF(I28="库存内销商品",17,IF(I28="其他应收款",18,IF(I28="长期股权投资",19,IF(I28="其他应付款",20,IF(I28="财务费用",21,IF(I28="管理费用",22,IF(I28="管理费",23,IF(I28="销售费用",24,IF(I28="投资收益",25,IF(I28="资产处置收益",26,B))))))))))))))))))))))))))</f>
        <v>1</v>
      </c>
      <c r="I28" s="363" t="s">
        <v>144</v>
      </c>
      <c r="J28" s="14" t="s">
        <v>303</v>
      </c>
      <c r="K28" s="202">
        <v>848252.67999999993</v>
      </c>
      <c r="L28" s="87"/>
      <c r="M28" s="87"/>
      <c r="N28" s="207"/>
      <c r="O28" s="89"/>
      <c r="P28" s="89"/>
      <c r="Q28" s="91"/>
      <c r="R28" s="21"/>
      <c r="S28" s="21"/>
      <c r="T28" s="22"/>
      <c r="U28" s="21" t="s">
        <v>302</v>
      </c>
      <c r="V28" s="21" t="s">
        <v>303</v>
      </c>
      <c r="W28" s="22">
        <v>848252.68</v>
      </c>
      <c r="X28" s="23"/>
      <c r="Y28" s="23"/>
      <c r="Z28" s="24"/>
      <c r="AA28" s="25">
        <f t="shared" si="3"/>
        <v>0</v>
      </c>
      <c r="AB28" s="266">
        <f t="shared" si="4"/>
        <v>0</v>
      </c>
      <c r="AC28" s="26"/>
      <c r="AD28" s="26"/>
      <c r="AE28" s="26"/>
      <c r="AF28" s="26"/>
      <c r="AG28" s="27"/>
      <c r="AH28" s="26"/>
      <c r="AI28" s="26"/>
      <c r="AJ28" s="26"/>
      <c r="AK28" s="26"/>
      <c r="AL28" s="26"/>
      <c r="AM28" s="26"/>
      <c r="AN28">
        <v>268</v>
      </c>
    </row>
    <row r="29" spans="1:40" ht="14" x14ac:dyDescent="0.25">
      <c r="A2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9" s="11">
        <v>336</v>
      </c>
      <c r="C29" s="12" t="str">
        <f>TEXT(D29,"000")&amp;"-"&amp;TEXT(F29,"000")</f>
        <v>4级-2级</v>
      </c>
      <c r="D29" s="12" t="s">
        <v>37</v>
      </c>
      <c r="E29" s="12" t="s">
        <v>42</v>
      </c>
      <c r="F29" s="12" t="s">
        <v>29</v>
      </c>
      <c r="G29" s="178" t="s">
        <v>363</v>
      </c>
      <c r="H29" s="280">
        <f>IF(I29="主营业务收入",1,IF(I29="营业收入",2,IF(I29="租赁收入",3,IF(I29="利息收入",4,IF(I29="企业拆借利息收入",5,IF(I29="其他业务收入",6,IF(I29="其他收入",7,IF(I29="主营业务成本",8,IF(I29="营业成本",9,IF(I29="生产成本",10,IF(I29="其他业务成本",11,IF(I29="主营业务支出",12,IF(I29="其他业务支出",13,IF(I29="营业外支出",14,IF(I29="材料采购",15,IF(I29="库存商品",16,IF(I29="库存内销商品",17,IF(I29="其他应收款",18,IF(I29="长期股权投资",19,IF(I29="其他应付款",20,IF(I29="财务费用",21,IF(I29="管理费用",22,IF(I29="管理费",23,IF(I29="销售费用",24,IF(I29="投资收益",25,IF(I29="资产处置收益",26,B))))))))))))))))))))))))))</f>
        <v>1</v>
      </c>
      <c r="I29" s="363" t="s">
        <v>144</v>
      </c>
      <c r="J29" s="14" t="s">
        <v>303</v>
      </c>
      <c r="K29" s="202">
        <v>699296.00999999989</v>
      </c>
      <c r="L29" s="87"/>
      <c r="M29" s="87"/>
      <c r="N29" s="207"/>
      <c r="O29" s="89"/>
      <c r="P29" s="89"/>
      <c r="Q29" s="91"/>
      <c r="R29" s="21"/>
      <c r="S29" s="21"/>
      <c r="T29" s="22"/>
      <c r="U29" s="21" t="s">
        <v>58</v>
      </c>
      <c r="V29" s="21" t="s">
        <v>556</v>
      </c>
      <c r="W29" s="22">
        <v>699296.01</v>
      </c>
      <c r="X29" s="23"/>
      <c r="Y29" s="23"/>
      <c r="Z29" s="24"/>
      <c r="AA29" s="25">
        <f t="shared" si="3"/>
        <v>0</v>
      </c>
      <c r="AB29" s="266">
        <f t="shared" si="4"/>
        <v>0</v>
      </c>
      <c r="AC29" s="26"/>
      <c r="AD29" s="26"/>
      <c r="AE29" s="26"/>
      <c r="AF29" s="26"/>
      <c r="AG29" s="27"/>
      <c r="AH29" s="26"/>
      <c r="AI29" s="26"/>
      <c r="AJ29" s="26"/>
      <c r="AK29" s="26"/>
      <c r="AL29" s="26"/>
      <c r="AM29" s="26"/>
      <c r="AN29">
        <v>278</v>
      </c>
    </row>
    <row r="30" spans="1:40" ht="14" x14ac:dyDescent="0.25">
      <c r="A3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30" s="11">
        <v>573</v>
      </c>
      <c r="C30" s="12" t="s">
        <v>496</v>
      </c>
      <c r="D30" s="12" t="s">
        <v>33</v>
      </c>
      <c r="E30" s="12" t="s">
        <v>458</v>
      </c>
      <c r="F30" s="12" t="s">
        <v>33</v>
      </c>
      <c r="G30" s="12" t="s">
        <v>507</v>
      </c>
      <c r="H30" s="280">
        <f>IF(I30="主营业务收入",1,IF(I30="营业收入",2,IF(I30="租赁收入",3,IF(I30="利息收入",4,IF(I30="企业拆借利息收入",5,IF(I30="其他业务收入",6,IF(I30="其他收入",7,IF(I30="主营业务成本",8,IF(I30="营业成本",9,IF(I30="生产成本",10,IF(I30="其他业务成本",11,IF(I30="主营业务支出",12,IF(I30="其他业务支出",13,IF(I30="营业外支出",14,IF(I30="材料采购",15,IF(I30="库存商品",16,IF(I30="库存内销商品",17,IF(I30="其他应收款",18,IF(I30="长期股权投资",19,IF(I30="其他应付款",20,IF(I30="财务费用",21,IF(I30="管理费用",22,IF(I30="管理费",23,IF(I30="销售费用",24,IF(I30="投资收益",25,IF(I30="资产处置收益",26,B))))))))))))))))))))))))))</f>
        <v>1</v>
      </c>
      <c r="I30" s="122" t="s">
        <v>144</v>
      </c>
      <c r="J30" s="16"/>
      <c r="K30" s="201">
        <v>644468.93000000005</v>
      </c>
      <c r="L30" s="16"/>
      <c r="M30" s="16"/>
      <c r="N30" s="207"/>
      <c r="O30" s="89"/>
      <c r="P30" s="90"/>
      <c r="Q30" s="91"/>
      <c r="R30" s="21"/>
      <c r="S30" s="21"/>
      <c r="T30" s="22"/>
      <c r="U30" s="21" t="s">
        <v>164</v>
      </c>
      <c r="V30" s="21"/>
      <c r="W30" s="22">
        <v>643141.5</v>
      </c>
      <c r="X30" s="23"/>
      <c r="Y30" s="23"/>
      <c r="Z30" s="24"/>
      <c r="AA30" s="25">
        <f t="shared" si="3"/>
        <v>1327.43</v>
      </c>
      <c r="AB30" s="266">
        <f t="shared" si="4"/>
        <v>0</v>
      </c>
      <c r="AC30" s="26"/>
      <c r="AD30" s="26"/>
      <c r="AE30" s="26"/>
      <c r="AF30" s="26"/>
      <c r="AG30" s="27"/>
      <c r="AH30" s="26"/>
      <c r="AI30" s="26"/>
      <c r="AJ30" s="26"/>
      <c r="AK30" s="26"/>
      <c r="AL30" s="26"/>
      <c r="AM30" s="26"/>
      <c r="AN30">
        <v>462</v>
      </c>
    </row>
    <row r="31" spans="1:40" ht="14" x14ac:dyDescent="0.25">
      <c r="A31" s="174" t="str">
        <f t="shared" ref="A31:A36" si="5"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1" s="11">
        <v>303</v>
      </c>
      <c r="C31" s="12" t="str">
        <f t="shared" ref="C31:C37" si="6">TEXT(D31,"000")&amp;"-"&amp;TEXT(F31,"000")</f>
        <v>4级-2级</v>
      </c>
      <c r="D31" s="12" t="s">
        <v>37</v>
      </c>
      <c r="E31" s="12" t="s">
        <v>42</v>
      </c>
      <c r="F31" s="12" t="s">
        <v>29</v>
      </c>
      <c r="G31" s="178" t="s">
        <v>46</v>
      </c>
      <c r="H31" s="280">
        <f>IF(I31="主营业务收入",1,IF(I31="营业收入",2,IF(I31="租赁收入",3,IF(I31="利息收入",4,IF(I31="企业拆借利息收入",5,IF(I31="其他业务收入",6,IF(I31="其他收入",7,IF(I31="主营业务成本",8,IF(I31="营业成本",9,IF(I31="生产成本",10,IF(I31="其他业务成本",11,IF(I31="主营业务支出",12,IF(I31="其他业务支出",13,IF(I31="营业外支出",14,IF(I31="材料采购",15,IF(I31="库存商品",16,IF(I31="库存内销商品",17,IF(I31="其他应收款",18,IF(I31="长期股权投资",19,IF(I31="其他应付款",20,IF(I31="财务费用",21,IF(I31="管理费用",22,IF(I31="管理费",23,IF(I31="销售费用",24,IF(I31="投资收益",25,IF(I31="资产处置收益",26,B))))))))))))))))))))))))))</f>
        <v>1</v>
      </c>
      <c r="I31" s="363" t="s">
        <v>144</v>
      </c>
      <c r="J31" s="14" t="s">
        <v>303</v>
      </c>
      <c r="K31" s="202">
        <v>488547.74</v>
      </c>
      <c r="L31" s="87"/>
      <c r="M31" s="87"/>
      <c r="N31" s="207"/>
      <c r="O31" s="89"/>
      <c r="P31" s="89"/>
      <c r="Q31" s="91"/>
      <c r="R31" s="21"/>
      <c r="S31" s="21"/>
      <c r="T31" s="22"/>
      <c r="U31" s="318" t="s">
        <v>709</v>
      </c>
      <c r="V31" s="21" t="s">
        <v>710</v>
      </c>
      <c r="W31" s="22">
        <v>535780.80000000005</v>
      </c>
      <c r="X31" s="23"/>
      <c r="Y31" s="23"/>
      <c r="Z31" s="24"/>
      <c r="AA31" s="25">
        <f t="shared" si="3"/>
        <v>-47233.06</v>
      </c>
      <c r="AB31" s="266">
        <f t="shared" si="4"/>
        <v>0</v>
      </c>
      <c r="AC31" s="26"/>
      <c r="AD31" s="26"/>
      <c r="AE31" s="26"/>
      <c r="AF31" s="26"/>
      <c r="AG31" s="27"/>
      <c r="AH31" s="26"/>
      <c r="AI31" s="26"/>
      <c r="AJ31" s="26"/>
      <c r="AK31" s="26"/>
      <c r="AL31" s="26"/>
      <c r="AM31" s="26"/>
      <c r="AN31">
        <v>247</v>
      </c>
    </row>
    <row r="32" spans="1:40" ht="14" x14ac:dyDescent="0.25">
      <c r="A32" s="174" t="str">
        <f t="shared" si="5"/>
        <v>[提取结果.xlsx]奥宝板块关联交易等事项统计表2021年-2内部关联交易</v>
      </c>
      <c r="B32" s="11">
        <v>302</v>
      </c>
      <c r="C32" s="12" t="str">
        <f t="shared" si="6"/>
        <v>4级-2级</v>
      </c>
      <c r="D32" s="12" t="s">
        <v>37</v>
      </c>
      <c r="E32" s="12" t="s">
        <v>42</v>
      </c>
      <c r="F32" s="12" t="s">
        <v>29</v>
      </c>
      <c r="G32" s="268" t="s">
        <v>158</v>
      </c>
      <c r="H32" s="280">
        <f>IF(I32="主营业务收入",1,IF(I32="营业收入",2,IF(I32="租赁收入",3,IF(I32="利息收入",4,IF(I32="企业拆借利息收入",5,IF(I32="其他业务收入",6,IF(I32="其他收入",7,IF(I32="主营业务成本",8,IF(I32="营业成本",9,IF(I32="生产成本",10,IF(I32="其他业务成本",11,IF(I32="主营业务支出",12,IF(I32="其他业务支出",13,IF(I32="营业外支出",14,IF(I32="材料采购",15,IF(I32="库存商品",16,IF(I32="库存内销商品",17,IF(I32="其他应收款",18,IF(I32="长期股权投资",19,IF(I32="其他应付款",20,IF(I32="财务费用",21,IF(I32="管理费用",22,IF(I32="管理费",23,IF(I32="销售费用",24,IF(I32="投资收益",25,IF(I32="资产处置收益",26,B))))))))))))))))))))))))))</f>
        <v>1</v>
      </c>
      <c r="I32" s="363" t="s">
        <v>144</v>
      </c>
      <c r="J32" s="14" t="s">
        <v>303</v>
      </c>
      <c r="K32" s="202">
        <v>559775.42000000004</v>
      </c>
      <c r="L32" s="87"/>
      <c r="M32" s="87"/>
      <c r="N32" s="207"/>
      <c r="O32" s="89"/>
      <c r="P32" s="89"/>
      <c r="Q32" s="91"/>
      <c r="R32" s="21"/>
      <c r="S32" s="21"/>
      <c r="T32" s="22"/>
      <c r="U32" s="21" t="s">
        <v>68</v>
      </c>
      <c r="V32" s="21"/>
      <c r="W32" s="22">
        <v>446081.56</v>
      </c>
      <c r="X32" s="23"/>
      <c r="Y32" s="23"/>
      <c r="Z32" s="24"/>
      <c r="AA32" s="25">
        <f t="shared" si="3"/>
        <v>113693.86</v>
      </c>
      <c r="AB32" s="266">
        <f t="shared" si="4"/>
        <v>0</v>
      </c>
      <c r="AC32" s="26"/>
      <c r="AD32" s="26"/>
      <c r="AE32" s="26"/>
      <c r="AF32" s="26"/>
      <c r="AG32" s="27"/>
      <c r="AH32" s="26"/>
      <c r="AI32" s="26"/>
      <c r="AJ32" s="26"/>
      <c r="AK32" s="26"/>
      <c r="AL32" s="26"/>
      <c r="AM32" s="26"/>
      <c r="AN32">
        <v>246</v>
      </c>
    </row>
    <row r="33" spans="1:40" ht="14" customHeight="1" x14ac:dyDescent="0.25">
      <c r="A33" s="174" t="str">
        <f t="shared" si="5"/>
        <v>[提取结果.xlsx]奥宝板块关联交易等事项统计表2021年-2内部关联交易</v>
      </c>
      <c r="B33" s="11">
        <v>306</v>
      </c>
      <c r="C33" s="12" t="str">
        <f t="shared" si="6"/>
        <v>4级-2级</v>
      </c>
      <c r="D33" s="12" t="s">
        <v>37</v>
      </c>
      <c r="E33" s="12" t="s">
        <v>42</v>
      </c>
      <c r="F33" s="12" t="s">
        <v>29</v>
      </c>
      <c r="G33" s="178" t="s">
        <v>55</v>
      </c>
      <c r="H33" s="280">
        <f>IF(I33="主营业务收入",1,IF(I33="营业收入",2,IF(I33="租赁收入",3,IF(I33="利息收入",4,IF(I33="企业拆借利息收入",5,IF(I33="其他业务收入",6,IF(I33="其他收入",7,IF(I33="主营业务成本",8,IF(I33="营业成本",9,IF(I33="生产成本",10,IF(I33="其他业务成本",11,IF(I33="主营业务支出",12,IF(I33="其他业务支出",13,IF(I33="营业外支出",14,IF(I33="材料采购",15,IF(I33="库存商品",16,IF(I33="库存内销商品",17,IF(I33="其他应收款",18,IF(I33="长期股权投资",19,IF(I33="其他应付款",20,IF(I33="财务费用",21,IF(I33="管理费用",22,IF(I33="管理费",23,IF(I33="销售费用",24,IF(I33="投资收益",25,IF(I33="资产处置收益",26,B))))))))))))))))))))))))))</f>
        <v>1</v>
      </c>
      <c r="I33" s="363" t="s">
        <v>144</v>
      </c>
      <c r="J33" s="14" t="s">
        <v>303</v>
      </c>
      <c r="K33" s="202">
        <v>396171.56999999995</v>
      </c>
      <c r="L33" s="87"/>
      <c r="M33" s="87"/>
      <c r="N33" s="207"/>
      <c r="O33" s="89"/>
      <c r="P33" s="89"/>
      <c r="Q33" s="91"/>
      <c r="R33" s="21"/>
      <c r="S33" s="21"/>
      <c r="T33" s="22"/>
      <c r="U33" s="21" t="s">
        <v>58</v>
      </c>
      <c r="V33" s="21" t="s">
        <v>303</v>
      </c>
      <c r="W33" s="22">
        <v>419941.87</v>
      </c>
      <c r="X33" s="23" t="s">
        <v>762</v>
      </c>
      <c r="Y33" s="23"/>
      <c r="Z33" s="24"/>
      <c r="AA33" s="25">
        <f t="shared" si="3"/>
        <v>-23770.3</v>
      </c>
      <c r="AB33" s="266">
        <f t="shared" si="4"/>
        <v>0</v>
      </c>
      <c r="AC33" s="26"/>
      <c r="AD33" s="26"/>
      <c r="AE33" s="26"/>
      <c r="AF33" s="26"/>
      <c r="AG33" s="27"/>
      <c r="AH33" s="26"/>
      <c r="AI33" s="26"/>
      <c r="AJ33" s="26"/>
      <c r="AK33" s="26"/>
      <c r="AL33" s="26"/>
      <c r="AM33" s="26"/>
      <c r="AN33">
        <v>250</v>
      </c>
    </row>
    <row r="34" spans="1:40" ht="14" x14ac:dyDescent="0.25">
      <c r="A34" s="174" t="str">
        <f t="shared" si="5"/>
        <v>[提取结果.xlsx]奥宝板块关联交易等事项统计表2021年-2内部关联交易</v>
      </c>
      <c r="B34" s="11">
        <v>314</v>
      </c>
      <c r="C34" s="12" t="str">
        <f t="shared" si="6"/>
        <v>4级-3级</v>
      </c>
      <c r="D34" s="12" t="s">
        <v>37</v>
      </c>
      <c r="E34" s="12" t="s">
        <v>42</v>
      </c>
      <c r="F34" s="12" t="s">
        <v>33</v>
      </c>
      <c r="G34" s="178" t="s">
        <v>354</v>
      </c>
      <c r="H34" s="280">
        <f>IF(I34="主营业务收入",1,IF(I34="营业收入",2,IF(I34="租赁收入",3,IF(I34="利息收入",4,IF(I34="企业拆借利息收入",5,IF(I34="其他业务收入",6,IF(I34="其他收入",7,IF(I34="主营业务成本",8,IF(I34="营业成本",9,IF(I34="生产成本",10,IF(I34="其他业务成本",11,IF(I34="主营业务支出",12,IF(I34="其他业务支出",13,IF(I34="营业外支出",14,IF(I34="材料采购",15,IF(I34="库存商品",16,IF(I34="库存内销商品",17,IF(I34="其他应收款",18,IF(I34="长期股权投资",19,IF(I34="其他应付款",20,IF(I34="财务费用",21,IF(I34="管理费用",22,IF(I34="管理费",23,IF(I34="销售费用",24,IF(I34="投资收益",25,IF(I34="资产处置收益",26,B))))))))))))))))))))))))))</f>
        <v>1</v>
      </c>
      <c r="I34" s="363" t="s">
        <v>144</v>
      </c>
      <c r="J34" s="14" t="s">
        <v>303</v>
      </c>
      <c r="K34" s="202">
        <v>407592.44</v>
      </c>
      <c r="L34" s="87"/>
      <c r="M34" s="87"/>
      <c r="N34" s="207"/>
      <c r="O34" s="89"/>
      <c r="P34" s="89"/>
      <c r="Q34" s="91"/>
      <c r="R34" s="21"/>
      <c r="S34" s="21"/>
      <c r="T34" s="22"/>
      <c r="U34" s="21" t="s">
        <v>761</v>
      </c>
      <c r="V34" s="21" t="s">
        <v>556</v>
      </c>
      <c r="W34" s="22">
        <v>407592.44</v>
      </c>
      <c r="X34" s="23"/>
      <c r="Y34" s="23"/>
      <c r="Z34" s="24"/>
      <c r="AA34" s="25">
        <f t="shared" si="3"/>
        <v>0</v>
      </c>
      <c r="AB34" s="266">
        <f t="shared" si="4"/>
        <v>0</v>
      </c>
      <c r="AC34" s="26"/>
      <c r="AD34" s="26"/>
      <c r="AE34" s="26"/>
      <c r="AF34" s="26"/>
      <c r="AG34" s="27"/>
      <c r="AH34" s="26"/>
      <c r="AI34" s="26"/>
      <c r="AJ34" s="26"/>
      <c r="AK34" s="26"/>
      <c r="AL34" s="26"/>
      <c r="AM34" s="26"/>
      <c r="AN34">
        <v>257</v>
      </c>
    </row>
    <row r="35" spans="1:40" ht="14" x14ac:dyDescent="0.25">
      <c r="A35" s="174" t="str">
        <f t="shared" si="5"/>
        <v>[提取结果.xlsx]奥宝板块关联交易等事项统计表2021年-2内部关联交易</v>
      </c>
      <c r="B35" s="11">
        <v>283</v>
      </c>
      <c r="C35" s="12" t="str">
        <f t="shared" si="6"/>
        <v>4级-3级</v>
      </c>
      <c r="D35" s="12" t="s">
        <v>37</v>
      </c>
      <c r="E35" s="12" t="s">
        <v>66</v>
      </c>
      <c r="F35" s="12" t="s">
        <v>33</v>
      </c>
      <c r="G35" s="12" t="s">
        <v>117</v>
      </c>
      <c r="H35" s="280">
        <f>IF(I35="主营业务收入",1,IF(I35="营业收入",2,IF(I35="租赁收入",3,IF(I35="利息收入",4,IF(I35="企业拆借利息收入",5,IF(I35="其他业务收入",6,IF(I35="其他收入",7,IF(I35="主营业务成本",8,IF(I35="营业成本",9,IF(I35="生产成本",10,IF(I35="其他业务成本",11,IF(I35="主营业务支出",12,IF(I35="其他业务支出",13,IF(I35="营业外支出",14,IF(I35="材料采购",15,IF(I35="库存商品",16,IF(I35="库存内销商品",17,IF(I35="其他应收款",18,IF(I35="长期股权投资",19,IF(I35="其他应付款",20,IF(I35="财务费用",21,IF(I35="管理费用",22,IF(I35="管理费",23,IF(I35="销售费用",24,IF(I35="投资收益",25,IF(I35="资产处置收益",26,B))))))))))))))))))))))))))</f>
        <v>1</v>
      </c>
      <c r="I35" s="122" t="s">
        <v>144</v>
      </c>
      <c r="J35" s="14" t="s">
        <v>303</v>
      </c>
      <c r="K35" s="201">
        <v>298010.62</v>
      </c>
      <c r="L35" s="16"/>
      <c r="M35" s="16"/>
      <c r="N35" s="207"/>
      <c r="O35" s="89"/>
      <c r="P35" s="89"/>
      <c r="Q35" s="91"/>
      <c r="R35" s="21"/>
      <c r="S35" s="21"/>
      <c r="T35" s="22"/>
      <c r="U35" s="21" t="s">
        <v>760</v>
      </c>
      <c r="V35" s="21"/>
      <c r="W35" s="22">
        <v>309587.96000000002</v>
      </c>
      <c r="X35" s="23" t="s">
        <v>766</v>
      </c>
      <c r="Y35" s="23"/>
      <c r="Z35" s="24"/>
      <c r="AA35" s="25">
        <f t="shared" si="3"/>
        <v>-11577.34</v>
      </c>
      <c r="AB35" s="266">
        <f t="shared" si="4"/>
        <v>0</v>
      </c>
      <c r="AC35" s="26"/>
      <c r="AD35" s="26"/>
      <c r="AE35" s="26"/>
      <c r="AF35" s="26"/>
      <c r="AG35" s="27"/>
      <c r="AH35" s="26"/>
      <c r="AI35" s="26"/>
      <c r="AJ35" s="26"/>
      <c r="AK35" s="26"/>
      <c r="AL35" s="26"/>
      <c r="AM35" s="26"/>
      <c r="AN35">
        <v>233</v>
      </c>
    </row>
    <row r="36" spans="1:40" ht="13" customHeight="1" x14ac:dyDescent="0.25">
      <c r="A36" s="174" t="str">
        <f t="shared" si="5"/>
        <v>[提取结果.xlsx]奥宝板块关联交易等事项统计表2021年-2内部关联交易</v>
      </c>
      <c r="B36" s="11">
        <v>350</v>
      </c>
      <c r="C36" s="12" t="str">
        <f t="shared" si="6"/>
        <v>4级-3级</v>
      </c>
      <c r="D36" s="12" t="s">
        <v>37</v>
      </c>
      <c r="E36" s="12" t="s">
        <v>42</v>
      </c>
      <c r="F36" s="12" t="s">
        <v>33</v>
      </c>
      <c r="G36" s="268" t="s">
        <v>146</v>
      </c>
      <c r="H36" s="280">
        <f>IF(I36="主营业务收入",1,IF(I36="营业收入",2,IF(I36="租赁收入",3,IF(I36="利息收入",4,IF(I36="企业拆借利息收入",5,IF(I36="其他业务收入",6,IF(I36="其他收入",7,IF(I36="主营业务成本",8,IF(I36="营业成本",9,IF(I36="生产成本",10,IF(I36="其他业务成本",11,IF(I36="主营业务支出",12,IF(I36="其他业务支出",13,IF(I36="营业外支出",14,IF(I36="材料采购",15,IF(I36="库存商品",16,IF(I36="库存内销商品",17,IF(I36="其他应收款",18,IF(I36="长期股权投资",19,IF(I36="其他应付款",20,IF(I36="财务费用",21,IF(I36="管理费用",22,IF(I36="管理费",23,IF(I36="销售费用",24,IF(I36="投资收益",25,IF(I36="资产处置收益",26,B))))))))))))))))))))))))))</f>
        <v>1</v>
      </c>
      <c r="I36" s="363" t="s">
        <v>144</v>
      </c>
      <c r="J36" s="14" t="s">
        <v>303</v>
      </c>
      <c r="K36" s="202">
        <v>299412.15000000002</v>
      </c>
      <c r="L36" s="87"/>
      <c r="M36" s="87"/>
      <c r="N36" s="207"/>
      <c r="O36" s="89"/>
      <c r="P36" s="90"/>
      <c r="Q36" s="91"/>
      <c r="R36" s="21"/>
      <c r="S36" s="21"/>
      <c r="T36" s="22"/>
      <c r="U36" s="21" t="s">
        <v>764</v>
      </c>
      <c r="V36" s="21" t="s">
        <v>765</v>
      </c>
      <c r="W36" s="22">
        <v>299412.15000000002</v>
      </c>
      <c r="X36" s="23"/>
      <c r="Y36" s="23"/>
      <c r="Z36" s="24"/>
      <c r="AA36" s="25">
        <f t="shared" si="3"/>
        <v>0</v>
      </c>
      <c r="AB36" s="266">
        <f t="shared" si="4"/>
        <v>0</v>
      </c>
      <c r="AC36" s="26"/>
      <c r="AD36" s="26"/>
      <c r="AE36" s="26"/>
      <c r="AF36" s="26"/>
      <c r="AG36" s="27"/>
      <c r="AH36" s="26"/>
      <c r="AI36" s="26"/>
      <c r="AJ36" s="26"/>
      <c r="AK36" s="26"/>
      <c r="AL36" s="26"/>
      <c r="AM36" s="26"/>
      <c r="AN36">
        <v>290</v>
      </c>
    </row>
    <row r="37" spans="1:40" ht="14" x14ac:dyDescent="0.25">
      <c r="A37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37" s="11">
        <v>62</v>
      </c>
      <c r="C37" s="12" t="str">
        <f t="shared" si="6"/>
        <v>2级-2级</v>
      </c>
      <c r="D37" s="12" t="s">
        <v>29</v>
      </c>
      <c r="E37" s="12" t="s">
        <v>125</v>
      </c>
      <c r="F37" s="12" t="s">
        <v>29</v>
      </c>
      <c r="G37" s="12" t="s">
        <v>44</v>
      </c>
      <c r="H37" s="280">
        <f>IF(I37="主营业务收入",1,IF(I37="营业收入",2,IF(I37="租赁收入",3,IF(I37="利息收入",4,IF(I37="企业拆借利息收入",5,IF(I37="其他业务收入",6,IF(I37="其他收入",7,IF(I37="主营业务成本",8,IF(I37="营业成本",9,IF(I37="生产成本",10,IF(I37="其他业务成本",11,IF(I37="主营业务支出",12,IF(I37="其他业务支出",13,IF(I37="营业外支出",14,IF(I37="材料采购",15,IF(I37="库存商品",16,IF(I37="库存内销商品",17,IF(I37="其他应收款",18,IF(I37="长期股权投资",19,IF(I37="其他应付款",20,IF(I37="财务费用",21,IF(I37="管理费用",22,IF(I37="管理费",23,IF(I37="销售费用",24,IF(I37="投资收益",25,IF(I37="资产处置收益",26,B))))))))))))))))))))))))))</f>
        <v>1</v>
      </c>
      <c r="I37" s="122" t="s">
        <v>144</v>
      </c>
      <c r="J37" s="14" t="s">
        <v>145</v>
      </c>
      <c r="K37" s="201">
        <v>283407.08</v>
      </c>
      <c r="L37" s="16"/>
      <c r="M37" s="16"/>
      <c r="N37" s="207"/>
      <c r="O37" s="89"/>
      <c r="P37" s="90"/>
      <c r="Q37" s="91"/>
      <c r="R37" s="21"/>
      <c r="S37" s="21"/>
      <c r="T37" s="22"/>
      <c r="U37" s="21" t="s">
        <v>68</v>
      </c>
      <c r="V37" s="21" t="s">
        <v>625</v>
      </c>
      <c r="W37" s="22">
        <v>283407.08</v>
      </c>
      <c r="X37" s="23"/>
      <c r="Y37" s="23"/>
      <c r="Z37" s="24"/>
      <c r="AA37" s="25">
        <f t="shared" si="3"/>
        <v>0</v>
      </c>
      <c r="AB37" s="266">
        <f t="shared" si="4"/>
        <v>0</v>
      </c>
      <c r="AC37" s="26"/>
      <c r="AD37" s="26"/>
      <c r="AE37" s="26"/>
      <c r="AF37" s="26"/>
      <c r="AG37" s="27"/>
      <c r="AH37" s="26"/>
      <c r="AI37" s="26"/>
      <c r="AJ37" s="26"/>
      <c r="AK37" s="26"/>
      <c r="AL37" s="26"/>
      <c r="AM37" s="26"/>
      <c r="AN37">
        <v>50</v>
      </c>
    </row>
    <row r="38" spans="1:40" ht="14" x14ac:dyDescent="0.25">
      <c r="A3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38" s="11">
        <v>581</v>
      </c>
      <c r="C38" s="12" t="s">
        <v>497</v>
      </c>
      <c r="D38" s="12" t="s">
        <v>33</v>
      </c>
      <c r="E38" s="12" t="s">
        <v>458</v>
      </c>
      <c r="F38" s="12" t="s">
        <v>29</v>
      </c>
      <c r="G38" s="12" t="s">
        <v>455</v>
      </c>
      <c r="H38" s="280">
        <f>IF(I38="主营业务收入",1,IF(I38="营业收入",2,IF(I38="租赁收入",3,IF(I38="利息收入",4,IF(I38="企业拆借利息收入",5,IF(I38="其他业务收入",6,IF(I38="其他收入",7,IF(I38="主营业务成本",8,IF(I38="营业成本",9,IF(I38="生产成本",10,IF(I38="其他业务成本",11,IF(I38="主营业务支出",12,IF(I38="其他业务支出",13,IF(I38="营业外支出",14,IF(I38="材料采购",15,IF(I38="库存商品",16,IF(I38="库存内销商品",17,IF(I38="其他应收款",18,IF(I38="长期股权投资",19,IF(I38="其他应付款",20,IF(I38="财务费用",21,IF(I38="管理费用",22,IF(I38="管理费",23,IF(I38="销售费用",24,IF(I38="投资收益",25,IF(I38="资产处置收益",26,B))))))))))))))))))))))))))</f>
        <v>1</v>
      </c>
      <c r="I38" s="122" t="s">
        <v>144</v>
      </c>
      <c r="J38" s="16"/>
      <c r="K38" s="201">
        <v>442477.87</v>
      </c>
      <c r="L38" s="16"/>
      <c r="M38" s="16"/>
      <c r="N38" s="207"/>
      <c r="O38" s="89"/>
      <c r="P38" s="89"/>
      <c r="Q38" s="91"/>
      <c r="R38" s="21"/>
      <c r="S38" s="21"/>
      <c r="T38" s="22"/>
      <c r="U38" s="21" t="s">
        <v>164</v>
      </c>
      <c r="V38" s="21"/>
      <c r="W38" s="22">
        <v>264601.77</v>
      </c>
      <c r="X38" s="23" t="s">
        <v>800</v>
      </c>
      <c r="Y38" s="23"/>
      <c r="Z38" s="24"/>
      <c r="AA38" s="25">
        <f t="shared" si="3"/>
        <v>177876.1</v>
      </c>
      <c r="AB38" s="266">
        <f t="shared" si="4"/>
        <v>0</v>
      </c>
      <c r="AC38" s="26"/>
      <c r="AD38" s="26"/>
      <c r="AE38" s="26"/>
      <c r="AF38" s="26"/>
      <c r="AG38" s="27"/>
      <c r="AH38" s="26"/>
      <c r="AI38" s="26"/>
      <c r="AJ38" s="26"/>
      <c r="AK38" s="26"/>
      <c r="AL38" s="26"/>
      <c r="AM38" s="26"/>
      <c r="AN38">
        <v>470</v>
      </c>
    </row>
    <row r="39" spans="1:40" ht="13" customHeight="1" x14ac:dyDescent="0.25">
      <c r="A3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9" s="11">
        <v>332</v>
      </c>
      <c r="C39" s="12" t="str">
        <f>TEXT(D39,"000")&amp;"-"&amp;TEXT(F39,"000")</f>
        <v>4级-3级</v>
      </c>
      <c r="D39" s="12" t="s">
        <v>37</v>
      </c>
      <c r="E39" s="12" t="s">
        <v>42</v>
      </c>
      <c r="F39" s="12" t="s">
        <v>33</v>
      </c>
      <c r="G39" s="178" t="s">
        <v>309</v>
      </c>
      <c r="H39" s="280">
        <f>IF(I39="主营业务收入",1,IF(I39="营业收入",2,IF(I39="租赁收入",3,IF(I39="利息收入",4,IF(I39="企业拆借利息收入",5,IF(I39="其他业务收入",6,IF(I39="其他收入",7,IF(I39="主营业务成本",8,IF(I39="营业成本",9,IF(I39="生产成本",10,IF(I39="其他业务成本",11,IF(I39="主营业务支出",12,IF(I39="其他业务支出",13,IF(I39="营业外支出",14,IF(I39="材料采购",15,IF(I39="库存商品",16,IF(I39="库存内销商品",17,IF(I39="其他应收款",18,IF(I39="长期股权投资",19,IF(I39="其他应付款",20,IF(I39="财务费用",21,IF(I39="管理费用",22,IF(I39="管理费",23,IF(I39="销售费用",24,IF(I39="投资收益",25,IF(I39="资产处置收益",26,B))))))))))))))))))))))))))</f>
        <v>1</v>
      </c>
      <c r="I39" s="363" t="s">
        <v>144</v>
      </c>
      <c r="J39" s="14" t="s">
        <v>303</v>
      </c>
      <c r="K39" s="202">
        <v>254500.32</v>
      </c>
      <c r="L39" s="87"/>
      <c r="M39" s="87"/>
      <c r="N39" s="207"/>
      <c r="O39" s="89"/>
      <c r="P39" s="89"/>
      <c r="Q39" s="91"/>
      <c r="R39" s="21"/>
      <c r="S39" s="21"/>
      <c r="T39" s="22"/>
      <c r="U39" s="21" t="s">
        <v>68</v>
      </c>
      <c r="V39" s="21" t="s">
        <v>792</v>
      </c>
      <c r="W39" s="22">
        <v>254500.32</v>
      </c>
      <c r="X39" s="23"/>
      <c r="Y39" s="23"/>
      <c r="Z39" s="24"/>
      <c r="AA39" s="25">
        <f t="shared" si="3"/>
        <v>0</v>
      </c>
      <c r="AB39" s="266">
        <f t="shared" si="4"/>
        <v>0</v>
      </c>
      <c r="AC39" s="26"/>
      <c r="AD39" s="26"/>
      <c r="AE39" s="26"/>
      <c r="AF39" s="26"/>
      <c r="AG39" s="27"/>
      <c r="AH39" s="26"/>
      <c r="AI39" s="26"/>
      <c r="AJ39" s="26"/>
      <c r="AK39" s="26"/>
      <c r="AL39" s="26"/>
      <c r="AM39" s="26"/>
      <c r="AN39">
        <v>274</v>
      </c>
    </row>
    <row r="40" spans="1:40" ht="14" x14ac:dyDescent="0.25">
      <c r="A4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0" s="11">
        <v>284</v>
      </c>
      <c r="C40" s="12" t="str">
        <f>TEXT(D40,"000")&amp;"-"&amp;TEXT(F40,"000")</f>
        <v>4级-2级</v>
      </c>
      <c r="D40" s="12" t="s">
        <v>37</v>
      </c>
      <c r="E40" s="12" t="s">
        <v>66</v>
      </c>
      <c r="F40" s="12" t="s">
        <v>29</v>
      </c>
      <c r="G40" s="12" t="s">
        <v>55</v>
      </c>
      <c r="H40" s="280">
        <f>IF(I40="主营业务收入",1,IF(I40="营业收入",2,IF(I40="租赁收入",3,IF(I40="利息收入",4,IF(I40="企业拆借利息收入",5,IF(I40="其他业务收入",6,IF(I40="其他收入",7,IF(I40="主营业务成本",8,IF(I40="营业成本",9,IF(I40="生产成本",10,IF(I40="其他业务成本",11,IF(I40="主营业务支出",12,IF(I40="其他业务支出",13,IF(I40="营业外支出",14,IF(I40="材料采购",15,IF(I40="库存商品",16,IF(I40="库存内销商品",17,IF(I40="其他应收款",18,IF(I40="长期股权投资",19,IF(I40="其他应付款",20,IF(I40="财务费用",21,IF(I40="管理费用",22,IF(I40="管理费",23,IF(I40="销售费用",24,IF(I40="投资收益",25,IF(I40="资产处置收益",26,B))))))))))))))))))))))))))</f>
        <v>1</v>
      </c>
      <c r="I40" s="122" t="s">
        <v>144</v>
      </c>
      <c r="J40" s="14" t="s">
        <v>303</v>
      </c>
      <c r="K40" s="201">
        <v>252328.46</v>
      </c>
      <c r="L40" s="16"/>
      <c r="M40" s="16"/>
      <c r="N40" s="207"/>
      <c r="O40" s="89"/>
      <c r="P40" s="89"/>
      <c r="Q40" s="91"/>
      <c r="R40" s="21"/>
      <c r="S40" s="21"/>
      <c r="T40" s="22"/>
      <c r="U40" s="21" t="s">
        <v>58</v>
      </c>
      <c r="V40" s="21" t="s">
        <v>303</v>
      </c>
      <c r="W40" s="22">
        <v>252328.46</v>
      </c>
      <c r="X40" s="23" t="s">
        <v>769</v>
      </c>
      <c r="Y40" s="23"/>
      <c r="Z40" s="24"/>
      <c r="AA40" s="25">
        <f t="shared" si="3"/>
        <v>0</v>
      </c>
      <c r="AB40" s="266">
        <f t="shared" si="4"/>
        <v>0</v>
      </c>
      <c r="AC40" s="26"/>
      <c r="AD40" s="26"/>
      <c r="AE40" s="26"/>
      <c r="AF40" s="26"/>
      <c r="AG40" s="27"/>
      <c r="AH40" s="26"/>
      <c r="AI40" s="26"/>
      <c r="AJ40" s="26"/>
      <c r="AK40" s="26"/>
      <c r="AL40" s="26"/>
      <c r="AM40" s="26"/>
      <c r="AN40">
        <v>234</v>
      </c>
    </row>
    <row r="41" spans="1:40" ht="13" customHeight="1" x14ac:dyDescent="0.25">
      <c r="A4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1" s="11">
        <v>311</v>
      </c>
      <c r="C41" s="12" t="str">
        <f>TEXT(D41,"000")&amp;"-"&amp;TEXT(F41,"000")</f>
        <v>4级-3级</v>
      </c>
      <c r="D41" s="12" t="s">
        <v>37</v>
      </c>
      <c r="E41" s="12" t="s">
        <v>42</v>
      </c>
      <c r="F41" s="12" t="s">
        <v>33</v>
      </c>
      <c r="G41" s="178" t="s">
        <v>211</v>
      </c>
      <c r="H41" s="280">
        <f>IF(I41="主营业务收入",1,IF(I41="营业收入",2,IF(I41="租赁收入",3,IF(I41="利息收入",4,IF(I41="企业拆借利息收入",5,IF(I41="其他业务收入",6,IF(I41="其他收入",7,IF(I41="主营业务成本",8,IF(I41="营业成本",9,IF(I41="生产成本",10,IF(I41="其他业务成本",11,IF(I41="主营业务支出",12,IF(I41="其他业务支出",13,IF(I41="营业外支出",14,IF(I41="材料采购",15,IF(I41="库存商品",16,IF(I41="库存内销商品",17,IF(I41="其他应收款",18,IF(I41="长期股权投资",19,IF(I41="其他应付款",20,IF(I41="财务费用",21,IF(I41="管理费用",22,IF(I41="管理费",23,IF(I41="销售费用",24,IF(I41="投资收益",25,IF(I41="资产处置收益",26,B))))))))))))))))))))))))))</f>
        <v>1</v>
      </c>
      <c r="I41" s="385" t="s">
        <v>144</v>
      </c>
      <c r="J41" s="357" t="s">
        <v>303</v>
      </c>
      <c r="K41" s="349">
        <v>199260.86000000002</v>
      </c>
      <c r="L41" s="87"/>
      <c r="M41" s="87"/>
      <c r="N41" s="207"/>
      <c r="O41" s="89"/>
      <c r="P41" s="89"/>
      <c r="Q41" s="91"/>
      <c r="R41" s="21"/>
      <c r="S41" s="21"/>
      <c r="T41" s="22"/>
      <c r="U41" s="21" t="s">
        <v>770</v>
      </c>
      <c r="V41" s="21" t="s">
        <v>749</v>
      </c>
      <c r="W41" s="22">
        <v>248789.15</v>
      </c>
      <c r="X41" s="23"/>
      <c r="Y41" s="23"/>
      <c r="Z41" s="24"/>
      <c r="AA41" s="25">
        <f t="shared" si="3"/>
        <v>-49528.29</v>
      </c>
      <c r="AB41" s="266">
        <f t="shared" si="4"/>
        <v>0</v>
      </c>
      <c r="AC41" s="26"/>
      <c r="AD41" s="26"/>
      <c r="AE41" s="26"/>
      <c r="AF41" s="26"/>
      <c r="AG41" s="27"/>
      <c r="AH41" s="26"/>
      <c r="AI41" s="26"/>
      <c r="AJ41" s="26"/>
      <c r="AK41" s="26"/>
      <c r="AL41" s="26"/>
      <c r="AM41" s="26"/>
      <c r="AN41">
        <v>254</v>
      </c>
    </row>
    <row r="42" spans="1:40" ht="13" customHeight="1" x14ac:dyDescent="0.25">
      <c r="A4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42" s="11">
        <v>570</v>
      </c>
      <c r="C42" s="12" t="s">
        <v>496</v>
      </c>
      <c r="D42" s="12" t="s">
        <v>33</v>
      </c>
      <c r="E42" s="12" t="s">
        <v>458</v>
      </c>
      <c r="F42" s="12" t="s">
        <v>33</v>
      </c>
      <c r="G42" s="12" t="s">
        <v>506</v>
      </c>
      <c r="H42" s="280">
        <f>IF(I42="主营业务收入",1,IF(I42="营业收入",2,IF(I42="租赁收入",3,IF(I42="利息收入",4,IF(I42="企业拆借利息收入",5,IF(I42="其他业务收入",6,IF(I42="其他收入",7,IF(I42="主营业务成本",8,IF(I42="营业成本",9,IF(I42="生产成本",10,IF(I42="其他业务成本",11,IF(I42="主营业务支出",12,IF(I42="其他业务支出",13,IF(I42="营业外支出",14,IF(I42="材料采购",15,IF(I42="库存商品",16,IF(I42="库存内销商品",17,IF(I42="其他应收款",18,IF(I42="长期股权投资",19,IF(I42="其他应付款",20,IF(I42="财务费用",21,IF(I42="管理费用",22,IF(I42="管理费",23,IF(I42="销售费用",24,IF(I42="投资收益",25,IF(I42="资产处置收益",26,B))))))))))))))))))))))))))</f>
        <v>1</v>
      </c>
      <c r="I42" s="122" t="s">
        <v>144</v>
      </c>
      <c r="J42" s="16"/>
      <c r="K42" s="201">
        <v>220280.78</v>
      </c>
      <c r="L42" s="16"/>
      <c r="M42" s="16"/>
      <c r="N42" s="207"/>
      <c r="O42" s="89"/>
      <c r="P42" s="89"/>
      <c r="Q42" s="91"/>
      <c r="R42" s="21"/>
      <c r="S42" s="21"/>
      <c r="T42" s="22"/>
      <c r="U42" s="21" t="s">
        <v>164</v>
      </c>
      <c r="V42" s="21"/>
      <c r="W42" s="22">
        <v>220280.78</v>
      </c>
      <c r="X42" s="23"/>
      <c r="Y42" s="23"/>
      <c r="Z42" s="24"/>
      <c r="AA42" s="25">
        <f t="shared" si="3"/>
        <v>0</v>
      </c>
      <c r="AB42" s="266">
        <f t="shared" si="4"/>
        <v>0</v>
      </c>
      <c r="AC42" s="26"/>
      <c r="AD42" s="26"/>
      <c r="AE42" s="26"/>
      <c r="AF42" s="26"/>
      <c r="AG42" s="27"/>
      <c r="AH42" s="26"/>
      <c r="AI42" s="26"/>
      <c r="AJ42" s="26"/>
      <c r="AK42" s="26"/>
      <c r="AL42" s="26"/>
      <c r="AM42" s="26"/>
      <c r="AN42">
        <v>459</v>
      </c>
    </row>
    <row r="43" spans="1:40" ht="14" x14ac:dyDescent="0.25">
      <c r="A4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3" s="11">
        <v>321</v>
      </c>
      <c r="C43" s="12" t="str">
        <f>TEXT(D43,"000")&amp;"-"&amp;TEXT(F43,"000")</f>
        <v>4级-3级</v>
      </c>
      <c r="D43" s="12" t="s">
        <v>37</v>
      </c>
      <c r="E43" s="12" t="s">
        <v>42</v>
      </c>
      <c r="F43" s="12" t="s">
        <v>33</v>
      </c>
      <c r="G43" s="178" t="s">
        <v>160</v>
      </c>
      <c r="H43" s="280">
        <f>IF(I43="主营业务收入",1,IF(I43="营业收入",2,IF(I43="租赁收入",3,IF(I43="利息收入",4,IF(I43="企业拆借利息收入",5,IF(I43="其他业务收入",6,IF(I43="其他收入",7,IF(I43="主营业务成本",8,IF(I43="营业成本",9,IF(I43="生产成本",10,IF(I43="其他业务成本",11,IF(I43="主营业务支出",12,IF(I43="其他业务支出",13,IF(I43="营业外支出",14,IF(I43="材料采购",15,IF(I43="库存商品",16,IF(I43="库存内销商品",17,IF(I43="其他应收款",18,IF(I43="长期股权投资",19,IF(I43="其他应付款",20,IF(I43="财务费用",21,IF(I43="管理费用",22,IF(I43="管理费",23,IF(I43="销售费用",24,IF(I43="投资收益",25,IF(I43="资产处置收益",26,B))))))))))))))))))))))))))</f>
        <v>1</v>
      </c>
      <c r="I43" s="363" t="s">
        <v>144</v>
      </c>
      <c r="J43" s="14" t="s">
        <v>303</v>
      </c>
      <c r="K43" s="202">
        <v>206958.37</v>
      </c>
      <c r="L43" s="87"/>
      <c r="M43" s="87"/>
      <c r="N43" s="207"/>
      <c r="O43" s="89"/>
      <c r="P43" s="89"/>
      <c r="Q43" s="91"/>
      <c r="R43" s="21"/>
      <c r="S43" s="21"/>
      <c r="T43" s="22"/>
      <c r="U43" s="21" t="s">
        <v>760</v>
      </c>
      <c r="V43" s="21" t="s">
        <v>303</v>
      </c>
      <c r="W43" s="22">
        <v>206958.37</v>
      </c>
      <c r="X43" s="23"/>
      <c r="Y43" s="23"/>
      <c r="Z43" s="24"/>
      <c r="AA43" s="25">
        <f t="shared" si="3"/>
        <v>0</v>
      </c>
      <c r="AB43" s="266">
        <f t="shared" si="4"/>
        <v>0</v>
      </c>
      <c r="AC43" s="26"/>
      <c r="AD43" s="26"/>
      <c r="AE43" s="26"/>
      <c r="AF43" s="26"/>
      <c r="AG43" s="27"/>
      <c r="AH43" s="26"/>
      <c r="AI43" s="26"/>
      <c r="AJ43" s="26"/>
      <c r="AK43" s="26"/>
      <c r="AL43" s="26"/>
      <c r="AM43" s="26"/>
      <c r="AN43">
        <v>264</v>
      </c>
    </row>
    <row r="44" spans="1:40" ht="14" x14ac:dyDescent="0.25">
      <c r="A4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44" s="11">
        <v>537</v>
      </c>
      <c r="C44" s="12" t="s">
        <v>497</v>
      </c>
      <c r="D44" s="12" t="s">
        <v>33</v>
      </c>
      <c r="E44" s="12" t="s">
        <v>114</v>
      </c>
      <c r="F44" s="12" t="s">
        <v>29</v>
      </c>
      <c r="G44" s="12" t="s">
        <v>44</v>
      </c>
      <c r="H44" s="280">
        <f>IF(I44="主营业务收入",1,IF(I44="营业收入",2,IF(I44="租赁收入",3,IF(I44="利息收入",4,IF(I44="企业拆借利息收入",5,IF(I44="其他业务收入",6,IF(I44="其他收入",7,IF(I44="主营业务成本",8,IF(I44="营业成本",9,IF(I44="生产成本",10,IF(I44="其他业务成本",11,IF(I44="主营业务支出",12,IF(I44="其他业务支出",13,IF(I44="营业外支出",14,IF(I44="材料采购",15,IF(I44="库存商品",16,IF(I44="库存内销商品",17,IF(I44="其他应收款",18,IF(I44="长期股权投资",19,IF(I44="其他应付款",20,IF(I44="财务费用",21,IF(I44="管理费用",22,IF(I44="管理费",23,IF(I44="销售费用",24,IF(I44="投资收益",25,IF(I44="资产处置收益",26,B))))))))))))))))))))))))))</f>
        <v>1</v>
      </c>
      <c r="I44" s="122" t="s">
        <v>144</v>
      </c>
      <c r="J44" s="16"/>
      <c r="K44" s="201">
        <v>251494.98</v>
      </c>
      <c r="L44" s="16"/>
      <c r="M44" s="16"/>
      <c r="N44" s="207"/>
      <c r="O44" s="89"/>
      <c r="P44" s="89"/>
      <c r="Q44" s="91"/>
      <c r="R44" s="21"/>
      <c r="S44" s="21"/>
      <c r="T44" s="22"/>
      <c r="U44" s="21" t="s">
        <v>115</v>
      </c>
      <c r="V44" s="21" t="s">
        <v>625</v>
      </c>
      <c r="W44" s="22">
        <v>192069.49</v>
      </c>
      <c r="X44" s="23"/>
      <c r="Y44" s="23"/>
      <c r="Z44" s="24"/>
      <c r="AA44" s="25">
        <f t="shared" si="3"/>
        <v>59425.49</v>
      </c>
      <c r="AB44" s="266">
        <f t="shared" si="4"/>
        <v>0</v>
      </c>
      <c r="AC44" s="26"/>
      <c r="AD44" s="26"/>
      <c r="AE44" s="26"/>
      <c r="AF44" s="26"/>
      <c r="AG44" s="27"/>
      <c r="AH44" s="26"/>
      <c r="AI44" s="26"/>
      <c r="AJ44" s="26"/>
      <c r="AK44" s="26"/>
      <c r="AL44" s="26"/>
      <c r="AM44" s="26"/>
      <c r="AN44">
        <v>426</v>
      </c>
    </row>
    <row r="45" spans="1:40" ht="14" x14ac:dyDescent="0.25">
      <c r="A4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5" s="11">
        <v>278</v>
      </c>
      <c r="C45" s="12" t="str">
        <f>TEXT(D45,"000")&amp;"-"&amp;TEXT(F45,"000")</f>
        <v>4级-3级</v>
      </c>
      <c r="D45" s="12" t="s">
        <v>37</v>
      </c>
      <c r="E45" s="12" t="s">
        <v>66</v>
      </c>
      <c r="F45" s="12" t="s">
        <v>33</v>
      </c>
      <c r="G45" s="12" t="s">
        <v>336</v>
      </c>
      <c r="H45" s="280">
        <f>IF(I45="主营业务收入",1,IF(I45="营业收入",2,IF(I45="租赁收入",3,IF(I45="利息收入",4,IF(I45="企业拆借利息收入",5,IF(I45="其他业务收入",6,IF(I45="其他收入",7,IF(I45="主营业务成本",8,IF(I45="营业成本",9,IF(I45="生产成本",10,IF(I45="其他业务成本",11,IF(I45="主营业务支出",12,IF(I45="其他业务支出",13,IF(I45="营业外支出",14,IF(I45="材料采购",15,IF(I45="库存商品",16,IF(I45="库存内销商品",17,IF(I45="其他应收款",18,IF(I45="长期股权投资",19,IF(I45="其他应付款",20,IF(I45="财务费用",21,IF(I45="管理费用",22,IF(I45="管理费",23,IF(I45="销售费用",24,IF(I45="投资收益",25,IF(I45="资产处置收益",26,B))))))))))))))))))))))))))</f>
        <v>1</v>
      </c>
      <c r="I45" s="122" t="s">
        <v>144</v>
      </c>
      <c r="J45" s="14" t="s">
        <v>303</v>
      </c>
      <c r="K45" s="201">
        <v>173788.31</v>
      </c>
      <c r="L45" s="16"/>
      <c r="M45" s="16"/>
      <c r="N45" s="207"/>
      <c r="O45" s="89"/>
      <c r="P45" s="89"/>
      <c r="Q45" s="91"/>
      <c r="R45" s="21"/>
      <c r="S45" s="21"/>
      <c r="T45" s="22"/>
      <c r="U45" s="21" t="s">
        <v>517</v>
      </c>
      <c r="V45" s="21"/>
      <c r="W45" s="22">
        <v>173788.31</v>
      </c>
      <c r="X45" s="23"/>
      <c r="Y45" s="23"/>
      <c r="Z45" s="24"/>
      <c r="AA45" s="25">
        <f t="shared" si="3"/>
        <v>0</v>
      </c>
      <c r="AB45" s="266">
        <f t="shared" si="4"/>
        <v>0</v>
      </c>
      <c r="AC45" s="26"/>
      <c r="AD45" s="26"/>
      <c r="AE45" s="26"/>
      <c r="AF45" s="26"/>
      <c r="AG45" s="27"/>
      <c r="AH45" s="26"/>
      <c r="AI45" s="26"/>
      <c r="AJ45" s="26"/>
      <c r="AK45" s="26"/>
      <c r="AL45" s="26"/>
      <c r="AM45" s="26"/>
      <c r="AN45">
        <v>228</v>
      </c>
    </row>
    <row r="46" spans="1:40" ht="14" x14ac:dyDescent="0.25">
      <c r="A4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6" s="11">
        <v>286</v>
      </c>
      <c r="C46" s="12" t="str">
        <f>TEXT(D46,"000")&amp;"-"&amp;TEXT(F46,"000")</f>
        <v>4级-3级</v>
      </c>
      <c r="D46" s="12" t="s">
        <v>37</v>
      </c>
      <c r="E46" s="12" t="s">
        <v>66</v>
      </c>
      <c r="F46" s="12" t="s">
        <v>33</v>
      </c>
      <c r="G46" s="12" t="s">
        <v>346</v>
      </c>
      <c r="H46" s="280">
        <f>IF(I46="主营业务收入",1,IF(I46="营业收入",2,IF(I46="租赁收入",3,IF(I46="利息收入",4,IF(I46="企业拆借利息收入",5,IF(I46="其他业务收入",6,IF(I46="其他收入",7,IF(I46="主营业务成本",8,IF(I46="营业成本",9,IF(I46="生产成本",10,IF(I46="其他业务成本",11,IF(I46="主营业务支出",12,IF(I46="其他业务支出",13,IF(I46="营业外支出",14,IF(I46="材料采购",15,IF(I46="库存商品",16,IF(I46="库存内销商品",17,IF(I46="其他应收款",18,IF(I46="长期股权投资",19,IF(I46="其他应付款",20,IF(I46="财务费用",21,IF(I46="管理费用",22,IF(I46="管理费",23,IF(I46="销售费用",24,IF(I46="投资收益",25,IF(I46="资产处置收益",26,B))))))))))))))))))))))))))</f>
        <v>1</v>
      </c>
      <c r="I46" s="122" t="s">
        <v>144</v>
      </c>
      <c r="J46" s="14" t="s">
        <v>303</v>
      </c>
      <c r="K46" s="201">
        <v>132610.38</v>
      </c>
      <c r="L46" s="16"/>
      <c r="M46" s="16"/>
      <c r="N46" s="207"/>
      <c r="O46" s="89"/>
      <c r="P46" s="90"/>
      <c r="Q46" s="91"/>
      <c r="R46" s="21"/>
      <c r="S46" s="21"/>
      <c r="T46" s="22"/>
      <c r="U46" s="21" t="s">
        <v>517</v>
      </c>
      <c r="V46" s="21" t="s">
        <v>749</v>
      </c>
      <c r="W46" s="22">
        <v>150702.75</v>
      </c>
      <c r="X46" s="23"/>
      <c r="Y46" s="23"/>
      <c r="Z46" s="24"/>
      <c r="AA46" s="25">
        <f t="shared" si="3"/>
        <v>-18092.37</v>
      </c>
      <c r="AB46" s="266">
        <f t="shared" si="4"/>
        <v>0</v>
      </c>
      <c r="AC46" s="26"/>
      <c r="AD46" s="26"/>
      <c r="AE46" s="26"/>
      <c r="AF46" s="26"/>
      <c r="AG46" s="27"/>
      <c r="AH46" s="26"/>
      <c r="AI46" s="26"/>
      <c r="AJ46" s="26"/>
      <c r="AK46" s="26"/>
      <c r="AL46" s="26"/>
      <c r="AM46" s="26"/>
      <c r="AN46">
        <v>236</v>
      </c>
    </row>
    <row r="47" spans="1:40" ht="14" x14ac:dyDescent="0.25">
      <c r="A47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47" s="11">
        <v>534</v>
      </c>
      <c r="C47" s="12" t="s">
        <v>501</v>
      </c>
      <c r="D47" s="12" t="s">
        <v>33</v>
      </c>
      <c r="E47" s="12" t="s">
        <v>114</v>
      </c>
      <c r="F47" s="12" t="s">
        <v>37</v>
      </c>
      <c r="G47" s="12" t="s">
        <v>42</v>
      </c>
      <c r="H47" s="280">
        <f>IF(I47="主营业务收入",1,IF(I47="营业收入",2,IF(I47="租赁收入",3,IF(I47="利息收入",4,IF(I47="企业拆借利息收入",5,IF(I47="其他业务收入",6,IF(I47="其他收入",7,IF(I47="主营业务成本",8,IF(I47="营业成本",9,IF(I47="生产成本",10,IF(I47="其他业务成本",11,IF(I47="主营业务支出",12,IF(I47="其他业务支出",13,IF(I47="营业外支出",14,IF(I47="材料采购",15,IF(I47="库存商品",16,IF(I47="库存内销商品",17,IF(I47="其他应收款",18,IF(I47="长期股权投资",19,IF(I47="其他应付款",20,IF(I47="财务费用",21,IF(I47="管理费用",22,IF(I47="管理费",23,IF(I47="销售费用",24,IF(I47="投资收益",25,IF(I47="资产处置收益",26,B))))))))))))))))))))))))))</f>
        <v>1</v>
      </c>
      <c r="I47" s="122" t="s">
        <v>144</v>
      </c>
      <c r="J47" s="16"/>
      <c r="K47" s="201">
        <v>128751.37</v>
      </c>
      <c r="L47" s="16"/>
      <c r="M47" s="16"/>
      <c r="N47" s="207"/>
      <c r="O47" s="89"/>
      <c r="P47" s="89"/>
      <c r="Q47" s="91"/>
      <c r="R47" s="21"/>
      <c r="S47" s="21"/>
      <c r="T47" s="22"/>
      <c r="U47" s="21" t="s">
        <v>740</v>
      </c>
      <c r="V47" s="21"/>
      <c r="W47" s="22">
        <v>140339</v>
      </c>
      <c r="X47" s="23" t="s">
        <v>732</v>
      </c>
      <c r="Y47" s="23"/>
      <c r="Z47" s="24"/>
      <c r="AA47" s="25">
        <f t="shared" si="3"/>
        <v>-11587.63</v>
      </c>
      <c r="AB47" s="266">
        <f t="shared" si="4"/>
        <v>0</v>
      </c>
      <c r="AC47" s="26"/>
      <c r="AD47" s="26"/>
      <c r="AE47" s="26"/>
      <c r="AF47" s="26"/>
      <c r="AG47" s="27"/>
      <c r="AH47" s="26"/>
      <c r="AI47" s="26"/>
      <c r="AJ47" s="26"/>
      <c r="AK47" s="26"/>
      <c r="AL47" s="26"/>
      <c r="AM47" s="26"/>
      <c r="AN47">
        <v>423</v>
      </c>
    </row>
    <row r="48" spans="1:40" ht="14" x14ac:dyDescent="0.25">
      <c r="A4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8" s="11">
        <v>328</v>
      </c>
      <c r="C48" s="12" t="str">
        <f t="shared" ref="C48:C54" si="7">TEXT(D48,"000")&amp;"-"&amp;TEXT(F48,"000")</f>
        <v>4级-2级</v>
      </c>
      <c r="D48" s="12" t="s">
        <v>37</v>
      </c>
      <c r="E48" s="12" t="s">
        <v>42</v>
      </c>
      <c r="F48" s="12" t="s">
        <v>29</v>
      </c>
      <c r="G48" s="268" t="s">
        <v>215</v>
      </c>
      <c r="H48" s="280">
        <f>IF(I48="主营业务收入",1,IF(I48="营业收入",2,IF(I48="租赁收入",3,IF(I48="利息收入",4,IF(I48="企业拆借利息收入",5,IF(I48="其他业务收入",6,IF(I48="其他收入",7,IF(I48="主营业务成本",8,IF(I48="营业成本",9,IF(I48="生产成本",10,IF(I48="其他业务成本",11,IF(I48="主营业务支出",12,IF(I48="其他业务支出",13,IF(I48="营业外支出",14,IF(I48="材料采购",15,IF(I48="库存商品",16,IF(I48="库存内销商品",17,IF(I48="其他应收款",18,IF(I48="长期股权投资",19,IF(I48="其他应付款",20,IF(I48="财务费用",21,IF(I48="管理费用",22,IF(I48="管理费",23,IF(I48="销售费用",24,IF(I48="投资收益",25,IF(I48="资产处置收益",26,B))))))))))))))))))))))))))</f>
        <v>1</v>
      </c>
      <c r="I48" s="363" t="s">
        <v>144</v>
      </c>
      <c r="J48" s="14" t="s">
        <v>303</v>
      </c>
      <c r="K48" s="202">
        <v>141976.47999999998</v>
      </c>
      <c r="L48" s="87"/>
      <c r="M48" s="87"/>
      <c r="N48" s="207"/>
      <c r="O48" s="89"/>
      <c r="P48" s="90"/>
      <c r="Q48" s="91"/>
      <c r="R48" s="21"/>
      <c r="S48" s="21"/>
      <c r="T48" s="22"/>
      <c r="U48" s="21" t="s">
        <v>58</v>
      </c>
      <c r="V48" s="21" t="s">
        <v>249</v>
      </c>
      <c r="W48" s="22">
        <v>139919.12</v>
      </c>
      <c r="X48" s="23"/>
      <c r="Y48" s="23"/>
      <c r="Z48" s="24"/>
      <c r="AA48" s="25">
        <f t="shared" si="3"/>
        <v>2057.36</v>
      </c>
      <c r="AB48" s="266">
        <f t="shared" si="4"/>
        <v>0</v>
      </c>
      <c r="AC48" s="26"/>
      <c r="AD48" s="26"/>
      <c r="AE48" s="26"/>
      <c r="AF48" s="26"/>
      <c r="AG48" s="27"/>
      <c r="AH48" s="26"/>
      <c r="AI48" s="26"/>
      <c r="AJ48" s="26"/>
      <c r="AK48" s="26"/>
      <c r="AL48" s="26"/>
      <c r="AM48" s="26"/>
      <c r="AN48">
        <v>270</v>
      </c>
    </row>
    <row r="49" spans="1:40" ht="14" customHeight="1" x14ac:dyDescent="0.25">
      <c r="A4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9" s="11">
        <v>288</v>
      </c>
      <c r="C49" s="12" t="str">
        <f t="shared" si="7"/>
        <v>4级-3级</v>
      </c>
      <c r="D49" s="12" t="s">
        <v>37</v>
      </c>
      <c r="E49" s="12" t="s">
        <v>66</v>
      </c>
      <c r="F49" s="12" t="s">
        <v>33</v>
      </c>
      <c r="G49" s="12" t="s">
        <v>211</v>
      </c>
      <c r="H49" s="280">
        <f>IF(I49="主营业务收入",1,IF(I49="营业收入",2,IF(I49="租赁收入",3,IF(I49="利息收入",4,IF(I49="企业拆借利息收入",5,IF(I49="其他业务收入",6,IF(I49="其他收入",7,IF(I49="主营业务成本",8,IF(I49="营业成本",9,IF(I49="生产成本",10,IF(I49="其他业务成本",11,IF(I49="主营业务支出",12,IF(I49="其他业务支出",13,IF(I49="营业外支出",14,IF(I49="材料采购",15,IF(I49="库存商品",16,IF(I49="库存内销商品",17,IF(I49="其他应收款",18,IF(I49="长期股权投资",19,IF(I49="其他应付款",20,IF(I49="财务费用",21,IF(I49="管理费用",22,IF(I49="管理费",23,IF(I49="销售费用",24,IF(I49="投资收益",25,IF(I49="资产处置收益",26,B))))))))))))))))))))))))))</f>
        <v>1</v>
      </c>
      <c r="I49" s="122" t="s">
        <v>144</v>
      </c>
      <c r="J49" s="14" t="s">
        <v>303</v>
      </c>
      <c r="K49" s="201">
        <v>126916.51</v>
      </c>
      <c r="L49" s="16"/>
      <c r="M49" s="16"/>
      <c r="N49" s="207"/>
      <c r="O49" s="89"/>
      <c r="P49" s="89"/>
      <c r="Q49" s="91"/>
      <c r="R49" s="21"/>
      <c r="S49" s="21"/>
      <c r="T49" s="22"/>
      <c r="U49" s="21" t="s">
        <v>770</v>
      </c>
      <c r="V49" s="21" t="s">
        <v>749</v>
      </c>
      <c r="W49" s="22">
        <v>132530.71</v>
      </c>
      <c r="X49" s="23"/>
      <c r="Y49" s="23"/>
      <c r="Z49" s="24"/>
      <c r="AA49" s="25">
        <f t="shared" si="3"/>
        <v>-5614.2</v>
      </c>
      <c r="AB49" s="266">
        <f t="shared" si="4"/>
        <v>0</v>
      </c>
      <c r="AC49" s="26"/>
      <c r="AD49" s="26"/>
      <c r="AE49" s="26"/>
      <c r="AF49" s="26"/>
      <c r="AG49" s="27"/>
      <c r="AH49" s="26"/>
      <c r="AI49" s="26"/>
      <c r="AJ49" s="26"/>
      <c r="AK49" s="26"/>
      <c r="AL49" s="26"/>
      <c r="AM49" s="26"/>
      <c r="AN49">
        <v>238</v>
      </c>
    </row>
    <row r="50" spans="1:40" ht="13" customHeight="1" x14ac:dyDescent="0.25">
      <c r="A5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0" s="11">
        <v>281</v>
      </c>
      <c r="C50" s="12" t="str">
        <f t="shared" si="7"/>
        <v>4级-3级</v>
      </c>
      <c r="D50" s="12" t="s">
        <v>37</v>
      </c>
      <c r="E50" s="12" t="s">
        <v>66</v>
      </c>
      <c r="F50" s="12" t="s">
        <v>33</v>
      </c>
      <c r="G50" s="12" t="s">
        <v>146</v>
      </c>
      <c r="H50" s="280">
        <f>IF(I50="主营业务收入",1,IF(I50="营业收入",2,IF(I50="租赁收入",3,IF(I50="利息收入",4,IF(I50="企业拆借利息收入",5,IF(I50="其他业务收入",6,IF(I50="其他收入",7,IF(I50="主营业务成本",8,IF(I50="营业成本",9,IF(I50="生产成本",10,IF(I50="其他业务成本",11,IF(I50="主营业务支出",12,IF(I50="其他业务支出",13,IF(I50="营业外支出",14,IF(I50="材料采购",15,IF(I50="库存商品",16,IF(I50="库存内销商品",17,IF(I50="其他应收款",18,IF(I50="长期股权投资",19,IF(I50="其他应付款",20,IF(I50="财务费用",21,IF(I50="管理费用",22,IF(I50="管理费",23,IF(I50="销售费用",24,IF(I50="投资收益",25,IF(I50="资产处置收益",26,B))))))))))))))))))))))))))</f>
        <v>1</v>
      </c>
      <c r="I50" s="122" t="s">
        <v>144</v>
      </c>
      <c r="J50" s="14" t="s">
        <v>249</v>
      </c>
      <c r="K50" s="201">
        <v>129213.48</v>
      </c>
      <c r="L50" s="16"/>
      <c r="M50" s="16"/>
      <c r="N50" s="207"/>
      <c r="O50" s="89"/>
      <c r="P50" s="89"/>
      <c r="Q50" s="91"/>
      <c r="R50" s="21"/>
      <c r="S50" s="21"/>
      <c r="T50" s="22"/>
      <c r="U50" s="21" t="s">
        <v>764</v>
      </c>
      <c r="V50" s="21"/>
      <c r="W50" s="22">
        <v>129213.48</v>
      </c>
      <c r="X50" s="23"/>
      <c r="Y50" s="23"/>
      <c r="Z50" s="24"/>
      <c r="AA50" s="25">
        <f t="shared" si="3"/>
        <v>0</v>
      </c>
      <c r="AB50" s="266">
        <f t="shared" si="4"/>
        <v>0</v>
      </c>
      <c r="AC50" s="26"/>
      <c r="AD50" s="26"/>
      <c r="AE50" s="26"/>
      <c r="AF50" s="26"/>
      <c r="AG50" s="27"/>
      <c r="AH50" s="26"/>
      <c r="AI50" s="26"/>
      <c r="AJ50" s="26"/>
      <c r="AK50" s="26"/>
      <c r="AL50" s="26"/>
      <c r="AM50" s="26"/>
      <c r="AN50">
        <v>231</v>
      </c>
    </row>
    <row r="51" spans="1:40" ht="14" x14ac:dyDescent="0.25">
      <c r="A5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1" s="11">
        <v>343</v>
      </c>
      <c r="C51" s="12" t="str">
        <f t="shared" si="7"/>
        <v>4级-2级</v>
      </c>
      <c r="D51" s="12" t="s">
        <v>37</v>
      </c>
      <c r="E51" s="12" t="s">
        <v>42</v>
      </c>
      <c r="F51" s="12" t="s">
        <v>29</v>
      </c>
      <c r="G51" s="268" t="s">
        <v>125</v>
      </c>
      <c r="H51" s="280">
        <f>IF(I51="主营业务收入",1,IF(I51="营业收入",2,IF(I51="租赁收入",3,IF(I51="利息收入",4,IF(I51="企业拆借利息收入",5,IF(I51="其他业务收入",6,IF(I51="其他收入",7,IF(I51="主营业务成本",8,IF(I51="营业成本",9,IF(I51="生产成本",10,IF(I51="其他业务成本",11,IF(I51="主营业务支出",12,IF(I51="其他业务支出",13,IF(I51="营业外支出",14,IF(I51="材料采购",15,IF(I51="库存商品",16,IF(I51="库存内销商品",17,IF(I51="其他应收款",18,IF(I51="长期股权投资",19,IF(I51="其他应付款",20,IF(I51="财务费用",21,IF(I51="管理费用",22,IF(I51="管理费",23,IF(I51="销售费用",24,IF(I51="投资收益",25,IF(I51="资产处置收益",26,B))))))))))))))))))))))))))</f>
        <v>1</v>
      </c>
      <c r="I51" s="363" t="s">
        <v>144</v>
      </c>
      <c r="J51" s="14" t="s">
        <v>303</v>
      </c>
      <c r="K51" s="202">
        <v>125730.59999999999</v>
      </c>
      <c r="L51" s="87"/>
      <c r="M51" s="87"/>
      <c r="N51" s="207"/>
      <c r="O51" s="89"/>
      <c r="P51" s="89"/>
      <c r="Q51" s="91"/>
      <c r="R51" s="21"/>
      <c r="S51" s="21"/>
      <c r="T51" s="22"/>
      <c r="U51" s="21" t="s">
        <v>801</v>
      </c>
      <c r="V51" s="21"/>
      <c r="W51" s="22">
        <v>125692.07</v>
      </c>
      <c r="X51" s="23" t="s">
        <v>802</v>
      </c>
      <c r="Y51" s="23"/>
      <c r="Z51" s="24"/>
      <c r="AA51" s="25">
        <f t="shared" si="3"/>
        <v>38.53</v>
      </c>
      <c r="AB51" s="266">
        <f t="shared" si="4"/>
        <v>0</v>
      </c>
      <c r="AC51" s="26"/>
      <c r="AD51" s="26"/>
      <c r="AE51" s="26"/>
      <c r="AF51" s="26"/>
      <c r="AG51" s="27"/>
      <c r="AH51" s="26"/>
      <c r="AI51" s="26"/>
      <c r="AJ51" s="26"/>
      <c r="AK51" s="26"/>
      <c r="AL51" s="26"/>
      <c r="AM51" s="26"/>
      <c r="AN51">
        <v>284</v>
      </c>
    </row>
    <row r="52" spans="1:40" ht="14" x14ac:dyDescent="0.25">
      <c r="A5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2" s="11">
        <v>304</v>
      </c>
      <c r="C52" s="12" t="str">
        <f t="shared" si="7"/>
        <v>4级-3级</v>
      </c>
      <c r="D52" s="12" t="s">
        <v>37</v>
      </c>
      <c r="E52" s="12" t="s">
        <v>42</v>
      </c>
      <c r="F52" s="12" t="s">
        <v>33</v>
      </c>
      <c r="G52" s="268" t="s">
        <v>165</v>
      </c>
      <c r="H52" s="280">
        <f>IF(I52="主营业务收入",1,IF(I52="营业收入",2,IF(I52="租赁收入",3,IF(I52="利息收入",4,IF(I52="企业拆借利息收入",5,IF(I52="其他业务收入",6,IF(I52="其他收入",7,IF(I52="主营业务成本",8,IF(I52="营业成本",9,IF(I52="生产成本",10,IF(I52="其他业务成本",11,IF(I52="主营业务支出",12,IF(I52="其他业务支出",13,IF(I52="营业外支出",14,IF(I52="材料采购",15,IF(I52="库存商品",16,IF(I52="库存内销商品",17,IF(I52="其他应收款",18,IF(I52="长期股权投资",19,IF(I52="其他应付款",20,IF(I52="财务费用",21,IF(I52="管理费用",22,IF(I52="管理费",23,IF(I52="销售费用",24,IF(I52="投资收益",25,IF(I52="资产处置收益",26,B))))))))))))))))))))))))))</f>
        <v>1</v>
      </c>
      <c r="I52" s="363" t="s">
        <v>144</v>
      </c>
      <c r="J52" s="14" t="s">
        <v>303</v>
      </c>
      <c r="K52" s="202">
        <v>125605.42</v>
      </c>
      <c r="L52" s="87"/>
      <c r="M52" s="87"/>
      <c r="N52" s="207"/>
      <c r="O52" s="89"/>
      <c r="P52" s="89"/>
      <c r="Q52" s="91"/>
      <c r="R52" s="21"/>
      <c r="S52" s="21"/>
      <c r="T52" s="22"/>
      <c r="U52" s="21" t="s">
        <v>58</v>
      </c>
      <c r="V52" s="21" t="s">
        <v>399</v>
      </c>
      <c r="W52" s="22">
        <v>125605.42</v>
      </c>
      <c r="X52" s="23"/>
      <c r="Y52" s="23"/>
      <c r="Z52" s="24"/>
      <c r="AA52" s="25">
        <f t="shared" si="3"/>
        <v>0</v>
      </c>
      <c r="AB52" s="266">
        <f t="shared" si="4"/>
        <v>0</v>
      </c>
      <c r="AC52" s="26"/>
      <c r="AD52" s="26"/>
      <c r="AE52" s="26"/>
      <c r="AF52" s="26"/>
      <c r="AG52" s="27"/>
      <c r="AH52" s="26"/>
      <c r="AI52" s="26"/>
      <c r="AJ52" s="26"/>
      <c r="AK52" s="26"/>
      <c r="AL52" s="26"/>
      <c r="AM52" s="26"/>
      <c r="AN52">
        <v>248</v>
      </c>
    </row>
    <row r="53" spans="1:40" ht="13" customHeight="1" x14ac:dyDescent="0.25">
      <c r="A53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53" s="11">
        <v>486</v>
      </c>
      <c r="C53" s="12" t="str">
        <f t="shared" si="7"/>
        <v>2级-3级</v>
      </c>
      <c r="D53" s="12" t="s">
        <v>29</v>
      </c>
      <c r="E53" s="13" t="s">
        <v>56</v>
      </c>
      <c r="F53" s="12" t="s">
        <v>33</v>
      </c>
      <c r="G53" s="12" t="s">
        <v>165</v>
      </c>
      <c r="H53" s="280">
        <f>IF(I53="主营业务收入",1,IF(I53="营业收入",2,IF(I53="租赁收入",3,IF(I53="利息收入",4,IF(I53="企业拆借利息收入",5,IF(I53="其他业务收入",6,IF(I53="其他收入",7,IF(I53="主营业务成本",8,IF(I53="营业成本",9,IF(I53="生产成本",10,IF(I53="其他业务成本",11,IF(I53="主营业务支出",12,IF(I53="其他业务支出",13,IF(I53="营业外支出",14,IF(I53="材料采购",15,IF(I53="库存商品",16,IF(I53="库存内销商品",17,IF(I53="其他应收款",18,IF(I53="长期股权投资",19,IF(I53="其他应付款",20,IF(I53="财务费用",21,IF(I53="管理费用",22,IF(I53="管理费",23,IF(I53="销售费用",24,IF(I53="投资收益",25,IF(I53="资产处置收益",26,B))))))))))))))))))))))))))</f>
        <v>1</v>
      </c>
      <c r="I53" s="122" t="s">
        <v>144</v>
      </c>
      <c r="J53" s="204"/>
      <c r="K53" s="201">
        <v>122343.58</v>
      </c>
      <c r="L53" s="185"/>
      <c r="M53" s="16"/>
      <c r="N53" s="204"/>
      <c r="O53" s="17"/>
      <c r="P53" s="89"/>
      <c r="Q53" s="90"/>
      <c r="R53" s="21"/>
      <c r="S53" s="66"/>
      <c r="T53" s="66"/>
      <c r="U53" s="67" t="s">
        <v>164</v>
      </c>
      <c r="V53" s="66" t="s">
        <v>401</v>
      </c>
      <c r="W53" s="66">
        <v>122343.98</v>
      </c>
      <c r="X53" s="67"/>
      <c r="Y53" s="68"/>
      <c r="Z53" s="68"/>
      <c r="AA53" s="25">
        <f t="shared" si="3"/>
        <v>-0.4</v>
      </c>
      <c r="AB53" s="266">
        <f t="shared" si="4"/>
        <v>0</v>
      </c>
      <c r="AC53" s="26"/>
      <c r="AD53" s="71"/>
      <c r="AE53" s="71"/>
      <c r="AF53" s="71"/>
      <c r="AG53" s="71"/>
      <c r="AH53" s="72"/>
      <c r="AI53" s="71"/>
      <c r="AJ53" s="71"/>
      <c r="AK53" s="71"/>
      <c r="AL53" s="71"/>
      <c r="AM53" s="71"/>
      <c r="AN53">
        <v>382</v>
      </c>
    </row>
    <row r="54" spans="1:40" ht="13" customHeight="1" x14ac:dyDescent="0.25">
      <c r="A5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4" s="11">
        <v>655</v>
      </c>
      <c r="C54" s="120" t="str">
        <f t="shared" si="7"/>
        <v>3级-3级</v>
      </c>
      <c r="D54" s="120" t="s">
        <v>33</v>
      </c>
      <c r="E54" s="120" t="s">
        <v>146</v>
      </c>
      <c r="F54" s="120" t="s">
        <v>33</v>
      </c>
      <c r="G54" s="120" t="s">
        <v>338</v>
      </c>
      <c r="H54" s="280">
        <f>IF(I54="主营业务收入",1,IF(I54="营业收入",2,IF(I54="租赁收入",3,IF(I54="利息收入",4,IF(I54="企业拆借利息收入",5,IF(I54="其他业务收入",6,IF(I54="其他收入",7,IF(I54="主营业务成本",8,IF(I54="营业成本",9,IF(I54="生产成本",10,IF(I54="其他业务成本",11,IF(I54="主营业务支出",12,IF(I54="其他业务支出",13,IF(I54="营业外支出",14,IF(I54="材料采购",15,IF(I54="库存商品",16,IF(I54="库存内销商品",17,IF(I54="其他应收款",18,IF(I54="长期股权投资",19,IF(I54="其他应付款",20,IF(I54="财务费用",21,IF(I54="管理费用",22,IF(I54="管理费",23,IF(I54="销售费用",24,IF(I54="投资收益",25,IF(I54="资产处置收益",26,B))))))))))))))))))))))))))</f>
        <v>1</v>
      </c>
      <c r="I54" s="122" t="s">
        <v>144</v>
      </c>
      <c r="J54" s="122" t="s">
        <v>13</v>
      </c>
      <c r="K54" s="202">
        <v>109602.28</v>
      </c>
      <c r="L54" s="122"/>
      <c r="M54" s="122"/>
      <c r="N54" s="202"/>
      <c r="O54" s="125"/>
      <c r="P54" s="125"/>
      <c r="Q54" s="124"/>
      <c r="R54" s="21"/>
      <c r="S54" s="21"/>
      <c r="T54" s="22"/>
      <c r="U54" s="21" t="s">
        <v>164</v>
      </c>
      <c r="V54" s="21" t="s">
        <v>563</v>
      </c>
      <c r="W54" s="22">
        <f>109602.28+11959.8</f>
        <v>121562.08</v>
      </c>
      <c r="X54" s="23" t="s">
        <v>771</v>
      </c>
      <c r="Y54" s="23" t="s">
        <v>772</v>
      </c>
      <c r="Z54" s="24"/>
      <c r="AA54" s="25">
        <f t="shared" si="3"/>
        <v>-11959.8</v>
      </c>
      <c r="AB54" s="266">
        <f t="shared" si="4"/>
        <v>0</v>
      </c>
      <c r="AC54" s="26"/>
      <c r="AD54" s="26"/>
      <c r="AE54" s="26"/>
      <c r="AF54" s="26"/>
      <c r="AG54" s="27"/>
      <c r="AH54" s="26"/>
      <c r="AI54" s="26"/>
      <c r="AJ54" s="26"/>
      <c r="AK54" s="26"/>
      <c r="AL54" s="26"/>
      <c r="AM54" s="26"/>
      <c r="AN54">
        <v>534</v>
      </c>
    </row>
    <row r="55" spans="1:40" ht="13" customHeight="1" x14ac:dyDescent="0.25">
      <c r="A5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55" s="11">
        <v>582</v>
      </c>
      <c r="C55" s="12" t="s">
        <v>496</v>
      </c>
      <c r="D55" s="12" t="s">
        <v>33</v>
      </c>
      <c r="E55" s="12" t="s">
        <v>458</v>
      </c>
      <c r="F55" s="12" t="s">
        <v>33</v>
      </c>
      <c r="G55" s="12" t="s">
        <v>425</v>
      </c>
      <c r="H55" s="280">
        <f>IF(I55="主营业务收入",1,IF(I55="营业收入",2,IF(I55="租赁收入",3,IF(I55="利息收入",4,IF(I55="企业拆借利息收入",5,IF(I55="其他业务收入",6,IF(I55="其他收入",7,IF(I55="主营业务成本",8,IF(I55="营业成本",9,IF(I55="生产成本",10,IF(I55="其他业务成本",11,IF(I55="主营业务支出",12,IF(I55="其他业务支出",13,IF(I55="营业外支出",14,IF(I55="材料采购",15,IF(I55="库存商品",16,IF(I55="库存内销商品",17,IF(I55="其他应收款",18,IF(I55="长期股权投资",19,IF(I55="其他应付款",20,IF(I55="财务费用",21,IF(I55="管理费用",22,IF(I55="管理费",23,IF(I55="销售费用",24,IF(I55="投资收益",25,IF(I55="资产处置收益",26,B))))))))))))))))))))))))))</f>
        <v>1</v>
      </c>
      <c r="I55" s="122" t="s">
        <v>144</v>
      </c>
      <c r="J55" s="16"/>
      <c r="K55" s="201">
        <v>119469.03</v>
      </c>
      <c r="L55" s="16"/>
      <c r="M55" s="16"/>
      <c r="N55" s="207"/>
      <c r="O55" s="89"/>
      <c r="P55" s="89"/>
      <c r="Q55" s="91"/>
      <c r="R55" s="21"/>
      <c r="S55" s="21"/>
      <c r="T55" s="22"/>
      <c r="U55" s="21" t="s">
        <v>164</v>
      </c>
      <c r="V55" s="21"/>
      <c r="W55" s="22">
        <v>83548.67</v>
      </c>
      <c r="X55" s="23" t="s">
        <v>800</v>
      </c>
      <c r="Y55" s="23"/>
      <c r="Z55" s="24"/>
      <c r="AA55" s="25">
        <f t="shared" si="3"/>
        <v>35920.36</v>
      </c>
      <c r="AB55" s="266">
        <f t="shared" si="4"/>
        <v>0</v>
      </c>
      <c r="AC55" s="26"/>
      <c r="AD55" s="26"/>
      <c r="AE55" s="26"/>
      <c r="AF55" s="26"/>
      <c r="AG55" s="27"/>
      <c r="AH55" s="26"/>
      <c r="AI55" s="26"/>
      <c r="AJ55" s="26"/>
      <c r="AK55" s="26"/>
      <c r="AL55" s="26"/>
      <c r="AM55" s="26"/>
      <c r="AN55">
        <v>471</v>
      </c>
    </row>
    <row r="56" spans="1:40" ht="14" x14ac:dyDescent="0.3">
      <c r="A5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6" s="11">
        <v>746</v>
      </c>
      <c r="C56" s="120" t="str">
        <f>TEXT(D56,"000")&amp;"-"&amp;TEXT(F56,"000")</f>
        <v>4级-2级</v>
      </c>
      <c r="D56" s="120" t="s">
        <v>37</v>
      </c>
      <c r="E56" s="120" t="s">
        <v>383</v>
      </c>
      <c r="F56" s="120" t="s">
        <v>29</v>
      </c>
      <c r="G56" s="120" t="s">
        <v>46</v>
      </c>
      <c r="H56" s="280">
        <f>IF(I56="主营业务收入",1,IF(I56="营业收入",2,IF(I56="租赁收入",3,IF(I56="利息收入",4,IF(I56="企业拆借利息收入",5,IF(I56="其他业务收入",6,IF(I56="其他收入",7,IF(I56="主营业务成本",8,IF(I56="营业成本",9,IF(I56="生产成本",10,IF(I56="其他业务成本",11,IF(I56="主营业务支出",12,IF(I56="其他业务支出",13,IF(I56="营业外支出",14,IF(I56="材料采购",15,IF(I56="库存商品",16,IF(I56="库存内销商品",17,IF(I56="其他应收款",18,IF(I56="长期股权投资",19,IF(I56="其他应付款",20,IF(I56="财务费用",21,IF(I56="管理费用",22,IF(I56="管理费",23,IF(I56="销售费用",24,IF(I56="投资收益",25,IF(I56="资产处置收益",26,B))))))))))))))))))))))))))</f>
        <v>1</v>
      </c>
      <c r="I56" s="122" t="s">
        <v>144</v>
      </c>
      <c r="J56" s="122" t="s">
        <v>615</v>
      </c>
      <c r="K56" s="202">
        <v>82375.22</v>
      </c>
      <c r="O56" s="125"/>
      <c r="P56" s="126"/>
      <c r="Q56" s="124"/>
      <c r="R56" s="319" t="s">
        <v>712</v>
      </c>
      <c r="S56" s="66"/>
      <c r="T56" s="67">
        <v>23628</v>
      </c>
      <c r="U56" s="319" t="s">
        <v>711</v>
      </c>
      <c r="V56" s="66"/>
      <c r="W56" s="67">
        <v>82375.22</v>
      </c>
      <c r="X56" s="68"/>
      <c r="Y56" s="68"/>
      <c r="Z56" s="69"/>
      <c r="AA56" s="25">
        <f t="shared" si="3"/>
        <v>0</v>
      </c>
      <c r="AB56" s="266">
        <f>ROUND(K57+Q56-T56,2)</f>
        <v>29504.71</v>
      </c>
      <c r="AC56" s="71"/>
      <c r="AD56" s="71"/>
      <c r="AE56" s="71"/>
      <c r="AF56" s="71"/>
      <c r="AG56" s="72"/>
      <c r="AH56" s="71"/>
      <c r="AI56" s="71"/>
      <c r="AJ56" s="71"/>
      <c r="AK56" s="71"/>
      <c r="AL56" s="71"/>
      <c r="AM56" s="71"/>
      <c r="AN56">
        <v>620</v>
      </c>
    </row>
    <row r="57" spans="1:40" ht="14" x14ac:dyDescent="0.25">
      <c r="A57" s="174"/>
      <c r="B57" s="11"/>
      <c r="C57" s="120" t="str">
        <f>TEXT(D57,"000")&amp;"-"&amp;TEXT(F57,"000")</f>
        <v>4级-2级</v>
      </c>
      <c r="D57" s="120" t="s">
        <v>37</v>
      </c>
      <c r="E57" s="120" t="s">
        <v>383</v>
      </c>
      <c r="F57" s="120" t="s">
        <v>29</v>
      </c>
      <c r="G57" s="120" t="s">
        <v>46</v>
      </c>
      <c r="H57" s="280">
        <f>IF(I57="主营业务收入",1,IF(I57="营业收入",2,IF(I57="租赁收入",3,IF(I57="利息收入",4,IF(I57="企业拆借利息收入",5,IF(I57="其他业务收入",6,IF(I57="其他收入",7,IF(I57="主营业务成本",8,IF(I57="营业成本",9,IF(I57="生产成本",10,IF(I57="其他业务成本",11,IF(I57="主营业务支出",12,IF(I57="其他业务支出",13,IF(I57="营业外支出",14,IF(I57="材料采购",15,IF(I57="库存商品",16,IF(I57="库存内销商品",17,IF(I57="其他应收款",18,IF(I57="长期股权投资",19,IF(I57="其他应付款",20,IF(I57="财务费用",21,IF(I57="管理费用",22,IF(I57="管理费",23,IF(I57="销售费用",24,IF(I57="投资收益",25,IF(I57="资产处置收益",26,B))))))))))))))))))))))))))</f>
        <v>8</v>
      </c>
      <c r="I57" s="122" t="s">
        <v>164</v>
      </c>
      <c r="J57" s="122"/>
      <c r="K57" s="202">
        <v>53132.71</v>
      </c>
      <c r="L57" s="122"/>
      <c r="M57" s="122"/>
      <c r="N57" s="202"/>
      <c r="O57" s="125"/>
      <c r="P57" s="126"/>
      <c r="Q57" s="124"/>
      <c r="R57" s="319"/>
      <c r="S57" s="66"/>
      <c r="T57" s="67"/>
      <c r="U57" s="319"/>
      <c r="V57" s="66"/>
      <c r="W57" s="67"/>
      <c r="X57" s="68"/>
      <c r="Y57" s="68"/>
      <c r="Z57" s="69"/>
      <c r="AA57" s="25"/>
      <c r="AB57" s="266"/>
      <c r="AC57" s="71"/>
      <c r="AD57" s="71"/>
      <c r="AE57" s="71"/>
      <c r="AF57" s="71"/>
      <c r="AG57" s="72"/>
      <c r="AH57" s="71"/>
      <c r="AI57" s="71"/>
      <c r="AJ57" s="71"/>
      <c r="AK57" s="71"/>
      <c r="AL57" s="71"/>
      <c r="AM57" s="71"/>
    </row>
    <row r="58" spans="1:40" ht="13" customHeight="1" x14ac:dyDescent="0.25">
      <c r="A5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8" s="11">
        <v>642</v>
      </c>
      <c r="C58" s="120" t="str">
        <f>TEXT(D58,"000")&amp;"-"&amp;TEXT(F58,"000")</f>
        <v>3级-2级</v>
      </c>
      <c r="D58" s="120" t="s">
        <v>33</v>
      </c>
      <c r="E58" s="120" t="s">
        <v>146</v>
      </c>
      <c r="F58" s="120" t="s">
        <v>29</v>
      </c>
      <c r="G58" s="120" t="s">
        <v>57</v>
      </c>
      <c r="H58" s="280">
        <f>IF(I58="主营业务收入",1,IF(I58="营业收入",2,IF(I58="租赁收入",3,IF(I58="利息收入",4,IF(I58="企业拆借利息收入",5,IF(I58="其他业务收入",6,IF(I58="其他收入",7,IF(I58="主营业务成本",8,IF(I58="营业成本",9,IF(I58="生产成本",10,IF(I58="其他业务成本",11,IF(I58="主营业务支出",12,IF(I58="其他业务支出",13,IF(I58="营业外支出",14,IF(I58="材料采购",15,IF(I58="库存商品",16,IF(I58="库存内销商品",17,IF(I58="其他应收款",18,IF(I58="长期股权投资",19,IF(I58="其他应付款",20,IF(I58="财务费用",21,IF(I58="管理费用",22,IF(I58="管理费",23,IF(I58="销售费用",24,IF(I58="投资收益",25,IF(I58="资产处置收益",26,B))))))))))))))))))))))))))</f>
        <v>1</v>
      </c>
      <c r="I58" s="122" t="s">
        <v>144</v>
      </c>
      <c r="J58" s="122" t="s">
        <v>13</v>
      </c>
      <c r="K58" s="202">
        <v>78814.16</v>
      </c>
      <c r="L58" s="122"/>
      <c r="M58" s="122"/>
      <c r="N58" s="202"/>
      <c r="O58" s="125"/>
      <c r="P58" s="125"/>
      <c r="Q58" s="124"/>
      <c r="R58" s="21"/>
      <c r="S58" s="21"/>
      <c r="T58" s="22"/>
      <c r="U58" s="21" t="s">
        <v>68</v>
      </c>
      <c r="V58" s="21" t="s">
        <v>720</v>
      </c>
      <c r="W58" s="22">
        <v>78198.240000000005</v>
      </c>
      <c r="X58" s="23"/>
      <c r="Y58" s="23"/>
      <c r="Z58" s="24"/>
      <c r="AA58" s="25">
        <f t="shared" ref="AA58:AA64" si="8">ROUND(K58-W58-Z58,2)</f>
        <v>615.91999999999996</v>
      </c>
      <c r="AB58" s="266">
        <f t="shared" ref="AB58:AB63" si="9">ROUND(N58+Q58-T58,2)</f>
        <v>0</v>
      </c>
      <c r="AC58" s="26"/>
      <c r="AD58" s="26"/>
      <c r="AE58" s="26"/>
      <c r="AF58" s="26"/>
      <c r="AG58" s="27"/>
      <c r="AH58" s="26"/>
      <c r="AI58" s="26"/>
      <c r="AJ58" s="26"/>
      <c r="AK58" s="26"/>
      <c r="AL58" s="26"/>
      <c r="AM58" s="26"/>
      <c r="AN58">
        <v>522</v>
      </c>
    </row>
    <row r="59" spans="1:40" ht="13" customHeight="1" x14ac:dyDescent="0.25">
      <c r="A59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59" s="11">
        <v>489</v>
      </c>
      <c r="C59" s="12" t="str">
        <f>TEXT(D59,"000")&amp;"-"&amp;TEXT(F59,"000")</f>
        <v>2级-2级</v>
      </c>
      <c r="D59" s="12" t="s">
        <v>29</v>
      </c>
      <c r="E59" s="13" t="s">
        <v>56</v>
      </c>
      <c r="F59" s="12" t="s">
        <v>29</v>
      </c>
      <c r="G59" s="12" t="s">
        <v>46</v>
      </c>
      <c r="H59" s="280">
        <f>IF(I59="主营业务收入",1,IF(I59="营业收入",2,IF(I59="租赁收入",3,IF(I59="利息收入",4,IF(I59="企业拆借利息收入",5,IF(I59="其他业务收入",6,IF(I59="其他收入",7,IF(I59="主营业务成本",8,IF(I59="营业成本",9,IF(I59="生产成本",10,IF(I59="其他业务成本",11,IF(I59="主营业务支出",12,IF(I59="其他业务支出",13,IF(I59="营业外支出",14,IF(I59="材料采购",15,IF(I59="库存商品",16,IF(I59="库存内销商品",17,IF(I59="其他应收款",18,IF(I59="长期股权投资",19,IF(I59="其他应付款",20,IF(I59="财务费用",21,IF(I59="管理费用",22,IF(I59="管理费",23,IF(I59="销售费用",24,IF(I59="投资收益",25,IF(I59="资产处置收益",26,B))))))))))))))))))))))))))</f>
        <v>1</v>
      </c>
      <c r="I59" s="122" t="s">
        <v>144</v>
      </c>
      <c r="J59" s="204"/>
      <c r="K59" s="201">
        <v>53601.74</v>
      </c>
      <c r="L59" s="185"/>
      <c r="M59" s="16"/>
      <c r="N59" s="204"/>
      <c r="O59" s="89"/>
      <c r="P59" s="89"/>
      <c r="Q59" s="90"/>
      <c r="R59" s="21"/>
      <c r="S59" s="66"/>
      <c r="T59" s="66" t="s">
        <v>713</v>
      </c>
      <c r="U59" s="319" t="s">
        <v>711</v>
      </c>
      <c r="V59" s="66"/>
      <c r="W59" s="66">
        <v>60849.53</v>
      </c>
      <c r="X59" s="67"/>
      <c r="Y59" s="68"/>
      <c r="Z59" s="68"/>
      <c r="AA59" s="25">
        <f t="shared" si="8"/>
        <v>-7247.79</v>
      </c>
      <c r="AB59" s="266" t="e">
        <f t="shared" si="9"/>
        <v>#VALUE!</v>
      </c>
      <c r="AC59" s="26"/>
      <c r="AD59" s="71"/>
      <c r="AE59" s="71"/>
      <c r="AF59" s="71"/>
      <c r="AG59" s="71"/>
      <c r="AH59" s="72"/>
      <c r="AI59" s="71"/>
      <c r="AJ59" s="71"/>
      <c r="AK59" s="71"/>
      <c r="AL59" s="71"/>
      <c r="AM59" s="71"/>
      <c r="AN59">
        <v>385</v>
      </c>
    </row>
    <row r="60" spans="1:40" ht="14" x14ac:dyDescent="0.25">
      <c r="A6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0" s="11">
        <v>571</v>
      </c>
      <c r="C60" s="12" t="s">
        <v>496</v>
      </c>
      <c r="D60" s="12" t="s">
        <v>33</v>
      </c>
      <c r="E60" s="12" t="s">
        <v>458</v>
      </c>
      <c r="F60" s="12" t="s">
        <v>33</v>
      </c>
      <c r="G60" s="12" t="s">
        <v>424</v>
      </c>
      <c r="H60" s="280">
        <f>IF(I60="主营业务收入",1,IF(I60="营业收入",2,IF(I60="租赁收入",3,IF(I60="利息收入",4,IF(I60="企业拆借利息收入",5,IF(I60="其他业务收入",6,IF(I60="其他收入",7,IF(I60="主营业务成本",8,IF(I60="营业成本",9,IF(I60="生产成本",10,IF(I60="其他业务成本",11,IF(I60="主营业务支出",12,IF(I60="其他业务支出",13,IF(I60="营业外支出",14,IF(I60="材料采购",15,IF(I60="库存商品",16,IF(I60="库存内销商品",17,IF(I60="其他应收款",18,IF(I60="长期股权投资",19,IF(I60="其他应付款",20,IF(I60="财务费用",21,IF(I60="管理费用",22,IF(I60="管理费",23,IF(I60="销售费用",24,IF(I60="投资收益",25,IF(I60="资产处置收益",26,B))))))))))))))))))))))))))</f>
        <v>1</v>
      </c>
      <c r="I60" s="122" t="s">
        <v>144</v>
      </c>
      <c r="J60" s="16"/>
      <c r="K60" s="201">
        <v>59955.75</v>
      </c>
      <c r="L60" s="16"/>
      <c r="M60" s="16"/>
      <c r="N60" s="207"/>
      <c r="O60" s="89"/>
      <c r="P60" s="89"/>
      <c r="Q60" s="91"/>
      <c r="R60" s="21"/>
      <c r="S60" s="21"/>
      <c r="T60" s="22"/>
      <c r="U60" s="21" t="s">
        <v>164</v>
      </c>
      <c r="V60" s="21" t="s">
        <v>402</v>
      </c>
      <c r="W60" s="22">
        <v>59955.75</v>
      </c>
      <c r="X60" s="23"/>
      <c r="Y60" s="23"/>
      <c r="Z60" s="24"/>
      <c r="AA60" s="25">
        <f t="shared" si="8"/>
        <v>0</v>
      </c>
      <c r="AB60" s="266">
        <f t="shared" si="9"/>
        <v>0</v>
      </c>
      <c r="AC60" s="26"/>
      <c r="AD60" s="26"/>
      <c r="AE60" s="26"/>
      <c r="AF60" s="26"/>
      <c r="AG60" s="27"/>
      <c r="AH60" s="26"/>
      <c r="AI60" s="26"/>
      <c r="AJ60" s="26"/>
      <c r="AK60" s="26"/>
      <c r="AL60" s="26"/>
      <c r="AM60" s="26"/>
      <c r="AN60">
        <v>460</v>
      </c>
    </row>
    <row r="61" spans="1:40" x14ac:dyDescent="0.25">
      <c r="A61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1" s="11">
        <v>576</v>
      </c>
      <c r="C61" s="12" t="s">
        <v>497</v>
      </c>
      <c r="D61" s="12" t="s">
        <v>33</v>
      </c>
      <c r="E61" s="12" t="s">
        <v>458</v>
      </c>
      <c r="F61" s="12" t="s">
        <v>29</v>
      </c>
      <c r="G61" s="12" t="s">
        <v>412</v>
      </c>
      <c r="H61" s="280">
        <f>IF(I61="主营业务收入",1,IF(I61="营业收入",2,IF(I61="租赁收入",3,IF(I61="利息收入",4,IF(I61="企业拆借利息收入",5,IF(I61="其他业务收入",6,IF(I61="其他收入",7,IF(I61="主营业务成本",8,IF(I61="营业成本",9,IF(I61="生产成本",10,IF(I61="其他业务成本",11,IF(I61="主营业务支出",12,IF(I61="其他业务支出",13,IF(I61="营业外支出",14,IF(I61="材料采购",15,IF(I61="库存商品",16,IF(I61="库存内销商品",17,IF(I61="其他应收款",18,IF(I61="长期股权投资",19,IF(I61="其他应付款",20,IF(I61="财务费用",21,IF(I61="管理费用",22,IF(I61="管理费",23,IF(I61="销售费用",24,IF(I61="投资收益",25,IF(I61="资产处置收益",26,B))))))))))))))))))))))))))</f>
        <v>1</v>
      </c>
      <c r="I61" s="122" t="s">
        <v>144</v>
      </c>
      <c r="J61" s="16"/>
      <c r="K61" s="201">
        <v>52325.55</v>
      </c>
      <c r="L61" s="16"/>
      <c r="M61" s="16"/>
      <c r="N61" s="207"/>
      <c r="O61" s="89"/>
      <c r="P61" s="89"/>
      <c r="Q61" s="91"/>
      <c r="R61" s="21"/>
      <c r="S61" s="21"/>
      <c r="T61" s="22"/>
      <c r="U61" s="327" t="s">
        <v>711</v>
      </c>
      <c r="V61" s="21"/>
      <c r="W61" s="22">
        <v>52325.55</v>
      </c>
      <c r="X61" s="23"/>
      <c r="Y61" s="23"/>
      <c r="Z61" s="24"/>
      <c r="AA61" s="25">
        <f t="shared" si="8"/>
        <v>0</v>
      </c>
      <c r="AB61" s="266">
        <f t="shared" si="9"/>
        <v>0</v>
      </c>
      <c r="AC61" s="26"/>
      <c r="AD61" s="26"/>
      <c r="AE61" s="26"/>
      <c r="AF61" s="26"/>
      <c r="AG61" s="27"/>
      <c r="AH61" s="26"/>
      <c r="AI61" s="26"/>
      <c r="AJ61" s="26"/>
      <c r="AK61" s="26"/>
      <c r="AL61" s="26"/>
      <c r="AM61" s="26"/>
      <c r="AN61">
        <v>465</v>
      </c>
    </row>
    <row r="62" spans="1:40" ht="14" x14ac:dyDescent="0.25">
      <c r="A6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2" s="11">
        <v>530</v>
      </c>
      <c r="C62" s="12" t="s">
        <v>500</v>
      </c>
      <c r="D62" s="12" t="s">
        <v>33</v>
      </c>
      <c r="E62" s="12" t="s">
        <v>114</v>
      </c>
      <c r="F62" s="12" t="s">
        <v>27</v>
      </c>
      <c r="G62" s="12" t="s">
        <v>28</v>
      </c>
      <c r="H62" s="280">
        <f>IF(I62="主营业务收入",1,IF(I62="营业收入",2,IF(I62="租赁收入",3,IF(I62="利息收入",4,IF(I62="企业拆借利息收入",5,IF(I62="其他业务收入",6,IF(I62="其他收入",7,IF(I62="主营业务成本",8,IF(I62="营业成本",9,IF(I62="生产成本",10,IF(I62="其他业务成本",11,IF(I62="主营业务支出",12,IF(I62="其他业务支出",13,IF(I62="营业外支出",14,IF(I62="材料采购",15,IF(I62="库存商品",16,IF(I62="库存内销商品",17,IF(I62="其他应收款",18,IF(I62="长期股权投资",19,IF(I62="其他应付款",20,IF(I62="财务费用",21,IF(I62="管理费用",22,IF(I62="管理费",23,IF(I62="销售费用",24,IF(I62="投资收益",25,IF(I62="资产处置收益",26,B))))))))))))))))))))))))))</f>
        <v>1</v>
      </c>
      <c r="I62" s="122" t="s">
        <v>144</v>
      </c>
      <c r="J62" s="16"/>
      <c r="K62" s="201">
        <v>488923.59</v>
      </c>
      <c r="L62" s="16"/>
      <c r="M62" s="16"/>
      <c r="N62" s="207"/>
      <c r="O62" s="89"/>
      <c r="P62" s="89"/>
      <c r="Q62" s="91"/>
      <c r="R62" s="21"/>
      <c r="S62" s="21"/>
      <c r="T62" s="22"/>
      <c r="U62" s="318" t="s">
        <v>642</v>
      </c>
      <c r="V62" s="21" t="s">
        <v>625</v>
      </c>
      <c r="W62" s="22">
        <v>45283.02</v>
      </c>
      <c r="X62" s="23" t="s">
        <v>703</v>
      </c>
      <c r="Y62" s="23" t="s">
        <v>704</v>
      </c>
      <c r="Z62" s="24">
        <v>2716.98</v>
      </c>
      <c r="AA62" s="25">
        <f t="shared" si="8"/>
        <v>440923.59</v>
      </c>
      <c r="AB62" s="266">
        <f t="shared" si="9"/>
        <v>0</v>
      </c>
      <c r="AC62" s="26"/>
      <c r="AD62" s="26"/>
      <c r="AE62" s="26"/>
      <c r="AF62" s="26"/>
      <c r="AG62" s="27"/>
      <c r="AH62" s="26"/>
      <c r="AI62" s="26"/>
      <c r="AJ62" s="26"/>
      <c r="AK62" s="26"/>
      <c r="AL62" s="26"/>
      <c r="AM62" s="26"/>
      <c r="AN62">
        <v>419</v>
      </c>
    </row>
    <row r="63" spans="1:40" ht="13" customHeight="1" x14ac:dyDescent="0.25">
      <c r="A6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3" s="11">
        <v>650</v>
      </c>
      <c r="C63" s="120" t="str">
        <f>TEXT(D63,"000")&amp;"-"&amp;TEXT(F63,"000")</f>
        <v>3级-2级</v>
      </c>
      <c r="D63" s="120" t="s">
        <v>33</v>
      </c>
      <c r="E63" s="120" t="s">
        <v>146</v>
      </c>
      <c r="F63" s="120" t="s">
        <v>29</v>
      </c>
      <c r="G63" s="120" t="s">
        <v>49</v>
      </c>
      <c r="H63" s="280">
        <f>IF(I63="主营业务收入",1,IF(I63="营业收入",2,IF(I63="租赁收入",3,IF(I63="利息收入",4,IF(I63="企业拆借利息收入",5,IF(I63="其他业务收入",6,IF(I63="其他收入",7,IF(I63="主营业务成本",8,IF(I63="营业成本",9,IF(I63="生产成本",10,IF(I63="其他业务成本",11,IF(I63="主营业务支出",12,IF(I63="其他业务支出",13,IF(I63="营业外支出",14,IF(I63="材料采购",15,IF(I63="库存商品",16,IF(I63="库存内销商品",17,IF(I63="其他应收款",18,IF(I63="长期股权投资",19,IF(I63="其他应付款",20,IF(I63="财务费用",21,IF(I63="管理费用",22,IF(I63="管理费",23,IF(I63="销售费用",24,IF(I63="投资收益",25,IF(I63="资产处置收益",26,B))))))))))))))))))))))))))</f>
        <v>1</v>
      </c>
      <c r="I63" s="122" t="s">
        <v>144</v>
      </c>
      <c r="J63" s="122" t="s">
        <v>13</v>
      </c>
      <c r="K63" s="202">
        <v>14189.38</v>
      </c>
      <c r="L63" s="122"/>
      <c r="M63" s="122"/>
      <c r="N63" s="202"/>
      <c r="O63" s="125"/>
      <c r="P63" s="125"/>
      <c r="Q63" s="124"/>
      <c r="R63" s="21"/>
      <c r="S63" s="21"/>
      <c r="T63" s="22"/>
      <c r="U63" s="21" t="s">
        <v>68</v>
      </c>
      <c r="V63" s="21" t="s">
        <v>706</v>
      </c>
      <c r="W63" s="22">
        <v>42152</v>
      </c>
      <c r="X63" s="23"/>
      <c r="Y63" s="23"/>
      <c r="Z63" s="24"/>
      <c r="AA63" s="25">
        <f t="shared" si="8"/>
        <v>-27962.62</v>
      </c>
      <c r="AB63" s="266">
        <f t="shared" si="9"/>
        <v>0</v>
      </c>
      <c r="AC63" s="26"/>
      <c r="AD63" s="26"/>
      <c r="AE63" s="26"/>
      <c r="AF63" s="26"/>
      <c r="AG63" s="27"/>
      <c r="AH63" s="26"/>
      <c r="AI63" s="26"/>
      <c r="AJ63" s="26"/>
      <c r="AK63" s="26"/>
      <c r="AL63" s="26"/>
      <c r="AM63" s="26"/>
      <c r="AN63">
        <v>529</v>
      </c>
    </row>
    <row r="64" spans="1:40" ht="14.5" customHeight="1" x14ac:dyDescent="0.3">
      <c r="A64" s="174" t="str">
        <f>HYPERLINK("C:\Users\chizh\Desktop\ffcell\提取结果.xlsx#'2内部关联交易-1'!A1","[提取结果.xlsx]2内部关联交易-1")</f>
        <v>[提取结果.xlsx]2内部关联交易-1</v>
      </c>
      <c r="B64" s="11">
        <v>455</v>
      </c>
      <c r="C64" s="12" t="str">
        <f>TEXT(D64,"000")&amp;"-"&amp;TEXT(F64,"000")</f>
        <v>4级-2级</v>
      </c>
      <c r="D64" s="12" t="s">
        <v>37</v>
      </c>
      <c r="E64" s="85" t="s">
        <v>148</v>
      </c>
      <c r="F64" s="12" t="s">
        <v>29</v>
      </c>
      <c r="G64" s="85" t="s">
        <v>194</v>
      </c>
      <c r="H64" s="280">
        <f>IF(I64="主营业务收入",1,IF(I64="营业收入",2,IF(I64="租赁收入",3,IF(I64="利息收入",4,IF(I64="企业拆借利息收入",5,IF(I64="其他业务收入",6,IF(I64="其他收入",7,IF(I64="主营业务成本",8,IF(I64="营业成本",9,IF(I64="生产成本",10,IF(I64="其他业务成本",11,IF(I64="主营业务支出",12,IF(I64="其他业务支出",13,IF(I64="营业外支出",14,IF(I64="材料采购",15,IF(I64="库存商品",16,IF(I64="库存内销商品",17,IF(I64="其他应收款",18,IF(I64="长期股权投资",19,IF(I64="其他应付款",20,IF(I64="财务费用",21,IF(I64="管理费用",22,IF(I64="管理费",23,IF(I64="销售费用",24,IF(I64="投资收益",25,IF(I64="资产处置收益",26,B))))))))))))))))))))))))))</f>
        <v>1</v>
      </c>
      <c r="I64" s="122" t="s">
        <v>144</v>
      </c>
      <c r="J64" s="16" t="s">
        <v>144</v>
      </c>
      <c r="K64" s="202">
        <v>36164.601769911496</v>
      </c>
      <c r="O64" s="89"/>
      <c r="P64" s="90"/>
      <c r="Q64" s="91"/>
      <c r="R64" s="21"/>
      <c r="S64" s="21"/>
      <c r="T64" s="22"/>
      <c r="U64" s="21" t="s">
        <v>68</v>
      </c>
      <c r="V64" s="21" t="s">
        <v>217</v>
      </c>
      <c r="W64" s="22">
        <v>32886</v>
      </c>
      <c r="X64" s="23"/>
      <c r="Y64" s="23"/>
      <c r="Z64" s="24"/>
      <c r="AA64" s="25">
        <f t="shared" si="8"/>
        <v>3278.6</v>
      </c>
      <c r="AB64" s="266">
        <f>ROUND(K65+Q64-T64,2)</f>
        <v>18212.560000000001</v>
      </c>
      <c r="AC64" s="26"/>
      <c r="AD64" s="26"/>
      <c r="AE64" s="26"/>
      <c r="AF64" s="26"/>
      <c r="AG64" s="27"/>
      <c r="AH64" s="26"/>
      <c r="AI64" s="26"/>
      <c r="AJ64" s="26"/>
      <c r="AK64" s="26"/>
      <c r="AL64" s="26"/>
      <c r="AM64" s="26"/>
      <c r="AN64">
        <v>357</v>
      </c>
    </row>
    <row r="65" spans="1:40" ht="14.5" customHeight="1" x14ac:dyDescent="0.25">
      <c r="A65" s="174"/>
      <c r="B65" s="11"/>
      <c r="C65" s="12" t="str">
        <f>TEXT(D65,"000")&amp;"-"&amp;TEXT(F65,"000")</f>
        <v>4级-2级</v>
      </c>
      <c r="D65" s="12" t="s">
        <v>37</v>
      </c>
      <c r="E65" s="85" t="s">
        <v>148</v>
      </c>
      <c r="F65" s="12" t="s">
        <v>29</v>
      </c>
      <c r="G65" s="85" t="s">
        <v>194</v>
      </c>
      <c r="H65" s="280">
        <f>IF(I65="主营业务收入",1,IF(I65="营业收入",2,IF(I65="租赁收入",3,IF(I65="利息收入",4,IF(I65="企业拆借利息收入",5,IF(I65="其他业务收入",6,IF(I65="其他收入",7,IF(I65="主营业务成本",8,IF(I65="营业成本",9,IF(I65="生产成本",10,IF(I65="其他业务成本",11,IF(I65="主营业务支出",12,IF(I65="其他业务支出",13,IF(I65="营业外支出",14,IF(I65="材料采购",15,IF(I65="库存商品",16,IF(I65="库存内销商品",17,IF(I65="其他应收款",18,IF(I65="长期股权投资",19,IF(I65="其他应付款",20,IF(I65="财务费用",21,IF(I65="管理费用",22,IF(I65="管理费",23,IF(I65="销售费用",24,IF(I65="投资收益",25,IF(I65="资产处置收益",26,B))))))))))))))))))))))))))</f>
        <v>8</v>
      </c>
      <c r="I65" s="122" t="s">
        <v>164</v>
      </c>
      <c r="J65" s="14" t="s">
        <v>164</v>
      </c>
      <c r="K65" s="207">
        <v>18212.560000000001</v>
      </c>
      <c r="L65" s="14"/>
      <c r="M65" s="14"/>
      <c r="N65" s="207"/>
      <c r="O65" s="89"/>
      <c r="P65" s="90"/>
      <c r="Q65" s="91"/>
      <c r="R65" s="21"/>
      <c r="S65" s="21"/>
      <c r="T65" s="22"/>
      <c r="U65" s="21"/>
      <c r="V65" s="21"/>
      <c r="W65" s="22"/>
      <c r="X65" s="23"/>
      <c r="Y65" s="23"/>
      <c r="Z65" s="24"/>
      <c r="AA65" s="25"/>
      <c r="AB65" s="266"/>
      <c r="AC65" s="26"/>
      <c r="AD65" s="26"/>
      <c r="AE65" s="26"/>
      <c r="AF65" s="26"/>
      <c r="AG65" s="27"/>
      <c r="AH65" s="26"/>
      <c r="AI65" s="26"/>
      <c r="AJ65" s="26"/>
      <c r="AK65" s="26"/>
      <c r="AL65" s="26"/>
      <c r="AM65" s="26"/>
    </row>
    <row r="66" spans="1:40" ht="14" x14ac:dyDescent="0.3">
      <c r="A66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6" s="11">
        <v>543</v>
      </c>
      <c r="C66" s="12" t="s">
        <v>497</v>
      </c>
      <c r="D66" s="12" t="s">
        <v>33</v>
      </c>
      <c r="E66" s="12" t="s">
        <v>114</v>
      </c>
      <c r="F66" s="12" t="s">
        <v>29</v>
      </c>
      <c r="G66" s="12" t="s">
        <v>46</v>
      </c>
      <c r="H66" s="280">
        <f>IF(I66="主营业务收入",1,IF(I66="营业收入",2,IF(I66="租赁收入",3,IF(I66="利息收入",4,IF(I66="企业拆借利息收入",5,IF(I66="其他业务收入",6,IF(I66="其他收入",7,IF(I66="主营业务成本",8,IF(I66="营业成本",9,IF(I66="生产成本",10,IF(I66="其他业务成本",11,IF(I66="主营业务支出",12,IF(I66="其他业务支出",13,IF(I66="营业外支出",14,IF(I66="材料采购",15,IF(I66="库存商品",16,IF(I66="库存内销商品",17,IF(I66="其他应收款",18,IF(I66="长期股权投资",19,IF(I66="其他应付款",20,IF(I66="财务费用",21,IF(I66="管理费用",22,IF(I66="管理费",23,IF(I66="销售费用",24,IF(I66="投资收益",25,IF(I66="资产处置收益",26,B))))))))))))))))))))))))))</f>
        <v>1</v>
      </c>
      <c r="I66" s="122" t="s">
        <v>144</v>
      </c>
      <c r="J66" s="16"/>
      <c r="K66" s="201">
        <v>6131.19</v>
      </c>
      <c r="O66" s="89"/>
      <c r="P66" s="89"/>
      <c r="Q66" s="91"/>
      <c r="R66" s="318" t="s">
        <v>681</v>
      </c>
      <c r="S66" s="21" t="s">
        <v>714</v>
      </c>
      <c r="T66" s="22">
        <v>120937.14</v>
      </c>
      <c r="U66" s="21" t="s">
        <v>58</v>
      </c>
      <c r="V66" s="21" t="s">
        <v>715</v>
      </c>
      <c r="W66" s="22">
        <v>6131.19</v>
      </c>
      <c r="X66" s="23"/>
      <c r="Y66" s="23"/>
      <c r="Z66" s="24"/>
      <c r="AA66" s="25">
        <f>ROUND(K66-W66-Z66,2)</f>
        <v>0</v>
      </c>
      <c r="AB66" s="266">
        <f>ROUND(K67+Q66-T66,2)</f>
        <v>-43367.45</v>
      </c>
      <c r="AC66" s="26"/>
      <c r="AD66" s="26"/>
      <c r="AE66" s="26"/>
      <c r="AF66" s="26"/>
      <c r="AG66" s="27"/>
      <c r="AH66" s="26"/>
      <c r="AI66" s="26"/>
      <c r="AJ66" s="26"/>
      <c r="AK66" s="26"/>
      <c r="AL66" s="26"/>
      <c r="AM66" s="26"/>
      <c r="AN66">
        <v>432</v>
      </c>
    </row>
    <row r="67" spans="1:40" ht="14" x14ac:dyDescent="0.25">
      <c r="A67" s="174"/>
      <c r="B67" s="11"/>
      <c r="C67" s="12" t="s">
        <v>496</v>
      </c>
      <c r="D67" s="12" t="s">
        <v>33</v>
      </c>
      <c r="E67" s="12" t="s">
        <v>114</v>
      </c>
      <c r="F67" s="12" t="s">
        <v>29</v>
      </c>
      <c r="G67" s="12" t="s">
        <v>46</v>
      </c>
      <c r="H67" s="280">
        <f>IF(I67="主营业务收入",1,IF(I67="营业收入",2,IF(I67="租赁收入",3,IF(I67="利息收入",4,IF(I67="企业拆借利息收入",5,IF(I67="其他业务收入",6,IF(I67="其他收入",7,IF(I67="主营业务成本",8,IF(I67="营业成本",9,IF(I67="生产成本",10,IF(I67="其他业务成本",11,IF(I67="主营业务支出",12,IF(I67="其他业务支出",13,IF(I67="营业外支出",14,IF(I67="材料采购",15,IF(I67="库存商品",16,IF(I67="库存内销商品",17,IF(I67="其他应收款",18,IF(I67="长期股权投资",19,IF(I67="其他应付款",20,IF(I67="财务费用",21,IF(I67="管理费用",22,IF(I67="管理费",23,IF(I67="销售费用",24,IF(I67="投资收益",25,IF(I67="资产处置收益",26,B))))))))))))))))))))))))))</f>
        <v>8</v>
      </c>
      <c r="I67" s="122" t="s">
        <v>164</v>
      </c>
      <c r="J67" s="16"/>
      <c r="K67" s="207">
        <v>77569.69</v>
      </c>
      <c r="L67" s="16"/>
      <c r="M67" s="16"/>
      <c r="N67" s="207"/>
      <c r="O67" s="89"/>
      <c r="P67" s="89"/>
      <c r="Q67" s="91"/>
      <c r="R67" s="318"/>
      <c r="S67" s="21"/>
      <c r="T67" s="22"/>
      <c r="U67" s="21"/>
      <c r="V67" s="21"/>
      <c r="W67" s="22"/>
      <c r="X67" s="23"/>
      <c r="Y67" s="23"/>
      <c r="Z67" s="24"/>
      <c r="AA67" s="25"/>
      <c r="AB67" s="266"/>
      <c r="AC67" s="26"/>
      <c r="AD67" s="26"/>
      <c r="AE67" s="26"/>
      <c r="AF67" s="26"/>
      <c r="AG67" s="27"/>
      <c r="AH67" s="26"/>
      <c r="AI67" s="26"/>
      <c r="AJ67" s="26"/>
      <c r="AK67" s="26"/>
      <c r="AL67" s="26"/>
      <c r="AM67" s="26"/>
    </row>
    <row r="68" spans="1:40" ht="14" x14ac:dyDescent="0.25">
      <c r="A6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68" s="11">
        <v>276</v>
      </c>
      <c r="C68" s="12" t="str">
        <f t="shared" ref="C68:C78" si="10">TEXT(D68,"000")&amp;"-"&amp;TEXT(F68,"000")</f>
        <v>4级-3级</v>
      </c>
      <c r="D68" s="12" t="s">
        <v>37</v>
      </c>
      <c r="E68" s="12" t="s">
        <v>66</v>
      </c>
      <c r="F68" s="12" t="s">
        <v>33</v>
      </c>
      <c r="G68" s="12" t="s">
        <v>332</v>
      </c>
      <c r="H68" s="280">
        <f>IF(I68="主营业务收入",1,IF(I68="营业收入",2,IF(I68="租赁收入",3,IF(I68="利息收入",4,IF(I68="企业拆借利息收入",5,IF(I68="其他业务收入",6,IF(I68="其他收入",7,IF(I68="主营业务成本",8,IF(I68="营业成本",9,IF(I68="生产成本",10,IF(I68="其他业务成本",11,IF(I68="主营业务支出",12,IF(I68="其他业务支出",13,IF(I68="营业外支出",14,IF(I68="材料采购",15,IF(I68="库存商品",16,IF(I68="库存内销商品",17,IF(I68="其他应收款",18,IF(I68="长期股权投资",19,IF(I68="其他应付款",20,IF(I68="财务费用",21,IF(I68="管理费用",22,IF(I68="管理费",23,IF(I68="销售费用",24,IF(I68="投资收益",25,IF(I68="资产处置收益",26,B))))))))))))))))))))))))))</f>
        <v>1</v>
      </c>
      <c r="I68" s="122" t="s">
        <v>144</v>
      </c>
      <c r="J68" s="14" t="s">
        <v>210</v>
      </c>
      <c r="K68" s="201">
        <v>263030.61</v>
      </c>
      <c r="L68" s="16"/>
      <c r="M68" s="16"/>
      <c r="N68" s="207"/>
      <c r="O68" s="89"/>
      <c r="P68" s="89"/>
      <c r="Q68" s="91"/>
      <c r="R68" s="21"/>
      <c r="S68" s="21"/>
      <c r="T68" s="22"/>
      <c r="U68" s="21" t="s">
        <v>767</v>
      </c>
      <c r="V68" s="21"/>
      <c r="W68" s="22">
        <v>0</v>
      </c>
      <c r="X68" s="23" t="s">
        <v>768</v>
      </c>
      <c r="Y68" s="23"/>
      <c r="Z68" s="24"/>
      <c r="AA68" s="25">
        <f>ROUND(K68-W68-Z68,2)</f>
        <v>263030.61</v>
      </c>
      <c r="AB68" s="266">
        <f>ROUND(N68+Q68-T68,2)</f>
        <v>0</v>
      </c>
      <c r="AC68" s="26"/>
      <c r="AD68" s="26"/>
      <c r="AE68" s="26"/>
      <c r="AF68" s="26"/>
      <c r="AG68" s="27"/>
      <c r="AH68" s="26"/>
      <c r="AI68" s="26"/>
      <c r="AJ68" s="26"/>
      <c r="AK68" s="26"/>
      <c r="AL68" s="26"/>
      <c r="AM68" s="26"/>
      <c r="AN68">
        <v>226</v>
      </c>
    </row>
    <row r="69" spans="1:40" ht="14" x14ac:dyDescent="0.3">
      <c r="A69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69" s="255">
        <v>99</v>
      </c>
      <c r="C69" s="12" t="str">
        <f t="shared" si="10"/>
        <v>2级-2级</v>
      </c>
      <c r="D69" s="12" t="s">
        <v>29</v>
      </c>
      <c r="E69" s="12" t="s">
        <v>158</v>
      </c>
      <c r="F69" s="12" t="s">
        <v>29</v>
      </c>
      <c r="G69" s="12" t="s">
        <v>54</v>
      </c>
      <c r="H69" s="280">
        <f>IF(I69="主营业务收入",1,IF(I69="营业收入",2,IF(I69="租赁收入",3,IF(I69="利息收入",4,IF(I69="企业拆借利息收入",5,IF(I69="其他业务收入",6,IF(I69="其他收入",7,IF(I69="主营业务成本",8,IF(I69="营业成本",9,IF(I69="生产成本",10,IF(I69="其他业务成本",11,IF(I69="主营业务支出",12,IF(I69="其他业务支出",13,IF(I69="营业外支出",14,IF(I69="材料采购",15,IF(I69="库存商品",16,IF(I69="库存内销商品",17,IF(I69="其他应收款",18,IF(I69="长期股权投资",19,IF(I69="其他应付款",20,IF(I69="财务费用",21,IF(I69="管理费用",22,IF(I69="管理费",23,IF(I69="销售费用",24,IF(I69="投资收益",25,IF(I69="资产处置收益",26,B))))))))))))))))))))))))))</f>
        <v>1</v>
      </c>
      <c r="I69" s="122" t="s">
        <v>144</v>
      </c>
      <c r="J69" s="16"/>
      <c r="K69" s="201">
        <v>194.69</v>
      </c>
      <c r="O69" s="89"/>
      <c r="P69" s="89"/>
      <c r="Q69" s="91"/>
      <c r="R69" s="21"/>
      <c r="S69" s="21"/>
      <c r="T69" s="22"/>
      <c r="U69" s="21"/>
      <c r="V69" s="21"/>
      <c r="W69" s="22"/>
      <c r="X69" s="23"/>
      <c r="Y69" s="23"/>
      <c r="Z69" s="24"/>
      <c r="AA69" s="25">
        <f>ROUND(K69-W69-Z69,2)</f>
        <v>194.69</v>
      </c>
      <c r="AB69" s="266">
        <f>ROUND(K70+Q69-T69,2)</f>
        <v>33000</v>
      </c>
      <c r="AC69" s="26"/>
      <c r="AD69" s="26"/>
      <c r="AE69" s="26"/>
      <c r="AF69" s="26"/>
      <c r="AG69" s="27"/>
      <c r="AH69" s="26"/>
      <c r="AI69" s="26"/>
      <c r="AJ69" s="26"/>
      <c r="AK69" s="26"/>
      <c r="AL69" s="26"/>
      <c r="AM69" s="26"/>
      <c r="AN69">
        <v>86</v>
      </c>
    </row>
    <row r="70" spans="1:40" ht="14" x14ac:dyDescent="0.25">
      <c r="A70" s="174"/>
      <c r="B70" s="255"/>
      <c r="C70" s="12" t="str">
        <f t="shared" si="10"/>
        <v>2级-2级</v>
      </c>
      <c r="D70" s="12" t="s">
        <v>29</v>
      </c>
      <c r="E70" s="12" t="s">
        <v>158</v>
      </c>
      <c r="F70" s="12" t="s">
        <v>29</v>
      </c>
      <c r="G70" s="12" t="s">
        <v>54</v>
      </c>
      <c r="H70" s="280">
        <f>IF(I70="主营业务收入",1,IF(I70="营业收入",2,IF(I70="租赁收入",3,IF(I70="利息收入",4,IF(I70="企业拆借利息收入",5,IF(I70="其他业务收入",6,IF(I70="其他收入",7,IF(I70="主营业务成本",8,IF(I70="营业成本",9,IF(I70="生产成本",10,IF(I70="其他业务成本",11,IF(I70="主营业务支出",12,IF(I70="其他业务支出",13,IF(I70="营业外支出",14,IF(I70="材料采购",15,IF(I70="库存商品",16,IF(I70="库存内销商品",17,IF(I70="其他应收款",18,IF(I70="长期股权投资",19,IF(I70="其他应付款",20,IF(I70="财务费用",21,IF(I70="管理费用",22,IF(I70="管理费",23,IF(I70="销售费用",24,IF(I70="投资收益",25,IF(I70="资产处置收益",26,B))))))))))))))))))))))))))</f>
        <v>8</v>
      </c>
      <c r="I70" s="122" t="s">
        <v>164</v>
      </c>
      <c r="J70" s="16"/>
      <c r="K70" s="207">
        <v>33000</v>
      </c>
      <c r="L70" s="14"/>
      <c r="M70" s="16"/>
      <c r="N70" s="207"/>
      <c r="O70" s="89"/>
      <c r="P70" s="89"/>
      <c r="Q70" s="91"/>
      <c r="R70" s="21"/>
      <c r="S70" s="21"/>
      <c r="T70" s="22"/>
      <c r="U70" s="21"/>
      <c r="V70" s="21"/>
      <c r="W70" s="22"/>
      <c r="X70" s="23"/>
      <c r="Y70" s="23"/>
      <c r="Z70" s="24"/>
      <c r="AA70" s="25"/>
      <c r="AB70" s="266"/>
      <c r="AC70" s="26"/>
      <c r="AD70" s="26"/>
      <c r="AE70" s="26"/>
      <c r="AF70" s="26"/>
      <c r="AG70" s="27"/>
      <c r="AH70" s="26"/>
      <c r="AI70" s="26"/>
      <c r="AJ70" s="26"/>
      <c r="AK70" s="26"/>
      <c r="AL70" s="26"/>
      <c r="AM70" s="26"/>
    </row>
    <row r="71" spans="1:40" ht="14" x14ac:dyDescent="0.3">
      <c r="A7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1" s="11">
        <v>748</v>
      </c>
      <c r="C71" s="120" t="str">
        <f t="shared" si="10"/>
        <v>4级-3级</v>
      </c>
      <c r="D71" s="120" t="s">
        <v>37</v>
      </c>
      <c r="E71" s="120" t="s">
        <v>383</v>
      </c>
      <c r="F71" s="120" t="s">
        <v>33</v>
      </c>
      <c r="G71" s="120" t="s">
        <v>354</v>
      </c>
      <c r="H71" s="280">
        <f>IF(I71="主营业务收入",1,IF(I71="营业收入",2,IF(I71="租赁收入",3,IF(I71="利息收入",4,IF(I71="企业拆借利息收入",5,IF(I71="其他业务收入",6,IF(I71="其他收入",7,IF(I71="主营业务成本",8,IF(I71="营业成本",9,IF(I71="生产成本",10,IF(I71="其他业务成本",11,IF(I71="主营业务支出",12,IF(I71="其他业务支出",13,IF(I71="营业外支出",14,IF(I71="材料采购",15,IF(I71="库存商品",16,IF(I71="库存内销商品",17,IF(I71="其他应收款",18,IF(I71="长期股权投资",19,IF(I71="其他应付款",20,IF(I71="财务费用",21,IF(I71="管理费用",22,IF(I71="管理费",23,IF(I71="销售费用",24,IF(I71="投资收益",25,IF(I71="资产处置收益",26,B))))))))))))))))))))))))))</f>
        <v>1</v>
      </c>
      <c r="I71" s="122" t="s">
        <v>144</v>
      </c>
      <c r="J71" s="122" t="s">
        <v>615</v>
      </c>
      <c r="K71" s="202">
        <v>44572.57</v>
      </c>
      <c r="O71" s="125"/>
      <c r="P71" s="126"/>
      <c r="Q71" s="124"/>
      <c r="R71" s="66"/>
      <c r="S71" s="66"/>
      <c r="T71" s="67"/>
      <c r="U71" s="66"/>
      <c r="V71" s="66"/>
      <c r="W71" s="67"/>
      <c r="X71" s="68"/>
      <c r="Y71" s="68"/>
      <c r="Z71" s="69"/>
      <c r="AA71" s="25">
        <f>ROUND(K71-W71-Z71,2)</f>
        <v>44572.57</v>
      </c>
      <c r="AB71" s="266">
        <f>ROUND(K72+Q71-T71,2)</f>
        <v>31102.34</v>
      </c>
      <c r="AC71" s="71"/>
      <c r="AD71" s="71"/>
      <c r="AE71" s="71"/>
      <c r="AF71" s="71"/>
      <c r="AG71" s="72"/>
      <c r="AH71" s="71"/>
      <c r="AI71" s="71"/>
      <c r="AJ71" s="71"/>
      <c r="AK71" s="71"/>
      <c r="AL71" s="71"/>
      <c r="AM71" s="71"/>
      <c r="AN71">
        <v>622</v>
      </c>
    </row>
    <row r="72" spans="1:40" ht="14" x14ac:dyDescent="0.25">
      <c r="A72" s="174"/>
      <c r="B72" s="11"/>
      <c r="C72" s="120" t="str">
        <f t="shared" si="10"/>
        <v>4级-3级</v>
      </c>
      <c r="D72" s="120" t="s">
        <v>37</v>
      </c>
      <c r="E72" s="120" t="s">
        <v>383</v>
      </c>
      <c r="F72" s="120" t="s">
        <v>33</v>
      </c>
      <c r="G72" s="120" t="s">
        <v>354</v>
      </c>
      <c r="H72" s="280">
        <f>IF(I72="主营业务收入",1,IF(I72="营业收入",2,IF(I72="租赁收入",3,IF(I72="利息收入",4,IF(I72="企业拆借利息收入",5,IF(I72="其他业务收入",6,IF(I72="其他收入",7,IF(I72="主营业务成本",8,IF(I72="营业成本",9,IF(I72="生产成本",10,IF(I72="其他业务成本",11,IF(I72="主营业务支出",12,IF(I72="其他业务支出",13,IF(I72="营业外支出",14,IF(I72="材料采购",15,IF(I72="库存商品",16,IF(I72="库存内销商品",17,IF(I72="其他应收款",18,IF(I72="长期股权投资",19,IF(I72="其他应付款",20,IF(I72="财务费用",21,IF(I72="管理费用",22,IF(I72="管理费",23,IF(I72="销售费用",24,IF(I72="投资收益",25,IF(I72="资产处置收益",26,B))))))))))))))))))))))))))</f>
        <v>8</v>
      </c>
      <c r="I72" s="122" t="s">
        <v>164</v>
      </c>
      <c r="J72" s="122"/>
      <c r="K72" s="202">
        <v>31102.34</v>
      </c>
      <c r="L72" s="122"/>
      <c r="M72" s="122"/>
      <c r="N72" s="202"/>
      <c r="O72" s="125"/>
      <c r="P72" s="126"/>
      <c r="Q72" s="124"/>
      <c r="R72" s="66"/>
      <c r="S72" s="66"/>
      <c r="T72" s="67"/>
      <c r="U72" s="66"/>
      <c r="V72" s="66"/>
      <c r="W72" s="67"/>
      <c r="X72" s="68"/>
      <c r="Y72" s="68"/>
      <c r="Z72" s="69"/>
      <c r="AA72" s="25"/>
      <c r="AB72" s="266"/>
      <c r="AC72" s="71"/>
      <c r="AD72" s="71"/>
      <c r="AE72" s="71"/>
      <c r="AF72" s="71"/>
      <c r="AG72" s="72"/>
      <c r="AH72" s="71"/>
      <c r="AI72" s="71"/>
      <c r="AJ72" s="71"/>
      <c r="AK72" s="71"/>
      <c r="AL72" s="71"/>
      <c r="AM72" s="71"/>
    </row>
    <row r="73" spans="1:40" ht="14" x14ac:dyDescent="0.3">
      <c r="A73" s="174" t="str">
        <f>HYPERLINK("C:\Users\chizh\Desktop\ffcell\提取结果.xlsx#'2内部关联交易-1'!A1","[提取结果.xlsx]2内部关联交易-1")</f>
        <v>[提取结果.xlsx]2内部关联交易-1</v>
      </c>
      <c r="B73" s="11">
        <v>454</v>
      </c>
      <c r="C73" s="12" t="str">
        <f t="shared" si="10"/>
        <v>4级-2级</v>
      </c>
      <c r="D73" s="12" t="s">
        <v>37</v>
      </c>
      <c r="E73" s="85" t="s">
        <v>148</v>
      </c>
      <c r="F73" s="12" t="s">
        <v>29</v>
      </c>
      <c r="G73" s="85" t="s">
        <v>450</v>
      </c>
      <c r="H73" s="280">
        <f>IF(I73="主营业务收入",1,IF(I73="营业收入",2,IF(I73="租赁收入",3,IF(I73="利息收入",4,IF(I73="企业拆借利息收入",5,IF(I73="其他业务收入",6,IF(I73="其他收入",7,IF(I73="主营业务成本",8,IF(I73="营业成本",9,IF(I73="生产成本",10,IF(I73="其他业务成本",11,IF(I73="主营业务支出",12,IF(I73="其他业务支出",13,IF(I73="营业外支出",14,IF(I73="材料采购",15,IF(I73="库存商品",16,IF(I73="库存内销商品",17,IF(I73="其他应收款",18,IF(I73="长期股权投资",19,IF(I73="其他应付款",20,IF(I73="财务费用",21,IF(I73="管理费用",22,IF(I73="管理费",23,IF(I73="销售费用",24,IF(I73="投资收益",25,IF(I73="资产处置收益",26,B))))))))))))))))))))))))))</f>
        <v>1</v>
      </c>
      <c r="I73" s="122" t="s">
        <v>144</v>
      </c>
      <c r="J73" s="16" t="s">
        <v>144</v>
      </c>
      <c r="K73" s="202">
        <v>44790.265486725701</v>
      </c>
      <c r="O73" s="89"/>
      <c r="P73" s="90"/>
      <c r="Q73" s="91"/>
      <c r="R73" s="21"/>
      <c r="S73" s="21"/>
      <c r="T73" s="22"/>
      <c r="U73" s="21"/>
      <c r="V73" s="21"/>
      <c r="W73" s="22"/>
      <c r="X73" s="23"/>
      <c r="Y73" s="23"/>
      <c r="Z73" s="24"/>
      <c r="AA73" s="25">
        <f>ROUND(K73-W73-Z73,2)</f>
        <v>44790.27</v>
      </c>
      <c r="AB73" s="266">
        <f>ROUND(K74+Q73-T73,2)</f>
        <v>23825.99</v>
      </c>
      <c r="AC73" s="26"/>
      <c r="AD73" s="26"/>
      <c r="AE73" s="26"/>
      <c r="AF73" s="26"/>
      <c r="AG73" s="27"/>
      <c r="AH73" s="26"/>
      <c r="AI73" s="26"/>
      <c r="AJ73" s="26"/>
      <c r="AK73" s="26"/>
      <c r="AL73" s="26"/>
      <c r="AM73" s="26"/>
      <c r="AN73">
        <v>356</v>
      </c>
    </row>
    <row r="74" spans="1:40" ht="14" x14ac:dyDescent="0.25">
      <c r="A74" s="174"/>
      <c r="B74" s="11"/>
      <c r="C74" s="12" t="str">
        <f t="shared" si="10"/>
        <v>4级-2级</v>
      </c>
      <c r="D74" s="12" t="s">
        <v>37</v>
      </c>
      <c r="E74" s="85" t="s">
        <v>148</v>
      </c>
      <c r="F74" s="12" t="s">
        <v>29</v>
      </c>
      <c r="G74" s="85" t="s">
        <v>450</v>
      </c>
      <c r="H74" s="280">
        <f>IF(I74="主营业务收入",1,IF(I74="营业收入",2,IF(I74="租赁收入",3,IF(I74="利息收入",4,IF(I74="企业拆借利息收入",5,IF(I74="其他业务收入",6,IF(I74="其他收入",7,IF(I74="主营业务成本",8,IF(I74="营业成本",9,IF(I74="生产成本",10,IF(I74="其他业务成本",11,IF(I74="主营业务支出",12,IF(I74="其他业务支出",13,IF(I74="营业外支出",14,IF(I74="材料采购",15,IF(I74="库存商品",16,IF(I74="库存内销商品",17,IF(I74="其他应收款",18,IF(I74="长期股权投资",19,IF(I74="其他应付款",20,IF(I74="财务费用",21,IF(I74="管理费用",22,IF(I74="管理费",23,IF(I74="销售费用",24,IF(I74="投资收益",25,IF(I74="资产处置收益",26,B))))))))))))))))))))))))))</f>
        <v>8</v>
      </c>
      <c r="I74" s="122" t="s">
        <v>164</v>
      </c>
      <c r="J74" s="14" t="s">
        <v>164</v>
      </c>
      <c r="K74" s="207">
        <v>23825.99</v>
      </c>
      <c r="L74" s="14"/>
      <c r="M74" s="14"/>
      <c r="N74" s="207"/>
      <c r="O74" s="89"/>
      <c r="P74" s="90"/>
      <c r="Q74" s="91"/>
      <c r="R74" s="21"/>
      <c r="S74" s="21"/>
      <c r="T74" s="22"/>
      <c r="U74" s="21"/>
      <c r="V74" s="21"/>
      <c r="W74" s="22"/>
      <c r="X74" s="23"/>
      <c r="Y74" s="23"/>
      <c r="Z74" s="24"/>
      <c r="AA74" s="25"/>
      <c r="AB74" s="266"/>
      <c r="AC74" s="26"/>
      <c r="AD74" s="26"/>
      <c r="AE74" s="26"/>
      <c r="AF74" s="26"/>
      <c r="AG74" s="27"/>
      <c r="AH74" s="26"/>
      <c r="AI74" s="26"/>
      <c r="AJ74" s="26"/>
      <c r="AK74" s="26"/>
      <c r="AL74" s="26"/>
      <c r="AM74" s="26"/>
    </row>
    <row r="75" spans="1:40" ht="14" x14ac:dyDescent="0.3">
      <c r="A75" s="173" t="str">
        <f>HYPERLINK("C:\Users\chizh\Desktop\ffcell\提取结果.xlsx#'2内部关联交易-1'!A1","[提取结果.xlsx]2内部关联交易-1")</f>
        <v>[提取结果.xlsx]2内部关联交易-1</v>
      </c>
      <c r="B75" s="11">
        <v>456</v>
      </c>
      <c r="C75" s="12" t="str">
        <f t="shared" si="10"/>
        <v>4级-3级</v>
      </c>
      <c r="D75" s="12" t="s">
        <v>37</v>
      </c>
      <c r="E75" s="85" t="s">
        <v>148</v>
      </c>
      <c r="F75" s="12" t="s">
        <v>33</v>
      </c>
      <c r="G75" s="85" t="s">
        <v>451</v>
      </c>
      <c r="H75" s="280">
        <f>IF(I75="主营业务收入",1,IF(I75="营业收入",2,IF(I75="租赁收入",3,IF(I75="利息收入",4,IF(I75="企业拆借利息收入",5,IF(I75="其他业务收入",6,IF(I75="其他收入",7,IF(I75="主营业务成本",8,IF(I75="营业成本",9,IF(I75="生产成本",10,IF(I75="其他业务成本",11,IF(I75="主营业务支出",12,IF(I75="其他业务支出",13,IF(I75="营业外支出",14,IF(I75="材料采购",15,IF(I75="库存商品",16,IF(I75="库存内销商品",17,IF(I75="其他应收款",18,IF(I75="长期股权投资",19,IF(I75="其他应付款",20,IF(I75="财务费用",21,IF(I75="管理费用",22,IF(I75="管理费",23,IF(I75="销售费用",24,IF(I75="投资收益",25,IF(I75="资产处置收益",26,B))))))))))))))))))))))))))</f>
        <v>1</v>
      </c>
      <c r="I75" s="122" t="s">
        <v>144</v>
      </c>
      <c r="J75" s="16" t="s">
        <v>144</v>
      </c>
      <c r="K75" s="202">
        <v>31128.318584070799</v>
      </c>
      <c r="O75" s="89"/>
      <c r="P75" s="90"/>
      <c r="Q75" s="91"/>
      <c r="R75" s="21"/>
      <c r="S75" s="21"/>
      <c r="T75" s="22"/>
      <c r="U75" s="21"/>
      <c r="V75" s="21"/>
      <c r="W75" s="22"/>
      <c r="X75" s="23"/>
      <c r="Y75" s="23"/>
      <c r="Z75" s="24"/>
      <c r="AA75" s="25">
        <f>ROUND(K75-W75-Z75,2)</f>
        <v>31128.32</v>
      </c>
      <c r="AB75" s="266">
        <f>ROUND(K76+Q75-T75,2)</f>
        <v>21109.03</v>
      </c>
      <c r="AC75" s="26"/>
      <c r="AD75" s="26"/>
      <c r="AE75" s="26"/>
      <c r="AF75" s="26"/>
      <c r="AG75" s="27"/>
      <c r="AH75" s="26"/>
      <c r="AI75" s="26"/>
      <c r="AJ75" s="26"/>
      <c r="AK75" s="26"/>
      <c r="AL75" s="26"/>
      <c r="AM75" s="26"/>
      <c r="AN75">
        <v>358</v>
      </c>
    </row>
    <row r="76" spans="1:40" ht="14" x14ac:dyDescent="0.25">
      <c r="A76" s="174"/>
      <c r="B76" s="11"/>
      <c r="C76" s="12" t="str">
        <f t="shared" si="10"/>
        <v>4级-3级</v>
      </c>
      <c r="D76" s="12" t="s">
        <v>37</v>
      </c>
      <c r="E76" s="85" t="s">
        <v>148</v>
      </c>
      <c r="F76" s="12" t="s">
        <v>33</v>
      </c>
      <c r="G76" s="85" t="s">
        <v>451</v>
      </c>
      <c r="H76" s="280">
        <f>IF(I76="主营业务收入",1,IF(I76="营业收入",2,IF(I76="租赁收入",3,IF(I76="利息收入",4,IF(I76="企业拆借利息收入",5,IF(I76="其他业务收入",6,IF(I76="其他收入",7,IF(I76="主营业务成本",8,IF(I76="营业成本",9,IF(I76="生产成本",10,IF(I76="其他业务成本",11,IF(I76="主营业务支出",12,IF(I76="其他业务支出",13,IF(I76="营业外支出",14,IF(I76="材料采购",15,IF(I76="库存商品",16,IF(I76="库存内销商品",17,IF(I76="其他应收款",18,IF(I76="长期股权投资",19,IF(I76="其他应付款",20,IF(I76="财务费用",21,IF(I76="管理费用",22,IF(I76="管理费",23,IF(I76="销售费用",24,IF(I76="投资收益",25,IF(I76="资产处置收益",26,B))))))))))))))))))))))))))</f>
        <v>8</v>
      </c>
      <c r="I76" s="122" t="s">
        <v>164</v>
      </c>
      <c r="J76" s="14" t="s">
        <v>164</v>
      </c>
      <c r="K76" s="207">
        <v>21109.03</v>
      </c>
      <c r="L76" s="14"/>
      <c r="M76" s="14"/>
      <c r="N76" s="207"/>
      <c r="O76" s="89"/>
      <c r="P76" s="90"/>
      <c r="Q76" s="91"/>
      <c r="R76" s="21"/>
      <c r="S76" s="21"/>
      <c r="T76" s="22"/>
      <c r="U76" s="21"/>
      <c r="V76" s="21"/>
      <c r="W76" s="22"/>
      <c r="X76" s="23"/>
      <c r="Y76" s="23"/>
      <c r="Z76" s="24"/>
      <c r="AA76" s="25"/>
      <c r="AB76" s="266"/>
      <c r="AC76" s="26"/>
      <c r="AD76" s="26"/>
      <c r="AE76" s="26"/>
      <c r="AF76" s="26"/>
      <c r="AG76" s="27"/>
      <c r="AH76" s="26"/>
      <c r="AI76" s="26"/>
      <c r="AJ76" s="26"/>
      <c r="AK76" s="26"/>
      <c r="AL76" s="26"/>
      <c r="AM76" s="26"/>
    </row>
    <row r="77" spans="1:40" ht="14" x14ac:dyDescent="0.3">
      <c r="A77" s="174" t="str">
        <f>HYPERLINK("C:\Users\chizh\Desktop\ffcell\提取结果.xlsx#'2内部关联交易-1'!A1","[提取结果.xlsx]2内部关联交易-1")</f>
        <v>[提取结果.xlsx]2内部关联交易-1</v>
      </c>
      <c r="B77" s="11">
        <v>459</v>
      </c>
      <c r="C77" s="12" t="str">
        <f t="shared" si="10"/>
        <v>4级-2级</v>
      </c>
      <c r="D77" s="12" t="s">
        <v>37</v>
      </c>
      <c r="E77" s="85" t="s">
        <v>148</v>
      </c>
      <c r="F77" s="12" t="s">
        <v>29</v>
      </c>
      <c r="G77" s="85" t="s">
        <v>454</v>
      </c>
      <c r="H77" s="280">
        <f>IF(I77="主营业务收入",1,IF(I77="营业收入",2,IF(I77="租赁收入",3,IF(I77="利息收入",4,IF(I77="企业拆借利息收入",5,IF(I77="其他业务收入",6,IF(I77="其他收入",7,IF(I77="主营业务成本",8,IF(I77="营业成本",9,IF(I77="生产成本",10,IF(I77="其他业务成本",11,IF(I77="主营业务支出",12,IF(I77="其他业务支出",13,IF(I77="营业外支出",14,IF(I77="材料采购",15,IF(I77="库存商品",16,IF(I77="库存内销商品",17,IF(I77="其他应收款",18,IF(I77="长期股权投资",19,IF(I77="其他应付款",20,IF(I77="财务费用",21,IF(I77="管理费用",22,IF(I77="管理费",23,IF(I77="销售费用",24,IF(I77="投资收益",25,IF(I77="资产处置收益",26,B))))))))))))))))))))))))))</f>
        <v>1</v>
      </c>
      <c r="I77" s="122" t="s">
        <v>144</v>
      </c>
      <c r="J77" s="16" t="s">
        <v>144</v>
      </c>
      <c r="K77" s="202">
        <v>46361.061946902701</v>
      </c>
      <c r="O77" s="89"/>
      <c r="P77" s="89"/>
      <c r="Q77" s="91"/>
      <c r="R77" s="21"/>
      <c r="S77" s="21"/>
      <c r="T77" s="22"/>
      <c r="U77" s="21"/>
      <c r="V77" s="21"/>
      <c r="W77" s="22"/>
      <c r="X77" s="23"/>
      <c r="Y77" s="23"/>
      <c r="Z77" s="24"/>
      <c r="AA77" s="25">
        <f>ROUND(K77-W77-Z77,2)</f>
        <v>46361.06</v>
      </c>
      <c r="AB77" s="266">
        <f>ROUND(K78+Q77-T77,2)</f>
        <v>18017.27</v>
      </c>
      <c r="AC77" s="26"/>
      <c r="AD77" s="26"/>
      <c r="AE77" s="26"/>
      <c r="AF77" s="26"/>
      <c r="AG77" s="27"/>
      <c r="AH77" s="26"/>
      <c r="AI77" s="26"/>
      <c r="AJ77" s="26"/>
      <c r="AK77" s="26"/>
      <c r="AL77" s="26"/>
      <c r="AM77" s="26"/>
      <c r="AN77">
        <v>361</v>
      </c>
    </row>
    <row r="78" spans="1:40" ht="14" x14ac:dyDescent="0.25">
      <c r="A78" s="174"/>
      <c r="B78" s="11"/>
      <c r="C78" s="12" t="str">
        <f t="shared" si="10"/>
        <v>4级-2级</v>
      </c>
      <c r="D78" s="12" t="s">
        <v>37</v>
      </c>
      <c r="E78" s="85" t="s">
        <v>148</v>
      </c>
      <c r="F78" s="12" t="s">
        <v>29</v>
      </c>
      <c r="G78" s="85" t="s">
        <v>454</v>
      </c>
      <c r="H78" s="280">
        <f>IF(I78="主营业务收入",1,IF(I78="营业收入",2,IF(I78="租赁收入",3,IF(I78="利息收入",4,IF(I78="企业拆借利息收入",5,IF(I78="其他业务收入",6,IF(I78="其他收入",7,IF(I78="主营业务成本",8,IF(I78="营业成本",9,IF(I78="生产成本",10,IF(I78="其他业务成本",11,IF(I78="主营业务支出",12,IF(I78="其他业务支出",13,IF(I78="营业外支出",14,IF(I78="材料采购",15,IF(I78="库存商品",16,IF(I78="库存内销商品",17,IF(I78="其他应收款",18,IF(I78="长期股权投资",19,IF(I78="其他应付款",20,IF(I78="财务费用",21,IF(I78="管理费用",22,IF(I78="管理费",23,IF(I78="销售费用",24,IF(I78="投资收益",25,IF(I78="资产处置收益",26,B))))))))))))))))))))))))))</f>
        <v>8</v>
      </c>
      <c r="I78" s="122" t="s">
        <v>164</v>
      </c>
      <c r="J78" s="14" t="s">
        <v>164</v>
      </c>
      <c r="K78" s="207">
        <v>18017.27</v>
      </c>
      <c r="L78" s="14"/>
      <c r="M78" s="14"/>
      <c r="N78" s="207"/>
      <c r="O78" s="89"/>
      <c r="P78" s="89"/>
      <c r="Q78" s="91"/>
      <c r="R78" s="21"/>
      <c r="S78" s="21"/>
      <c r="T78" s="22"/>
      <c r="U78" s="21"/>
      <c r="V78" s="21"/>
      <c r="W78" s="22"/>
      <c r="X78" s="23"/>
      <c r="Y78" s="23"/>
      <c r="Z78" s="24"/>
      <c r="AA78" s="25"/>
      <c r="AB78" s="266"/>
      <c r="AC78" s="26"/>
      <c r="AD78" s="26"/>
      <c r="AE78" s="26"/>
      <c r="AF78" s="26"/>
      <c r="AG78" s="27"/>
      <c r="AH78" s="26"/>
      <c r="AI78" s="26"/>
      <c r="AJ78" s="26"/>
      <c r="AK78" s="26"/>
      <c r="AL78" s="26"/>
      <c r="AM78" s="26"/>
    </row>
    <row r="79" spans="1:40" ht="14" x14ac:dyDescent="0.3">
      <c r="A79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79" s="11">
        <v>540</v>
      </c>
      <c r="C79" s="12" t="s">
        <v>497</v>
      </c>
      <c r="D79" s="12" t="s">
        <v>33</v>
      </c>
      <c r="E79" s="12" t="s">
        <v>114</v>
      </c>
      <c r="F79" s="12" t="s">
        <v>29</v>
      </c>
      <c r="G79" s="12" t="s">
        <v>158</v>
      </c>
      <c r="H79" s="280">
        <f>IF(I79="主营业务收入",1,IF(I79="营业收入",2,IF(I79="租赁收入",3,IF(I79="利息收入",4,IF(I79="企业拆借利息收入",5,IF(I79="其他业务收入",6,IF(I79="其他收入",7,IF(I79="主营业务成本",8,IF(I79="营业成本",9,IF(I79="生产成本",10,IF(I79="其他业务成本",11,IF(I79="主营业务支出",12,IF(I79="其他业务支出",13,IF(I79="营业外支出",14,IF(I79="材料采购",15,IF(I79="库存商品",16,IF(I79="库存内销商品",17,IF(I79="其他应收款",18,IF(I79="长期股权投资",19,IF(I79="其他应付款",20,IF(I79="财务费用",21,IF(I79="管理费用",22,IF(I79="管理费",23,IF(I79="销售费用",24,IF(I79="投资收益",25,IF(I79="资产处置收益",26,B))))))))))))))))))))))))))</f>
        <v>1</v>
      </c>
      <c r="I79" s="122" t="s">
        <v>144</v>
      </c>
      <c r="J79" s="16"/>
      <c r="K79" s="201">
        <v>86331.579999999987</v>
      </c>
      <c r="O79" s="89"/>
      <c r="P79" s="89"/>
      <c r="Q79" s="91"/>
      <c r="R79" s="21"/>
      <c r="S79" s="21"/>
      <c r="T79" s="22"/>
      <c r="U79" s="21"/>
      <c r="V79" s="21"/>
      <c r="W79" s="22"/>
      <c r="X79" s="23"/>
      <c r="Y79" s="23"/>
      <c r="Z79" s="24"/>
      <c r="AA79" s="25">
        <f>ROUND(K79-W79-Z79,2)</f>
        <v>86331.58</v>
      </c>
      <c r="AB79" s="266">
        <f>ROUND(K80+Q79-T79,2)</f>
        <v>15562.56</v>
      </c>
      <c r="AC79" s="26"/>
      <c r="AD79" s="26"/>
      <c r="AE79" s="26"/>
      <c r="AF79" s="26"/>
      <c r="AG79" s="27"/>
      <c r="AH79" s="26"/>
      <c r="AI79" s="26"/>
      <c r="AJ79" s="26"/>
      <c r="AK79" s="26"/>
      <c r="AL79" s="26"/>
      <c r="AM79" s="26"/>
      <c r="AN79">
        <v>429</v>
      </c>
    </row>
    <row r="80" spans="1:40" ht="14" x14ac:dyDescent="0.25">
      <c r="A80" s="174"/>
      <c r="B80" s="11"/>
      <c r="C80" s="12" t="s">
        <v>496</v>
      </c>
      <c r="D80" s="12" t="s">
        <v>33</v>
      </c>
      <c r="E80" s="12" t="s">
        <v>114</v>
      </c>
      <c r="F80" s="12" t="s">
        <v>29</v>
      </c>
      <c r="G80" s="12" t="s">
        <v>158</v>
      </c>
      <c r="H80" s="280">
        <f>IF(I80="主营业务收入",1,IF(I80="营业收入",2,IF(I80="租赁收入",3,IF(I80="利息收入",4,IF(I80="企业拆借利息收入",5,IF(I80="其他业务收入",6,IF(I80="其他收入",7,IF(I80="主营业务成本",8,IF(I80="营业成本",9,IF(I80="生产成本",10,IF(I80="其他业务成本",11,IF(I80="主营业务支出",12,IF(I80="其他业务支出",13,IF(I80="营业外支出",14,IF(I80="材料采购",15,IF(I80="库存商品",16,IF(I80="库存内销商品",17,IF(I80="其他应收款",18,IF(I80="长期股权投资",19,IF(I80="其他应付款",20,IF(I80="财务费用",21,IF(I80="管理费用",22,IF(I80="管理费",23,IF(I80="销售费用",24,IF(I80="投资收益",25,IF(I80="资产处置收益",26,B))))))))))))))))))))))))))</f>
        <v>8</v>
      </c>
      <c r="I80" s="122" t="s">
        <v>164</v>
      </c>
      <c r="J80" s="16"/>
      <c r="K80" s="207">
        <v>15562.56</v>
      </c>
      <c r="L80" s="16"/>
      <c r="M80" s="16"/>
      <c r="N80" s="207"/>
      <c r="O80" s="89"/>
      <c r="P80" s="89"/>
      <c r="Q80" s="91"/>
      <c r="R80" s="21"/>
      <c r="S80" s="21"/>
      <c r="T80" s="22"/>
      <c r="U80" s="21"/>
      <c r="V80" s="21"/>
      <c r="W80" s="22"/>
      <c r="X80" s="23"/>
      <c r="Y80" s="23"/>
      <c r="Z80" s="24"/>
      <c r="AA80" s="25"/>
      <c r="AB80" s="266"/>
      <c r="AC80" s="26"/>
      <c r="AD80" s="26"/>
      <c r="AE80" s="26"/>
      <c r="AF80" s="26"/>
      <c r="AG80" s="27"/>
      <c r="AH80" s="26"/>
      <c r="AI80" s="26"/>
      <c r="AJ80" s="26"/>
      <c r="AK80" s="26"/>
      <c r="AL80" s="26"/>
      <c r="AM80" s="26"/>
    </row>
    <row r="81" spans="1:40" ht="14" x14ac:dyDescent="0.3">
      <c r="A81" s="174" t="str">
        <f>HYPERLINK("C:\Users\chizh\Desktop\ffcell\提取结果.xlsx#'2内部关联交易-1'!A1","[提取结果.xlsx]2内部关联交易-1")</f>
        <v>[提取结果.xlsx]2内部关联交易-1</v>
      </c>
      <c r="B81" s="11">
        <v>472</v>
      </c>
      <c r="C81" s="12" t="str">
        <f>TEXT(D81,"000")&amp;"-"&amp;TEXT(F81,"000")</f>
        <v>4级-3级</v>
      </c>
      <c r="D81" s="12" t="s">
        <v>37</v>
      </c>
      <c r="E81" s="85" t="s">
        <v>148</v>
      </c>
      <c r="F81" s="12" t="s">
        <v>33</v>
      </c>
      <c r="G81" s="85" t="s">
        <v>251</v>
      </c>
      <c r="H81" s="280">
        <f>IF(I81="主营业务收入",1,IF(I81="营业收入",2,IF(I81="租赁收入",3,IF(I81="利息收入",4,IF(I81="企业拆借利息收入",5,IF(I81="其他业务收入",6,IF(I81="其他收入",7,IF(I81="主营业务成本",8,IF(I81="营业成本",9,IF(I81="生产成本",10,IF(I81="其他业务成本",11,IF(I81="主营业务支出",12,IF(I81="其他业务支出",13,IF(I81="营业外支出",14,IF(I81="材料采购",15,IF(I81="库存商品",16,IF(I81="库存内销商品",17,IF(I81="其他应收款",18,IF(I81="长期股权投资",19,IF(I81="其他应付款",20,IF(I81="财务费用",21,IF(I81="管理费用",22,IF(I81="管理费",23,IF(I81="销售费用",24,IF(I81="投资收益",25,IF(I81="资产处置收益",26,B))))))))))))))))))))))))))</f>
        <v>1</v>
      </c>
      <c r="I81" s="122" t="s">
        <v>144</v>
      </c>
      <c r="J81" s="16" t="s">
        <v>144</v>
      </c>
      <c r="K81" s="202">
        <v>24809.734513274299</v>
      </c>
      <c r="O81" s="89"/>
      <c r="P81" s="89"/>
      <c r="Q81" s="91"/>
      <c r="R81" s="21"/>
      <c r="S81" s="21"/>
      <c r="T81" s="22"/>
      <c r="U81" s="21"/>
      <c r="V81" s="21"/>
      <c r="W81" s="22"/>
      <c r="X81" s="23"/>
      <c r="Y81" s="23"/>
      <c r="Z81" s="24"/>
      <c r="AA81" s="25">
        <f>ROUND(K81-W81-Z81,2)</f>
        <v>24809.73</v>
      </c>
      <c r="AB81" s="266">
        <f>ROUND(K82+Q81-T81,2)</f>
        <v>12288.27</v>
      </c>
      <c r="AC81" s="26"/>
      <c r="AD81" s="26"/>
      <c r="AE81" s="26"/>
      <c r="AF81" s="26"/>
      <c r="AG81" s="27"/>
      <c r="AH81" s="26"/>
      <c r="AI81" s="26"/>
      <c r="AJ81" s="26"/>
      <c r="AK81" s="26"/>
      <c r="AL81" s="26"/>
      <c r="AM81" s="26"/>
      <c r="AN81">
        <v>374</v>
      </c>
    </row>
    <row r="82" spans="1:40" ht="14" x14ac:dyDescent="0.25">
      <c r="A82" s="174"/>
      <c r="B82" s="11"/>
      <c r="C82" s="12" t="str">
        <f>TEXT(D82,"000")&amp;"-"&amp;TEXT(F82,"000")</f>
        <v>4级-3级</v>
      </c>
      <c r="D82" s="12" t="s">
        <v>37</v>
      </c>
      <c r="E82" s="85" t="s">
        <v>148</v>
      </c>
      <c r="F82" s="12" t="s">
        <v>33</v>
      </c>
      <c r="G82" s="85" t="s">
        <v>251</v>
      </c>
      <c r="H82" s="280">
        <f>IF(I82="主营业务收入",1,IF(I82="营业收入",2,IF(I82="租赁收入",3,IF(I82="利息收入",4,IF(I82="企业拆借利息收入",5,IF(I82="其他业务收入",6,IF(I82="其他收入",7,IF(I82="主营业务成本",8,IF(I82="营业成本",9,IF(I82="生产成本",10,IF(I82="其他业务成本",11,IF(I82="主营业务支出",12,IF(I82="其他业务支出",13,IF(I82="营业外支出",14,IF(I82="材料采购",15,IF(I82="库存商品",16,IF(I82="库存内销商品",17,IF(I82="其他应收款",18,IF(I82="长期股权投资",19,IF(I82="其他应付款",20,IF(I82="财务费用",21,IF(I82="管理费用",22,IF(I82="管理费",23,IF(I82="销售费用",24,IF(I82="投资收益",25,IF(I82="资产处置收益",26,B))))))))))))))))))))))))))</f>
        <v>8</v>
      </c>
      <c r="I82" s="122" t="s">
        <v>164</v>
      </c>
      <c r="J82" s="14" t="s">
        <v>164</v>
      </c>
      <c r="K82" s="207">
        <v>12288.27</v>
      </c>
      <c r="L82" s="14"/>
      <c r="M82" s="14"/>
      <c r="N82" s="207"/>
      <c r="O82" s="89"/>
      <c r="P82" s="89"/>
      <c r="Q82" s="91"/>
      <c r="R82" s="21"/>
      <c r="S82" s="21"/>
      <c r="T82" s="22"/>
      <c r="U82" s="21"/>
      <c r="V82" s="21"/>
      <c r="W82" s="22"/>
      <c r="X82" s="23"/>
      <c r="Y82" s="23"/>
      <c r="Z82" s="24"/>
      <c r="AA82" s="25"/>
      <c r="AB82" s="266"/>
      <c r="AC82" s="26"/>
      <c r="AD82" s="26"/>
      <c r="AE82" s="26"/>
      <c r="AF82" s="26"/>
      <c r="AG82" s="27"/>
      <c r="AH82" s="26"/>
      <c r="AI82" s="26"/>
      <c r="AJ82" s="26"/>
      <c r="AK82" s="26"/>
      <c r="AL82" s="26"/>
      <c r="AM82" s="26"/>
    </row>
    <row r="83" spans="1:40" ht="14" x14ac:dyDescent="0.3">
      <c r="A83" s="174" t="str">
        <f>HYPERLINK("C:\Users\chizh\Desktop\ffcell\提取结果.xlsx#'2内部关联交易-1'!A1","[提取结果.xlsx]2内部关联交易-1")</f>
        <v>[提取结果.xlsx]2内部关联交易-1</v>
      </c>
      <c r="B83" s="11">
        <v>473</v>
      </c>
      <c r="C83" s="12" t="str">
        <f>TEXT(D83,"000")&amp;"-"&amp;TEXT(F83,"000")</f>
        <v>4级-4级</v>
      </c>
      <c r="D83" s="12" t="s">
        <v>37</v>
      </c>
      <c r="E83" s="85" t="s">
        <v>148</v>
      </c>
      <c r="F83" s="12" t="s">
        <v>37</v>
      </c>
      <c r="G83" s="85" t="s">
        <v>247</v>
      </c>
      <c r="H83" s="280">
        <f>IF(I83="主营业务收入",1,IF(I83="营业收入",2,IF(I83="租赁收入",3,IF(I83="利息收入",4,IF(I83="企业拆借利息收入",5,IF(I83="其他业务收入",6,IF(I83="其他收入",7,IF(I83="主营业务成本",8,IF(I83="营业成本",9,IF(I83="生产成本",10,IF(I83="其他业务成本",11,IF(I83="主营业务支出",12,IF(I83="其他业务支出",13,IF(I83="营业外支出",14,IF(I83="材料采购",15,IF(I83="库存商品",16,IF(I83="库存内销商品",17,IF(I83="其他应收款",18,IF(I83="长期股权投资",19,IF(I83="其他应付款",20,IF(I83="财务费用",21,IF(I83="管理费用",22,IF(I83="管理费",23,IF(I83="销售费用",24,IF(I83="投资收益",25,IF(I83="资产处置收益",26,B))))))))))))))))))))))))))</f>
        <v>1</v>
      </c>
      <c r="I83" s="122" t="s">
        <v>144</v>
      </c>
      <c r="J83" s="16" t="s">
        <v>144</v>
      </c>
      <c r="K83" s="202">
        <v>19380.530973451299</v>
      </c>
      <c r="O83" s="89"/>
      <c r="P83" s="89"/>
      <c r="Q83" s="91"/>
      <c r="R83" s="21"/>
      <c r="S83" s="21"/>
      <c r="T83" s="22"/>
      <c r="U83" s="21"/>
      <c r="V83" s="21"/>
      <c r="W83" s="22"/>
      <c r="X83" s="23"/>
      <c r="Y83" s="23"/>
      <c r="Z83" s="24"/>
      <c r="AA83" s="25">
        <f>ROUND(K83-W83-Z83,2)</f>
        <v>19380.53</v>
      </c>
      <c r="AB83" s="266">
        <f>ROUND(K84+Q83-T83,2)</f>
        <v>8531.27</v>
      </c>
      <c r="AC83" s="26"/>
      <c r="AD83" s="26"/>
      <c r="AE83" s="26"/>
      <c r="AF83" s="26"/>
      <c r="AG83" s="27"/>
      <c r="AH83" s="26"/>
      <c r="AI83" s="26"/>
      <c r="AJ83" s="26"/>
      <c r="AK83" s="26"/>
      <c r="AL83" s="26"/>
      <c r="AM83" s="26"/>
      <c r="AN83">
        <v>375</v>
      </c>
    </row>
    <row r="84" spans="1:40" ht="14" x14ac:dyDescent="0.25">
      <c r="A84" s="174"/>
      <c r="B84" s="11"/>
      <c r="C84" s="12" t="str">
        <f>TEXT(D84,"000")&amp;"-"&amp;TEXT(F84,"000")</f>
        <v>4级-4级</v>
      </c>
      <c r="D84" s="12" t="s">
        <v>37</v>
      </c>
      <c r="E84" s="85" t="s">
        <v>148</v>
      </c>
      <c r="F84" s="12" t="s">
        <v>37</v>
      </c>
      <c r="G84" s="85" t="s">
        <v>247</v>
      </c>
      <c r="H84" s="280">
        <f>IF(I84="主营业务收入",1,IF(I84="营业收入",2,IF(I84="租赁收入",3,IF(I84="利息收入",4,IF(I84="企业拆借利息收入",5,IF(I84="其他业务收入",6,IF(I84="其他收入",7,IF(I84="主营业务成本",8,IF(I84="营业成本",9,IF(I84="生产成本",10,IF(I84="其他业务成本",11,IF(I84="主营业务支出",12,IF(I84="其他业务支出",13,IF(I84="营业外支出",14,IF(I84="材料采购",15,IF(I84="库存商品",16,IF(I84="库存内销商品",17,IF(I84="其他应收款",18,IF(I84="长期股权投资",19,IF(I84="其他应付款",20,IF(I84="财务费用",21,IF(I84="管理费用",22,IF(I84="管理费",23,IF(I84="销售费用",24,IF(I84="投资收益",25,IF(I84="资产处置收益",26,B))))))))))))))))))))))))))</f>
        <v>8</v>
      </c>
      <c r="I84" s="122" t="s">
        <v>164</v>
      </c>
      <c r="J84" s="14" t="s">
        <v>164</v>
      </c>
      <c r="K84" s="207">
        <v>8531.27</v>
      </c>
      <c r="L84" s="14"/>
      <c r="M84" s="14"/>
      <c r="N84" s="207"/>
      <c r="O84" s="89"/>
      <c r="P84" s="89"/>
      <c r="Q84" s="91"/>
      <c r="R84" s="21"/>
      <c r="S84" s="21"/>
      <c r="T84" s="22"/>
      <c r="U84" s="21"/>
      <c r="V84" s="21"/>
      <c r="W84" s="22"/>
      <c r="X84" s="23"/>
      <c r="Y84" s="23"/>
      <c r="Z84" s="24"/>
      <c r="AA84" s="25"/>
      <c r="AB84" s="266"/>
      <c r="AC84" s="26"/>
      <c r="AD84" s="26"/>
      <c r="AE84" s="26"/>
      <c r="AF84" s="26"/>
      <c r="AG84" s="27"/>
      <c r="AH84" s="26"/>
      <c r="AI84" s="26"/>
      <c r="AJ84" s="26"/>
      <c r="AK84" s="26"/>
      <c r="AL84" s="26"/>
      <c r="AM84" s="26"/>
    </row>
    <row r="85" spans="1:40" ht="14" customHeight="1" x14ac:dyDescent="0.3">
      <c r="A85" s="174" t="str">
        <f>HYPERLINK("C:\Users\chizh\Desktop\ffcell\提取结果.xlsx#'2内部关联交易-1'!A1","[提取结果.xlsx]2内部关联交易-1")</f>
        <v>[提取结果.xlsx]2内部关联交易-1</v>
      </c>
      <c r="B85" s="11">
        <v>464</v>
      </c>
      <c r="C85" s="12" t="str">
        <f>TEXT(D85,"000")&amp;"-"&amp;TEXT(F85,"000")</f>
        <v>4级-2级</v>
      </c>
      <c r="D85" s="12" t="s">
        <v>37</v>
      </c>
      <c r="E85" s="85" t="s">
        <v>148</v>
      </c>
      <c r="F85" s="12" t="s">
        <v>29</v>
      </c>
      <c r="G85" s="12" t="s">
        <v>440</v>
      </c>
      <c r="H85" s="280">
        <f>IF(I85="主营业务收入",1,IF(I85="营业收入",2,IF(I85="租赁收入",3,IF(I85="利息收入",4,IF(I85="企业拆借利息收入",5,IF(I85="其他业务收入",6,IF(I85="其他收入",7,IF(I85="主营业务成本",8,IF(I85="营业成本",9,IF(I85="生产成本",10,IF(I85="其他业务成本",11,IF(I85="主营业务支出",12,IF(I85="其他业务支出",13,IF(I85="营业外支出",14,IF(I85="材料采购",15,IF(I85="库存商品",16,IF(I85="库存内销商品",17,IF(I85="其他应收款",18,IF(I85="长期股权投资",19,IF(I85="其他应付款",20,IF(I85="财务费用",21,IF(I85="管理费用",22,IF(I85="管理费",23,IF(I85="销售费用",24,IF(I85="投资收益",25,IF(I85="资产处置收益",26,B))))))))))))))))))))))))))</f>
        <v>1</v>
      </c>
      <c r="I85" s="122" t="s">
        <v>144</v>
      </c>
      <c r="J85" s="16" t="s">
        <v>144</v>
      </c>
      <c r="K85" s="202">
        <v>13663.716814159299</v>
      </c>
      <c r="P85" s="89"/>
      <c r="Q85" s="91"/>
      <c r="R85" s="21"/>
      <c r="S85" s="21"/>
      <c r="T85" s="22"/>
      <c r="U85" s="21"/>
      <c r="V85" s="21"/>
      <c r="W85" s="22"/>
      <c r="X85" s="23"/>
      <c r="Y85" s="23"/>
      <c r="Z85" s="24"/>
      <c r="AA85" s="25">
        <f>ROUND(K85-W85-Z85,2)</f>
        <v>13663.72</v>
      </c>
      <c r="AB85" s="266">
        <f>ROUND(K86+Q85-T85,2)</f>
        <v>7522.56</v>
      </c>
      <c r="AC85" s="26"/>
      <c r="AD85" s="26"/>
      <c r="AE85" s="26"/>
      <c r="AF85" s="26"/>
      <c r="AG85" s="27"/>
      <c r="AH85" s="26"/>
      <c r="AI85" s="26"/>
      <c r="AJ85" s="26"/>
      <c r="AK85" s="26"/>
      <c r="AL85" s="26"/>
      <c r="AM85" s="26"/>
      <c r="AN85">
        <v>366</v>
      </c>
    </row>
    <row r="86" spans="1:40" ht="14" customHeight="1" x14ac:dyDescent="0.25">
      <c r="A86" s="174"/>
      <c r="B86" s="11"/>
      <c r="C86" s="12"/>
      <c r="D86" s="12"/>
      <c r="E86" s="85"/>
      <c r="F86" s="12"/>
      <c r="G86" s="12"/>
      <c r="H86" s="280">
        <f>IF(I86="主营业务收入",1,IF(I86="营业收入",2,IF(I86="租赁收入",3,IF(I86="利息收入",4,IF(I86="企业拆借利息收入",5,IF(I86="其他业务收入",6,IF(I86="其他收入",7,IF(I86="主营业务成本",8,IF(I86="营业成本",9,IF(I86="生产成本",10,IF(I86="其他业务成本",11,IF(I86="主营业务支出",12,IF(I86="其他业务支出",13,IF(I86="营业外支出",14,IF(I86="材料采购",15,IF(I86="库存商品",16,IF(I86="库存内销商品",17,IF(I86="其他应收款",18,IF(I86="长期股权投资",19,IF(I86="其他应付款",20,IF(I86="财务费用",21,IF(I86="管理费用",22,IF(I86="管理费",23,IF(I86="销售费用",24,IF(I86="投资收益",25,IF(I86="资产处置收益",26,B))))))))))))))))))))))))))</f>
        <v>8</v>
      </c>
      <c r="I86" s="122" t="s">
        <v>164</v>
      </c>
      <c r="J86" s="14" t="s">
        <v>164</v>
      </c>
      <c r="K86" s="207">
        <v>7522.56</v>
      </c>
      <c r="L86" s="14"/>
      <c r="M86" s="14"/>
      <c r="N86" s="207"/>
      <c r="O86" s="89"/>
      <c r="P86" s="89"/>
      <c r="Q86" s="91"/>
      <c r="R86" s="21"/>
      <c r="S86" s="21"/>
      <c r="T86" s="22"/>
      <c r="U86" s="21"/>
      <c r="V86" s="21"/>
      <c r="W86" s="22"/>
      <c r="X86" s="23"/>
      <c r="Y86" s="23"/>
      <c r="Z86" s="24"/>
      <c r="AA86" s="25"/>
      <c r="AB86" s="266"/>
      <c r="AC86" s="26"/>
      <c r="AD86" s="26"/>
      <c r="AE86" s="26"/>
      <c r="AF86" s="26"/>
      <c r="AG86" s="27"/>
      <c r="AH86" s="26"/>
      <c r="AI86" s="26"/>
      <c r="AJ86" s="26"/>
      <c r="AK86" s="26"/>
      <c r="AL86" s="26"/>
      <c r="AM86" s="26"/>
    </row>
    <row r="87" spans="1:40" ht="14" x14ac:dyDescent="0.3">
      <c r="A87" s="174" t="str">
        <f>HYPERLINK("C:\Users\chizh\Desktop\ffcell\提取结果.xlsx#'2内部关联交易-1'!A1","[提取结果.xlsx]2内部关联交易-1")</f>
        <v>[提取结果.xlsx]2内部关联交易-1</v>
      </c>
      <c r="B87" s="11">
        <v>462</v>
      </c>
      <c r="C87" s="12" t="str">
        <f>TEXT(D87,"000")&amp;"-"&amp;TEXT(F87,"000")</f>
        <v>4级-2级</v>
      </c>
      <c r="D87" s="12" t="s">
        <v>37</v>
      </c>
      <c r="E87" s="85" t="s">
        <v>148</v>
      </c>
      <c r="F87" s="12" t="s">
        <v>29</v>
      </c>
      <c r="G87" s="85" t="s">
        <v>436</v>
      </c>
      <c r="H87" s="280">
        <f>IF(I87="主营业务收入",1,IF(I87="营业收入",2,IF(I87="租赁收入",3,IF(I87="利息收入",4,IF(I87="企业拆借利息收入",5,IF(I87="其他业务收入",6,IF(I87="其他收入",7,IF(I87="主营业务成本",8,IF(I87="营业成本",9,IF(I87="生产成本",10,IF(I87="其他业务成本",11,IF(I87="主营业务支出",12,IF(I87="其他业务支出",13,IF(I87="营业外支出",14,IF(I87="材料采购",15,IF(I87="库存商品",16,IF(I87="库存内销商品",17,IF(I87="其他应收款",18,IF(I87="长期股权投资",19,IF(I87="其他应付款",20,IF(I87="财务费用",21,IF(I87="管理费用",22,IF(I87="管理费",23,IF(I87="销售费用",24,IF(I87="投资收益",25,IF(I87="资产处置收益",26,B))))))))))))))))))))))))))</f>
        <v>1</v>
      </c>
      <c r="I87" s="122" t="s">
        <v>144</v>
      </c>
      <c r="J87" s="16" t="s">
        <v>144</v>
      </c>
      <c r="K87" s="202">
        <v>21168.141592920401</v>
      </c>
      <c r="O87" s="89"/>
      <c r="P87" s="89"/>
      <c r="Q87" s="91"/>
      <c r="R87" s="21"/>
      <c r="S87" s="21"/>
      <c r="T87" s="22"/>
      <c r="U87" s="21"/>
      <c r="V87" s="21"/>
      <c r="W87" s="22"/>
      <c r="X87" s="23"/>
      <c r="Y87" s="23"/>
      <c r="Z87" s="24"/>
      <c r="AA87" s="25">
        <f>ROUND(K87-W87-Z87,2)</f>
        <v>21168.14</v>
      </c>
      <c r="AB87" s="266">
        <f>ROUND(K88+Q87-T87,2)</f>
        <v>7114.38</v>
      </c>
      <c r="AC87" s="26"/>
      <c r="AD87" s="26"/>
      <c r="AE87" s="26"/>
      <c r="AF87" s="26"/>
      <c r="AG87" s="27"/>
      <c r="AH87" s="26"/>
      <c r="AI87" s="26"/>
      <c r="AJ87" s="26"/>
      <c r="AK87" s="26"/>
      <c r="AL87" s="26"/>
      <c r="AM87" s="26"/>
      <c r="AN87">
        <v>364</v>
      </c>
    </row>
    <row r="88" spans="1:40" ht="14" x14ac:dyDescent="0.25">
      <c r="A88" s="174"/>
      <c r="B88" s="11"/>
      <c r="C88" s="12"/>
      <c r="D88" s="12"/>
      <c r="E88" s="85"/>
      <c r="F88" s="12"/>
      <c r="G88" s="85"/>
      <c r="H88" s="280">
        <f>IF(I88="主营业务收入",1,IF(I88="营业收入",2,IF(I88="租赁收入",3,IF(I88="利息收入",4,IF(I88="企业拆借利息收入",5,IF(I88="其他业务收入",6,IF(I88="其他收入",7,IF(I88="主营业务成本",8,IF(I88="营业成本",9,IF(I88="生产成本",10,IF(I88="其他业务成本",11,IF(I88="主营业务支出",12,IF(I88="其他业务支出",13,IF(I88="营业外支出",14,IF(I88="材料采购",15,IF(I88="库存商品",16,IF(I88="库存内销商品",17,IF(I88="其他应收款",18,IF(I88="长期股权投资",19,IF(I88="其他应付款",20,IF(I88="财务费用",21,IF(I88="管理费用",22,IF(I88="管理费",23,IF(I88="销售费用",24,IF(I88="投资收益",25,IF(I88="资产处置收益",26,B))))))))))))))))))))))))))</f>
        <v>8</v>
      </c>
      <c r="I88" s="122" t="s">
        <v>164</v>
      </c>
      <c r="J88" s="14" t="s">
        <v>164</v>
      </c>
      <c r="K88" s="207">
        <v>7114.38</v>
      </c>
      <c r="L88" s="14"/>
      <c r="M88" s="14"/>
      <c r="N88" s="207"/>
      <c r="O88" s="89"/>
      <c r="P88" s="89"/>
      <c r="Q88" s="91"/>
      <c r="R88" s="21"/>
      <c r="S88" s="21"/>
      <c r="T88" s="22"/>
      <c r="U88" s="21"/>
      <c r="V88" s="21"/>
      <c r="W88" s="22"/>
      <c r="X88" s="23"/>
      <c r="Y88" s="23"/>
      <c r="Z88" s="24"/>
      <c r="AA88" s="25"/>
      <c r="AB88" s="266"/>
      <c r="AC88" s="26"/>
      <c r="AD88" s="26"/>
      <c r="AE88" s="26"/>
      <c r="AF88" s="26"/>
      <c r="AG88" s="27"/>
      <c r="AH88" s="26"/>
      <c r="AI88" s="26"/>
      <c r="AJ88" s="26"/>
      <c r="AK88" s="26"/>
      <c r="AL88" s="26"/>
      <c r="AM88" s="26"/>
    </row>
    <row r="89" spans="1:40" ht="14" x14ac:dyDescent="0.3">
      <c r="A89" s="174" t="str">
        <f>HYPERLINK("C:\Users\chizh\Desktop\ffcell\提取结果.xlsx#'2内部关联交易-1'!A1","[提取结果.xlsx]2内部关联交易-1")</f>
        <v>[提取结果.xlsx]2内部关联交易-1</v>
      </c>
      <c r="B89" s="11">
        <v>465</v>
      </c>
      <c r="C89" s="12" t="str">
        <f>TEXT(D89,"000")&amp;"-"&amp;TEXT(F89,"000")</f>
        <v>4级-2级</v>
      </c>
      <c r="D89" s="12" t="s">
        <v>37</v>
      </c>
      <c r="E89" s="85" t="s">
        <v>148</v>
      </c>
      <c r="F89" s="12" t="s">
        <v>29</v>
      </c>
      <c r="G89" s="85" t="s">
        <v>184</v>
      </c>
      <c r="H89" s="280">
        <f>IF(I89="主营业务收入",1,IF(I89="营业收入",2,IF(I89="租赁收入",3,IF(I89="利息收入",4,IF(I89="企业拆借利息收入",5,IF(I89="其他业务收入",6,IF(I89="其他收入",7,IF(I89="主营业务成本",8,IF(I89="营业成本",9,IF(I89="生产成本",10,IF(I89="其他业务成本",11,IF(I89="主营业务支出",12,IF(I89="其他业务支出",13,IF(I89="营业外支出",14,IF(I89="材料采购",15,IF(I89="库存商品",16,IF(I89="库存内销商品",17,IF(I89="其他应收款",18,IF(I89="长期股权投资",19,IF(I89="其他应付款",20,IF(I89="财务费用",21,IF(I89="管理费用",22,IF(I89="管理费",23,IF(I89="销售费用",24,IF(I89="投资收益",25,IF(I89="资产处置收益",26,B))))))))))))))))))))))))))</f>
        <v>1</v>
      </c>
      <c r="I89" s="122" t="s">
        <v>144</v>
      </c>
      <c r="J89" s="16" t="s">
        <v>144</v>
      </c>
      <c r="K89" s="202">
        <v>13389.3805309735</v>
      </c>
      <c r="O89" s="89"/>
      <c r="P89" s="89"/>
      <c r="Q89" s="91"/>
      <c r="R89" s="21"/>
      <c r="S89" s="21"/>
      <c r="T89" s="22"/>
      <c r="U89" s="21"/>
      <c r="V89" s="21"/>
      <c r="W89" s="22"/>
      <c r="X89" s="23"/>
      <c r="Y89" s="23"/>
      <c r="Z89" s="24"/>
      <c r="AA89" s="25">
        <f>ROUND(K89-W89-Z89,2)</f>
        <v>13389.38</v>
      </c>
      <c r="AB89" s="266">
        <f>ROUND(K90+Q89-T89,2)</f>
        <v>5036.2</v>
      </c>
      <c r="AC89" s="26"/>
      <c r="AD89" s="26"/>
      <c r="AE89" s="26"/>
      <c r="AF89" s="26"/>
      <c r="AG89" s="27"/>
      <c r="AH89" s="26"/>
      <c r="AI89" s="26"/>
      <c r="AJ89" s="26"/>
      <c r="AK89" s="26"/>
      <c r="AL89" s="26"/>
      <c r="AM89" s="26"/>
      <c r="AN89">
        <v>367</v>
      </c>
    </row>
    <row r="90" spans="1:40" ht="14" x14ac:dyDescent="0.25">
      <c r="A90" s="174"/>
      <c r="B90" s="11"/>
      <c r="C90" s="12"/>
      <c r="D90" s="12"/>
      <c r="E90" s="85"/>
      <c r="F90" s="12"/>
      <c r="G90" s="85"/>
      <c r="H90" s="280">
        <f>IF(I90="主营业务收入",1,IF(I90="营业收入",2,IF(I90="租赁收入",3,IF(I90="利息收入",4,IF(I90="企业拆借利息收入",5,IF(I90="其他业务收入",6,IF(I90="其他收入",7,IF(I90="主营业务成本",8,IF(I90="营业成本",9,IF(I90="生产成本",10,IF(I90="其他业务成本",11,IF(I90="主营业务支出",12,IF(I90="其他业务支出",13,IF(I90="营业外支出",14,IF(I90="材料采购",15,IF(I90="库存商品",16,IF(I90="库存内销商品",17,IF(I90="其他应收款",18,IF(I90="长期股权投资",19,IF(I90="其他应付款",20,IF(I90="财务费用",21,IF(I90="管理费用",22,IF(I90="管理费",23,IF(I90="销售费用",24,IF(I90="投资收益",25,IF(I90="资产处置收益",26,B))))))))))))))))))))))))))</f>
        <v>8</v>
      </c>
      <c r="I90" s="122" t="s">
        <v>164</v>
      </c>
      <c r="J90" s="14" t="s">
        <v>164</v>
      </c>
      <c r="K90" s="207">
        <v>5036.2</v>
      </c>
      <c r="L90" s="14"/>
      <c r="M90" s="14"/>
      <c r="N90" s="207"/>
      <c r="O90" s="89"/>
      <c r="P90" s="89"/>
      <c r="Q90" s="91"/>
      <c r="R90" s="21"/>
      <c r="S90" s="21"/>
      <c r="T90" s="22"/>
      <c r="U90" s="21"/>
      <c r="V90" s="21"/>
      <c r="W90" s="22"/>
      <c r="X90" s="23"/>
      <c r="Y90" s="23"/>
      <c r="Z90" s="24"/>
      <c r="AA90" s="25"/>
      <c r="AB90" s="266"/>
      <c r="AC90" s="26"/>
      <c r="AD90" s="26"/>
      <c r="AE90" s="26"/>
      <c r="AF90" s="26"/>
      <c r="AG90" s="27"/>
      <c r="AH90" s="26"/>
      <c r="AI90" s="26"/>
      <c r="AJ90" s="26"/>
      <c r="AK90" s="26"/>
      <c r="AL90" s="26"/>
      <c r="AM90" s="26"/>
    </row>
    <row r="91" spans="1:40" ht="14" x14ac:dyDescent="0.3">
      <c r="A91" s="174" t="str">
        <f>HYPERLINK("C:\Users\chizh\Desktop\ffcell\提取结果.xlsx#'2内部关联交易-1'!A1","[提取结果.xlsx]2内部关联交易-1")</f>
        <v>[提取结果.xlsx]2内部关联交易-1</v>
      </c>
      <c r="B91" s="11">
        <v>469</v>
      </c>
      <c r="C91" s="12" t="str">
        <f>TEXT(D91,"000")&amp;"-"&amp;TEXT(F91,"000")</f>
        <v>4级-2级</v>
      </c>
      <c r="D91" s="12" t="s">
        <v>37</v>
      </c>
      <c r="E91" s="85" t="s">
        <v>148</v>
      </c>
      <c r="F91" s="12" t="s">
        <v>29</v>
      </c>
      <c r="G91" s="12" t="s">
        <v>304</v>
      </c>
      <c r="H91" s="280">
        <f>IF(I91="主营业务收入",1,IF(I91="营业收入",2,IF(I91="租赁收入",3,IF(I91="利息收入",4,IF(I91="企业拆借利息收入",5,IF(I91="其他业务收入",6,IF(I91="其他收入",7,IF(I91="主营业务成本",8,IF(I91="营业成本",9,IF(I91="生产成本",10,IF(I91="其他业务成本",11,IF(I91="主营业务支出",12,IF(I91="其他业务支出",13,IF(I91="营业外支出",14,IF(I91="材料采购",15,IF(I91="库存商品",16,IF(I91="库存内销商品",17,IF(I91="其他应收款",18,IF(I91="长期股权投资",19,IF(I91="其他应付款",20,IF(I91="财务费用",21,IF(I91="管理费用",22,IF(I91="管理费",23,IF(I91="销售费用",24,IF(I91="投资收益",25,IF(I91="资产处置收益",26,B))))))))))))))))))))))))))</f>
        <v>1</v>
      </c>
      <c r="I91" s="122" t="s">
        <v>144</v>
      </c>
      <c r="J91" s="16" t="s">
        <v>144</v>
      </c>
      <c r="K91" s="202">
        <v>8495.5752212389398</v>
      </c>
      <c r="O91" s="89"/>
      <c r="P91" s="89"/>
      <c r="Q91" s="91"/>
      <c r="R91" s="21"/>
      <c r="S91" s="21"/>
      <c r="T91" s="22"/>
      <c r="U91" s="21"/>
      <c r="V91" s="21"/>
      <c r="W91" s="22"/>
      <c r="X91" s="23"/>
      <c r="Y91" s="23"/>
      <c r="Z91" s="24"/>
      <c r="AA91" s="25">
        <f>ROUND(K91-W91-Z91,2)</f>
        <v>8495.58</v>
      </c>
      <c r="AB91" s="266">
        <f>ROUND(K92+Q91-T91,2)</f>
        <v>4590.6400000000003</v>
      </c>
      <c r="AC91" s="26"/>
      <c r="AD91" s="26"/>
      <c r="AE91" s="26"/>
      <c r="AF91" s="26"/>
      <c r="AG91" s="27"/>
      <c r="AH91" s="26"/>
      <c r="AI91" s="26"/>
      <c r="AJ91" s="26"/>
      <c r="AK91" s="26"/>
      <c r="AL91" s="26"/>
      <c r="AM91" s="26"/>
      <c r="AN91">
        <v>371</v>
      </c>
    </row>
    <row r="92" spans="1:40" ht="14" x14ac:dyDescent="0.25">
      <c r="A92" s="174"/>
      <c r="B92" s="11"/>
      <c r="C92" s="12"/>
      <c r="D92" s="12"/>
      <c r="E92" s="85"/>
      <c r="F92" s="12"/>
      <c r="G92" s="12"/>
      <c r="H92" s="280">
        <f>IF(I92="主营业务收入",1,IF(I92="营业收入",2,IF(I92="租赁收入",3,IF(I92="利息收入",4,IF(I92="企业拆借利息收入",5,IF(I92="其他业务收入",6,IF(I92="其他收入",7,IF(I92="主营业务成本",8,IF(I92="营业成本",9,IF(I92="生产成本",10,IF(I92="其他业务成本",11,IF(I92="主营业务支出",12,IF(I92="其他业务支出",13,IF(I92="营业外支出",14,IF(I92="材料采购",15,IF(I92="库存商品",16,IF(I92="库存内销商品",17,IF(I92="其他应收款",18,IF(I92="长期股权投资",19,IF(I92="其他应付款",20,IF(I92="财务费用",21,IF(I92="管理费用",22,IF(I92="管理费",23,IF(I92="销售费用",24,IF(I92="投资收益",25,IF(I92="资产处置收益",26,B))))))))))))))))))))))))))</f>
        <v>8</v>
      </c>
      <c r="I92" s="122" t="s">
        <v>164</v>
      </c>
      <c r="J92" s="14" t="s">
        <v>164</v>
      </c>
      <c r="K92" s="207">
        <v>4590.6400000000003</v>
      </c>
      <c r="L92" s="14"/>
      <c r="M92" s="14"/>
      <c r="N92" s="207"/>
      <c r="O92" s="89"/>
      <c r="P92" s="89"/>
      <c r="Q92" s="91"/>
      <c r="R92" s="21"/>
      <c r="S92" s="21"/>
      <c r="T92" s="22"/>
      <c r="U92" s="21"/>
      <c r="V92" s="21"/>
      <c r="W92" s="22"/>
      <c r="X92" s="23"/>
      <c r="Y92" s="23"/>
      <c r="Z92" s="24"/>
      <c r="AA92" s="25"/>
      <c r="AB92" s="266"/>
      <c r="AC92" s="26"/>
      <c r="AD92" s="26"/>
      <c r="AE92" s="26"/>
      <c r="AF92" s="26"/>
      <c r="AG92" s="27"/>
      <c r="AH92" s="26"/>
      <c r="AI92" s="26"/>
      <c r="AJ92" s="26"/>
      <c r="AK92" s="26"/>
      <c r="AL92" s="26"/>
      <c r="AM92" s="26"/>
    </row>
    <row r="93" spans="1:40" ht="14" x14ac:dyDescent="0.3">
      <c r="A93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93" s="11">
        <v>93</v>
      </c>
      <c r="C93" s="12" t="str">
        <f>TEXT(D93,"000")&amp;"-"&amp;TEXT(F93,"000")</f>
        <v>2级-3级</v>
      </c>
      <c r="D93" s="12" t="s">
        <v>29</v>
      </c>
      <c r="E93" s="12" t="s">
        <v>158</v>
      </c>
      <c r="F93" s="12" t="s">
        <v>33</v>
      </c>
      <c r="G93" s="12" t="s">
        <v>146</v>
      </c>
      <c r="H93" s="280">
        <f>IF(I93="主营业务收入",1,IF(I93="营业收入",2,IF(I93="租赁收入",3,IF(I93="利息收入",4,IF(I93="企业拆借利息收入",5,IF(I93="其他业务收入",6,IF(I93="其他收入",7,IF(I93="主营业务成本",8,IF(I93="营业成本",9,IF(I93="生产成本",10,IF(I93="其他业务成本",11,IF(I93="主营业务支出",12,IF(I93="其他业务支出",13,IF(I93="营业外支出",14,IF(I93="材料采购",15,IF(I93="库存商品",16,IF(I93="库存内销商品",17,IF(I93="其他应收款",18,IF(I93="长期股权投资",19,IF(I93="其他应付款",20,IF(I93="财务费用",21,IF(I93="管理费用",22,IF(I93="管理费",23,IF(I93="销售费用",24,IF(I93="投资收益",25,IF(I93="资产处置收益",26,B))))))))))))))))))))))))))</f>
        <v>1</v>
      </c>
      <c r="I93" s="122" t="s">
        <v>144</v>
      </c>
      <c r="J93" s="16"/>
      <c r="K93" s="201">
        <v>136.28</v>
      </c>
      <c r="O93" s="89"/>
      <c r="P93" s="89"/>
      <c r="Q93" s="91"/>
      <c r="R93" s="21"/>
      <c r="S93" s="21"/>
      <c r="T93" s="22"/>
      <c r="U93" s="21"/>
      <c r="V93" s="21"/>
      <c r="W93" s="22"/>
      <c r="X93" s="23"/>
      <c r="Y93" s="23"/>
      <c r="Z93" s="24"/>
      <c r="AA93" s="25">
        <f>ROUND(K93-W93-Z93,2)</f>
        <v>136.28</v>
      </c>
      <c r="AB93" s="266">
        <f>ROUND(K94+Q93-T93,2)</f>
        <v>2196</v>
      </c>
      <c r="AC93" s="26"/>
      <c r="AD93" s="26"/>
      <c r="AE93" s="26"/>
      <c r="AF93" s="26"/>
      <c r="AG93" s="27"/>
      <c r="AH93" s="26"/>
      <c r="AI93" s="26"/>
      <c r="AJ93" s="26"/>
      <c r="AK93" s="26"/>
      <c r="AL93" s="26"/>
      <c r="AM93" s="26"/>
      <c r="AN93">
        <v>80</v>
      </c>
    </row>
    <row r="94" spans="1:40" ht="14" x14ac:dyDescent="0.25">
      <c r="A94" s="174"/>
      <c r="B94" s="11"/>
      <c r="C94" s="12"/>
      <c r="D94" s="12"/>
      <c r="E94" s="12"/>
      <c r="F94" s="12"/>
      <c r="G94" s="12"/>
      <c r="H94" s="280">
        <f>IF(I94="主营业务收入",1,IF(I94="营业收入",2,IF(I94="租赁收入",3,IF(I94="利息收入",4,IF(I94="企业拆借利息收入",5,IF(I94="其他业务收入",6,IF(I94="其他收入",7,IF(I94="主营业务成本",8,IF(I94="营业成本",9,IF(I94="生产成本",10,IF(I94="其他业务成本",11,IF(I94="主营业务支出",12,IF(I94="其他业务支出",13,IF(I94="营业外支出",14,IF(I94="材料采购",15,IF(I94="库存商品",16,IF(I94="库存内销商品",17,IF(I94="其他应收款",18,IF(I94="长期股权投资",19,IF(I94="其他应付款",20,IF(I94="财务费用",21,IF(I94="管理费用",22,IF(I94="管理费",23,IF(I94="销售费用",24,IF(I94="投资收益",25,IF(I94="资产处置收益",26,B))))))))))))))))))))))))))</f>
        <v>22</v>
      </c>
      <c r="I94" s="122" t="s">
        <v>68</v>
      </c>
      <c r="J94" s="16"/>
      <c r="K94" s="207">
        <v>2196</v>
      </c>
      <c r="L94" s="16"/>
      <c r="M94" s="16"/>
      <c r="N94" s="207"/>
      <c r="O94" s="89"/>
      <c r="P94" s="89"/>
      <c r="Q94" s="91"/>
      <c r="R94" s="21"/>
      <c r="S94" s="21"/>
      <c r="T94" s="22"/>
      <c r="U94" s="21"/>
      <c r="V94" s="21"/>
      <c r="W94" s="22"/>
      <c r="X94" s="23"/>
      <c r="Y94" s="23"/>
      <c r="Z94" s="24"/>
      <c r="AA94" s="25"/>
      <c r="AB94" s="266"/>
      <c r="AC94" s="26"/>
      <c r="AD94" s="26"/>
      <c r="AE94" s="26"/>
      <c r="AF94" s="26"/>
      <c r="AG94" s="27"/>
      <c r="AH94" s="26"/>
      <c r="AI94" s="26"/>
      <c r="AJ94" s="26"/>
      <c r="AK94" s="26"/>
      <c r="AL94" s="26"/>
      <c r="AM94" s="26"/>
    </row>
    <row r="95" spans="1:40" ht="14" x14ac:dyDescent="0.3">
      <c r="A95" s="174" t="str">
        <f>HYPERLINK("C:\Users\chizh\Desktop\ffcell\提取结果.xlsx#'2内部关联交易-1'!A1","[提取结果.xlsx]2内部关联交易-1")</f>
        <v>[提取结果.xlsx]2内部关联交易-1</v>
      </c>
      <c r="B95" s="11">
        <v>458</v>
      </c>
      <c r="C95" s="12" t="str">
        <f>TEXT(D95,"000")&amp;"-"&amp;TEXT(F95,"000")</f>
        <v>4级-3级</v>
      </c>
      <c r="D95" s="12" t="s">
        <v>37</v>
      </c>
      <c r="E95" s="85" t="s">
        <v>148</v>
      </c>
      <c r="F95" s="12" t="s">
        <v>33</v>
      </c>
      <c r="G95" s="85" t="s">
        <v>453</v>
      </c>
      <c r="H95" s="280">
        <f>IF(I95="主营业务收入",1,IF(I95="营业收入",2,IF(I95="租赁收入",3,IF(I95="利息收入",4,IF(I95="企业拆借利息收入",5,IF(I95="其他业务收入",6,IF(I95="其他收入",7,IF(I95="主营业务成本",8,IF(I95="营业成本",9,IF(I95="生产成本",10,IF(I95="其他业务成本",11,IF(I95="主营业务支出",12,IF(I95="其他业务支出",13,IF(I95="营业外支出",14,IF(I95="材料采购",15,IF(I95="库存商品",16,IF(I95="库存内销商品",17,IF(I95="其他应收款",18,IF(I95="长期股权投资",19,IF(I95="其他应付款",20,IF(I95="财务费用",21,IF(I95="管理费用",22,IF(I95="管理费",23,IF(I95="销售费用",24,IF(I95="投资收益",25,IF(I95="资产处置收益",26,B))))))))))))))))))))))))))</f>
        <v>1</v>
      </c>
      <c r="I95" s="122" t="s">
        <v>144</v>
      </c>
      <c r="J95" s="16" t="s">
        <v>144</v>
      </c>
      <c r="K95" s="202">
        <v>4274.3362831858403</v>
      </c>
      <c r="O95" s="89"/>
      <c r="P95" s="89"/>
      <c r="Q95" s="91"/>
      <c r="R95" s="21"/>
      <c r="S95" s="21"/>
      <c r="T95" s="22"/>
      <c r="U95" s="21"/>
      <c r="V95" s="21"/>
      <c r="W95" s="22"/>
      <c r="X95" s="23"/>
      <c r="Y95" s="23"/>
      <c r="Z95" s="24"/>
      <c r="AA95" s="25">
        <f>ROUND(K95-W95-Z95,2)</f>
        <v>4274.34</v>
      </c>
      <c r="AB95" s="266">
        <f>ROUND(K96+Q95-T95,2)</f>
        <v>2102.14</v>
      </c>
      <c r="AC95" s="26"/>
      <c r="AD95" s="26"/>
      <c r="AE95" s="26"/>
      <c r="AF95" s="26"/>
      <c r="AG95" s="27"/>
      <c r="AH95" s="26"/>
      <c r="AI95" s="26"/>
      <c r="AJ95" s="26"/>
      <c r="AK95" s="26"/>
      <c r="AL95" s="26"/>
      <c r="AM95" s="26"/>
      <c r="AN95">
        <v>360</v>
      </c>
    </row>
    <row r="96" spans="1:40" ht="14" x14ac:dyDescent="0.25">
      <c r="A96" s="174"/>
      <c r="B96" s="11"/>
      <c r="C96" s="12"/>
      <c r="D96" s="12"/>
      <c r="E96" s="85"/>
      <c r="F96" s="12"/>
      <c r="G96" s="85"/>
      <c r="H96" s="280">
        <f>IF(I96="主营业务收入",1,IF(I96="营业收入",2,IF(I96="租赁收入",3,IF(I96="利息收入",4,IF(I96="企业拆借利息收入",5,IF(I96="其他业务收入",6,IF(I96="其他收入",7,IF(I96="主营业务成本",8,IF(I96="营业成本",9,IF(I96="生产成本",10,IF(I96="其他业务成本",11,IF(I96="主营业务支出",12,IF(I96="其他业务支出",13,IF(I96="营业外支出",14,IF(I96="材料采购",15,IF(I96="库存商品",16,IF(I96="库存内销商品",17,IF(I96="其他应收款",18,IF(I96="长期股权投资",19,IF(I96="其他应付款",20,IF(I96="财务费用",21,IF(I96="管理费用",22,IF(I96="管理费",23,IF(I96="销售费用",24,IF(I96="投资收益",25,IF(I96="资产处置收益",26,B))))))))))))))))))))))))))</f>
        <v>8</v>
      </c>
      <c r="I96" s="122" t="s">
        <v>164</v>
      </c>
      <c r="J96" s="14" t="s">
        <v>164</v>
      </c>
      <c r="K96" s="207">
        <v>2102.14</v>
      </c>
      <c r="L96" s="14"/>
      <c r="M96" s="14"/>
      <c r="N96" s="207"/>
      <c r="O96" s="89"/>
      <c r="P96" s="89"/>
      <c r="Q96" s="91"/>
      <c r="R96" s="21"/>
      <c r="S96" s="21"/>
      <c r="T96" s="22"/>
      <c r="U96" s="21"/>
      <c r="V96" s="21"/>
      <c r="W96" s="22"/>
      <c r="X96" s="23"/>
      <c r="Y96" s="23"/>
      <c r="Z96" s="24"/>
      <c r="AA96" s="25"/>
      <c r="AB96" s="266"/>
      <c r="AC96" s="26"/>
      <c r="AD96" s="26"/>
      <c r="AE96" s="26"/>
      <c r="AF96" s="26"/>
      <c r="AG96" s="27"/>
      <c r="AH96" s="26"/>
      <c r="AI96" s="26"/>
      <c r="AJ96" s="26"/>
      <c r="AK96" s="26"/>
      <c r="AL96" s="26"/>
      <c r="AM96" s="26"/>
    </row>
    <row r="97" spans="1:40" ht="14" x14ac:dyDescent="0.3">
      <c r="A97" s="174" t="str">
        <f>HYPERLINK("C:\Users\chizh\Desktop\ffcell\提取结果.xlsx#'2内部关联交易-1'!A1","[提取结果.xlsx]2内部关联交易-1")</f>
        <v>[提取结果.xlsx]2内部关联交易-1</v>
      </c>
      <c r="B97" s="11">
        <v>471</v>
      </c>
      <c r="C97" s="12" t="str">
        <f>TEXT(D97,"000")&amp;"-"&amp;TEXT(F97,"000")</f>
        <v>4级-2级</v>
      </c>
      <c r="D97" s="12" t="s">
        <v>37</v>
      </c>
      <c r="E97" s="85" t="s">
        <v>148</v>
      </c>
      <c r="F97" s="12" t="s">
        <v>29</v>
      </c>
      <c r="G97" s="12" t="s">
        <v>458</v>
      </c>
      <c r="H97" s="280">
        <f>IF(I97="主营业务收入",1,IF(I97="营业收入",2,IF(I97="租赁收入",3,IF(I97="利息收入",4,IF(I97="企业拆借利息收入",5,IF(I97="其他业务收入",6,IF(I97="其他收入",7,IF(I97="主营业务成本",8,IF(I97="营业成本",9,IF(I97="生产成本",10,IF(I97="其他业务成本",11,IF(I97="主营业务支出",12,IF(I97="其他业务支出",13,IF(I97="营业外支出",14,IF(I97="材料采购",15,IF(I97="库存商品",16,IF(I97="库存内销商品",17,IF(I97="其他应收款",18,IF(I97="长期股权投资",19,IF(I97="其他应付款",20,IF(I97="财务费用",21,IF(I97="管理费用",22,IF(I97="管理费",23,IF(I97="销售费用",24,IF(I97="投资收益",25,IF(I97="资产处置收益",26,B))))))))))))))))))))))))))</f>
        <v>1</v>
      </c>
      <c r="I97" s="122" t="s">
        <v>144</v>
      </c>
      <c r="J97" s="16" t="s">
        <v>144</v>
      </c>
      <c r="K97" s="202">
        <v>3500.8849557522099</v>
      </c>
      <c r="O97" s="89"/>
      <c r="P97" s="89"/>
      <c r="Q97" s="91"/>
      <c r="R97" s="21"/>
      <c r="S97" s="21"/>
      <c r="T97" s="22"/>
      <c r="U97" s="21"/>
      <c r="V97" s="21"/>
      <c r="W97" s="22"/>
      <c r="X97" s="23"/>
      <c r="Y97" s="23"/>
      <c r="Z97" s="24"/>
      <c r="AA97" s="25">
        <f>ROUND(K97-W97-Z97,2)</f>
        <v>3500.88</v>
      </c>
      <c r="AB97" s="266">
        <f>ROUND(K98+Q97-T97,2)</f>
        <v>1953.96</v>
      </c>
      <c r="AC97" s="26"/>
      <c r="AD97" s="26"/>
      <c r="AE97" s="26"/>
      <c r="AF97" s="26"/>
      <c r="AG97" s="27"/>
      <c r="AH97" s="26"/>
      <c r="AI97" s="26"/>
      <c r="AJ97" s="26"/>
      <c r="AK97" s="26"/>
      <c r="AL97" s="26"/>
      <c r="AM97" s="26"/>
      <c r="AN97">
        <v>373</v>
      </c>
    </row>
    <row r="98" spans="1:40" ht="14" x14ac:dyDescent="0.25">
      <c r="A98" s="174"/>
      <c r="B98" s="11"/>
      <c r="C98" s="12"/>
      <c r="D98" s="12"/>
      <c r="E98" s="85"/>
      <c r="F98" s="12"/>
      <c r="G98" s="12"/>
      <c r="H98" s="280">
        <f>IF(I98="主营业务收入",1,IF(I98="营业收入",2,IF(I98="租赁收入",3,IF(I98="利息收入",4,IF(I98="企业拆借利息收入",5,IF(I98="其他业务收入",6,IF(I98="其他收入",7,IF(I98="主营业务成本",8,IF(I98="营业成本",9,IF(I98="生产成本",10,IF(I98="其他业务成本",11,IF(I98="主营业务支出",12,IF(I98="其他业务支出",13,IF(I98="营业外支出",14,IF(I98="材料采购",15,IF(I98="库存商品",16,IF(I98="库存内销商品",17,IF(I98="其他应收款",18,IF(I98="长期股权投资",19,IF(I98="其他应付款",20,IF(I98="财务费用",21,IF(I98="管理费用",22,IF(I98="管理费",23,IF(I98="销售费用",24,IF(I98="投资收益",25,IF(I98="资产处置收益",26,B))))))))))))))))))))))))))</f>
        <v>8</v>
      </c>
      <c r="I98" s="122" t="s">
        <v>164</v>
      </c>
      <c r="J98" s="14" t="s">
        <v>164</v>
      </c>
      <c r="K98" s="207">
        <v>1953.96</v>
      </c>
      <c r="L98" s="14"/>
      <c r="M98" s="14"/>
      <c r="N98" s="207"/>
      <c r="O98" s="89"/>
      <c r="P98" s="89"/>
      <c r="Q98" s="91"/>
      <c r="R98" s="21"/>
      <c r="S98" s="21"/>
      <c r="T98" s="22"/>
      <c r="U98" s="21"/>
      <c r="V98" s="21"/>
      <c r="W98" s="22"/>
      <c r="X98" s="23"/>
      <c r="Y98" s="23"/>
      <c r="Z98" s="24"/>
      <c r="AA98" s="25"/>
      <c r="AB98" s="266"/>
      <c r="AC98" s="26"/>
      <c r="AD98" s="26"/>
      <c r="AE98" s="26"/>
      <c r="AF98" s="26"/>
      <c r="AG98" s="27"/>
      <c r="AH98" s="26"/>
      <c r="AI98" s="26"/>
      <c r="AJ98" s="26"/>
      <c r="AK98" s="26"/>
      <c r="AL98" s="26"/>
      <c r="AM98" s="26"/>
    </row>
    <row r="99" spans="1:40" ht="14" x14ac:dyDescent="0.3">
      <c r="A99" s="174" t="str">
        <f>HYPERLINK("C:\Users\chizh\Desktop\ffcell\提取结果.xlsx#'2内部关联交易-1'!A1","[提取结果.xlsx]2内部关联交易-1")</f>
        <v>[提取结果.xlsx]2内部关联交易-1</v>
      </c>
      <c r="B99" s="11">
        <v>461</v>
      </c>
      <c r="C99" s="12" t="str">
        <f>TEXT(D99,"000")&amp;"-"&amp;TEXT(F99,"000")</f>
        <v>4级-2级</v>
      </c>
      <c r="D99" s="12" t="s">
        <v>37</v>
      </c>
      <c r="E99" s="85" t="s">
        <v>148</v>
      </c>
      <c r="F99" s="12" t="s">
        <v>29</v>
      </c>
      <c r="G99" s="85" t="s">
        <v>455</v>
      </c>
      <c r="H99" s="280">
        <f>IF(I99="主营业务收入",1,IF(I99="营业收入",2,IF(I99="租赁收入",3,IF(I99="利息收入",4,IF(I99="企业拆借利息收入",5,IF(I99="其他业务收入",6,IF(I99="其他收入",7,IF(I99="主营业务成本",8,IF(I99="营业成本",9,IF(I99="生产成本",10,IF(I99="其他业务成本",11,IF(I99="主营业务支出",12,IF(I99="其他业务支出",13,IF(I99="营业外支出",14,IF(I99="材料采购",15,IF(I99="库存商品",16,IF(I99="库存内销商品",17,IF(I99="其他应收款",18,IF(I99="长期股权投资",19,IF(I99="其他应付款",20,IF(I99="财务费用",21,IF(I99="管理费用",22,IF(I99="管理费",23,IF(I99="销售费用",24,IF(I99="投资收益",25,IF(I99="资产处置收益",26,B))))))))))))))))))))))))))</f>
        <v>1</v>
      </c>
      <c r="I99" s="122" t="s">
        <v>144</v>
      </c>
      <c r="J99" s="16" t="s">
        <v>144</v>
      </c>
      <c r="K99" s="202">
        <v>5129.20353982301</v>
      </c>
      <c r="O99" s="89"/>
      <c r="P99" s="89"/>
      <c r="Q99" s="91"/>
      <c r="R99" s="21"/>
      <c r="S99" s="21"/>
      <c r="T99" s="22"/>
      <c r="U99" s="21"/>
      <c r="V99" s="21"/>
      <c r="W99" s="22"/>
      <c r="X99" s="23"/>
      <c r="Y99" s="23"/>
      <c r="Z99" s="24"/>
      <c r="AA99" s="25">
        <f>ROUND(K99-W99-Z99,2)</f>
        <v>5129.2</v>
      </c>
      <c r="AB99" s="266">
        <f>ROUND(K100+Q99-T99,2)</f>
        <v>1770.83</v>
      </c>
      <c r="AC99" s="26"/>
      <c r="AD99" s="26"/>
      <c r="AE99" s="26"/>
      <c r="AF99" s="26"/>
      <c r="AG99" s="27"/>
      <c r="AH99" s="26"/>
      <c r="AI99" s="26"/>
      <c r="AJ99" s="26"/>
      <c r="AK99" s="26"/>
      <c r="AL99" s="26"/>
      <c r="AM99" s="26"/>
      <c r="AN99">
        <v>363</v>
      </c>
    </row>
    <row r="100" spans="1:40" ht="14" x14ac:dyDescent="0.25">
      <c r="A100" s="174"/>
      <c r="B100" s="11"/>
      <c r="C100" s="12"/>
      <c r="D100" s="12"/>
      <c r="E100" s="85"/>
      <c r="F100" s="12"/>
      <c r="G100" s="85"/>
      <c r="H100" s="280">
        <f>IF(I100="主营业务收入",1,IF(I100="营业收入",2,IF(I100="租赁收入",3,IF(I100="利息收入",4,IF(I100="企业拆借利息收入",5,IF(I100="其他业务收入",6,IF(I100="其他收入",7,IF(I100="主营业务成本",8,IF(I100="营业成本",9,IF(I100="生产成本",10,IF(I100="其他业务成本",11,IF(I100="主营业务支出",12,IF(I100="其他业务支出",13,IF(I100="营业外支出",14,IF(I100="材料采购",15,IF(I100="库存商品",16,IF(I100="库存内销商品",17,IF(I100="其他应收款",18,IF(I100="长期股权投资",19,IF(I100="其他应付款",20,IF(I100="财务费用",21,IF(I100="管理费用",22,IF(I100="管理费",23,IF(I100="销售费用",24,IF(I100="投资收益",25,IF(I100="资产处置收益",26,B))))))))))))))))))))))))))</f>
        <v>8</v>
      </c>
      <c r="I100" s="122" t="s">
        <v>164</v>
      </c>
      <c r="J100" s="14" t="s">
        <v>164</v>
      </c>
      <c r="K100" s="207">
        <v>1770.83</v>
      </c>
      <c r="L100" s="14"/>
      <c r="M100" s="14"/>
      <c r="N100" s="207"/>
      <c r="O100" s="89"/>
      <c r="P100" s="89"/>
      <c r="Q100" s="91"/>
      <c r="R100" s="21"/>
      <c r="S100" s="21"/>
      <c r="T100" s="22"/>
      <c r="U100" s="21"/>
      <c r="V100" s="21"/>
      <c r="W100" s="22"/>
      <c r="X100" s="23"/>
      <c r="Y100" s="23"/>
      <c r="Z100" s="24"/>
      <c r="AA100" s="25"/>
      <c r="AB100" s="266"/>
      <c r="AC100" s="26"/>
      <c r="AD100" s="26"/>
      <c r="AE100" s="26"/>
      <c r="AF100" s="26"/>
      <c r="AG100" s="27"/>
      <c r="AH100" s="26"/>
      <c r="AI100" s="26"/>
      <c r="AJ100" s="26"/>
      <c r="AK100" s="26"/>
      <c r="AL100" s="26"/>
      <c r="AM100" s="26"/>
    </row>
    <row r="101" spans="1:40" ht="14" x14ac:dyDescent="0.3">
      <c r="A101" s="174" t="str">
        <f>HYPERLINK("C:\Users\chizh\Desktop\ffcell\提取结果.xlsx#'2内部关联交易-1'!A1","[提取结果.xlsx]2内部关联交易-1")</f>
        <v>[提取结果.xlsx]2内部关联交易-1</v>
      </c>
      <c r="B101" s="11">
        <v>466</v>
      </c>
      <c r="C101" s="12" t="str">
        <f>TEXT(D101,"000")&amp;"-"&amp;TEXT(F101,"000")</f>
        <v>4级-3级</v>
      </c>
      <c r="D101" s="12" t="s">
        <v>37</v>
      </c>
      <c r="E101" s="85" t="s">
        <v>148</v>
      </c>
      <c r="F101" s="12" t="s">
        <v>33</v>
      </c>
      <c r="G101" s="85" t="s">
        <v>456</v>
      </c>
      <c r="H101" s="280">
        <f>IF(I101="主营业务收入",1,IF(I101="营业收入",2,IF(I101="租赁收入",3,IF(I101="利息收入",4,IF(I101="企业拆借利息收入",5,IF(I101="其他业务收入",6,IF(I101="其他收入",7,IF(I101="主营业务成本",8,IF(I101="营业成本",9,IF(I101="生产成本",10,IF(I101="其他业务成本",11,IF(I101="主营业务支出",12,IF(I101="其他业务支出",13,IF(I101="营业外支出",14,IF(I101="材料采购",15,IF(I101="库存商品",16,IF(I101="库存内销商品",17,IF(I101="其他应收款",18,IF(I101="长期股权投资",19,IF(I101="其他应付款",20,IF(I101="财务费用",21,IF(I101="管理费用",22,IF(I101="管理费",23,IF(I101="销售费用",24,IF(I101="投资收益",25,IF(I101="资产处置收益",26,B))))))))))))))))))))))))))</f>
        <v>1</v>
      </c>
      <c r="I101" s="122" t="s">
        <v>144</v>
      </c>
      <c r="J101" s="16" t="s">
        <v>144</v>
      </c>
      <c r="K101" s="202">
        <v>3596.1061946902701</v>
      </c>
      <c r="O101" s="89"/>
      <c r="P101" s="90"/>
      <c r="Q101" s="91"/>
      <c r="R101" s="21"/>
      <c r="S101" s="21"/>
      <c r="T101" s="22"/>
      <c r="U101" s="21"/>
      <c r="V101" s="21"/>
      <c r="W101" s="22"/>
      <c r="X101" s="23"/>
      <c r="Y101" s="23"/>
      <c r="Z101" s="24"/>
      <c r="AA101" s="25">
        <f>ROUND(K101-W101-Z101,2)</f>
        <v>3596.11</v>
      </c>
      <c r="AB101" s="266">
        <f>ROUND(K102+Q101-T101,2)</f>
        <v>1126.4100000000001</v>
      </c>
      <c r="AC101" s="26"/>
      <c r="AD101" s="26"/>
      <c r="AE101" s="26"/>
      <c r="AF101" s="26"/>
      <c r="AG101" s="27"/>
      <c r="AH101" s="26"/>
      <c r="AI101" s="26"/>
      <c r="AJ101" s="26"/>
      <c r="AK101" s="26"/>
      <c r="AL101" s="26"/>
      <c r="AM101" s="26"/>
      <c r="AN101">
        <v>368</v>
      </c>
    </row>
    <row r="102" spans="1:40" ht="14" x14ac:dyDescent="0.25">
      <c r="A102" s="174"/>
      <c r="B102" s="11"/>
      <c r="C102" s="12"/>
      <c r="D102" s="12"/>
      <c r="E102" s="85"/>
      <c r="F102" s="12"/>
      <c r="G102" s="85"/>
      <c r="H102" s="280">
        <f>IF(I102="主营业务收入",1,IF(I102="营业收入",2,IF(I102="租赁收入",3,IF(I102="利息收入",4,IF(I102="企业拆借利息收入",5,IF(I102="其他业务收入",6,IF(I102="其他收入",7,IF(I102="主营业务成本",8,IF(I102="营业成本",9,IF(I102="生产成本",10,IF(I102="其他业务成本",11,IF(I102="主营业务支出",12,IF(I102="其他业务支出",13,IF(I102="营业外支出",14,IF(I102="材料采购",15,IF(I102="库存商品",16,IF(I102="库存内销商品",17,IF(I102="其他应收款",18,IF(I102="长期股权投资",19,IF(I102="其他应付款",20,IF(I102="财务费用",21,IF(I102="管理费用",22,IF(I102="管理费",23,IF(I102="销售费用",24,IF(I102="投资收益",25,IF(I102="资产处置收益",26,B))))))))))))))))))))))))))</f>
        <v>8</v>
      </c>
      <c r="I102" s="122" t="s">
        <v>164</v>
      </c>
      <c r="J102" s="14" t="s">
        <v>164</v>
      </c>
      <c r="K102" s="207">
        <v>1126.4100000000001</v>
      </c>
      <c r="L102" s="14"/>
      <c r="M102" s="14"/>
      <c r="N102" s="207"/>
      <c r="O102" s="89"/>
      <c r="P102" s="90"/>
      <c r="Q102" s="91"/>
      <c r="R102" s="21"/>
      <c r="S102" s="21"/>
      <c r="T102" s="22"/>
      <c r="U102" s="21"/>
      <c r="V102" s="21"/>
      <c r="W102" s="22"/>
      <c r="X102" s="23"/>
      <c r="Y102" s="23"/>
      <c r="Z102" s="24"/>
      <c r="AA102" s="25"/>
      <c r="AB102" s="266"/>
      <c r="AC102" s="26"/>
      <c r="AD102" s="26"/>
      <c r="AE102" s="26"/>
      <c r="AF102" s="26"/>
      <c r="AG102" s="27"/>
      <c r="AH102" s="26"/>
      <c r="AI102" s="26"/>
      <c r="AJ102" s="26"/>
      <c r="AK102" s="26"/>
      <c r="AL102" s="26"/>
      <c r="AM102" s="26"/>
    </row>
    <row r="103" spans="1:40" ht="14" x14ac:dyDescent="0.3">
      <c r="A103" s="174" t="str">
        <f>HYPERLINK("C:\Users\chizh\Desktop\ffcell\提取结果.xlsx#'2内部关联交易-1'!A1","[提取结果.xlsx]2内部关联交易-1")</f>
        <v>[提取结果.xlsx]2内部关联交易-1</v>
      </c>
      <c r="B103" s="11">
        <v>463</v>
      </c>
      <c r="C103" s="12" t="str">
        <f>TEXT(D103,"000")&amp;"-"&amp;TEXT(F103,"000")</f>
        <v>4级-2级</v>
      </c>
      <c r="D103" s="12" t="s">
        <v>37</v>
      </c>
      <c r="E103" s="85" t="s">
        <v>148</v>
      </c>
      <c r="F103" s="12" t="s">
        <v>29</v>
      </c>
      <c r="G103" s="85" t="s">
        <v>438</v>
      </c>
      <c r="H103" s="280">
        <f>IF(I103="主营业务收入",1,IF(I103="营业收入",2,IF(I103="租赁收入",3,IF(I103="利息收入",4,IF(I103="企业拆借利息收入",5,IF(I103="其他业务收入",6,IF(I103="其他收入",7,IF(I103="主营业务成本",8,IF(I103="营业成本",9,IF(I103="生产成本",10,IF(I103="其他业务成本",11,IF(I103="主营业务支出",12,IF(I103="其他业务支出",13,IF(I103="营业外支出",14,IF(I103="材料采购",15,IF(I103="库存商品",16,IF(I103="库存内销商品",17,IF(I103="其他应收款",18,IF(I103="长期股权投资",19,IF(I103="其他应付款",20,IF(I103="财务费用",21,IF(I103="管理费用",22,IF(I103="管理费",23,IF(I103="销售费用",24,IF(I103="投资收益",25,IF(I103="资产处置收益",26,B))))))))))))))))))))))))))</f>
        <v>1</v>
      </c>
      <c r="I103" s="122" t="s">
        <v>144</v>
      </c>
      <c r="J103" s="16" t="s">
        <v>144</v>
      </c>
      <c r="K103" s="202">
        <v>1946.90265486726</v>
      </c>
      <c r="O103" s="89"/>
      <c r="P103" s="89"/>
      <c r="Q103" s="91"/>
      <c r="R103" s="21"/>
      <c r="S103" s="21"/>
      <c r="T103" s="22"/>
      <c r="U103" s="21"/>
      <c r="V103" s="21"/>
      <c r="W103" s="22"/>
      <c r="X103" s="23"/>
      <c r="Y103" s="23"/>
      <c r="Z103" s="24"/>
      <c r="AA103" s="25">
        <f>ROUND(K103-W103-Z103,2)</f>
        <v>1946.9</v>
      </c>
      <c r="AB103" s="266">
        <f>ROUND(K104+Q103-T103,2)</f>
        <v>1053.54</v>
      </c>
      <c r="AC103" s="26"/>
      <c r="AD103" s="26"/>
      <c r="AE103" s="26"/>
      <c r="AF103" s="26"/>
      <c r="AG103" s="27"/>
      <c r="AH103" s="26"/>
      <c r="AI103" s="26"/>
      <c r="AJ103" s="26"/>
      <c r="AK103" s="26"/>
      <c r="AL103" s="26"/>
      <c r="AM103" s="26"/>
      <c r="AN103">
        <v>365</v>
      </c>
    </row>
    <row r="104" spans="1:40" ht="14" x14ac:dyDescent="0.25">
      <c r="A104" s="174"/>
      <c r="B104" s="11"/>
      <c r="C104" s="12"/>
      <c r="D104" s="12"/>
      <c r="E104" s="85"/>
      <c r="F104" s="12"/>
      <c r="G104" s="85"/>
      <c r="H104" s="280">
        <f>IF(I104="主营业务收入",1,IF(I104="营业收入",2,IF(I104="租赁收入",3,IF(I104="利息收入",4,IF(I104="企业拆借利息收入",5,IF(I104="其他业务收入",6,IF(I104="其他收入",7,IF(I104="主营业务成本",8,IF(I104="营业成本",9,IF(I104="生产成本",10,IF(I104="其他业务成本",11,IF(I104="主营业务支出",12,IF(I104="其他业务支出",13,IF(I104="营业外支出",14,IF(I104="材料采购",15,IF(I104="库存商品",16,IF(I104="库存内销商品",17,IF(I104="其他应收款",18,IF(I104="长期股权投资",19,IF(I104="其他应付款",20,IF(I104="财务费用",21,IF(I104="管理费用",22,IF(I104="管理费",23,IF(I104="销售费用",24,IF(I104="投资收益",25,IF(I104="资产处置收益",26,B))))))))))))))))))))))))))</f>
        <v>8</v>
      </c>
      <c r="I104" s="122" t="s">
        <v>164</v>
      </c>
      <c r="J104" s="14" t="s">
        <v>164</v>
      </c>
      <c r="K104" s="207">
        <v>1053.54</v>
      </c>
      <c r="L104" s="14"/>
      <c r="M104" s="14"/>
      <c r="N104" s="207"/>
      <c r="O104" s="89"/>
      <c r="P104" s="89"/>
      <c r="Q104" s="91"/>
      <c r="R104" s="21"/>
      <c r="S104" s="21"/>
      <c r="T104" s="22"/>
      <c r="U104" s="21"/>
      <c r="V104" s="21"/>
      <c r="W104" s="22"/>
      <c r="X104" s="23"/>
      <c r="Y104" s="23"/>
      <c r="Z104" s="24"/>
      <c r="AA104" s="25"/>
      <c r="AB104" s="266"/>
      <c r="AC104" s="26"/>
      <c r="AD104" s="26"/>
      <c r="AE104" s="26"/>
      <c r="AF104" s="26"/>
      <c r="AG104" s="27"/>
      <c r="AH104" s="26"/>
      <c r="AI104" s="26"/>
      <c r="AJ104" s="26"/>
      <c r="AK104" s="26"/>
      <c r="AL104" s="26"/>
      <c r="AM104" s="26"/>
    </row>
    <row r="105" spans="1:40" ht="14" x14ac:dyDescent="0.3">
      <c r="A105" s="174" t="str">
        <f>HYPERLINK("C:\Users\chizh\Desktop\ffcell\提取结果.xlsx#'2内部关联交易-1'!A1","[提取结果.xlsx]2内部关联交易-1")</f>
        <v>[提取结果.xlsx]2内部关联交易-1</v>
      </c>
      <c r="B105" s="11">
        <v>460</v>
      </c>
      <c r="C105" s="12" t="str">
        <f>TEXT(D105,"000")&amp;"-"&amp;TEXT(F105,"000")</f>
        <v>4级-3级</v>
      </c>
      <c r="D105" s="12" t="s">
        <v>37</v>
      </c>
      <c r="E105" s="85" t="s">
        <v>148</v>
      </c>
      <c r="F105" s="12" t="s">
        <v>33</v>
      </c>
      <c r="G105" s="85" t="s">
        <v>425</v>
      </c>
      <c r="H105" s="280">
        <f>IF(I105="主营业务收入",1,IF(I105="营业收入",2,IF(I105="租赁收入",3,IF(I105="利息收入",4,IF(I105="企业拆借利息收入",5,IF(I105="其他业务收入",6,IF(I105="其他收入",7,IF(I105="主营业务成本",8,IF(I105="营业成本",9,IF(I105="生产成本",10,IF(I105="其他业务成本",11,IF(I105="主营业务支出",12,IF(I105="其他业务支出",13,IF(I105="营业外支出",14,IF(I105="材料采购",15,IF(I105="库存商品",16,IF(I105="库存内销商品",17,IF(I105="其他应收款",18,IF(I105="长期股权投资",19,IF(I105="其他应付款",20,IF(I105="财务费用",21,IF(I105="管理费用",22,IF(I105="管理费",23,IF(I105="销售费用",24,IF(I105="投资收益",25,IF(I105="资产处置收益",26,B))))))))))))))))))))))))))</f>
        <v>1</v>
      </c>
      <c r="I105" s="122" t="s">
        <v>144</v>
      </c>
      <c r="J105" s="16" t="s">
        <v>144</v>
      </c>
      <c r="K105" s="202">
        <v>2477.8761061946898</v>
      </c>
      <c r="O105" s="89"/>
      <c r="P105" s="89"/>
      <c r="Q105" s="91"/>
      <c r="R105" s="21"/>
      <c r="S105" s="21"/>
      <c r="T105" s="22"/>
      <c r="U105" s="21"/>
      <c r="V105" s="21"/>
      <c r="W105" s="22"/>
      <c r="X105" s="23"/>
      <c r="Y105" s="23"/>
      <c r="Z105" s="24"/>
      <c r="AA105" s="25">
        <f>ROUND(K105-W105-Z105,2)</f>
        <v>2477.88</v>
      </c>
      <c r="AB105" s="266">
        <f>ROUND(K106+Q105-T105,2)</f>
        <v>831.68</v>
      </c>
      <c r="AC105" s="26"/>
      <c r="AD105" s="26"/>
      <c r="AE105" s="26"/>
      <c r="AF105" s="26"/>
      <c r="AG105" s="27"/>
      <c r="AH105" s="26"/>
      <c r="AI105" s="26"/>
      <c r="AJ105" s="26"/>
      <c r="AK105" s="26"/>
      <c r="AL105" s="26"/>
      <c r="AM105" s="26"/>
      <c r="AN105">
        <v>362</v>
      </c>
    </row>
    <row r="106" spans="1:40" ht="14" x14ac:dyDescent="0.25">
      <c r="A106" s="174"/>
      <c r="B106" s="11"/>
      <c r="C106" s="12"/>
      <c r="D106" s="12"/>
      <c r="E106" s="85"/>
      <c r="F106" s="12"/>
      <c r="G106" s="85"/>
      <c r="H106" s="280">
        <f>IF(I106="主营业务收入",1,IF(I106="营业收入",2,IF(I106="租赁收入",3,IF(I106="利息收入",4,IF(I106="企业拆借利息收入",5,IF(I106="其他业务收入",6,IF(I106="其他收入",7,IF(I106="主营业务成本",8,IF(I106="营业成本",9,IF(I106="生产成本",10,IF(I106="其他业务成本",11,IF(I106="主营业务支出",12,IF(I106="其他业务支出",13,IF(I106="营业外支出",14,IF(I106="材料采购",15,IF(I106="库存商品",16,IF(I106="库存内销商品",17,IF(I106="其他应收款",18,IF(I106="长期股权投资",19,IF(I106="其他应付款",20,IF(I106="财务费用",21,IF(I106="管理费用",22,IF(I106="管理费",23,IF(I106="销售费用",24,IF(I106="投资收益",25,IF(I106="资产处置收益",26,B))))))))))))))))))))))))))</f>
        <v>8</v>
      </c>
      <c r="I106" s="122" t="s">
        <v>164</v>
      </c>
      <c r="J106" s="14" t="s">
        <v>164</v>
      </c>
      <c r="K106" s="207">
        <v>831.68</v>
      </c>
      <c r="L106" s="14"/>
      <c r="M106" s="14"/>
      <c r="N106" s="207"/>
      <c r="O106" s="89"/>
      <c r="P106" s="89"/>
      <c r="Q106" s="91"/>
      <c r="R106" s="21"/>
      <c r="S106" s="21"/>
      <c r="T106" s="22"/>
      <c r="U106" s="21"/>
      <c r="V106" s="21"/>
      <c r="W106" s="22"/>
      <c r="X106" s="23"/>
      <c r="Y106" s="23"/>
      <c r="Z106" s="24"/>
      <c r="AA106" s="25"/>
      <c r="AB106" s="266"/>
      <c r="AC106" s="26"/>
      <c r="AD106" s="26"/>
      <c r="AE106" s="26"/>
      <c r="AF106" s="26"/>
      <c r="AG106" s="27"/>
      <c r="AH106" s="26"/>
      <c r="AI106" s="26"/>
      <c r="AJ106" s="26"/>
      <c r="AK106" s="26"/>
      <c r="AL106" s="26"/>
      <c r="AM106" s="26"/>
    </row>
    <row r="107" spans="1:40" ht="14" x14ac:dyDescent="0.3">
      <c r="A107" s="174" t="str">
        <f>HYPERLINK("C:\Users\chizh\Desktop\ffcell\提取结果.xlsx#'2内部关联交易-1'!A1","[提取结果.xlsx]2内部关联交易-1")</f>
        <v>[提取结果.xlsx]2内部关联交易-1</v>
      </c>
      <c r="B107" s="11">
        <v>468</v>
      </c>
      <c r="C107" s="12" t="str">
        <f>TEXT(D107,"000")&amp;"-"&amp;TEXT(F107,"000")</f>
        <v>4级-3级</v>
      </c>
      <c r="D107" s="12" t="s">
        <v>37</v>
      </c>
      <c r="E107" s="85" t="s">
        <v>148</v>
      </c>
      <c r="F107" s="12" t="s">
        <v>33</v>
      </c>
      <c r="G107" s="85" t="s">
        <v>427</v>
      </c>
      <c r="H107" s="280">
        <f>IF(I107="主营业务收入",1,IF(I107="营业收入",2,IF(I107="租赁收入",3,IF(I107="利息收入",4,IF(I107="企业拆借利息收入",5,IF(I107="其他业务收入",6,IF(I107="其他收入",7,IF(I107="主营业务成本",8,IF(I107="营业成本",9,IF(I107="生产成本",10,IF(I107="其他业务成本",11,IF(I107="主营业务支出",12,IF(I107="其他业务支出",13,IF(I107="营业外支出",14,IF(I107="材料采购",15,IF(I107="库存商品",16,IF(I107="库存内销商品",17,IF(I107="其他应收款",18,IF(I107="长期股权投资",19,IF(I107="其他应付款",20,IF(I107="财务费用",21,IF(I107="管理费用",22,IF(I107="管理费",23,IF(I107="销售费用",24,IF(I107="投资收益",25,IF(I107="资产处置收益",26,B))))))))))))))))))))))))))</f>
        <v>1</v>
      </c>
      <c r="I107" s="122" t="s">
        <v>144</v>
      </c>
      <c r="J107" s="16" t="s">
        <v>144</v>
      </c>
      <c r="K107" s="202">
        <v>1353.9823008849601</v>
      </c>
      <c r="O107" s="89"/>
      <c r="P107" s="89"/>
      <c r="Q107" s="91"/>
      <c r="R107" s="21"/>
      <c r="S107" s="21"/>
      <c r="T107" s="22"/>
      <c r="U107" s="21"/>
      <c r="V107" s="21"/>
      <c r="W107" s="22"/>
      <c r="X107" s="23"/>
      <c r="Y107" s="23"/>
      <c r="Z107" s="24"/>
      <c r="AA107" s="25">
        <f>ROUND(K107-W107-Z107,2)</f>
        <v>1353.98</v>
      </c>
      <c r="AB107" s="266">
        <f>ROUND(K108+Q107-T107,2)</f>
        <v>765.22</v>
      </c>
      <c r="AC107" s="26"/>
      <c r="AD107" s="26"/>
      <c r="AE107" s="26"/>
      <c r="AF107" s="26"/>
      <c r="AG107" s="27"/>
      <c r="AH107" s="26"/>
      <c r="AI107" s="26"/>
      <c r="AJ107" s="26"/>
      <c r="AK107" s="26"/>
      <c r="AL107" s="26"/>
      <c r="AM107" s="26"/>
      <c r="AN107">
        <v>370</v>
      </c>
    </row>
    <row r="108" spans="1:40" ht="14" x14ac:dyDescent="0.25">
      <c r="A108" s="174"/>
      <c r="B108" s="11"/>
      <c r="C108" s="12"/>
      <c r="D108" s="12"/>
      <c r="E108" s="85"/>
      <c r="F108" s="12"/>
      <c r="G108" s="85"/>
      <c r="H108" s="280">
        <f>IF(I108="主营业务收入",1,IF(I108="营业收入",2,IF(I108="租赁收入",3,IF(I108="利息收入",4,IF(I108="企业拆借利息收入",5,IF(I108="其他业务收入",6,IF(I108="其他收入",7,IF(I108="主营业务成本",8,IF(I108="营业成本",9,IF(I108="生产成本",10,IF(I108="其他业务成本",11,IF(I108="主营业务支出",12,IF(I108="其他业务支出",13,IF(I108="营业外支出",14,IF(I108="材料采购",15,IF(I108="库存商品",16,IF(I108="库存内销商品",17,IF(I108="其他应收款",18,IF(I108="长期股权投资",19,IF(I108="其他应付款",20,IF(I108="财务费用",21,IF(I108="管理费用",22,IF(I108="管理费",23,IF(I108="销售费用",24,IF(I108="投资收益",25,IF(I108="资产处置收益",26,B))))))))))))))))))))))))))</f>
        <v>8</v>
      </c>
      <c r="I108" s="122" t="s">
        <v>164</v>
      </c>
      <c r="J108" s="14" t="s">
        <v>164</v>
      </c>
      <c r="K108" s="207">
        <v>765.22</v>
      </c>
      <c r="L108" s="14"/>
      <c r="M108" s="14"/>
      <c r="N108" s="207"/>
      <c r="O108" s="89"/>
      <c r="P108" s="89"/>
      <c r="Q108" s="91"/>
      <c r="R108" s="21"/>
      <c r="S108" s="21"/>
      <c r="T108" s="22"/>
      <c r="U108" s="21"/>
      <c r="V108" s="21"/>
      <c r="W108" s="22"/>
      <c r="X108" s="23"/>
      <c r="Y108" s="23"/>
      <c r="Z108" s="24"/>
      <c r="AA108" s="25"/>
      <c r="AB108" s="266"/>
      <c r="AC108" s="26"/>
      <c r="AD108" s="26"/>
      <c r="AE108" s="26"/>
      <c r="AF108" s="26"/>
      <c r="AG108" s="27"/>
      <c r="AH108" s="26"/>
      <c r="AI108" s="26"/>
      <c r="AJ108" s="26"/>
      <c r="AK108" s="26"/>
      <c r="AL108" s="26"/>
      <c r="AM108" s="26"/>
    </row>
    <row r="109" spans="1:40" ht="14" x14ac:dyDescent="0.3">
      <c r="A109" s="174" t="str">
        <f>HYPERLINK("C:\Users\chizh\Desktop\ffcell\提取结果.xlsx#'2内部关联交易-1'!A1","[提取结果.xlsx]2内部关联交易-1")</f>
        <v>[提取结果.xlsx]2内部关联交易-1</v>
      </c>
      <c r="B109" s="11">
        <v>457</v>
      </c>
      <c r="C109" s="12" t="str">
        <f>TEXT(D109,"000")&amp;"-"&amp;TEXT(F109,"000")</f>
        <v>4级-3级</v>
      </c>
      <c r="D109" s="12" t="s">
        <v>37</v>
      </c>
      <c r="E109" s="85" t="s">
        <v>148</v>
      </c>
      <c r="F109" s="12" t="s">
        <v>33</v>
      </c>
      <c r="G109" s="85" t="s">
        <v>452</v>
      </c>
      <c r="H109" s="280">
        <f>IF(I109="主营业务收入",1,IF(I109="营业收入",2,IF(I109="租赁收入",3,IF(I109="利息收入",4,IF(I109="企业拆借利息收入",5,IF(I109="其他业务收入",6,IF(I109="其他收入",7,IF(I109="主营业务成本",8,IF(I109="营业成本",9,IF(I109="生产成本",10,IF(I109="其他业务成本",11,IF(I109="主营业务支出",12,IF(I109="其他业务支出",13,IF(I109="营业外支出",14,IF(I109="材料采购",15,IF(I109="库存商品",16,IF(I109="库存内销商品",17,IF(I109="其他应收款",18,IF(I109="长期股权投资",19,IF(I109="其他应付款",20,IF(I109="财务费用",21,IF(I109="管理费用",22,IF(I109="管理费",23,IF(I109="销售费用",24,IF(I109="投资收益",25,IF(I109="资产处置收益",26,B))))))))))))))))))))))))))</f>
        <v>1</v>
      </c>
      <c r="I109" s="122" t="s">
        <v>144</v>
      </c>
      <c r="J109" s="16" t="s">
        <v>144</v>
      </c>
      <c r="K109" s="202">
        <v>2389.3805309734498</v>
      </c>
      <c r="O109" s="89"/>
      <c r="P109" s="89"/>
      <c r="Q109" s="91"/>
      <c r="R109" s="21"/>
      <c r="S109" s="21"/>
      <c r="T109" s="22"/>
      <c r="U109" s="21"/>
      <c r="V109" s="21"/>
      <c r="W109" s="22"/>
      <c r="X109" s="23"/>
      <c r="Y109" s="23"/>
      <c r="Z109" s="24"/>
      <c r="AA109" s="25">
        <f>ROUND(K109-W109-Z109,2)</f>
        <v>2389.38</v>
      </c>
      <c r="AB109" s="266">
        <f>ROUND(K110+Q109-T109,2)</f>
        <v>748.51</v>
      </c>
      <c r="AC109" s="26"/>
      <c r="AD109" s="26"/>
      <c r="AE109" s="26"/>
      <c r="AF109" s="26"/>
      <c r="AG109" s="27"/>
      <c r="AH109" s="26"/>
      <c r="AI109" s="26"/>
      <c r="AJ109" s="26"/>
      <c r="AK109" s="26"/>
      <c r="AL109" s="26"/>
      <c r="AM109" s="26"/>
      <c r="AN109">
        <v>359</v>
      </c>
    </row>
    <row r="110" spans="1:40" ht="14" x14ac:dyDescent="0.25">
      <c r="A110" s="174"/>
      <c r="B110" s="11"/>
      <c r="C110" s="12"/>
      <c r="D110" s="12"/>
      <c r="E110" s="85"/>
      <c r="F110" s="12"/>
      <c r="G110" s="85"/>
      <c r="H110" s="280">
        <f>IF(I110="主营业务收入",1,IF(I110="营业收入",2,IF(I110="租赁收入",3,IF(I110="利息收入",4,IF(I110="企业拆借利息收入",5,IF(I110="其他业务收入",6,IF(I110="其他收入",7,IF(I110="主营业务成本",8,IF(I110="营业成本",9,IF(I110="生产成本",10,IF(I110="其他业务成本",11,IF(I110="主营业务支出",12,IF(I110="其他业务支出",13,IF(I110="营业外支出",14,IF(I110="材料采购",15,IF(I110="库存商品",16,IF(I110="库存内销商品",17,IF(I110="其他应收款",18,IF(I110="长期股权投资",19,IF(I110="其他应付款",20,IF(I110="财务费用",21,IF(I110="管理费用",22,IF(I110="管理费",23,IF(I110="销售费用",24,IF(I110="投资收益",25,IF(I110="资产处置收益",26,B))))))))))))))))))))))))))</f>
        <v>8</v>
      </c>
      <c r="I110" s="122" t="s">
        <v>164</v>
      </c>
      <c r="J110" s="14" t="s">
        <v>164</v>
      </c>
      <c r="K110" s="207">
        <v>748.51</v>
      </c>
      <c r="L110" s="14"/>
      <c r="M110" s="14"/>
      <c r="N110" s="207"/>
      <c r="O110" s="89"/>
      <c r="P110" s="89"/>
      <c r="Q110" s="91"/>
      <c r="R110" s="21"/>
      <c r="S110" s="21"/>
      <c r="T110" s="22"/>
      <c r="U110" s="21"/>
      <c r="V110" s="21"/>
      <c r="W110" s="22"/>
      <c r="X110" s="23"/>
      <c r="Y110" s="23"/>
      <c r="Z110" s="24"/>
      <c r="AA110" s="25"/>
      <c r="AB110" s="266"/>
      <c r="AC110" s="26"/>
      <c r="AD110" s="26"/>
      <c r="AE110" s="26"/>
      <c r="AF110" s="26"/>
      <c r="AG110" s="27"/>
      <c r="AH110" s="26"/>
      <c r="AI110" s="26"/>
      <c r="AJ110" s="26"/>
      <c r="AK110" s="26"/>
      <c r="AL110" s="26"/>
      <c r="AM110" s="26"/>
    </row>
    <row r="111" spans="1:40" ht="14" x14ac:dyDescent="0.3">
      <c r="A11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11" s="11">
        <v>747</v>
      </c>
      <c r="C111" s="120" t="str">
        <f>TEXT(D111,"000")&amp;"-"&amp;TEXT(F111,"000")</f>
        <v>4级-2级</v>
      </c>
      <c r="D111" s="120" t="s">
        <v>37</v>
      </c>
      <c r="E111" s="120" t="s">
        <v>383</v>
      </c>
      <c r="F111" s="120" t="s">
        <v>29</v>
      </c>
      <c r="G111" s="120" t="s">
        <v>57</v>
      </c>
      <c r="H111" s="280">
        <f>IF(I111="主营业务收入",1,IF(I111="营业收入",2,IF(I111="租赁收入",3,IF(I111="利息收入",4,IF(I111="企业拆借利息收入",5,IF(I111="其他业务收入",6,IF(I111="其他收入",7,IF(I111="主营业务成本",8,IF(I111="营业成本",9,IF(I111="生产成本",10,IF(I111="其他业务成本",11,IF(I111="主营业务支出",12,IF(I111="其他业务支出",13,IF(I111="营业外支出",14,IF(I111="材料采购",15,IF(I111="库存商品",16,IF(I111="库存内销商品",17,IF(I111="其他应收款",18,IF(I111="长期股权投资",19,IF(I111="其他应付款",20,IF(I111="财务费用",21,IF(I111="管理费用",22,IF(I111="管理费",23,IF(I111="销售费用",24,IF(I111="投资收益",25,IF(I111="资产处置收益",26,B))))))))))))))))))))))))))</f>
        <v>1</v>
      </c>
      <c r="I111" s="122" t="s">
        <v>144</v>
      </c>
      <c r="J111" s="122" t="s">
        <v>615</v>
      </c>
      <c r="K111" s="202">
        <v>715.49</v>
      </c>
      <c r="O111" s="125"/>
      <c r="P111" s="126"/>
      <c r="Q111" s="124"/>
      <c r="R111" s="66"/>
      <c r="S111" s="66"/>
      <c r="T111" s="67"/>
      <c r="U111" s="66"/>
      <c r="V111" s="66"/>
      <c r="W111" s="67"/>
      <c r="X111" s="68"/>
      <c r="Y111" s="68"/>
      <c r="Z111" s="69"/>
      <c r="AA111" s="25">
        <f>ROUND(K111-W111-Z111,2)</f>
        <v>715.49</v>
      </c>
      <c r="AB111" s="266">
        <f>ROUND(K112+Q111-T111,2)</f>
        <v>538.08000000000004</v>
      </c>
      <c r="AC111" s="71"/>
      <c r="AD111" s="71"/>
      <c r="AE111" s="71"/>
      <c r="AF111" s="71"/>
      <c r="AG111" s="72"/>
      <c r="AH111" s="71"/>
      <c r="AI111" s="71"/>
      <c r="AJ111" s="71"/>
      <c r="AK111" s="71"/>
      <c r="AL111" s="71"/>
      <c r="AM111" s="71"/>
      <c r="AN111">
        <v>621</v>
      </c>
    </row>
    <row r="112" spans="1:40" ht="14" x14ac:dyDescent="0.25">
      <c r="A112" s="174"/>
      <c r="B112" s="11"/>
      <c r="C112" s="120"/>
      <c r="D112" s="120"/>
      <c r="E112" s="120"/>
      <c r="F112" s="120"/>
      <c r="G112" s="120"/>
      <c r="H112" s="280">
        <f>IF(I112="主营业务收入",1,IF(I112="营业收入",2,IF(I112="租赁收入",3,IF(I112="利息收入",4,IF(I112="企业拆借利息收入",5,IF(I112="其他业务收入",6,IF(I112="其他收入",7,IF(I112="主营业务成本",8,IF(I112="营业成本",9,IF(I112="生产成本",10,IF(I112="其他业务成本",11,IF(I112="主营业务支出",12,IF(I112="其他业务支出",13,IF(I112="营业外支出",14,IF(I112="材料采购",15,IF(I112="库存商品",16,IF(I112="库存内销商品",17,IF(I112="其他应收款",18,IF(I112="长期股权投资",19,IF(I112="其他应付款",20,IF(I112="财务费用",21,IF(I112="管理费用",22,IF(I112="管理费",23,IF(I112="销售费用",24,IF(I112="投资收益",25,IF(I112="资产处置收益",26,B))))))))))))))))))))))))))</f>
        <v>8</v>
      </c>
      <c r="I112" s="122" t="s">
        <v>164</v>
      </c>
      <c r="J112" s="122"/>
      <c r="K112" s="202">
        <v>538.08000000000004</v>
      </c>
      <c r="L112" s="122"/>
      <c r="M112" s="122"/>
      <c r="N112" s="202"/>
      <c r="O112" s="125"/>
      <c r="P112" s="126"/>
      <c r="Q112" s="124"/>
      <c r="R112" s="66"/>
      <c r="S112" s="66"/>
      <c r="T112" s="67"/>
      <c r="U112" s="66"/>
      <c r="V112" s="66"/>
      <c r="W112" s="67"/>
      <c r="X112" s="68"/>
      <c r="Y112" s="68"/>
      <c r="Z112" s="69"/>
      <c r="AA112" s="25"/>
      <c r="AB112" s="266"/>
      <c r="AC112" s="71"/>
      <c r="AD112" s="71"/>
      <c r="AE112" s="71"/>
      <c r="AF112" s="71"/>
      <c r="AG112" s="72"/>
      <c r="AH112" s="71"/>
      <c r="AI112" s="71"/>
      <c r="AJ112" s="71"/>
      <c r="AK112" s="71"/>
      <c r="AL112" s="71"/>
      <c r="AM112" s="71"/>
    </row>
    <row r="113" spans="1:40" ht="14" x14ac:dyDescent="0.3">
      <c r="A113" s="174" t="str">
        <f>HYPERLINK("C:\Users\chizh\Desktop\ffcell\提取结果.xlsx#'2内部关联交易-1'!A1","[提取结果.xlsx]2内部关联交易-1")</f>
        <v>[提取结果.xlsx]2内部关联交易-1</v>
      </c>
      <c r="B113" s="11">
        <v>470</v>
      </c>
      <c r="C113" s="12" t="str">
        <f>TEXT(D113,"000")&amp;"-"&amp;TEXT(F113,"000")</f>
        <v>4级-2级</v>
      </c>
      <c r="D113" s="12" t="s">
        <v>37</v>
      </c>
      <c r="E113" s="85" t="s">
        <v>148</v>
      </c>
      <c r="F113" s="12" t="s">
        <v>29</v>
      </c>
      <c r="G113" s="85" t="s">
        <v>457</v>
      </c>
      <c r="H113" s="280">
        <f>IF(I113="主营业务收入",1,IF(I113="营业收入",2,IF(I113="租赁收入",3,IF(I113="利息收入",4,IF(I113="企业拆借利息收入",5,IF(I113="其他业务收入",6,IF(I113="其他收入",7,IF(I113="主营业务成本",8,IF(I113="营业成本",9,IF(I113="生产成本",10,IF(I113="其他业务成本",11,IF(I113="主营业务支出",12,IF(I113="其他业务支出",13,IF(I113="营业外支出",14,IF(I113="材料采购",15,IF(I113="库存商品",16,IF(I113="库存内销商品",17,IF(I113="其他应收款",18,IF(I113="长期股权投资",19,IF(I113="其他应付款",20,IF(I113="财务费用",21,IF(I113="管理费用",22,IF(I113="管理费",23,IF(I113="销售费用",24,IF(I113="投资收益",25,IF(I113="资产处置收益",26,B))))))))))))))))))))))))))</f>
        <v>1</v>
      </c>
      <c r="I113" s="122" t="s">
        <v>144</v>
      </c>
      <c r="J113" s="16" t="s">
        <v>144</v>
      </c>
      <c r="K113" s="202">
        <v>743.36283185840705</v>
      </c>
      <c r="O113" s="89"/>
      <c r="P113" s="89"/>
      <c r="Q113" s="91"/>
      <c r="R113" s="21"/>
      <c r="S113" s="21"/>
      <c r="T113" s="22"/>
      <c r="U113" s="21"/>
      <c r="V113" s="21"/>
      <c r="W113" s="22"/>
      <c r="X113" s="23"/>
      <c r="Y113" s="23"/>
      <c r="Z113" s="24"/>
      <c r="AA113" s="25">
        <f>ROUND(K113-W113-Z113,2)</f>
        <v>743.36</v>
      </c>
      <c r="AB113" s="266">
        <f>ROUND(K114+Q113-T113,2)</f>
        <v>460.38</v>
      </c>
      <c r="AC113" s="26"/>
      <c r="AD113" s="26"/>
      <c r="AE113" s="26"/>
      <c r="AF113" s="26"/>
      <c r="AG113" s="27"/>
      <c r="AH113" s="26"/>
      <c r="AI113" s="26"/>
      <c r="AJ113" s="26"/>
      <c r="AK113" s="26"/>
      <c r="AL113" s="26"/>
      <c r="AM113" s="26"/>
      <c r="AN113">
        <v>372</v>
      </c>
    </row>
    <row r="114" spans="1:40" ht="14" x14ac:dyDescent="0.25">
      <c r="A114" s="174"/>
      <c r="B114" s="11"/>
      <c r="C114" s="12"/>
      <c r="D114" s="12"/>
      <c r="E114" s="85"/>
      <c r="F114" s="12"/>
      <c r="G114" s="85"/>
      <c r="H114" s="280">
        <f>IF(I114="主营业务收入",1,IF(I114="营业收入",2,IF(I114="租赁收入",3,IF(I114="利息收入",4,IF(I114="企业拆借利息收入",5,IF(I114="其他业务收入",6,IF(I114="其他收入",7,IF(I114="主营业务成本",8,IF(I114="营业成本",9,IF(I114="生产成本",10,IF(I114="其他业务成本",11,IF(I114="主营业务支出",12,IF(I114="其他业务支出",13,IF(I114="营业外支出",14,IF(I114="材料采购",15,IF(I114="库存商品",16,IF(I114="库存内销商品",17,IF(I114="其他应收款",18,IF(I114="长期股权投资",19,IF(I114="其他应付款",20,IF(I114="财务费用",21,IF(I114="管理费用",22,IF(I114="管理费",23,IF(I114="销售费用",24,IF(I114="投资收益",25,IF(I114="资产处置收益",26,B))))))))))))))))))))))))))</f>
        <v>8</v>
      </c>
      <c r="I114" s="122" t="s">
        <v>164</v>
      </c>
      <c r="J114" s="14" t="s">
        <v>164</v>
      </c>
      <c r="K114" s="207">
        <v>460.38</v>
      </c>
      <c r="L114" s="14"/>
      <c r="M114" s="14"/>
      <c r="N114" s="207"/>
      <c r="O114" s="89"/>
      <c r="P114" s="89"/>
      <c r="Q114" s="91"/>
      <c r="R114" s="21"/>
      <c r="S114" s="21"/>
      <c r="T114" s="22"/>
      <c r="U114" s="21"/>
      <c r="V114" s="21"/>
      <c r="W114" s="22"/>
      <c r="X114" s="23"/>
      <c r="Y114" s="23"/>
      <c r="Z114" s="24"/>
      <c r="AA114" s="25"/>
      <c r="AB114" s="266"/>
      <c r="AC114" s="26"/>
      <c r="AD114" s="26"/>
      <c r="AE114" s="26"/>
      <c r="AF114" s="26"/>
      <c r="AG114" s="27"/>
      <c r="AH114" s="26"/>
      <c r="AI114" s="26"/>
      <c r="AJ114" s="26"/>
      <c r="AK114" s="26"/>
      <c r="AL114" s="26"/>
      <c r="AM114" s="26"/>
    </row>
    <row r="115" spans="1:40" ht="14" x14ac:dyDescent="0.3">
      <c r="A115" s="174" t="str">
        <f>HYPERLINK("C:\Users\chizh\Desktop\ffcell\提取结果.xlsx#'2内部关联交易-1'!A1","[提取结果.xlsx]2内部关联交易-1")</f>
        <v>[提取结果.xlsx]2内部关联交易-1</v>
      </c>
      <c r="B115" s="11">
        <v>467</v>
      </c>
      <c r="C115" s="12" t="str">
        <f>TEXT(D115,"000")&amp;"-"&amp;TEXT(F115,"000")</f>
        <v>4级-3级</v>
      </c>
      <c r="D115" s="12" t="s">
        <v>37</v>
      </c>
      <c r="E115" s="85" t="s">
        <v>148</v>
      </c>
      <c r="F115" s="12" t="s">
        <v>33</v>
      </c>
      <c r="G115" s="85" t="s">
        <v>442</v>
      </c>
      <c r="H115" s="280">
        <f>IF(I115="主营业务收入",1,IF(I115="营业收入",2,IF(I115="租赁收入",3,IF(I115="利息收入",4,IF(I115="企业拆借利息收入",5,IF(I115="其他业务收入",6,IF(I115="其他收入",7,IF(I115="主营业务成本",8,IF(I115="营业成本",9,IF(I115="生产成本",10,IF(I115="其他业务成本",11,IF(I115="主营业务支出",12,IF(I115="其他业务支出",13,IF(I115="营业外支出",14,IF(I115="材料采购",15,IF(I115="库存商品",16,IF(I115="库存内销商品",17,IF(I115="其他应收款",18,IF(I115="长期股权投资",19,IF(I115="其他应付款",20,IF(I115="财务费用",21,IF(I115="管理费用",22,IF(I115="管理费",23,IF(I115="销售费用",24,IF(I115="投资收益",25,IF(I115="资产处置收益",26,B))))))))))))))))))))))))))</f>
        <v>1</v>
      </c>
      <c r="I115" s="122" t="s">
        <v>144</v>
      </c>
      <c r="J115" s="16" t="s">
        <v>144</v>
      </c>
      <c r="K115" s="202">
        <v>566.37168141592895</v>
      </c>
      <c r="O115" s="89"/>
      <c r="P115" s="90"/>
      <c r="Q115" s="91"/>
      <c r="R115" s="21"/>
      <c r="S115" s="21"/>
      <c r="T115" s="22"/>
      <c r="U115" s="21"/>
      <c r="V115" s="21"/>
      <c r="W115" s="22"/>
      <c r="X115" s="23"/>
      <c r="Y115" s="23"/>
      <c r="Z115" s="24"/>
      <c r="AA115" s="25">
        <f>ROUND(K115-W115-Z115,2)</f>
        <v>566.37</v>
      </c>
      <c r="AB115" s="266">
        <f>ROUND(K116+Q115-T115,2)</f>
        <v>287.98</v>
      </c>
      <c r="AC115" s="26"/>
      <c r="AD115" s="26"/>
      <c r="AE115" s="26"/>
      <c r="AF115" s="26"/>
      <c r="AG115" s="27"/>
      <c r="AH115" s="26"/>
      <c r="AI115" s="26"/>
      <c r="AJ115" s="26"/>
      <c r="AK115" s="26"/>
      <c r="AL115" s="26"/>
      <c r="AM115" s="26"/>
      <c r="AN115">
        <v>369</v>
      </c>
    </row>
    <row r="116" spans="1:40" ht="14" x14ac:dyDescent="0.25">
      <c r="A116" s="174"/>
      <c r="B116" s="11"/>
      <c r="C116" s="12"/>
      <c r="D116" s="12"/>
      <c r="E116" s="85"/>
      <c r="F116" s="12"/>
      <c r="G116" s="85"/>
      <c r="H116" s="280">
        <f>IF(I116="主营业务收入",1,IF(I116="营业收入",2,IF(I116="租赁收入",3,IF(I116="利息收入",4,IF(I116="企业拆借利息收入",5,IF(I116="其他业务收入",6,IF(I116="其他收入",7,IF(I116="主营业务成本",8,IF(I116="营业成本",9,IF(I116="生产成本",10,IF(I116="其他业务成本",11,IF(I116="主营业务支出",12,IF(I116="其他业务支出",13,IF(I116="营业外支出",14,IF(I116="材料采购",15,IF(I116="库存商品",16,IF(I116="库存内销商品",17,IF(I116="其他应收款",18,IF(I116="长期股权投资",19,IF(I116="其他应付款",20,IF(I116="财务费用",21,IF(I116="管理费用",22,IF(I116="管理费",23,IF(I116="销售费用",24,IF(I116="投资收益",25,IF(I116="资产处置收益",26,B))))))))))))))))))))))))))</f>
        <v>8</v>
      </c>
      <c r="I116" s="122" t="s">
        <v>164</v>
      </c>
      <c r="J116" s="14" t="s">
        <v>164</v>
      </c>
      <c r="K116" s="207">
        <v>287.98</v>
      </c>
      <c r="L116" s="14"/>
      <c r="M116" s="14"/>
      <c r="N116" s="207"/>
      <c r="O116" s="89"/>
      <c r="P116" s="90"/>
      <c r="Q116" s="91"/>
      <c r="R116" s="21"/>
      <c r="S116" s="21"/>
      <c r="T116" s="22"/>
      <c r="U116" s="21"/>
      <c r="V116" s="21"/>
      <c r="W116" s="22"/>
      <c r="X116" s="23"/>
      <c r="Y116" s="23"/>
      <c r="Z116" s="24"/>
      <c r="AA116" s="25"/>
      <c r="AB116" s="266"/>
      <c r="AC116" s="26"/>
      <c r="AD116" s="26"/>
      <c r="AE116" s="26"/>
      <c r="AF116" s="26"/>
      <c r="AG116" s="27"/>
      <c r="AH116" s="26"/>
      <c r="AI116" s="26"/>
      <c r="AJ116" s="26"/>
      <c r="AK116" s="26"/>
      <c r="AL116" s="26"/>
      <c r="AM116" s="26"/>
    </row>
    <row r="117" spans="1:40" ht="14" x14ac:dyDescent="0.3">
      <c r="A11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17" s="11">
        <v>745</v>
      </c>
      <c r="C117" s="120" t="str">
        <f>TEXT(D117,"000")&amp;"-"&amp;TEXT(F117,"000")</f>
        <v>4级-1级</v>
      </c>
      <c r="D117" s="120" t="s">
        <v>37</v>
      </c>
      <c r="E117" s="120" t="s">
        <v>383</v>
      </c>
      <c r="F117" s="120" t="s">
        <v>27</v>
      </c>
      <c r="G117" s="120" t="s">
        <v>28</v>
      </c>
      <c r="H117" s="280">
        <f>IF(I117="主营业务收入",1,IF(I117="营业收入",2,IF(I117="租赁收入",3,IF(I117="利息收入",4,IF(I117="企业拆借利息收入",5,IF(I117="其他业务收入",6,IF(I117="其他收入",7,IF(I117="主营业务成本",8,IF(I117="营业成本",9,IF(I117="生产成本",10,IF(I117="其他业务成本",11,IF(I117="主营业务支出",12,IF(I117="其他业务支出",13,IF(I117="营业外支出",14,IF(I117="材料采购",15,IF(I117="库存商品",16,IF(I117="库存内销商品",17,IF(I117="其他应收款",18,IF(I117="长期股权投资",19,IF(I117="其他应付款",20,IF(I117="财务费用",21,IF(I117="管理费用",22,IF(I117="管理费",23,IF(I117="销售费用",24,IF(I117="投资收益",25,IF(I117="资产处置收益",26,B))))))))))))))))))))))))))</f>
        <v>1</v>
      </c>
      <c r="I117" s="122" t="s">
        <v>144</v>
      </c>
      <c r="J117" s="122" t="s">
        <v>615</v>
      </c>
      <c r="K117" s="202">
        <v>70.8</v>
      </c>
      <c r="O117" s="125"/>
      <c r="P117" s="126"/>
      <c r="Q117" s="124"/>
      <c r="R117" s="66"/>
      <c r="S117" s="66"/>
      <c r="T117" s="67"/>
      <c r="U117" s="66"/>
      <c r="V117" s="66"/>
      <c r="W117" s="67"/>
      <c r="X117" s="68"/>
      <c r="Y117" s="68"/>
      <c r="Z117" s="69"/>
      <c r="AA117" s="25">
        <f>ROUND(K117-W117-Z117,2)</f>
        <v>70.8</v>
      </c>
      <c r="AB117" s="266">
        <f>ROUND(K118+Q117-T117,2)</f>
        <v>44.65</v>
      </c>
      <c r="AC117" s="71"/>
      <c r="AD117" s="71"/>
      <c r="AE117" s="71"/>
      <c r="AF117" s="71"/>
      <c r="AG117" s="72"/>
      <c r="AH117" s="71"/>
      <c r="AI117" s="71"/>
      <c r="AJ117" s="71"/>
      <c r="AK117" s="71"/>
      <c r="AL117" s="71"/>
      <c r="AM117" s="71"/>
      <c r="AN117">
        <v>619</v>
      </c>
    </row>
    <row r="118" spans="1:40" ht="14" x14ac:dyDescent="0.25">
      <c r="A118" s="174"/>
      <c r="B118" s="11"/>
      <c r="C118" s="120"/>
      <c r="D118" s="120"/>
      <c r="E118" s="120"/>
      <c r="F118" s="120"/>
      <c r="G118" s="120"/>
      <c r="H118" s="280">
        <f>IF(I118="主营业务收入",1,IF(I118="营业收入",2,IF(I118="租赁收入",3,IF(I118="利息收入",4,IF(I118="企业拆借利息收入",5,IF(I118="其他业务收入",6,IF(I118="其他收入",7,IF(I118="主营业务成本",8,IF(I118="营业成本",9,IF(I118="生产成本",10,IF(I118="其他业务成本",11,IF(I118="主营业务支出",12,IF(I118="其他业务支出",13,IF(I118="营业外支出",14,IF(I118="材料采购",15,IF(I118="库存商品",16,IF(I118="库存内销商品",17,IF(I118="其他应收款",18,IF(I118="长期股权投资",19,IF(I118="其他应付款",20,IF(I118="财务费用",21,IF(I118="管理费用",22,IF(I118="管理费",23,IF(I118="销售费用",24,IF(I118="投资收益",25,IF(I118="资产处置收益",26,B))))))))))))))))))))))))))</f>
        <v>8</v>
      </c>
      <c r="I118" s="122" t="s">
        <v>164</v>
      </c>
      <c r="J118" s="122"/>
      <c r="K118" s="202">
        <v>44.649909999999998</v>
      </c>
      <c r="L118" s="122"/>
      <c r="M118" s="122"/>
      <c r="N118" s="202"/>
      <c r="O118" s="125"/>
      <c r="P118" s="126"/>
      <c r="Q118" s="124"/>
      <c r="R118" s="66"/>
      <c r="S118" s="66"/>
      <c r="T118" s="67"/>
      <c r="U118" s="66"/>
      <c r="V118" s="66"/>
      <c r="W118" s="67"/>
      <c r="X118" s="68"/>
      <c r="Y118" s="68"/>
      <c r="Z118" s="69"/>
      <c r="AA118" s="25"/>
      <c r="AB118" s="266"/>
      <c r="AC118" s="71"/>
      <c r="AD118" s="71"/>
      <c r="AE118" s="71"/>
      <c r="AF118" s="71"/>
      <c r="AG118" s="72"/>
      <c r="AH118" s="71"/>
      <c r="AI118" s="71"/>
      <c r="AJ118" s="71"/>
      <c r="AK118" s="71"/>
      <c r="AL118" s="71"/>
      <c r="AM118" s="71"/>
    </row>
    <row r="119" spans="1:40" ht="14" x14ac:dyDescent="0.25">
      <c r="A11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19" s="11">
        <v>587</v>
      </c>
      <c r="C119" s="120" t="str">
        <f t="shared" ref="C119:C130" si="11">TEXT(D119,"000")&amp;"-"&amp;TEXT(F119,"000")</f>
        <v>3级-4级</v>
      </c>
      <c r="D119" s="120" t="s">
        <v>33</v>
      </c>
      <c r="E119" s="120" t="s">
        <v>519</v>
      </c>
      <c r="F119" s="120" t="s">
        <v>37</v>
      </c>
      <c r="G119" s="120" t="s">
        <v>520</v>
      </c>
      <c r="H119" s="280">
        <f>IF(I119="主营业务收入",1,IF(I119="营业收入",2,IF(I119="租赁收入",3,IF(I119="利息收入",4,IF(I119="企业拆借利息收入",5,IF(I119="其他业务收入",6,IF(I119="其他收入",7,IF(I119="主营业务成本",8,IF(I119="营业成本",9,IF(I119="生产成本",10,IF(I119="其他业务成本",11,IF(I119="主营业务支出",12,IF(I119="其他业务支出",13,IF(I119="营业外支出",14,IF(I119="材料采购",15,IF(I119="库存商品",16,IF(I119="库存内销商品",17,IF(I119="其他应收款",18,IF(I119="长期股权投资",19,IF(I119="其他应付款",20,IF(I119="财务费用",21,IF(I119="管理费用",22,IF(I119="管理费",23,IF(I119="销售费用",24,IF(I119="投资收益",25,IF(I119="资产处置收益",26,B))))))))))))))))))))))))))</f>
        <v>1</v>
      </c>
      <c r="I119" s="122" t="s">
        <v>144</v>
      </c>
      <c r="J119" s="122" t="s">
        <v>521</v>
      </c>
      <c r="K119" s="202">
        <v>53611316.170000002</v>
      </c>
      <c r="L119" s="122"/>
      <c r="M119" s="122"/>
      <c r="N119" s="202"/>
      <c r="O119" s="125"/>
      <c r="P119" s="126"/>
      <c r="Q119" s="124"/>
      <c r="R119" s="21"/>
      <c r="S119" s="21"/>
      <c r="T119" s="22"/>
      <c r="U119" s="21" t="s">
        <v>503</v>
      </c>
      <c r="V119" s="21" t="s">
        <v>774</v>
      </c>
      <c r="W119" s="353"/>
      <c r="X119" s="23"/>
      <c r="Y119" s="23"/>
      <c r="Z119" s="24"/>
      <c r="AA119" s="25">
        <f t="shared" ref="AA119:AA182" si="12">ROUND(K119-W119-Z119,2)</f>
        <v>53611316.170000002</v>
      </c>
      <c r="AB119" s="266">
        <f t="shared" ref="AB119:AB182" si="13">ROUND(N119+Q119-T119,2)</f>
        <v>0</v>
      </c>
      <c r="AC119" s="26"/>
      <c r="AD119" s="26"/>
      <c r="AE119" s="26"/>
      <c r="AF119" s="26"/>
      <c r="AG119" s="27"/>
      <c r="AH119" s="26"/>
      <c r="AI119" s="26"/>
      <c r="AJ119" s="26"/>
      <c r="AK119" s="26"/>
      <c r="AL119" s="26"/>
      <c r="AM119" s="26"/>
      <c r="AN119">
        <v>474</v>
      </c>
    </row>
    <row r="120" spans="1:40" ht="14" x14ac:dyDescent="0.25">
      <c r="A120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120" s="11">
        <v>796</v>
      </c>
      <c r="C120" s="12" t="str">
        <f t="shared" si="11"/>
        <v>2级-2级</v>
      </c>
      <c r="D120" s="12" t="s">
        <v>29</v>
      </c>
      <c r="E120" s="12" t="s">
        <v>44</v>
      </c>
      <c r="F120" s="12" t="s">
        <v>29</v>
      </c>
      <c r="G120" s="85" t="s">
        <v>626</v>
      </c>
      <c r="H120" s="280">
        <f>IF(I120="主营业务收入",1,IF(I120="营业收入",2,IF(I120="租赁收入",3,IF(I120="利息收入",4,IF(I120="企业拆借利息收入",5,IF(I120="其他业务收入",6,IF(I120="其他收入",7,IF(I120="主营业务成本",8,IF(I120="营业成本",9,IF(I120="生产成本",10,IF(I120="其他业务成本",11,IF(I120="主营业务支出",12,IF(I120="其他业务支出",13,IF(I120="营业外支出",14,IF(I120="材料采购",15,IF(I120="库存商品",16,IF(I120="库存内销商品",17,IF(I120="其他应收款",18,IF(I120="长期股权投资",19,IF(I120="其他应付款",20,IF(I120="财务费用",21,IF(I120="管理费用",22,IF(I120="管理费",23,IF(I120="销售费用",24,IF(I120="投资收益",25,IF(I120="资产处置收益",26,B))))))))))))))))))))))))))</f>
        <v>1</v>
      </c>
      <c r="I120" s="122" t="s">
        <v>144</v>
      </c>
      <c r="J120" s="87"/>
      <c r="K120" s="202">
        <v>31385226.260000002</v>
      </c>
      <c r="L120" s="87"/>
      <c r="M120" s="87"/>
      <c r="N120" s="207"/>
      <c r="O120" s="89"/>
      <c r="P120" s="89"/>
      <c r="Q120" s="91"/>
      <c r="R120" s="21"/>
      <c r="S120" s="21"/>
      <c r="T120" s="22"/>
      <c r="U120" s="21"/>
      <c r="V120" s="21"/>
      <c r="W120" s="22"/>
      <c r="X120" s="23"/>
      <c r="Y120" s="23"/>
      <c r="Z120" s="24"/>
      <c r="AA120" s="237">
        <f t="shared" si="12"/>
        <v>31385226.260000002</v>
      </c>
      <c r="AB120" s="266">
        <f t="shared" si="13"/>
        <v>0</v>
      </c>
      <c r="AC120" s="26"/>
      <c r="AD120" s="26"/>
      <c r="AE120" s="26"/>
      <c r="AF120" s="26"/>
      <c r="AG120" s="27"/>
      <c r="AH120" s="26"/>
      <c r="AI120" s="26"/>
      <c r="AJ120" s="26"/>
      <c r="AK120" s="26"/>
      <c r="AL120" s="26"/>
      <c r="AM120" s="26"/>
      <c r="AN120">
        <v>666</v>
      </c>
    </row>
    <row r="121" spans="1:40" ht="14" x14ac:dyDescent="0.25">
      <c r="A121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121" s="11">
        <v>174</v>
      </c>
      <c r="C121" s="12" t="str">
        <f t="shared" si="11"/>
        <v>2级-4级</v>
      </c>
      <c r="D121" s="12" t="s">
        <v>243</v>
      </c>
      <c r="E121" s="12" t="s">
        <v>244</v>
      </c>
      <c r="F121" s="12" t="s">
        <v>245</v>
      </c>
      <c r="G121" s="12" t="s">
        <v>246</v>
      </c>
      <c r="H121" s="280">
        <f>IF(I121="主营业务收入",1,IF(I121="营业收入",2,IF(I121="租赁收入",3,IF(I121="利息收入",4,IF(I121="企业拆借利息收入",5,IF(I121="其他业务收入",6,IF(I121="其他收入",7,IF(I121="主营业务成本",8,IF(I121="营业成本",9,IF(I121="生产成本",10,IF(I121="其他业务成本",11,IF(I121="主营业务支出",12,IF(I121="其他业务支出",13,IF(I121="营业外支出",14,IF(I121="材料采购",15,IF(I121="库存商品",16,IF(I121="库存内销商品",17,IF(I121="其他应收款",18,IF(I121="长期股权投资",19,IF(I121="其他应付款",20,IF(I121="财务费用",21,IF(I121="管理费用",22,IF(I121="管理费",23,IF(I121="销售费用",24,IF(I121="投资收益",25,IF(I121="资产处置收益",26,B))))))))))))))))))))))))))</f>
        <v>1</v>
      </c>
      <c r="I121" s="122" t="s">
        <v>144</v>
      </c>
      <c r="J121" s="16" t="s">
        <v>122</v>
      </c>
      <c r="K121" s="201">
        <v>3236609.5</v>
      </c>
      <c r="L121" s="16"/>
      <c r="M121" s="16"/>
      <c r="N121" s="207"/>
      <c r="O121" s="89"/>
      <c r="P121" s="90"/>
      <c r="Q121" s="91"/>
      <c r="R121" s="21"/>
      <c r="S121" s="21"/>
      <c r="T121" s="22"/>
      <c r="U121" s="21"/>
      <c r="V121" s="21"/>
      <c r="W121" s="22"/>
      <c r="X121" s="23"/>
      <c r="Y121" s="23"/>
      <c r="Z121" s="24"/>
      <c r="AA121" s="237">
        <f t="shared" si="12"/>
        <v>3236609.5</v>
      </c>
      <c r="AB121" s="266">
        <f t="shared" si="13"/>
        <v>0</v>
      </c>
      <c r="AC121" s="26"/>
      <c r="AD121" s="26"/>
      <c r="AE121" s="26"/>
      <c r="AF121" s="26"/>
      <c r="AG121" s="27"/>
      <c r="AH121" s="26"/>
      <c r="AI121" s="26"/>
      <c r="AJ121" s="26"/>
      <c r="AK121" s="26"/>
      <c r="AL121" s="26"/>
      <c r="AM121" s="26"/>
      <c r="AN121">
        <v>157</v>
      </c>
    </row>
    <row r="122" spans="1:40" x14ac:dyDescent="0.25">
      <c r="A12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22" s="255">
        <v>341</v>
      </c>
      <c r="C122" s="12" t="str">
        <f t="shared" si="11"/>
        <v>4级-2级</v>
      </c>
      <c r="D122" s="12" t="s">
        <v>37</v>
      </c>
      <c r="E122" s="12" t="s">
        <v>42</v>
      </c>
      <c r="F122" s="12" t="s">
        <v>29</v>
      </c>
      <c r="G122" s="178" t="s">
        <v>54</v>
      </c>
      <c r="H122" s="280">
        <f>IF(I122="主营业务收入",1,IF(I122="营业收入",2,IF(I122="租赁收入",3,IF(I122="利息收入",4,IF(I122="企业拆借利息收入",5,IF(I122="其他业务收入",6,IF(I122="其他收入",7,IF(I122="主营业务成本",8,IF(I122="营业成本",9,IF(I122="生产成本",10,IF(I122="其他业务成本",11,IF(I122="主营业务支出",12,IF(I122="其他业务支出",13,IF(I122="营业外支出",14,IF(I122="材料采购",15,IF(I122="库存商品",16,IF(I122="库存内销商品",17,IF(I122="其他应收款",18,IF(I122="长期股权投资",19,IF(I122="其他应付款",20,IF(I122="财务费用",21,IF(I122="管理费用",22,IF(I122="管理费",23,IF(I122="销售费用",24,IF(I122="投资收益",25,IF(I122="资产处置收益",26,B))))))))))))))))))))))))))</f>
        <v>1</v>
      </c>
      <c r="I122" s="363" t="s">
        <v>144</v>
      </c>
      <c r="J122" s="14" t="s">
        <v>303</v>
      </c>
      <c r="K122" s="202">
        <v>260913.59</v>
      </c>
      <c r="L122" s="87"/>
      <c r="M122" s="87"/>
      <c r="N122" s="207"/>
      <c r="O122" s="89"/>
      <c r="P122" s="89"/>
      <c r="Q122" s="91"/>
      <c r="R122" s="21"/>
      <c r="S122" s="21"/>
      <c r="T122" s="22"/>
      <c r="U122" s="21"/>
      <c r="V122" s="21" t="s">
        <v>743</v>
      </c>
      <c r="W122" s="22"/>
      <c r="X122" s="23"/>
      <c r="Y122" s="23"/>
      <c r="Z122" s="24"/>
      <c r="AA122" s="25">
        <f t="shared" si="12"/>
        <v>260913.59</v>
      </c>
      <c r="AB122" s="266">
        <f t="shared" si="13"/>
        <v>0</v>
      </c>
      <c r="AC122" s="26"/>
      <c r="AD122" s="26"/>
      <c r="AE122" s="26"/>
      <c r="AF122" s="26"/>
      <c r="AG122" s="27"/>
      <c r="AH122" s="26"/>
      <c r="AI122" s="26"/>
      <c r="AJ122" s="26"/>
      <c r="AK122" s="26"/>
      <c r="AL122" s="26"/>
      <c r="AM122" s="26"/>
      <c r="AN122">
        <v>282</v>
      </c>
    </row>
    <row r="123" spans="1:40" ht="14" x14ac:dyDescent="0.25">
      <c r="A123" s="173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23" s="11">
        <v>644</v>
      </c>
      <c r="C123" s="120" t="str">
        <f t="shared" si="11"/>
        <v>3级-3级</v>
      </c>
      <c r="D123" s="120" t="s">
        <v>33</v>
      </c>
      <c r="E123" s="120" t="s">
        <v>146</v>
      </c>
      <c r="F123" s="120" t="s">
        <v>33</v>
      </c>
      <c r="G123" s="120" t="s">
        <v>66</v>
      </c>
      <c r="H123" s="280">
        <f>IF(I123="主营业务收入",1,IF(I123="营业收入",2,IF(I123="租赁收入",3,IF(I123="利息收入",4,IF(I123="企业拆借利息收入",5,IF(I123="其他业务收入",6,IF(I123="其他收入",7,IF(I123="主营业务成本",8,IF(I123="营业成本",9,IF(I123="生产成本",10,IF(I123="其他业务成本",11,IF(I123="主营业务支出",12,IF(I123="其他业务支出",13,IF(I123="营业外支出",14,IF(I123="材料采购",15,IF(I123="库存商品",16,IF(I123="库存内销商品",17,IF(I123="其他应收款",18,IF(I123="长期股权投资",19,IF(I123="其他应付款",20,IF(I123="财务费用",21,IF(I123="管理费用",22,IF(I123="管理费",23,IF(I123="销售费用",24,IF(I123="投资收益",25,IF(I123="资产处置收益",26,B))))))))))))))))))))))))))</f>
        <v>1</v>
      </c>
      <c r="I123" s="122" t="s">
        <v>144</v>
      </c>
      <c r="J123" s="122" t="s">
        <v>122</v>
      </c>
      <c r="K123" s="202">
        <v>260707.83</v>
      </c>
      <c r="L123" s="122"/>
      <c r="M123" s="122"/>
      <c r="N123" s="202"/>
      <c r="O123" s="125"/>
      <c r="P123" s="125"/>
      <c r="Q123" s="124"/>
      <c r="R123" s="21"/>
      <c r="S123" s="21"/>
      <c r="T123" s="22"/>
      <c r="U123" s="21"/>
      <c r="V123" s="21"/>
      <c r="W123" s="22"/>
      <c r="X123" s="23"/>
      <c r="Y123" s="23"/>
      <c r="Z123" s="24"/>
      <c r="AA123" s="237">
        <f t="shared" si="12"/>
        <v>260707.83</v>
      </c>
      <c r="AB123" s="266">
        <f t="shared" si="13"/>
        <v>0</v>
      </c>
      <c r="AC123" s="26"/>
      <c r="AD123" s="26"/>
      <c r="AE123" s="26"/>
      <c r="AF123" s="26"/>
      <c r="AG123" s="27"/>
      <c r="AH123" s="26"/>
      <c r="AI123" s="26"/>
      <c r="AJ123" s="26"/>
      <c r="AK123" s="26"/>
      <c r="AL123" s="26"/>
      <c r="AM123" s="26"/>
      <c r="AN123">
        <v>524</v>
      </c>
    </row>
    <row r="124" spans="1:40" ht="14" x14ac:dyDescent="0.25">
      <c r="A12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24" s="11">
        <v>331</v>
      </c>
      <c r="C124" s="12" t="str">
        <f t="shared" si="11"/>
        <v>4级-2级</v>
      </c>
      <c r="D124" s="12" t="s">
        <v>37</v>
      </c>
      <c r="E124" s="12" t="s">
        <v>42</v>
      </c>
      <c r="F124" s="12" t="s">
        <v>29</v>
      </c>
      <c r="G124" s="178" t="s">
        <v>301</v>
      </c>
      <c r="H124" s="280">
        <f>IF(I124="主营业务收入",1,IF(I124="营业收入",2,IF(I124="租赁收入",3,IF(I124="利息收入",4,IF(I124="企业拆借利息收入",5,IF(I124="其他业务收入",6,IF(I124="其他收入",7,IF(I124="主营业务成本",8,IF(I124="营业成本",9,IF(I124="生产成本",10,IF(I124="其他业务成本",11,IF(I124="主营业务支出",12,IF(I124="其他业务支出",13,IF(I124="营业外支出",14,IF(I124="材料采购",15,IF(I124="库存商品",16,IF(I124="库存内销商品",17,IF(I124="其他应收款",18,IF(I124="长期股权投资",19,IF(I124="其他应付款",20,IF(I124="财务费用",21,IF(I124="管理费用",22,IF(I124="管理费",23,IF(I124="销售费用",24,IF(I124="投资收益",25,IF(I124="资产处置收益",26,B))))))))))))))))))))))))))</f>
        <v>1</v>
      </c>
      <c r="I124" s="363" t="s">
        <v>144</v>
      </c>
      <c r="J124" s="14" t="s">
        <v>303</v>
      </c>
      <c r="K124" s="202">
        <v>130043.80000000002</v>
      </c>
      <c r="L124" s="87"/>
      <c r="M124" s="87"/>
      <c r="N124" s="207"/>
      <c r="O124" s="89"/>
      <c r="P124" s="89"/>
      <c r="Q124" s="91"/>
      <c r="R124" s="21"/>
      <c r="S124" s="21"/>
      <c r="T124" s="22"/>
      <c r="U124" s="21"/>
      <c r="V124" s="21"/>
      <c r="W124" s="22"/>
      <c r="X124" s="23"/>
      <c r="Y124" s="23"/>
      <c r="Z124" s="24"/>
      <c r="AA124" s="237">
        <f t="shared" si="12"/>
        <v>130043.8</v>
      </c>
      <c r="AB124" s="266">
        <f t="shared" si="13"/>
        <v>0</v>
      </c>
      <c r="AC124" s="26"/>
      <c r="AD124" s="26"/>
      <c r="AE124" s="26"/>
      <c r="AF124" s="26"/>
      <c r="AG124" s="27"/>
      <c r="AH124" s="26"/>
      <c r="AI124" s="26"/>
      <c r="AJ124" s="26"/>
      <c r="AK124" s="26"/>
      <c r="AL124" s="26"/>
      <c r="AM124" s="26"/>
      <c r="AN124">
        <v>273</v>
      </c>
    </row>
    <row r="125" spans="1:40" ht="14" x14ac:dyDescent="0.25">
      <c r="A12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25" s="11">
        <v>291</v>
      </c>
      <c r="C125" s="12" t="str">
        <f t="shared" si="11"/>
        <v>4级-3级</v>
      </c>
      <c r="D125" s="12" t="s">
        <v>37</v>
      </c>
      <c r="E125" s="12" t="s">
        <v>66</v>
      </c>
      <c r="F125" s="12" t="s">
        <v>33</v>
      </c>
      <c r="G125" s="12" t="s">
        <v>348</v>
      </c>
      <c r="H125" s="280">
        <f>IF(I125="主营业务收入",1,IF(I125="营业收入",2,IF(I125="租赁收入",3,IF(I125="利息收入",4,IF(I125="企业拆借利息收入",5,IF(I125="其他业务收入",6,IF(I125="其他收入",7,IF(I125="主营业务成本",8,IF(I125="营业成本",9,IF(I125="生产成本",10,IF(I125="其他业务成本",11,IF(I125="主营业务支出",12,IF(I125="其他业务支出",13,IF(I125="营业外支出",14,IF(I125="材料采购",15,IF(I125="库存商品",16,IF(I125="库存内销商品",17,IF(I125="其他应收款",18,IF(I125="长期股权投资",19,IF(I125="其他应付款",20,IF(I125="财务费用",21,IF(I125="管理费用",22,IF(I125="管理费",23,IF(I125="销售费用",24,IF(I125="投资收益",25,IF(I125="资产处置收益",26,B))))))))))))))))))))))))))</f>
        <v>1</v>
      </c>
      <c r="I125" s="122" t="s">
        <v>144</v>
      </c>
      <c r="J125" s="14" t="s">
        <v>303</v>
      </c>
      <c r="K125" s="201">
        <v>108841.65</v>
      </c>
      <c r="L125" s="16"/>
      <c r="M125" s="16"/>
      <c r="N125" s="207"/>
      <c r="O125" s="89"/>
      <c r="P125" s="89"/>
      <c r="Q125" s="91"/>
      <c r="R125" s="21"/>
      <c r="S125" s="21"/>
      <c r="T125" s="22"/>
      <c r="U125" s="21"/>
      <c r="V125" s="21"/>
      <c r="W125" s="22"/>
      <c r="X125" s="23"/>
      <c r="Y125" s="23"/>
      <c r="Z125" s="24"/>
      <c r="AA125" s="25">
        <f t="shared" si="12"/>
        <v>108841.65</v>
      </c>
      <c r="AB125" s="266">
        <f t="shared" si="13"/>
        <v>0</v>
      </c>
      <c r="AC125" s="26"/>
      <c r="AD125" s="26"/>
      <c r="AE125" s="26"/>
      <c r="AF125" s="26"/>
      <c r="AG125" s="27"/>
      <c r="AH125" s="26"/>
      <c r="AI125" s="26"/>
      <c r="AJ125" s="26"/>
      <c r="AK125" s="26"/>
      <c r="AL125" s="26"/>
      <c r="AM125" s="26"/>
      <c r="AN125">
        <v>240</v>
      </c>
    </row>
    <row r="126" spans="1:40" ht="14" x14ac:dyDescent="0.25">
      <c r="A12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26" s="11">
        <v>653</v>
      </c>
      <c r="C126" s="120" t="str">
        <f t="shared" si="11"/>
        <v>3级-3级</v>
      </c>
      <c r="D126" s="120" t="s">
        <v>33</v>
      </c>
      <c r="E126" s="120" t="s">
        <v>146</v>
      </c>
      <c r="F126" s="120" t="s">
        <v>33</v>
      </c>
      <c r="G126" s="120" t="s">
        <v>446</v>
      </c>
      <c r="H126" s="280">
        <f>IF(I126="主营业务收入",1,IF(I126="营业收入",2,IF(I126="租赁收入",3,IF(I126="利息收入",4,IF(I126="企业拆借利息收入",5,IF(I126="其他业务收入",6,IF(I126="其他收入",7,IF(I126="主营业务成本",8,IF(I126="营业成本",9,IF(I126="生产成本",10,IF(I126="其他业务成本",11,IF(I126="主营业务支出",12,IF(I126="其他业务支出",13,IF(I126="营业外支出",14,IF(I126="材料采购",15,IF(I126="库存商品",16,IF(I126="库存内销商品",17,IF(I126="其他应收款",18,IF(I126="长期股权投资",19,IF(I126="其他应付款",20,IF(I126="财务费用",21,IF(I126="管理费用",22,IF(I126="管理费",23,IF(I126="销售费用",24,IF(I126="投资收益",25,IF(I126="资产处置收益",26,B))))))))))))))))))))))))))</f>
        <v>1</v>
      </c>
      <c r="I126" s="122" t="s">
        <v>144</v>
      </c>
      <c r="J126" s="122" t="s">
        <v>13</v>
      </c>
      <c r="K126" s="202">
        <v>107384.07</v>
      </c>
      <c r="L126" s="122"/>
      <c r="M126" s="122"/>
      <c r="N126" s="202"/>
      <c r="O126" s="125"/>
      <c r="P126" s="125"/>
      <c r="Q126" s="124"/>
      <c r="R126" s="21"/>
      <c r="S126" s="21"/>
      <c r="T126" s="22"/>
      <c r="U126" s="21"/>
      <c r="V126" s="21"/>
      <c r="W126" s="22"/>
      <c r="X126" s="23"/>
      <c r="Y126" s="23"/>
      <c r="Z126" s="24"/>
      <c r="AA126" s="25">
        <f t="shared" si="12"/>
        <v>107384.07</v>
      </c>
      <c r="AB126" s="266">
        <f t="shared" si="13"/>
        <v>0</v>
      </c>
      <c r="AC126" s="26"/>
      <c r="AD126" s="26"/>
      <c r="AE126" s="26"/>
      <c r="AF126" s="26"/>
      <c r="AG126" s="27"/>
      <c r="AH126" s="26"/>
      <c r="AI126" s="26"/>
      <c r="AJ126" s="26"/>
      <c r="AK126" s="26"/>
      <c r="AL126" s="26"/>
      <c r="AM126" s="26"/>
      <c r="AN126">
        <v>532</v>
      </c>
    </row>
    <row r="127" spans="1:40" ht="14" x14ac:dyDescent="0.25">
      <c r="A12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27" s="11">
        <v>338</v>
      </c>
      <c r="C127" s="12" t="str">
        <f t="shared" si="11"/>
        <v>4级-2级</v>
      </c>
      <c r="D127" s="12" t="s">
        <v>37</v>
      </c>
      <c r="E127" s="12" t="s">
        <v>42</v>
      </c>
      <c r="F127" s="12" t="s">
        <v>29</v>
      </c>
      <c r="G127" s="178" t="s">
        <v>364</v>
      </c>
      <c r="H127" s="280">
        <f>IF(I127="主营业务收入",1,IF(I127="营业收入",2,IF(I127="租赁收入",3,IF(I127="利息收入",4,IF(I127="企业拆借利息收入",5,IF(I127="其他业务收入",6,IF(I127="其他收入",7,IF(I127="主营业务成本",8,IF(I127="营业成本",9,IF(I127="生产成本",10,IF(I127="其他业务成本",11,IF(I127="主营业务支出",12,IF(I127="其他业务支出",13,IF(I127="营业外支出",14,IF(I127="材料采购",15,IF(I127="库存商品",16,IF(I127="库存内销商品",17,IF(I127="其他应收款",18,IF(I127="长期股权投资",19,IF(I127="其他应付款",20,IF(I127="财务费用",21,IF(I127="管理费用",22,IF(I127="管理费",23,IF(I127="销售费用",24,IF(I127="投资收益",25,IF(I127="资产处置收益",26,B))))))))))))))))))))))))))</f>
        <v>1</v>
      </c>
      <c r="I127" s="363" t="s">
        <v>144</v>
      </c>
      <c r="J127" s="14" t="s">
        <v>303</v>
      </c>
      <c r="K127" s="202">
        <v>106017.27</v>
      </c>
      <c r="L127" s="87"/>
      <c r="M127" s="87"/>
      <c r="N127" s="207"/>
      <c r="O127" s="89"/>
      <c r="P127" s="89"/>
      <c r="Q127" s="91"/>
      <c r="R127" s="21"/>
      <c r="S127" s="21"/>
      <c r="T127" s="22"/>
      <c r="U127" s="21"/>
      <c r="V127" s="21"/>
      <c r="W127" s="22"/>
      <c r="X127" s="23"/>
      <c r="Y127" s="23"/>
      <c r="Z127" s="24"/>
      <c r="AA127" s="25">
        <f t="shared" si="12"/>
        <v>106017.27</v>
      </c>
      <c r="AB127" s="266">
        <f t="shared" si="13"/>
        <v>0</v>
      </c>
      <c r="AC127" s="26"/>
      <c r="AD127" s="26"/>
      <c r="AE127" s="26"/>
      <c r="AF127" s="26"/>
      <c r="AG127" s="27"/>
      <c r="AH127" s="26"/>
      <c r="AI127" s="26"/>
      <c r="AJ127" s="26"/>
      <c r="AK127" s="26"/>
      <c r="AL127" s="26"/>
      <c r="AM127" s="26"/>
      <c r="AN127">
        <v>280</v>
      </c>
    </row>
    <row r="128" spans="1:40" ht="14" x14ac:dyDescent="0.25">
      <c r="A128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128" s="11">
        <v>175</v>
      </c>
      <c r="C128" s="12" t="str">
        <f t="shared" si="11"/>
        <v>2级-4级</v>
      </c>
      <c r="D128" s="12" t="s">
        <v>243</v>
      </c>
      <c r="E128" s="12" t="s">
        <v>244</v>
      </c>
      <c r="F128" s="12" t="s">
        <v>245</v>
      </c>
      <c r="G128" s="178" t="s">
        <v>247</v>
      </c>
      <c r="H128" s="280">
        <f>IF(I128="主营业务收入",1,IF(I128="营业收入",2,IF(I128="租赁收入",3,IF(I128="利息收入",4,IF(I128="企业拆借利息收入",5,IF(I128="其他业务收入",6,IF(I128="其他收入",7,IF(I128="主营业务成本",8,IF(I128="营业成本",9,IF(I128="生产成本",10,IF(I128="其他业务成本",11,IF(I128="主营业务支出",12,IF(I128="其他业务支出",13,IF(I128="营业外支出",14,IF(I128="材料采购",15,IF(I128="库存商品",16,IF(I128="库存内销商品",17,IF(I128="其他应收款",18,IF(I128="长期股权投资",19,IF(I128="其他应付款",20,IF(I128="财务费用",21,IF(I128="管理费用",22,IF(I128="管理费",23,IF(I128="销售费用",24,IF(I128="投资收益",25,IF(I128="资产处置收益",26,B))))))))))))))))))))))))))</f>
        <v>1</v>
      </c>
      <c r="I128" s="122" t="s">
        <v>144</v>
      </c>
      <c r="J128" s="16" t="s">
        <v>122</v>
      </c>
      <c r="K128" s="201">
        <v>104708.66</v>
      </c>
      <c r="L128" s="16"/>
      <c r="M128" s="16"/>
      <c r="N128" s="207"/>
      <c r="O128" s="89"/>
      <c r="P128" s="90"/>
      <c r="Q128" s="91"/>
      <c r="R128" s="21"/>
      <c r="S128" s="21"/>
      <c r="T128" s="22"/>
      <c r="U128" s="21"/>
      <c r="V128" s="21"/>
      <c r="W128" s="22"/>
      <c r="X128" s="23"/>
      <c r="Y128" s="23"/>
      <c r="Z128" s="24"/>
      <c r="AA128" s="25">
        <f t="shared" si="12"/>
        <v>104708.66</v>
      </c>
      <c r="AB128" s="266">
        <f t="shared" si="13"/>
        <v>0</v>
      </c>
      <c r="AC128" s="26"/>
      <c r="AD128" s="26"/>
      <c r="AE128" s="26"/>
      <c r="AF128" s="26"/>
      <c r="AG128" s="27"/>
      <c r="AH128" s="26"/>
      <c r="AI128" s="26"/>
      <c r="AJ128" s="26"/>
      <c r="AK128" s="26"/>
      <c r="AL128" s="26"/>
      <c r="AM128" s="26"/>
      <c r="AN128">
        <v>158</v>
      </c>
    </row>
    <row r="129" spans="1:40" ht="14" x14ac:dyDescent="0.25">
      <c r="A12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29" s="11">
        <v>279</v>
      </c>
      <c r="C129" s="12" t="str">
        <f t="shared" si="11"/>
        <v>4级-3级</v>
      </c>
      <c r="D129" s="12" t="s">
        <v>37</v>
      </c>
      <c r="E129" s="12" t="s">
        <v>66</v>
      </c>
      <c r="F129" s="12" t="s">
        <v>33</v>
      </c>
      <c r="G129" s="12" t="s">
        <v>337</v>
      </c>
      <c r="H129" s="280">
        <f>IF(I129="主营业务收入",1,IF(I129="营业收入",2,IF(I129="租赁收入",3,IF(I129="利息收入",4,IF(I129="企业拆借利息收入",5,IF(I129="其他业务收入",6,IF(I129="其他收入",7,IF(I129="主营业务成本",8,IF(I129="营业成本",9,IF(I129="生产成本",10,IF(I129="其他业务成本",11,IF(I129="主营业务支出",12,IF(I129="其他业务支出",13,IF(I129="营业外支出",14,IF(I129="材料采购",15,IF(I129="库存商品",16,IF(I129="库存内销商品",17,IF(I129="其他应收款",18,IF(I129="长期股权投资",19,IF(I129="其他应付款",20,IF(I129="财务费用",21,IF(I129="管理费用",22,IF(I129="管理费",23,IF(I129="销售费用",24,IF(I129="投资收益",25,IF(I129="资产处置收益",26,B))))))))))))))))))))))))))</f>
        <v>1</v>
      </c>
      <c r="I129" s="122" t="s">
        <v>144</v>
      </c>
      <c r="J129" s="14" t="s">
        <v>303</v>
      </c>
      <c r="K129" s="201">
        <v>103080.37</v>
      </c>
      <c r="L129" s="16"/>
      <c r="M129" s="16"/>
      <c r="N129" s="207"/>
      <c r="O129" s="89"/>
      <c r="P129" s="89"/>
      <c r="Q129" s="91"/>
      <c r="R129" s="21"/>
      <c r="S129" s="21"/>
      <c r="T129" s="22"/>
      <c r="U129" s="21"/>
      <c r="V129" s="21"/>
      <c r="W129" s="22"/>
      <c r="X129" s="23"/>
      <c r="Y129" s="23"/>
      <c r="Z129" s="24"/>
      <c r="AA129" s="25">
        <f t="shared" si="12"/>
        <v>103080.37</v>
      </c>
      <c r="AB129" s="266">
        <f t="shared" si="13"/>
        <v>0</v>
      </c>
      <c r="AC129" s="26"/>
      <c r="AD129" s="26"/>
      <c r="AE129" s="26"/>
      <c r="AF129" s="26"/>
      <c r="AG129" s="27"/>
      <c r="AH129" s="26"/>
      <c r="AI129" s="26"/>
      <c r="AJ129" s="26"/>
      <c r="AK129" s="26"/>
      <c r="AL129" s="26"/>
      <c r="AM129" s="26"/>
      <c r="AN129">
        <v>229</v>
      </c>
    </row>
    <row r="130" spans="1:40" ht="14" x14ac:dyDescent="0.25">
      <c r="A130" s="173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30" s="11">
        <v>651</v>
      </c>
      <c r="C130" s="120" t="str">
        <f t="shared" si="11"/>
        <v>3级-1级</v>
      </c>
      <c r="D130" s="120" t="s">
        <v>33</v>
      </c>
      <c r="E130" s="120" t="s">
        <v>146</v>
      </c>
      <c r="F130" s="120" t="s">
        <v>27</v>
      </c>
      <c r="G130" s="120" t="s">
        <v>28</v>
      </c>
      <c r="H130" s="280">
        <f>IF(I130="主营业务收入",1,IF(I130="营业收入",2,IF(I130="租赁收入",3,IF(I130="利息收入",4,IF(I130="企业拆借利息收入",5,IF(I130="其他业务收入",6,IF(I130="其他收入",7,IF(I130="主营业务成本",8,IF(I130="营业成本",9,IF(I130="生产成本",10,IF(I130="其他业务成本",11,IF(I130="主营业务支出",12,IF(I130="其他业务支出",13,IF(I130="营业外支出",14,IF(I130="材料采购",15,IF(I130="库存商品",16,IF(I130="库存内销商品",17,IF(I130="其他应收款",18,IF(I130="长期股权投资",19,IF(I130="其他应付款",20,IF(I130="财务费用",21,IF(I130="管理费用",22,IF(I130="管理费",23,IF(I130="销售费用",24,IF(I130="投资收益",25,IF(I130="资产处置收益",26,B))))))))))))))))))))))))))</f>
        <v>1</v>
      </c>
      <c r="I130" s="122" t="s">
        <v>144</v>
      </c>
      <c r="J130" s="122" t="s">
        <v>13</v>
      </c>
      <c r="K130" s="202">
        <v>85035.4</v>
      </c>
      <c r="L130" s="122"/>
      <c r="M130" s="122"/>
      <c r="N130" s="202"/>
      <c r="O130" s="125"/>
      <c r="P130" s="125"/>
      <c r="Q130" s="124"/>
      <c r="R130" s="21"/>
      <c r="S130" s="21"/>
      <c r="T130" s="22"/>
      <c r="U130" s="21"/>
      <c r="V130" s="21"/>
      <c r="W130" s="22"/>
      <c r="X130" s="23"/>
      <c r="Y130" s="23"/>
      <c r="Z130" s="24"/>
      <c r="AA130" s="25">
        <f t="shared" si="12"/>
        <v>85035.4</v>
      </c>
      <c r="AB130" s="266">
        <f t="shared" si="13"/>
        <v>0</v>
      </c>
      <c r="AC130" s="26"/>
      <c r="AD130" s="26"/>
      <c r="AE130" s="26"/>
      <c r="AF130" s="26"/>
      <c r="AG130" s="27"/>
      <c r="AH130" s="26"/>
      <c r="AI130" s="26"/>
      <c r="AJ130" s="26"/>
      <c r="AK130" s="26"/>
      <c r="AL130" s="26"/>
      <c r="AM130" s="26"/>
      <c r="AN130">
        <v>530</v>
      </c>
    </row>
    <row r="131" spans="1:40" ht="14" x14ac:dyDescent="0.25">
      <c r="A131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31" s="11">
        <v>563</v>
      </c>
      <c r="C131" s="12" t="s">
        <v>497</v>
      </c>
      <c r="D131" s="12" t="s">
        <v>33</v>
      </c>
      <c r="E131" s="12" t="s">
        <v>458</v>
      </c>
      <c r="F131" s="12" t="s">
        <v>29</v>
      </c>
      <c r="G131" s="12" t="s">
        <v>450</v>
      </c>
      <c r="H131" s="280">
        <f>IF(I131="主营业务收入",1,IF(I131="营业收入",2,IF(I131="租赁收入",3,IF(I131="利息收入",4,IF(I131="企业拆借利息收入",5,IF(I131="其他业务收入",6,IF(I131="其他收入",7,IF(I131="主营业务成本",8,IF(I131="营业成本",9,IF(I131="生产成本",10,IF(I131="其他业务成本",11,IF(I131="主营业务支出",12,IF(I131="其他业务支出",13,IF(I131="营业外支出",14,IF(I131="材料采购",15,IF(I131="库存商品",16,IF(I131="库存内销商品",17,IF(I131="其他应收款",18,IF(I131="长期股权投资",19,IF(I131="其他应付款",20,IF(I131="财务费用",21,IF(I131="管理费用",22,IF(I131="管理费",23,IF(I131="销售费用",24,IF(I131="投资收益",25,IF(I131="资产处置收益",26,B))))))))))))))))))))))))))</f>
        <v>1</v>
      </c>
      <c r="I131" s="122" t="s">
        <v>144</v>
      </c>
      <c r="J131" s="16"/>
      <c r="K131" s="201">
        <v>81469.02</v>
      </c>
      <c r="L131" s="16"/>
      <c r="M131" s="16"/>
      <c r="N131" s="207"/>
      <c r="O131" s="89"/>
      <c r="P131" s="90"/>
      <c r="Q131" s="91"/>
      <c r="R131" s="21"/>
      <c r="S131" s="21"/>
      <c r="T131" s="22"/>
      <c r="U131" s="21"/>
      <c r="V131" s="21"/>
      <c r="W131" s="22"/>
      <c r="X131" s="23"/>
      <c r="Y131" s="23"/>
      <c r="Z131" s="24"/>
      <c r="AA131" s="25">
        <f t="shared" si="12"/>
        <v>81469.02</v>
      </c>
      <c r="AB131" s="266">
        <f t="shared" si="13"/>
        <v>0</v>
      </c>
      <c r="AC131" s="26"/>
      <c r="AD131" s="26"/>
      <c r="AE131" s="26"/>
      <c r="AF131" s="26"/>
      <c r="AG131" s="27"/>
      <c r="AH131" s="26"/>
      <c r="AI131" s="26"/>
      <c r="AJ131" s="26"/>
      <c r="AK131" s="26"/>
      <c r="AL131" s="26"/>
      <c r="AM131" s="26"/>
      <c r="AN131">
        <v>452</v>
      </c>
    </row>
    <row r="132" spans="1:40" ht="14" x14ac:dyDescent="0.25">
      <c r="A13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32" s="11">
        <v>280</v>
      </c>
      <c r="C132" s="12" t="str">
        <f>TEXT(D132,"000")&amp;"-"&amp;TEXT(F132,"000")</f>
        <v>4级-3级</v>
      </c>
      <c r="D132" s="12" t="s">
        <v>37</v>
      </c>
      <c r="E132" s="12" t="s">
        <v>66</v>
      </c>
      <c r="F132" s="12" t="s">
        <v>33</v>
      </c>
      <c r="G132" s="12" t="s">
        <v>338</v>
      </c>
      <c r="H132" s="280">
        <f>IF(I132="主营业务收入",1,IF(I132="营业收入",2,IF(I132="租赁收入",3,IF(I132="利息收入",4,IF(I132="企业拆借利息收入",5,IF(I132="其他业务收入",6,IF(I132="其他收入",7,IF(I132="主营业务成本",8,IF(I132="营业成本",9,IF(I132="生产成本",10,IF(I132="其他业务成本",11,IF(I132="主营业务支出",12,IF(I132="其他业务支出",13,IF(I132="营业外支出",14,IF(I132="材料采购",15,IF(I132="库存商品",16,IF(I132="库存内销商品",17,IF(I132="其他应收款",18,IF(I132="长期股权投资",19,IF(I132="其他应付款",20,IF(I132="财务费用",21,IF(I132="管理费用",22,IF(I132="管理费",23,IF(I132="销售费用",24,IF(I132="投资收益",25,IF(I132="资产处置收益",26,B))))))))))))))))))))))))))</f>
        <v>1</v>
      </c>
      <c r="I132" s="122" t="s">
        <v>144</v>
      </c>
      <c r="J132" s="14" t="s">
        <v>249</v>
      </c>
      <c r="K132" s="201">
        <v>71320.800000000003</v>
      </c>
      <c r="L132" s="16"/>
      <c r="M132" s="16"/>
      <c r="N132" s="207"/>
      <c r="O132" s="89"/>
      <c r="P132" s="89"/>
      <c r="Q132" s="91"/>
      <c r="R132" s="21"/>
      <c r="S132" s="21"/>
      <c r="T132" s="22"/>
      <c r="U132" s="21"/>
      <c r="V132" s="21"/>
      <c r="W132" s="22"/>
      <c r="X132" s="23"/>
      <c r="Y132" s="23"/>
      <c r="Z132" s="24"/>
      <c r="AA132" s="25">
        <f t="shared" si="12"/>
        <v>71320.800000000003</v>
      </c>
      <c r="AB132" s="266">
        <f t="shared" si="13"/>
        <v>0</v>
      </c>
      <c r="AC132" s="26"/>
      <c r="AD132" s="26"/>
      <c r="AE132" s="26"/>
      <c r="AF132" s="26"/>
      <c r="AG132" s="27"/>
      <c r="AH132" s="26"/>
      <c r="AI132" s="26"/>
      <c r="AJ132" s="26"/>
      <c r="AK132" s="26"/>
      <c r="AL132" s="26"/>
      <c r="AM132" s="26"/>
      <c r="AN132">
        <v>230</v>
      </c>
    </row>
    <row r="133" spans="1:40" ht="14" x14ac:dyDescent="0.25">
      <c r="A13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33" s="11">
        <v>320</v>
      </c>
      <c r="C133" s="12" t="str">
        <f>TEXT(D133,"000")&amp;"-"&amp;TEXT(F133,"000")</f>
        <v>4级-3级</v>
      </c>
      <c r="D133" s="12" t="s">
        <v>37</v>
      </c>
      <c r="E133" s="12" t="s">
        <v>42</v>
      </c>
      <c r="F133" s="12" t="s">
        <v>33</v>
      </c>
      <c r="G133" s="178" t="s">
        <v>356</v>
      </c>
      <c r="H133" s="280">
        <f>IF(I133="主营业务收入",1,IF(I133="营业收入",2,IF(I133="租赁收入",3,IF(I133="利息收入",4,IF(I133="企业拆借利息收入",5,IF(I133="其他业务收入",6,IF(I133="其他收入",7,IF(I133="主营业务成本",8,IF(I133="营业成本",9,IF(I133="生产成本",10,IF(I133="其他业务成本",11,IF(I133="主营业务支出",12,IF(I133="其他业务支出",13,IF(I133="营业外支出",14,IF(I133="材料采购",15,IF(I133="库存商品",16,IF(I133="库存内销商品",17,IF(I133="其他应收款",18,IF(I133="长期股权投资",19,IF(I133="其他应付款",20,IF(I133="财务费用",21,IF(I133="管理费用",22,IF(I133="管理费",23,IF(I133="销售费用",24,IF(I133="投资收益",25,IF(I133="资产处置收益",26,B))))))))))))))))))))))))))</f>
        <v>1</v>
      </c>
      <c r="I133" s="363" t="s">
        <v>144</v>
      </c>
      <c r="J133" s="14" t="s">
        <v>303</v>
      </c>
      <c r="K133" s="202">
        <v>62431.210000000006</v>
      </c>
      <c r="L133" s="87"/>
      <c r="M133" s="87"/>
      <c r="N133" s="207"/>
      <c r="O133" s="89"/>
      <c r="P133" s="89"/>
      <c r="Q133" s="91"/>
      <c r="R133" s="21"/>
      <c r="S133" s="21"/>
      <c r="T133" s="22"/>
      <c r="U133" s="21"/>
      <c r="V133" s="21"/>
      <c r="W133" s="22"/>
      <c r="X133" s="23"/>
      <c r="Y133" s="23"/>
      <c r="Z133" s="24"/>
      <c r="AA133" s="25">
        <f t="shared" si="12"/>
        <v>62431.21</v>
      </c>
      <c r="AB133" s="266">
        <f t="shared" si="13"/>
        <v>0</v>
      </c>
      <c r="AC133" s="26"/>
      <c r="AD133" s="26"/>
      <c r="AE133" s="26"/>
      <c r="AF133" s="26"/>
      <c r="AG133" s="27"/>
      <c r="AH133" s="26"/>
      <c r="AI133" s="26"/>
      <c r="AJ133" s="26"/>
      <c r="AK133" s="26"/>
      <c r="AL133" s="26"/>
      <c r="AM133" s="26"/>
      <c r="AN133">
        <v>263</v>
      </c>
    </row>
    <row r="134" spans="1:40" ht="14" x14ac:dyDescent="0.25">
      <c r="A13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34" s="11">
        <v>517</v>
      </c>
      <c r="C134" s="12" t="s">
        <v>497</v>
      </c>
      <c r="D134" s="12" t="s">
        <v>33</v>
      </c>
      <c r="E134" s="12" t="s">
        <v>114</v>
      </c>
      <c r="F134" s="12" t="s">
        <v>29</v>
      </c>
      <c r="G134" s="12" t="s">
        <v>215</v>
      </c>
      <c r="H134" s="280">
        <f>IF(I134="主营业务收入",1,IF(I134="营业收入",2,IF(I134="租赁收入",3,IF(I134="利息收入",4,IF(I134="企业拆借利息收入",5,IF(I134="其他业务收入",6,IF(I134="其他收入",7,IF(I134="主营业务成本",8,IF(I134="营业成本",9,IF(I134="生产成本",10,IF(I134="其他业务成本",11,IF(I134="主营业务支出",12,IF(I134="其他业务支出",13,IF(I134="营业外支出",14,IF(I134="材料采购",15,IF(I134="库存商品",16,IF(I134="库存内销商品",17,IF(I134="其他应收款",18,IF(I134="长期股权投资",19,IF(I134="其他应付款",20,IF(I134="财务费用",21,IF(I134="管理费用",22,IF(I134="管理费",23,IF(I134="销售费用",24,IF(I134="投资收益",25,IF(I134="资产处置收益",26,B))))))))))))))))))))))))))</f>
        <v>1</v>
      </c>
      <c r="I134" s="122" t="s">
        <v>144</v>
      </c>
      <c r="J134" s="16"/>
      <c r="K134" s="201">
        <v>61310.09</v>
      </c>
      <c r="L134" s="16"/>
      <c r="M134" s="16"/>
      <c r="N134" s="207"/>
      <c r="O134" s="89"/>
      <c r="P134" s="89"/>
      <c r="Q134" s="91"/>
      <c r="R134" s="21"/>
      <c r="S134" s="21"/>
      <c r="T134" s="22"/>
      <c r="U134" s="21"/>
      <c r="V134" s="21"/>
      <c r="W134" s="22"/>
      <c r="X134" s="23"/>
      <c r="Y134" s="23"/>
      <c r="Z134" s="24"/>
      <c r="AA134" s="25">
        <f t="shared" si="12"/>
        <v>61310.09</v>
      </c>
      <c r="AB134" s="266">
        <f t="shared" si="13"/>
        <v>0</v>
      </c>
      <c r="AC134" s="26"/>
      <c r="AD134" s="26"/>
      <c r="AE134" s="26"/>
      <c r="AF134" s="26"/>
      <c r="AG134" s="27"/>
      <c r="AH134" s="26"/>
      <c r="AI134" s="26"/>
      <c r="AJ134" s="26"/>
      <c r="AK134" s="26"/>
      <c r="AL134" s="26"/>
      <c r="AM134" s="26"/>
      <c r="AN134">
        <v>406</v>
      </c>
    </row>
    <row r="135" spans="1:40" ht="13" customHeight="1" x14ac:dyDescent="0.25">
      <c r="A13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35" s="11">
        <v>522</v>
      </c>
      <c r="C135" s="12" t="s">
        <v>496</v>
      </c>
      <c r="D135" s="12" t="s">
        <v>33</v>
      </c>
      <c r="E135" s="12" t="s">
        <v>114</v>
      </c>
      <c r="F135" s="12" t="s">
        <v>33</v>
      </c>
      <c r="G135" s="12" t="s">
        <v>91</v>
      </c>
      <c r="H135" s="280">
        <f>IF(I135="主营业务收入",1,IF(I135="营业收入",2,IF(I135="租赁收入",3,IF(I135="利息收入",4,IF(I135="企业拆借利息收入",5,IF(I135="其他业务收入",6,IF(I135="其他收入",7,IF(I135="主营业务成本",8,IF(I135="营业成本",9,IF(I135="生产成本",10,IF(I135="其他业务成本",11,IF(I135="主营业务支出",12,IF(I135="其他业务支出",13,IF(I135="营业外支出",14,IF(I135="材料采购",15,IF(I135="库存商品",16,IF(I135="库存内销商品",17,IF(I135="其他应收款",18,IF(I135="长期股权投资",19,IF(I135="其他应付款",20,IF(I135="财务费用",21,IF(I135="管理费用",22,IF(I135="管理费",23,IF(I135="销售费用",24,IF(I135="投资收益",25,IF(I135="资产处置收益",26,B))))))))))))))))))))))))))</f>
        <v>1</v>
      </c>
      <c r="I135" s="122" t="s">
        <v>144</v>
      </c>
      <c r="J135" s="16"/>
      <c r="K135" s="201">
        <v>60528.3</v>
      </c>
      <c r="L135" s="16"/>
      <c r="M135" s="16"/>
      <c r="N135" s="207"/>
      <c r="O135" s="89"/>
      <c r="P135" s="89"/>
      <c r="Q135" s="91"/>
      <c r="R135" s="21"/>
      <c r="S135" s="21"/>
      <c r="T135" s="22"/>
      <c r="U135" s="21"/>
      <c r="V135" s="21"/>
      <c r="W135" s="22"/>
      <c r="X135" s="23"/>
      <c r="Y135" s="23"/>
      <c r="Z135" s="24"/>
      <c r="AA135" s="25">
        <f t="shared" si="12"/>
        <v>60528.3</v>
      </c>
      <c r="AB135" s="266">
        <f t="shared" si="13"/>
        <v>0</v>
      </c>
      <c r="AC135" s="26"/>
      <c r="AD135" s="26"/>
      <c r="AE135" s="26"/>
      <c r="AF135" s="26"/>
      <c r="AG135" s="27"/>
      <c r="AH135" s="26"/>
      <c r="AI135" s="26"/>
      <c r="AJ135" s="26"/>
      <c r="AK135" s="26"/>
      <c r="AL135" s="26"/>
      <c r="AM135" s="26"/>
      <c r="AN135">
        <v>411</v>
      </c>
    </row>
    <row r="136" spans="1:40" ht="14" x14ac:dyDescent="0.25">
      <c r="A13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36" s="11">
        <v>307</v>
      </c>
      <c r="C136" s="12" t="str">
        <f>TEXT(D136,"000")&amp;"-"&amp;TEXT(F136,"000")</f>
        <v>4级-3级</v>
      </c>
      <c r="D136" s="12" t="s">
        <v>37</v>
      </c>
      <c r="E136" s="12" t="s">
        <v>42</v>
      </c>
      <c r="F136" s="12" t="s">
        <v>33</v>
      </c>
      <c r="G136" s="268" t="s">
        <v>117</v>
      </c>
      <c r="H136" s="280">
        <f>IF(I136="主营业务收入",1,IF(I136="营业收入",2,IF(I136="租赁收入",3,IF(I136="利息收入",4,IF(I136="企业拆借利息收入",5,IF(I136="其他业务收入",6,IF(I136="其他收入",7,IF(I136="主营业务成本",8,IF(I136="营业成本",9,IF(I136="生产成本",10,IF(I136="其他业务成本",11,IF(I136="主营业务支出",12,IF(I136="其他业务支出",13,IF(I136="营业外支出",14,IF(I136="材料采购",15,IF(I136="库存商品",16,IF(I136="库存内销商品",17,IF(I136="其他应收款",18,IF(I136="长期股权投资",19,IF(I136="其他应付款",20,IF(I136="财务费用",21,IF(I136="管理费用",22,IF(I136="管理费",23,IF(I136="销售费用",24,IF(I136="投资收益",25,IF(I136="资产处置收益",26,B))))))))))))))))))))))))))</f>
        <v>1</v>
      </c>
      <c r="I136" s="363" t="s">
        <v>144</v>
      </c>
      <c r="J136" s="14" t="s">
        <v>303</v>
      </c>
      <c r="K136" s="202">
        <v>59549.16</v>
      </c>
      <c r="L136" s="87"/>
      <c r="M136" s="87"/>
      <c r="N136" s="207"/>
      <c r="O136" s="89"/>
      <c r="P136" s="90"/>
      <c r="Q136" s="91"/>
      <c r="R136" s="21"/>
      <c r="S136" s="21"/>
      <c r="T136" s="22"/>
      <c r="U136" s="21"/>
      <c r="V136" s="21"/>
      <c r="W136" s="22"/>
      <c r="X136" s="23"/>
      <c r="Y136" s="23"/>
      <c r="Z136" s="24"/>
      <c r="AA136" s="25">
        <f t="shared" si="12"/>
        <v>59549.16</v>
      </c>
      <c r="AB136" s="266">
        <f t="shared" si="13"/>
        <v>0</v>
      </c>
      <c r="AC136" s="26"/>
      <c r="AD136" s="26"/>
      <c r="AE136" s="26"/>
      <c r="AF136" s="26"/>
      <c r="AG136" s="27"/>
      <c r="AH136" s="26"/>
      <c r="AI136" s="26"/>
      <c r="AJ136" s="26"/>
      <c r="AK136" s="26"/>
      <c r="AL136" s="26"/>
      <c r="AM136" s="26"/>
      <c r="AN136">
        <v>251</v>
      </c>
    </row>
    <row r="137" spans="1:40" ht="13" customHeight="1" x14ac:dyDescent="0.25">
      <c r="A137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137" s="11">
        <v>126</v>
      </c>
      <c r="C137" s="12" t="str">
        <f>TEXT(D137,"000")&amp;"-"&amp;TEXT(F137,"000")</f>
        <v>2级-3级</v>
      </c>
      <c r="D137" s="12" t="s">
        <v>29</v>
      </c>
      <c r="E137" s="12" t="s">
        <v>50</v>
      </c>
      <c r="F137" s="12" t="s">
        <v>33</v>
      </c>
      <c r="G137" s="12" t="s">
        <v>161</v>
      </c>
      <c r="H137" s="280">
        <f>IF(I137="主营业务收入",1,IF(I137="营业收入",2,IF(I137="租赁收入",3,IF(I137="利息收入",4,IF(I137="企业拆借利息收入",5,IF(I137="其他业务收入",6,IF(I137="其他收入",7,IF(I137="主营业务成本",8,IF(I137="营业成本",9,IF(I137="生产成本",10,IF(I137="其他业务成本",11,IF(I137="主营业务支出",12,IF(I137="其他业务支出",13,IF(I137="营业外支出",14,IF(I137="材料采购",15,IF(I137="库存商品",16,IF(I137="库存内销商品",17,IF(I137="其他应收款",18,IF(I137="长期股权投资",19,IF(I137="其他应付款",20,IF(I137="财务费用",21,IF(I137="管理费用",22,IF(I137="管理费",23,IF(I137="销售费用",24,IF(I137="投资收益",25,IF(I137="资产处置收益",26,B))))))))))))))))))))))))))</f>
        <v>1</v>
      </c>
      <c r="I137" s="122" t="s">
        <v>144</v>
      </c>
      <c r="J137" s="14" t="s">
        <v>210</v>
      </c>
      <c r="K137" s="201">
        <v>58274.99</v>
      </c>
      <c r="L137" s="16"/>
      <c r="M137" s="16"/>
      <c r="N137" s="207"/>
      <c r="O137" s="89"/>
      <c r="P137" s="90"/>
      <c r="Q137" s="91"/>
      <c r="R137" s="21"/>
      <c r="S137" s="21"/>
      <c r="T137" s="22"/>
      <c r="U137" s="21"/>
      <c r="V137" s="21"/>
      <c r="W137" s="22"/>
      <c r="X137" s="23"/>
      <c r="Y137" s="23"/>
      <c r="Z137" s="24"/>
      <c r="AA137" s="25">
        <f t="shared" si="12"/>
        <v>58274.99</v>
      </c>
      <c r="AB137" s="266">
        <f t="shared" si="13"/>
        <v>0</v>
      </c>
      <c r="AC137" s="26"/>
      <c r="AD137" s="26"/>
      <c r="AE137" s="26"/>
      <c r="AF137" s="26"/>
      <c r="AG137" s="27"/>
      <c r="AH137" s="26"/>
      <c r="AI137" s="26"/>
      <c r="AJ137" s="26"/>
      <c r="AK137" s="26"/>
      <c r="AL137" s="26"/>
      <c r="AM137" s="26"/>
      <c r="AN137">
        <v>112</v>
      </c>
    </row>
    <row r="138" spans="1:40" ht="14" x14ac:dyDescent="0.25">
      <c r="A13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38" s="11">
        <v>579</v>
      </c>
      <c r="C138" s="12" t="s">
        <v>501</v>
      </c>
      <c r="D138" s="12" t="s">
        <v>33</v>
      </c>
      <c r="E138" s="12" t="s">
        <v>458</v>
      </c>
      <c r="F138" s="12" t="s">
        <v>37</v>
      </c>
      <c r="G138" s="12" t="s">
        <v>247</v>
      </c>
      <c r="H138" s="280">
        <f>IF(I138="主营业务收入",1,IF(I138="营业收入",2,IF(I138="租赁收入",3,IF(I138="利息收入",4,IF(I138="企业拆借利息收入",5,IF(I138="其他业务收入",6,IF(I138="其他收入",7,IF(I138="主营业务成本",8,IF(I138="营业成本",9,IF(I138="生产成本",10,IF(I138="其他业务成本",11,IF(I138="主营业务支出",12,IF(I138="其他业务支出",13,IF(I138="营业外支出",14,IF(I138="材料采购",15,IF(I138="库存商品",16,IF(I138="库存内销商品",17,IF(I138="其他应收款",18,IF(I138="长期股权投资",19,IF(I138="其他应付款",20,IF(I138="财务费用",21,IF(I138="管理费用",22,IF(I138="管理费",23,IF(I138="销售费用",24,IF(I138="投资收益",25,IF(I138="资产处置收益",26,B))))))))))))))))))))))))))</f>
        <v>1</v>
      </c>
      <c r="I138" s="122" t="s">
        <v>144</v>
      </c>
      <c r="J138" s="16"/>
      <c r="K138" s="201">
        <v>55663.71</v>
      </c>
      <c r="L138" s="16"/>
      <c r="M138" s="16"/>
      <c r="N138" s="207"/>
      <c r="O138" s="89"/>
      <c r="P138" s="89"/>
      <c r="Q138" s="91"/>
      <c r="R138" s="21"/>
      <c r="S138" s="21"/>
      <c r="T138" s="22"/>
      <c r="U138" s="21"/>
      <c r="V138" s="21"/>
      <c r="W138" s="22"/>
      <c r="X138" s="23"/>
      <c r="Y138" s="23"/>
      <c r="Z138" s="24"/>
      <c r="AA138" s="25">
        <f t="shared" si="12"/>
        <v>55663.71</v>
      </c>
      <c r="AB138" s="266">
        <f t="shared" si="13"/>
        <v>0</v>
      </c>
      <c r="AC138" s="26"/>
      <c r="AD138" s="26"/>
      <c r="AE138" s="26"/>
      <c r="AF138" s="26"/>
      <c r="AG138" s="27"/>
      <c r="AH138" s="26"/>
      <c r="AI138" s="26"/>
      <c r="AJ138" s="26"/>
      <c r="AK138" s="26"/>
      <c r="AL138" s="26"/>
      <c r="AM138" s="26"/>
      <c r="AN138">
        <v>468</v>
      </c>
    </row>
    <row r="139" spans="1:40" ht="14" x14ac:dyDescent="0.25">
      <c r="A13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39" s="11">
        <v>275</v>
      </c>
      <c r="C139" s="12" t="str">
        <f>TEXT(D139,"000")&amp;"-"&amp;TEXT(F139,"000")</f>
        <v>4级-3级</v>
      </c>
      <c r="D139" s="12" t="s">
        <v>37</v>
      </c>
      <c r="E139" s="12" t="s">
        <v>66</v>
      </c>
      <c r="F139" s="12" t="s">
        <v>33</v>
      </c>
      <c r="G139" s="12" t="s">
        <v>332</v>
      </c>
      <c r="H139" s="280">
        <f>IF(I139="主营业务收入",1,IF(I139="营业收入",2,IF(I139="租赁收入",3,IF(I139="利息收入",4,IF(I139="企业拆借利息收入",5,IF(I139="其他业务收入",6,IF(I139="其他收入",7,IF(I139="主营业务成本",8,IF(I139="营业成本",9,IF(I139="生产成本",10,IF(I139="其他业务成本",11,IF(I139="主营业务支出",12,IF(I139="其他业务支出",13,IF(I139="营业外支出",14,IF(I139="材料采购",15,IF(I139="库存商品",16,IF(I139="库存内销商品",17,IF(I139="其他应收款",18,IF(I139="长期股权投资",19,IF(I139="其他应付款",20,IF(I139="财务费用",21,IF(I139="管理费用",22,IF(I139="管理费",23,IF(I139="销售费用",24,IF(I139="投资收益",25,IF(I139="资产处置收益",26,B))))))))))))))))))))))))))</f>
        <v>1</v>
      </c>
      <c r="I139" s="122" t="s">
        <v>144</v>
      </c>
      <c r="J139" s="14" t="s">
        <v>303</v>
      </c>
      <c r="K139" s="201">
        <v>53107.99</v>
      </c>
      <c r="L139" s="16"/>
      <c r="M139" s="16"/>
      <c r="N139" s="207"/>
      <c r="O139" s="89"/>
      <c r="P139" s="90"/>
      <c r="Q139" s="91"/>
      <c r="R139" s="21"/>
      <c r="S139" s="21"/>
      <c r="T139" s="22"/>
      <c r="U139" s="21"/>
      <c r="V139" s="21"/>
      <c r="W139" s="22"/>
      <c r="X139" s="23"/>
      <c r="Y139" s="23"/>
      <c r="Z139" s="24"/>
      <c r="AA139" s="25">
        <f t="shared" si="12"/>
        <v>53107.99</v>
      </c>
      <c r="AB139" s="266">
        <f t="shared" si="13"/>
        <v>0</v>
      </c>
      <c r="AC139" s="26"/>
      <c r="AD139" s="26"/>
      <c r="AE139" s="26"/>
      <c r="AF139" s="26"/>
      <c r="AG139" s="27"/>
      <c r="AH139" s="26"/>
      <c r="AI139" s="26"/>
      <c r="AJ139" s="26"/>
      <c r="AK139" s="26"/>
      <c r="AL139" s="26"/>
      <c r="AM139" s="26"/>
      <c r="AN139">
        <v>225</v>
      </c>
    </row>
    <row r="140" spans="1:40" ht="14" x14ac:dyDescent="0.25">
      <c r="A14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40" s="11">
        <v>692</v>
      </c>
      <c r="C140" s="120" t="str">
        <f>TEXT(D140,"000")&amp;"-"&amp;TEXT(F140,"000")</f>
        <v>3级-1级</v>
      </c>
      <c r="D140" s="120" t="s">
        <v>33</v>
      </c>
      <c r="E140" s="120" t="s">
        <v>117</v>
      </c>
      <c r="F140" s="120" t="s">
        <v>27</v>
      </c>
      <c r="G140" s="120" t="s">
        <v>28</v>
      </c>
      <c r="H140" s="280">
        <f>IF(I140="主营业务收入",1,IF(I140="营业收入",2,IF(I140="租赁收入",3,IF(I140="利息收入",4,IF(I140="企业拆借利息收入",5,IF(I140="其他业务收入",6,IF(I140="其他收入",7,IF(I140="主营业务成本",8,IF(I140="营业成本",9,IF(I140="生产成本",10,IF(I140="其他业务成本",11,IF(I140="主营业务支出",12,IF(I140="其他业务支出",13,IF(I140="营业外支出",14,IF(I140="材料采购",15,IF(I140="库存商品",16,IF(I140="库存内销商品",17,IF(I140="其他应收款",18,IF(I140="长期股权投资",19,IF(I140="其他应付款",20,IF(I140="财务费用",21,IF(I140="管理费用",22,IF(I140="管理费",23,IF(I140="销售费用",24,IF(I140="投资收益",25,IF(I140="资产处置收益",26,B))))))))))))))))))))))))))</f>
        <v>1</v>
      </c>
      <c r="I140" s="122" t="s">
        <v>144</v>
      </c>
      <c r="J140" s="122"/>
      <c r="K140" s="202">
        <v>52770.79</v>
      </c>
      <c r="L140" s="122"/>
      <c r="M140" s="122"/>
      <c r="N140" s="202"/>
      <c r="O140" s="125"/>
      <c r="P140" s="126"/>
      <c r="Q140" s="124"/>
      <c r="R140" s="21"/>
      <c r="S140" s="21"/>
      <c r="T140" s="22"/>
      <c r="U140" s="21"/>
      <c r="V140" s="21"/>
      <c r="W140" s="22"/>
      <c r="X140" s="23"/>
      <c r="Y140" s="23"/>
      <c r="Z140" s="24"/>
      <c r="AA140" s="25">
        <f t="shared" si="12"/>
        <v>52770.79</v>
      </c>
      <c r="AB140" s="266">
        <f t="shared" si="13"/>
        <v>0</v>
      </c>
      <c r="AC140" s="26"/>
      <c r="AD140" s="26"/>
      <c r="AE140" s="26"/>
      <c r="AF140" s="26"/>
      <c r="AG140" s="27"/>
      <c r="AH140" s="26"/>
      <c r="AI140" s="26"/>
      <c r="AJ140" s="26"/>
      <c r="AK140" s="26"/>
      <c r="AL140" s="26"/>
      <c r="AM140" s="26"/>
      <c r="AN140">
        <v>568</v>
      </c>
    </row>
    <row r="141" spans="1:40" ht="14" x14ac:dyDescent="0.25">
      <c r="A14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41" s="11">
        <v>593</v>
      </c>
      <c r="C141" s="120" t="str">
        <f>TEXT(D141,"000")&amp;"-"&amp;TEXT(F141,"000")</f>
        <v>3级-1级</v>
      </c>
      <c r="D141" s="120" t="s">
        <v>33</v>
      </c>
      <c r="E141" s="120" t="s">
        <v>160</v>
      </c>
      <c r="F141" s="120" t="s">
        <v>27</v>
      </c>
      <c r="G141" s="120" t="s">
        <v>28</v>
      </c>
      <c r="H141" s="280">
        <f>IF(I141="主营业务收入",1,IF(I141="营业收入",2,IF(I141="租赁收入",3,IF(I141="利息收入",4,IF(I141="企业拆借利息收入",5,IF(I141="其他业务收入",6,IF(I141="其他收入",7,IF(I141="主营业务成本",8,IF(I141="营业成本",9,IF(I141="生产成本",10,IF(I141="其他业务成本",11,IF(I141="主营业务支出",12,IF(I141="其他业务支出",13,IF(I141="营业外支出",14,IF(I141="材料采购",15,IF(I141="库存商品",16,IF(I141="库存内销商品",17,IF(I141="其他应收款",18,IF(I141="长期股权投资",19,IF(I141="其他应付款",20,IF(I141="财务费用",21,IF(I141="管理费用",22,IF(I141="管理费",23,IF(I141="销售费用",24,IF(I141="投资收益",25,IF(I141="资产处置收益",26,B))))))))))))))))))))))))))</f>
        <v>1</v>
      </c>
      <c r="I141" s="122" t="s">
        <v>144</v>
      </c>
      <c r="J141" s="122" t="s">
        <v>522</v>
      </c>
      <c r="K141" s="202">
        <v>51371.68</v>
      </c>
      <c r="L141" s="122"/>
      <c r="M141" s="122"/>
      <c r="N141" s="202"/>
      <c r="O141" s="125"/>
      <c r="P141" s="125"/>
      <c r="Q141" s="124"/>
      <c r="R141" s="21"/>
      <c r="S141" s="21"/>
      <c r="T141" s="22"/>
      <c r="U141" s="21"/>
      <c r="V141" s="21"/>
      <c r="W141" s="22"/>
      <c r="X141" s="23"/>
      <c r="Y141" s="23"/>
      <c r="Z141" s="24"/>
      <c r="AA141" s="25">
        <f t="shared" si="12"/>
        <v>51371.68</v>
      </c>
      <c r="AB141" s="266">
        <f t="shared" si="13"/>
        <v>0</v>
      </c>
      <c r="AC141" s="26"/>
      <c r="AD141" s="26"/>
      <c r="AE141" s="26"/>
      <c r="AF141" s="26"/>
      <c r="AG141" s="27"/>
      <c r="AH141" s="26"/>
      <c r="AI141" s="26"/>
      <c r="AJ141" s="26"/>
      <c r="AK141" s="26"/>
      <c r="AL141" s="26"/>
      <c r="AM141" s="26"/>
      <c r="AN141">
        <v>479</v>
      </c>
    </row>
    <row r="142" spans="1:40" ht="14" x14ac:dyDescent="0.25">
      <c r="A14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42" s="11">
        <v>531</v>
      </c>
      <c r="C142" s="12" t="s">
        <v>497</v>
      </c>
      <c r="D142" s="12" t="s">
        <v>33</v>
      </c>
      <c r="E142" s="12" t="s">
        <v>114</v>
      </c>
      <c r="F142" s="12" t="s">
        <v>29</v>
      </c>
      <c r="G142" s="12" t="s">
        <v>49</v>
      </c>
      <c r="H142" s="280">
        <f>IF(I142="主营业务收入",1,IF(I142="营业收入",2,IF(I142="租赁收入",3,IF(I142="利息收入",4,IF(I142="企业拆借利息收入",5,IF(I142="其他业务收入",6,IF(I142="其他收入",7,IF(I142="主营业务成本",8,IF(I142="营业成本",9,IF(I142="生产成本",10,IF(I142="其他业务成本",11,IF(I142="主营业务支出",12,IF(I142="其他业务支出",13,IF(I142="营业外支出",14,IF(I142="材料采购",15,IF(I142="库存商品",16,IF(I142="库存内销商品",17,IF(I142="其他应收款",18,IF(I142="长期股权投资",19,IF(I142="其他应付款",20,IF(I142="财务费用",21,IF(I142="管理费用",22,IF(I142="管理费",23,IF(I142="销售费用",24,IF(I142="投资收益",25,IF(I142="资产处置收益",26,B))))))))))))))))))))))))))</f>
        <v>1</v>
      </c>
      <c r="I142" s="122" t="s">
        <v>144</v>
      </c>
      <c r="J142" s="16"/>
      <c r="K142" s="201">
        <v>49811.32</v>
      </c>
      <c r="L142" s="16"/>
      <c r="M142" s="16"/>
      <c r="N142" s="207"/>
      <c r="O142" s="89"/>
      <c r="P142" s="90"/>
      <c r="Q142" s="91"/>
      <c r="R142" s="21"/>
      <c r="S142" s="21"/>
      <c r="T142" s="22"/>
      <c r="U142" s="21"/>
      <c r="V142" s="21"/>
      <c r="W142" s="22"/>
      <c r="X142" s="23"/>
      <c r="Y142" s="23"/>
      <c r="Z142" s="24"/>
      <c r="AA142" s="25">
        <f t="shared" si="12"/>
        <v>49811.32</v>
      </c>
      <c r="AB142" s="266">
        <f t="shared" si="13"/>
        <v>0</v>
      </c>
      <c r="AC142" s="26"/>
      <c r="AD142" s="26"/>
      <c r="AE142" s="26"/>
      <c r="AF142" s="26"/>
      <c r="AG142" s="27"/>
      <c r="AH142" s="26"/>
      <c r="AI142" s="26"/>
      <c r="AJ142" s="26"/>
      <c r="AK142" s="26"/>
      <c r="AL142" s="26"/>
      <c r="AM142" s="26"/>
      <c r="AN142">
        <v>420</v>
      </c>
    </row>
    <row r="143" spans="1:40" ht="14" x14ac:dyDescent="0.25">
      <c r="A14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43" s="11">
        <v>709</v>
      </c>
      <c r="C143" s="120" t="str">
        <f>TEXT(D143,"000")&amp;"-"&amp;TEXT(F143,"000")</f>
        <v>3级-3级</v>
      </c>
      <c r="D143" s="120" t="s">
        <v>33</v>
      </c>
      <c r="E143" s="120" t="s">
        <v>117</v>
      </c>
      <c r="F143" s="120" t="s">
        <v>33</v>
      </c>
      <c r="G143" s="120" t="s">
        <v>162</v>
      </c>
      <c r="H143" s="280">
        <f>IF(I143="主营业务收入",1,IF(I143="营业收入",2,IF(I143="租赁收入",3,IF(I143="利息收入",4,IF(I143="企业拆借利息收入",5,IF(I143="其他业务收入",6,IF(I143="其他收入",7,IF(I143="主营业务成本",8,IF(I143="营业成本",9,IF(I143="生产成本",10,IF(I143="其他业务成本",11,IF(I143="主营业务支出",12,IF(I143="其他业务支出",13,IF(I143="营业外支出",14,IF(I143="材料采购",15,IF(I143="库存商品",16,IF(I143="库存内销商品",17,IF(I143="其他应收款",18,IF(I143="长期股权投资",19,IF(I143="其他应付款",20,IF(I143="财务费用",21,IF(I143="管理费用",22,IF(I143="管理费",23,IF(I143="销售费用",24,IF(I143="投资收益",25,IF(I143="资产处置收益",26,B))))))))))))))))))))))))))</f>
        <v>1</v>
      </c>
      <c r="I143" s="122" t="s">
        <v>144</v>
      </c>
      <c r="J143" s="122"/>
      <c r="K143" s="202">
        <v>47774.92</v>
      </c>
      <c r="L143" s="122"/>
      <c r="M143" s="122"/>
      <c r="N143" s="202"/>
      <c r="O143" s="125"/>
      <c r="P143" s="125"/>
      <c r="Q143" s="124"/>
      <c r="R143" s="21"/>
      <c r="S143" s="21"/>
      <c r="T143" s="22"/>
      <c r="U143" s="21"/>
      <c r="V143" s="21"/>
      <c r="W143" s="22"/>
      <c r="X143" s="23"/>
      <c r="Y143" s="23"/>
      <c r="Z143" s="24"/>
      <c r="AA143" s="25">
        <f t="shared" si="12"/>
        <v>47774.92</v>
      </c>
      <c r="AB143" s="266">
        <f t="shared" si="13"/>
        <v>0</v>
      </c>
      <c r="AC143" s="26"/>
      <c r="AD143" s="26"/>
      <c r="AE143" s="26"/>
      <c r="AF143" s="26"/>
      <c r="AG143" s="27"/>
      <c r="AH143" s="26"/>
      <c r="AI143" s="26"/>
      <c r="AJ143" s="26"/>
      <c r="AK143" s="26"/>
      <c r="AL143" s="26"/>
      <c r="AM143" s="26"/>
      <c r="AN143">
        <v>585</v>
      </c>
    </row>
    <row r="144" spans="1:40" ht="14" x14ac:dyDescent="0.25">
      <c r="A14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44" s="11">
        <v>308</v>
      </c>
      <c r="C144" s="12" t="str">
        <f>TEXT(D144,"000")&amp;"-"&amp;TEXT(F144,"000")</f>
        <v>4级-3级</v>
      </c>
      <c r="D144" s="12" t="s">
        <v>37</v>
      </c>
      <c r="E144" s="12" t="s">
        <v>42</v>
      </c>
      <c r="F144" s="12" t="s">
        <v>33</v>
      </c>
      <c r="G144" s="178" t="s">
        <v>231</v>
      </c>
      <c r="H144" s="280">
        <f>IF(I144="主营业务收入",1,IF(I144="营业收入",2,IF(I144="租赁收入",3,IF(I144="利息收入",4,IF(I144="企业拆借利息收入",5,IF(I144="其他业务收入",6,IF(I144="其他收入",7,IF(I144="主营业务成本",8,IF(I144="营业成本",9,IF(I144="生产成本",10,IF(I144="其他业务成本",11,IF(I144="主营业务支出",12,IF(I144="其他业务支出",13,IF(I144="营业外支出",14,IF(I144="材料采购",15,IF(I144="库存商品",16,IF(I144="库存内销商品",17,IF(I144="其他应收款",18,IF(I144="长期股权投资",19,IF(I144="其他应付款",20,IF(I144="财务费用",21,IF(I144="管理费用",22,IF(I144="管理费",23,IF(I144="销售费用",24,IF(I144="投资收益",25,IF(I144="资产处置收益",26,B))))))))))))))))))))))))))</f>
        <v>1</v>
      </c>
      <c r="I144" s="363" t="s">
        <v>144</v>
      </c>
      <c r="J144" s="14" t="s">
        <v>303</v>
      </c>
      <c r="K144" s="202">
        <v>47537.91</v>
      </c>
      <c r="L144" s="87"/>
      <c r="M144" s="87"/>
      <c r="N144" s="207"/>
      <c r="O144" s="89"/>
      <c r="P144" s="90"/>
      <c r="Q144" s="91"/>
      <c r="R144" s="21"/>
      <c r="S144" s="21"/>
      <c r="T144" s="22"/>
      <c r="U144" s="21"/>
      <c r="V144" s="21"/>
      <c r="W144" s="22"/>
      <c r="X144" s="23"/>
      <c r="Y144" s="23"/>
      <c r="Z144" s="24"/>
      <c r="AA144" s="25">
        <f t="shared" si="12"/>
        <v>47537.91</v>
      </c>
      <c r="AB144" s="266">
        <f t="shared" si="13"/>
        <v>0</v>
      </c>
      <c r="AC144" s="26"/>
      <c r="AD144" s="26"/>
      <c r="AE144" s="26"/>
      <c r="AF144" s="26"/>
      <c r="AG144" s="27"/>
      <c r="AH144" s="26"/>
      <c r="AI144" s="26"/>
      <c r="AJ144" s="26"/>
      <c r="AK144" s="26"/>
      <c r="AL144" s="26"/>
      <c r="AM144" s="26"/>
      <c r="AN144">
        <v>252</v>
      </c>
    </row>
    <row r="145" spans="1:40" ht="14" customHeight="1" x14ac:dyDescent="0.25">
      <c r="A14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45" s="11">
        <v>532</v>
      </c>
      <c r="C145" s="12" t="s">
        <v>496</v>
      </c>
      <c r="D145" s="12" t="s">
        <v>33</v>
      </c>
      <c r="E145" s="12" t="s">
        <v>114</v>
      </c>
      <c r="F145" s="12" t="s">
        <v>33</v>
      </c>
      <c r="G145" s="12" t="s">
        <v>98</v>
      </c>
      <c r="H145" s="280">
        <f>IF(I145="主营业务收入",1,IF(I145="营业收入",2,IF(I145="租赁收入",3,IF(I145="利息收入",4,IF(I145="企业拆借利息收入",5,IF(I145="其他业务收入",6,IF(I145="其他收入",7,IF(I145="主营业务成本",8,IF(I145="营业成本",9,IF(I145="生产成本",10,IF(I145="其他业务成本",11,IF(I145="主营业务支出",12,IF(I145="其他业务支出",13,IF(I145="营业外支出",14,IF(I145="材料采购",15,IF(I145="库存商品",16,IF(I145="库存内销商品",17,IF(I145="其他应收款",18,IF(I145="长期股权投资",19,IF(I145="其他应付款",20,IF(I145="财务费用",21,IF(I145="管理费用",22,IF(I145="管理费",23,IF(I145="销售费用",24,IF(I145="投资收益",25,IF(I145="资产处置收益",26,B))))))))))))))))))))))))))</f>
        <v>1</v>
      </c>
      <c r="I145" s="122" t="s">
        <v>144</v>
      </c>
      <c r="J145" s="16"/>
      <c r="K145" s="201">
        <v>44603.78</v>
      </c>
      <c r="L145" s="16"/>
      <c r="M145" s="16"/>
      <c r="N145" s="207"/>
      <c r="O145" s="89"/>
      <c r="P145" s="90"/>
      <c r="Q145" s="91"/>
      <c r="R145" s="21"/>
      <c r="S145" s="21"/>
      <c r="T145" s="22"/>
      <c r="U145" s="21"/>
      <c r="V145" s="21"/>
      <c r="W145" s="22"/>
      <c r="X145" s="23"/>
      <c r="Y145" s="23"/>
      <c r="Z145" s="24"/>
      <c r="AA145" s="25">
        <f t="shared" si="12"/>
        <v>44603.78</v>
      </c>
      <c r="AB145" s="266">
        <f t="shared" si="13"/>
        <v>0</v>
      </c>
      <c r="AC145" s="26"/>
      <c r="AD145" s="26"/>
      <c r="AE145" s="26"/>
      <c r="AF145" s="26"/>
      <c r="AG145" s="27"/>
      <c r="AH145" s="26"/>
      <c r="AI145" s="26"/>
      <c r="AJ145" s="26"/>
      <c r="AK145" s="26"/>
      <c r="AL145" s="26"/>
      <c r="AM145" s="26"/>
      <c r="AN145">
        <v>421</v>
      </c>
    </row>
    <row r="146" spans="1:40" ht="14" x14ac:dyDescent="0.25">
      <c r="A14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46" s="11">
        <v>329</v>
      </c>
      <c r="C146" s="12" t="str">
        <f>TEXT(D146,"000")&amp;"-"&amp;TEXT(F146,"000")</f>
        <v>4级-2级</v>
      </c>
      <c r="D146" s="12" t="s">
        <v>37</v>
      </c>
      <c r="E146" s="12" t="s">
        <v>42</v>
      </c>
      <c r="F146" s="12" t="s">
        <v>29</v>
      </c>
      <c r="G146" s="178" t="s">
        <v>357</v>
      </c>
      <c r="H146" s="280">
        <f>IF(I146="主营业务收入",1,IF(I146="营业收入",2,IF(I146="租赁收入",3,IF(I146="利息收入",4,IF(I146="企业拆借利息收入",5,IF(I146="其他业务收入",6,IF(I146="其他收入",7,IF(I146="主营业务成本",8,IF(I146="营业成本",9,IF(I146="生产成本",10,IF(I146="其他业务成本",11,IF(I146="主营业务支出",12,IF(I146="其他业务支出",13,IF(I146="营业外支出",14,IF(I146="材料采购",15,IF(I146="库存商品",16,IF(I146="库存内销商品",17,IF(I146="其他应收款",18,IF(I146="长期股权投资",19,IF(I146="其他应付款",20,IF(I146="财务费用",21,IF(I146="管理费用",22,IF(I146="管理费",23,IF(I146="销售费用",24,IF(I146="投资收益",25,IF(I146="资产处置收益",26,B))))))))))))))))))))))))))</f>
        <v>1</v>
      </c>
      <c r="I146" s="363" t="s">
        <v>144</v>
      </c>
      <c r="J146" s="14" t="s">
        <v>303</v>
      </c>
      <c r="K146" s="202">
        <v>44321.909999999989</v>
      </c>
      <c r="L146" s="87"/>
      <c r="M146" s="87"/>
      <c r="N146" s="207"/>
      <c r="O146" s="89"/>
      <c r="P146" s="90"/>
      <c r="Q146" s="91"/>
      <c r="R146" s="21"/>
      <c r="S146" s="21"/>
      <c r="T146" s="22"/>
      <c r="U146" s="21"/>
      <c r="V146" s="21"/>
      <c r="W146" s="22"/>
      <c r="X146" s="23"/>
      <c r="Y146" s="23"/>
      <c r="Z146" s="24"/>
      <c r="AA146" s="25">
        <f t="shared" si="12"/>
        <v>44321.91</v>
      </c>
      <c r="AB146" s="266">
        <f t="shared" si="13"/>
        <v>0</v>
      </c>
      <c r="AC146" s="26"/>
      <c r="AD146" s="26"/>
      <c r="AE146" s="26"/>
      <c r="AF146" s="26"/>
      <c r="AG146" s="27"/>
      <c r="AH146" s="26"/>
      <c r="AI146" s="26"/>
      <c r="AJ146" s="26"/>
      <c r="AK146" s="26"/>
      <c r="AL146" s="26"/>
      <c r="AM146" s="26"/>
      <c r="AN146">
        <v>271</v>
      </c>
    </row>
    <row r="147" spans="1:40" ht="14" x14ac:dyDescent="0.25">
      <c r="A14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47" s="11">
        <v>342</v>
      </c>
      <c r="C147" s="12" t="str">
        <f>TEXT(D147,"000")&amp;"-"&amp;TEXT(F147,"000")</f>
        <v>4级-3级</v>
      </c>
      <c r="D147" s="12" t="s">
        <v>37</v>
      </c>
      <c r="E147" s="12" t="s">
        <v>42</v>
      </c>
      <c r="F147" s="12" t="s">
        <v>33</v>
      </c>
      <c r="G147" s="178" t="s">
        <v>34</v>
      </c>
      <c r="H147" s="280">
        <f>IF(I147="主营业务收入",1,IF(I147="营业收入",2,IF(I147="租赁收入",3,IF(I147="利息收入",4,IF(I147="企业拆借利息收入",5,IF(I147="其他业务收入",6,IF(I147="其他收入",7,IF(I147="主营业务成本",8,IF(I147="营业成本",9,IF(I147="生产成本",10,IF(I147="其他业务成本",11,IF(I147="主营业务支出",12,IF(I147="其他业务支出",13,IF(I147="营业外支出",14,IF(I147="材料采购",15,IF(I147="库存商品",16,IF(I147="库存内销商品",17,IF(I147="其他应收款",18,IF(I147="长期股权投资",19,IF(I147="其他应付款",20,IF(I147="财务费用",21,IF(I147="管理费用",22,IF(I147="管理费",23,IF(I147="销售费用",24,IF(I147="投资收益",25,IF(I147="资产处置收益",26,B))))))))))))))))))))))))))</f>
        <v>1</v>
      </c>
      <c r="I147" s="363" t="s">
        <v>144</v>
      </c>
      <c r="J147" s="14" t="s">
        <v>303</v>
      </c>
      <c r="K147" s="202">
        <v>43919.880000000026</v>
      </c>
      <c r="L147" s="87"/>
      <c r="M147" s="87"/>
      <c r="N147" s="207"/>
      <c r="O147" s="89"/>
      <c r="P147" s="89"/>
      <c r="Q147" s="91"/>
      <c r="R147" s="21"/>
      <c r="S147" s="21"/>
      <c r="T147" s="22"/>
      <c r="U147" s="21"/>
      <c r="V147" s="21"/>
      <c r="W147" s="22"/>
      <c r="X147" s="23"/>
      <c r="Y147" s="23"/>
      <c r="Z147" s="24"/>
      <c r="AA147" s="25">
        <f t="shared" si="12"/>
        <v>43919.88</v>
      </c>
      <c r="AB147" s="266">
        <f t="shared" si="13"/>
        <v>0</v>
      </c>
      <c r="AC147" s="26"/>
      <c r="AD147" s="26"/>
      <c r="AE147" s="26"/>
      <c r="AF147" s="26"/>
      <c r="AG147" s="27"/>
      <c r="AH147" s="26"/>
      <c r="AI147" s="26"/>
      <c r="AJ147" s="26"/>
      <c r="AK147" s="26"/>
      <c r="AL147" s="26"/>
      <c r="AM147" s="26"/>
      <c r="AN147">
        <v>283</v>
      </c>
    </row>
    <row r="148" spans="1:40" ht="13" customHeight="1" x14ac:dyDescent="0.25">
      <c r="A14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48" s="11">
        <v>521</v>
      </c>
      <c r="C148" s="12" t="s">
        <v>496</v>
      </c>
      <c r="D148" s="12" t="s">
        <v>33</v>
      </c>
      <c r="E148" s="12" t="s">
        <v>114</v>
      </c>
      <c r="F148" s="12" t="s">
        <v>33</v>
      </c>
      <c r="G148" s="12" t="s">
        <v>338</v>
      </c>
      <c r="H148" s="280">
        <f>IF(I148="主营业务收入",1,IF(I148="营业收入",2,IF(I148="租赁收入",3,IF(I148="利息收入",4,IF(I148="企业拆借利息收入",5,IF(I148="其他业务收入",6,IF(I148="其他收入",7,IF(I148="主营业务成本",8,IF(I148="营业成本",9,IF(I148="生产成本",10,IF(I148="其他业务成本",11,IF(I148="主营业务支出",12,IF(I148="其他业务支出",13,IF(I148="营业外支出",14,IF(I148="材料采购",15,IF(I148="库存商品",16,IF(I148="库存内销商品",17,IF(I148="其他应收款",18,IF(I148="长期股权投资",19,IF(I148="其他应付款",20,IF(I148="财务费用",21,IF(I148="管理费用",22,IF(I148="管理费",23,IF(I148="销售费用",24,IF(I148="投资收益",25,IF(I148="资产处置收益",26,B))))))))))))))))))))))))))</f>
        <v>1</v>
      </c>
      <c r="I148" s="122" t="s">
        <v>144</v>
      </c>
      <c r="J148" s="16"/>
      <c r="K148" s="201">
        <v>40566.04</v>
      </c>
      <c r="L148" s="16"/>
      <c r="M148" s="16"/>
      <c r="N148" s="207"/>
      <c r="O148" s="89"/>
      <c r="P148" s="90"/>
      <c r="Q148" s="91"/>
      <c r="R148" s="21"/>
      <c r="S148" s="21"/>
      <c r="T148" s="22"/>
      <c r="U148" s="21"/>
      <c r="V148" s="21"/>
      <c r="W148" s="22"/>
      <c r="X148" s="23"/>
      <c r="Y148" s="23"/>
      <c r="Z148" s="24"/>
      <c r="AA148" s="25">
        <f t="shared" si="12"/>
        <v>40566.04</v>
      </c>
      <c r="AB148" s="266">
        <f t="shared" si="13"/>
        <v>0</v>
      </c>
      <c r="AC148" s="26"/>
      <c r="AD148" s="26"/>
      <c r="AE148" s="26"/>
      <c r="AF148" s="26"/>
      <c r="AG148" s="27"/>
      <c r="AH148" s="26"/>
      <c r="AI148" s="26"/>
      <c r="AJ148" s="26"/>
      <c r="AK148" s="26"/>
      <c r="AL148" s="26"/>
      <c r="AM148" s="26"/>
      <c r="AN148">
        <v>410</v>
      </c>
    </row>
    <row r="149" spans="1:40" ht="14" x14ac:dyDescent="0.25">
      <c r="A14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49" s="11">
        <v>322</v>
      </c>
      <c r="C149" s="12" t="str">
        <f t="shared" ref="C149:C154" si="14">TEXT(D149,"000")&amp;"-"&amp;TEXT(F149,"000")</f>
        <v>4级-3级</v>
      </c>
      <c r="D149" s="12" t="s">
        <v>37</v>
      </c>
      <c r="E149" s="12" t="s">
        <v>42</v>
      </c>
      <c r="F149" s="12" t="s">
        <v>33</v>
      </c>
      <c r="G149" s="178" t="s">
        <v>332</v>
      </c>
      <c r="H149" s="280">
        <f>IF(I149="主营业务收入",1,IF(I149="营业收入",2,IF(I149="租赁收入",3,IF(I149="利息收入",4,IF(I149="企业拆借利息收入",5,IF(I149="其他业务收入",6,IF(I149="其他收入",7,IF(I149="主营业务成本",8,IF(I149="营业成本",9,IF(I149="生产成本",10,IF(I149="其他业务成本",11,IF(I149="主营业务支出",12,IF(I149="其他业务支出",13,IF(I149="营业外支出",14,IF(I149="材料采购",15,IF(I149="库存商品",16,IF(I149="库存内销商品",17,IF(I149="其他应收款",18,IF(I149="长期股权投资",19,IF(I149="其他应付款",20,IF(I149="财务费用",21,IF(I149="管理费用",22,IF(I149="管理费",23,IF(I149="销售费用",24,IF(I149="投资收益",25,IF(I149="资产处置收益",26,B))))))))))))))))))))))))))</f>
        <v>1</v>
      </c>
      <c r="I149" s="363" t="s">
        <v>144</v>
      </c>
      <c r="J149" s="14" t="s">
        <v>303</v>
      </c>
      <c r="K149" s="202">
        <v>40366.589999999997</v>
      </c>
      <c r="L149" s="87"/>
      <c r="M149" s="87"/>
      <c r="N149" s="207"/>
      <c r="O149" s="89"/>
      <c r="P149" s="89"/>
      <c r="Q149" s="91"/>
      <c r="R149" s="21"/>
      <c r="S149" s="21"/>
      <c r="T149" s="22"/>
      <c r="U149" s="21"/>
      <c r="V149" s="21"/>
      <c r="W149" s="22"/>
      <c r="X149" s="23"/>
      <c r="Y149" s="23"/>
      <c r="Z149" s="24"/>
      <c r="AA149" s="25">
        <f t="shared" si="12"/>
        <v>40366.589999999997</v>
      </c>
      <c r="AB149" s="266">
        <f t="shared" si="13"/>
        <v>0</v>
      </c>
      <c r="AC149" s="26"/>
      <c r="AD149" s="26"/>
      <c r="AE149" s="26"/>
      <c r="AF149" s="26"/>
      <c r="AG149" s="27"/>
      <c r="AH149" s="26"/>
      <c r="AI149" s="26"/>
      <c r="AJ149" s="26"/>
      <c r="AK149" s="26"/>
      <c r="AL149" s="26"/>
      <c r="AM149" s="26"/>
      <c r="AN149">
        <v>265</v>
      </c>
    </row>
    <row r="150" spans="1:40" ht="14" x14ac:dyDescent="0.25">
      <c r="A15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50" s="11">
        <v>274</v>
      </c>
      <c r="C150" s="12" t="str">
        <f t="shared" si="14"/>
        <v>4级-3级</v>
      </c>
      <c r="D150" s="12" t="s">
        <v>37</v>
      </c>
      <c r="E150" s="12" t="s">
        <v>66</v>
      </c>
      <c r="F150" s="12" t="s">
        <v>33</v>
      </c>
      <c r="G150" s="12" t="s">
        <v>331</v>
      </c>
      <c r="H150" s="280">
        <f>IF(I150="主营业务收入",1,IF(I150="营业收入",2,IF(I150="租赁收入",3,IF(I150="利息收入",4,IF(I150="企业拆借利息收入",5,IF(I150="其他业务收入",6,IF(I150="其他收入",7,IF(I150="主营业务成本",8,IF(I150="营业成本",9,IF(I150="生产成本",10,IF(I150="其他业务成本",11,IF(I150="主营业务支出",12,IF(I150="其他业务支出",13,IF(I150="营业外支出",14,IF(I150="材料采购",15,IF(I150="库存商品",16,IF(I150="库存内销商品",17,IF(I150="其他应收款",18,IF(I150="长期股权投资",19,IF(I150="其他应付款",20,IF(I150="财务费用",21,IF(I150="管理费用",22,IF(I150="管理费",23,IF(I150="销售费用",24,IF(I150="投资收益",25,IF(I150="资产处置收益",26,B))))))))))))))))))))))))))</f>
        <v>1</v>
      </c>
      <c r="I150" s="122" t="s">
        <v>144</v>
      </c>
      <c r="J150" s="14" t="s">
        <v>303</v>
      </c>
      <c r="K150" s="201">
        <v>36833.160000000003</v>
      </c>
      <c r="L150" s="16"/>
      <c r="M150" s="16"/>
      <c r="N150" s="207"/>
      <c r="O150" s="89"/>
      <c r="P150" s="90"/>
      <c r="Q150" s="91"/>
      <c r="R150" s="21"/>
      <c r="S150" s="21"/>
      <c r="T150" s="22"/>
      <c r="U150" s="21"/>
      <c r="V150" s="21"/>
      <c r="W150" s="22"/>
      <c r="X150" s="23"/>
      <c r="Y150" s="23"/>
      <c r="Z150" s="24"/>
      <c r="AA150" s="25">
        <f t="shared" si="12"/>
        <v>36833.160000000003</v>
      </c>
      <c r="AB150" s="266">
        <f t="shared" si="13"/>
        <v>0</v>
      </c>
      <c r="AC150" s="26"/>
      <c r="AD150" s="26"/>
      <c r="AE150" s="26"/>
      <c r="AF150" s="26"/>
      <c r="AG150" s="27"/>
      <c r="AH150" s="26"/>
      <c r="AI150" s="26"/>
      <c r="AJ150" s="26"/>
      <c r="AK150" s="26"/>
      <c r="AL150" s="26"/>
      <c r="AM150" s="26"/>
      <c r="AN150">
        <v>224</v>
      </c>
    </row>
    <row r="151" spans="1:40" ht="13" customHeight="1" x14ac:dyDescent="0.25">
      <c r="A15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51" s="11">
        <v>312</v>
      </c>
      <c r="C151" s="12" t="str">
        <f t="shared" si="14"/>
        <v>4级-3级</v>
      </c>
      <c r="D151" s="12" t="s">
        <v>37</v>
      </c>
      <c r="E151" s="12" t="s">
        <v>42</v>
      </c>
      <c r="F151" s="12" t="s">
        <v>33</v>
      </c>
      <c r="G151" s="178" t="s">
        <v>331</v>
      </c>
      <c r="H151" s="280">
        <f>IF(I151="主营业务收入",1,IF(I151="营业收入",2,IF(I151="租赁收入",3,IF(I151="利息收入",4,IF(I151="企业拆借利息收入",5,IF(I151="其他业务收入",6,IF(I151="其他收入",7,IF(I151="主营业务成本",8,IF(I151="营业成本",9,IF(I151="生产成本",10,IF(I151="其他业务成本",11,IF(I151="主营业务支出",12,IF(I151="其他业务支出",13,IF(I151="营业外支出",14,IF(I151="材料采购",15,IF(I151="库存商品",16,IF(I151="库存内销商品",17,IF(I151="其他应收款",18,IF(I151="长期股权投资",19,IF(I151="其他应付款",20,IF(I151="财务费用",21,IF(I151="管理费用",22,IF(I151="管理费",23,IF(I151="销售费用",24,IF(I151="投资收益",25,IF(I151="资产处置收益",26,B))))))))))))))))))))))))))</f>
        <v>1</v>
      </c>
      <c r="I151" s="363" t="s">
        <v>144</v>
      </c>
      <c r="J151" s="14" t="s">
        <v>303</v>
      </c>
      <c r="K151" s="202">
        <v>36833.160000000003</v>
      </c>
      <c r="L151" s="87"/>
      <c r="M151" s="87"/>
      <c r="N151" s="207"/>
      <c r="O151" s="89"/>
      <c r="P151" s="89"/>
      <c r="Q151" s="91"/>
      <c r="R151" s="21"/>
      <c r="S151" s="21"/>
      <c r="T151" s="22"/>
      <c r="U151" s="21"/>
      <c r="V151" s="21"/>
      <c r="W151" s="22"/>
      <c r="X151" s="23"/>
      <c r="Y151" s="23"/>
      <c r="Z151" s="24"/>
      <c r="AA151" s="25">
        <f t="shared" si="12"/>
        <v>36833.160000000003</v>
      </c>
      <c r="AB151" s="266">
        <f t="shared" si="13"/>
        <v>0</v>
      </c>
      <c r="AC151" s="26"/>
      <c r="AD151" s="26"/>
      <c r="AE151" s="26"/>
      <c r="AF151" s="26"/>
      <c r="AG151" s="27"/>
      <c r="AH151" s="26"/>
      <c r="AI151" s="26"/>
      <c r="AJ151" s="26"/>
      <c r="AK151" s="26"/>
      <c r="AL151" s="26"/>
      <c r="AM151" s="26"/>
      <c r="AN151">
        <v>255</v>
      </c>
    </row>
    <row r="152" spans="1:40" ht="14" x14ac:dyDescent="0.25">
      <c r="A15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52" s="11">
        <v>333</v>
      </c>
      <c r="C152" s="85" t="str">
        <f t="shared" si="14"/>
        <v>4级-5级</v>
      </c>
      <c r="D152" s="12" t="s">
        <v>37</v>
      </c>
      <c r="E152" s="12" t="s">
        <v>42</v>
      </c>
      <c r="F152" s="85" t="s">
        <v>359</v>
      </c>
      <c r="G152" s="178" t="s">
        <v>360</v>
      </c>
      <c r="H152" s="280">
        <f>IF(I152="主营业务收入",1,IF(I152="营业收入",2,IF(I152="租赁收入",3,IF(I152="利息收入",4,IF(I152="企业拆借利息收入",5,IF(I152="其他业务收入",6,IF(I152="其他收入",7,IF(I152="主营业务成本",8,IF(I152="营业成本",9,IF(I152="生产成本",10,IF(I152="其他业务成本",11,IF(I152="主营业务支出",12,IF(I152="其他业务支出",13,IF(I152="营业外支出",14,IF(I152="材料采购",15,IF(I152="库存商品",16,IF(I152="库存内销商品",17,IF(I152="其他应收款",18,IF(I152="长期股权投资",19,IF(I152="其他应付款",20,IF(I152="财务费用",21,IF(I152="管理费用",22,IF(I152="管理费",23,IF(I152="销售费用",24,IF(I152="投资收益",25,IF(I152="资产处置收益",26,B))))))))))))))))))))))))))</f>
        <v>1</v>
      </c>
      <c r="I152" s="363" t="s">
        <v>144</v>
      </c>
      <c r="J152" s="14" t="s">
        <v>303</v>
      </c>
      <c r="K152" s="202">
        <v>34225.950000000004</v>
      </c>
      <c r="L152" s="87"/>
      <c r="M152" s="87"/>
      <c r="N152" s="207"/>
      <c r="O152" s="89"/>
      <c r="P152" s="89"/>
      <c r="Q152" s="91"/>
      <c r="R152" s="21"/>
      <c r="S152" s="21"/>
      <c r="T152" s="22"/>
      <c r="U152" s="21"/>
      <c r="V152" s="21"/>
      <c r="W152" s="22"/>
      <c r="X152" s="23"/>
      <c r="Y152" s="23"/>
      <c r="Z152" s="24"/>
      <c r="AA152" s="25">
        <f t="shared" si="12"/>
        <v>34225.949999999997</v>
      </c>
      <c r="AB152" s="266">
        <f t="shared" si="13"/>
        <v>0</v>
      </c>
      <c r="AC152" s="26"/>
      <c r="AD152" s="26"/>
      <c r="AE152" s="26"/>
      <c r="AF152" s="26"/>
      <c r="AG152" s="27"/>
      <c r="AH152" s="26"/>
      <c r="AI152" s="26"/>
      <c r="AJ152" s="26"/>
      <c r="AK152" s="26"/>
      <c r="AL152" s="26"/>
      <c r="AM152" s="26"/>
      <c r="AN152">
        <v>275</v>
      </c>
    </row>
    <row r="153" spans="1:40" ht="14" x14ac:dyDescent="0.25">
      <c r="A15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53" s="11">
        <v>699</v>
      </c>
      <c r="C153" s="120" t="str">
        <f t="shared" si="14"/>
        <v>3级-2级</v>
      </c>
      <c r="D153" s="120" t="s">
        <v>33</v>
      </c>
      <c r="E153" s="120" t="s">
        <v>117</v>
      </c>
      <c r="F153" s="120" t="s">
        <v>29</v>
      </c>
      <c r="G153" s="120" t="s">
        <v>44</v>
      </c>
      <c r="H153" s="280">
        <f>IF(I153="主营业务收入",1,IF(I153="营业收入",2,IF(I153="租赁收入",3,IF(I153="利息收入",4,IF(I153="企业拆借利息收入",5,IF(I153="其他业务收入",6,IF(I153="其他收入",7,IF(I153="主营业务成本",8,IF(I153="营业成本",9,IF(I153="生产成本",10,IF(I153="其他业务成本",11,IF(I153="主营业务支出",12,IF(I153="其他业务支出",13,IF(I153="营业外支出",14,IF(I153="材料采购",15,IF(I153="库存商品",16,IF(I153="库存内销商品",17,IF(I153="其他应收款",18,IF(I153="长期股权投资",19,IF(I153="其他应付款",20,IF(I153="财务费用",21,IF(I153="管理费用",22,IF(I153="管理费",23,IF(I153="销售费用",24,IF(I153="投资收益",25,IF(I153="资产处置收益",26,B))))))))))))))))))))))))))</f>
        <v>1</v>
      </c>
      <c r="I153" s="122" t="s">
        <v>144</v>
      </c>
      <c r="J153" s="122"/>
      <c r="K153" s="202">
        <v>33715.919999999998</v>
      </c>
      <c r="L153" s="122"/>
      <c r="M153" s="122"/>
      <c r="N153" s="202"/>
      <c r="O153" s="125"/>
      <c r="P153" s="125"/>
      <c r="Q153" s="124"/>
      <c r="R153" s="21"/>
      <c r="S153" s="21"/>
      <c r="T153" s="22"/>
      <c r="U153" s="21"/>
      <c r="V153" s="21"/>
      <c r="W153" s="22"/>
      <c r="X153" s="23"/>
      <c r="Y153" s="23"/>
      <c r="Z153" s="24"/>
      <c r="AA153" s="25">
        <f t="shared" si="12"/>
        <v>33715.919999999998</v>
      </c>
      <c r="AB153" s="266">
        <f t="shared" si="13"/>
        <v>0</v>
      </c>
      <c r="AC153" s="26"/>
      <c r="AD153" s="26"/>
      <c r="AE153" s="26"/>
      <c r="AF153" s="26"/>
      <c r="AG153" s="27"/>
      <c r="AH153" s="26"/>
      <c r="AI153" s="26"/>
      <c r="AJ153" s="26"/>
      <c r="AK153" s="26"/>
      <c r="AL153" s="26"/>
      <c r="AM153" s="26"/>
      <c r="AN153">
        <v>575</v>
      </c>
    </row>
    <row r="154" spans="1:40" ht="13" customHeight="1" x14ac:dyDescent="0.25">
      <c r="A15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54" s="11">
        <v>693</v>
      </c>
      <c r="C154" s="120" t="str">
        <f t="shared" si="14"/>
        <v>3级-2级</v>
      </c>
      <c r="D154" s="120" t="s">
        <v>33</v>
      </c>
      <c r="E154" s="120" t="s">
        <v>117</v>
      </c>
      <c r="F154" s="120" t="s">
        <v>29</v>
      </c>
      <c r="G154" s="120" t="s">
        <v>56</v>
      </c>
      <c r="H154" s="280">
        <f>IF(I154="主营业务收入",1,IF(I154="营业收入",2,IF(I154="租赁收入",3,IF(I154="利息收入",4,IF(I154="企业拆借利息收入",5,IF(I154="其他业务收入",6,IF(I154="其他收入",7,IF(I154="主营业务成本",8,IF(I154="营业成本",9,IF(I154="生产成本",10,IF(I154="其他业务成本",11,IF(I154="主营业务支出",12,IF(I154="其他业务支出",13,IF(I154="营业外支出",14,IF(I154="材料采购",15,IF(I154="库存商品",16,IF(I154="库存内销商品",17,IF(I154="其他应收款",18,IF(I154="长期股权投资",19,IF(I154="其他应付款",20,IF(I154="财务费用",21,IF(I154="管理费用",22,IF(I154="管理费",23,IF(I154="销售费用",24,IF(I154="投资收益",25,IF(I154="资产处置收益",26,B))))))))))))))))))))))))))</f>
        <v>1</v>
      </c>
      <c r="I154" s="122" t="s">
        <v>144</v>
      </c>
      <c r="J154" s="122"/>
      <c r="K154" s="202">
        <v>29500.44</v>
      </c>
      <c r="L154" s="122"/>
      <c r="M154" s="122"/>
      <c r="N154" s="202"/>
      <c r="O154" s="125"/>
      <c r="P154" s="126"/>
      <c r="Q154" s="124"/>
      <c r="R154" s="21"/>
      <c r="S154" s="21"/>
      <c r="T154" s="22"/>
      <c r="U154" s="21"/>
      <c r="V154" s="21"/>
      <c r="W154" s="22"/>
      <c r="X154" s="23"/>
      <c r="Y154" s="23"/>
      <c r="Z154" s="24"/>
      <c r="AA154" s="25">
        <f t="shared" si="12"/>
        <v>29500.44</v>
      </c>
      <c r="AB154" s="266">
        <f t="shared" si="13"/>
        <v>0</v>
      </c>
      <c r="AC154" s="26"/>
      <c r="AD154" s="26"/>
      <c r="AE154" s="26"/>
      <c r="AF154" s="26"/>
      <c r="AG154" s="27"/>
      <c r="AH154" s="26"/>
      <c r="AI154" s="26"/>
      <c r="AJ154" s="26"/>
      <c r="AK154" s="26"/>
      <c r="AL154" s="26"/>
      <c r="AM154" s="26"/>
      <c r="AN154">
        <v>569</v>
      </c>
    </row>
    <row r="155" spans="1:40" ht="14" x14ac:dyDescent="0.25">
      <c r="A15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55" s="11">
        <v>515</v>
      </c>
      <c r="C155" s="12" t="s">
        <v>497</v>
      </c>
      <c r="D155" s="12" t="s">
        <v>33</v>
      </c>
      <c r="E155" s="12" t="s">
        <v>114</v>
      </c>
      <c r="F155" s="12" t="s">
        <v>29</v>
      </c>
      <c r="G155" s="12" t="s">
        <v>361</v>
      </c>
      <c r="H155" s="280">
        <f>IF(I155="主营业务收入",1,IF(I155="营业收入",2,IF(I155="租赁收入",3,IF(I155="利息收入",4,IF(I155="企业拆借利息收入",5,IF(I155="其他业务收入",6,IF(I155="其他收入",7,IF(I155="主营业务成本",8,IF(I155="营业成本",9,IF(I155="生产成本",10,IF(I155="其他业务成本",11,IF(I155="主营业务支出",12,IF(I155="其他业务支出",13,IF(I155="营业外支出",14,IF(I155="材料采购",15,IF(I155="库存商品",16,IF(I155="库存内销商品",17,IF(I155="其他应收款",18,IF(I155="长期股权投资",19,IF(I155="其他应付款",20,IF(I155="财务费用",21,IF(I155="管理费用",22,IF(I155="管理费",23,IF(I155="销售费用",24,IF(I155="投资收益",25,IF(I155="资产处置收益",26,B))))))))))))))))))))))))))</f>
        <v>1</v>
      </c>
      <c r="I155" s="122" t="s">
        <v>144</v>
      </c>
      <c r="J155" s="16"/>
      <c r="K155" s="201">
        <v>28344.309999999998</v>
      </c>
      <c r="L155" s="16"/>
      <c r="M155" s="16"/>
      <c r="N155" s="207"/>
      <c r="O155" s="89"/>
      <c r="P155" s="89"/>
      <c r="Q155" s="91"/>
      <c r="R155" s="21"/>
      <c r="S155" s="21"/>
      <c r="T155" s="22"/>
      <c r="U155" s="21"/>
      <c r="V155" s="21"/>
      <c r="W155" s="22"/>
      <c r="X155" s="23"/>
      <c r="Y155" s="23"/>
      <c r="Z155" s="24"/>
      <c r="AA155" s="25">
        <f t="shared" si="12"/>
        <v>28344.31</v>
      </c>
      <c r="AB155" s="266">
        <f t="shared" si="13"/>
        <v>0</v>
      </c>
      <c r="AC155" s="26"/>
      <c r="AD155" s="26"/>
      <c r="AE155" s="26"/>
      <c r="AF155" s="26"/>
      <c r="AG155" s="27"/>
      <c r="AH155" s="26"/>
      <c r="AI155" s="26"/>
      <c r="AJ155" s="26"/>
      <c r="AK155" s="26"/>
      <c r="AL155" s="26"/>
      <c r="AM155" s="26"/>
      <c r="AN155">
        <v>404</v>
      </c>
    </row>
    <row r="156" spans="1:40" ht="14" x14ac:dyDescent="0.25">
      <c r="A156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56" s="11">
        <v>520</v>
      </c>
      <c r="C156" s="12" t="s">
        <v>497</v>
      </c>
      <c r="D156" s="12" t="s">
        <v>33</v>
      </c>
      <c r="E156" s="12" t="s">
        <v>114</v>
      </c>
      <c r="F156" s="12" t="s">
        <v>29</v>
      </c>
      <c r="G156" s="12" t="s">
        <v>499</v>
      </c>
      <c r="H156" s="280">
        <f>IF(I156="主营业务收入",1,IF(I156="营业收入",2,IF(I156="租赁收入",3,IF(I156="利息收入",4,IF(I156="企业拆借利息收入",5,IF(I156="其他业务收入",6,IF(I156="其他收入",7,IF(I156="主营业务成本",8,IF(I156="营业成本",9,IF(I156="生产成本",10,IF(I156="其他业务成本",11,IF(I156="主营业务支出",12,IF(I156="其他业务支出",13,IF(I156="营业外支出",14,IF(I156="材料采购",15,IF(I156="库存商品",16,IF(I156="库存内销商品",17,IF(I156="其他应收款",18,IF(I156="长期股权投资",19,IF(I156="其他应付款",20,IF(I156="财务费用",21,IF(I156="管理费用",22,IF(I156="管理费",23,IF(I156="销售费用",24,IF(I156="投资收益",25,IF(I156="资产处置收益",26,B))))))))))))))))))))))))))</f>
        <v>1</v>
      </c>
      <c r="I156" s="122" t="s">
        <v>144</v>
      </c>
      <c r="J156" s="16"/>
      <c r="K156" s="201">
        <v>28301.89</v>
      </c>
      <c r="L156" s="16"/>
      <c r="M156" s="16"/>
      <c r="N156" s="207"/>
      <c r="O156" s="89"/>
      <c r="P156" s="90"/>
      <c r="Q156" s="91"/>
      <c r="R156" s="21"/>
      <c r="S156" s="21"/>
      <c r="T156" s="22"/>
      <c r="U156" s="21"/>
      <c r="V156" s="21"/>
      <c r="W156" s="22"/>
      <c r="X156" s="23"/>
      <c r="Y156" s="23"/>
      <c r="Z156" s="24"/>
      <c r="AA156" s="25">
        <f t="shared" si="12"/>
        <v>28301.89</v>
      </c>
      <c r="AB156" s="266">
        <f t="shared" si="13"/>
        <v>0</v>
      </c>
      <c r="AC156" s="26"/>
      <c r="AD156" s="26"/>
      <c r="AE156" s="26"/>
      <c r="AF156" s="26"/>
      <c r="AG156" s="27"/>
      <c r="AH156" s="26"/>
      <c r="AI156" s="26"/>
      <c r="AJ156" s="26"/>
      <c r="AK156" s="26"/>
      <c r="AL156" s="26"/>
      <c r="AM156" s="26"/>
      <c r="AN156">
        <v>409</v>
      </c>
    </row>
    <row r="157" spans="1:40" ht="14" x14ac:dyDescent="0.25">
      <c r="A15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57" s="11">
        <v>700</v>
      </c>
      <c r="C157" s="120" t="str">
        <f>TEXT(D157,"000")&amp;"-"&amp;TEXT(F157,"000")</f>
        <v>3级-2级</v>
      </c>
      <c r="D157" s="120" t="s">
        <v>33</v>
      </c>
      <c r="E157" s="120" t="s">
        <v>117</v>
      </c>
      <c r="F157" s="120" t="s">
        <v>29</v>
      </c>
      <c r="G157" s="120" t="s">
        <v>53</v>
      </c>
      <c r="H157" s="280">
        <f>IF(I157="主营业务收入",1,IF(I157="营业收入",2,IF(I157="租赁收入",3,IF(I157="利息收入",4,IF(I157="企业拆借利息收入",5,IF(I157="其他业务收入",6,IF(I157="其他收入",7,IF(I157="主营业务成本",8,IF(I157="营业成本",9,IF(I157="生产成本",10,IF(I157="其他业务成本",11,IF(I157="主营业务支出",12,IF(I157="其他业务支出",13,IF(I157="营业外支出",14,IF(I157="材料采购",15,IF(I157="库存商品",16,IF(I157="库存内销商品",17,IF(I157="其他应收款",18,IF(I157="长期股权投资",19,IF(I157="其他应付款",20,IF(I157="财务费用",21,IF(I157="管理费用",22,IF(I157="管理费",23,IF(I157="销售费用",24,IF(I157="投资收益",25,IF(I157="资产处置收益",26,B))))))))))))))))))))))))))</f>
        <v>1</v>
      </c>
      <c r="I157" s="122" t="s">
        <v>144</v>
      </c>
      <c r="J157" s="122"/>
      <c r="K157" s="202">
        <v>28147.79</v>
      </c>
      <c r="L157" s="122"/>
      <c r="M157" s="122"/>
      <c r="N157" s="202"/>
      <c r="O157" s="125"/>
      <c r="P157" s="125"/>
      <c r="Q157" s="124"/>
      <c r="R157" s="21"/>
      <c r="S157" s="21"/>
      <c r="T157" s="22"/>
      <c r="U157" s="21"/>
      <c r="V157" s="21"/>
      <c r="W157" s="22"/>
      <c r="X157" s="23"/>
      <c r="Y157" s="23"/>
      <c r="Z157" s="24"/>
      <c r="AA157" s="25">
        <f t="shared" si="12"/>
        <v>28147.79</v>
      </c>
      <c r="AB157" s="266">
        <f t="shared" si="13"/>
        <v>0</v>
      </c>
      <c r="AC157" s="26"/>
      <c r="AD157" s="26"/>
      <c r="AE157" s="26"/>
      <c r="AF157" s="26"/>
      <c r="AG157" s="27"/>
      <c r="AH157" s="26"/>
      <c r="AI157" s="26"/>
      <c r="AJ157" s="26"/>
      <c r="AK157" s="26"/>
      <c r="AL157" s="26"/>
      <c r="AM157" s="26"/>
      <c r="AN157">
        <v>576</v>
      </c>
    </row>
    <row r="158" spans="1:40" ht="14" x14ac:dyDescent="0.25">
      <c r="A158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158" s="11">
        <v>87</v>
      </c>
      <c r="C158" s="12" t="str">
        <f>TEXT(D158,"000")&amp;"-"&amp;TEXT(F158,"000")</f>
        <v>2级-1级</v>
      </c>
      <c r="D158" s="12" t="s">
        <v>29</v>
      </c>
      <c r="E158" s="12" t="s">
        <v>158</v>
      </c>
      <c r="F158" s="12" t="s">
        <v>27</v>
      </c>
      <c r="G158" s="12" t="s">
        <v>28</v>
      </c>
      <c r="H158" s="280">
        <f>IF(I158="主营业务收入",1,IF(I158="营业收入",2,IF(I158="租赁收入",3,IF(I158="利息收入",4,IF(I158="企业拆借利息收入",5,IF(I158="其他业务收入",6,IF(I158="其他收入",7,IF(I158="主营业务成本",8,IF(I158="营业成本",9,IF(I158="生产成本",10,IF(I158="其他业务成本",11,IF(I158="主营业务支出",12,IF(I158="其他业务支出",13,IF(I158="营业外支出",14,IF(I158="材料采购",15,IF(I158="库存商品",16,IF(I158="库存内销商品",17,IF(I158="其他应收款",18,IF(I158="长期股权投资",19,IF(I158="其他应付款",20,IF(I158="财务费用",21,IF(I158="管理费用",22,IF(I158="管理费",23,IF(I158="销售费用",24,IF(I158="投资收益",25,IF(I158="资产处置收益",26,B))))))))))))))))))))))))))</f>
        <v>1</v>
      </c>
      <c r="I158" s="122" t="s">
        <v>144</v>
      </c>
      <c r="J158" s="16"/>
      <c r="K158" s="201">
        <v>28049.55</v>
      </c>
      <c r="L158" s="16"/>
      <c r="M158" s="16"/>
      <c r="N158" s="207"/>
      <c r="O158" s="89"/>
      <c r="P158" s="90"/>
      <c r="Q158" s="91"/>
      <c r="R158" s="21"/>
      <c r="S158" s="21"/>
      <c r="T158" s="22"/>
      <c r="U158" s="21"/>
      <c r="V158" s="21"/>
      <c r="W158" s="22"/>
      <c r="X158" s="23"/>
      <c r="Y158" s="23"/>
      <c r="Z158" s="24"/>
      <c r="AA158" s="25">
        <f t="shared" si="12"/>
        <v>28049.55</v>
      </c>
      <c r="AB158" s="266">
        <f t="shared" si="13"/>
        <v>0</v>
      </c>
      <c r="AC158" s="26"/>
      <c r="AD158" s="26"/>
      <c r="AE158" s="26"/>
      <c r="AF158" s="26"/>
      <c r="AG158" s="27"/>
      <c r="AH158" s="26"/>
      <c r="AI158" s="26"/>
      <c r="AJ158" s="26"/>
      <c r="AK158" s="26"/>
      <c r="AL158" s="26"/>
      <c r="AM158" s="26"/>
      <c r="AN158">
        <v>74</v>
      </c>
    </row>
    <row r="159" spans="1:40" ht="14" x14ac:dyDescent="0.25">
      <c r="A15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59" s="11">
        <v>662</v>
      </c>
      <c r="C159" s="120" t="str">
        <f>TEXT(D159,"000")&amp;"-"&amp;TEXT(F159,"000")</f>
        <v>3级-2级</v>
      </c>
      <c r="D159" s="120" t="s">
        <v>33</v>
      </c>
      <c r="E159" s="120" t="s">
        <v>146</v>
      </c>
      <c r="F159" s="120" t="s">
        <v>29</v>
      </c>
      <c r="G159" s="120" t="s">
        <v>56</v>
      </c>
      <c r="H159" s="280">
        <f>IF(I159="主营业务收入",1,IF(I159="营业收入",2,IF(I159="租赁收入",3,IF(I159="利息收入",4,IF(I159="企业拆借利息收入",5,IF(I159="其他业务收入",6,IF(I159="其他收入",7,IF(I159="主营业务成本",8,IF(I159="营业成本",9,IF(I159="生产成本",10,IF(I159="其他业务成本",11,IF(I159="主营业务支出",12,IF(I159="其他业务支出",13,IF(I159="营业外支出",14,IF(I159="材料采购",15,IF(I159="库存商品",16,IF(I159="库存内销商品",17,IF(I159="其他应收款",18,IF(I159="长期股权投资",19,IF(I159="其他应付款",20,IF(I159="财务费用",21,IF(I159="管理费用",22,IF(I159="管理费",23,IF(I159="销售费用",24,IF(I159="投资收益",25,IF(I159="资产处置收益",26,B))))))))))))))))))))))))))</f>
        <v>1</v>
      </c>
      <c r="I159" s="122" t="s">
        <v>144</v>
      </c>
      <c r="J159" s="122" t="s">
        <v>13</v>
      </c>
      <c r="K159" s="202">
        <v>27411.140000000003</v>
      </c>
      <c r="L159" s="122"/>
      <c r="M159" s="122"/>
      <c r="N159" s="211"/>
      <c r="O159" s="125"/>
      <c r="P159" s="126"/>
      <c r="Q159" s="124"/>
      <c r="R159" s="21"/>
      <c r="S159" s="21"/>
      <c r="T159" s="22"/>
      <c r="U159" s="21"/>
      <c r="V159" s="21"/>
      <c r="W159" s="22"/>
      <c r="X159" s="23"/>
      <c r="Y159" s="23"/>
      <c r="Z159" s="24"/>
      <c r="AA159" s="25">
        <f t="shared" si="12"/>
        <v>27411.14</v>
      </c>
      <c r="AB159" s="266">
        <f t="shared" si="13"/>
        <v>0</v>
      </c>
      <c r="AC159" s="26"/>
      <c r="AD159" s="26"/>
      <c r="AE159" s="26"/>
      <c r="AF159" s="26"/>
      <c r="AG159" s="27"/>
      <c r="AH159" s="26"/>
      <c r="AI159" s="26"/>
      <c r="AJ159" s="26"/>
      <c r="AK159" s="26"/>
      <c r="AL159" s="26"/>
      <c r="AM159" s="26"/>
      <c r="AN159">
        <v>541</v>
      </c>
    </row>
    <row r="160" spans="1:40" ht="14" x14ac:dyDescent="0.25">
      <c r="A16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60" s="11">
        <v>335</v>
      </c>
      <c r="C160" s="12" t="str">
        <f>TEXT(D160,"000")&amp;"-"&amp;TEXT(F160,"000")</f>
        <v>4级-3级</v>
      </c>
      <c r="D160" s="12" t="s">
        <v>37</v>
      </c>
      <c r="E160" s="12" t="s">
        <v>42</v>
      </c>
      <c r="F160" s="12" t="s">
        <v>33</v>
      </c>
      <c r="G160" s="178" t="s">
        <v>362</v>
      </c>
      <c r="H160" s="280">
        <f>IF(I160="主营业务收入",1,IF(I160="营业收入",2,IF(I160="租赁收入",3,IF(I160="利息收入",4,IF(I160="企业拆借利息收入",5,IF(I160="其他业务收入",6,IF(I160="其他收入",7,IF(I160="主营业务成本",8,IF(I160="营业成本",9,IF(I160="生产成本",10,IF(I160="其他业务成本",11,IF(I160="主营业务支出",12,IF(I160="其他业务支出",13,IF(I160="营业外支出",14,IF(I160="材料采购",15,IF(I160="库存商品",16,IF(I160="库存内销商品",17,IF(I160="其他应收款",18,IF(I160="长期股权投资",19,IF(I160="其他应付款",20,IF(I160="财务费用",21,IF(I160="管理费用",22,IF(I160="管理费",23,IF(I160="销售费用",24,IF(I160="投资收益",25,IF(I160="资产处置收益",26,B))))))))))))))))))))))))))</f>
        <v>1</v>
      </c>
      <c r="I160" s="363" t="s">
        <v>144</v>
      </c>
      <c r="J160" s="14" t="s">
        <v>303</v>
      </c>
      <c r="K160" s="202">
        <v>27143.14</v>
      </c>
      <c r="L160" s="87"/>
      <c r="M160" s="87"/>
      <c r="N160" s="207"/>
      <c r="O160" s="89"/>
      <c r="P160" s="89"/>
      <c r="Q160" s="91"/>
      <c r="R160" s="21"/>
      <c r="S160" s="21"/>
      <c r="T160" s="22"/>
      <c r="U160" s="21"/>
      <c r="V160" s="21"/>
      <c r="W160" s="22"/>
      <c r="X160" s="23"/>
      <c r="Y160" s="23"/>
      <c r="Z160" s="24"/>
      <c r="AA160" s="25">
        <f t="shared" si="12"/>
        <v>27143.14</v>
      </c>
      <c r="AB160" s="266">
        <f t="shared" si="13"/>
        <v>0</v>
      </c>
      <c r="AC160" s="26"/>
      <c r="AD160" s="26"/>
      <c r="AE160" s="26"/>
      <c r="AF160" s="26"/>
      <c r="AG160" s="27"/>
      <c r="AH160" s="26"/>
      <c r="AI160" s="26"/>
      <c r="AJ160" s="26"/>
      <c r="AK160" s="26"/>
      <c r="AL160" s="26"/>
      <c r="AM160" s="26"/>
      <c r="AN160">
        <v>277</v>
      </c>
    </row>
    <row r="161" spans="1:40" ht="14" x14ac:dyDescent="0.25">
      <c r="A161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61" s="11">
        <v>528</v>
      </c>
      <c r="C161" s="12" t="s">
        <v>496</v>
      </c>
      <c r="D161" s="12" t="s">
        <v>33</v>
      </c>
      <c r="E161" s="12" t="s">
        <v>114</v>
      </c>
      <c r="F161" s="12" t="s">
        <v>33</v>
      </c>
      <c r="G161" s="12" t="s">
        <v>88</v>
      </c>
      <c r="H161" s="280">
        <f>IF(I161="主营业务收入",1,IF(I161="营业收入",2,IF(I161="租赁收入",3,IF(I161="利息收入",4,IF(I161="企业拆借利息收入",5,IF(I161="其他业务收入",6,IF(I161="其他收入",7,IF(I161="主营业务成本",8,IF(I161="营业成本",9,IF(I161="生产成本",10,IF(I161="其他业务成本",11,IF(I161="主营业务支出",12,IF(I161="其他业务支出",13,IF(I161="营业外支出",14,IF(I161="材料采购",15,IF(I161="库存商品",16,IF(I161="库存内销商品",17,IF(I161="其他应收款",18,IF(I161="长期股权投资",19,IF(I161="其他应付款",20,IF(I161="财务费用",21,IF(I161="管理费用",22,IF(I161="管理费",23,IF(I161="销售费用",24,IF(I161="投资收益",25,IF(I161="资产处置收益",26,B))))))))))))))))))))))))))</f>
        <v>1</v>
      </c>
      <c r="I161" s="122" t="s">
        <v>144</v>
      </c>
      <c r="J161" s="16"/>
      <c r="K161" s="201">
        <v>26396.23</v>
      </c>
      <c r="L161" s="16"/>
      <c r="M161" s="16"/>
      <c r="N161" s="207"/>
      <c r="O161" s="89"/>
      <c r="P161" s="89"/>
      <c r="Q161" s="91"/>
      <c r="R161" s="21"/>
      <c r="S161" s="21"/>
      <c r="T161" s="22"/>
      <c r="U161" s="21"/>
      <c r="V161" s="21"/>
      <c r="W161" s="22"/>
      <c r="X161" s="23"/>
      <c r="Y161" s="23"/>
      <c r="Z161" s="24"/>
      <c r="AA161" s="25">
        <f t="shared" si="12"/>
        <v>26396.23</v>
      </c>
      <c r="AB161" s="266">
        <f t="shared" si="13"/>
        <v>0</v>
      </c>
      <c r="AC161" s="26"/>
      <c r="AD161" s="26"/>
      <c r="AE161" s="26"/>
      <c r="AF161" s="26"/>
      <c r="AG161" s="27"/>
      <c r="AH161" s="26"/>
      <c r="AI161" s="26"/>
      <c r="AJ161" s="26"/>
      <c r="AK161" s="26"/>
      <c r="AL161" s="26"/>
      <c r="AM161" s="26"/>
      <c r="AN161">
        <v>417</v>
      </c>
    </row>
    <row r="162" spans="1:40" ht="13" customHeight="1" x14ac:dyDescent="0.25">
      <c r="A16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62" s="11">
        <v>704</v>
      </c>
      <c r="C162" s="120" t="str">
        <f>TEXT(D162,"000")&amp;"-"&amp;TEXT(F162,"000")</f>
        <v>3级-2级</v>
      </c>
      <c r="D162" s="120" t="s">
        <v>33</v>
      </c>
      <c r="E162" s="120" t="s">
        <v>117</v>
      </c>
      <c r="F162" s="120" t="s">
        <v>29</v>
      </c>
      <c r="G162" s="120" t="s">
        <v>57</v>
      </c>
      <c r="H162" s="280">
        <f>IF(I162="主营业务收入",1,IF(I162="营业收入",2,IF(I162="租赁收入",3,IF(I162="利息收入",4,IF(I162="企业拆借利息收入",5,IF(I162="其他业务收入",6,IF(I162="其他收入",7,IF(I162="主营业务成本",8,IF(I162="营业成本",9,IF(I162="生产成本",10,IF(I162="其他业务成本",11,IF(I162="主营业务支出",12,IF(I162="其他业务支出",13,IF(I162="营业外支出",14,IF(I162="材料采购",15,IF(I162="库存商品",16,IF(I162="库存内销商品",17,IF(I162="其他应收款",18,IF(I162="长期股权投资",19,IF(I162="其他应付款",20,IF(I162="财务费用",21,IF(I162="管理费用",22,IF(I162="管理费",23,IF(I162="销售费用",24,IF(I162="投资收益",25,IF(I162="资产处置收益",26,B))))))))))))))))))))))))))</f>
        <v>1</v>
      </c>
      <c r="I162" s="122" t="s">
        <v>144</v>
      </c>
      <c r="J162" s="122"/>
      <c r="K162" s="202">
        <v>24336.28</v>
      </c>
      <c r="L162" s="122"/>
      <c r="M162" s="122"/>
      <c r="N162" s="202"/>
      <c r="O162" s="125"/>
      <c r="P162" s="126"/>
      <c r="Q162" s="124"/>
      <c r="R162" s="21"/>
      <c r="S162" s="21"/>
      <c r="T162" s="22"/>
      <c r="U162" s="21"/>
      <c r="V162" s="21"/>
      <c r="W162" s="22"/>
      <c r="X162" s="23"/>
      <c r="Y162" s="23"/>
      <c r="Z162" s="24"/>
      <c r="AA162" s="25">
        <f t="shared" si="12"/>
        <v>24336.28</v>
      </c>
      <c r="AB162" s="266">
        <f t="shared" si="13"/>
        <v>0</v>
      </c>
      <c r="AC162" s="26"/>
      <c r="AD162" s="26"/>
      <c r="AE162" s="26"/>
      <c r="AF162" s="26"/>
      <c r="AG162" s="27"/>
      <c r="AH162" s="26"/>
      <c r="AI162" s="26"/>
      <c r="AJ162" s="26"/>
      <c r="AK162" s="26"/>
      <c r="AL162" s="26"/>
      <c r="AM162" s="26"/>
      <c r="AN162">
        <v>580</v>
      </c>
    </row>
    <row r="163" spans="1:40" ht="14" x14ac:dyDescent="0.25">
      <c r="A163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163" s="11">
        <v>170</v>
      </c>
      <c r="C163" s="12" t="str">
        <f>TEXT(D163,"000")&amp;"-"&amp;TEXT(F163,"000")</f>
        <v>3级-3级</v>
      </c>
      <c r="D163" s="12" t="s">
        <v>33</v>
      </c>
      <c r="E163" s="12" t="s">
        <v>232</v>
      </c>
      <c r="F163" s="12" t="s">
        <v>33</v>
      </c>
      <c r="G163" s="12" t="s">
        <v>159</v>
      </c>
      <c r="H163" s="280">
        <f>IF(I163="主营业务收入",1,IF(I163="营业收入",2,IF(I163="租赁收入",3,IF(I163="利息收入",4,IF(I163="企业拆借利息收入",5,IF(I163="其他业务收入",6,IF(I163="其他收入",7,IF(I163="主营业务成本",8,IF(I163="营业成本",9,IF(I163="生产成本",10,IF(I163="其他业务成本",11,IF(I163="主营业务支出",12,IF(I163="其他业务支出",13,IF(I163="营业外支出",14,IF(I163="材料采购",15,IF(I163="库存商品",16,IF(I163="库存内销商品",17,IF(I163="其他应收款",18,IF(I163="长期股权投资",19,IF(I163="其他应付款",20,IF(I163="财务费用",21,IF(I163="管理费用",22,IF(I163="管理费",23,IF(I163="销售费用",24,IF(I163="投资收益",25,IF(I163="资产处置收益",26,B))))))))))))))))))))))))))</f>
        <v>1</v>
      </c>
      <c r="I163" s="122" t="s">
        <v>144</v>
      </c>
      <c r="J163" s="14" t="s">
        <v>210</v>
      </c>
      <c r="K163" s="201">
        <v>23865.74</v>
      </c>
      <c r="L163" s="16"/>
      <c r="M163" s="16"/>
      <c r="N163" s="207"/>
      <c r="O163" s="89"/>
      <c r="P163" s="90"/>
      <c r="Q163" s="91"/>
      <c r="R163" s="21"/>
      <c r="S163" s="21"/>
      <c r="T163" s="22"/>
      <c r="U163" s="21"/>
      <c r="V163" s="21"/>
      <c r="W163" s="22"/>
      <c r="X163" s="23"/>
      <c r="Y163" s="23"/>
      <c r="Z163" s="24"/>
      <c r="AA163" s="25">
        <f t="shared" si="12"/>
        <v>23865.74</v>
      </c>
      <c r="AB163" s="266">
        <f t="shared" si="13"/>
        <v>0</v>
      </c>
      <c r="AC163" s="26"/>
      <c r="AD163" s="26"/>
      <c r="AE163" s="26"/>
      <c r="AF163" s="26"/>
      <c r="AG163" s="27"/>
      <c r="AH163" s="26"/>
      <c r="AI163" s="26"/>
      <c r="AJ163" s="26"/>
      <c r="AK163" s="26"/>
      <c r="AL163" s="26"/>
      <c r="AM163" s="26"/>
      <c r="AN163">
        <v>153</v>
      </c>
    </row>
    <row r="164" spans="1:40" ht="13" customHeight="1" x14ac:dyDescent="0.25">
      <c r="A16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64" s="11">
        <v>588</v>
      </c>
      <c r="C164" s="120" t="str">
        <f>TEXT(D164,"000")&amp;"-"&amp;TEXT(F164,"000")</f>
        <v>3级-2级</v>
      </c>
      <c r="D164" s="120" t="s">
        <v>33</v>
      </c>
      <c r="E164" s="120" t="s">
        <v>519</v>
      </c>
      <c r="F164" s="120" t="s">
        <v>29</v>
      </c>
      <c r="G164" s="120" t="s">
        <v>55</v>
      </c>
      <c r="H164" s="280">
        <f>IF(I164="主营业务收入",1,IF(I164="营业收入",2,IF(I164="租赁收入",3,IF(I164="利息收入",4,IF(I164="企业拆借利息收入",5,IF(I164="其他业务收入",6,IF(I164="其他收入",7,IF(I164="主营业务成本",8,IF(I164="营业成本",9,IF(I164="生产成本",10,IF(I164="其他业务成本",11,IF(I164="主营业务支出",12,IF(I164="其他业务支出",13,IF(I164="营业外支出",14,IF(I164="材料采购",15,IF(I164="库存商品",16,IF(I164="库存内销商品",17,IF(I164="其他应收款",18,IF(I164="长期股权投资",19,IF(I164="其他应付款",20,IF(I164="财务费用",21,IF(I164="管理费用",22,IF(I164="管理费",23,IF(I164="销售费用",24,IF(I164="投资收益",25,IF(I164="资产处置收益",26,B))))))))))))))))))))))))))</f>
        <v>1</v>
      </c>
      <c r="I164" s="122" t="s">
        <v>144</v>
      </c>
      <c r="J164" s="122" t="s">
        <v>521</v>
      </c>
      <c r="K164" s="202">
        <v>23646.02</v>
      </c>
      <c r="L164" s="122"/>
      <c r="M164" s="122"/>
      <c r="N164" s="202"/>
      <c r="O164" s="125"/>
      <c r="P164" s="126"/>
      <c r="Q164" s="124"/>
      <c r="R164" s="21"/>
      <c r="S164" s="21"/>
      <c r="T164" s="22"/>
      <c r="U164" s="21"/>
      <c r="V164" s="21"/>
      <c r="W164" s="22"/>
      <c r="X164" s="23"/>
      <c r="Y164" s="23"/>
      <c r="Z164" s="24"/>
      <c r="AA164" s="25">
        <f t="shared" si="12"/>
        <v>23646.02</v>
      </c>
      <c r="AB164" s="266">
        <f t="shared" si="13"/>
        <v>0</v>
      </c>
      <c r="AC164" s="26"/>
      <c r="AD164" s="26"/>
      <c r="AE164" s="26"/>
      <c r="AF164" s="26"/>
      <c r="AG164" s="27"/>
      <c r="AH164" s="26"/>
      <c r="AI164" s="26"/>
      <c r="AJ164" s="26"/>
      <c r="AK164" s="26"/>
      <c r="AL164" s="26"/>
      <c r="AM164" s="26"/>
      <c r="AN164">
        <v>475</v>
      </c>
    </row>
    <row r="165" spans="1:40" ht="14" x14ac:dyDescent="0.25">
      <c r="A16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65" s="11">
        <v>669</v>
      </c>
      <c r="C165" s="120" t="str">
        <f>TEXT(D165,"000")&amp;"-"&amp;TEXT(F165,"000")</f>
        <v>3级-2级</v>
      </c>
      <c r="D165" s="120" t="s">
        <v>33</v>
      </c>
      <c r="E165" s="120" t="s">
        <v>146</v>
      </c>
      <c r="F165" s="120" t="s">
        <v>29</v>
      </c>
      <c r="G165" s="120" t="s">
        <v>53</v>
      </c>
      <c r="H165" s="280">
        <f>IF(I165="主营业务收入",1,IF(I165="营业收入",2,IF(I165="租赁收入",3,IF(I165="利息收入",4,IF(I165="企业拆借利息收入",5,IF(I165="其他业务收入",6,IF(I165="其他收入",7,IF(I165="主营业务成本",8,IF(I165="营业成本",9,IF(I165="生产成本",10,IF(I165="其他业务成本",11,IF(I165="主营业务支出",12,IF(I165="其他业务支出",13,IF(I165="营业外支出",14,IF(I165="材料采购",15,IF(I165="库存商品",16,IF(I165="库存内销商品",17,IF(I165="其他应收款",18,IF(I165="长期股权投资",19,IF(I165="其他应付款",20,IF(I165="财务费用",21,IF(I165="管理费用",22,IF(I165="管理费",23,IF(I165="销售费用",24,IF(I165="投资收益",25,IF(I165="资产处置收益",26,B))))))))))))))))))))))))))</f>
        <v>1</v>
      </c>
      <c r="I165" s="122" t="s">
        <v>144</v>
      </c>
      <c r="J165" s="122" t="s">
        <v>13</v>
      </c>
      <c r="K165" s="202">
        <v>22697.35</v>
      </c>
      <c r="L165" s="122"/>
      <c r="M165" s="122"/>
      <c r="N165" s="202"/>
      <c r="O165" s="125"/>
      <c r="P165" s="125"/>
      <c r="Q165" s="124"/>
      <c r="R165" s="21"/>
      <c r="S165" s="21"/>
      <c r="T165" s="22"/>
      <c r="U165" s="21"/>
      <c r="V165" s="21"/>
      <c r="W165" s="22"/>
      <c r="X165" s="23"/>
      <c r="Y165" s="23"/>
      <c r="Z165" s="24"/>
      <c r="AA165" s="25">
        <f t="shared" si="12"/>
        <v>22697.35</v>
      </c>
      <c r="AB165" s="266">
        <f t="shared" si="13"/>
        <v>0</v>
      </c>
      <c r="AC165" s="26"/>
      <c r="AD165" s="26"/>
      <c r="AE165" s="26"/>
      <c r="AF165" s="26"/>
      <c r="AG165" s="27"/>
      <c r="AH165" s="26"/>
      <c r="AI165" s="26"/>
      <c r="AJ165" s="26"/>
      <c r="AK165" s="26"/>
      <c r="AL165" s="26"/>
      <c r="AM165" s="26"/>
      <c r="AN165">
        <v>548</v>
      </c>
    </row>
    <row r="166" spans="1:40" ht="14" x14ac:dyDescent="0.25">
      <c r="A166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166" s="11">
        <v>72</v>
      </c>
      <c r="C166" s="12" t="str">
        <f>TEXT(D166,"000")&amp;"-"&amp;TEXT(F166,"000")</f>
        <v>2级-3级</v>
      </c>
      <c r="D166" s="12" t="s">
        <v>29</v>
      </c>
      <c r="E166" s="12" t="s">
        <v>125</v>
      </c>
      <c r="F166" s="12" t="s">
        <v>33</v>
      </c>
      <c r="G166" s="12" t="s">
        <v>127</v>
      </c>
      <c r="H166" s="280">
        <f>IF(I166="主营业务收入",1,IF(I166="营业收入",2,IF(I166="租赁收入",3,IF(I166="利息收入",4,IF(I166="企业拆借利息收入",5,IF(I166="其他业务收入",6,IF(I166="其他收入",7,IF(I166="主营业务成本",8,IF(I166="营业成本",9,IF(I166="生产成本",10,IF(I166="其他业务成本",11,IF(I166="主营业务支出",12,IF(I166="其他业务支出",13,IF(I166="营业外支出",14,IF(I166="材料采购",15,IF(I166="库存商品",16,IF(I166="库存内销商品",17,IF(I166="其他应收款",18,IF(I166="长期股权投资",19,IF(I166="其他应付款",20,IF(I166="财务费用",21,IF(I166="管理费用",22,IF(I166="管理费",23,IF(I166="销售费用",24,IF(I166="投资收益",25,IF(I166="资产处置收益",26,B))))))))))))))))))))))))))</f>
        <v>1</v>
      </c>
      <c r="I166" s="122" t="s">
        <v>144</v>
      </c>
      <c r="J166" s="14" t="s">
        <v>145</v>
      </c>
      <c r="K166" s="201">
        <v>22123.89</v>
      </c>
      <c r="L166" s="16"/>
      <c r="M166" s="16"/>
      <c r="N166" s="207"/>
      <c r="O166" s="89"/>
      <c r="P166" s="89"/>
      <c r="Q166" s="91"/>
      <c r="R166" s="21"/>
      <c r="S166" s="21"/>
      <c r="T166" s="22"/>
      <c r="U166" s="21"/>
      <c r="V166" s="21"/>
      <c r="W166" s="22"/>
      <c r="X166" s="23"/>
      <c r="Y166" s="23"/>
      <c r="Z166" s="24"/>
      <c r="AA166" s="25">
        <f t="shared" si="12"/>
        <v>22123.89</v>
      </c>
      <c r="AB166" s="266">
        <f t="shared" si="13"/>
        <v>0</v>
      </c>
      <c r="AC166" s="26"/>
      <c r="AD166" s="26"/>
      <c r="AE166" s="26"/>
      <c r="AF166" s="26"/>
      <c r="AG166" s="27"/>
      <c r="AH166" s="26"/>
      <c r="AI166" s="26"/>
      <c r="AJ166" s="26"/>
      <c r="AK166" s="26"/>
      <c r="AL166" s="26"/>
      <c r="AM166" s="26"/>
      <c r="AN166">
        <v>60</v>
      </c>
    </row>
    <row r="167" spans="1:40" ht="14" x14ac:dyDescent="0.25">
      <c r="A167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67" s="11">
        <v>562</v>
      </c>
      <c r="C167" s="12" t="s">
        <v>500</v>
      </c>
      <c r="D167" s="12" t="s">
        <v>33</v>
      </c>
      <c r="E167" s="12" t="s">
        <v>458</v>
      </c>
      <c r="F167" s="12" t="s">
        <v>27</v>
      </c>
      <c r="G167" s="12" t="s">
        <v>180</v>
      </c>
      <c r="H167" s="280">
        <f>IF(I167="主营业务收入",1,IF(I167="营业收入",2,IF(I167="租赁收入",3,IF(I167="利息收入",4,IF(I167="企业拆借利息收入",5,IF(I167="其他业务收入",6,IF(I167="其他收入",7,IF(I167="主营业务成本",8,IF(I167="营业成本",9,IF(I167="生产成本",10,IF(I167="其他业务成本",11,IF(I167="主营业务支出",12,IF(I167="其他业务支出",13,IF(I167="营业外支出",14,IF(I167="材料采购",15,IF(I167="库存商品",16,IF(I167="库存内销商品",17,IF(I167="其他应收款",18,IF(I167="长期股权投资",19,IF(I167="其他应付款",20,IF(I167="财务费用",21,IF(I167="管理费用",22,IF(I167="管理费",23,IF(I167="销售费用",24,IF(I167="投资收益",25,IF(I167="资产处置收益",26,B))))))))))))))))))))))))))</f>
        <v>1</v>
      </c>
      <c r="I167" s="122" t="s">
        <v>144</v>
      </c>
      <c r="J167" s="16"/>
      <c r="K167" s="201">
        <v>22030.090000000004</v>
      </c>
      <c r="L167" s="16"/>
      <c r="M167" s="16"/>
      <c r="N167" s="207"/>
      <c r="O167" s="89"/>
      <c r="P167" s="90"/>
      <c r="Q167" s="91"/>
      <c r="R167" s="21"/>
      <c r="S167" s="21"/>
      <c r="T167" s="22"/>
      <c r="U167" s="21"/>
      <c r="V167" s="21"/>
      <c r="W167" s="22"/>
      <c r="X167" s="23"/>
      <c r="Y167" s="23"/>
      <c r="Z167" s="24"/>
      <c r="AA167" s="25">
        <f t="shared" si="12"/>
        <v>22030.09</v>
      </c>
      <c r="AB167" s="266">
        <f t="shared" si="13"/>
        <v>0</v>
      </c>
      <c r="AC167" s="26"/>
      <c r="AD167" s="26"/>
      <c r="AE167" s="26"/>
      <c r="AF167" s="26"/>
      <c r="AG167" s="27"/>
      <c r="AH167" s="26"/>
      <c r="AI167" s="26"/>
      <c r="AJ167" s="26"/>
      <c r="AK167" s="26"/>
      <c r="AL167" s="26"/>
      <c r="AM167" s="26"/>
      <c r="AN167">
        <v>451</v>
      </c>
    </row>
    <row r="168" spans="1:40" ht="14" x14ac:dyDescent="0.25">
      <c r="A16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68" s="11">
        <v>525</v>
      </c>
      <c r="C168" s="12" t="s">
        <v>496</v>
      </c>
      <c r="D168" s="12" t="s">
        <v>33</v>
      </c>
      <c r="E168" s="12" t="s">
        <v>114</v>
      </c>
      <c r="F168" s="12" t="s">
        <v>33</v>
      </c>
      <c r="G168" s="12" t="s">
        <v>80</v>
      </c>
      <c r="H168" s="280">
        <f>IF(I168="主营业务收入",1,IF(I168="营业收入",2,IF(I168="租赁收入",3,IF(I168="利息收入",4,IF(I168="企业拆借利息收入",5,IF(I168="其他业务收入",6,IF(I168="其他收入",7,IF(I168="主营业务成本",8,IF(I168="营业成本",9,IF(I168="生产成本",10,IF(I168="其他业务成本",11,IF(I168="主营业务支出",12,IF(I168="其他业务支出",13,IF(I168="营业外支出",14,IF(I168="材料采购",15,IF(I168="库存商品",16,IF(I168="库存内销商品",17,IF(I168="其他应收款",18,IF(I168="长期股权投资",19,IF(I168="其他应付款",20,IF(I168="财务费用",21,IF(I168="管理费用",22,IF(I168="管理费",23,IF(I168="销售费用",24,IF(I168="投资收益",25,IF(I168="资产处置收益",26,B))))))))))))))))))))))))))</f>
        <v>1</v>
      </c>
      <c r="I168" s="122" t="s">
        <v>144</v>
      </c>
      <c r="J168" s="16"/>
      <c r="K168" s="201">
        <v>20021.080000000002</v>
      </c>
      <c r="L168" s="16"/>
      <c r="M168" s="16"/>
      <c r="N168" s="207"/>
      <c r="O168" s="89"/>
      <c r="P168" s="89"/>
      <c r="Q168" s="91"/>
      <c r="R168" s="21"/>
      <c r="S168" s="21"/>
      <c r="T168" s="22"/>
      <c r="U168" s="21"/>
      <c r="V168" s="21"/>
      <c r="W168" s="22"/>
      <c r="X168" s="23"/>
      <c r="Y168" s="23"/>
      <c r="Z168" s="24"/>
      <c r="AA168" s="25">
        <f t="shared" si="12"/>
        <v>20021.080000000002</v>
      </c>
      <c r="AB168" s="266">
        <f t="shared" si="13"/>
        <v>0</v>
      </c>
      <c r="AC168" s="26"/>
      <c r="AD168" s="26"/>
      <c r="AE168" s="26"/>
      <c r="AF168" s="26"/>
      <c r="AG168" s="27"/>
      <c r="AH168" s="26"/>
      <c r="AI168" s="26"/>
      <c r="AJ168" s="26"/>
      <c r="AK168" s="26"/>
      <c r="AL168" s="26"/>
      <c r="AM168" s="26"/>
      <c r="AN168">
        <v>414</v>
      </c>
    </row>
    <row r="169" spans="1:40" ht="14" x14ac:dyDescent="0.25">
      <c r="A16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69" s="11">
        <v>718</v>
      </c>
      <c r="C169" s="120" t="str">
        <f>TEXT(D169,"000")&amp;"-"&amp;TEXT(F169,"000")</f>
        <v>3级-3级</v>
      </c>
      <c r="D169" s="120" t="s">
        <v>33</v>
      </c>
      <c r="E169" s="120" t="s">
        <v>117</v>
      </c>
      <c r="F169" s="120" t="s">
        <v>33</v>
      </c>
      <c r="G169" s="120" t="s">
        <v>298</v>
      </c>
      <c r="H169" s="280">
        <f>IF(I169="主营业务收入",1,IF(I169="营业收入",2,IF(I169="租赁收入",3,IF(I169="利息收入",4,IF(I169="企业拆借利息收入",5,IF(I169="其他业务收入",6,IF(I169="其他收入",7,IF(I169="主营业务成本",8,IF(I169="营业成本",9,IF(I169="生产成本",10,IF(I169="其他业务成本",11,IF(I169="主营业务支出",12,IF(I169="其他业务支出",13,IF(I169="营业外支出",14,IF(I169="材料采购",15,IF(I169="库存商品",16,IF(I169="库存内销商品",17,IF(I169="其他应收款",18,IF(I169="长期股权投资",19,IF(I169="其他应付款",20,IF(I169="财务费用",21,IF(I169="管理费用",22,IF(I169="管理费",23,IF(I169="销售费用",24,IF(I169="投资收益",25,IF(I169="资产处置收益",26,B))))))))))))))))))))))))))</f>
        <v>1</v>
      </c>
      <c r="I169" s="122" t="s">
        <v>144</v>
      </c>
      <c r="J169" s="122"/>
      <c r="K169" s="202">
        <v>19469.03</v>
      </c>
      <c r="L169" s="122"/>
      <c r="M169" s="122"/>
      <c r="N169" s="202"/>
      <c r="O169" s="125"/>
      <c r="P169" s="125"/>
      <c r="Q169" s="124"/>
      <c r="R169" s="21"/>
      <c r="S169" s="21"/>
      <c r="T169" s="22"/>
      <c r="U169" s="22"/>
      <c r="V169" s="22"/>
      <c r="W169" s="22"/>
      <c r="X169" s="22"/>
      <c r="Y169" s="22"/>
      <c r="Z169" s="24"/>
      <c r="AA169" s="25">
        <f t="shared" si="12"/>
        <v>19469.03</v>
      </c>
      <c r="AB169" s="266">
        <f t="shared" si="13"/>
        <v>0</v>
      </c>
      <c r="AC169" s="26"/>
      <c r="AD169" s="26"/>
      <c r="AE169" s="26"/>
      <c r="AF169" s="26"/>
      <c r="AG169" s="27"/>
      <c r="AH169" s="26"/>
      <c r="AI169" s="26"/>
      <c r="AJ169" s="26"/>
      <c r="AK169" s="26"/>
      <c r="AL169" s="26"/>
      <c r="AM169" s="26"/>
      <c r="AN169">
        <v>594</v>
      </c>
    </row>
    <row r="170" spans="1:40" ht="14" x14ac:dyDescent="0.25">
      <c r="A17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70" s="11">
        <v>542</v>
      </c>
      <c r="C170" s="12" t="s">
        <v>497</v>
      </c>
      <c r="D170" s="12" t="s">
        <v>33</v>
      </c>
      <c r="E170" s="12" t="s">
        <v>114</v>
      </c>
      <c r="F170" s="12" t="s">
        <v>29</v>
      </c>
      <c r="G170" s="12" t="s">
        <v>50</v>
      </c>
      <c r="H170" s="280">
        <f>IF(I170="主营业务收入",1,IF(I170="营业收入",2,IF(I170="租赁收入",3,IF(I170="利息收入",4,IF(I170="企业拆借利息收入",5,IF(I170="其他业务收入",6,IF(I170="其他收入",7,IF(I170="主营业务成本",8,IF(I170="营业成本",9,IF(I170="生产成本",10,IF(I170="其他业务成本",11,IF(I170="主营业务支出",12,IF(I170="其他业务支出",13,IF(I170="营业外支出",14,IF(I170="材料采购",15,IF(I170="库存商品",16,IF(I170="库存内销商品",17,IF(I170="其他应收款",18,IF(I170="长期股权投资",19,IF(I170="其他应付款",20,IF(I170="财务费用",21,IF(I170="管理费用",22,IF(I170="管理费",23,IF(I170="销售费用",24,IF(I170="投资收益",25,IF(I170="资产处置收益",26,B))))))))))))))))))))))))))</f>
        <v>1</v>
      </c>
      <c r="I170" s="122" t="s">
        <v>144</v>
      </c>
      <c r="J170" s="16"/>
      <c r="K170" s="201">
        <v>18249.54</v>
      </c>
      <c r="L170" s="16"/>
      <c r="M170" s="16"/>
      <c r="N170" s="207"/>
      <c r="O170" s="89"/>
      <c r="P170" s="90"/>
      <c r="Q170" s="91"/>
      <c r="R170" s="21"/>
      <c r="S170" s="21"/>
      <c r="T170" s="22"/>
      <c r="U170" s="21"/>
      <c r="V170" s="21"/>
      <c r="W170" s="22"/>
      <c r="X170" s="23"/>
      <c r="Y170" s="23"/>
      <c r="Z170" s="24"/>
      <c r="AA170" s="25">
        <f t="shared" si="12"/>
        <v>18249.54</v>
      </c>
      <c r="AB170" s="266">
        <f t="shared" si="13"/>
        <v>0</v>
      </c>
      <c r="AC170" s="26"/>
      <c r="AD170" s="26"/>
      <c r="AE170" s="26"/>
      <c r="AF170" s="26"/>
      <c r="AG170" s="27"/>
      <c r="AH170" s="26"/>
      <c r="AI170" s="26"/>
      <c r="AJ170" s="26"/>
      <c r="AK170" s="26"/>
      <c r="AL170" s="26"/>
      <c r="AM170" s="26"/>
      <c r="AN170">
        <v>431</v>
      </c>
    </row>
    <row r="171" spans="1:40" ht="14" x14ac:dyDescent="0.25">
      <c r="A171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71" s="11">
        <v>527</v>
      </c>
      <c r="C171" s="12" t="s">
        <v>496</v>
      </c>
      <c r="D171" s="12" t="s">
        <v>33</v>
      </c>
      <c r="E171" s="12" t="s">
        <v>114</v>
      </c>
      <c r="F171" s="12" t="s">
        <v>33</v>
      </c>
      <c r="G171" s="12" t="s">
        <v>97</v>
      </c>
      <c r="H171" s="280">
        <f>IF(I171="主营业务收入",1,IF(I171="营业收入",2,IF(I171="租赁收入",3,IF(I171="利息收入",4,IF(I171="企业拆借利息收入",5,IF(I171="其他业务收入",6,IF(I171="其他收入",7,IF(I171="主营业务成本",8,IF(I171="营业成本",9,IF(I171="生产成本",10,IF(I171="其他业务成本",11,IF(I171="主营业务支出",12,IF(I171="其他业务支出",13,IF(I171="营业外支出",14,IF(I171="材料采购",15,IF(I171="库存商品",16,IF(I171="库存内销商品",17,IF(I171="其他应收款",18,IF(I171="长期股权投资",19,IF(I171="其他应付款",20,IF(I171="财务费用",21,IF(I171="管理费用",22,IF(I171="管理费",23,IF(I171="销售费用",24,IF(I171="投资收益",25,IF(I171="资产处置收益",26,B))))))))))))))))))))))))))</f>
        <v>1</v>
      </c>
      <c r="I171" s="122" t="s">
        <v>144</v>
      </c>
      <c r="J171" s="16"/>
      <c r="K171" s="201">
        <v>18028.3</v>
      </c>
      <c r="L171" s="16"/>
      <c r="M171" s="16"/>
      <c r="N171" s="207"/>
      <c r="O171" s="89"/>
      <c r="P171" s="89"/>
      <c r="Q171" s="91"/>
      <c r="R171" s="21"/>
      <c r="S171" s="21"/>
      <c r="T171" s="22"/>
      <c r="U171" s="21"/>
      <c r="V171" s="21"/>
      <c r="W171" s="22"/>
      <c r="X171" s="23"/>
      <c r="Y171" s="23"/>
      <c r="Z171" s="24"/>
      <c r="AA171" s="25">
        <f t="shared" si="12"/>
        <v>18028.3</v>
      </c>
      <c r="AB171" s="266">
        <f t="shared" si="13"/>
        <v>0</v>
      </c>
      <c r="AC171" s="26"/>
      <c r="AD171" s="26"/>
      <c r="AE171" s="26"/>
      <c r="AF171" s="26"/>
      <c r="AG171" s="27"/>
      <c r="AH171" s="26"/>
      <c r="AI171" s="26"/>
      <c r="AJ171" s="26"/>
      <c r="AK171" s="26"/>
      <c r="AL171" s="26"/>
      <c r="AM171" s="26"/>
      <c r="AN171">
        <v>416</v>
      </c>
    </row>
    <row r="172" spans="1:40" ht="14" x14ac:dyDescent="0.25">
      <c r="A17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72" s="11">
        <v>538</v>
      </c>
      <c r="C172" s="12" t="s">
        <v>497</v>
      </c>
      <c r="D172" s="12" t="s">
        <v>33</v>
      </c>
      <c r="E172" s="12" t="s">
        <v>114</v>
      </c>
      <c r="F172" s="12" t="s">
        <v>29</v>
      </c>
      <c r="G172" s="12" t="s">
        <v>57</v>
      </c>
      <c r="H172" s="280">
        <f>IF(I172="主营业务收入",1,IF(I172="营业收入",2,IF(I172="租赁收入",3,IF(I172="利息收入",4,IF(I172="企业拆借利息收入",5,IF(I172="其他业务收入",6,IF(I172="其他收入",7,IF(I172="主营业务成本",8,IF(I172="营业成本",9,IF(I172="生产成本",10,IF(I172="其他业务成本",11,IF(I172="主营业务支出",12,IF(I172="其他业务支出",13,IF(I172="营业外支出",14,IF(I172="材料采购",15,IF(I172="库存商品",16,IF(I172="库存内销商品",17,IF(I172="其他应收款",18,IF(I172="长期股权投资",19,IF(I172="其他应付款",20,IF(I172="财务费用",21,IF(I172="管理费用",22,IF(I172="管理费",23,IF(I172="销售费用",24,IF(I172="投资收益",25,IF(I172="资产处置收益",26,B))))))))))))))))))))))))))</f>
        <v>1</v>
      </c>
      <c r="I172" s="122" t="s">
        <v>144</v>
      </c>
      <c r="J172" s="16"/>
      <c r="K172" s="201">
        <v>17521.28</v>
      </c>
      <c r="L172" s="16"/>
      <c r="M172" s="16"/>
      <c r="N172" s="207"/>
      <c r="O172" s="89"/>
      <c r="P172" s="89"/>
      <c r="Q172" s="91"/>
      <c r="R172" s="21"/>
      <c r="S172" s="21"/>
      <c r="T172" s="22"/>
      <c r="U172" s="21"/>
      <c r="V172" s="21"/>
      <c r="W172" s="22"/>
      <c r="X172" s="23"/>
      <c r="Y172" s="23"/>
      <c r="Z172" s="24"/>
      <c r="AA172" s="25">
        <f t="shared" si="12"/>
        <v>17521.28</v>
      </c>
      <c r="AB172" s="266">
        <f t="shared" si="13"/>
        <v>0</v>
      </c>
      <c r="AC172" s="26"/>
      <c r="AD172" s="26"/>
      <c r="AE172" s="26"/>
      <c r="AF172" s="26"/>
      <c r="AG172" s="27"/>
      <c r="AH172" s="26"/>
      <c r="AI172" s="26"/>
      <c r="AJ172" s="26"/>
      <c r="AK172" s="26"/>
      <c r="AL172" s="26"/>
      <c r="AM172" s="26"/>
      <c r="AN172">
        <v>427</v>
      </c>
    </row>
    <row r="173" spans="1:40" ht="14" x14ac:dyDescent="0.25">
      <c r="A17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73" s="11">
        <v>707</v>
      </c>
      <c r="C173" s="120" t="str">
        <f>TEXT(D173,"000")&amp;"-"&amp;TEXT(F173,"000")</f>
        <v>3级-3级</v>
      </c>
      <c r="D173" s="120" t="s">
        <v>33</v>
      </c>
      <c r="E173" s="120" t="s">
        <v>117</v>
      </c>
      <c r="F173" s="120" t="s">
        <v>33</v>
      </c>
      <c r="G173" s="120" t="s">
        <v>352</v>
      </c>
      <c r="H173" s="280">
        <f>IF(I173="主营业务收入",1,IF(I173="营业收入",2,IF(I173="租赁收入",3,IF(I173="利息收入",4,IF(I173="企业拆借利息收入",5,IF(I173="其他业务收入",6,IF(I173="其他收入",7,IF(I173="主营业务成本",8,IF(I173="营业成本",9,IF(I173="生产成本",10,IF(I173="其他业务成本",11,IF(I173="主营业务支出",12,IF(I173="其他业务支出",13,IF(I173="营业外支出",14,IF(I173="材料采购",15,IF(I173="库存商品",16,IF(I173="库存内销商品",17,IF(I173="其他应收款",18,IF(I173="长期股权投资",19,IF(I173="其他应付款",20,IF(I173="财务费用",21,IF(I173="管理费用",22,IF(I173="管理费",23,IF(I173="销售费用",24,IF(I173="投资收益",25,IF(I173="资产处置收益",26,B))))))))))))))))))))))))))</f>
        <v>1</v>
      </c>
      <c r="I173" s="122" t="s">
        <v>144</v>
      </c>
      <c r="J173" s="122"/>
      <c r="K173" s="202">
        <v>17292.490000000002</v>
      </c>
      <c r="L173" s="122"/>
      <c r="M173" s="122"/>
      <c r="N173" s="202"/>
      <c r="O173" s="125"/>
      <c r="P173" s="125"/>
      <c r="Q173" s="124"/>
      <c r="R173" s="21"/>
      <c r="S173" s="21"/>
      <c r="T173" s="22"/>
      <c r="U173" s="21"/>
      <c r="V173" s="21"/>
      <c r="W173" s="22"/>
      <c r="X173" s="23"/>
      <c r="Y173" s="23"/>
      <c r="Z173" s="24"/>
      <c r="AA173" s="25">
        <f t="shared" si="12"/>
        <v>17292.490000000002</v>
      </c>
      <c r="AB173" s="266">
        <f t="shared" si="13"/>
        <v>0</v>
      </c>
      <c r="AC173" s="26"/>
      <c r="AD173" s="26"/>
      <c r="AE173" s="26"/>
      <c r="AF173" s="26"/>
      <c r="AG173" s="27"/>
      <c r="AH173" s="26"/>
      <c r="AI173" s="26"/>
      <c r="AJ173" s="26"/>
      <c r="AK173" s="26"/>
      <c r="AL173" s="26"/>
      <c r="AM173" s="26"/>
      <c r="AN173">
        <v>583</v>
      </c>
    </row>
    <row r="174" spans="1:40" ht="13" customHeight="1" x14ac:dyDescent="0.25">
      <c r="A17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74" s="11">
        <v>348</v>
      </c>
      <c r="C174" s="12" t="str">
        <f>TEXT(D174,"000")&amp;"-"&amp;TEXT(F174,"000")</f>
        <v>4级-3级</v>
      </c>
      <c r="D174" s="12" t="s">
        <v>37</v>
      </c>
      <c r="E174" s="12" t="s">
        <v>42</v>
      </c>
      <c r="F174" s="12" t="s">
        <v>33</v>
      </c>
      <c r="G174" s="268" t="s">
        <v>146</v>
      </c>
      <c r="H174" s="280">
        <f>IF(I174="主营业务收入",1,IF(I174="营业收入",2,IF(I174="租赁收入",3,IF(I174="利息收入",4,IF(I174="企业拆借利息收入",5,IF(I174="其他业务收入",6,IF(I174="其他收入",7,IF(I174="主营业务成本",8,IF(I174="营业成本",9,IF(I174="生产成本",10,IF(I174="其他业务成本",11,IF(I174="主营业务支出",12,IF(I174="其他业务支出",13,IF(I174="营业外支出",14,IF(I174="材料采购",15,IF(I174="库存商品",16,IF(I174="库存内销商品",17,IF(I174="其他应收款",18,IF(I174="长期股权投资",19,IF(I174="其他应付款",20,IF(I174="财务费用",21,IF(I174="管理费用",22,IF(I174="管理费",23,IF(I174="销售费用",24,IF(I174="投资收益",25,IF(I174="资产处置收益",26,B))))))))))))))))))))))))))</f>
        <v>1</v>
      </c>
      <c r="I174" s="363" t="s">
        <v>144</v>
      </c>
      <c r="J174" s="92" t="s">
        <v>810</v>
      </c>
      <c r="K174" s="202">
        <v>17205.63</v>
      </c>
      <c r="L174" s="87"/>
      <c r="M174" s="87"/>
      <c r="N174" s="207"/>
      <c r="O174" s="89"/>
      <c r="P174" s="89"/>
      <c r="Q174" s="91"/>
      <c r="R174" s="21"/>
      <c r="S174" s="21"/>
      <c r="T174" s="22"/>
      <c r="U174" s="21"/>
      <c r="V174" s="21"/>
      <c r="W174" s="22"/>
      <c r="X174" s="23"/>
      <c r="Y174" s="23"/>
      <c r="Z174" s="24"/>
      <c r="AA174" s="25">
        <f t="shared" si="12"/>
        <v>17205.63</v>
      </c>
      <c r="AB174" s="266">
        <f t="shared" si="13"/>
        <v>0</v>
      </c>
      <c r="AC174" s="26"/>
      <c r="AD174" s="26"/>
      <c r="AE174" s="26"/>
      <c r="AF174" s="26"/>
      <c r="AG174" s="27"/>
      <c r="AH174" s="26"/>
      <c r="AI174" s="26"/>
      <c r="AJ174" s="26"/>
      <c r="AK174" s="26"/>
      <c r="AL174" s="26"/>
      <c r="AM174" s="26"/>
      <c r="AN174">
        <v>288</v>
      </c>
    </row>
    <row r="175" spans="1:40" ht="14" x14ac:dyDescent="0.25">
      <c r="A17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75" s="11">
        <v>660</v>
      </c>
      <c r="C175" s="120" t="str">
        <f>TEXT(D175,"000")&amp;"-"&amp;TEXT(F175,"000")</f>
        <v>3级-2级</v>
      </c>
      <c r="D175" s="120" t="s">
        <v>33</v>
      </c>
      <c r="E175" s="120" t="s">
        <v>146</v>
      </c>
      <c r="F175" s="120" t="s">
        <v>29</v>
      </c>
      <c r="G175" s="120" t="s">
        <v>361</v>
      </c>
      <c r="H175" s="280">
        <f>IF(I175="主营业务收入",1,IF(I175="营业收入",2,IF(I175="租赁收入",3,IF(I175="利息收入",4,IF(I175="企业拆借利息收入",5,IF(I175="其他业务收入",6,IF(I175="其他收入",7,IF(I175="主营业务成本",8,IF(I175="营业成本",9,IF(I175="生产成本",10,IF(I175="其他业务成本",11,IF(I175="主营业务支出",12,IF(I175="其他业务支出",13,IF(I175="营业外支出",14,IF(I175="材料采购",15,IF(I175="库存商品",16,IF(I175="库存内销商品",17,IF(I175="其他应收款",18,IF(I175="长期股权投资",19,IF(I175="其他应付款",20,IF(I175="财务费用",21,IF(I175="管理费用",22,IF(I175="管理费",23,IF(I175="销售费用",24,IF(I175="投资收益",25,IF(I175="资产处置收益",26,B))))))))))))))))))))))))))</f>
        <v>1</v>
      </c>
      <c r="I175" s="122" t="s">
        <v>144</v>
      </c>
      <c r="J175" s="122" t="s">
        <v>13</v>
      </c>
      <c r="K175" s="202">
        <v>15208.85</v>
      </c>
      <c r="L175" s="122"/>
      <c r="M175" s="122"/>
      <c r="N175" s="202"/>
      <c r="O175" s="125"/>
      <c r="P175" s="125"/>
      <c r="Q175" s="124"/>
      <c r="R175" s="21"/>
      <c r="S175" s="21"/>
      <c r="T175" s="22"/>
      <c r="U175" s="21"/>
      <c r="V175" s="21"/>
      <c r="W175" s="22"/>
      <c r="X175" s="23"/>
      <c r="Y175" s="23"/>
      <c r="Z175" s="24"/>
      <c r="AA175" s="25">
        <f t="shared" si="12"/>
        <v>15208.85</v>
      </c>
      <c r="AB175" s="266">
        <f t="shared" si="13"/>
        <v>0</v>
      </c>
      <c r="AC175" s="26"/>
      <c r="AD175" s="26"/>
      <c r="AE175" s="26"/>
      <c r="AF175" s="26"/>
      <c r="AG175" s="27"/>
      <c r="AH175" s="26"/>
      <c r="AI175" s="26"/>
      <c r="AJ175" s="26"/>
      <c r="AK175" s="26"/>
      <c r="AL175" s="26"/>
      <c r="AM175" s="26"/>
      <c r="AN175">
        <v>539</v>
      </c>
    </row>
    <row r="176" spans="1:40" ht="14" x14ac:dyDescent="0.25">
      <c r="A17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76" s="11">
        <v>315</v>
      </c>
      <c r="C176" s="85" t="str">
        <f>TEXT(D176,"000")&amp;"-"&amp;TEXT(F176,"000")</f>
        <v>4级-4级</v>
      </c>
      <c r="D176" s="12" t="s">
        <v>37</v>
      </c>
      <c r="E176" s="12" t="s">
        <v>42</v>
      </c>
      <c r="F176" s="12" t="s">
        <v>37</v>
      </c>
      <c r="G176" s="178" t="s">
        <v>355</v>
      </c>
      <c r="H176" s="280">
        <f>IF(I176="主营业务收入",1,IF(I176="营业收入",2,IF(I176="租赁收入",3,IF(I176="利息收入",4,IF(I176="企业拆借利息收入",5,IF(I176="其他业务收入",6,IF(I176="其他收入",7,IF(I176="主营业务成本",8,IF(I176="营业成本",9,IF(I176="生产成本",10,IF(I176="其他业务成本",11,IF(I176="主营业务支出",12,IF(I176="其他业务支出",13,IF(I176="营业外支出",14,IF(I176="材料采购",15,IF(I176="库存商品",16,IF(I176="库存内销商品",17,IF(I176="其他应收款",18,IF(I176="长期股权投资",19,IF(I176="其他应付款",20,IF(I176="财务费用",21,IF(I176="管理费用",22,IF(I176="管理费",23,IF(I176="销售费用",24,IF(I176="投资收益",25,IF(I176="资产处置收益",26,B))))))))))))))))))))))))))</f>
        <v>1</v>
      </c>
      <c r="I176" s="363" t="s">
        <v>144</v>
      </c>
      <c r="J176" s="14" t="s">
        <v>303</v>
      </c>
      <c r="K176" s="202">
        <v>11653.1</v>
      </c>
      <c r="L176" s="87"/>
      <c r="M176" s="87"/>
      <c r="N176" s="207"/>
      <c r="O176" s="89"/>
      <c r="P176" s="89"/>
      <c r="Q176" s="91"/>
      <c r="R176" s="21"/>
      <c r="S176" s="21"/>
      <c r="T176" s="22"/>
      <c r="U176" s="21"/>
      <c r="V176" s="21"/>
      <c r="W176" s="22"/>
      <c r="X176" s="23"/>
      <c r="Y176" s="23"/>
      <c r="Z176" s="24"/>
      <c r="AA176" s="25">
        <f t="shared" si="12"/>
        <v>11653.1</v>
      </c>
      <c r="AB176" s="266">
        <f t="shared" si="13"/>
        <v>0</v>
      </c>
      <c r="AC176" s="26"/>
      <c r="AD176" s="26"/>
      <c r="AE176" s="26"/>
      <c r="AF176" s="26"/>
      <c r="AG176" s="27"/>
      <c r="AH176" s="26"/>
      <c r="AI176" s="26"/>
      <c r="AJ176" s="26"/>
      <c r="AK176" s="26"/>
      <c r="AL176" s="26"/>
      <c r="AM176" s="26"/>
      <c r="AN176">
        <v>258</v>
      </c>
    </row>
    <row r="177" spans="1:40" ht="14" customHeight="1" x14ac:dyDescent="0.25">
      <c r="A177" s="173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77" s="11">
        <v>696</v>
      </c>
      <c r="C177" s="120" t="str">
        <f>TEXT(D177,"000")&amp;"-"&amp;TEXT(F177,"000")</f>
        <v>3级-2级</v>
      </c>
      <c r="D177" s="120" t="s">
        <v>33</v>
      </c>
      <c r="E177" s="120" t="s">
        <v>117</v>
      </c>
      <c r="F177" s="120" t="s">
        <v>29</v>
      </c>
      <c r="G177" s="120" t="s">
        <v>47</v>
      </c>
      <c r="H177" s="280">
        <f>IF(I177="主营业务收入",1,IF(I177="营业收入",2,IF(I177="租赁收入",3,IF(I177="利息收入",4,IF(I177="企业拆借利息收入",5,IF(I177="其他业务收入",6,IF(I177="其他收入",7,IF(I177="主营业务成本",8,IF(I177="营业成本",9,IF(I177="生产成本",10,IF(I177="其他业务成本",11,IF(I177="主营业务支出",12,IF(I177="其他业务支出",13,IF(I177="营业外支出",14,IF(I177="材料采购",15,IF(I177="库存商品",16,IF(I177="库存内销商品",17,IF(I177="其他应收款",18,IF(I177="长期股权投资",19,IF(I177="其他应付款",20,IF(I177="财务费用",21,IF(I177="管理费用",22,IF(I177="管理费",23,IF(I177="销售费用",24,IF(I177="投资收益",25,IF(I177="资产处置收益",26,B))))))))))))))))))))))))))</f>
        <v>1</v>
      </c>
      <c r="I177" s="122" t="s">
        <v>144</v>
      </c>
      <c r="J177" s="122"/>
      <c r="K177" s="202">
        <v>11497.87</v>
      </c>
      <c r="L177" s="122"/>
      <c r="M177" s="122"/>
      <c r="N177" s="202"/>
      <c r="O177" s="125"/>
      <c r="P177" s="125"/>
      <c r="Q177" s="124"/>
      <c r="R177" s="21"/>
      <c r="S177" s="21"/>
      <c r="T177" s="22"/>
      <c r="U177" s="21"/>
      <c r="V177" s="21"/>
      <c r="W177" s="22"/>
      <c r="X177" s="23"/>
      <c r="Y177" s="23"/>
      <c r="Z177" s="24"/>
      <c r="AA177" s="25">
        <f t="shared" si="12"/>
        <v>11497.87</v>
      </c>
      <c r="AB177" s="266">
        <f t="shared" si="13"/>
        <v>0</v>
      </c>
      <c r="AC177" s="26"/>
      <c r="AD177" s="26"/>
      <c r="AE177" s="26"/>
      <c r="AF177" s="26"/>
      <c r="AG177" s="27"/>
      <c r="AH177" s="26"/>
      <c r="AI177" s="26"/>
      <c r="AJ177" s="26"/>
      <c r="AK177" s="26"/>
      <c r="AL177" s="26"/>
      <c r="AM177" s="26"/>
      <c r="AN177">
        <v>572</v>
      </c>
    </row>
    <row r="178" spans="1:40" ht="14" x14ac:dyDescent="0.25">
      <c r="A17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78" s="11">
        <v>558</v>
      </c>
      <c r="C178" s="12" t="s">
        <v>504</v>
      </c>
      <c r="D178" s="12" t="s">
        <v>29</v>
      </c>
      <c r="E178" s="12" t="s">
        <v>364</v>
      </c>
      <c r="F178" s="12" t="s">
        <v>33</v>
      </c>
      <c r="G178" s="12" t="s">
        <v>114</v>
      </c>
      <c r="H178" s="280">
        <f>IF(I178="主营业务收入",1,IF(I178="营业收入",2,IF(I178="租赁收入",3,IF(I178="利息收入",4,IF(I178="企业拆借利息收入",5,IF(I178="其他业务收入",6,IF(I178="其他收入",7,IF(I178="主营业务成本",8,IF(I178="营业成本",9,IF(I178="生产成本",10,IF(I178="其他业务成本",11,IF(I178="主营业务支出",12,IF(I178="其他业务支出",13,IF(I178="营业外支出",14,IF(I178="材料采购",15,IF(I178="库存商品",16,IF(I178="库存内销商品",17,IF(I178="其他应收款",18,IF(I178="长期股权投资",19,IF(I178="其他应付款",20,IF(I178="财务费用",21,IF(I178="管理费用",22,IF(I178="管理费",23,IF(I178="销售费用",24,IF(I178="投资收益",25,IF(I178="资产处置收益",26,B))))))))))))))))))))))))))</f>
        <v>1</v>
      </c>
      <c r="I178" s="122" t="s">
        <v>144</v>
      </c>
      <c r="J178" s="16"/>
      <c r="K178" s="201">
        <v>11079.63</v>
      </c>
      <c r="L178" s="16"/>
      <c r="M178" s="16"/>
      <c r="N178" s="207"/>
      <c r="O178" s="89"/>
      <c r="P178" s="89"/>
      <c r="Q178" s="91"/>
      <c r="R178" s="21"/>
      <c r="S178" s="21"/>
      <c r="T178" s="22"/>
      <c r="U178" s="21"/>
      <c r="V178" s="21"/>
      <c r="W178" s="22"/>
      <c r="X178" s="23"/>
      <c r="Y178" s="23"/>
      <c r="Z178" s="24"/>
      <c r="AA178" s="25">
        <f t="shared" si="12"/>
        <v>11079.63</v>
      </c>
      <c r="AB178" s="266">
        <f t="shared" si="13"/>
        <v>0</v>
      </c>
      <c r="AC178" s="26"/>
      <c r="AD178" s="26"/>
      <c r="AE178" s="26"/>
      <c r="AF178" s="26"/>
      <c r="AG178" s="27"/>
      <c r="AH178" s="26"/>
      <c r="AI178" s="26"/>
      <c r="AJ178" s="26"/>
      <c r="AK178" s="26"/>
      <c r="AL178" s="26"/>
      <c r="AM178" s="26"/>
      <c r="AN178">
        <v>447</v>
      </c>
    </row>
    <row r="179" spans="1:40" ht="14" x14ac:dyDescent="0.25">
      <c r="A17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79" s="11">
        <v>339</v>
      </c>
      <c r="C179" s="12" t="str">
        <f>TEXT(D179,"000")&amp;"-"&amp;TEXT(F179,"000")</f>
        <v>4级-3级</v>
      </c>
      <c r="D179" s="12" t="s">
        <v>37</v>
      </c>
      <c r="E179" s="12" t="s">
        <v>42</v>
      </c>
      <c r="F179" s="12" t="s">
        <v>33</v>
      </c>
      <c r="G179" s="268" t="s">
        <v>114</v>
      </c>
      <c r="H179" s="280">
        <f>IF(I179="主营业务收入",1,IF(I179="营业收入",2,IF(I179="租赁收入",3,IF(I179="利息收入",4,IF(I179="企业拆借利息收入",5,IF(I179="其他业务收入",6,IF(I179="其他收入",7,IF(I179="主营业务成本",8,IF(I179="营业成本",9,IF(I179="生产成本",10,IF(I179="其他业务成本",11,IF(I179="主营业务支出",12,IF(I179="其他业务支出",13,IF(I179="营业外支出",14,IF(I179="材料采购",15,IF(I179="库存商品",16,IF(I179="库存内销商品",17,IF(I179="其他应收款",18,IF(I179="长期股权投资",19,IF(I179="其他应付款",20,IF(I179="财务费用",21,IF(I179="管理费用",22,IF(I179="管理费",23,IF(I179="销售费用",24,IF(I179="投资收益",25,IF(I179="资产处置收益",26,B))))))))))))))))))))))))))</f>
        <v>1</v>
      </c>
      <c r="I179" s="363" t="s">
        <v>144</v>
      </c>
      <c r="J179" s="14" t="s">
        <v>303</v>
      </c>
      <c r="K179" s="202">
        <v>10890.83</v>
      </c>
      <c r="L179" s="87"/>
      <c r="M179" s="87"/>
      <c r="N179" s="207"/>
      <c r="O179" s="89"/>
      <c r="P179" s="90"/>
      <c r="Q179" s="91"/>
      <c r="R179" s="21"/>
      <c r="S179" s="21"/>
      <c r="T179" s="22"/>
      <c r="U179" s="21"/>
      <c r="V179" s="21"/>
      <c r="W179" s="22"/>
      <c r="X179" s="23"/>
      <c r="Y179" s="23"/>
      <c r="Z179" s="24"/>
      <c r="AA179" s="25">
        <f t="shared" si="12"/>
        <v>10890.83</v>
      </c>
      <c r="AB179" s="266">
        <f t="shared" si="13"/>
        <v>0</v>
      </c>
      <c r="AC179" s="26"/>
      <c r="AD179" s="26"/>
      <c r="AE179" s="26"/>
      <c r="AF179" s="26"/>
      <c r="AG179" s="27"/>
      <c r="AH179" s="26"/>
      <c r="AI179" s="26"/>
      <c r="AJ179" s="26"/>
      <c r="AK179" s="26"/>
      <c r="AL179" s="26"/>
      <c r="AM179" s="26"/>
      <c r="AN179">
        <v>281</v>
      </c>
    </row>
    <row r="180" spans="1:40" ht="14" x14ac:dyDescent="0.25">
      <c r="A18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180" s="11">
        <v>226</v>
      </c>
      <c r="C180" s="12" t="str">
        <f>TEXT(D180,"000")&amp;"-"&amp;TEXT(F180,"000")</f>
        <v>2级-2级</v>
      </c>
      <c r="D180" s="12" t="s">
        <v>243</v>
      </c>
      <c r="E180" s="12" t="s">
        <v>30</v>
      </c>
      <c r="F180" s="12" t="s">
        <v>243</v>
      </c>
      <c r="G180" s="12" t="s">
        <v>42</v>
      </c>
      <c r="H180" s="280">
        <f>IF(I180="主营业务收入",1,IF(I180="营业收入",2,IF(I180="租赁收入",3,IF(I180="利息收入",4,IF(I180="企业拆借利息收入",5,IF(I180="其他业务收入",6,IF(I180="其他收入",7,IF(I180="主营业务成本",8,IF(I180="营业成本",9,IF(I180="生产成本",10,IF(I180="其他业务成本",11,IF(I180="主营业务支出",12,IF(I180="其他业务支出",13,IF(I180="营业外支出",14,IF(I180="材料采购",15,IF(I180="库存商品",16,IF(I180="库存内销商品",17,IF(I180="其他应收款",18,IF(I180="长期股权投资",19,IF(I180="其他应付款",20,IF(I180="财务费用",21,IF(I180="管理费用",22,IF(I180="管理费",23,IF(I180="销售费用",24,IF(I180="投资收益",25,IF(I180="资产处置收益",26,B))))))))))))))))))))))))))</f>
        <v>1</v>
      </c>
      <c r="I180" s="122" t="s">
        <v>144</v>
      </c>
      <c r="J180" s="16"/>
      <c r="K180" s="201">
        <v>10608.84</v>
      </c>
      <c r="L180" s="16"/>
      <c r="M180" s="16"/>
      <c r="N180" s="207"/>
      <c r="O180" s="89"/>
      <c r="P180" s="90"/>
      <c r="Q180" s="91"/>
      <c r="R180" s="21"/>
      <c r="S180" s="21"/>
      <c r="T180" s="22"/>
      <c r="U180" s="21"/>
      <c r="V180" s="21"/>
      <c r="W180" s="22"/>
      <c r="X180" s="23"/>
      <c r="Y180" s="23"/>
      <c r="Z180" s="24"/>
      <c r="AA180" s="25">
        <f t="shared" si="12"/>
        <v>10608.84</v>
      </c>
      <c r="AB180" s="266">
        <f t="shared" si="13"/>
        <v>0</v>
      </c>
      <c r="AC180" s="26"/>
      <c r="AD180" s="26"/>
      <c r="AE180" s="26"/>
      <c r="AF180" s="26"/>
      <c r="AG180" s="27"/>
      <c r="AH180" s="26"/>
      <c r="AI180" s="26"/>
      <c r="AJ180" s="26"/>
      <c r="AK180" s="26"/>
      <c r="AL180" s="26"/>
      <c r="AM180" s="26"/>
      <c r="AN180">
        <v>182</v>
      </c>
    </row>
    <row r="181" spans="1:40" ht="14" x14ac:dyDescent="0.25">
      <c r="A18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81" s="11">
        <v>636</v>
      </c>
      <c r="C181" s="120" t="str">
        <f>TEXT(D181,"000")&amp;"-"&amp;TEXT(F181,"000")</f>
        <v>3级-2级</v>
      </c>
      <c r="D181" s="120" t="s">
        <v>33</v>
      </c>
      <c r="E181" s="120" t="s">
        <v>146</v>
      </c>
      <c r="F181" s="120" t="s">
        <v>29</v>
      </c>
      <c r="G181" s="120" t="s">
        <v>46</v>
      </c>
      <c r="H181" s="280">
        <f>IF(I181="主营业务收入",1,IF(I181="营业收入",2,IF(I181="租赁收入",3,IF(I181="利息收入",4,IF(I181="企业拆借利息收入",5,IF(I181="其他业务收入",6,IF(I181="其他收入",7,IF(I181="主营业务成本",8,IF(I181="营业成本",9,IF(I181="生产成本",10,IF(I181="其他业务成本",11,IF(I181="主营业务支出",12,IF(I181="其他业务支出",13,IF(I181="营业外支出",14,IF(I181="材料采购",15,IF(I181="库存商品",16,IF(I181="库存内销商品",17,IF(I181="其他应收款",18,IF(I181="长期股权投资",19,IF(I181="其他应付款",20,IF(I181="财务费用",21,IF(I181="管理费用",22,IF(I181="管理费",23,IF(I181="销售费用",24,IF(I181="投资收益",25,IF(I181="资产处置收益",26,B))))))))))))))))))))))))))</f>
        <v>1</v>
      </c>
      <c r="I181" s="122" t="s">
        <v>144</v>
      </c>
      <c r="J181" s="122" t="s">
        <v>13</v>
      </c>
      <c r="K181" s="202">
        <v>10104.25</v>
      </c>
      <c r="L181" s="122"/>
      <c r="M181" s="122"/>
      <c r="N181" s="202"/>
      <c r="O181" s="125"/>
      <c r="P181" s="126"/>
      <c r="Q181" s="124"/>
      <c r="R181" s="21"/>
      <c r="S181" s="21"/>
      <c r="T181" s="22"/>
      <c r="U181" s="21"/>
      <c r="V181" s="21"/>
      <c r="W181" s="22"/>
      <c r="X181" s="23"/>
      <c r="Y181" s="23"/>
      <c r="Z181" s="24"/>
      <c r="AA181" s="25">
        <f t="shared" si="12"/>
        <v>10104.25</v>
      </c>
      <c r="AB181" s="266">
        <f t="shared" si="13"/>
        <v>0</v>
      </c>
      <c r="AC181" s="26"/>
      <c r="AD181" s="26"/>
      <c r="AE181" s="26"/>
      <c r="AF181" s="26"/>
      <c r="AG181" s="27"/>
      <c r="AH181" s="26"/>
      <c r="AI181" s="26"/>
      <c r="AJ181" s="26"/>
      <c r="AK181" s="26"/>
      <c r="AL181" s="26"/>
      <c r="AM181" s="26"/>
      <c r="AN181">
        <v>516</v>
      </c>
    </row>
    <row r="182" spans="1:40" ht="14" x14ac:dyDescent="0.25">
      <c r="A18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82" s="11">
        <v>346</v>
      </c>
      <c r="C182" s="12" t="str">
        <f>TEXT(D182,"000")&amp;"-"&amp;TEXT(F182,"000")</f>
        <v>4级-3级</v>
      </c>
      <c r="D182" s="12" t="s">
        <v>37</v>
      </c>
      <c r="E182" s="12" t="s">
        <v>42</v>
      </c>
      <c r="F182" s="12" t="s">
        <v>33</v>
      </c>
      <c r="G182" s="268" t="s">
        <v>146</v>
      </c>
      <c r="H182" s="280">
        <f>IF(I182="主营业务收入",1,IF(I182="营业收入",2,IF(I182="租赁收入",3,IF(I182="利息收入",4,IF(I182="企业拆借利息收入",5,IF(I182="其他业务收入",6,IF(I182="其他收入",7,IF(I182="主营业务成本",8,IF(I182="营业成本",9,IF(I182="生产成本",10,IF(I182="其他业务成本",11,IF(I182="主营业务支出",12,IF(I182="其他业务支出",13,IF(I182="营业外支出",14,IF(I182="材料采购",15,IF(I182="库存商品",16,IF(I182="库存内销商品",17,IF(I182="其他应收款",18,IF(I182="长期股权投资",19,IF(I182="其他应付款",20,IF(I182="财务费用",21,IF(I182="管理费用",22,IF(I182="管理费",23,IF(I182="销售费用",24,IF(I182="投资收益",25,IF(I182="资产处置收益",26,B))))))))))))))))))))))))))</f>
        <v>1</v>
      </c>
      <c r="I182" s="363" t="s">
        <v>144</v>
      </c>
      <c r="J182" s="14" t="s">
        <v>303</v>
      </c>
      <c r="K182" s="202">
        <f>9368.72+600.52</f>
        <v>9969.24</v>
      </c>
      <c r="L182" s="87"/>
      <c r="M182" s="87"/>
      <c r="N182" s="207"/>
      <c r="O182" s="89"/>
      <c r="P182" s="89"/>
      <c r="Q182" s="91"/>
      <c r="R182" s="21"/>
      <c r="S182" s="21"/>
      <c r="T182" s="22"/>
      <c r="U182" s="21"/>
      <c r="V182" s="21"/>
      <c r="W182" s="22"/>
      <c r="X182" s="23"/>
      <c r="Y182" s="23"/>
      <c r="Z182" s="24"/>
      <c r="AA182" s="25">
        <f t="shared" si="12"/>
        <v>9969.24</v>
      </c>
      <c r="AB182" s="266">
        <f t="shared" si="13"/>
        <v>0</v>
      </c>
      <c r="AC182" s="26"/>
      <c r="AD182" s="26"/>
      <c r="AE182" s="26"/>
      <c r="AF182" s="26"/>
      <c r="AG182" s="27"/>
      <c r="AH182" s="26"/>
      <c r="AI182" s="26"/>
      <c r="AJ182" s="26"/>
      <c r="AK182" s="26"/>
      <c r="AL182" s="26"/>
      <c r="AM182" s="26"/>
      <c r="AN182">
        <v>286</v>
      </c>
    </row>
    <row r="183" spans="1:40" ht="14" x14ac:dyDescent="0.25">
      <c r="A18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83" s="11">
        <v>594</v>
      </c>
      <c r="C183" s="120" t="str">
        <f>TEXT(D183,"000")&amp;"-"&amp;TEXT(F183,"000")</f>
        <v>3级-3级</v>
      </c>
      <c r="D183" s="120" t="s">
        <v>33</v>
      </c>
      <c r="E183" s="120" t="s">
        <v>160</v>
      </c>
      <c r="F183" s="120" t="s">
        <v>33</v>
      </c>
      <c r="G183" s="120" t="s">
        <v>162</v>
      </c>
      <c r="H183" s="280">
        <f>IF(I183="主营业务收入",1,IF(I183="营业收入",2,IF(I183="租赁收入",3,IF(I183="利息收入",4,IF(I183="企业拆借利息收入",5,IF(I183="其他业务收入",6,IF(I183="其他收入",7,IF(I183="主营业务成本",8,IF(I183="营业成本",9,IF(I183="生产成本",10,IF(I183="其他业务成本",11,IF(I183="主营业务支出",12,IF(I183="其他业务支出",13,IF(I183="营业外支出",14,IF(I183="材料采购",15,IF(I183="库存商品",16,IF(I183="库存内销商品",17,IF(I183="其他应收款",18,IF(I183="长期股权投资",19,IF(I183="其他应付款",20,IF(I183="财务费用",21,IF(I183="管理费用",22,IF(I183="管理费",23,IF(I183="销售费用",24,IF(I183="投资收益",25,IF(I183="资产处置收益",26,B))))))))))))))))))))))))))</f>
        <v>1</v>
      </c>
      <c r="I183" s="122" t="s">
        <v>144</v>
      </c>
      <c r="J183" s="122" t="s">
        <v>522</v>
      </c>
      <c r="K183" s="202">
        <v>9578.76</v>
      </c>
      <c r="L183" s="122"/>
      <c r="M183" s="122"/>
      <c r="N183" s="202"/>
      <c r="O183" s="125"/>
      <c r="P183" s="125"/>
      <c r="Q183" s="124"/>
      <c r="R183" s="21"/>
      <c r="S183" s="21"/>
      <c r="T183" s="22"/>
      <c r="U183" s="21"/>
      <c r="V183" s="21"/>
      <c r="W183" s="22"/>
      <c r="X183" s="23"/>
      <c r="Y183" s="23"/>
      <c r="Z183" s="24"/>
      <c r="AA183" s="25">
        <f t="shared" ref="AA183:AA246" si="15">ROUND(K183-W183-Z183,2)</f>
        <v>9578.76</v>
      </c>
      <c r="AB183" s="266">
        <f t="shared" ref="AB183:AB246" si="16">ROUND(N183+Q183-T183,2)</f>
        <v>0</v>
      </c>
      <c r="AC183" s="26"/>
      <c r="AD183" s="26"/>
      <c r="AE183" s="26"/>
      <c r="AF183" s="26"/>
      <c r="AG183" s="27"/>
      <c r="AH183" s="26"/>
      <c r="AI183" s="26"/>
      <c r="AJ183" s="26"/>
      <c r="AK183" s="26"/>
      <c r="AL183" s="26"/>
      <c r="AM183" s="26"/>
      <c r="AN183">
        <v>480</v>
      </c>
    </row>
    <row r="184" spans="1:40" ht="14" x14ac:dyDescent="0.25">
      <c r="A18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84" s="11">
        <v>526</v>
      </c>
      <c r="C184" s="12" t="s">
        <v>496</v>
      </c>
      <c r="D184" s="12" t="s">
        <v>33</v>
      </c>
      <c r="E184" s="12" t="s">
        <v>114</v>
      </c>
      <c r="F184" s="12" t="s">
        <v>33</v>
      </c>
      <c r="G184" s="12" t="s">
        <v>90</v>
      </c>
      <c r="H184" s="280">
        <f>IF(I184="主营业务收入",1,IF(I184="营业收入",2,IF(I184="租赁收入",3,IF(I184="利息收入",4,IF(I184="企业拆借利息收入",5,IF(I184="其他业务收入",6,IF(I184="其他收入",7,IF(I184="主营业务成本",8,IF(I184="营业成本",9,IF(I184="生产成本",10,IF(I184="其他业务成本",11,IF(I184="主营业务支出",12,IF(I184="其他业务支出",13,IF(I184="营业外支出",14,IF(I184="材料采购",15,IF(I184="库存商品",16,IF(I184="库存内销商品",17,IF(I184="其他应收款",18,IF(I184="长期股权投资",19,IF(I184="其他应付款",20,IF(I184="财务费用",21,IF(I184="管理费用",22,IF(I184="管理费",23,IF(I184="销售费用",24,IF(I184="投资收益",25,IF(I184="资产处置收益",26,B))))))))))))))))))))))))))</f>
        <v>1</v>
      </c>
      <c r="I184" s="122" t="s">
        <v>144</v>
      </c>
      <c r="J184" s="16"/>
      <c r="K184" s="201">
        <v>9311.32</v>
      </c>
      <c r="L184" s="16"/>
      <c r="M184" s="16"/>
      <c r="N184" s="207"/>
      <c r="O184" s="89"/>
      <c r="P184" s="89"/>
      <c r="Q184" s="91"/>
      <c r="R184" s="21"/>
      <c r="S184" s="21"/>
      <c r="T184" s="22"/>
      <c r="U184" s="21"/>
      <c r="V184" s="21"/>
      <c r="W184" s="22"/>
      <c r="X184" s="23"/>
      <c r="Y184" s="23"/>
      <c r="Z184" s="24"/>
      <c r="AA184" s="25">
        <f t="shared" si="15"/>
        <v>9311.32</v>
      </c>
      <c r="AB184" s="266">
        <f t="shared" si="16"/>
        <v>0</v>
      </c>
      <c r="AC184" s="26"/>
      <c r="AD184" s="26"/>
      <c r="AE184" s="26"/>
      <c r="AF184" s="26"/>
      <c r="AG184" s="27"/>
      <c r="AH184" s="26"/>
      <c r="AI184" s="26"/>
      <c r="AJ184" s="26"/>
      <c r="AK184" s="26"/>
      <c r="AL184" s="26"/>
      <c r="AM184" s="26"/>
      <c r="AN184">
        <v>415</v>
      </c>
    </row>
    <row r="185" spans="1:40" ht="14" x14ac:dyDescent="0.25">
      <c r="A18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85" s="11">
        <v>317</v>
      </c>
      <c r="C185" s="12" t="str">
        <f>TEXT(D185,"000")&amp;"-"&amp;TEXT(F185,"000")</f>
        <v>4级-3级</v>
      </c>
      <c r="D185" s="12" t="s">
        <v>37</v>
      </c>
      <c r="E185" s="12" t="s">
        <v>42</v>
      </c>
      <c r="F185" s="12" t="s">
        <v>33</v>
      </c>
      <c r="G185" s="178" t="s">
        <v>348</v>
      </c>
      <c r="H185" s="280">
        <f>IF(I185="主营业务收入",1,IF(I185="营业收入",2,IF(I185="租赁收入",3,IF(I185="利息收入",4,IF(I185="企业拆借利息收入",5,IF(I185="其他业务收入",6,IF(I185="其他收入",7,IF(I185="主营业务成本",8,IF(I185="营业成本",9,IF(I185="生产成本",10,IF(I185="其他业务成本",11,IF(I185="主营业务支出",12,IF(I185="其他业务支出",13,IF(I185="营业外支出",14,IF(I185="材料采购",15,IF(I185="库存商品",16,IF(I185="库存内销商品",17,IF(I185="其他应收款",18,IF(I185="长期股权投资",19,IF(I185="其他应付款",20,IF(I185="财务费用",21,IF(I185="管理费用",22,IF(I185="管理费",23,IF(I185="销售费用",24,IF(I185="投资收益",25,IF(I185="资产处置收益",26,B))))))))))))))))))))))))))</f>
        <v>1</v>
      </c>
      <c r="I185" s="363" t="s">
        <v>144</v>
      </c>
      <c r="J185" s="14" t="s">
        <v>303</v>
      </c>
      <c r="K185" s="202">
        <v>8583.93</v>
      </c>
      <c r="L185" s="87"/>
      <c r="M185" s="87"/>
      <c r="N185" s="207"/>
      <c r="O185" s="89"/>
      <c r="P185" s="90"/>
      <c r="Q185" s="91"/>
      <c r="R185" s="21"/>
      <c r="S185" s="21"/>
      <c r="T185" s="22"/>
      <c r="U185" s="21"/>
      <c r="V185" s="21"/>
      <c r="W185" s="22"/>
      <c r="X185" s="23"/>
      <c r="Y185" s="23"/>
      <c r="Z185" s="24"/>
      <c r="AA185" s="25">
        <f t="shared" si="15"/>
        <v>8583.93</v>
      </c>
      <c r="AB185" s="266">
        <f t="shared" si="16"/>
        <v>0</v>
      </c>
      <c r="AC185" s="26"/>
      <c r="AD185" s="26"/>
      <c r="AE185" s="26"/>
      <c r="AF185" s="26"/>
      <c r="AG185" s="27"/>
      <c r="AH185" s="26"/>
      <c r="AI185" s="26"/>
      <c r="AJ185" s="26"/>
      <c r="AK185" s="26"/>
      <c r="AL185" s="26"/>
      <c r="AM185" s="26"/>
      <c r="AN185">
        <v>260</v>
      </c>
    </row>
    <row r="186" spans="1:40" ht="14" x14ac:dyDescent="0.25">
      <c r="A18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86" s="11">
        <v>282</v>
      </c>
      <c r="C186" s="12" t="str">
        <f>TEXT(D186,"000")&amp;"-"&amp;TEXT(F186,"000")</f>
        <v>4级-3级</v>
      </c>
      <c r="D186" s="12" t="s">
        <v>37</v>
      </c>
      <c r="E186" s="12" t="s">
        <v>66</v>
      </c>
      <c r="F186" s="12" t="s">
        <v>33</v>
      </c>
      <c r="G186" s="12" t="s">
        <v>146</v>
      </c>
      <c r="H186" s="280">
        <f>IF(I186="主营业务收入",1,IF(I186="营业收入",2,IF(I186="租赁收入",3,IF(I186="利息收入",4,IF(I186="企业拆借利息收入",5,IF(I186="其他业务收入",6,IF(I186="其他收入",7,IF(I186="主营业务成本",8,IF(I186="营业成本",9,IF(I186="生产成本",10,IF(I186="其他业务成本",11,IF(I186="主营业务支出",12,IF(I186="其他业务支出",13,IF(I186="营业外支出",14,IF(I186="材料采购",15,IF(I186="库存商品",16,IF(I186="库存内销商品",17,IF(I186="其他应收款",18,IF(I186="长期股权投资",19,IF(I186="其他应付款",20,IF(I186="财务费用",21,IF(I186="管理费用",22,IF(I186="管理费",23,IF(I186="销售费用",24,IF(I186="投资收益",25,IF(I186="资产处置收益",26,B))))))))))))))))))))))))))</f>
        <v>1</v>
      </c>
      <c r="I186" s="122" t="s">
        <v>144</v>
      </c>
      <c r="J186" s="14" t="s">
        <v>210</v>
      </c>
      <c r="K186" s="201">
        <v>8292.48</v>
      </c>
      <c r="L186" s="16"/>
      <c r="M186" s="16"/>
      <c r="N186" s="207"/>
      <c r="O186" s="89"/>
      <c r="P186" s="89"/>
      <c r="Q186" s="91"/>
      <c r="R186" s="21"/>
      <c r="S186" s="21"/>
      <c r="T186" s="22"/>
      <c r="U186" s="21"/>
      <c r="V186" s="21"/>
      <c r="W186" s="22"/>
      <c r="X186" s="23"/>
      <c r="Y186" s="23"/>
      <c r="Z186" s="24"/>
      <c r="AA186" s="25">
        <f t="shared" si="15"/>
        <v>8292.48</v>
      </c>
      <c r="AB186" s="266">
        <f t="shared" si="16"/>
        <v>0</v>
      </c>
      <c r="AC186" s="26"/>
      <c r="AD186" s="26"/>
      <c r="AE186" s="26"/>
      <c r="AF186" s="26"/>
      <c r="AG186" s="27"/>
      <c r="AH186" s="26"/>
      <c r="AI186" s="26"/>
      <c r="AJ186" s="26"/>
      <c r="AK186" s="26"/>
      <c r="AL186" s="26"/>
      <c r="AM186" s="26"/>
      <c r="AN186">
        <v>232</v>
      </c>
    </row>
    <row r="187" spans="1:40" ht="13" customHeight="1" x14ac:dyDescent="0.25">
      <c r="A18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87" s="11">
        <v>344</v>
      </c>
      <c r="C187" s="12" t="str">
        <f>TEXT(D187,"000")&amp;"-"&amp;TEXT(F187,"000")</f>
        <v>4级-3级</v>
      </c>
      <c r="D187" s="12" t="s">
        <v>37</v>
      </c>
      <c r="E187" s="12" t="s">
        <v>42</v>
      </c>
      <c r="F187" s="12" t="s">
        <v>33</v>
      </c>
      <c r="G187" s="268" t="s">
        <v>127</v>
      </c>
      <c r="H187" s="280">
        <f>IF(I187="主营业务收入",1,IF(I187="营业收入",2,IF(I187="租赁收入",3,IF(I187="利息收入",4,IF(I187="企业拆借利息收入",5,IF(I187="其他业务收入",6,IF(I187="其他收入",7,IF(I187="主营业务成本",8,IF(I187="营业成本",9,IF(I187="生产成本",10,IF(I187="其他业务成本",11,IF(I187="主营业务支出",12,IF(I187="其他业务支出",13,IF(I187="营业外支出",14,IF(I187="材料采购",15,IF(I187="库存商品",16,IF(I187="库存内销商品",17,IF(I187="其他应收款",18,IF(I187="长期股权投资",19,IF(I187="其他应付款",20,IF(I187="财务费用",21,IF(I187="管理费用",22,IF(I187="管理费",23,IF(I187="销售费用",24,IF(I187="投资收益",25,IF(I187="资产处置收益",26,B))))))))))))))))))))))))))</f>
        <v>1</v>
      </c>
      <c r="I187" s="363" t="s">
        <v>144</v>
      </c>
      <c r="J187" s="14" t="s">
        <v>303</v>
      </c>
      <c r="K187" s="202">
        <v>8214.82</v>
      </c>
      <c r="L187" s="87"/>
      <c r="M187" s="87"/>
      <c r="N187" s="207"/>
      <c r="O187" s="89"/>
      <c r="P187" s="89"/>
      <c r="Q187" s="91"/>
      <c r="R187" s="21"/>
      <c r="S187" s="21"/>
      <c r="T187" s="22"/>
      <c r="U187" s="21"/>
      <c r="V187" s="21"/>
      <c r="W187" s="22"/>
      <c r="X187" s="23"/>
      <c r="Y187" s="23"/>
      <c r="Z187" s="24"/>
      <c r="AA187" s="25">
        <f t="shared" si="15"/>
        <v>8214.82</v>
      </c>
      <c r="AB187" s="266">
        <f t="shared" si="16"/>
        <v>0</v>
      </c>
      <c r="AC187" s="26"/>
      <c r="AD187" s="26"/>
      <c r="AE187" s="26"/>
      <c r="AF187" s="26"/>
      <c r="AG187" s="27"/>
      <c r="AH187" s="26"/>
      <c r="AI187" s="26"/>
      <c r="AJ187" s="26"/>
      <c r="AK187" s="26"/>
      <c r="AL187" s="26"/>
      <c r="AM187" s="26"/>
      <c r="AN187">
        <v>285</v>
      </c>
    </row>
    <row r="188" spans="1:40" ht="14" x14ac:dyDescent="0.25">
      <c r="A18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88" s="11">
        <v>560</v>
      </c>
      <c r="C188" s="12" t="s">
        <v>502</v>
      </c>
      <c r="D188" s="12" t="s">
        <v>29</v>
      </c>
      <c r="E188" s="12" t="s">
        <v>364</v>
      </c>
      <c r="F188" s="12" t="s">
        <v>29</v>
      </c>
      <c r="G188" s="12" t="s">
        <v>46</v>
      </c>
      <c r="H188" s="280">
        <f>IF(I188="主营业务收入",1,IF(I188="营业收入",2,IF(I188="租赁收入",3,IF(I188="利息收入",4,IF(I188="企业拆借利息收入",5,IF(I188="其他业务收入",6,IF(I188="其他收入",7,IF(I188="主营业务成本",8,IF(I188="营业成本",9,IF(I188="生产成本",10,IF(I188="其他业务成本",11,IF(I188="主营业务支出",12,IF(I188="其他业务支出",13,IF(I188="营业外支出",14,IF(I188="材料采购",15,IF(I188="库存商品",16,IF(I188="库存内销商品",17,IF(I188="其他应收款",18,IF(I188="长期股权投资",19,IF(I188="其他应付款",20,IF(I188="财务费用",21,IF(I188="管理费用",22,IF(I188="管理费",23,IF(I188="销售费用",24,IF(I188="投资收益",25,IF(I188="资产处置收益",26,B))))))))))))))))))))))))))</f>
        <v>1</v>
      </c>
      <c r="I188" s="122" t="s">
        <v>144</v>
      </c>
      <c r="J188" s="16"/>
      <c r="K188" s="201">
        <v>7902.58</v>
      </c>
      <c r="L188" s="16"/>
      <c r="M188" s="16"/>
      <c r="N188" s="207"/>
      <c r="O188" s="89"/>
      <c r="P188" s="89"/>
      <c r="Q188" s="91"/>
      <c r="R188" s="21"/>
      <c r="S188" s="21"/>
      <c r="T188" s="22"/>
      <c r="U188" s="21"/>
      <c r="V188" s="21"/>
      <c r="W188" s="22"/>
      <c r="X188" s="23"/>
      <c r="Y188" s="23"/>
      <c r="Z188" s="24"/>
      <c r="AA188" s="25">
        <f t="shared" si="15"/>
        <v>7902.58</v>
      </c>
      <c r="AB188" s="266">
        <f t="shared" si="16"/>
        <v>0</v>
      </c>
      <c r="AC188" s="26"/>
      <c r="AD188" s="26"/>
      <c r="AE188" s="26"/>
      <c r="AF188" s="26"/>
      <c r="AG188" s="27"/>
      <c r="AH188" s="26"/>
      <c r="AI188" s="26"/>
      <c r="AJ188" s="26"/>
      <c r="AK188" s="26"/>
      <c r="AL188" s="26"/>
      <c r="AM188" s="26"/>
      <c r="AN188">
        <v>449</v>
      </c>
    </row>
    <row r="189" spans="1:40" ht="14" x14ac:dyDescent="0.25">
      <c r="A189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89" s="11">
        <v>564</v>
      </c>
      <c r="C189" s="12" t="s">
        <v>497</v>
      </c>
      <c r="D189" s="12" t="s">
        <v>33</v>
      </c>
      <c r="E189" s="12" t="s">
        <v>458</v>
      </c>
      <c r="F189" s="12" t="s">
        <v>29</v>
      </c>
      <c r="G189" s="12" t="s">
        <v>194</v>
      </c>
      <c r="H189" s="280">
        <f>IF(I189="主营业务收入",1,IF(I189="营业收入",2,IF(I189="租赁收入",3,IF(I189="利息收入",4,IF(I189="企业拆借利息收入",5,IF(I189="其他业务收入",6,IF(I189="其他收入",7,IF(I189="主营业务成本",8,IF(I189="营业成本",9,IF(I189="生产成本",10,IF(I189="其他业务成本",11,IF(I189="主营业务支出",12,IF(I189="其他业务支出",13,IF(I189="营业外支出",14,IF(I189="材料采购",15,IF(I189="库存商品",16,IF(I189="库存内销商品",17,IF(I189="其他应收款",18,IF(I189="长期股权投资",19,IF(I189="其他应付款",20,IF(I189="财务费用",21,IF(I189="管理费用",22,IF(I189="管理费",23,IF(I189="销售费用",24,IF(I189="投资收益",25,IF(I189="资产处置收益",26,B))))))))))))))))))))))))))</f>
        <v>1</v>
      </c>
      <c r="I189" s="122" t="s">
        <v>144</v>
      </c>
      <c r="J189" s="16"/>
      <c r="K189" s="201">
        <v>7265.47</v>
      </c>
      <c r="L189" s="16"/>
      <c r="M189" s="16"/>
      <c r="N189" s="207"/>
      <c r="O189" s="89"/>
      <c r="P189" s="89"/>
      <c r="Q189" s="91"/>
      <c r="R189" s="21"/>
      <c r="S189" s="21"/>
      <c r="T189" s="22"/>
      <c r="U189" s="21"/>
      <c r="V189" s="21"/>
      <c r="W189" s="22"/>
      <c r="X189" s="23"/>
      <c r="Y189" s="23"/>
      <c r="Z189" s="24"/>
      <c r="AA189" s="25">
        <f t="shared" si="15"/>
        <v>7265.47</v>
      </c>
      <c r="AB189" s="266">
        <f t="shared" si="16"/>
        <v>0</v>
      </c>
      <c r="AC189" s="26"/>
      <c r="AD189" s="26"/>
      <c r="AE189" s="26"/>
      <c r="AF189" s="26"/>
      <c r="AG189" s="27"/>
      <c r="AH189" s="26"/>
      <c r="AI189" s="26"/>
      <c r="AJ189" s="26"/>
      <c r="AK189" s="26"/>
      <c r="AL189" s="26"/>
      <c r="AM189" s="26"/>
      <c r="AN189">
        <v>453</v>
      </c>
    </row>
    <row r="190" spans="1:40" ht="14" x14ac:dyDescent="0.25">
      <c r="A19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90" s="11">
        <v>726</v>
      </c>
      <c r="C190" s="120" t="str">
        <f>TEXT(D190,"000")&amp;"-"&amp;TEXT(F190,"000")</f>
        <v>3级-4级</v>
      </c>
      <c r="D190" s="120" t="s">
        <v>33</v>
      </c>
      <c r="E190" s="120" t="s">
        <v>348</v>
      </c>
      <c r="F190" s="120" t="s">
        <v>37</v>
      </c>
      <c r="G190" s="120" t="s">
        <v>42</v>
      </c>
      <c r="H190" s="280">
        <f>IF(I190="主营业务收入",1,IF(I190="营业收入",2,IF(I190="租赁收入",3,IF(I190="利息收入",4,IF(I190="企业拆借利息收入",5,IF(I190="其他业务收入",6,IF(I190="其他收入",7,IF(I190="主营业务成本",8,IF(I190="营业成本",9,IF(I190="生产成本",10,IF(I190="其他业务成本",11,IF(I190="主营业务支出",12,IF(I190="其他业务支出",13,IF(I190="营业外支出",14,IF(I190="材料采购",15,IF(I190="库存商品",16,IF(I190="库存内销商品",17,IF(I190="其他应收款",18,IF(I190="长期股权投资",19,IF(I190="其他应付款",20,IF(I190="财务费用",21,IF(I190="管理费用",22,IF(I190="管理费",23,IF(I190="销售费用",24,IF(I190="投资收益",25,IF(I190="资产处置收益",26,B))))))))))))))))))))))))))</f>
        <v>1</v>
      </c>
      <c r="I190" s="122" t="s">
        <v>144</v>
      </c>
      <c r="J190" s="122" t="s">
        <v>122</v>
      </c>
      <c r="K190" s="202">
        <v>7093.34</v>
      </c>
      <c r="L190" s="122"/>
      <c r="M190" s="122"/>
      <c r="N190" s="202"/>
      <c r="O190" s="125"/>
      <c r="P190" s="126"/>
      <c r="Q190" s="124"/>
      <c r="R190" s="66"/>
      <c r="S190" s="66"/>
      <c r="T190" s="67"/>
      <c r="U190" s="66"/>
      <c r="V190" s="66"/>
      <c r="W190" s="67"/>
      <c r="X190" s="68"/>
      <c r="Y190" s="68"/>
      <c r="Z190" s="69"/>
      <c r="AA190" s="25">
        <f t="shared" si="15"/>
        <v>7093.34</v>
      </c>
      <c r="AB190" s="266">
        <f t="shared" si="16"/>
        <v>0</v>
      </c>
      <c r="AC190" s="71"/>
      <c r="AD190" s="71"/>
      <c r="AE190" s="71"/>
      <c r="AF190" s="71"/>
      <c r="AG190" s="72"/>
      <c r="AH190" s="71"/>
      <c r="AI190" s="71"/>
      <c r="AJ190" s="71"/>
      <c r="AK190" s="71"/>
      <c r="AL190" s="71"/>
      <c r="AM190" s="71"/>
      <c r="AN190">
        <v>602</v>
      </c>
    </row>
    <row r="191" spans="1:40" ht="14" x14ac:dyDescent="0.25">
      <c r="A19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91" s="11">
        <v>640</v>
      </c>
      <c r="C191" s="120" t="str">
        <f>TEXT(D191,"000")&amp;"-"&amp;TEXT(F191,"000")</f>
        <v>3级-2级</v>
      </c>
      <c r="D191" s="120" t="s">
        <v>33</v>
      </c>
      <c r="E191" s="120" t="s">
        <v>146</v>
      </c>
      <c r="F191" s="120" t="s">
        <v>29</v>
      </c>
      <c r="G191" s="120" t="s">
        <v>301</v>
      </c>
      <c r="H191" s="280">
        <f>IF(I191="主营业务收入",1,IF(I191="营业收入",2,IF(I191="租赁收入",3,IF(I191="利息收入",4,IF(I191="企业拆借利息收入",5,IF(I191="其他业务收入",6,IF(I191="其他收入",7,IF(I191="主营业务成本",8,IF(I191="营业成本",9,IF(I191="生产成本",10,IF(I191="其他业务成本",11,IF(I191="主营业务支出",12,IF(I191="其他业务支出",13,IF(I191="营业外支出",14,IF(I191="材料采购",15,IF(I191="库存商品",16,IF(I191="库存内销商品",17,IF(I191="其他应收款",18,IF(I191="长期股权投资",19,IF(I191="其他应付款",20,IF(I191="财务费用",21,IF(I191="管理费用",22,IF(I191="管理费",23,IF(I191="销售费用",24,IF(I191="投资收益",25,IF(I191="资产处置收益",26,B))))))))))))))))))))))))))</f>
        <v>1</v>
      </c>
      <c r="I191" s="122" t="s">
        <v>144</v>
      </c>
      <c r="J191" s="122" t="s">
        <v>13</v>
      </c>
      <c r="K191" s="202">
        <v>7041.59</v>
      </c>
      <c r="L191" s="122"/>
      <c r="M191" s="122"/>
      <c r="N191" s="202"/>
      <c r="O191" s="125"/>
      <c r="P191" s="125"/>
      <c r="Q191" s="124"/>
      <c r="R191" s="21"/>
      <c r="S191" s="21"/>
      <c r="T191" s="22"/>
      <c r="U191" s="21"/>
      <c r="V191" s="21"/>
      <c r="W191" s="22"/>
      <c r="X191" s="23"/>
      <c r="Y191" s="23"/>
      <c r="Z191" s="24"/>
      <c r="AA191" s="25">
        <f t="shared" si="15"/>
        <v>7041.59</v>
      </c>
      <c r="AB191" s="266">
        <f t="shared" si="16"/>
        <v>0</v>
      </c>
      <c r="AC191" s="26"/>
      <c r="AD191" s="26"/>
      <c r="AE191" s="26"/>
      <c r="AF191" s="26"/>
      <c r="AG191" s="27"/>
      <c r="AH191" s="26"/>
      <c r="AI191" s="26"/>
      <c r="AJ191" s="26"/>
      <c r="AK191" s="26"/>
      <c r="AL191" s="26"/>
      <c r="AM191" s="26"/>
      <c r="AN191">
        <v>520</v>
      </c>
    </row>
    <row r="192" spans="1:40" ht="14" x14ac:dyDescent="0.25">
      <c r="A19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92" s="11">
        <v>523</v>
      </c>
      <c r="C192" s="12" t="s">
        <v>497</v>
      </c>
      <c r="D192" s="12" t="s">
        <v>33</v>
      </c>
      <c r="E192" s="12" t="s">
        <v>114</v>
      </c>
      <c r="F192" s="12" t="s">
        <v>29</v>
      </c>
      <c r="G192" s="12" t="s">
        <v>47</v>
      </c>
      <c r="H192" s="280">
        <f>IF(I192="主营业务收入",1,IF(I192="营业收入",2,IF(I192="租赁收入",3,IF(I192="利息收入",4,IF(I192="企业拆借利息收入",5,IF(I192="其他业务收入",6,IF(I192="其他收入",7,IF(I192="主营业务成本",8,IF(I192="营业成本",9,IF(I192="生产成本",10,IF(I192="其他业务成本",11,IF(I192="主营业务支出",12,IF(I192="其他业务支出",13,IF(I192="营业外支出",14,IF(I192="材料采购",15,IF(I192="库存商品",16,IF(I192="库存内销商品",17,IF(I192="其他应收款",18,IF(I192="长期股权投资",19,IF(I192="其他应付款",20,IF(I192="财务费用",21,IF(I192="管理费用",22,IF(I192="管理费",23,IF(I192="销售费用",24,IF(I192="投资收益",25,IF(I192="资产处置收益",26,B))))))))))))))))))))))))))</f>
        <v>1</v>
      </c>
      <c r="I192" s="122" t="s">
        <v>144</v>
      </c>
      <c r="J192" s="16"/>
      <c r="K192" s="201">
        <v>6912.07</v>
      </c>
      <c r="L192" s="16"/>
      <c r="M192" s="16"/>
      <c r="N192" s="207"/>
      <c r="O192" s="89"/>
      <c r="P192" s="89"/>
      <c r="Q192" s="91"/>
      <c r="R192" s="21"/>
      <c r="S192" s="21"/>
      <c r="T192" s="22"/>
      <c r="U192" s="21"/>
      <c r="V192" s="21"/>
      <c r="W192" s="22"/>
      <c r="X192" s="23"/>
      <c r="Y192" s="23"/>
      <c r="Z192" s="24"/>
      <c r="AA192" s="25">
        <f t="shared" si="15"/>
        <v>6912.07</v>
      </c>
      <c r="AB192" s="266">
        <f t="shared" si="16"/>
        <v>0</v>
      </c>
      <c r="AC192" s="26"/>
      <c r="AD192" s="26"/>
      <c r="AE192" s="26"/>
      <c r="AF192" s="26"/>
      <c r="AG192" s="27"/>
      <c r="AH192" s="26"/>
      <c r="AI192" s="26"/>
      <c r="AJ192" s="26"/>
      <c r="AK192" s="26"/>
      <c r="AL192" s="26"/>
      <c r="AM192" s="26"/>
      <c r="AN192">
        <v>412</v>
      </c>
    </row>
    <row r="193" spans="1:40" ht="14" customHeight="1" x14ac:dyDescent="0.25">
      <c r="A19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193" s="11">
        <v>330</v>
      </c>
      <c r="C193" s="12" t="str">
        <f>TEXT(D193,"000")&amp;"-"&amp;TEXT(F193,"000")</f>
        <v>4级-3级</v>
      </c>
      <c r="D193" s="12" t="s">
        <v>37</v>
      </c>
      <c r="E193" s="12" t="s">
        <v>42</v>
      </c>
      <c r="F193" s="12" t="s">
        <v>33</v>
      </c>
      <c r="G193" s="178" t="s">
        <v>358</v>
      </c>
      <c r="H193" s="280">
        <f>IF(I193="主营业务收入",1,IF(I193="营业收入",2,IF(I193="租赁收入",3,IF(I193="利息收入",4,IF(I193="企业拆借利息收入",5,IF(I193="其他业务收入",6,IF(I193="其他收入",7,IF(I193="主营业务成本",8,IF(I193="营业成本",9,IF(I193="生产成本",10,IF(I193="其他业务成本",11,IF(I193="主营业务支出",12,IF(I193="其他业务支出",13,IF(I193="营业外支出",14,IF(I193="材料采购",15,IF(I193="库存商品",16,IF(I193="库存内销商品",17,IF(I193="其他应收款",18,IF(I193="长期股权投资",19,IF(I193="其他应付款",20,IF(I193="财务费用",21,IF(I193="管理费用",22,IF(I193="管理费",23,IF(I193="销售费用",24,IF(I193="投资收益",25,IF(I193="资产处置收益",26,B))))))))))))))))))))))))))</f>
        <v>1</v>
      </c>
      <c r="I193" s="363" t="s">
        <v>144</v>
      </c>
      <c r="J193" s="14" t="s">
        <v>303</v>
      </c>
      <c r="K193" s="202">
        <v>6883.02</v>
      </c>
      <c r="L193" s="87"/>
      <c r="M193" s="87"/>
      <c r="N193" s="207"/>
      <c r="O193" s="89"/>
      <c r="P193" s="89"/>
      <c r="Q193" s="91"/>
      <c r="R193" s="21"/>
      <c r="S193" s="21"/>
      <c r="T193" s="22"/>
      <c r="U193" s="21"/>
      <c r="V193" s="21"/>
      <c r="W193" s="22"/>
      <c r="X193" s="23"/>
      <c r="Y193" s="23"/>
      <c r="Z193" s="24"/>
      <c r="AA193" s="25">
        <f t="shared" si="15"/>
        <v>6883.02</v>
      </c>
      <c r="AB193" s="266">
        <f t="shared" si="16"/>
        <v>0</v>
      </c>
      <c r="AC193" s="26"/>
      <c r="AD193" s="26"/>
      <c r="AE193" s="26"/>
      <c r="AF193" s="26"/>
      <c r="AG193" s="27"/>
      <c r="AH193" s="26"/>
      <c r="AI193" s="26"/>
      <c r="AJ193" s="26"/>
      <c r="AK193" s="26"/>
      <c r="AL193" s="26"/>
      <c r="AM193" s="26"/>
      <c r="AN193">
        <v>272</v>
      </c>
    </row>
    <row r="194" spans="1:40" ht="14" x14ac:dyDescent="0.25">
      <c r="A19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94" s="11">
        <v>574</v>
      </c>
      <c r="C194" s="12" t="s">
        <v>496</v>
      </c>
      <c r="D194" s="12" t="s">
        <v>33</v>
      </c>
      <c r="E194" s="12" t="s">
        <v>458</v>
      </c>
      <c r="F194" s="12" t="s">
        <v>33</v>
      </c>
      <c r="G194" s="12" t="s">
        <v>427</v>
      </c>
      <c r="H194" s="280">
        <f>IF(I194="主营业务收入",1,IF(I194="营业收入",2,IF(I194="租赁收入",3,IF(I194="利息收入",4,IF(I194="企业拆借利息收入",5,IF(I194="其他业务收入",6,IF(I194="其他收入",7,IF(I194="主营业务成本",8,IF(I194="营业成本",9,IF(I194="生产成本",10,IF(I194="其他业务成本",11,IF(I194="主营业务支出",12,IF(I194="其他业务支出",13,IF(I194="营业外支出",14,IF(I194="材料采购",15,IF(I194="库存商品",16,IF(I194="库存内销商品",17,IF(I194="其他应收款",18,IF(I194="长期股权投资",19,IF(I194="其他应付款",20,IF(I194="财务费用",21,IF(I194="管理费用",22,IF(I194="管理费",23,IF(I194="销售费用",24,IF(I194="投资收益",25,IF(I194="资产处置收益",26,B))))))))))))))))))))))))))</f>
        <v>1</v>
      </c>
      <c r="I194" s="122" t="s">
        <v>144</v>
      </c>
      <c r="J194" s="16"/>
      <c r="K194" s="201">
        <v>6548.67</v>
      </c>
      <c r="L194" s="16"/>
      <c r="M194" s="16"/>
      <c r="N194" s="207"/>
      <c r="O194" s="89"/>
      <c r="P194" s="90"/>
      <c r="Q194" s="91"/>
      <c r="R194" s="21"/>
      <c r="S194" s="21"/>
      <c r="T194" s="22"/>
      <c r="U194" s="21"/>
      <c r="V194" s="21"/>
      <c r="W194" s="22"/>
      <c r="X194" s="23"/>
      <c r="Y194" s="23"/>
      <c r="Z194" s="24"/>
      <c r="AA194" s="25">
        <f t="shared" si="15"/>
        <v>6548.67</v>
      </c>
      <c r="AB194" s="266">
        <f t="shared" si="16"/>
        <v>0</v>
      </c>
      <c r="AC194" s="26"/>
      <c r="AD194" s="26"/>
      <c r="AE194" s="26"/>
      <c r="AF194" s="26"/>
      <c r="AG194" s="27"/>
      <c r="AH194" s="26"/>
      <c r="AI194" s="26"/>
      <c r="AJ194" s="26"/>
      <c r="AK194" s="26"/>
      <c r="AL194" s="26"/>
      <c r="AM194" s="26"/>
      <c r="AN194">
        <v>463</v>
      </c>
    </row>
    <row r="195" spans="1:40" ht="14" x14ac:dyDescent="0.25">
      <c r="A19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95" s="11">
        <v>529</v>
      </c>
      <c r="C195" s="12" t="s">
        <v>497</v>
      </c>
      <c r="D195" s="12" t="s">
        <v>33</v>
      </c>
      <c r="E195" s="12" t="s">
        <v>114</v>
      </c>
      <c r="F195" s="12" t="s">
        <v>29</v>
      </c>
      <c r="G195" s="12" t="s">
        <v>53</v>
      </c>
      <c r="H195" s="280">
        <f>IF(I195="主营业务收入",1,IF(I195="营业收入",2,IF(I195="租赁收入",3,IF(I195="利息收入",4,IF(I195="企业拆借利息收入",5,IF(I195="其他业务收入",6,IF(I195="其他收入",7,IF(I195="主营业务成本",8,IF(I195="营业成本",9,IF(I195="生产成本",10,IF(I195="其他业务成本",11,IF(I195="主营业务支出",12,IF(I195="其他业务支出",13,IF(I195="营业外支出",14,IF(I195="材料采购",15,IF(I195="库存商品",16,IF(I195="库存内销商品",17,IF(I195="其他应收款",18,IF(I195="长期股权投资",19,IF(I195="其他应付款",20,IF(I195="财务费用",21,IF(I195="管理费用",22,IF(I195="管理费",23,IF(I195="销售费用",24,IF(I195="投资收益",25,IF(I195="资产处置收益",26,B))))))))))))))))))))))))))</f>
        <v>1</v>
      </c>
      <c r="I195" s="122" t="s">
        <v>144</v>
      </c>
      <c r="J195" s="16"/>
      <c r="K195" s="201">
        <v>6131.19</v>
      </c>
      <c r="L195" s="16"/>
      <c r="M195" s="16"/>
      <c r="N195" s="207"/>
      <c r="O195" s="89"/>
      <c r="P195" s="89"/>
      <c r="Q195" s="91"/>
      <c r="R195" s="21"/>
      <c r="S195" s="21"/>
      <c r="T195" s="22"/>
      <c r="U195" s="21"/>
      <c r="V195" s="21"/>
      <c r="W195" s="22"/>
      <c r="X195" s="23"/>
      <c r="Y195" s="23"/>
      <c r="Z195" s="24"/>
      <c r="AA195" s="25">
        <f t="shared" si="15"/>
        <v>6131.19</v>
      </c>
      <c r="AB195" s="266">
        <f t="shared" si="16"/>
        <v>0</v>
      </c>
      <c r="AC195" s="26"/>
      <c r="AD195" s="26"/>
      <c r="AE195" s="26"/>
      <c r="AF195" s="26"/>
      <c r="AG195" s="27"/>
      <c r="AH195" s="26"/>
      <c r="AI195" s="26"/>
      <c r="AJ195" s="26"/>
      <c r="AK195" s="26"/>
      <c r="AL195" s="26"/>
      <c r="AM195" s="26"/>
      <c r="AN195">
        <v>418</v>
      </c>
    </row>
    <row r="196" spans="1:40" ht="14" x14ac:dyDescent="0.25">
      <c r="A196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196" s="11">
        <v>514</v>
      </c>
      <c r="C196" s="12" t="s">
        <v>497</v>
      </c>
      <c r="D196" s="12" t="s">
        <v>33</v>
      </c>
      <c r="E196" s="12" t="s">
        <v>114</v>
      </c>
      <c r="F196" s="12" t="s">
        <v>29</v>
      </c>
      <c r="G196" s="12" t="s">
        <v>52</v>
      </c>
      <c r="H196" s="280">
        <f>IF(I196="主营业务收入",1,IF(I196="营业收入",2,IF(I196="租赁收入",3,IF(I196="利息收入",4,IF(I196="企业拆借利息收入",5,IF(I196="其他业务收入",6,IF(I196="其他收入",7,IF(I196="主营业务成本",8,IF(I196="营业成本",9,IF(I196="生产成本",10,IF(I196="其他业务成本",11,IF(I196="主营业务支出",12,IF(I196="其他业务支出",13,IF(I196="营业外支出",14,IF(I196="材料采购",15,IF(I196="库存商品",16,IF(I196="库存内销商品",17,IF(I196="其他应收款",18,IF(I196="长期股权投资",19,IF(I196="其他应付款",20,IF(I196="财务费用",21,IF(I196="管理费用",22,IF(I196="管理费",23,IF(I196="销售费用",24,IF(I196="投资收益",25,IF(I196="资产处置收益",26,B))))))))))))))))))))))))))</f>
        <v>1</v>
      </c>
      <c r="I196" s="122" t="s">
        <v>144</v>
      </c>
      <c r="J196" s="16"/>
      <c r="K196" s="201">
        <v>6131.19</v>
      </c>
      <c r="L196" s="16"/>
      <c r="M196" s="16"/>
      <c r="N196" s="207"/>
      <c r="O196" s="89"/>
      <c r="P196" s="89"/>
      <c r="Q196" s="91"/>
      <c r="R196" s="21"/>
      <c r="S196" s="21"/>
      <c r="T196" s="22"/>
      <c r="U196" s="21"/>
      <c r="V196" s="21"/>
      <c r="W196" s="22"/>
      <c r="X196" s="23"/>
      <c r="Y196" s="23"/>
      <c r="Z196" s="24"/>
      <c r="AA196" s="25">
        <f t="shared" si="15"/>
        <v>6131.19</v>
      </c>
      <c r="AB196" s="266">
        <f t="shared" si="16"/>
        <v>0</v>
      </c>
      <c r="AC196" s="26"/>
      <c r="AD196" s="26"/>
      <c r="AE196" s="26"/>
      <c r="AF196" s="26"/>
      <c r="AG196" s="27"/>
      <c r="AH196" s="26"/>
      <c r="AI196" s="26"/>
      <c r="AJ196" s="26"/>
      <c r="AK196" s="26"/>
      <c r="AL196" s="26"/>
      <c r="AM196" s="26"/>
      <c r="AN196">
        <v>403</v>
      </c>
    </row>
    <row r="197" spans="1:40" ht="14" x14ac:dyDescent="0.25">
      <c r="A19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97" s="11">
        <v>600</v>
      </c>
      <c r="C197" s="120" t="str">
        <f t="shared" ref="C197:C209" si="17">TEXT(D197,"000")&amp;"-"&amp;TEXT(F197,"000")</f>
        <v>3级-3级</v>
      </c>
      <c r="D197" s="120" t="s">
        <v>33</v>
      </c>
      <c r="E197" s="120" t="s">
        <v>231</v>
      </c>
      <c r="F197" s="120" t="s">
        <v>33</v>
      </c>
      <c r="G197" s="120" t="s">
        <v>162</v>
      </c>
      <c r="H197" s="280">
        <f>IF(I197="主营业务收入",1,IF(I197="营业收入",2,IF(I197="租赁收入",3,IF(I197="利息收入",4,IF(I197="企业拆借利息收入",5,IF(I197="其他业务收入",6,IF(I197="其他收入",7,IF(I197="主营业务成本",8,IF(I197="营业成本",9,IF(I197="生产成本",10,IF(I197="其他业务成本",11,IF(I197="主营业务支出",12,IF(I197="其他业务支出",13,IF(I197="营业外支出",14,IF(I197="材料采购",15,IF(I197="库存商品",16,IF(I197="库存内销商品",17,IF(I197="其他应收款",18,IF(I197="长期股权投资",19,IF(I197="其他应付款",20,IF(I197="财务费用",21,IF(I197="管理费用",22,IF(I197="管理费",23,IF(I197="销售费用",24,IF(I197="投资收益",25,IF(I197="资产处置收益",26,B))))))))))))))))))))))))))</f>
        <v>1</v>
      </c>
      <c r="I197" s="122" t="s">
        <v>144</v>
      </c>
      <c r="J197" s="122" t="s">
        <v>539</v>
      </c>
      <c r="K197" s="202">
        <v>5739.83</v>
      </c>
      <c r="L197" s="122"/>
      <c r="M197" s="122"/>
      <c r="N197" s="202"/>
      <c r="O197" s="125"/>
      <c r="P197" s="125"/>
      <c r="Q197" s="124"/>
      <c r="R197" s="21"/>
      <c r="S197" s="21"/>
      <c r="T197" s="22"/>
      <c r="U197" s="21"/>
      <c r="V197" s="21"/>
      <c r="W197" s="22"/>
      <c r="X197" s="23"/>
      <c r="Y197" s="23"/>
      <c r="Z197" s="24"/>
      <c r="AA197" s="25">
        <f t="shared" si="15"/>
        <v>5739.83</v>
      </c>
      <c r="AB197" s="266">
        <f t="shared" si="16"/>
        <v>0</v>
      </c>
      <c r="AC197" s="26"/>
      <c r="AD197" s="26"/>
      <c r="AE197" s="26"/>
      <c r="AF197" s="26"/>
      <c r="AG197" s="27"/>
      <c r="AH197" s="26"/>
      <c r="AI197" s="26"/>
      <c r="AJ197" s="26"/>
      <c r="AK197" s="26"/>
      <c r="AL197" s="26"/>
      <c r="AM197" s="26"/>
      <c r="AN197">
        <v>485</v>
      </c>
    </row>
    <row r="198" spans="1:40" ht="14" x14ac:dyDescent="0.25">
      <c r="A19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198" s="11">
        <v>656</v>
      </c>
      <c r="C198" s="120" t="str">
        <f t="shared" si="17"/>
        <v>3级-3级</v>
      </c>
      <c r="D198" s="120" t="s">
        <v>33</v>
      </c>
      <c r="E198" s="120" t="s">
        <v>146</v>
      </c>
      <c r="F198" s="120" t="s">
        <v>33</v>
      </c>
      <c r="G198" s="120" t="s">
        <v>112</v>
      </c>
      <c r="H198" s="280">
        <f>IF(I198="主营业务收入",1,IF(I198="营业收入",2,IF(I198="租赁收入",3,IF(I198="利息收入",4,IF(I198="企业拆借利息收入",5,IF(I198="其他业务收入",6,IF(I198="其他收入",7,IF(I198="主营业务成本",8,IF(I198="营业成本",9,IF(I198="生产成本",10,IF(I198="其他业务成本",11,IF(I198="主营业务支出",12,IF(I198="其他业务支出",13,IF(I198="营业外支出",14,IF(I198="材料采购",15,IF(I198="库存商品",16,IF(I198="库存内销商品",17,IF(I198="其他应收款",18,IF(I198="长期股权投资",19,IF(I198="其他应付款",20,IF(I198="财务费用",21,IF(I198="管理费用",22,IF(I198="管理费",23,IF(I198="销售费用",24,IF(I198="投资收益",25,IF(I198="资产处置收益",26,B))))))))))))))))))))))))))</f>
        <v>1</v>
      </c>
      <c r="I198" s="122" t="s">
        <v>144</v>
      </c>
      <c r="J198" s="122" t="s">
        <v>13</v>
      </c>
      <c r="K198" s="202">
        <v>5640.71</v>
      </c>
      <c r="L198" s="122"/>
      <c r="M198" s="122"/>
      <c r="N198" s="202"/>
      <c r="O198" s="125"/>
      <c r="P198" s="125"/>
      <c r="Q198" s="124"/>
      <c r="R198" s="21"/>
      <c r="S198" s="21"/>
      <c r="T198" s="22"/>
      <c r="U198" s="21"/>
      <c r="V198" s="21"/>
      <c r="W198" s="22"/>
      <c r="X198" s="23"/>
      <c r="Y198" s="23"/>
      <c r="Z198" s="24"/>
      <c r="AA198" s="25">
        <f t="shared" si="15"/>
        <v>5640.71</v>
      </c>
      <c r="AB198" s="266">
        <f t="shared" si="16"/>
        <v>0</v>
      </c>
      <c r="AC198" s="26"/>
      <c r="AD198" s="26"/>
      <c r="AE198" s="26"/>
      <c r="AF198" s="26"/>
      <c r="AG198" s="27"/>
      <c r="AH198" s="26"/>
      <c r="AI198" s="26"/>
      <c r="AJ198" s="26"/>
      <c r="AK198" s="26"/>
      <c r="AL198" s="26"/>
      <c r="AM198" s="26"/>
      <c r="AN198">
        <v>535</v>
      </c>
    </row>
    <row r="199" spans="1:40" ht="14" x14ac:dyDescent="0.25">
      <c r="A199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199" s="11">
        <v>89</v>
      </c>
      <c r="C199" s="12" t="str">
        <f t="shared" si="17"/>
        <v>2级-2级</v>
      </c>
      <c r="D199" s="12" t="s">
        <v>29</v>
      </c>
      <c r="E199" s="12" t="s">
        <v>158</v>
      </c>
      <c r="F199" s="12" t="s">
        <v>29</v>
      </c>
      <c r="G199" s="12" t="s">
        <v>55</v>
      </c>
      <c r="H199" s="280">
        <f>IF(I199="主营业务收入",1,IF(I199="营业收入",2,IF(I199="租赁收入",3,IF(I199="利息收入",4,IF(I199="企业拆借利息收入",5,IF(I199="其他业务收入",6,IF(I199="其他收入",7,IF(I199="主营业务成本",8,IF(I199="营业成本",9,IF(I199="生产成本",10,IF(I199="其他业务成本",11,IF(I199="主营业务支出",12,IF(I199="其他业务支出",13,IF(I199="营业外支出",14,IF(I199="材料采购",15,IF(I199="库存商品",16,IF(I199="库存内销商品",17,IF(I199="其他应收款",18,IF(I199="长期股权投资",19,IF(I199="其他应付款",20,IF(I199="财务费用",21,IF(I199="管理费用",22,IF(I199="管理费",23,IF(I199="销售费用",24,IF(I199="投资收益",25,IF(I199="资产处置收益",26,B))))))))))))))))))))))))))</f>
        <v>1</v>
      </c>
      <c r="I199" s="122" t="s">
        <v>144</v>
      </c>
      <c r="J199" s="16"/>
      <c r="K199" s="201">
        <v>5341.32</v>
      </c>
      <c r="L199" s="16"/>
      <c r="M199" s="16"/>
      <c r="N199" s="207"/>
      <c r="O199" s="89"/>
      <c r="P199" s="90"/>
      <c r="Q199" s="91"/>
      <c r="R199" s="21"/>
      <c r="S199" s="21"/>
      <c r="T199" s="22"/>
      <c r="U199" s="21"/>
      <c r="V199" s="21"/>
      <c r="W199" s="22"/>
      <c r="X199" s="23"/>
      <c r="Y199" s="23"/>
      <c r="Z199" s="24"/>
      <c r="AA199" s="25">
        <f t="shared" si="15"/>
        <v>5341.32</v>
      </c>
      <c r="AB199" s="266">
        <f t="shared" si="16"/>
        <v>0</v>
      </c>
      <c r="AC199" s="26"/>
      <c r="AD199" s="26"/>
      <c r="AE199" s="26"/>
      <c r="AF199" s="26"/>
      <c r="AG199" s="27"/>
      <c r="AH199" s="26"/>
      <c r="AI199" s="26"/>
      <c r="AJ199" s="26"/>
      <c r="AK199" s="26"/>
      <c r="AL199" s="26"/>
      <c r="AM199" s="26"/>
      <c r="AN199">
        <v>76</v>
      </c>
    </row>
    <row r="200" spans="1:40" ht="14" x14ac:dyDescent="0.25">
      <c r="A20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00" s="11">
        <v>665</v>
      </c>
      <c r="C200" s="120" t="str">
        <f t="shared" si="17"/>
        <v>3级-3级</v>
      </c>
      <c r="D200" s="120" t="s">
        <v>33</v>
      </c>
      <c r="E200" s="120" t="s">
        <v>146</v>
      </c>
      <c r="F200" s="120" t="s">
        <v>33</v>
      </c>
      <c r="G200" s="120" t="s">
        <v>332</v>
      </c>
      <c r="H200" s="280">
        <f>IF(I200="主营业务收入",1,IF(I200="营业收入",2,IF(I200="租赁收入",3,IF(I200="利息收入",4,IF(I200="企业拆借利息收入",5,IF(I200="其他业务收入",6,IF(I200="其他收入",7,IF(I200="主营业务成本",8,IF(I200="营业成本",9,IF(I200="生产成本",10,IF(I200="其他业务成本",11,IF(I200="主营业务支出",12,IF(I200="其他业务支出",13,IF(I200="营业外支出",14,IF(I200="材料采购",15,IF(I200="库存商品",16,IF(I200="库存内销商品",17,IF(I200="其他应收款",18,IF(I200="长期股权投资",19,IF(I200="其他应付款",20,IF(I200="财务费用",21,IF(I200="管理费用",22,IF(I200="管理费",23,IF(I200="销售费用",24,IF(I200="投资收益",25,IF(I200="资产处置收益",26,B))))))))))))))))))))))))))</f>
        <v>1</v>
      </c>
      <c r="I200" s="122" t="s">
        <v>144</v>
      </c>
      <c r="J200" s="122" t="s">
        <v>13</v>
      </c>
      <c r="K200" s="202">
        <v>5276.99</v>
      </c>
      <c r="L200" s="122"/>
      <c r="M200" s="122"/>
      <c r="N200" s="202"/>
      <c r="O200" s="125"/>
      <c r="P200" s="125"/>
      <c r="Q200" s="124"/>
      <c r="R200" s="21"/>
      <c r="S200" s="21"/>
      <c r="T200" s="22"/>
      <c r="U200" s="21"/>
      <c r="V200" s="21"/>
      <c r="W200" s="22"/>
      <c r="X200" s="23"/>
      <c r="Y200" s="23"/>
      <c r="Z200" s="24"/>
      <c r="AA200" s="25">
        <f t="shared" si="15"/>
        <v>5276.99</v>
      </c>
      <c r="AB200" s="266">
        <f t="shared" si="16"/>
        <v>0</v>
      </c>
      <c r="AC200" s="26"/>
      <c r="AD200" s="26"/>
      <c r="AE200" s="26"/>
      <c r="AF200" s="26"/>
      <c r="AG200" s="27"/>
      <c r="AH200" s="26"/>
      <c r="AI200" s="26"/>
      <c r="AJ200" s="26"/>
      <c r="AK200" s="26"/>
      <c r="AL200" s="26"/>
      <c r="AM200" s="26"/>
      <c r="AN200">
        <v>544</v>
      </c>
    </row>
    <row r="201" spans="1:40" ht="13" customHeight="1" x14ac:dyDescent="0.25">
      <c r="A201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201" s="11">
        <v>168</v>
      </c>
      <c r="C201" s="12" t="str">
        <f t="shared" si="17"/>
        <v>3级-4级</v>
      </c>
      <c r="D201" s="12" t="s">
        <v>33</v>
      </c>
      <c r="E201" s="12" t="s">
        <v>232</v>
      </c>
      <c r="F201" s="12" t="s">
        <v>37</v>
      </c>
      <c r="G201" s="12" t="s">
        <v>66</v>
      </c>
      <c r="H201" s="280">
        <f>IF(I201="主营业务收入",1,IF(I201="营业收入",2,IF(I201="租赁收入",3,IF(I201="利息收入",4,IF(I201="企业拆借利息收入",5,IF(I201="其他业务收入",6,IF(I201="其他收入",7,IF(I201="主营业务成本",8,IF(I201="营业成本",9,IF(I201="生产成本",10,IF(I201="其他业务成本",11,IF(I201="主营业务支出",12,IF(I201="其他业务支出",13,IF(I201="营业外支出",14,IF(I201="材料采购",15,IF(I201="库存商品",16,IF(I201="库存内销商品",17,IF(I201="其他应收款",18,IF(I201="长期股权投资",19,IF(I201="其他应付款",20,IF(I201="财务费用",21,IF(I201="管理费用",22,IF(I201="管理费",23,IF(I201="销售费用",24,IF(I201="投资收益",25,IF(I201="资产处置收益",26,B))))))))))))))))))))))))))</f>
        <v>1</v>
      </c>
      <c r="I201" s="122" t="s">
        <v>144</v>
      </c>
      <c r="J201" s="14" t="s">
        <v>210</v>
      </c>
      <c r="K201" s="201">
        <v>5148.9799999999996</v>
      </c>
      <c r="L201" s="16"/>
      <c r="M201" s="16"/>
      <c r="N201" s="207"/>
      <c r="O201" s="89"/>
      <c r="P201" s="89"/>
      <c r="Q201" s="91"/>
      <c r="R201" s="21"/>
      <c r="S201" s="21"/>
      <c r="T201" s="22"/>
      <c r="U201" s="21"/>
      <c r="V201" s="21"/>
      <c r="W201" s="22"/>
      <c r="X201" s="23"/>
      <c r="Y201" s="23"/>
      <c r="Z201" s="24"/>
      <c r="AA201" s="25">
        <f t="shared" si="15"/>
        <v>5148.9799999999996</v>
      </c>
      <c r="AB201" s="266">
        <f t="shared" si="16"/>
        <v>0</v>
      </c>
      <c r="AC201" s="26"/>
      <c r="AD201" s="26"/>
      <c r="AE201" s="26"/>
      <c r="AF201" s="26"/>
      <c r="AG201" s="27"/>
      <c r="AH201" s="26"/>
      <c r="AI201" s="26"/>
      <c r="AJ201" s="26"/>
      <c r="AK201" s="26"/>
      <c r="AL201" s="26"/>
      <c r="AM201" s="26"/>
      <c r="AN201">
        <v>151</v>
      </c>
    </row>
    <row r="202" spans="1:40" ht="14" x14ac:dyDescent="0.25">
      <c r="A20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02" s="11">
        <v>715</v>
      </c>
      <c r="C202" s="120" t="str">
        <f t="shared" si="17"/>
        <v>3级-3级</v>
      </c>
      <c r="D202" s="120" t="s">
        <v>33</v>
      </c>
      <c r="E202" s="120" t="s">
        <v>117</v>
      </c>
      <c r="F202" s="120" t="s">
        <v>33</v>
      </c>
      <c r="G202" s="120" t="s">
        <v>88</v>
      </c>
      <c r="H202" s="280">
        <f>IF(I202="主营业务收入",1,IF(I202="营业收入",2,IF(I202="租赁收入",3,IF(I202="利息收入",4,IF(I202="企业拆借利息收入",5,IF(I202="其他业务收入",6,IF(I202="其他收入",7,IF(I202="主营业务成本",8,IF(I202="营业成本",9,IF(I202="生产成本",10,IF(I202="其他业务成本",11,IF(I202="主营业务支出",12,IF(I202="其他业务支出",13,IF(I202="营业外支出",14,IF(I202="材料采购",15,IF(I202="库存商品",16,IF(I202="库存内销商品",17,IF(I202="其他应收款",18,IF(I202="长期股权投资",19,IF(I202="其他应付款",20,IF(I202="财务费用",21,IF(I202="管理费用",22,IF(I202="管理费",23,IF(I202="销售费用",24,IF(I202="投资收益",25,IF(I202="资产处置收益",26,B))))))))))))))))))))))))))</f>
        <v>1</v>
      </c>
      <c r="I202" s="122" t="s">
        <v>144</v>
      </c>
      <c r="J202" s="122"/>
      <c r="K202" s="202">
        <v>4882.13</v>
      </c>
      <c r="L202" s="122"/>
      <c r="M202" s="122"/>
      <c r="N202" s="202"/>
      <c r="O202" s="125"/>
      <c r="P202" s="126"/>
      <c r="Q202" s="124"/>
      <c r="R202" s="21"/>
      <c r="S202" s="21"/>
      <c r="T202" s="22"/>
      <c r="U202" s="21"/>
      <c r="V202" s="21"/>
      <c r="W202" s="22"/>
      <c r="X202" s="23"/>
      <c r="Y202" s="23"/>
      <c r="Z202" s="24"/>
      <c r="AA202" s="25">
        <f t="shared" si="15"/>
        <v>4882.13</v>
      </c>
      <c r="AB202" s="266">
        <f t="shared" si="16"/>
        <v>0</v>
      </c>
      <c r="AC202" s="26"/>
      <c r="AD202" s="26"/>
      <c r="AE202" s="26"/>
      <c r="AF202" s="26"/>
      <c r="AG202" s="27"/>
      <c r="AH202" s="26"/>
      <c r="AI202" s="26"/>
      <c r="AJ202" s="26"/>
      <c r="AK202" s="26"/>
      <c r="AL202" s="26"/>
      <c r="AM202" s="26"/>
      <c r="AN202">
        <v>591</v>
      </c>
    </row>
    <row r="203" spans="1:40" ht="14" x14ac:dyDescent="0.25">
      <c r="A203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203" s="11">
        <v>124</v>
      </c>
      <c r="C203" s="12" t="str">
        <f t="shared" si="17"/>
        <v>2级-3级</v>
      </c>
      <c r="D203" s="12" t="s">
        <v>29</v>
      </c>
      <c r="E203" s="12" t="s">
        <v>50</v>
      </c>
      <c r="F203" s="12" t="s">
        <v>33</v>
      </c>
      <c r="G203" s="12" t="s">
        <v>161</v>
      </c>
      <c r="H203" s="280">
        <f>IF(I203="主营业务收入",1,IF(I203="营业收入",2,IF(I203="租赁收入",3,IF(I203="利息收入",4,IF(I203="企业拆借利息收入",5,IF(I203="其他业务收入",6,IF(I203="其他收入",7,IF(I203="主营业务成本",8,IF(I203="营业成本",9,IF(I203="生产成本",10,IF(I203="其他业务成本",11,IF(I203="主营业务支出",12,IF(I203="其他业务支出",13,IF(I203="营业外支出",14,IF(I203="材料采购",15,IF(I203="库存商品",16,IF(I203="库存内销商品",17,IF(I203="其他应收款",18,IF(I203="长期股权投资",19,IF(I203="其他应付款",20,IF(I203="财务费用",21,IF(I203="管理费用",22,IF(I203="管理费",23,IF(I203="销售费用",24,IF(I203="投资收益",25,IF(I203="资产处置收益",26,B))))))))))))))))))))))))))</f>
        <v>1</v>
      </c>
      <c r="I203" s="122" t="s">
        <v>144</v>
      </c>
      <c r="J203" s="14" t="s">
        <v>208</v>
      </c>
      <c r="K203" s="201">
        <v>4811.28</v>
      </c>
      <c r="L203" s="16"/>
      <c r="M203" s="16"/>
      <c r="N203" s="207"/>
      <c r="O203" s="89"/>
      <c r="P203" s="90"/>
      <c r="Q203" s="91"/>
      <c r="R203" s="21"/>
      <c r="S203" s="21"/>
      <c r="T203" s="22"/>
      <c r="U203" s="21"/>
      <c r="V203" s="21"/>
      <c r="W203" s="22"/>
      <c r="X203" s="23"/>
      <c r="Y203" s="23"/>
      <c r="Z203" s="24"/>
      <c r="AA203" s="25">
        <f t="shared" si="15"/>
        <v>4811.28</v>
      </c>
      <c r="AB203" s="266">
        <f t="shared" si="16"/>
        <v>0</v>
      </c>
      <c r="AC203" s="26"/>
      <c r="AD203" s="26"/>
      <c r="AE203" s="26"/>
      <c r="AF203" s="26"/>
      <c r="AG203" s="27"/>
      <c r="AH203" s="26"/>
      <c r="AI203" s="26"/>
      <c r="AJ203" s="26"/>
      <c r="AK203" s="26"/>
      <c r="AL203" s="26"/>
      <c r="AM203" s="26"/>
      <c r="AN203">
        <v>110</v>
      </c>
    </row>
    <row r="204" spans="1:40" ht="14" x14ac:dyDescent="0.25">
      <c r="A204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04" s="11">
        <v>102</v>
      </c>
      <c r="C204" s="12" t="str">
        <f t="shared" si="17"/>
        <v>2级-3级</v>
      </c>
      <c r="D204" s="12" t="s">
        <v>29</v>
      </c>
      <c r="E204" s="12" t="s">
        <v>158</v>
      </c>
      <c r="F204" s="12" t="s">
        <v>33</v>
      </c>
      <c r="G204" s="12" t="s">
        <v>114</v>
      </c>
      <c r="H204" s="280">
        <f>IF(I204="主营业务收入",1,IF(I204="营业收入",2,IF(I204="租赁收入",3,IF(I204="利息收入",4,IF(I204="企业拆借利息收入",5,IF(I204="其他业务收入",6,IF(I204="其他收入",7,IF(I204="主营业务成本",8,IF(I204="营业成本",9,IF(I204="生产成本",10,IF(I204="其他业务成本",11,IF(I204="主营业务支出",12,IF(I204="其他业务支出",13,IF(I204="营业外支出",14,IF(I204="材料采购",15,IF(I204="库存商品",16,IF(I204="库存内销商品",17,IF(I204="其他应收款",18,IF(I204="长期股权投资",19,IF(I204="其他应付款",20,IF(I204="财务费用",21,IF(I204="管理费用",22,IF(I204="管理费",23,IF(I204="销售费用",24,IF(I204="投资收益",25,IF(I204="资产处置收益",26,B))))))))))))))))))))))))))</f>
        <v>1</v>
      </c>
      <c r="I204" s="122" t="s">
        <v>144</v>
      </c>
      <c r="J204" s="16"/>
      <c r="K204" s="201">
        <v>4778.76</v>
      </c>
      <c r="L204" s="16"/>
      <c r="M204" s="16"/>
      <c r="N204" s="207"/>
      <c r="O204" s="89"/>
      <c r="P204" s="89"/>
      <c r="Q204" s="91"/>
      <c r="R204" s="21"/>
      <c r="S204" s="21"/>
      <c r="T204" s="22"/>
      <c r="U204" s="21"/>
      <c r="V204" s="21"/>
      <c r="W204" s="22"/>
      <c r="X204" s="23"/>
      <c r="Y204" s="23"/>
      <c r="Z204" s="24"/>
      <c r="AA204" s="25">
        <f t="shared" si="15"/>
        <v>4778.76</v>
      </c>
      <c r="AB204" s="266">
        <f t="shared" si="16"/>
        <v>0</v>
      </c>
      <c r="AC204" s="26"/>
      <c r="AD204" s="26"/>
      <c r="AE204" s="26"/>
      <c r="AF204" s="26"/>
      <c r="AG204" s="27"/>
      <c r="AH204" s="26"/>
      <c r="AI204" s="26"/>
      <c r="AJ204" s="26"/>
      <c r="AK204" s="26"/>
      <c r="AL204" s="26"/>
      <c r="AM204" s="26"/>
      <c r="AN204">
        <v>89</v>
      </c>
    </row>
    <row r="205" spans="1:40" ht="14" x14ac:dyDescent="0.25">
      <c r="A20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05" s="11">
        <v>801</v>
      </c>
      <c r="C205" s="12" t="str">
        <f t="shared" si="17"/>
        <v>2级-1级</v>
      </c>
      <c r="D205" s="12" t="s">
        <v>29</v>
      </c>
      <c r="E205" s="12" t="s">
        <v>44</v>
      </c>
      <c r="F205" s="12" t="s">
        <v>27</v>
      </c>
      <c r="G205" s="12" t="s">
        <v>28</v>
      </c>
      <c r="H205" s="280">
        <f>IF(I205="主营业务收入",1,IF(I205="营业收入",2,IF(I205="租赁收入",3,IF(I205="利息收入",4,IF(I205="企业拆借利息收入",5,IF(I205="其他业务收入",6,IF(I205="其他收入",7,IF(I205="主营业务成本",8,IF(I205="营业成本",9,IF(I205="生产成本",10,IF(I205="其他业务成本",11,IF(I205="主营业务支出",12,IF(I205="其他业务支出",13,IF(I205="营业外支出",14,IF(I205="材料采购",15,IF(I205="库存商品",16,IF(I205="库存内销商品",17,IF(I205="其他应收款",18,IF(I205="长期股权投资",19,IF(I205="其他应付款",20,IF(I205="财务费用",21,IF(I205="管理费用",22,IF(I205="管理费",23,IF(I205="销售费用",24,IF(I205="投资收益",25,IF(I205="资产处置收益",26,B))))))))))))))))))))))))))</f>
        <v>1</v>
      </c>
      <c r="I205" s="122" t="s">
        <v>144</v>
      </c>
      <c r="J205" s="87"/>
      <c r="K205" s="202">
        <v>4757.53</v>
      </c>
      <c r="L205" s="87"/>
      <c r="M205" s="87"/>
      <c r="N205" s="207"/>
      <c r="O205" s="89"/>
      <c r="P205" s="89"/>
      <c r="Q205" s="91"/>
      <c r="R205" s="21"/>
      <c r="S205" s="21"/>
      <c r="T205" s="22"/>
      <c r="U205" s="21"/>
      <c r="V205" s="21"/>
      <c r="W205" s="22"/>
      <c r="X205" s="23"/>
      <c r="Y205" s="23"/>
      <c r="Z205" s="24"/>
      <c r="AA205" s="25">
        <f t="shared" si="15"/>
        <v>4757.53</v>
      </c>
      <c r="AB205" s="266">
        <f t="shared" si="16"/>
        <v>0</v>
      </c>
      <c r="AC205" s="26"/>
      <c r="AD205" s="26"/>
      <c r="AE205" s="26"/>
      <c r="AF205" s="26"/>
      <c r="AG205" s="27"/>
      <c r="AH205" s="26"/>
      <c r="AI205" s="26"/>
      <c r="AJ205" s="26"/>
      <c r="AK205" s="26"/>
      <c r="AL205" s="26"/>
      <c r="AM205" s="26"/>
      <c r="AN205">
        <v>670</v>
      </c>
    </row>
    <row r="206" spans="1:40" ht="14" x14ac:dyDescent="0.25">
      <c r="A20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06" s="11">
        <v>712</v>
      </c>
      <c r="C206" s="120" t="str">
        <f t="shared" si="17"/>
        <v>3级-3级</v>
      </c>
      <c r="D206" s="120" t="s">
        <v>33</v>
      </c>
      <c r="E206" s="120" t="s">
        <v>117</v>
      </c>
      <c r="F206" s="120" t="s">
        <v>33</v>
      </c>
      <c r="G206" s="120" t="s">
        <v>80</v>
      </c>
      <c r="H206" s="280">
        <f>IF(I206="主营业务收入",1,IF(I206="营业收入",2,IF(I206="租赁收入",3,IF(I206="利息收入",4,IF(I206="企业拆借利息收入",5,IF(I206="其他业务收入",6,IF(I206="其他收入",7,IF(I206="主营业务成本",8,IF(I206="营业成本",9,IF(I206="生产成本",10,IF(I206="其他业务成本",11,IF(I206="主营业务支出",12,IF(I206="其他业务支出",13,IF(I206="营业外支出",14,IF(I206="材料采购",15,IF(I206="库存商品",16,IF(I206="库存内销商品",17,IF(I206="其他应收款",18,IF(I206="长期股权投资",19,IF(I206="其他应付款",20,IF(I206="财务费用",21,IF(I206="管理费用",22,IF(I206="管理费",23,IF(I206="销售费用",24,IF(I206="投资收益",25,IF(I206="资产处置收益",26,B))))))))))))))))))))))))))</f>
        <v>1</v>
      </c>
      <c r="I206" s="122" t="s">
        <v>144</v>
      </c>
      <c r="J206" s="122"/>
      <c r="K206" s="202">
        <v>4595.22</v>
      </c>
      <c r="L206" s="122"/>
      <c r="M206" s="122"/>
      <c r="N206" s="202"/>
      <c r="O206" s="125"/>
      <c r="P206" s="125"/>
      <c r="Q206" s="124"/>
      <c r="R206" s="21"/>
      <c r="S206" s="21"/>
      <c r="T206" s="22"/>
      <c r="U206" s="21"/>
      <c r="V206" s="21"/>
      <c r="W206" s="22"/>
      <c r="X206" s="23"/>
      <c r="Y206" s="23"/>
      <c r="Z206" s="24"/>
      <c r="AA206" s="25">
        <f t="shared" si="15"/>
        <v>4595.22</v>
      </c>
      <c r="AB206" s="266">
        <f t="shared" si="16"/>
        <v>0</v>
      </c>
      <c r="AC206" s="26"/>
      <c r="AD206" s="26"/>
      <c r="AE206" s="26"/>
      <c r="AF206" s="26"/>
      <c r="AG206" s="27"/>
      <c r="AH206" s="26"/>
      <c r="AI206" s="26"/>
      <c r="AJ206" s="26"/>
      <c r="AK206" s="26"/>
      <c r="AL206" s="26"/>
      <c r="AM206" s="26"/>
      <c r="AN206">
        <v>588</v>
      </c>
    </row>
    <row r="207" spans="1:40" ht="14" x14ac:dyDescent="0.25">
      <c r="A20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07" s="11">
        <v>713</v>
      </c>
      <c r="C207" s="120" t="str">
        <f t="shared" si="17"/>
        <v>3级-3级</v>
      </c>
      <c r="D207" s="120" t="s">
        <v>33</v>
      </c>
      <c r="E207" s="120" t="s">
        <v>117</v>
      </c>
      <c r="F207" s="120" t="s">
        <v>33</v>
      </c>
      <c r="G207" s="120" t="s">
        <v>92</v>
      </c>
      <c r="H207" s="280">
        <f>IF(I207="主营业务收入",1,IF(I207="营业收入",2,IF(I207="租赁收入",3,IF(I207="利息收入",4,IF(I207="企业拆借利息收入",5,IF(I207="其他业务收入",6,IF(I207="其他收入",7,IF(I207="主营业务成本",8,IF(I207="营业成本",9,IF(I207="生产成本",10,IF(I207="其他业务成本",11,IF(I207="主营业务支出",12,IF(I207="其他业务支出",13,IF(I207="营业外支出",14,IF(I207="材料采购",15,IF(I207="库存商品",16,IF(I207="库存内销商品",17,IF(I207="其他应收款",18,IF(I207="长期股权投资",19,IF(I207="其他应付款",20,IF(I207="财务费用",21,IF(I207="管理费用",22,IF(I207="管理费",23,IF(I207="销售费用",24,IF(I207="投资收益",25,IF(I207="资产处置收益",26,B))))))))))))))))))))))))))</f>
        <v>1</v>
      </c>
      <c r="I207" s="122" t="s">
        <v>144</v>
      </c>
      <c r="J207" s="122"/>
      <c r="K207" s="202">
        <v>4424.78</v>
      </c>
      <c r="L207" s="122"/>
      <c r="M207" s="122"/>
      <c r="N207" s="202"/>
      <c r="O207" s="125"/>
      <c r="P207" s="125"/>
      <c r="Q207" s="124"/>
      <c r="R207" s="21"/>
      <c r="S207" s="21"/>
      <c r="T207" s="22"/>
      <c r="U207" s="21"/>
      <c r="V207" s="21"/>
      <c r="W207" s="22"/>
      <c r="X207" s="23"/>
      <c r="Y207" s="23"/>
      <c r="Z207" s="24"/>
      <c r="AA207" s="25">
        <f t="shared" si="15"/>
        <v>4424.78</v>
      </c>
      <c r="AB207" s="266">
        <f t="shared" si="16"/>
        <v>0</v>
      </c>
      <c r="AC207" s="26"/>
      <c r="AD207" s="26"/>
      <c r="AE207" s="26"/>
      <c r="AF207" s="26"/>
      <c r="AG207" s="27"/>
      <c r="AH207" s="26"/>
      <c r="AI207" s="26"/>
      <c r="AJ207" s="26"/>
      <c r="AK207" s="26"/>
      <c r="AL207" s="26"/>
      <c r="AM207" s="26"/>
      <c r="AN207">
        <v>589</v>
      </c>
    </row>
    <row r="208" spans="1:40" ht="14" x14ac:dyDescent="0.25">
      <c r="A20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08" s="11">
        <v>717</v>
      </c>
      <c r="C208" s="120" t="str">
        <f t="shared" si="17"/>
        <v>3级-3级</v>
      </c>
      <c r="D208" s="120" t="s">
        <v>33</v>
      </c>
      <c r="E208" s="120" t="s">
        <v>117</v>
      </c>
      <c r="F208" s="120" t="s">
        <v>33</v>
      </c>
      <c r="G208" s="120" t="s">
        <v>81</v>
      </c>
      <c r="H208" s="280">
        <f>IF(I208="主营业务收入",1,IF(I208="营业收入",2,IF(I208="租赁收入",3,IF(I208="利息收入",4,IF(I208="企业拆借利息收入",5,IF(I208="其他业务收入",6,IF(I208="其他收入",7,IF(I208="主营业务成本",8,IF(I208="营业成本",9,IF(I208="生产成本",10,IF(I208="其他业务成本",11,IF(I208="主营业务支出",12,IF(I208="其他业务支出",13,IF(I208="营业外支出",14,IF(I208="材料采购",15,IF(I208="库存商品",16,IF(I208="库存内销商品",17,IF(I208="其他应收款",18,IF(I208="长期股权投资",19,IF(I208="其他应付款",20,IF(I208="财务费用",21,IF(I208="管理费用",22,IF(I208="管理费",23,IF(I208="销售费用",24,IF(I208="投资收益",25,IF(I208="资产处置收益",26,B))))))))))))))))))))))))))</f>
        <v>1</v>
      </c>
      <c r="I208" s="122" t="s">
        <v>144</v>
      </c>
      <c r="J208" s="122"/>
      <c r="K208" s="202">
        <v>4386.7299999999996</v>
      </c>
      <c r="L208" s="122"/>
      <c r="M208" s="122"/>
      <c r="N208" s="202"/>
      <c r="O208" s="125"/>
      <c r="P208" s="125"/>
      <c r="Q208" s="124"/>
      <c r="R208" s="21"/>
      <c r="S208" s="21"/>
      <c r="T208" s="22"/>
      <c r="U208" s="22"/>
      <c r="V208" s="22"/>
      <c r="W208" s="22"/>
      <c r="X208" s="22"/>
      <c r="Y208" s="22"/>
      <c r="Z208" s="24"/>
      <c r="AA208" s="25">
        <f t="shared" si="15"/>
        <v>4386.7299999999996</v>
      </c>
      <c r="AB208" s="266">
        <f t="shared" si="16"/>
        <v>0</v>
      </c>
      <c r="AC208" s="26"/>
      <c r="AD208" s="26"/>
      <c r="AE208" s="26"/>
      <c r="AF208" s="26"/>
      <c r="AG208" s="27"/>
      <c r="AH208" s="26"/>
      <c r="AI208" s="26"/>
      <c r="AJ208" s="26"/>
      <c r="AK208" s="26"/>
      <c r="AL208" s="26"/>
      <c r="AM208" s="26"/>
      <c r="AN208">
        <v>593</v>
      </c>
    </row>
    <row r="209" spans="1:40" ht="14" x14ac:dyDescent="0.25">
      <c r="A20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09" s="11">
        <v>703</v>
      </c>
      <c r="C209" s="120" t="str">
        <f t="shared" si="17"/>
        <v>3级-2级</v>
      </c>
      <c r="D209" s="120" t="s">
        <v>33</v>
      </c>
      <c r="E209" s="120" t="s">
        <v>117</v>
      </c>
      <c r="F209" s="120" t="s">
        <v>29</v>
      </c>
      <c r="G209" s="120" t="s">
        <v>163</v>
      </c>
      <c r="H209" s="280">
        <f>IF(I209="主营业务收入",1,IF(I209="营业收入",2,IF(I209="租赁收入",3,IF(I209="利息收入",4,IF(I209="企业拆借利息收入",5,IF(I209="其他业务收入",6,IF(I209="其他收入",7,IF(I209="主营业务成本",8,IF(I209="营业成本",9,IF(I209="生产成本",10,IF(I209="其他业务成本",11,IF(I209="主营业务支出",12,IF(I209="其他业务支出",13,IF(I209="营业外支出",14,IF(I209="材料采购",15,IF(I209="库存商品",16,IF(I209="库存内销商品",17,IF(I209="其他应收款",18,IF(I209="长期股权投资",19,IF(I209="其他应付款",20,IF(I209="财务费用",21,IF(I209="管理费用",22,IF(I209="管理费",23,IF(I209="销售费用",24,IF(I209="投资收益",25,IF(I209="资产处置收益",26,B))))))))))))))))))))))))))</f>
        <v>1</v>
      </c>
      <c r="I209" s="122" t="s">
        <v>144</v>
      </c>
      <c r="J209" s="122"/>
      <c r="K209" s="202">
        <v>4205.3100000000004</v>
      </c>
      <c r="L209" s="122"/>
      <c r="M209" s="122"/>
      <c r="N209" s="202"/>
      <c r="O209" s="125"/>
      <c r="P209" s="125"/>
      <c r="Q209" s="124"/>
      <c r="R209" s="21"/>
      <c r="S209" s="21"/>
      <c r="T209" s="22"/>
      <c r="U209" s="21"/>
      <c r="V209" s="21"/>
      <c r="W209" s="22"/>
      <c r="X209" s="23"/>
      <c r="Y209" s="23"/>
      <c r="Z209" s="24"/>
      <c r="AA209" s="25">
        <f t="shared" si="15"/>
        <v>4205.3100000000004</v>
      </c>
      <c r="AB209" s="266">
        <f t="shared" si="16"/>
        <v>0</v>
      </c>
      <c r="AC209" s="26"/>
      <c r="AD209" s="26"/>
      <c r="AE209" s="26"/>
      <c r="AF209" s="26"/>
      <c r="AG209" s="27"/>
      <c r="AH209" s="26"/>
      <c r="AI209" s="26"/>
      <c r="AJ209" s="26"/>
      <c r="AK209" s="26"/>
      <c r="AL209" s="26"/>
      <c r="AM209" s="26"/>
      <c r="AN209">
        <v>579</v>
      </c>
    </row>
    <row r="210" spans="1:40" ht="14" x14ac:dyDescent="0.25">
      <c r="A21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10" s="11">
        <v>566</v>
      </c>
      <c r="C210" s="12" t="s">
        <v>496</v>
      </c>
      <c r="D210" s="12" t="s">
        <v>33</v>
      </c>
      <c r="E210" s="12" t="s">
        <v>458</v>
      </c>
      <c r="F210" s="12" t="s">
        <v>33</v>
      </c>
      <c r="G210" s="12" t="s">
        <v>452</v>
      </c>
      <c r="H210" s="280">
        <f>IF(I210="主营业务收入",1,IF(I210="营业收入",2,IF(I210="租赁收入",3,IF(I210="利息收入",4,IF(I210="企业拆借利息收入",5,IF(I210="其他业务收入",6,IF(I210="其他收入",7,IF(I210="主营业务成本",8,IF(I210="营业成本",9,IF(I210="生产成本",10,IF(I210="其他业务成本",11,IF(I210="主营业务支出",12,IF(I210="其他业务支出",13,IF(I210="营业外支出",14,IF(I210="材料采购",15,IF(I210="库存商品",16,IF(I210="库存内销商品",17,IF(I210="其他应收款",18,IF(I210="长期股权投资",19,IF(I210="其他应付款",20,IF(I210="财务费用",21,IF(I210="管理费用",22,IF(I210="管理费",23,IF(I210="销售费用",24,IF(I210="投资收益",25,IF(I210="资产处置收益",26,B))))))))))))))))))))))))))</f>
        <v>1</v>
      </c>
      <c r="I210" s="122" t="s">
        <v>144</v>
      </c>
      <c r="J210" s="16"/>
      <c r="K210" s="201">
        <v>4194.6899999999996</v>
      </c>
      <c r="L210" s="16"/>
      <c r="M210" s="16"/>
      <c r="N210" s="207"/>
      <c r="O210" s="89"/>
      <c r="P210" s="89"/>
      <c r="Q210" s="91"/>
      <c r="R210" s="21"/>
      <c r="S210" s="21"/>
      <c r="T210" s="22"/>
      <c r="U210" s="21"/>
      <c r="V210" s="21"/>
      <c r="W210" s="22"/>
      <c r="X210" s="23"/>
      <c r="Y210" s="23"/>
      <c r="Z210" s="24"/>
      <c r="AA210" s="25">
        <f t="shared" si="15"/>
        <v>4194.6899999999996</v>
      </c>
      <c r="AB210" s="266">
        <f t="shared" si="16"/>
        <v>0</v>
      </c>
      <c r="AC210" s="26"/>
      <c r="AD210" s="26"/>
      <c r="AE210" s="26"/>
      <c r="AF210" s="26"/>
      <c r="AG210" s="27"/>
      <c r="AH210" s="26"/>
      <c r="AI210" s="26"/>
      <c r="AJ210" s="26"/>
      <c r="AK210" s="26"/>
      <c r="AL210" s="26"/>
      <c r="AM210" s="26"/>
      <c r="AN210">
        <v>455</v>
      </c>
    </row>
    <row r="211" spans="1:40" ht="14" x14ac:dyDescent="0.25">
      <c r="A21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11" s="11">
        <v>666</v>
      </c>
      <c r="C211" s="120" t="str">
        <f>TEXT(D211,"000")&amp;"-"&amp;TEXT(F211,"000")</f>
        <v>3级-2级</v>
      </c>
      <c r="D211" s="120" t="s">
        <v>33</v>
      </c>
      <c r="E211" s="120" t="s">
        <v>146</v>
      </c>
      <c r="F211" s="120" t="s">
        <v>29</v>
      </c>
      <c r="G211" s="120" t="s">
        <v>52</v>
      </c>
      <c r="H211" s="280">
        <f>IF(I211="主营业务收入",1,IF(I211="营业收入",2,IF(I211="租赁收入",3,IF(I211="利息收入",4,IF(I211="企业拆借利息收入",5,IF(I211="其他业务收入",6,IF(I211="其他收入",7,IF(I211="主营业务成本",8,IF(I211="营业成本",9,IF(I211="生产成本",10,IF(I211="其他业务成本",11,IF(I211="主营业务支出",12,IF(I211="其他业务支出",13,IF(I211="营业外支出",14,IF(I211="材料采购",15,IF(I211="库存商品",16,IF(I211="库存内销商品",17,IF(I211="其他应收款",18,IF(I211="长期股权投资",19,IF(I211="其他应付款",20,IF(I211="财务费用",21,IF(I211="管理费用",22,IF(I211="管理费",23,IF(I211="销售费用",24,IF(I211="投资收益",25,IF(I211="资产处置收益",26,B))))))))))))))))))))))))))</f>
        <v>1</v>
      </c>
      <c r="I211" s="122" t="s">
        <v>144</v>
      </c>
      <c r="J211" s="122" t="s">
        <v>13</v>
      </c>
      <c r="K211" s="202">
        <v>3976.99</v>
      </c>
      <c r="L211" s="122"/>
      <c r="M211" s="122"/>
      <c r="N211" s="202"/>
      <c r="O211" s="125"/>
      <c r="P211" s="125"/>
      <c r="Q211" s="124"/>
      <c r="R211" s="21"/>
      <c r="S211" s="21"/>
      <c r="T211" s="22"/>
      <c r="U211" s="21"/>
      <c r="V211" s="21"/>
      <c r="W211" s="22"/>
      <c r="X211" s="23"/>
      <c r="Y211" s="23"/>
      <c r="Z211" s="24"/>
      <c r="AA211" s="25">
        <f t="shared" si="15"/>
        <v>3976.99</v>
      </c>
      <c r="AB211" s="266">
        <f t="shared" si="16"/>
        <v>0</v>
      </c>
      <c r="AC211" s="26"/>
      <c r="AD211" s="26"/>
      <c r="AE211" s="26"/>
      <c r="AF211" s="26"/>
      <c r="AG211" s="27"/>
      <c r="AH211" s="26"/>
      <c r="AI211" s="26"/>
      <c r="AJ211" s="26"/>
      <c r="AK211" s="26"/>
      <c r="AL211" s="26"/>
      <c r="AM211" s="26"/>
      <c r="AN211">
        <v>545</v>
      </c>
    </row>
    <row r="212" spans="1:40" ht="14" x14ac:dyDescent="0.25">
      <c r="A21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12" s="11">
        <v>659</v>
      </c>
      <c r="C212" s="120" t="str">
        <f>TEXT(D212,"000")&amp;"-"&amp;TEXT(F212,"000")</f>
        <v>3级-2级</v>
      </c>
      <c r="D212" s="120" t="s">
        <v>33</v>
      </c>
      <c r="E212" s="120" t="s">
        <v>146</v>
      </c>
      <c r="F212" s="120" t="s">
        <v>29</v>
      </c>
      <c r="G212" s="120" t="s">
        <v>259</v>
      </c>
      <c r="H212" s="280">
        <f>IF(I212="主营业务收入",1,IF(I212="营业收入",2,IF(I212="租赁收入",3,IF(I212="利息收入",4,IF(I212="企业拆借利息收入",5,IF(I212="其他业务收入",6,IF(I212="其他收入",7,IF(I212="主营业务成本",8,IF(I212="营业成本",9,IF(I212="生产成本",10,IF(I212="其他业务成本",11,IF(I212="主营业务支出",12,IF(I212="其他业务支出",13,IF(I212="营业外支出",14,IF(I212="材料采购",15,IF(I212="库存商品",16,IF(I212="库存内销商品",17,IF(I212="其他应收款",18,IF(I212="长期股权投资",19,IF(I212="其他应付款",20,IF(I212="财务费用",21,IF(I212="管理费用",22,IF(I212="管理费",23,IF(I212="销售费用",24,IF(I212="投资收益",25,IF(I212="资产处置收益",26,B))))))))))))))))))))))))))</f>
        <v>1</v>
      </c>
      <c r="I212" s="122" t="s">
        <v>144</v>
      </c>
      <c r="J212" s="122" t="s">
        <v>13</v>
      </c>
      <c r="K212" s="202">
        <v>3918.58</v>
      </c>
      <c r="L212" s="122"/>
      <c r="M212" s="122"/>
      <c r="N212" s="202"/>
      <c r="O212" s="125"/>
      <c r="P212" s="125"/>
      <c r="Q212" s="124"/>
      <c r="R212" s="21"/>
      <c r="S212" s="21"/>
      <c r="T212" s="22"/>
      <c r="U212" s="21"/>
      <c r="V212" s="21"/>
      <c r="W212" s="22"/>
      <c r="X212" s="23"/>
      <c r="Y212" s="23"/>
      <c r="Z212" s="24"/>
      <c r="AA212" s="25">
        <f t="shared" si="15"/>
        <v>3918.58</v>
      </c>
      <c r="AB212" s="266">
        <f t="shared" si="16"/>
        <v>0</v>
      </c>
      <c r="AC212" s="26"/>
      <c r="AD212" s="26"/>
      <c r="AE212" s="26"/>
      <c r="AF212" s="26"/>
      <c r="AG212" s="27"/>
      <c r="AH212" s="26"/>
      <c r="AI212" s="26"/>
      <c r="AJ212" s="26"/>
      <c r="AK212" s="26"/>
      <c r="AL212" s="26"/>
      <c r="AM212" s="26"/>
      <c r="AN212">
        <v>538</v>
      </c>
    </row>
    <row r="213" spans="1:40" ht="14" x14ac:dyDescent="0.25">
      <c r="A21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13" s="11">
        <v>658</v>
      </c>
      <c r="C213" s="120" t="str">
        <f>TEXT(D213,"000")&amp;"-"&amp;TEXT(F213,"000")</f>
        <v>3级-3级</v>
      </c>
      <c r="D213" s="120" t="s">
        <v>33</v>
      </c>
      <c r="E213" s="120" t="s">
        <v>146</v>
      </c>
      <c r="F213" s="120" t="s">
        <v>33</v>
      </c>
      <c r="G213" s="120" t="s">
        <v>570</v>
      </c>
      <c r="H213" s="280">
        <f>IF(I213="主营业务收入",1,IF(I213="营业收入",2,IF(I213="租赁收入",3,IF(I213="利息收入",4,IF(I213="企业拆借利息收入",5,IF(I213="其他业务收入",6,IF(I213="其他收入",7,IF(I213="主营业务成本",8,IF(I213="营业成本",9,IF(I213="生产成本",10,IF(I213="其他业务成本",11,IF(I213="主营业务支出",12,IF(I213="其他业务支出",13,IF(I213="营业外支出",14,IF(I213="材料采购",15,IF(I213="库存商品",16,IF(I213="库存内销商品",17,IF(I213="其他应收款",18,IF(I213="长期股权投资",19,IF(I213="其他应付款",20,IF(I213="财务费用",21,IF(I213="管理费用",22,IF(I213="管理费",23,IF(I213="销售费用",24,IF(I213="投资收益",25,IF(I213="资产处置收益",26,B))))))))))))))))))))))))))</f>
        <v>1</v>
      </c>
      <c r="I213" s="122" t="s">
        <v>144</v>
      </c>
      <c r="J213" s="122" t="s">
        <v>13</v>
      </c>
      <c r="K213" s="202">
        <v>3685.84</v>
      </c>
      <c r="L213" s="122"/>
      <c r="M213" s="122"/>
      <c r="N213" s="202"/>
      <c r="O213" s="125"/>
      <c r="P213" s="126"/>
      <c r="Q213" s="124"/>
      <c r="R213" s="21"/>
      <c r="S213" s="21"/>
      <c r="T213" s="22"/>
      <c r="U213" s="21"/>
      <c r="V213" s="21"/>
      <c r="W213" s="22"/>
      <c r="X213" s="23"/>
      <c r="Y213" s="23"/>
      <c r="Z213" s="24"/>
      <c r="AA213" s="25">
        <f t="shared" si="15"/>
        <v>3685.84</v>
      </c>
      <c r="AB213" s="266">
        <f t="shared" si="16"/>
        <v>0</v>
      </c>
      <c r="AC213" s="26"/>
      <c r="AD213" s="26"/>
      <c r="AE213" s="26"/>
      <c r="AF213" s="26"/>
      <c r="AG213" s="27"/>
      <c r="AH213" s="26"/>
      <c r="AI213" s="26"/>
      <c r="AJ213" s="26"/>
      <c r="AK213" s="26"/>
      <c r="AL213" s="26"/>
      <c r="AM213" s="26"/>
      <c r="AN213">
        <v>537</v>
      </c>
    </row>
    <row r="214" spans="1:40" ht="14" x14ac:dyDescent="0.25">
      <c r="A21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14" s="11">
        <v>647</v>
      </c>
      <c r="C214" s="120" t="str">
        <f>TEXT(D214,"000")&amp;"-"&amp;TEXT(F214,"000")</f>
        <v>3级-4级</v>
      </c>
      <c r="D214" s="120" t="s">
        <v>33</v>
      </c>
      <c r="E214" s="120" t="s">
        <v>146</v>
      </c>
      <c r="F214" s="120" t="s">
        <v>37</v>
      </c>
      <c r="G214" s="120" t="s">
        <v>42</v>
      </c>
      <c r="H214" s="280">
        <f>IF(I214="主营业务收入",1,IF(I214="营业收入",2,IF(I214="租赁收入",3,IF(I214="利息收入",4,IF(I214="企业拆借利息收入",5,IF(I214="其他业务收入",6,IF(I214="其他收入",7,IF(I214="主营业务成本",8,IF(I214="营业成本",9,IF(I214="生产成本",10,IF(I214="其他业务成本",11,IF(I214="主营业务支出",12,IF(I214="其他业务支出",13,IF(I214="营业外支出",14,IF(I214="材料采购",15,IF(I214="库存商品",16,IF(I214="库存内销商品",17,IF(I214="其他应收款",18,IF(I214="长期股权投资",19,IF(I214="其他应付款",20,IF(I214="财务费用",21,IF(I214="管理费用",22,IF(I214="管理费",23,IF(I214="销售费用",24,IF(I214="投资收益",25,IF(I214="资产处置收益",26,B))))))))))))))))))))))))))</f>
        <v>1</v>
      </c>
      <c r="I214" s="122" t="s">
        <v>144</v>
      </c>
      <c r="J214" s="122" t="s">
        <v>13</v>
      </c>
      <c r="K214" s="202">
        <v>3640.71</v>
      </c>
      <c r="L214" s="122"/>
      <c r="M214" s="122"/>
      <c r="N214" s="202"/>
      <c r="O214" s="125"/>
      <c r="P214" s="126"/>
      <c r="Q214" s="124"/>
      <c r="R214" s="21"/>
      <c r="S214" s="21"/>
      <c r="T214" s="22"/>
      <c r="U214" s="21"/>
      <c r="V214" s="21"/>
      <c r="W214" s="22"/>
      <c r="X214" s="23"/>
      <c r="Y214" s="23"/>
      <c r="Z214" s="24"/>
      <c r="AA214" s="25">
        <f t="shared" si="15"/>
        <v>3640.71</v>
      </c>
      <c r="AB214" s="266">
        <f t="shared" si="16"/>
        <v>0</v>
      </c>
      <c r="AC214" s="26"/>
      <c r="AD214" s="26"/>
      <c r="AE214" s="26"/>
      <c r="AF214" s="26"/>
      <c r="AG214" s="27"/>
      <c r="AH214" s="26"/>
      <c r="AI214" s="26"/>
      <c r="AJ214" s="26"/>
      <c r="AK214" s="26"/>
      <c r="AL214" s="26"/>
      <c r="AM214" s="26"/>
      <c r="AN214">
        <v>527</v>
      </c>
    </row>
    <row r="215" spans="1:40" ht="14" x14ac:dyDescent="0.25">
      <c r="A21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15" s="11">
        <v>539</v>
      </c>
      <c r="C215" s="12" t="s">
        <v>496</v>
      </c>
      <c r="D215" s="12" t="s">
        <v>33</v>
      </c>
      <c r="E215" s="12" t="s">
        <v>114</v>
      </c>
      <c r="F215" s="12" t="s">
        <v>33</v>
      </c>
      <c r="G215" s="12" t="s">
        <v>183</v>
      </c>
      <c r="H215" s="280">
        <f>IF(I215="主营业务收入",1,IF(I215="营业收入",2,IF(I215="租赁收入",3,IF(I215="利息收入",4,IF(I215="企业拆借利息收入",5,IF(I215="其他业务收入",6,IF(I215="其他收入",7,IF(I215="主营业务成本",8,IF(I215="营业成本",9,IF(I215="生产成本",10,IF(I215="其他业务成本",11,IF(I215="主营业务支出",12,IF(I215="其他业务支出",13,IF(I215="营业外支出",14,IF(I215="材料采购",15,IF(I215="库存商品",16,IF(I215="库存内销商品",17,IF(I215="其他应收款",18,IF(I215="长期股权投资",19,IF(I215="其他应付款",20,IF(I215="财务费用",21,IF(I215="管理费用",22,IF(I215="管理费",23,IF(I215="销售费用",24,IF(I215="投资收益",25,IF(I215="资产处置收益",26,B))))))))))))))))))))))))))</f>
        <v>1</v>
      </c>
      <c r="I215" s="122" t="s">
        <v>144</v>
      </c>
      <c r="J215" s="16"/>
      <c r="K215" s="201">
        <v>3508.32</v>
      </c>
      <c r="L215" s="16"/>
      <c r="M215" s="16"/>
      <c r="N215" s="207"/>
      <c r="O215" s="89"/>
      <c r="P215" s="89"/>
      <c r="Q215" s="91"/>
      <c r="R215" s="21"/>
      <c r="S215" s="21"/>
      <c r="T215" s="22"/>
      <c r="U215" s="21"/>
      <c r="V215" s="21"/>
      <c r="W215" s="22"/>
      <c r="X215" s="23"/>
      <c r="Y215" s="23"/>
      <c r="Z215" s="24"/>
      <c r="AA215" s="25">
        <f t="shared" si="15"/>
        <v>3508.32</v>
      </c>
      <c r="AB215" s="266">
        <f t="shared" si="16"/>
        <v>0</v>
      </c>
      <c r="AC215" s="26"/>
      <c r="AD215" s="26"/>
      <c r="AE215" s="26"/>
      <c r="AF215" s="26"/>
      <c r="AG215" s="27"/>
      <c r="AH215" s="26"/>
      <c r="AI215" s="26"/>
      <c r="AJ215" s="26"/>
      <c r="AK215" s="26"/>
      <c r="AL215" s="26"/>
      <c r="AM215" s="26"/>
      <c r="AN215">
        <v>428</v>
      </c>
    </row>
    <row r="216" spans="1:40" ht="14" x14ac:dyDescent="0.25">
      <c r="A216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16" s="11">
        <v>533</v>
      </c>
      <c r="C216" s="12" t="s">
        <v>496</v>
      </c>
      <c r="D216" s="12" t="s">
        <v>33</v>
      </c>
      <c r="E216" s="12" t="s">
        <v>114</v>
      </c>
      <c r="F216" s="12" t="s">
        <v>33</v>
      </c>
      <c r="G216" s="12" t="s">
        <v>336</v>
      </c>
      <c r="H216" s="280">
        <f>IF(I216="主营业务收入",1,IF(I216="营业收入",2,IF(I216="租赁收入",3,IF(I216="利息收入",4,IF(I216="企业拆借利息收入",5,IF(I216="其他业务收入",6,IF(I216="其他收入",7,IF(I216="主营业务成本",8,IF(I216="营业成本",9,IF(I216="生产成本",10,IF(I216="其他业务成本",11,IF(I216="主营业务支出",12,IF(I216="其他业务支出",13,IF(I216="营业外支出",14,IF(I216="材料采购",15,IF(I216="库存商品",16,IF(I216="库存内销商品",17,IF(I216="其他应收款",18,IF(I216="长期股权投资",19,IF(I216="其他应付款",20,IF(I216="财务费用",21,IF(I216="管理费用",22,IF(I216="管理费",23,IF(I216="销售费用",24,IF(I216="投资收益",25,IF(I216="资产处置收益",26,B))))))))))))))))))))))))))</f>
        <v>1</v>
      </c>
      <c r="I216" s="122" t="s">
        <v>144</v>
      </c>
      <c r="J216" s="16"/>
      <c r="K216" s="201">
        <v>3500.32</v>
      </c>
      <c r="L216" s="16"/>
      <c r="M216" s="16"/>
      <c r="N216" s="207"/>
      <c r="O216" s="89"/>
      <c r="P216" s="89"/>
      <c r="Q216" s="91"/>
      <c r="R216" s="21"/>
      <c r="S216" s="21"/>
      <c r="T216" s="22"/>
      <c r="U216" s="21"/>
      <c r="V216" s="21"/>
      <c r="W216" s="22"/>
      <c r="X216" s="23"/>
      <c r="Y216" s="23"/>
      <c r="Z216" s="24"/>
      <c r="AA216" s="25">
        <f t="shared" si="15"/>
        <v>3500.32</v>
      </c>
      <c r="AB216" s="266">
        <f t="shared" si="16"/>
        <v>0</v>
      </c>
      <c r="AC216" s="26"/>
      <c r="AD216" s="26"/>
      <c r="AE216" s="26"/>
      <c r="AF216" s="26"/>
      <c r="AG216" s="27"/>
      <c r="AH216" s="26"/>
      <c r="AI216" s="26"/>
      <c r="AJ216" s="26"/>
      <c r="AK216" s="26"/>
      <c r="AL216" s="26"/>
      <c r="AM216" s="26"/>
      <c r="AN216">
        <v>422</v>
      </c>
    </row>
    <row r="217" spans="1:40" ht="14" x14ac:dyDescent="0.25">
      <c r="A21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17" s="11">
        <v>316</v>
      </c>
      <c r="C217" s="12" t="str">
        <f>TEXT(D217,"000")&amp;"-"&amp;TEXT(F217,"000")</f>
        <v>4级-3级</v>
      </c>
      <c r="D217" s="12" t="s">
        <v>37</v>
      </c>
      <c r="E217" s="12" t="s">
        <v>42</v>
      </c>
      <c r="F217" s="12" t="s">
        <v>33</v>
      </c>
      <c r="G217" s="178" t="s">
        <v>347</v>
      </c>
      <c r="H217" s="280">
        <f>IF(I217="主营业务收入",1,IF(I217="营业收入",2,IF(I217="租赁收入",3,IF(I217="利息收入",4,IF(I217="企业拆借利息收入",5,IF(I217="其他业务收入",6,IF(I217="其他收入",7,IF(I217="主营业务成本",8,IF(I217="营业成本",9,IF(I217="生产成本",10,IF(I217="其他业务成本",11,IF(I217="主营业务支出",12,IF(I217="其他业务支出",13,IF(I217="营业外支出",14,IF(I217="材料采购",15,IF(I217="库存商品",16,IF(I217="库存内销商品",17,IF(I217="其他应收款",18,IF(I217="长期股权投资",19,IF(I217="其他应付款",20,IF(I217="财务费用",21,IF(I217="管理费用",22,IF(I217="管理费",23,IF(I217="销售费用",24,IF(I217="投资收益",25,IF(I217="资产处置收益",26,B))))))))))))))))))))))))))</f>
        <v>1</v>
      </c>
      <c r="I217" s="363" t="s">
        <v>144</v>
      </c>
      <c r="J217" s="14" t="s">
        <v>303</v>
      </c>
      <c r="K217" s="202">
        <v>3490.04</v>
      </c>
      <c r="L217" s="87"/>
      <c r="M217" s="87"/>
      <c r="N217" s="207"/>
      <c r="O217" s="89"/>
      <c r="P217" s="89"/>
      <c r="Q217" s="91"/>
      <c r="R217" s="21"/>
      <c r="S217" s="21"/>
      <c r="T217" s="22"/>
      <c r="U217" s="21"/>
      <c r="V217" s="21"/>
      <c r="W217" s="22"/>
      <c r="X217" s="23"/>
      <c r="Y217" s="23"/>
      <c r="Z217" s="24"/>
      <c r="AA217" s="25">
        <f t="shared" si="15"/>
        <v>3490.04</v>
      </c>
      <c r="AB217" s="266">
        <f t="shared" si="16"/>
        <v>0</v>
      </c>
      <c r="AC217" s="26"/>
      <c r="AD217" s="26"/>
      <c r="AE217" s="26"/>
      <c r="AF217" s="26"/>
      <c r="AG217" s="27"/>
      <c r="AH217" s="26"/>
      <c r="AI217" s="26"/>
      <c r="AJ217" s="26"/>
      <c r="AK217" s="26"/>
      <c r="AL217" s="26"/>
      <c r="AM217" s="26"/>
      <c r="AN217">
        <v>259</v>
      </c>
    </row>
    <row r="218" spans="1:40" ht="14" x14ac:dyDescent="0.25">
      <c r="A21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18" s="11">
        <v>719</v>
      </c>
      <c r="C218" s="120" t="str">
        <f>TEXT(D218,"000")&amp;"-"&amp;TEXT(F218,"000")</f>
        <v>3级-3级</v>
      </c>
      <c r="D218" s="120" t="s">
        <v>33</v>
      </c>
      <c r="E218" s="120" t="s">
        <v>117</v>
      </c>
      <c r="F218" s="120" t="s">
        <v>33</v>
      </c>
      <c r="G218" s="120" t="s">
        <v>114</v>
      </c>
      <c r="H218" s="280">
        <f>IF(I218="主营业务收入",1,IF(I218="营业收入",2,IF(I218="租赁收入",3,IF(I218="利息收入",4,IF(I218="企业拆借利息收入",5,IF(I218="其他业务收入",6,IF(I218="其他收入",7,IF(I218="主营业务成本",8,IF(I218="营业成本",9,IF(I218="生产成本",10,IF(I218="其他业务成本",11,IF(I218="主营业务支出",12,IF(I218="其他业务支出",13,IF(I218="营业外支出",14,IF(I218="材料采购",15,IF(I218="库存商品",16,IF(I218="库存内销商品",17,IF(I218="其他应收款",18,IF(I218="长期股权投资",19,IF(I218="其他应付款",20,IF(I218="财务费用",21,IF(I218="管理费用",22,IF(I218="管理费",23,IF(I218="销售费用",24,IF(I218="投资收益",25,IF(I218="资产处置收益",26,B))))))))))))))))))))))))))</f>
        <v>1</v>
      </c>
      <c r="I218" s="122" t="s">
        <v>144</v>
      </c>
      <c r="J218" s="122"/>
      <c r="K218" s="202">
        <v>3438.06</v>
      </c>
      <c r="L218" s="122"/>
      <c r="M218" s="122"/>
      <c r="N218" s="202"/>
      <c r="O218" s="125"/>
      <c r="P218" s="125"/>
      <c r="Q218" s="124"/>
      <c r="R218" s="21"/>
      <c r="S218" s="21"/>
      <c r="T218" s="22"/>
      <c r="U218" s="22"/>
      <c r="V218" s="22"/>
      <c r="W218" s="22"/>
      <c r="X218" s="22"/>
      <c r="Y218" s="22"/>
      <c r="Z218" s="24"/>
      <c r="AA218" s="25">
        <f t="shared" si="15"/>
        <v>3438.06</v>
      </c>
      <c r="AB218" s="266">
        <f t="shared" si="16"/>
        <v>0</v>
      </c>
      <c r="AC218" s="26"/>
      <c r="AD218" s="26"/>
      <c r="AE218" s="26"/>
      <c r="AF218" s="26"/>
      <c r="AG218" s="27"/>
      <c r="AH218" s="26"/>
      <c r="AI218" s="26"/>
      <c r="AJ218" s="26"/>
      <c r="AK218" s="26"/>
      <c r="AL218" s="26"/>
      <c r="AM218" s="26"/>
      <c r="AN218">
        <v>595</v>
      </c>
    </row>
    <row r="219" spans="1:40" ht="14" x14ac:dyDescent="0.25">
      <c r="A219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19" s="11">
        <v>567</v>
      </c>
      <c r="C219" s="12" t="s">
        <v>497</v>
      </c>
      <c r="D219" s="12" t="s">
        <v>33</v>
      </c>
      <c r="E219" s="12" t="s">
        <v>458</v>
      </c>
      <c r="F219" s="12" t="s">
        <v>29</v>
      </c>
      <c r="G219" s="12" t="s">
        <v>454</v>
      </c>
      <c r="H219" s="280">
        <f>IF(I219="主营业务收入",1,IF(I219="营业收入",2,IF(I219="租赁收入",3,IF(I219="利息收入",4,IF(I219="企业拆借利息收入",5,IF(I219="其他业务收入",6,IF(I219="其他收入",7,IF(I219="主营业务成本",8,IF(I219="营业成本",9,IF(I219="生产成本",10,IF(I219="其他业务成本",11,IF(I219="主营业务支出",12,IF(I219="其他业务支出",13,IF(I219="营业外支出",14,IF(I219="材料采购",15,IF(I219="库存商品",16,IF(I219="库存内销商品",17,IF(I219="其他应收款",18,IF(I219="长期股权投资",19,IF(I219="其他应付款",20,IF(I219="财务费用",21,IF(I219="管理费用",22,IF(I219="管理费",23,IF(I219="销售费用",24,IF(I219="投资收益",25,IF(I219="资产处置收益",26,B))))))))))))))))))))))))))</f>
        <v>1</v>
      </c>
      <c r="I219" s="122" t="s">
        <v>144</v>
      </c>
      <c r="J219" s="16"/>
      <c r="K219" s="201">
        <v>3185.84</v>
      </c>
      <c r="L219" s="16"/>
      <c r="M219" s="16"/>
      <c r="N219" s="207"/>
      <c r="O219" s="89"/>
      <c r="P219" s="89"/>
      <c r="Q219" s="91"/>
      <c r="R219" s="21"/>
      <c r="S219" s="21"/>
      <c r="T219" s="22"/>
      <c r="U219" s="21"/>
      <c r="V219" s="21"/>
      <c r="W219" s="22"/>
      <c r="X219" s="23"/>
      <c r="Y219" s="23"/>
      <c r="Z219" s="24"/>
      <c r="AA219" s="25">
        <f t="shared" si="15"/>
        <v>3185.84</v>
      </c>
      <c r="AB219" s="266">
        <f t="shared" si="16"/>
        <v>0</v>
      </c>
      <c r="AC219" s="26"/>
      <c r="AD219" s="26"/>
      <c r="AE219" s="26"/>
      <c r="AF219" s="26"/>
      <c r="AG219" s="27"/>
      <c r="AH219" s="26"/>
      <c r="AI219" s="26"/>
      <c r="AJ219" s="26"/>
      <c r="AK219" s="26"/>
      <c r="AL219" s="26"/>
      <c r="AM219" s="26"/>
      <c r="AN219">
        <v>456</v>
      </c>
    </row>
    <row r="220" spans="1:40" ht="14" x14ac:dyDescent="0.25">
      <c r="A22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0" s="11">
        <v>649</v>
      </c>
      <c r="C220" s="120" t="str">
        <f t="shared" ref="C220:C228" si="18">TEXT(D220,"000")&amp;"-"&amp;TEXT(F220,"000")</f>
        <v>3级-3级</v>
      </c>
      <c r="D220" s="120" t="s">
        <v>33</v>
      </c>
      <c r="E220" s="120" t="s">
        <v>146</v>
      </c>
      <c r="F220" s="120" t="s">
        <v>33</v>
      </c>
      <c r="G220" s="120" t="s">
        <v>569</v>
      </c>
      <c r="H220" s="280">
        <f>IF(I220="主营业务收入",1,IF(I220="营业收入",2,IF(I220="租赁收入",3,IF(I220="利息收入",4,IF(I220="企业拆借利息收入",5,IF(I220="其他业务收入",6,IF(I220="其他收入",7,IF(I220="主营业务成本",8,IF(I220="营业成本",9,IF(I220="生产成本",10,IF(I220="其他业务成本",11,IF(I220="主营业务支出",12,IF(I220="其他业务支出",13,IF(I220="营业外支出",14,IF(I220="材料采购",15,IF(I220="库存商品",16,IF(I220="库存内销商品",17,IF(I220="其他应收款",18,IF(I220="长期股权投资",19,IF(I220="其他应付款",20,IF(I220="财务费用",21,IF(I220="管理费用",22,IF(I220="管理费",23,IF(I220="销售费用",24,IF(I220="投资收益",25,IF(I220="资产处置收益",26,B))))))))))))))))))))))))))</f>
        <v>1</v>
      </c>
      <c r="I220" s="122" t="s">
        <v>144</v>
      </c>
      <c r="J220" s="122" t="s">
        <v>13</v>
      </c>
      <c r="K220" s="202">
        <v>3181.42</v>
      </c>
      <c r="L220" s="122"/>
      <c r="M220" s="122"/>
      <c r="N220" s="202"/>
      <c r="O220" s="125"/>
      <c r="P220" s="125"/>
      <c r="Q220" s="124"/>
      <c r="R220" s="21"/>
      <c r="S220" s="21"/>
      <c r="T220" s="22"/>
      <c r="U220" s="21"/>
      <c r="V220" s="21"/>
      <c r="W220" s="22"/>
      <c r="X220" s="23"/>
      <c r="Y220" s="23"/>
      <c r="Z220" s="24"/>
      <c r="AA220" s="25">
        <f t="shared" si="15"/>
        <v>3181.42</v>
      </c>
      <c r="AB220" s="266">
        <f t="shared" si="16"/>
        <v>0</v>
      </c>
      <c r="AC220" s="26"/>
      <c r="AD220" s="26"/>
      <c r="AE220" s="26"/>
      <c r="AF220" s="26"/>
      <c r="AG220" s="27"/>
      <c r="AH220" s="26"/>
      <c r="AI220" s="26"/>
      <c r="AJ220" s="26"/>
      <c r="AK220" s="26"/>
      <c r="AL220" s="26"/>
      <c r="AM220" s="26"/>
      <c r="AN220">
        <v>528</v>
      </c>
    </row>
    <row r="221" spans="1:40" ht="14" x14ac:dyDescent="0.25">
      <c r="A221" s="173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1" s="11">
        <v>711</v>
      </c>
      <c r="C221" s="120" t="str">
        <f t="shared" si="18"/>
        <v>3级-3级</v>
      </c>
      <c r="D221" s="120" t="s">
        <v>33</v>
      </c>
      <c r="E221" s="120" t="s">
        <v>117</v>
      </c>
      <c r="F221" s="120" t="s">
        <v>33</v>
      </c>
      <c r="G221" s="120" t="s">
        <v>91</v>
      </c>
      <c r="H221" s="280">
        <f>IF(I221="主营业务收入",1,IF(I221="营业收入",2,IF(I221="租赁收入",3,IF(I221="利息收入",4,IF(I221="企业拆借利息收入",5,IF(I221="其他业务收入",6,IF(I221="其他收入",7,IF(I221="主营业务成本",8,IF(I221="营业成本",9,IF(I221="生产成本",10,IF(I221="其他业务成本",11,IF(I221="主营业务支出",12,IF(I221="其他业务支出",13,IF(I221="营业外支出",14,IF(I221="材料采购",15,IF(I221="库存商品",16,IF(I221="库存内销商品",17,IF(I221="其他应收款",18,IF(I221="长期股权投资",19,IF(I221="其他应付款",20,IF(I221="财务费用",21,IF(I221="管理费用",22,IF(I221="管理费",23,IF(I221="销售费用",24,IF(I221="投资收益",25,IF(I221="资产处置收益",26,B))))))))))))))))))))))))))</f>
        <v>1</v>
      </c>
      <c r="I221" s="122" t="s">
        <v>144</v>
      </c>
      <c r="J221" s="122"/>
      <c r="K221" s="202">
        <v>2995.39</v>
      </c>
      <c r="L221" s="122"/>
      <c r="M221" s="122"/>
      <c r="N221" s="202"/>
      <c r="O221" s="125"/>
      <c r="P221" s="125"/>
      <c r="Q221" s="124"/>
      <c r="R221" s="21"/>
      <c r="S221" s="21"/>
      <c r="T221" s="22"/>
      <c r="U221" s="21"/>
      <c r="V221" s="21"/>
      <c r="W221" s="22"/>
      <c r="X221" s="23"/>
      <c r="Y221" s="23"/>
      <c r="Z221" s="24"/>
      <c r="AA221" s="25">
        <f t="shared" si="15"/>
        <v>2995.39</v>
      </c>
      <c r="AB221" s="266">
        <f t="shared" si="16"/>
        <v>0</v>
      </c>
      <c r="AC221" s="26"/>
      <c r="AD221" s="26"/>
      <c r="AE221" s="26"/>
      <c r="AF221" s="26"/>
      <c r="AG221" s="27"/>
      <c r="AH221" s="26"/>
      <c r="AI221" s="26"/>
      <c r="AJ221" s="26"/>
      <c r="AK221" s="26"/>
      <c r="AL221" s="26"/>
      <c r="AM221" s="26"/>
      <c r="AN221">
        <v>587</v>
      </c>
    </row>
    <row r="222" spans="1:40" ht="14" x14ac:dyDescent="0.25">
      <c r="A22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2" s="11">
        <v>637</v>
      </c>
      <c r="C222" s="120" t="str">
        <f t="shared" si="18"/>
        <v>3级-2级</v>
      </c>
      <c r="D222" s="120" t="s">
        <v>33</v>
      </c>
      <c r="E222" s="120" t="s">
        <v>146</v>
      </c>
      <c r="F222" s="120" t="s">
        <v>29</v>
      </c>
      <c r="G222" s="120" t="s">
        <v>50</v>
      </c>
      <c r="H222" s="280">
        <f>IF(I222="主营业务收入",1,IF(I222="营业收入",2,IF(I222="租赁收入",3,IF(I222="利息收入",4,IF(I222="企业拆借利息收入",5,IF(I222="其他业务收入",6,IF(I222="其他收入",7,IF(I222="主营业务成本",8,IF(I222="营业成本",9,IF(I222="生产成本",10,IF(I222="其他业务成本",11,IF(I222="主营业务支出",12,IF(I222="其他业务支出",13,IF(I222="营业外支出",14,IF(I222="材料采购",15,IF(I222="库存商品",16,IF(I222="库存内销商品",17,IF(I222="其他应收款",18,IF(I222="长期股权投资",19,IF(I222="其他应付款",20,IF(I222="财务费用",21,IF(I222="管理费用",22,IF(I222="管理费",23,IF(I222="销售费用",24,IF(I222="投资收益",25,IF(I222="资产处置收益",26,B))))))))))))))))))))))))))</f>
        <v>1</v>
      </c>
      <c r="I222" s="122" t="s">
        <v>144</v>
      </c>
      <c r="J222" s="122" t="s">
        <v>13</v>
      </c>
      <c r="K222" s="202">
        <v>2882.3</v>
      </c>
      <c r="L222" s="122"/>
      <c r="M222" s="122"/>
      <c r="N222" s="202"/>
      <c r="O222" s="125"/>
      <c r="P222" s="126"/>
      <c r="Q222" s="124"/>
      <c r="R222" s="21"/>
      <c r="S222" s="21"/>
      <c r="T222" s="22"/>
      <c r="U222" s="21"/>
      <c r="V222" s="21"/>
      <c r="W222" s="22"/>
      <c r="X222" s="23"/>
      <c r="Y222" s="23"/>
      <c r="Z222" s="24"/>
      <c r="AA222" s="25">
        <f t="shared" si="15"/>
        <v>2882.3</v>
      </c>
      <c r="AB222" s="266">
        <f t="shared" si="16"/>
        <v>0</v>
      </c>
      <c r="AC222" s="26"/>
      <c r="AD222" s="26"/>
      <c r="AE222" s="26"/>
      <c r="AF222" s="26"/>
      <c r="AG222" s="27"/>
      <c r="AH222" s="26"/>
      <c r="AI222" s="26"/>
      <c r="AJ222" s="26"/>
      <c r="AK222" s="26"/>
      <c r="AL222" s="26"/>
      <c r="AM222" s="26"/>
      <c r="AN222">
        <v>517</v>
      </c>
    </row>
    <row r="223" spans="1:40" ht="14" x14ac:dyDescent="0.25">
      <c r="A22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3" s="11">
        <v>716</v>
      </c>
      <c r="C223" s="120" t="str">
        <f t="shared" si="18"/>
        <v>3级-3级</v>
      </c>
      <c r="D223" s="120" t="s">
        <v>33</v>
      </c>
      <c r="E223" s="120" t="s">
        <v>117</v>
      </c>
      <c r="F223" s="120" t="s">
        <v>33</v>
      </c>
      <c r="G223" s="120" t="s">
        <v>98</v>
      </c>
      <c r="H223" s="280">
        <f>IF(I223="主营业务收入",1,IF(I223="营业收入",2,IF(I223="租赁收入",3,IF(I223="利息收入",4,IF(I223="企业拆借利息收入",5,IF(I223="其他业务收入",6,IF(I223="其他收入",7,IF(I223="主营业务成本",8,IF(I223="营业成本",9,IF(I223="生产成本",10,IF(I223="其他业务成本",11,IF(I223="主营业务支出",12,IF(I223="其他业务支出",13,IF(I223="营业外支出",14,IF(I223="材料采购",15,IF(I223="库存商品",16,IF(I223="库存内销商品",17,IF(I223="其他应收款",18,IF(I223="长期股权投资",19,IF(I223="其他应付款",20,IF(I223="财务费用",21,IF(I223="管理费用",22,IF(I223="管理费",23,IF(I223="销售费用",24,IF(I223="投资收益",25,IF(I223="资产处置收益",26,B))))))))))))))))))))))))))</f>
        <v>1</v>
      </c>
      <c r="I223" s="122" t="s">
        <v>144</v>
      </c>
      <c r="J223" s="122"/>
      <c r="K223" s="202">
        <v>2677.88</v>
      </c>
      <c r="L223" s="122"/>
      <c r="M223" s="122"/>
      <c r="N223" s="202"/>
      <c r="O223" s="125"/>
      <c r="P223" s="126"/>
      <c r="Q223" s="124"/>
      <c r="R223" s="21"/>
      <c r="S223" s="21"/>
      <c r="T223" s="22"/>
      <c r="U223" s="21"/>
      <c r="V223" s="21"/>
      <c r="W223" s="22"/>
      <c r="X223" s="23"/>
      <c r="Y223" s="23"/>
      <c r="Z223" s="24"/>
      <c r="AA223" s="25">
        <f t="shared" si="15"/>
        <v>2677.88</v>
      </c>
      <c r="AB223" s="266">
        <f t="shared" si="16"/>
        <v>0</v>
      </c>
      <c r="AC223" s="26"/>
      <c r="AD223" s="26"/>
      <c r="AE223" s="26"/>
      <c r="AF223" s="26"/>
      <c r="AG223" s="27"/>
      <c r="AH223" s="26"/>
      <c r="AI223" s="26"/>
      <c r="AJ223" s="26"/>
      <c r="AK223" s="26"/>
      <c r="AL223" s="26"/>
      <c r="AM223" s="26"/>
      <c r="AN223">
        <v>592</v>
      </c>
    </row>
    <row r="224" spans="1:40" ht="14" x14ac:dyDescent="0.25">
      <c r="A22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4" s="11">
        <v>641</v>
      </c>
      <c r="C224" s="120" t="str">
        <f t="shared" si="18"/>
        <v>3级-2级</v>
      </c>
      <c r="D224" s="120" t="s">
        <v>33</v>
      </c>
      <c r="E224" s="120" t="s">
        <v>146</v>
      </c>
      <c r="F224" s="120" t="s">
        <v>29</v>
      </c>
      <c r="G224" s="120" t="s">
        <v>163</v>
      </c>
      <c r="H224" s="280">
        <f>IF(I224="主营业务收入",1,IF(I224="营业收入",2,IF(I224="租赁收入",3,IF(I224="利息收入",4,IF(I224="企业拆借利息收入",5,IF(I224="其他业务收入",6,IF(I224="其他收入",7,IF(I224="主营业务成本",8,IF(I224="营业成本",9,IF(I224="生产成本",10,IF(I224="其他业务成本",11,IF(I224="主营业务支出",12,IF(I224="其他业务支出",13,IF(I224="营业外支出",14,IF(I224="材料采购",15,IF(I224="库存商品",16,IF(I224="库存内销商品",17,IF(I224="其他应收款",18,IF(I224="长期股权投资",19,IF(I224="其他应付款",20,IF(I224="财务费用",21,IF(I224="管理费用",22,IF(I224="管理费",23,IF(I224="销售费用",24,IF(I224="投资收益",25,IF(I224="资产处置收益",26,B))))))))))))))))))))))))))</f>
        <v>1</v>
      </c>
      <c r="I224" s="122" t="s">
        <v>144</v>
      </c>
      <c r="J224" s="122" t="s">
        <v>13</v>
      </c>
      <c r="K224" s="202">
        <v>2655.75</v>
      </c>
      <c r="L224" s="122"/>
      <c r="M224" s="122"/>
      <c r="N224" s="202"/>
      <c r="O224" s="125"/>
      <c r="P224" s="125"/>
      <c r="Q224" s="124"/>
      <c r="R224" s="21"/>
      <c r="S224" s="21"/>
      <c r="T224" s="22"/>
      <c r="U224" s="21"/>
      <c r="V224" s="21"/>
      <c r="W224" s="22"/>
      <c r="X224" s="23"/>
      <c r="Y224" s="23"/>
      <c r="Z224" s="24"/>
      <c r="AA224" s="25">
        <f t="shared" si="15"/>
        <v>2655.75</v>
      </c>
      <c r="AB224" s="266">
        <f t="shared" si="16"/>
        <v>0</v>
      </c>
      <c r="AC224" s="26"/>
      <c r="AD224" s="26"/>
      <c r="AE224" s="26"/>
      <c r="AF224" s="26"/>
      <c r="AG224" s="27"/>
      <c r="AH224" s="26"/>
      <c r="AI224" s="26"/>
      <c r="AJ224" s="26"/>
      <c r="AK224" s="26"/>
      <c r="AL224" s="26"/>
      <c r="AM224" s="26"/>
      <c r="AN224">
        <v>521</v>
      </c>
    </row>
    <row r="225" spans="1:40" ht="14" x14ac:dyDescent="0.25">
      <c r="A22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25" s="11">
        <v>287</v>
      </c>
      <c r="C225" s="12" t="str">
        <f t="shared" si="18"/>
        <v>4级-3级</v>
      </c>
      <c r="D225" s="12" t="s">
        <v>37</v>
      </c>
      <c r="E225" s="12" t="s">
        <v>66</v>
      </c>
      <c r="F225" s="12" t="s">
        <v>33</v>
      </c>
      <c r="G225" s="12" t="s">
        <v>347</v>
      </c>
      <c r="H225" s="280">
        <f>IF(I225="主营业务收入",1,IF(I225="营业收入",2,IF(I225="租赁收入",3,IF(I225="利息收入",4,IF(I225="企业拆借利息收入",5,IF(I225="其他业务收入",6,IF(I225="其他收入",7,IF(I225="主营业务成本",8,IF(I225="营业成本",9,IF(I225="生产成本",10,IF(I225="其他业务成本",11,IF(I225="主营业务支出",12,IF(I225="其他业务支出",13,IF(I225="营业外支出",14,IF(I225="材料采购",15,IF(I225="库存商品",16,IF(I225="库存内销商品",17,IF(I225="其他应收款",18,IF(I225="长期股权投资",19,IF(I225="其他应付款",20,IF(I225="财务费用",21,IF(I225="管理费用",22,IF(I225="管理费",23,IF(I225="销售费用",24,IF(I225="投资收益",25,IF(I225="资产处置收益",26,B))))))))))))))))))))))))))</f>
        <v>1</v>
      </c>
      <c r="I225" s="122" t="s">
        <v>144</v>
      </c>
      <c r="J225" s="14" t="s">
        <v>303</v>
      </c>
      <c r="K225" s="201">
        <v>2617.5300000000002</v>
      </c>
      <c r="L225" s="16"/>
      <c r="M225" s="16"/>
      <c r="N225" s="207"/>
      <c r="O225" s="89"/>
      <c r="P225" s="89"/>
      <c r="Q225" s="91"/>
      <c r="R225" s="21"/>
      <c r="S225" s="21"/>
      <c r="T225" s="22"/>
      <c r="U225" s="21"/>
      <c r="V225" s="21"/>
      <c r="W225" s="22"/>
      <c r="X225" s="23"/>
      <c r="Y225" s="23"/>
      <c r="Z225" s="24"/>
      <c r="AA225" s="25">
        <f t="shared" si="15"/>
        <v>2617.5300000000002</v>
      </c>
      <c r="AB225" s="266">
        <f t="shared" si="16"/>
        <v>0</v>
      </c>
      <c r="AC225" s="26"/>
      <c r="AD225" s="26"/>
      <c r="AE225" s="26"/>
      <c r="AF225" s="26"/>
      <c r="AG225" s="27"/>
      <c r="AH225" s="26"/>
      <c r="AI225" s="26"/>
      <c r="AJ225" s="26"/>
      <c r="AK225" s="26"/>
      <c r="AL225" s="26"/>
      <c r="AM225" s="26"/>
      <c r="AN225">
        <v>237</v>
      </c>
    </row>
    <row r="226" spans="1:40" ht="14" x14ac:dyDescent="0.25">
      <c r="A22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6" s="255">
        <v>592</v>
      </c>
      <c r="C226" s="120" t="str">
        <f t="shared" si="18"/>
        <v>3级-2级</v>
      </c>
      <c r="D226" s="120" t="s">
        <v>33</v>
      </c>
      <c r="E226" s="120" t="s">
        <v>160</v>
      </c>
      <c r="F226" s="120" t="s">
        <v>29</v>
      </c>
      <c r="G226" s="120" t="s">
        <v>54</v>
      </c>
      <c r="H226" s="280">
        <f>IF(I226="主营业务收入",1,IF(I226="营业收入",2,IF(I226="租赁收入",3,IF(I226="利息收入",4,IF(I226="企业拆借利息收入",5,IF(I226="其他业务收入",6,IF(I226="其他收入",7,IF(I226="主营业务成本",8,IF(I226="营业成本",9,IF(I226="生产成本",10,IF(I226="其他业务成本",11,IF(I226="主营业务支出",12,IF(I226="其他业务支出",13,IF(I226="营业外支出",14,IF(I226="材料采购",15,IF(I226="库存商品",16,IF(I226="库存内销商品",17,IF(I226="其他应收款",18,IF(I226="长期股权投资",19,IF(I226="其他应付款",20,IF(I226="财务费用",21,IF(I226="管理费用",22,IF(I226="管理费",23,IF(I226="销售费用",24,IF(I226="投资收益",25,IF(I226="资产处置收益",26,B))))))))))))))))))))))))))</f>
        <v>1</v>
      </c>
      <c r="I226" s="122" t="s">
        <v>144</v>
      </c>
      <c r="J226" s="122" t="s">
        <v>522</v>
      </c>
      <c r="K226" s="389">
        <v>2495.58</v>
      </c>
      <c r="L226" s="122"/>
      <c r="M226" s="122"/>
      <c r="N226" s="202"/>
      <c r="O226" s="125"/>
      <c r="P226" s="125"/>
      <c r="Q226" s="124"/>
      <c r="R226" s="21"/>
      <c r="S226" s="21"/>
      <c r="T226" s="22"/>
      <c r="U226" s="21"/>
      <c r="V226" s="21"/>
      <c r="W226" s="22"/>
      <c r="X226" s="23"/>
      <c r="Y226" s="23"/>
      <c r="Z226" s="24"/>
      <c r="AA226" s="25">
        <f t="shared" si="15"/>
        <v>2495.58</v>
      </c>
      <c r="AB226" s="266">
        <f t="shared" si="16"/>
        <v>0</v>
      </c>
      <c r="AC226" s="26"/>
      <c r="AD226" s="26"/>
      <c r="AE226" s="26"/>
      <c r="AF226" s="26"/>
      <c r="AG226" s="27"/>
      <c r="AH226" s="26"/>
      <c r="AI226" s="26"/>
      <c r="AJ226" s="26"/>
      <c r="AK226" s="26"/>
      <c r="AL226" s="26"/>
      <c r="AM226" s="26"/>
      <c r="AN226">
        <v>478</v>
      </c>
    </row>
    <row r="227" spans="1:40" ht="14" x14ac:dyDescent="0.25">
      <c r="A22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7" s="11">
        <v>664</v>
      </c>
      <c r="C227" s="120" t="str">
        <f t="shared" si="18"/>
        <v>3级-2级</v>
      </c>
      <c r="D227" s="120" t="s">
        <v>33</v>
      </c>
      <c r="E227" s="120" t="s">
        <v>146</v>
      </c>
      <c r="F227" s="120" t="s">
        <v>29</v>
      </c>
      <c r="G227" s="120" t="s">
        <v>131</v>
      </c>
      <c r="H227" s="280">
        <f>IF(I227="主营业务收入",1,IF(I227="营业收入",2,IF(I227="租赁收入",3,IF(I227="利息收入",4,IF(I227="企业拆借利息收入",5,IF(I227="其他业务收入",6,IF(I227="其他收入",7,IF(I227="主营业务成本",8,IF(I227="营业成本",9,IF(I227="生产成本",10,IF(I227="其他业务成本",11,IF(I227="主营业务支出",12,IF(I227="其他业务支出",13,IF(I227="营业外支出",14,IF(I227="材料采购",15,IF(I227="库存商品",16,IF(I227="库存内销商品",17,IF(I227="其他应收款",18,IF(I227="长期股权投资",19,IF(I227="其他应付款",20,IF(I227="财务费用",21,IF(I227="管理费用",22,IF(I227="管理费",23,IF(I227="销售费用",24,IF(I227="投资收益",25,IF(I227="资产处置收益",26,B))))))))))))))))))))))))))</f>
        <v>1</v>
      </c>
      <c r="I227" s="122" t="s">
        <v>144</v>
      </c>
      <c r="J227" s="122" t="s">
        <v>13</v>
      </c>
      <c r="K227" s="202">
        <v>2385.84</v>
      </c>
      <c r="L227" s="122"/>
      <c r="M227" s="122"/>
      <c r="N227" s="211"/>
      <c r="O227" s="125"/>
      <c r="P227" s="125"/>
      <c r="Q227" s="124"/>
      <c r="R227" s="21"/>
      <c r="S227" s="21"/>
      <c r="T227" s="22"/>
      <c r="U227" s="21"/>
      <c r="V227" s="21"/>
      <c r="W227" s="22"/>
      <c r="X227" s="23"/>
      <c r="Y227" s="23"/>
      <c r="Z227" s="24"/>
      <c r="AA227" s="25">
        <f t="shared" si="15"/>
        <v>2385.84</v>
      </c>
      <c r="AB227" s="266">
        <f t="shared" si="16"/>
        <v>0</v>
      </c>
      <c r="AC227" s="26"/>
      <c r="AD227" s="26"/>
      <c r="AE227" s="26"/>
      <c r="AF227" s="26"/>
      <c r="AG227" s="27"/>
      <c r="AH227" s="26"/>
      <c r="AI227" s="26"/>
      <c r="AJ227" s="26"/>
      <c r="AK227" s="26"/>
      <c r="AL227" s="26"/>
      <c r="AM227" s="26"/>
      <c r="AN227">
        <v>543</v>
      </c>
    </row>
    <row r="228" spans="1:40" ht="14" x14ac:dyDescent="0.25">
      <c r="A22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28" s="11">
        <v>668</v>
      </c>
      <c r="C228" s="120" t="str">
        <f t="shared" si="18"/>
        <v>3级-2级</v>
      </c>
      <c r="D228" s="120" t="s">
        <v>33</v>
      </c>
      <c r="E228" s="120" t="s">
        <v>146</v>
      </c>
      <c r="F228" s="120" t="s">
        <v>29</v>
      </c>
      <c r="G228" s="120" t="s">
        <v>64</v>
      </c>
      <c r="H228" s="280">
        <f>IF(I228="主营业务收入",1,IF(I228="营业收入",2,IF(I228="租赁收入",3,IF(I228="利息收入",4,IF(I228="企业拆借利息收入",5,IF(I228="其他业务收入",6,IF(I228="其他收入",7,IF(I228="主营业务成本",8,IF(I228="营业成本",9,IF(I228="生产成本",10,IF(I228="其他业务成本",11,IF(I228="主营业务支出",12,IF(I228="其他业务支出",13,IF(I228="营业外支出",14,IF(I228="材料采购",15,IF(I228="库存商品",16,IF(I228="库存内销商品",17,IF(I228="其他应收款",18,IF(I228="长期股权投资",19,IF(I228="其他应付款",20,IF(I228="财务费用",21,IF(I228="管理费用",22,IF(I228="管理费",23,IF(I228="销售费用",24,IF(I228="投资收益",25,IF(I228="资产处置收益",26,B))))))))))))))))))))))))))</f>
        <v>1</v>
      </c>
      <c r="I228" s="122" t="s">
        <v>144</v>
      </c>
      <c r="J228" s="122" t="s">
        <v>13</v>
      </c>
      <c r="K228" s="202">
        <v>2327.4299999999998</v>
      </c>
      <c r="L228" s="122"/>
      <c r="M228" s="122"/>
      <c r="N228" s="202"/>
      <c r="O228" s="125"/>
      <c r="P228" s="125"/>
      <c r="Q228" s="124"/>
      <c r="R228" s="21"/>
      <c r="S228" s="21"/>
      <c r="T228" s="22"/>
      <c r="U228" s="21"/>
      <c r="V228" s="21"/>
      <c r="W228" s="22"/>
      <c r="X228" s="23"/>
      <c r="Y228" s="23"/>
      <c r="Z228" s="24"/>
      <c r="AA228" s="25">
        <f t="shared" si="15"/>
        <v>2327.4299999999998</v>
      </c>
      <c r="AB228" s="266">
        <f t="shared" si="16"/>
        <v>0</v>
      </c>
      <c r="AC228" s="26"/>
      <c r="AD228" s="26"/>
      <c r="AE228" s="26"/>
      <c r="AF228" s="26"/>
      <c r="AG228" s="27"/>
      <c r="AH228" s="26"/>
      <c r="AI228" s="26"/>
      <c r="AJ228" s="26"/>
      <c r="AK228" s="26"/>
      <c r="AL228" s="26"/>
      <c r="AM228" s="26"/>
      <c r="AN228">
        <v>547</v>
      </c>
    </row>
    <row r="229" spans="1:40" ht="14" x14ac:dyDescent="0.25">
      <c r="A229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29" s="11">
        <v>536</v>
      </c>
      <c r="C229" s="12" t="s">
        <v>496</v>
      </c>
      <c r="D229" s="12" t="s">
        <v>33</v>
      </c>
      <c r="E229" s="12" t="s">
        <v>114</v>
      </c>
      <c r="F229" s="12" t="s">
        <v>33</v>
      </c>
      <c r="G229" s="12" t="s">
        <v>333</v>
      </c>
      <c r="H229" s="280">
        <f>IF(I229="主营业务收入",1,IF(I229="营业收入",2,IF(I229="租赁收入",3,IF(I229="利息收入",4,IF(I229="企业拆借利息收入",5,IF(I229="其他业务收入",6,IF(I229="其他收入",7,IF(I229="主营业务成本",8,IF(I229="营业成本",9,IF(I229="生产成本",10,IF(I229="其他业务成本",11,IF(I229="主营业务支出",12,IF(I229="其他业务支出",13,IF(I229="营业外支出",14,IF(I229="材料采购",15,IF(I229="库存商品",16,IF(I229="库存内销商品",17,IF(I229="其他应收款",18,IF(I229="长期股权投资",19,IF(I229="其他应付款",20,IF(I229="财务费用",21,IF(I229="管理费用",22,IF(I229="管理费",23,IF(I229="销售费用",24,IF(I229="投资收益",25,IF(I229="资产处置收益",26,B))))))))))))))))))))))))))</f>
        <v>1</v>
      </c>
      <c r="I229" s="122" t="s">
        <v>144</v>
      </c>
      <c r="J229" s="16"/>
      <c r="K229" s="201">
        <v>2150.59</v>
      </c>
      <c r="L229" s="16"/>
      <c r="M229" s="16"/>
      <c r="N229" s="207"/>
      <c r="O229" s="89"/>
      <c r="P229" s="89"/>
      <c r="Q229" s="91"/>
      <c r="R229" s="21"/>
      <c r="S229" s="21"/>
      <c r="T229" s="22"/>
      <c r="U229" s="21"/>
      <c r="V229" s="21"/>
      <c r="W229" s="22"/>
      <c r="X229" s="23"/>
      <c r="Y229" s="23"/>
      <c r="Z229" s="24"/>
      <c r="AA229" s="25">
        <f t="shared" si="15"/>
        <v>2150.59</v>
      </c>
      <c r="AB229" s="266">
        <f t="shared" si="16"/>
        <v>0</v>
      </c>
      <c r="AC229" s="26"/>
      <c r="AD229" s="26"/>
      <c r="AE229" s="26"/>
      <c r="AF229" s="26"/>
      <c r="AG229" s="27"/>
      <c r="AH229" s="26"/>
      <c r="AI229" s="26"/>
      <c r="AJ229" s="26"/>
      <c r="AK229" s="26"/>
      <c r="AL229" s="26"/>
      <c r="AM229" s="26"/>
      <c r="AN229">
        <v>425</v>
      </c>
    </row>
    <row r="230" spans="1:40" ht="14" x14ac:dyDescent="0.25">
      <c r="A23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30" s="11">
        <v>524</v>
      </c>
      <c r="C230" s="12" t="s">
        <v>496</v>
      </c>
      <c r="D230" s="12" t="s">
        <v>33</v>
      </c>
      <c r="E230" s="12" t="s">
        <v>114</v>
      </c>
      <c r="F230" s="12" t="s">
        <v>33</v>
      </c>
      <c r="G230" s="12" t="s">
        <v>96</v>
      </c>
      <c r="H230" s="280">
        <f>IF(I230="主营业务收入",1,IF(I230="营业收入",2,IF(I230="租赁收入",3,IF(I230="利息收入",4,IF(I230="企业拆借利息收入",5,IF(I230="其他业务收入",6,IF(I230="其他收入",7,IF(I230="主营业务成本",8,IF(I230="营业成本",9,IF(I230="生产成本",10,IF(I230="其他业务成本",11,IF(I230="主营业务支出",12,IF(I230="其他业务支出",13,IF(I230="营业外支出",14,IF(I230="材料采购",15,IF(I230="库存商品",16,IF(I230="库存内销商品",17,IF(I230="其他应收款",18,IF(I230="长期股权投资",19,IF(I230="其他应付款",20,IF(I230="财务费用",21,IF(I230="管理费用",22,IF(I230="管理费",23,IF(I230="销售费用",24,IF(I230="投资收益",25,IF(I230="资产处置收益",26,B))))))))))))))))))))))))))</f>
        <v>1</v>
      </c>
      <c r="I230" s="122" t="s">
        <v>144</v>
      </c>
      <c r="J230" s="16"/>
      <c r="K230" s="201">
        <v>2101.77</v>
      </c>
      <c r="L230" s="16"/>
      <c r="M230" s="16"/>
      <c r="N230" s="207"/>
      <c r="O230" s="89"/>
      <c r="P230" s="89"/>
      <c r="Q230" s="91"/>
      <c r="R230" s="21"/>
      <c r="S230" s="21"/>
      <c r="T230" s="22"/>
      <c r="U230" s="21"/>
      <c r="V230" s="21"/>
      <c r="W230" s="22"/>
      <c r="X230" s="23"/>
      <c r="Y230" s="23"/>
      <c r="Z230" s="24"/>
      <c r="AA230" s="25">
        <f t="shared" si="15"/>
        <v>2101.77</v>
      </c>
      <c r="AB230" s="266">
        <f t="shared" si="16"/>
        <v>0</v>
      </c>
      <c r="AC230" s="26"/>
      <c r="AD230" s="26"/>
      <c r="AE230" s="26"/>
      <c r="AF230" s="26"/>
      <c r="AG230" s="27"/>
      <c r="AH230" s="26"/>
      <c r="AI230" s="26"/>
      <c r="AJ230" s="26"/>
      <c r="AK230" s="26"/>
      <c r="AL230" s="26"/>
      <c r="AM230" s="26"/>
      <c r="AN230">
        <v>413</v>
      </c>
    </row>
    <row r="231" spans="1:40" ht="14" x14ac:dyDescent="0.25">
      <c r="A23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31" s="11">
        <v>605</v>
      </c>
      <c r="C231" s="120" t="str">
        <f t="shared" ref="C231:C239" si="19">TEXT(D231,"000")&amp;"-"&amp;TEXT(F231,"000")</f>
        <v>3级-2级</v>
      </c>
      <c r="D231" s="120" t="s">
        <v>33</v>
      </c>
      <c r="E231" s="120" t="s">
        <v>231</v>
      </c>
      <c r="F231" s="120" t="s">
        <v>29</v>
      </c>
      <c r="G231" s="120" t="s">
        <v>158</v>
      </c>
      <c r="H231" s="280">
        <f>IF(I231="主营业务收入",1,IF(I231="营业收入",2,IF(I231="租赁收入",3,IF(I231="利息收入",4,IF(I231="企业拆借利息收入",5,IF(I231="其他业务收入",6,IF(I231="其他收入",7,IF(I231="主营业务成本",8,IF(I231="营业成本",9,IF(I231="生产成本",10,IF(I231="其他业务成本",11,IF(I231="主营业务支出",12,IF(I231="其他业务支出",13,IF(I231="营业外支出",14,IF(I231="材料采购",15,IF(I231="库存商品",16,IF(I231="库存内销商品",17,IF(I231="其他应收款",18,IF(I231="长期股权投资",19,IF(I231="其他应付款",20,IF(I231="财务费用",21,IF(I231="管理费用",22,IF(I231="管理费",23,IF(I231="销售费用",24,IF(I231="投资收益",25,IF(I231="资产处置收益",26,B))))))))))))))))))))))))))</f>
        <v>1</v>
      </c>
      <c r="I231" s="122" t="s">
        <v>144</v>
      </c>
      <c r="J231" s="122" t="s">
        <v>539</v>
      </c>
      <c r="K231" s="202">
        <v>2070.8000000000002</v>
      </c>
      <c r="L231" s="122"/>
      <c r="M231" s="122"/>
      <c r="N231" s="202"/>
      <c r="O231" s="125"/>
      <c r="P231" s="125"/>
      <c r="Q231" s="124"/>
      <c r="R231" s="21"/>
      <c r="S231" s="21"/>
      <c r="T231" s="22"/>
      <c r="U231" s="21"/>
      <c r="V231" s="21"/>
      <c r="W231" s="22"/>
      <c r="X231" s="23"/>
      <c r="Y231" s="23"/>
      <c r="Z231" s="24"/>
      <c r="AA231" s="25">
        <f t="shared" si="15"/>
        <v>2070.8000000000002</v>
      </c>
      <c r="AB231" s="266">
        <f t="shared" si="16"/>
        <v>0</v>
      </c>
      <c r="AC231" s="26"/>
      <c r="AD231" s="26"/>
      <c r="AE231" s="26"/>
      <c r="AF231" s="26"/>
      <c r="AG231" s="27"/>
      <c r="AH231" s="26"/>
      <c r="AI231" s="26"/>
      <c r="AJ231" s="26"/>
      <c r="AK231" s="26"/>
      <c r="AL231" s="26"/>
      <c r="AM231" s="26"/>
      <c r="AN231">
        <v>490</v>
      </c>
    </row>
    <row r="232" spans="1:40" ht="14" x14ac:dyDescent="0.25">
      <c r="A23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32" s="11">
        <v>643</v>
      </c>
      <c r="C232" s="120" t="str">
        <f t="shared" si="19"/>
        <v>3级-2级</v>
      </c>
      <c r="D232" s="120" t="s">
        <v>33</v>
      </c>
      <c r="E232" s="120" t="s">
        <v>146</v>
      </c>
      <c r="F232" s="120" t="s">
        <v>29</v>
      </c>
      <c r="G232" s="120" t="s">
        <v>44</v>
      </c>
      <c r="H232" s="280">
        <f>IF(I232="主营业务收入",1,IF(I232="营业收入",2,IF(I232="租赁收入",3,IF(I232="利息收入",4,IF(I232="企业拆借利息收入",5,IF(I232="其他业务收入",6,IF(I232="其他收入",7,IF(I232="主营业务成本",8,IF(I232="营业成本",9,IF(I232="生产成本",10,IF(I232="其他业务成本",11,IF(I232="主营业务支出",12,IF(I232="其他业务支出",13,IF(I232="营业外支出",14,IF(I232="材料采购",15,IF(I232="库存商品",16,IF(I232="库存内销商品",17,IF(I232="其他应收款",18,IF(I232="长期股权投资",19,IF(I232="其他应付款",20,IF(I232="财务费用",21,IF(I232="管理费用",22,IF(I232="管理费",23,IF(I232="销售费用",24,IF(I232="投资收益",25,IF(I232="资产处置收益",26,B))))))))))))))))))))))))))</f>
        <v>1</v>
      </c>
      <c r="I232" s="122" t="s">
        <v>144</v>
      </c>
      <c r="J232" s="122" t="s">
        <v>13</v>
      </c>
      <c r="K232" s="202">
        <v>2040.71</v>
      </c>
      <c r="L232" s="122"/>
      <c r="M232" s="122"/>
      <c r="N232" s="202"/>
      <c r="O232" s="125"/>
      <c r="P232" s="125"/>
      <c r="Q232" s="124"/>
      <c r="R232" s="21"/>
      <c r="S232" s="21"/>
      <c r="T232" s="22"/>
      <c r="U232" s="21"/>
      <c r="V232" s="21"/>
      <c r="W232" s="22"/>
      <c r="X232" s="23"/>
      <c r="Y232" s="23"/>
      <c r="Z232" s="24"/>
      <c r="AA232" s="25">
        <f t="shared" si="15"/>
        <v>2040.71</v>
      </c>
      <c r="AB232" s="266">
        <f t="shared" si="16"/>
        <v>0</v>
      </c>
      <c r="AC232" s="26"/>
      <c r="AD232" s="26"/>
      <c r="AE232" s="26"/>
      <c r="AF232" s="26"/>
      <c r="AG232" s="27"/>
      <c r="AH232" s="26"/>
      <c r="AI232" s="26"/>
      <c r="AJ232" s="26"/>
      <c r="AK232" s="26"/>
      <c r="AL232" s="26"/>
      <c r="AM232" s="26"/>
      <c r="AN232">
        <v>523</v>
      </c>
    </row>
    <row r="233" spans="1:40" ht="14" x14ac:dyDescent="0.25">
      <c r="A23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33" s="11">
        <v>638</v>
      </c>
      <c r="C233" s="120" t="str">
        <f t="shared" si="19"/>
        <v>3级-2级</v>
      </c>
      <c r="D233" s="120" t="s">
        <v>33</v>
      </c>
      <c r="E233" s="120" t="s">
        <v>146</v>
      </c>
      <c r="F233" s="120" t="s">
        <v>29</v>
      </c>
      <c r="G233" s="120" t="s">
        <v>158</v>
      </c>
      <c r="H233" s="280">
        <f>IF(I233="主营业务收入",1,IF(I233="营业收入",2,IF(I233="租赁收入",3,IF(I233="利息收入",4,IF(I233="企业拆借利息收入",5,IF(I233="其他业务收入",6,IF(I233="其他收入",7,IF(I233="主营业务成本",8,IF(I233="营业成本",9,IF(I233="生产成本",10,IF(I233="其他业务成本",11,IF(I233="主营业务支出",12,IF(I233="其他业务支出",13,IF(I233="营业外支出",14,IF(I233="材料采购",15,IF(I233="库存商品",16,IF(I233="库存内销商品",17,IF(I233="其他应收款",18,IF(I233="长期股权投资",19,IF(I233="其他应付款",20,IF(I233="财务费用",21,IF(I233="管理费用",22,IF(I233="管理费",23,IF(I233="销售费用",24,IF(I233="投资收益",25,IF(I233="资产处置收益",26,B))))))))))))))))))))))))))</f>
        <v>1</v>
      </c>
      <c r="I233" s="122" t="s">
        <v>144</v>
      </c>
      <c r="J233" s="122" t="s">
        <v>13</v>
      </c>
      <c r="K233" s="202">
        <v>1943.36</v>
      </c>
      <c r="L233" s="122"/>
      <c r="M233" s="122"/>
      <c r="N233" s="202"/>
      <c r="O233" s="125"/>
      <c r="P233" s="126"/>
      <c r="Q233" s="124"/>
      <c r="R233" s="21"/>
      <c r="S233" s="21"/>
      <c r="T233" s="22"/>
      <c r="U233" s="21"/>
      <c r="V233" s="21"/>
      <c r="W233" s="22"/>
      <c r="X233" s="23"/>
      <c r="Y233" s="23"/>
      <c r="Z233" s="24"/>
      <c r="AA233" s="25">
        <f t="shared" si="15"/>
        <v>1943.36</v>
      </c>
      <c r="AB233" s="266">
        <f t="shared" si="16"/>
        <v>0</v>
      </c>
      <c r="AC233" s="26"/>
      <c r="AD233" s="26"/>
      <c r="AE233" s="26"/>
      <c r="AF233" s="26"/>
      <c r="AG233" s="27"/>
      <c r="AH233" s="26"/>
      <c r="AI233" s="26"/>
      <c r="AJ233" s="26"/>
      <c r="AK233" s="26"/>
      <c r="AL233" s="26"/>
      <c r="AM233" s="26"/>
      <c r="AN233">
        <v>518</v>
      </c>
    </row>
    <row r="234" spans="1:40" ht="14" x14ac:dyDescent="0.25">
      <c r="A23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34" s="11">
        <v>706</v>
      </c>
      <c r="C234" s="120" t="str">
        <f t="shared" si="19"/>
        <v>3级-2级</v>
      </c>
      <c r="D234" s="120" t="s">
        <v>33</v>
      </c>
      <c r="E234" s="120" t="s">
        <v>117</v>
      </c>
      <c r="F234" s="120" t="s">
        <v>29</v>
      </c>
      <c r="G234" s="120" t="s">
        <v>125</v>
      </c>
      <c r="H234" s="280">
        <f>IF(I234="主营业务收入",1,IF(I234="营业收入",2,IF(I234="租赁收入",3,IF(I234="利息收入",4,IF(I234="企业拆借利息收入",5,IF(I234="其他业务收入",6,IF(I234="其他收入",7,IF(I234="主营业务成本",8,IF(I234="营业成本",9,IF(I234="生产成本",10,IF(I234="其他业务成本",11,IF(I234="主营业务支出",12,IF(I234="其他业务支出",13,IF(I234="营业外支出",14,IF(I234="材料采购",15,IF(I234="库存商品",16,IF(I234="库存内销商品",17,IF(I234="其他应收款",18,IF(I234="长期股权投资",19,IF(I234="其他应付款",20,IF(I234="财务费用",21,IF(I234="管理费用",22,IF(I234="管理费",23,IF(I234="销售费用",24,IF(I234="投资收益",25,IF(I234="资产处置收益",26,B))))))))))))))))))))))))))</f>
        <v>1</v>
      </c>
      <c r="I234" s="122" t="s">
        <v>144</v>
      </c>
      <c r="J234" s="122"/>
      <c r="K234" s="202">
        <v>1893.8</v>
      </c>
      <c r="L234" s="122"/>
      <c r="M234" s="122"/>
      <c r="N234" s="202"/>
      <c r="O234" s="125"/>
      <c r="P234" s="125"/>
      <c r="Q234" s="124"/>
      <c r="R234" s="21"/>
      <c r="S234" s="21"/>
      <c r="T234" s="22"/>
      <c r="U234" s="21"/>
      <c r="V234" s="21"/>
      <c r="W234" s="22"/>
      <c r="X234" s="23"/>
      <c r="Y234" s="23"/>
      <c r="Z234" s="24"/>
      <c r="AA234" s="25">
        <f t="shared" si="15"/>
        <v>1893.8</v>
      </c>
      <c r="AB234" s="266">
        <f t="shared" si="16"/>
        <v>0</v>
      </c>
      <c r="AC234" s="26"/>
      <c r="AD234" s="26"/>
      <c r="AE234" s="26"/>
      <c r="AF234" s="26"/>
      <c r="AG234" s="27"/>
      <c r="AH234" s="26"/>
      <c r="AI234" s="26"/>
      <c r="AJ234" s="26"/>
      <c r="AK234" s="26"/>
      <c r="AL234" s="26"/>
      <c r="AM234" s="26"/>
      <c r="AN234">
        <v>582</v>
      </c>
    </row>
    <row r="235" spans="1:40" ht="14" x14ac:dyDescent="0.25">
      <c r="A235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235" s="11">
        <v>125</v>
      </c>
      <c r="C235" s="12" t="str">
        <f t="shared" si="19"/>
        <v>2级-3级</v>
      </c>
      <c r="D235" s="12" t="s">
        <v>29</v>
      </c>
      <c r="E235" s="12" t="s">
        <v>50</v>
      </c>
      <c r="F235" s="12" t="s">
        <v>33</v>
      </c>
      <c r="G235" s="12" t="s">
        <v>161</v>
      </c>
      <c r="H235" s="280">
        <f>IF(I235="主营业务收入",1,IF(I235="营业收入",2,IF(I235="租赁收入",3,IF(I235="利息收入",4,IF(I235="企业拆借利息收入",5,IF(I235="其他业务收入",6,IF(I235="其他收入",7,IF(I235="主营业务成本",8,IF(I235="营业成本",9,IF(I235="生产成本",10,IF(I235="其他业务成本",11,IF(I235="主营业务支出",12,IF(I235="其他业务支出",13,IF(I235="营业外支出",14,IF(I235="材料采购",15,IF(I235="库存商品",16,IF(I235="库存内销商品",17,IF(I235="其他应收款",18,IF(I235="长期股权投资",19,IF(I235="其他应付款",20,IF(I235="财务费用",21,IF(I235="管理费用",22,IF(I235="管理费",23,IF(I235="销售费用",24,IF(I235="投资收益",25,IF(I235="资产处置收益",26,B))))))))))))))))))))))))))</f>
        <v>1</v>
      </c>
      <c r="I235" s="122" t="s">
        <v>144</v>
      </c>
      <c r="J235" s="14" t="s">
        <v>209</v>
      </c>
      <c r="K235" s="201">
        <v>1787.82</v>
      </c>
      <c r="L235" s="16"/>
      <c r="M235" s="16"/>
      <c r="N235" s="207"/>
      <c r="O235" s="89"/>
      <c r="P235" s="90"/>
      <c r="Q235" s="91"/>
      <c r="R235" s="21"/>
      <c r="S235" s="21"/>
      <c r="T235" s="22"/>
      <c r="U235" s="21"/>
      <c r="V235" s="21"/>
      <c r="W235" s="22"/>
      <c r="X235" s="23"/>
      <c r="Y235" s="23"/>
      <c r="Z235" s="24"/>
      <c r="AA235" s="25">
        <f t="shared" si="15"/>
        <v>1787.82</v>
      </c>
      <c r="AB235" s="266">
        <f t="shared" si="16"/>
        <v>0</v>
      </c>
      <c r="AC235" s="26"/>
      <c r="AD235" s="26"/>
      <c r="AE235" s="26"/>
      <c r="AF235" s="26"/>
      <c r="AG235" s="27"/>
      <c r="AH235" s="26"/>
      <c r="AI235" s="26"/>
      <c r="AJ235" s="26"/>
      <c r="AK235" s="26"/>
      <c r="AL235" s="26"/>
      <c r="AM235" s="26"/>
      <c r="AN235">
        <v>111</v>
      </c>
    </row>
    <row r="236" spans="1:40" ht="14" x14ac:dyDescent="0.25">
      <c r="A23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36" s="11">
        <v>772</v>
      </c>
      <c r="C236" s="12" t="str">
        <f t="shared" si="19"/>
        <v>2级-3级</v>
      </c>
      <c r="D236" s="12" t="s">
        <v>29</v>
      </c>
      <c r="E236" s="12" t="s">
        <v>44</v>
      </c>
      <c r="F236" s="12" t="s">
        <v>33</v>
      </c>
      <c r="G236" s="85" t="s">
        <v>112</v>
      </c>
      <c r="H236" s="280">
        <f>IF(I236="主营业务收入",1,IF(I236="营业收入",2,IF(I236="租赁收入",3,IF(I236="利息收入",4,IF(I236="企业拆借利息收入",5,IF(I236="其他业务收入",6,IF(I236="其他收入",7,IF(I236="主营业务成本",8,IF(I236="营业成本",9,IF(I236="生产成本",10,IF(I236="其他业务成本",11,IF(I236="主营业务支出",12,IF(I236="其他业务支出",13,IF(I236="营业外支出",14,IF(I236="材料采购",15,IF(I236="库存商品",16,IF(I236="库存内销商品",17,IF(I236="其他应收款",18,IF(I236="长期股权投资",19,IF(I236="其他应付款",20,IF(I236="财务费用",21,IF(I236="管理费用",22,IF(I236="管理费",23,IF(I236="销售费用",24,IF(I236="投资收益",25,IF(I236="资产处置收益",26,B))))))))))))))))))))))))))</f>
        <v>1</v>
      </c>
      <c r="I236" s="122" t="s">
        <v>144</v>
      </c>
      <c r="J236" s="87"/>
      <c r="K236" s="202">
        <v>1697.34</v>
      </c>
      <c r="L236" s="87"/>
      <c r="M236" s="87"/>
      <c r="N236" s="207"/>
      <c r="O236" s="89"/>
      <c r="P236" s="90"/>
      <c r="Q236" s="91"/>
      <c r="R236" s="21"/>
      <c r="S236" s="21"/>
      <c r="T236" s="22"/>
      <c r="U236" s="21"/>
      <c r="V236" s="21"/>
      <c r="W236" s="22"/>
      <c r="X236" s="23"/>
      <c r="Y236" s="23"/>
      <c r="Z236" s="24"/>
      <c r="AA236" s="25">
        <f t="shared" si="15"/>
        <v>1697.34</v>
      </c>
      <c r="AB236" s="266">
        <f t="shared" si="16"/>
        <v>0</v>
      </c>
      <c r="AC236" s="26"/>
      <c r="AD236" s="26"/>
      <c r="AE236" s="26"/>
      <c r="AF236" s="26"/>
      <c r="AG236" s="27"/>
      <c r="AH236" s="26"/>
      <c r="AI236" s="26"/>
      <c r="AJ236" s="26"/>
      <c r="AK236" s="26"/>
      <c r="AL236" s="26"/>
      <c r="AM236" s="26"/>
      <c r="AN236">
        <v>645</v>
      </c>
    </row>
    <row r="237" spans="1:40" ht="14" x14ac:dyDescent="0.25">
      <c r="A23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37" s="11">
        <v>667</v>
      </c>
      <c r="C237" s="120" t="str">
        <f t="shared" si="19"/>
        <v>3级-2级</v>
      </c>
      <c r="D237" s="120" t="s">
        <v>33</v>
      </c>
      <c r="E237" s="120" t="s">
        <v>146</v>
      </c>
      <c r="F237" s="120" t="s">
        <v>29</v>
      </c>
      <c r="G237" s="120" t="s">
        <v>215</v>
      </c>
      <c r="H237" s="280">
        <f>IF(I237="主营业务收入",1,IF(I237="营业收入",2,IF(I237="租赁收入",3,IF(I237="利息收入",4,IF(I237="企业拆借利息收入",5,IF(I237="其他业务收入",6,IF(I237="其他收入",7,IF(I237="主营业务成本",8,IF(I237="营业成本",9,IF(I237="生产成本",10,IF(I237="其他业务成本",11,IF(I237="主营业务支出",12,IF(I237="其他业务支出",13,IF(I237="营业外支出",14,IF(I237="材料采购",15,IF(I237="库存商品",16,IF(I237="库存内销商品",17,IF(I237="其他应收款",18,IF(I237="长期股权投资",19,IF(I237="其他应付款",20,IF(I237="财务费用",21,IF(I237="管理费用",22,IF(I237="管理费",23,IF(I237="销售费用",24,IF(I237="投资收益",25,IF(I237="资产处置收益",26,B))))))))))))))))))))))))))</f>
        <v>1</v>
      </c>
      <c r="I237" s="122" t="s">
        <v>144</v>
      </c>
      <c r="J237" s="122" t="s">
        <v>13</v>
      </c>
      <c r="K237" s="202">
        <v>1591.15</v>
      </c>
      <c r="L237" s="122"/>
      <c r="M237" s="122"/>
      <c r="N237" s="202"/>
      <c r="O237" s="125"/>
      <c r="P237" s="125"/>
      <c r="Q237" s="124"/>
      <c r="R237" s="21"/>
      <c r="S237" s="21"/>
      <c r="T237" s="22"/>
      <c r="U237" s="21"/>
      <c r="V237" s="21"/>
      <c r="W237" s="22"/>
      <c r="X237" s="23"/>
      <c r="Y237" s="23"/>
      <c r="Z237" s="24"/>
      <c r="AA237" s="25">
        <f t="shared" si="15"/>
        <v>1591.15</v>
      </c>
      <c r="AB237" s="266">
        <f t="shared" si="16"/>
        <v>0</v>
      </c>
      <c r="AC237" s="26"/>
      <c r="AD237" s="26"/>
      <c r="AE237" s="26"/>
      <c r="AF237" s="26"/>
      <c r="AG237" s="27"/>
      <c r="AH237" s="26"/>
      <c r="AI237" s="26"/>
      <c r="AJ237" s="26"/>
      <c r="AK237" s="26"/>
      <c r="AL237" s="26"/>
      <c r="AM237" s="26"/>
      <c r="AN237">
        <v>546</v>
      </c>
    </row>
    <row r="238" spans="1:40" ht="14" x14ac:dyDescent="0.25">
      <c r="A238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38" s="11">
        <v>758</v>
      </c>
      <c r="C238" s="12" t="str">
        <f t="shared" si="19"/>
        <v>2级-2级</v>
      </c>
      <c r="D238" s="12" t="s">
        <v>29</v>
      </c>
      <c r="E238" s="12" t="s">
        <v>44</v>
      </c>
      <c r="F238" s="12" t="s">
        <v>29</v>
      </c>
      <c r="G238" s="12" t="s">
        <v>55</v>
      </c>
      <c r="H238" s="280">
        <f>IF(I238="主营业务收入",1,IF(I238="营业收入",2,IF(I238="租赁收入",3,IF(I238="利息收入",4,IF(I238="企业拆借利息收入",5,IF(I238="其他业务收入",6,IF(I238="其他收入",7,IF(I238="主营业务成本",8,IF(I238="营业成本",9,IF(I238="生产成本",10,IF(I238="其他业务成本",11,IF(I238="主营业务支出",12,IF(I238="其他业务支出",13,IF(I238="营业外支出",14,IF(I238="材料采购",15,IF(I238="库存商品",16,IF(I238="库存内销商品",17,IF(I238="其他应收款",18,IF(I238="长期股权投资",19,IF(I238="其他应付款",20,IF(I238="财务费用",21,IF(I238="管理费用",22,IF(I238="管理费",23,IF(I238="销售费用",24,IF(I238="投资收益",25,IF(I238="资产处置收益",26,B))))))))))))))))))))))))))</f>
        <v>1</v>
      </c>
      <c r="I238" s="122" t="s">
        <v>144</v>
      </c>
      <c r="J238" s="16"/>
      <c r="K238" s="201">
        <v>1561.06</v>
      </c>
      <c r="L238" s="16"/>
      <c r="M238" s="16"/>
      <c r="N238" s="207"/>
      <c r="O238" s="89"/>
      <c r="P238" s="89"/>
      <c r="Q238" s="91"/>
      <c r="R238" s="21"/>
      <c r="S238" s="21"/>
      <c r="T238" s="22"/>
      <c r="U238" s="21"/>
      <c r="V238" s="21"/>
      <c r="W238" s="22"/>
      <c r="X238" s="23"/>
      <c r="Y238" s="23"/>
      <c r="Z238" s="24"/>
      <c r="AA238" s="25">
        <f t="shared" si="15"/>
        <v>1561.06</v>
      </c>
      <c r="AB238" s="266">
        <f t="shared" si="16"/>
        <v>0</v>
      </c>
      <c r="AC238" s="26"/>
      <c r="AD238" s="26"/>
      <c r="AE238" s="26"/>
      <c r="AF238" s="26"/>
      <c r="AG238" s="27"/>
      <c r="AH238" s="26"/>
      <c r="AI238" s="26"/>
      <c r="AJ238" s="26"/>
      <c r="AK238" s="26"/>
      <c r="AL238" s="26"/>
      <c r="AM238" s="26"/>
      <c r="AN238">
        <v>631</v>
      </c>
    </row>
    <row r="239" spans="1:40" ht="14" x14ac:dyDescent="0.25">
      <c r="A23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39" s="11">
        <v>639</v>
      </c>
      <c r="C239" s="120" t="str">
        <f t="shared" si="19"/>
        <v>3级-3级</v>
      </c>
      <c r="D239" s="120" t="s">
        <v>33</v>
      </c>
      <c r="E239" s="120" t="s">
        <v>146</v>
      </c>
      <c r="F239" s="120" t="s">
        <v>33</v>
      </c>
      <c r="G239" s="120" t="s">
        <v>183</v>
      </c>
      <c r="H239" s="280">
        <f>IF(I239="主营业务收入",1,IF(I239="营业收入",2,IF(I239="租赁收入",3,IF(I239="利息收入",4,IF(I239="企业拆借利息收入",5,IF(I239="其他业务收入",6,IF(I239="其他收入",7,IF(I239="主营业务成本",8,IF(I239="营业成本",9,IF(I239="生产成本",10,IF(I239="其他业务成本",11,IF(I239="主营业务支出",12,IF(I239="其他业务支出",13,IF(I239="营业外支出",14,IF(I239="材料采购",15,IF(I239="库存商品",16,IF(I239="库存内销商品",17,IF(I239="其他应收款",18,IF(I239="长期股权投资",19,IF(I239="其他应付款",20,IF(I239="财务费用",21,IF(I239="管理费用",22,IF(I239="管理费",23,IF(I239="销售费用",24,IF(I239="投资收益",25,IF(I239="资产处置收益",26,B))))))))))))))))))))))))))</f>
        <v>1</v>
      </c>
      <c r="I239" s="122" t="s">
        <v>144</v>
      </c>
      <c r="J239" s="122" t="s">
        <v>13</v>
      </c>
      <c r="K239" s="202">
        <v>1498.41</v>
      </c>
      <c r="L239" s="122"/>
      <c r="M239" s="122"/>
      <c r="N239" s="202"/>
      <c r="O239" s="125"/>
      <c r="P239" s="125"/>
      <c r="Q239" s="124"/>
      <c r="R239" s="21"/>
      <c r="S239" s="21"/>
      <c r="T239" s="22"/>
      <c r="U239" s="21"/>
      <c r="V239" s="21"/>
      <c r="W239" s="22"/>
      <c r="X239" s="23"/>
      <c r="Y239" s="23"/>
      <c r="Z239" s="24"/>
      <c r="AA239" s="25">
        <f t="shared" si="15"/>
        <v>1498.41</v>
      </c>
      <c r="AB239" s="266">
        <f t="shared" si="16"/>
        <v>0</v>
      </c>
      <c r="AC239" s="26"/>
      <c r="AD239" s="26"/>
      <c r="AE239" s="26"/>
      <c r="AF239" s="26"/>
      <c r="AG239" s="27"/>
      <c r="AH239" s="26"/>
      <c r="AI239" s="26"/>
      <c r="AJ239" s="26"/>
      <c r="AK239" s="26"/>
      <c r="AL239" s="26"/>
      <c r="AM239" s="26"/>
      <c r="AN239">
        <v>519</v>
      </c>
    </row>
    <row r="240" spans="1:40" ht="14" x14ac:dyDescent="0.25">
      <c r="A24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40" s="11">
        <v>575</v>
      </c>
      <c r="C240" s="12" t="s">
        <v>497</v>
      </c>
      <c r="D240" s="12" t="s">
        <v>33</v>
      </c>
      <c r="E240" s="12" t="s">
        <v>458</v>
      </c>
      <c r="F240" s="12" t="s">
        <v>29</v>
      </c>
      <c r="G240" s="12" t="s">
        <v>244</v>
      </c>
      <c r="H240" s="280">
        <f>IF(I240="主营业务收入",1,IF(I240="营业收入",2,IF(I240="租赁收入",3,IF(I240="利息收入",4,IF(I240="企业拆借利息收入",5,IF(I240="其他业务收入",6,IF(I240="其他收入",7,IF(I240="主营业务成本",8,IF(I240="营业成本",9,IF(I240="生产成本",10,IF(I240="其他业务成本",11,IF(I240="主营业务支出",12,IF(I240="其他业务支出",13,IF(I240="营业外支出",14,IF(I240="材料采购",15,IF(I240="库存商品",16,IF(I240="库存内销商品",17,IF(I240="其他应收款",18,IF(I240="长期股权投资",19,IF(I240="其他应付款",20,IF(I240="财务费用",21,IF(I240="管理费用",22,IF(I240="管理费",23,IF(I240="销售费用",24,IF(I240="投资收益",25,IF(I240="资产处置收益",26,B))))))))))))))))))))))))))</f>
        <v>1</v>
      </c>
      <c r="I240" s="122" t="s">
        <v>144</v>
      </c>
      <c r="J240" s="16"/>
      <c r="K240" s="201">
        <v>1327.43</v>
      </c>
      <c r="L240" s="16"/>
      <c r="M240" s="16"/>
      <c r="N240" s="207"/>
      <c r="O240" s="89"/>
      <c r="P240" s="89"/>
      <c r="Q240" s="91"/>
      <c r="R240" s="21"/>
      <c r="S240" s="21"/>
      <c r="T240" s="22"/>
      <c r="U240" s="21"/>
      <c r="V240" s="21"/>
      <c r="W240" s="22"/>
      <c r="X240" s="23"/>
      <c r="Y240" s="23"/>
      <c r="Z240" s="24"/>
      <c r="AA240" s="25">
        <f t="shared" si="15"/>
        <v>1327.43</v>
      </c>
      <c r="AB240" s="266">
        <f t="shared" si="16"/>
        <v>0</v>
      </c>
      <c r="AC240" s="26"/>
      <c r="AD240" s="26"/>
      <c r="AE240" s="26"/>
      <c r="AF240" s="26"/>
      <c r="AG240" s="27"/>
      <c r="AH240" s="26"/>
      <c r="AI240" s="26"/>
      <c r="AJ240" s="26"/>
      <c r="AK240" s="26"/>
      <c r="AL240" s="26"/>
      <c r="AM240" s="26"/>
      <c r="AN240">
        <v>464</v>
      </c>
    </row>
    <row r="241" spans="1:40" ht="14" x14ac:dyDescent="0.25">
      <c r="A24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41" s="11">
        <v>714</v>
      </c>
      <c r="C241" s="120" t="str">
        <f t="shared" ref="C241:C249" si="20">TEXT(D241,"000")&amp;"-"&amp;TEXT(F241,"000")</f>
        <v>3级-3级</v>
      </c>
      <c r="D241" s="120" t="s">
        <v>33</v>
      </c>
      <c r="E241" s="120" t="s">
        <v>117</v>
      </c>
      <c r="F241" s="120" t="s">
        <v>33</v>
      </c>
      <c r="G241" s="120" t="s">
        <v>97</v>
      </c>
      <c r="H241" s="280">
        <f>IF(I241="主营业务收入",1,IF(I241="营业收入",2,IF(I241="租赁收入",3,IF(I241="利息收入",4,IF(I241="企业拆借利息收入",5,IF(I241="其他业务收入",6,IF(I241="其他收入",7,IF(I241="主营业务成本",8,IF(I241="营业成本",9,IF(I241="生产成本",10,IF(I241="其他业务成本",11,IF(I241="主营业务支出",12,IF(I241="其他业务支出",13,IF(I241="营业外支出",14,IF(I241="材料采购",15,IF(I241="库存商品",16,IF(I241="库存内销商品",17,IF(I241="其他应收款",18,IF(I241="长期股权投资",19,IF(I241="其他应付款",20,IF(I241="财务费用",21,IF(I241="管理费用",22,IF(I241="管理费",23,IF(I241="销售费用",24,IF(I241="投资收益",25,IF(I241="资产处置收益",26,B))))))))))))))))))))))))))</f>
        <v>1</v>
      </c>
      <c r="I241" s="122" t="s">
        <v>144</v>
      </c>
      <c r="J241" s="122"/>
      <c r="K241" s="202">
        <v>1265.8499999999999</v>
      </c>
      <c r="L241" s="122"/>
      <c r="M241" s="122"/>
      <c r="N241" s="202"/>
      <c r="O241" s="125"/>
      <c r="P241" s="125"/>
      <c r="Q241" s="124"/>
      <c r="R241" s="21"/>
      <c r="S241" s="21"/>
      <c r="T241" s="22"/>
      <c r="U241" s="21"/>
      <c r="V241" s="21"/>
      <c r="W241" s="22"/>
      <c r="X241" s="23"/>
      <c r="Y241" s="23"/>
      <c r="Z241" s="24"/>
      <c r="AA241" s="25">
        <f t="shared" si="15"/>
        <v>1265.8499999999999</v>
      </c>
      <c r="AB241" s="266">
        <f t="shared" si="16"/>
        <v>0</v>
      </c>
      <c r="AC241" s="26"/>
      <c r="AD241" s="26"/>
      <c r="AE241" s="26"/>
      <c r="AF241" s="26"/>
      <c r="AG241" s="27"/>
      <c r="AH241" s="26"/>
      <c r="AI241" s="26"/>
      <c r="AJ241" s="26"/>
      <c r="AK241" s="26"/>
      <c r="AL241" s="26"/>
      <c r="AM241" s="26"/>
      <c r="AN241">
        <v>590</v>
      </c>
    </row>
    <row r="242" spans="1:40" ht="13" customHeight="1" x14ac:dyDescent="0.25">
      <c r="A242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42" s="11">
        <v>88</v>
      </c>
      <c r="C242" s="12" t="str">
        <f t="shared" si="20"/>
        <v>2级-2级</v>
      </c>
      <c r="D242" s="12" t="s">
        <v>29</v>
      </c>
      <c r="E242" s="12" t="s">
        <v>158</v>
      </c>
      <c r="F242" s="12" t="s">
        <v>29</v>
      </c>
      <c r="G242" s="12" t="s">
        <v>57</v>
      </c>
      <c r="H242" s="280">
        <f>IF(I242="主营业务收入",1,IF(I242="营业收入",2,IF(I242="租赁收入",3,IF(I242="利息收入",4,IF(I242="企业拆借利息收入",5,IF(I242="其他业务收入",6,IF(I242="其他收入",7,IF(I242="主营业务成本",8,IF(I242="营业成本",9,IF(I242="生产成本",10,IF(I242="其他业务成本",11,IF(I242="主营业务支出",12,IF(I242="其他业务支出",13,IF(I242="营业外支出",14,IF(I242="材料采购",15,IF(I242="库存商品",16,IF(I242="库存内销商品",17,IF(I242="其他应收款",18,IF(I242="长期股权投资",19,IF(I242="其他应付款",20,IF(I242="财务费用",21,IF(I242="管理费用",22,IF(I242="管理费",23,IF(I242="销售费用",24,IF(I242="投资收益",25,IF(I242="资产处置收益",26,B))))))))))))))))))))))))))</f>
        <v>1</v>
      </c>
      <c r="I242" s="122" t="s">
        <v>144</v>
      </c>
      <c r="J242" s="16"/>
      <c r="K242" s="201">
        <v>1194.51</v>
      </c>
      <c r="L242" s="16"/>
      <c r="M242" s="16"/>
      <c r="N242" s="207"/>
      <c r="O242" s="89"/>
      <c r="P242" s="90"/>
      <c r="Q242" s="91"/>
      <c r="R242" s="21"/>
      <c r="S242" s="21"/>
      <c r="T242" s="22"/>
      <c r="U242" s="21"/>
      <c r="V242" s="21"/>
      <c r="W242" s="22"/>
      <c r="X242" s="23"/>
      <c r="Y242" s="23"/>
      <c r="Z242" s="24"/>
      <c r="AA242" s="25">
        <f t="shared" si="15"/>
        <v>1194.51</v>
      </c>
      <c r="AB242" s="266">
        <f t="shared" si="16"/>
        <v>0</v>
      </c>
      <c r="AC242" s="26"/>
      <c r="AD242" s="26"/>
      <c r="AE242" s="26"/>
      <c r="AF242" s="26"/>
      <c r="AG242" s="27"/>
      <c r="AH242" s="26"/>
      <c r="AI242" s="26"/>
      <c r="AJ242" s="26"/>
      <c r="AK242" s="26"/>
      <c r="AL242" s="26"/>
      <c r="AM242" s="26"/>
      <c r="AN242">
        <v>75</v>
      </c>
    </row>
    <row r="243" spans="1:40" ht="14" x14ac:dyDescent="0.25">
      <c r="A24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43" s="11">
        <v>615</v>
      </c>
      <c r="C243" s="120" t="str">
        <f t="shared" si="20"/>
        <v>3级-2级</v>
      </c>
      <c r="D243" s="120" t="s">
        <v>33</v>
      </c>
      <c r="E243" s="120" t="s">
        <v>498</v>
      </c>
      <c r="F243" s="120" t="s">
        <v>29</v>
      </c>
      <c r="G243" s="120" t="s">
        <v>46</v>
      </c>
      <c r="H243" s="280">
        <f>IF(I243="主营业务收入",1,IF(I243="营业收入",2,IF(I243="租赁收入",3,IF(I243="利息收入",4,IF(I243="企业拆借利息收入",5,IF(I243="其他业务收入",6,IF(I243="其他收入",7,IF(I243="主营业务成本",8,IF(I243="营业成本",9,IF(I243="生产成本",10,IF(I243="其他业务成本",11,IF(I243="主营业务支出",12,IF(I243="其他业务支出",13,IF(I243="营业外支出",14,IF(I243="材料采购",15,IF(I243="库存商品",16,IF(I243="库存内销商品",17,IF(I243="其他应收款",18,IF(I243="长期股权投资",19,IF(I243="其他应付款",20,IF(I243="财务费用",21,IF(I243="管理费用",22,IF(I243="管理费",23,IF(I243="销售费用",24,IF(I243="投资收益",25,IF(I243="资产处置收益",26,B))))))))))))))))))))))))))</f>
        <v>1</v>
      </c>
      <c r="I243" s="122" t="s">
        <v>144</v>
      </c>
      <c r="J243" s="122" t="s">
        <v>554</v>
      </c>
      <c r="K243" s="202">
        <v>1154.8699999999999</v>
      </c>
      <c r="L243" s="122"/>
      <c r="M243" s="122"/>
      <c r="N243" s="202"/>
      <c r="O243" s="125"/>
      <c r="P243" s="126"/>
      <c r="Q243" s="124"/>
      <c r="R243" s="66"/>
      <c r="S243" s="66"/>
      <c r="T243" s="67"/>
      <c r="U243" s="66"/>
      <c r="V243" s="66"/>
      <c r="W243" s="67"/>
      <c r="X243" s="68"/>
      <c r="Y243" s="68"/>
      <c r="Z243" s="69"/>
      <c r="AA243" s="25">
        <f t="shared" si="15"/>
        <v>1154.8699999999999</v>
      </c>
      <c r="AB243" s="266">
        <f t="shared" si="16"/>
        <v>0</v>
      </c>
      <c r="AC243" s="71"/>
      <c r="AD243" s="71"/>
      <c r="AE243" s="71"/>
      <c r="AF243" s="71"/>
      <c r="AG243" s="72"/>
      <c r="AH243" s="71"/>
      <c r="AI243" s="71"/>
      <c r="AJ243" s="71"/>
      <c r="AK243" s="71"/>
      <c r="AL243" s="71"/>
      <c r="AM243" s="71"/>
      <c r="AN243">
        <v>498</v>
      </c>
    </row>
    <row r="244" spans="1:40" ht="14" x14ac:dyDescent="0.25">
      <c r="A24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44" s="11">
        <v>797</v>
      </c>
      <c r="C244" s="12" t="str">
        <f t="shared" si="20"/>
        <v>2级-2级</v>
      </c>
      <c r="D244" s="12" t="s">
        <v>29</v>
      </c>
      <c r="E244" s="12" t="s">
        <v>44</v>
      </c>
      <c r="F244" s="12" t="s">
        <v>29</v>
      </c>
      <c r="G244" s="12" t="s">
        <v>50</v>
      </c>
      <c r="H244" s="280">
        <f>IF(I244="主营业务收入",1,IF(I244="营业收入",2,IF(I244="租赁收入",3,IF(I244="利息收入",4,IF(I244="企业拆借利息收入",5,IF(I244="其他业务收入",6,IF(I244="其他收入",7,IF(I244="主营业务成本",8,IF(I244="营业成本",9,IF(I244="生产成本",10,IF(I244="其他业务成本",11,IF(I244="主营业务支出",12,IF(I244="其他业务支出",13,IF(I244="营业外支出",14,IF(I244="材料采购",15,IF(I244="库存商品",16,IF(I244="库存内销商品",17,IF(I244="其他应收款",18,IF(I244="长期股权投资",19,IF(I244="其他应付款",20,IF(I244="财务费用",21,IF(I244="管理费用",22,IF(I244="管理费",23,IF(I244="销售费用",24,IF(I244="投资收益",25,IF(I244="资产处置收益",26,B))))))))))))))))))))))))))</f>
        <v>1</v>
      </c>
      <c r="I244" s="122" t="s">
        <v>144</v>
      </c>
      <c r="J244" s="87"/>
      <c r="K244" s="202">
        <v>1102.6600000000001</v>
      </c>
      <c r="L244" s="87"/>
      <c r="M244" s="87"/>
      <c r="N244" s="207"/>
      <c r="O244" s="89"/>
      <c r="P244" s="89"/>
      <c r="Q244" s="91"/>
      <c r="R244" s="21"/>
      <c r="S244" s="21"/>
      <c r="T244" s="22"/>
      <c r="U244" s="21"/>
      <c r="V244" s="21"/>
      <c r="W244" s="22"/>
      <c r="X244" s="23"/>
      <c r="Y244" s="23"/>
      <c r="Z244" s="24"/>
      <c r="AA244" s="25">
        <f t="shared" si="15"/>
        <v>1102.6600000000001</v>
      </c>
      <c r="AB244" s="266">
        <f t="shared" si="16"/>
        <v>0</v>
      </c>
      <c r="AC244" s="26"/>
      <c r="AD244" s="26"/>
      <c r="AE244" s="26"/>
      <c r="AF244" s="26"/>
      <c r="AG244" s="27"/>
      <c r="AH244" s="26"/>
      <c r="AI244" s="26"/>
      <c r="AJ244" s="26"/>
      <c r="AK244" s="26"/>
      <c r="AL244" s="26"/>
      <c r="AM244" s="26"/>
      <c r="AN244">
        <v>667</v>
      </c>
    </row>
    <row r="245" spans="1:40" ht="14" x14ac:dyDescent="0.25">
      <c r="A24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45" s="11">
        <v>708</v>
      </c>
      <c r="C245" s="120" t="str">
        <f t="shared" si="20"/>
        <v>3级-3级</v>
      </c>
      <c r="D245" s="120" t="s">
        <v>33</v>
      </c>
      <c r="E245" s="120" t="s">
        <v>117</v>
      </c>
      <c r="F245" s="120" t="s">
        <v>33</v>
      </c>
      <c r="G245" s="120" t="s">
        <v>183</v>
      </c>
      <c r="H245" s="280">
        <f>IF(I245="主营业务收入",1,IF(I245="营业收入",2,IF(I245="租赁收入",3,IF(I245="利息收入",4,IF(I245="企业拆借利息收入",5,IF(I245="其他业务收入",6,IF(I245="其他收入",7,IF(I245="主营业务成本",8,IF(I245="营业成本",9,IF(I245="生产成本",10,IF(I245="其他业务成本",11,IF(I245="主营业务支出",12,IF(I245="其他业务支出",13,IF(I245="营业外支出",14,IF(I245="材料采购",15,IF(I245="库存商品",16,IF(I245="库存内销商品",17,IF(I245="其他应收款",18,IF(I245="长期股权投资",19,IF(I245="其他应付款",20,IF(I245="财务费用",21,IF(I245="管理费用",22,IF(I245="管理费",23,IF(I245="销售费用",24,IF(I245="投资收益",25,IF(I245="资产处置收益",26,B))))))))))))))))))))))))))</f>
        <v>1</v>
      </c>
      <c r="I245" s="122" t="s">
        <v>144</v>
      </c>
      <c r="J245" s="122"/>
      <c r="K245" s="202">
        <v>1081.43</v>
      </c>
      <c r="L245" s="122"/>
      <c r="M245" s="122"/>
      <c r="N245" s="202"/>
      <c r="O245" s="125"/>
      <c r="P245" s="125"/>
      <c r="Q245" s="124"/>
      <c r="R245" s="21"/>
      <c r="S245" s="21"/>
      <c r="T245" s="22"/>
      <c r="U245" s="21"/>
      <c r="V245" s="21"/>
      <c r="W245" s="22"/>
      <c r="X245" s="23"/>
      <c r="Y245" s="23"/>
      <c r="Z245" s="24"/>
      <c r="AA245" s="25">
        <f t="shared" si="15"/>
        <v>1081.43</v>
      </c>
      <c r="AB245" s="266">
        <f t="shared" si="16"/>
        <v>0</v>
      </c>
      <c r="AC245" s="26"/>
      <c r="AD245" s="26"/>
      <c r="AE245" s="26"/>
      <c r="AF245" s="26"/>
      <c r="AG245" s="27"/>
      <c r="AH245" s="26"/>
      <c r="AI245" s="26"/>
      <c r="AJ245" s="26"/>
      <c r="AK245" s="26"/>
      <c r="AL245" s="26"/>
      <c r="AM245" s="26"/>
      <c r="AN245">
        <v>584</v>
      </c>
    </row>
    <row r="246" spans="1:40" ht="14" x14ac:dyDescent="0.25">
      <c r="A24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46" s="11">
        <v>725</v>
      </c>
      <c r="C246" s="120" t="str">
        <f t="shared" si="20"/>
        <v>3级-2级</v>
      </c>
      <c r="D246" s="120" t="s">
        <v>33</v>
      </c>
      <c r="E246" s="120" t="s">
        <v>533</v>
      </c>
      <c r="F246" s="120" t="s">
        <v>29</v>
      </c>
      <c r="G246" s="120" t="s">
        <v>57</v>
      </c>
      <c r="H246" s="280">
        <f>IF(I246="主营业务收入",1,IF(I246="营业收入",2,IF(I246="租赁收入",3,IF(I246="利息收入",4,IF(I246="企业拆借利息收入",5,IF(I246="其他业务收入",6,IF(I246="其他收入",7,IF(I246="主营业务成本",8,IF(I246="营业成本",9,IF(I246="生产成本",10,IF(I246="其他业务成本",11,IF(I246="主营业务支出",12,IF(I246="其他业务支出",13,IF(I246="营业外支出",14,IF(I246="材料采购",15,IF(I246="库存商品",16,IF(I246="库存内销商品",17,IF(I246="其他应收款",18,IF(I246="长期股权投资",19,IF(I246="其他应付款",20,IF(I246="财务费用",21,IF(I246="管理费用",22,IF(I246="管理费",23,IF(I246="销售费用",24,IF(I246="投资收益",25,IF(I246="资产处置收益",26,B))))))))))))))))))))))))))</f>
        <v>1</v>
      </c>
      <c r="I246" s="122" t="s">
        <v>144</v>
      </c>
      <c r="J246" s="122" t="s">
        <v>536</v>
      </c>
      <c r="K246" s="202">
        <v>1037.4000000000001</v>
      </c>
      <c r="L246" s="122"/>
      <c r="M246" s="122"/>
      <c r="N246" s="202"/>
      <c r="O246" s="125"/>
      <c r="P246" s="126"/>
      <c r="Q246" s="124"/>
      <c r="R246" s="21"/>
      <c r="S246" s="21"/>
      <c r="T246" s="22"/>
      <c r="U246" s="22"/>
      <c r="V246" s="22"/>
      <c r="W246" s="22"/>
      <c r="X246" s="22"/>
      <c r="Y246" s="22"/>
      <c r="Z246" s="24"/>
      <c r="AA246" s="25">
        <f t="shared" si="15"/>
        <v>1037.4000000000001</v>
      </c>
      <c r="AB246" s="266">
        <f t="shared" si="16"/>
        <v>0</v>
      </c>
      <c r="AC246" s="26"/>
      <c r="AD246" s="26"/>
      <c r="AE246" s="26"/>
      <c r="AF246" s="26"/>
      <c r="AG246" s="27"/>
      <c r="AH246" s="26"/>
      <c r="AI246" s="26"/>
      <c r="AJ246" s="26"/>
      <c r="AK246" s="26"/>
      <c r="AL246" s="26"/>
      <c r="AM246" s="26"/>
      <c r="AN246">
        <v>601</v>
      </c>
    </row>
    <row r="247" spans="1:40" ht="14" x14ac:dyDescent="0.25">
      <c r="A247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47" s="11">
        <v>777</v>
      </c>
      <c r="C247" s="12" t="str">
        <f t="shared" si="20"/>
        <v>2级-2级</v>
      </c>
      <c r="D247" s="12" t="s">
        <v>29</v>
      </c>
      <c r="E247" s="12" t="s">
        <v>44</v>
      </c>
      <c r="F247" s="12" t="s">
        <v>29</v>
      </c>
      <c r="G247" s="12" t="s">
        <v>163</v>
      </c>
      <c r="H247" s="280">
        <f>IF(I247="主营业务收入",1,IF(I247="营业收入",2,IF(I247="租赁收入",3,IF(I247="利息收入",4,IF(I247="企业拆借利息收入",5,IF(I247="其他业务收入",6,IF(I247="其他收入",7,IF(I247="主营业务成本",8,IF(I247="营业成本",9,IF(I247="生产成本",10,IF(I247="其他业务成本",11,IF(I247="主营业务支出",12,IF(I247="其他业务支出",13,IF(I247="营业外支出",14,IF(I247="材料采购",15,IF(I247="库存商品",16,IF(I247="库存内销商品",17,IF(I247="其他应收款",18,IF(I247="长期股权投资",19,IF(I247="其他应付款",20,IF(I247="财务费用",21,IF(I247="管理费用",22,IF(I247="管理费",23,IF(I247="销售费用",24,IF(I247="投资收益",25,IF(I247="资产处置收益",26,B))))))))))))))))))))))))))</f>
        <v>1</v>
      </c>
      <c r="I247" s="122" t="s">
        <v>144</v>
      </c>
      <c r="J247" s="87"/>
      <c r="K247" s="202">
        <v>1015.92</v>
      </c>
      <c r="L247" s="87"/>
      <c r="M247" s="87"/>
      <c r="N247" s="207"/>
      <c r="O247" s="89"/>
      <c r="P247" s="89"/>
      <c r="Q247" s="91"/>
      <c r="R247" s="21"/>
      <c r="S247" s="21"/>
      <c r="T247" s="22"/>
      <c r="U247" s="21"/>
      <c r="V247" s="21"/>
      <c r="W247" s="22"/>
      <c r="X247" s="23"/>
      <c r="Y247" s="23"/>
      <c r="Z247" s="24"/>
      <c r="AA247" s="25">
        <f t="shared" ref="AA247:AA310" si="21">ROUND(K247-W247-Z247,2)</f>
        <v>1015.92</v>
      </c>
      <c r="AB247" s="266">
        <f t="shared" ref="AB247:AB310" si="22">ROUND(N247+Q247-T247,2)</f>
        <v>0</v>
      </c>
      <c r="AC247" s="26"/>
      <c r="AD247" s="26"/>
      <c r="AE247" s="26"/>
      <c r="AF247" s="26"/>
      <c r="AG247" s="27"/>
      <c r="AH247" s="26"/>
      <c r="AI247" s="26"/>
      <c r="AJ247" s="26"/>
      <c r="AK247" s="26"/>
      <c r="AL247" s="26"/>
      <c r="AM247" s="26"/>
      <c r="AN247">
        <v>649</v>
      </c>
    </row>
    <row r="248" spans="1:40" ht="14" x14ac:dyDescent="0.25">
      <c r="A24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48" s="11">
        <v>602</v>
      </c>
      <c r="C248" s="120" t="str">
        <f t="shared" si="20"/>
        <v>3级-4级</v>
      </c>
      <c r="D248" s="120" t="s">
        <v>33</v>
      </c>
      <c r="E248" s="120" t="s">
        <v>231</v>
      </c>
      <c r="F248" s="120" t="s">
        <v>37</v>
      </c>
      <c r="G248" s="120" t="s">
        <v>42</v>
      </c>
      <c r="H248" s="280">
        <f>IF(I248="主营业务收入",1,IF(I248="营业收入",2,IF(I248="租赁收入",3,IF(I248="利息收入",4,IF(I248="企业拆借利息收入",5,IF(I248="其他业务收入",6,IF(I248="其他收入",7,IF(I248="主营业务成本",8,IF(I248="营业成本",9,IF(I248="生产成本",10,IF(I248="其他业务成本",11,IF(I248="主营业务支出",12,IF(I248="其他业务支出",13,IF(I248="营业外支出",14,IF(I248="材料采购",15,IF(I248="库存商品",16,IF(I248="库存内销商品",17,IF(I248="其他应收款",18,IF(I248="长期股权投资",19,IF(I248="其他应付款",20,IF(I248="财务费用",21,IF(I248="管理费用",22,IF(I248="管理费",23,IF(I248="销售费用",24,IF(I248="投资收益",25,IF(I248="资产处置收益",26,B))))))))))))))))))))))))))</f>
        <v>1</v>
      </c>
      <c r="I248" s="122" t="s">
        <v>144</v>
      </c>
      <c r="J248" s="122" t="s">
        <v>539</v>
      </c>
      <c r="K248" s="202">
        <v>948.67</v>
      </c>
      <c r="L248" s="122"/>
      <c r="M248" s="122"/>
      <c r="N248" s="202"/>
      <c r="O248" s="125"/>
      <c r="P248" s="125"/>
      <c r="Q248" s="124"/>
      <c r="R248" s="21"/>
      <c r="S248" s="21"/>
      <c r="T248" s="22"/>
      <c r="U248" s="21"/>
      <c r="V248" s="21"/>
      <c r="W248" s="22"/>
      <c r="X248" s="23"/>
      <c r="Y248" s="23"/>
      <c r="Z248" s="24"/>
      <c r="AA248" s="25">
        <f t="shared" si="21"/>
        <v>948.67</v>
      </c>
      <c r="AB248" s="266">
        <f t="shared" si="22"/>
        <v>0</v>
      </c>
      <c r="AC248" s="26"/>
      <c r="AD248" s="26"/>
      <c r="AE248" s="26"/>
      <c r="AF248" s="26"/>
      <c r="AG248" s="27"/>
      <c r="AH248" s="26"/>
      <c r="AI248" s="26"/>
      <c r="AJ248" s="26"/>
      <c r="AK248" s="26"/>
      <c r="AL248" s="26"/>
      <c r="AM248" s="26"/>
      <c r="AN248">
        <v>487</v>
      </c>
    </row>
    <row r="249" spans="1:40" ht="14" customHeight="1" x14ac:dyDescent="0.25">
      <c r="A249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49" s="11">
        <v>759</v>
      </c>
      <c r="C249" s="12" t="str">
        <f t="shared" si="20"/>
        <v>2级-3级</v>
      </c>
      <c r="D249" s="12" t="s">
        <v>29</v>
      </c>
      <c r="E249" s="12" t="s">
        <v>44</v>
      </c>
      <c r="F249" s="12" t="s">
        <v>33</v>
      </c>
      <c r="G249" s="12" t="s">
        <v>161</v>
      </c>
      <c r="H249" s="280">
        <f>IF(I249="主营业务收入",1,IF(I249="营业收入",2,IF(I249="租赁收入",3,IF(I249="利息收入",4,IF(I249="企业拆借利息收入",5,IF(I249="其他业务收入",6,IF(I249="其他收入",7,IF(I249="主营业务成本",8,IF(I249="营业成本",9,IF(I249="生产成本",10,IF(I249="其他业务成本",11,IF(I249="主营业务支出",12,IF(I249="其他业务支出",13,IF(I249="营业外支出",14,IF(I249="材料采购",15,IF(I249="库存商品",16,IF(I249="库存内销商品",17,IF(I249="其他应收款",18,IF(I249="长期股权投资",19,IF(I249="其他应付款",20,IF(I249="财务费用",21,IF(I249="管理费用",22,IF(I249="管理费",23,IF(I249="销售费用",24,IF(I249="投资收益",25,IF(I249="资产处置收益",26,B))))))))))))))))))))))))))</f>
        <v>1</v>
      </c>
      <c r="I249" s="122" t="s">
        <v>144</v>
      </c>
      <c r="J249" s="16"/>
      <c r="K249" s="201">
        <v>916.82</v>
      </c>
      <c r="L249" s="16"/>
      <c r="M249" s="16"/>
      <c r="N249" s="207"/>
      <c r="O249" s="89"/>
      <c r="P249" s="89"/>
      <c r="Q249" s="91"/>
      <c r="R249" s="21"/>
      <c r="S249" s="21"/>
      <c r="T249" s="22"/>
      <c r="U249" s="21"/>
      <c r="V249" s="21"/>
      <c r="W249" s="22"/>
      <c r="X249" s="23"/>
      <c r="Y249" s="23"/>
      <c r="Z249" s="24"/>
      <c r="AA249" s="25">
        <f t="shared" si="21"/>
        <v>916.82</v>
      </c>
      <c r="AB249" s="266">
        <f t="shared" si="22"/>
        <v>0</v>
      </c>
      <c r="AC249" s="26"/>
      <c r="AD249" s="26"/>
      <c r="AE249" s="26"/>
      <c r="AF249" s="26"/>
      <c r="AG249" s="27"/>
      <c r="AH249" s="26"/>
      <c r="AI249" s="26"/>
      <c r="AJ249" s="26"/>
      <c r="AK249" s="26"/>
      <c r="AL249" s="26"/>
      <c r="AM249" s="26"/>
      <c r="AN249">
        <v>632</v>
      </c>
    </row>
    <row r="250" spans="1:40" ht="14" x14ac:dyDescent="0.25">
      <c r="A25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50" s="11">
        <v>519</v>
      </c>
      <c r="C250" s="12" t="s">
        <v>496</v>
      </c>
      <c r="D250" s="12" t="s">
        <v>33</v>
      </c>
      <c r="E250" s="12" t="s">
        <v>114</v>
      </c>
      <c r="F250" s="12" t="s">
        <v>33</v>
      </c>
      <c r="G250" s="12" t="s">
        <v>159</v>
      </c>
      <c r="H250" s="280">
        <f>IF(I250="主营业务收入",1,IF(I250="营业收入",2,IF(I250="租赁收入",3,IF(I250="利息收入",4,IF(I250="企业拆借利息收入",5,IF(I250="其他业务收入",6,IF(I250="其他收入",7,IF(I250="主营业务成本",8,IF(I250="营业成本",9,IF(I250="生产成本",10,IF(I250="其他业务成本",11,IF(I250="主营业务支出",12,IF(I250="其他业务支出",13,IF(I250="营业外支出",14,IF(I250="材料采购",15,IF(I250="库存商品",16,IF(I250="库存内销商品",17,IF(I250="其他应收款",18,IF(I250="长期股权投资",19,IF(I250="其他应付款",20,IF(I250="财务费用",21,IF(I250="管理费用",22,IF(I250="管理费",23,IF(I250="销售费用",24,IF(I250="投资收益",25,IF(I250="资产处置收益",26,B))))))))))))))))))))))))))</f>
        <v>1</v>
      </c>
      <c r="I250" s="122" t="s">
        <v>144</v>
      </c>
      <c r="J250" s="16"/>
      <c r="K250" s="201">
        <v>899.83999999999992</v>
      </c>
      <c r="L250" s="16"/>
      <c r="M250" s="16"/>
      <c r="N250" s="207"/>
      <c r="O250" s="89"/>
      <c r="P250" s="89"/>
      <c r="Q250" s="91"/>
      <c r="R250" s="21"/>
      <c r="S250" s="21"/>
      <c r="T250" s="22"/>
      <c r="U250" s="21"/>
      <c r="V250" s="21"/>
      <c r="W250" s="22"/>
      <c r="X250" s="23"/>
      <c r="Y250" s="23"/>
      <c r="Z250" s="24"/>
      <c r="AA250" s="25">
        <f t="shared" si="21"/>
        <v>899.84</v>
      </c>
      <c r="AB250" s="266">
        <f t="shared" si="22"/>
        <v>0</v>
      </c>
      <c r="AC250" s="26"/>
      <c r="AD250" s="26"/>
      <c r="AE250" s="26"/>
      <c r="AF250" s="26"/>
      <c r="AG250" s="27"/>
      <c r="AH250" s="26"/>
      <c r="AI250" s="26"/>
      <c r="AJ250" s="26"/>
      <c r="AK250" s="26"/>
      <c r="AL250" s="26"/>
      <c r="AM250" s="26"/>
      <c r="AN250">
        <v>408</v>
      </c>
    </row>
    <row r="251" spans="1:40" ht="14" x14ac:dyDescent="0.25">
      <c r="A251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51" s="11">
        <v>516</v>
      </c>
      <c r="C251" s="12" t="s">
        <v>496</v>
      </c>
      <c r="D251" s="12" t="s">
        <v>33</v>
      </c>
      <c r="E251" s="12" t="s">
        <v>114</v>
      </c>
      <c r="F251" s="12" t="s">
        <v>33</v>
      </c>
      <c r="G251" s="12" t="s">
        <v>211</v>
      </c>
      <c r="H251" s="280">
        <f>IF(I251="主营业务收入",1,IF(I251="营业收入",2,IF(I251="租赁收入",3,IF(I251="利息收入",4,IF(I251="企业拆借利息收入",5,IF(I251="其他业务收入",6,IF(I251="其他收入",7,IF(I251="主营业务成本",8,IF(I251="营业成本",9,IF(I251="生产成本",10,IF(I251="其他业务成本",11,IF(I251="主营业务支出",12,IF(I251="其他业务支出",13,IF(I251="营业外支出",14,IF(I251="材料采购",15,IF(I251="库存商品",16,IF(I251="库存内销商品",17,IF(I251="其他应收款",18,IF(I251="长期股权投资",19,IF(I251="其他应付款",20,IF(I251="财务费用",21,IF(I251="管理费用",22,IF(I251="管理费",23,IF(I251="销售费用",24,IF(I251="投资收益",25,IF(I251="资产处置收益",26,B))))))))))))))))))))))))))</f>
        <v>1</v>
      </c>
      <c r="I251" s="122" t="s">
        <v>144</v>
      </c>
      <c r="J251" s="16"/>
      <c r="K251" s="201">
        <v>899.83999999999992</v>
      </c>
      <c r="L251" s="16"/>
      <c r="M251" s="16"/>
      <c r="N251" s="207"/>
      <c r="O251" s="89"/>
      <c r="P251" s="89"/>
      <c r="Q251" s="91"/>
      <c r="R251" s="21"/>
      <c r="S251" s="21"/>
      <c r="T251" s="22"/>
      <c r="U251" s="21"/>
      <c r="V251" s="21"/>
      <c r="W251" s="22"/>
      <c r="X251" s="23"/>
      <c r="Y251" s="23"/>
      <c r="Z251" s="24"/>
      <c r="AA251" s="25">
        <f t="shared" si="21"/>
        <v>899.84</v>
      </c>
      <c r="AB251" s="266">
        <f t="shared" si="22"/>
        <v>0</v>
      </c>
      <c r="AC251" s="26"/>
      <c r="AD251" s="26"/>
      <c r="AE251" s="26"/>
      <c r="AF251" s="26"/>
      <c r="AG251" s="27"/>
      <c r="AH251" s="26"/>
      <c r="AI251" s="26"/>
      <c r="AJ251" s="26"/>
      <c r="AK251" s="26"/>
      <c r="AL251" s="26"/>
      <c r="AM251" s="26"/>
      <c r="AN251">
        <v>405</v>
      </c>
    </row>
    <row r="252" spans="1:40" ht="14" x14ac:dyDescent="0.25">
      <c r="A25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52" s="11">
        <v>518</v>
      </c>
      <c r="C252" s="12" t="s">
        <v>496</v>
      </c>
      <c r="D252" s="12" t="s">
        <v>33</v>
      </c>
      <c r="E252" s="12" t="s">
        <v>114</v>
      </c>
      <c r="F252" s="12" t="s">
        <v>33</v>
      </c>
      <c r="G252" s="12" t="s">
        <v>498</v>
      </c>
      <c r="H252" s="280">
        <f>IF(I252="主营业务收入",1,IF(I252="营业收入",2,IF(I252="租赁收入",3,IF(I252="利息收入",4,IF(I252="企业拆借利息收入",5,IF(I252="其他业务收入",6,IF(I252="其他收入",7,IF(I252="主营业务成本",8,IF(I252="营业成本",9,IF(I252="生产成本",10,IF(I252="其他业务成本",11,IF(I252="主营业务支出",12,IF(I252="其他业务支出",13,IF(I252="营业外支出",14,IF(I252="材料采购",15,IF(I252="库存商品",16,IF(I252="库存内销商品",17,IF(I252="其他应收款",18,IF(I252="长期股权投资",19,IF(I252="其他应付款",20,IF(I252="财务费用",21,IF(I252="管理费用",22,IF(I252="管理费",23,IF(I252="销售费用",24,IF(I252="投资收益",25,IF(I252="资产处置收益",26,B))))))))))))))))))))))))))</f>
        <v>1</v>
      </c>
      <c r="I252" s="122" t="s">
        <v>144</v>
      </c>
      <c r="J252" s="16"/>
      <c r="K252" s="201">
        <v>893.4</v>
      </c>
      <c r="L252" s="16"/>
      <c r="M252" s="16"/>
      <c r="N252" s="207"/>
      <c r="O252" s="89"/>
      <c r="P252" s="89"/>
      <c r="Q252" s="91"/>
      <c r="R252" s="21"/>
      <c r="S252" s="21"/>
      <c r="T252" s="22"/>
      <c r="U252" s="21"/>
      <c r="V252" s="21"/>
      <c r="W252" s="22"/>
      <c r="X252" s="23"/>
      <c r="Y252" s="23"/>
      <c r="Z252" s="24"/>
      <c r="AA252" s="25">
        <f t="shared" si="21"/>
        <v>893.4</v>
      </c>
      <c r="AB252" s="266">
        <f t="shared" si="22"/>
        <v>0</v>
      </c>
      <c r="AC252" s="26"/>
      <c r="AD252" s="26"/>
      <c r="AE252" s="26"/>
      <c r="AF252" s="26"/>
      <c r="AG252" s="27"/>
      <c r="AH252" s="26"/>
      <c r="AI252" s="26"/>
      <c r="AJ252" s="26"/>
      <c r="AK252" s="26"/>
      <c r="AL252" s="26"/>
      <c r="AM252" s="26"/>
      <c r="AN252">
        <v>407</v>
      </c>
    </row>
    <row r="253" spans="1:40" ht="14" x14ac:dyDescent="0.25">
      <c r="A253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53" s="11">
        <v>94</v>
      </c>
      <c r="C253" s="12" t="str">
        <f>TEXT(D253,"000")&amp;"-"&amp;TEXT(F253,"000")</f>
        <v>2级-2级</v>
      </c>
      <c r="D253" s="12" t="s">
        <v>29</v>
      </c>
      <c r="E253" s="12" t="s">
        <v>158</v>
      </c>
      <c r="F253" s="12" t="s">
        <v>29</v>
      </c>
      <c r="G253" s="12" t="s">
        <v>50</v>
      </c>
      <c r="H253" s="280">
        <f>IF(I253="主营业务收入",1,IF(I253="营业收入",2,IF(I253="租赁收入",3,IF(I253="利息收入",4,IF(I253="企业拆借利息收入",5,IF(I253="其他业务收入",6,IF(I253="其他收入",7,IF(I253="主营业务成本",8,IF(I253="营业成本",9,IF(I253="生产成本",10,IF(I253="其他业务成本",11,IF(I253="主营业务支出",12,IF(I253="其他业务支出",13,IF(I253="营业外支出",14,IF(I253="材料采购",15,IF(I253="库存商品",16,IF(I253="库存内销商品",17,IF(I253="其他应收款",18,IF(I253="长期股权投资",19,IF(I253="其他应付款",20,IF(I253="财务费用",21,IF(I253="管理费用",22,IF(I253="管理费",23,IF(I253="销售费用",24,IF(I253="投资收益",25,IF(I253="资产处置收益",26,B))))))))))))))))))))))))))</f>
        <v>1</v>
      </c>
      <c r="I253" s="122" t="s">
        <v>144</v>
      </c>
      <c r="J253" s="16"/>
      <c r="K253" s="201">
        <v>866.37</v>
      </c>
      <c r="L253" s="16"/>
      <c r="M253" s="16"/>
      <c r="N253" s="207"/>
      <c r="O253" s="89"/>
      <c r="P253" s="89"/>
      <c r="Q253" s="91"/>
      <c r="R253" s="21"/>
      <c r="S253" s="21"/>
      <c r="T253" s="22"/>
      <c r="U253" s="21"/>
      <c r="V253" s="21"/>
      <c r="W253" s="22"/>
      <c r="X253" s="23"/>
      <c r="Y253" s="23"/>
      <c r="Z253" s="24"/>
      <c r="AA253" s="25">
        <f t="shared" si="21"/>
        <v>866.37</v>
      </c>
      <c r="AB253" s="266">
        <f t="shared" si="22"/>
        <v>0</v>
      </c>
      <c r="AC253" s="26"/>
      <c r="AD253" s="26"/>
      <c r="AE253" s="26"/>
      <c r="AF253" s="26"/>
      <c r="AG253" s="27"/>
      <c r="AH253" s="26"/>
      <c r="AI253" s="26"/>
      <c r="AJ253" s="26"/>
      <c r="AK253" s="26"/>
      <c r="AL253" s="26"/>
      <c r="AM253" s="26"/>
      <c r="AN253">
        <v>81</v>
      </c>
    </row>
    <row r="254" spans="1:40" ht="14" x14ac:dyDescent="0.25">
      <c r="A25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54" s="11">
        <v>695</v>
      </c>
      <c r="C254" s="120" t="str">
        <f>TEXT(D254,"000")&amp;"-"&amp;TEXT(F254,"000")</f>
        <v>3级-2级</v>
      </c>
      <c r="D254" s="120" t="s">
        <v>33</v>
      </c>
      <c r="E254" s="120" t="s">
        <v>117</v>
      </c>
      <c r="F254" s="120" t="s">
        <v>29</v>
      </c>
      <c r="G254" s="120" t="s">
        <v>50</v>
      </c>
      <c r="H254" s="280">
        <f>IF(I254="主营业务收入",1,IF(I254="营业收入",2,IF(I254="租赁收入",3,IF(I254="利息收入",4,IF(I254="企业拆借利息收入",5,IF(I254="其他业务收入",6,IF(I254="其他收入",7,IF(I254="主营业务成本",8,IF(I254="营业成本",9,IF(I254="生产成本",10,IF(I254="其他业务成本",11,IF(I254="主营业务支出",12,IF(I254="其他业务支出",13,IF(I254="营业外支出",14,IF(I254="材料采购",15,IF(I254="库存商品",16,IF(I254="库存内销商品",17,IF(I254="其他应收款",18,IF(I254="长期股权投资",19,IF(I254="其他应付款",20,IF(I254="财务费用",21,IF(I254="管理费用",22,IF(I254="管理费",23,IF(I254="销售费用",24,IF(I254="投资收益",25,IF(I254="资产处置收益",26,B))))))))))))))))))))))))))</f>
        <v>1</v>
      </c>
      <c r="I254" s="122" t="s">
        <v>144</v>
      </c>
      <c r="J254" s="122"/>
      <c r="K254" s="202">
        <v>866.37</v>
      </c>
      <c r="L254" s="122"/>
      <c r="M254" s="122"/>
      <c r="N254" s="202"/>
      <c r="O254" s="125"/>
      <c r="P254" s="126"/>
      <c r="Q254" s="124"/>
      <c r="R254" s="21"/>
      <c r="S254" s="21"/>
      <c r="T254" s="22"/>
      <c r="U254" s="21"/>
      <c r="V254" s="21"/>
      <c r="W254" s="22"/>
      <c r="X254" s="23"/>
      <c r="Y254" s="23"/>
      <c r="Z254" s="24"/>
      <c r="AA254" s="25">
        <f t="shared" si="21"/>
        <v>866.37</v>
      </c>
      <c r="AB254" s="266">
        <f t="shared" si="22"/>
        <v>0</v>
      </c>
      <c r="AC254" s="26"/>
      <c r="AD254" s="26"/>
      <c r="AE254" s="26"/>
      <c r="AF254" s="26"/>
      <c r="AG254" s="27"/>
      <c r="AH254" s="26"/>
      <c r="AI254" s="26"/>
      <c r="AJ254" s="26"/>
      <c r="AK254" s="26"/>
      <c r="AL254" s="26"/>
      <c r="AM254" s="26"/>
      <c r="AN254">
        <v>571</v>
      </c>
    </row>
    <row r="255" spans="1:40" ht="14" x14ac:dyDescent="0.25">
      <c r="A25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55" s="11">
        <v>513</v>
      </c>
      <c r="C255" s="12" t="s">
        <v>497</v>
      </c>
      <c r="D255" s="12" t="s">
        <v>33</v>
      </c>
      <c r="E255" s="12" t="s">
        <v>114</v>
      </c>
      <c r="F255" s="12" t="s">
        <v>29</v>
      </c>
      <c r="G255" s="12" t="s">
        <v>125</v>
      </c>
      <c r="H255" s="280">
        <f>IF(I255="主营业务收入",1,IF(I255="营业收入",2,IF(I255="租赁收入",3,IF(I255="利息收入",4,IF(I255="企业拆借利息收入",5,IF(I255="其他业务收入",6,IF(I255="其他收入",7,IF(I255="主营业务成本",8,IF(I255="营业成本",9,IF(I255="生产成本",10,IF(I255="其他业务成本",11,IF(I255="主营业务支出",12,IF(I255="其他业务支出",13,IF(I255="营业外支出",14,IF(I255="材料采购",15,IF(I255="库存商品",16,IF(I255="库存内销商品",17,IF(I255="其他应收款",18,IF(I255="长期股权投资",19,IF(I255="其他应付款",20,IF(I255="财务费用",21,IF(I255="管理费用",22,IF(I255="管理费",23,IF(I255="销售费用",24,IF(I255="投资收益",25,IF(I255="资产处置收益",26,B))))))))))))))))))))))))))</f>
        <v>1</v>
      </c>
      <c r="I255" s="122" t="s">
        <v>144</v>
      </c>
      <c r="J255" s="16"/>
      <c r="K255" s="201">
        <v>825.13</v>
      </c>
      <c r="L255" s="16"/>
      <c r="M255" s="16"/>
      <c r="N255" s="207"/>
      <c r="O255" s="89"/>
      <c r="P255" s="89"/>
      <c r="Q255" s="91"/>
      <c r="R255" s="21"/>
      <c r="S255" s="21"/>
      <c r="T255" s="22"/>
      <c r="U255" s="21"/>
      <c r="V255" s="21"/>
      <c r="W255" s="22"/>
      <c r="X255" s="23"/>
      <c r="Y255" s="23"/>
      <c r="Z255" s="24"/>
      <c r="AA255" s="25">
        <f t="shared" si="21"/>
        <v>825.13</v>
      </c>
      <c r="AB255" s="266">
        <f t="shared" si="22"/>
        <v>0</v>
      </c>
      <c r="AC255" s="26"/>
      <c r="AD255" s="26"/>
      <c r="AE255" s="26"/>
      <c r="AF255" s="26"/>
      <c r="AG255" s="27"/>
      <c r="AH255" s="26"/>
      <c r="AI255" s="26"/>
      <c r="AJ255" s="26"/>
      <c r="AK255" s="26"/>
      <c r="AL255" s="26"/>
      <c r="AM255" s="26"/>
      <c r="AN255">
        <v>402</v>
      </c>
    </row>
    <row r="256" spans="1:40" ht="14" x14ac:dyDescent="0.25">
      <c r="A25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56" s="11">
        <v>590</v>
      </c>
      <c r="C256" s="120" t="str">
        <f t="shared" ref="C256:C271" si="23">TEXT(D256,"000")&amp;"-"&amp;TEXT(F256,"000")</f>
        <v>3级-2级</v>
      </c>
      <c r="D256" s="120" t="s">
        <v>33</v>
      </c>
      <c r="E256" s="120" t="s">
        <v>160</v>
      </c>
      <c r="F256" s="120" t="s">
        <v>29</v>
      </c>
      <c r="G256" s="120" t="s">
        <v>57</v>
      </c>
      <c r="H256" s="280">
        <f>IF(I256="主营业务收入",1,IF(I256="营业收入",2,IF(I256="租赁收入",3,IF(I256="利息收入",4,IF(I256="企业拆借利息收入",5,IF(I256="其他业务收入",6,IF(I256="其他收入",7,IF(I256="主营业务成本",8,IF(I256="营业成本",9,IF(I256="生产成本",10,IF(I256="其他业务成本",11,IF(I256="主营业务支出",12,IF(I256="其他业务支出",13,IF(I256="营业外支出",14,IF(I256="材料采购",15,IF(I256="库存商品",16,IF(I256="库存内销商品",17,IF(I256="其他应收款",18,IF(I256="长期股权投资",19,IF(I256="其他应付款",20,IF(I256="财务费用",21,IF(I256="管理费用",22,IF(I256="管理费",23,IF(I256="销售费用",24,IF(I256="投资收益",25,IF(I256="资产处置收益",26,B))))))))))))))))))))))))))</f>
        <v>1</v>
      </c>
      <c r="I256" s="122" t="s">
        <v>144</v>
      </c>
      <c r="J256" s="122" t="s">
        <v>522</v>
      </c>
      <c r="K256" s="389">
        <v>811.01</v>
      </c>
      <c r="L256" s="122"/>
      <c r="M256" s="122"/>
      <c r="N256" s="202"/>
      <c r="O256" s="125"/>
      <c r="P256" s="125"/>
      <c r="Q256" s="124"/>
      <c r="R256" s="21"/>
      <c r="S256" s="21"/>
      <c r="T256" s="22"/>
      <c r="U256" s="21"/>
      <c r="V256" s="21"/>
      <c r="W256" s="22"/>
      <c r="X256" s="23"/>
      <c r="Y256" s="23"/>
      <c r="Z256" s="24"/>
      <c r="AA256" s="25">
        <f t="shared" si="21"/>
        <v>811.01</v>
      </c>
      <c r="AB256" s="266">
        <f t="shared" si="22"/>
        <v>0</v>
      </c>
      <c r="AC256" s="26"/>
      <c r="AD256" s="26"/>
      <c r="AE256" s="26"/>
      <c r="AF256" s="26"/>
      <c r="AG256" s="27"/>
      <c r="AH256" s="26"/>
      <c r="AI256" s="26"/>
      <c r="AJ256" s="26"/>
      <c r="AK256" s="26"/>
      <c r="AL256" s="26"/>
      <c r="AM256" s="26"/>
      <c r="AN256">
        <v>477</v>
      </c>
    </row>
    <row r="257" spans="1:40" ht="14" x14ac:dyDescent="0.25">
      <c r="A257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57" s="11">
        <v>98</v>
      </c>
      <c r="C257" s="12" t="str">
        <f t="shared" si="23"/>
        <v>2级-2级</v>
      </c>
      <c r="D257" s="12" t="s">
        <v>29</v>
      </c>
      <c r="E257" s="12" t="s">
        <v>158</v>
      </c>
      <c r="F257" s="12" t="s">
        <v>29</v>
      </c>
      <c r="G257" s="12" t="s">
        <v>163</v>
      </c>
      <c r="H257" s="280">
        <f>IF(I257="主营业务收入",1,IF(I257="营业收入",2,IF(I257="租赁收入",3,IF(I257="利息收入",4,IF(I257="企业拆借利息收入",5,IF(I257="其他业务收入",6,IF(I257="其他收入",7,IF(I257="主营业务成本",8,IF(I257="营业成本",9,IF(I257="生产成本",10,IF(I257="其他业务成本",11,IF(I257="主营业务支出",12,IF(I257="其他业务支出",13,IF(I257="营业外支出",14,IF(I257="材料采购",15,IF(I257="库存商品",16,IF(I257="库存内销商品",17,IF(I257="其他应收款",18,IF(I257="长期股权投资",19,IF(I257="其他应付款",20,IF(I257="财务费用",21,IF(I257="管理费用",22,IF(I257="管理费",23,IF(I257="销售费用",24,IF(I257="投资收益",25,IF(I257="资产处置收益",26,B))))))))))))))))))))))))))</f>
        <v>1</v>
      </c>
      <c r="I257" s="122" t="s">
        <v>144</v>
      </c>
      <c r="J257" s="16"/>
      <c r="K257" s="201">
        <v>798.23</v>
      </c>
      <c r="L257" s="16"/>
      <c r="M257" s="16"/>
      <c r="N257" s="207"/>
      <c r="O257" s="89"/>
      <c r="P257" s="89"/>
      <c r="Q257" s="91"/>
      <c r="R257" s="21"/>
      <c r="S257" s="21"/>
      <c r="T257" s="22"/>
      <c r="U257" s="21"/>
      <c r="V257" s="21"/>
      <c r="W257" s="22"/>
      <c r="X257" s="23"/>
      <c r="Y257" s="23"/>
      <c r="Z257" s="24"/>
      <c r="AA257" s="25">
        <f t="shared" si="21"/>
        <v>798.23</v>
      </c>
      <c r="AB257" s="266">
        <f t="shared" si="22"/>
        <v>0</v>
      </c>
      <c r="AC257" s="26"/>
      <c r="AD257" s="26"/>
      <c r="AE257" s="26"/>
      <c r="AF257" s="26"/>
      <c r="AG257" s="27"/>
      <c r="AH257" s="26"/>
      <c r="AI257" s="26"/>
      <c r="AJ257" s="26"/>
      <c r="AK257" s="26"/>
      <c r="AL257" s="26"/>
      <c r="AM257" s="26"/>
      <c r="AN257">
        <v>85</v>
      </c>
    </row>
    <row r="258" spans="1:40" ht="14" x14ac:dyDescent="0.25">
      <c r="A25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58" s="11">
        <v>634</v>
      </c>
      <c r="C258" s="120" t="str">
        <f t="shared" si="23"/>
        <v>3级-2级</v>
      </c>
      <c r="D258" s="120" t="s">
        <v>33</v>
      </c>
      <c r="E258" s="120" t="s">
        <v>338</v>
      </c>
      <c r="F258" s="120" t="s">
        <v>29</v>
      </c>
      <c r="G258" s="120" t="s">
        <v>57</v>
      </c>
      <c r="H258" s="280">
        <f>IF(I258="主营业务收入",1,IF(I258="营业收入",2,IF(I258="租赁收入",3,IF(I258="利息收入",4,IF(I258="企业拆借利息收入",5,IF(I258="其他业务收入",6,IF(I258="其他收入",7,IF(I258="主营业务成本",8,IF(I258="营业成本",9,IF(I258="生产成本",10,IF(I258="其他业务成本",11,IF(I258="主营业务支出",12,IF(I258="其他业务支出",13,IF(I258="营业外支出",14,IF(I258="材料采购",15,IF(I258="库存商品",16,IF(I258="库存内销商品",17,IF(I258="其他应收款",18,IF(I258="长期股权投资",19,IF(I258="其他应付款",20,IF(I258="财务费用",21,IF(I258="管理费用",22,IF(I258="管理费",23,IF(I258="销售费用",24,IF(I258="投资收益",25,IF(I258="资产处置收益",26,B))))))))))))))))))))))))))</f>
        <v>1</v>
      </c>
      <c r="I258" s="122" t="s">
        <v>144</v>
      </c>
      <c r="J258" s="122" t="s">
        <v>554</v>
      </c>
      <c r="K258" s="202">
        <v>779.82</v>
      </c>
      <c r="L258" s="122"/>
      <c r="M258" s="122"/>
      <c r="N258" s="202"/>
      <c r="O258" s="125"/>
      <c r="P258" s="125"/>
      <c r="Q258" s="124"/>
      <c r="R258" s="21"/>
      <c r="S258" s="21"/>
      <c r="T258" s="22"/>
      <c r="U258" s="21"/>
      <c r="V258" s="21"/>
      <c r="W258" s="22"/>
      <c r="X258" s="23"/>
      <c r="Y258" s="23"/>
      <c r="Z258" s="24"/>
      <c r="AA258" s="25">
        <f t="shared" si="21"/>
        <v>779.82</v>
      </c>
      <c r="AB258" s="266">
        <f t="shared" si="22"/>
        <v>0</v>
      </c>
      <c r="AC258" s="26"/>
      <c r="AD258" s="26"/>
      <c r="AE258" s="26"/>
      <c r="AF258" s="26"/>
      <c r="AG258" s="27"/>
      <c r="AH258" s="26"/>
      <c r="AI258" s="26"/>
      <c r="AJ258" s="26"/>
      <c r="AK258" s="26"/>
      <c r="AL258" s="26"/>
      <c r="AM258" s="26"/>
      <c r="AN258">
        <v>514</v>
      </c>
    </row>
    <row r="259" spans="1:40" ht="14" x14ac:dyDescent="0.25">
      <c r="A25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59" s="11">
        <v>710</v>
      </c>
      <c r="C259" s="120" t="str">
        <f t="shared" si="23"/>
        <v>3级-3级</v>
      </c>
      <c r="D259" s="120" t="s">
        <v>33</v>
      </c>
      <c r="E259" s="120" t="s">
        <v>117</v>
      </c>
      <c r="F259" s="120" t="s">
        <v>33</v>
      </c>
      <c r="G259" s="120" t="s">
        <v>90</v>
      </c>
      <c r="H259" s="280">
        <f>IF(I259="主营业务收入",1,IF(I259="营业收入",2,IF(I259="租赁收入",3,IF(I259="利息收入",4,IF(I259="企业拆借利息收入",5,IF(I259="其他业务收入",6,IF(I259="其他收入",7,IF(I259="主营业务成本",8,IF(I259="营业成本",9,IF(I259="生产成本",10,IF(I259="其他业务成本",11,IF(I259="主营业务支出",12,IF(I259="其他业务支出",13,IF(I259="营业外支出",14,IF(I259="材料采购",15,IF(I259="库存商品",16,IF(I259="库存内销商品",17,IF(I259="其他应收款",18,IF(I259="长期股权投资",19,IF(I259="其他应付款",20,IF(I259="财务费用",21,IF(I259="管理费用",22,IF(I259="管理费",23,IF(I259="销售费用",24,IF(I259="投资收益",25,IF(I259="资产处置收益",26,B))))))))))))))))))))))))))</f>
        <v>1</v>
      </c>
      <c r="I259" s="122" t="s">
        <v>144</v>
      </c>
      <c r="J259" s="122"/>
      <c r="K259" s="202">
        <v>777.7</v>
      </c>
      <c r="L259" s="122"/>
      <c r="M259" s="122"/>
      <c r="N259" s="202"/>
      <c r="O259" s="125"/>
      <c r="P259" s="125"/>
      <c r="Q259" s="124"/>
      <c r="R259" s="21"/>
      <c r="S259" s="21"/>
      <c r="T259" s="22"/>
      <c r="U259" s="21"/>
      <c r="V259" s="21"/>
      <c r="W259" s="22"/>
      <c r="X259" s="23"/>
      <c r="Y259" s="23"/>
      <c r="Z259" s="24"/>
      <c r="AA259" s="25">
        <f t="shared" si="21"/>
        <v>777.7</v>
      </c>
      <c r="AB259" s="266">
        <f t="shared" si="22"/>
        <v>0</v>
      </c>
      <c r="AC259" s="26"/>
      <c r="AD259" s="26"/>
      <c r="AE259" s="26"/>
      <c r="AF259" s="26"/>
      <c r="AG259" s="27"/>
      <c r="AH259" s="26"/>
      <c r="AI259" s="26"/>
      <c r="AJ259" s="26"/>
      <c r="AK259" s="26"/>
      <c r="AL259" s="26"/>
      <c r="AM259" s="26"/>
      <c r="AN259">
        <v>586</v>
      </c>
    </row>
    <row r="260" spans="1:40" ht="14" x14ac:dyDescent="0.25">
      <c r="A26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60" s="11">
        <v>657</v>
      </c>
      <c r="C260" s="120" t="str">
        <f t="shared" si="23"/>
        <v>3级-2级</v>
      </c>
      <c r="D260" s="120" t="s">
        <v>33</v>
      </c>
      <c r="E260" s="120" t="s">
        <v>146</v>
      </c>
      <c r="F260" s="120" t="s">
        <v>29</v>
      </c>
      <c r="G260" s="120" t="s">
        <v>30</v>
      </c>
      <c r="H260" s="280">
        <f>IF(I260="主营业务收入",1,IF(I260="营业收入",2,IF(I260="租赁收入",3,IF(I260="利息收入",4,IF(I260="企业拆借利息收入",5,IF(I260="其他业务收入",6,IF(I260="其他收入",7,IF(I260="主营业务成本",8,IF(I260="营业成本",9,IF(I260="生产成本",10,IF(I260="其他业务成本",11,IF(I260="主营业务支出",12,IF(I260="其他业务支出",13,IF(I260="营业外支出",14,IF(I260="材料采购",15,IF(I260="库存商品",16,IF(I260="库存内销商品",17,IF(I260="其他应收款",18,IF(I260="长期股权投资",19,IF(I260="其他应付款",20,IF(I260="财务费用",21,IF(I260="管理费用",22,IF(I260="管理费",23,IF(I260="销售费用",24,IF(I260="投资收益",25,IF(I260="资产处置收益",26,B))))))))))))))))))))))))))</f>
        <v>1</v>
      </c>
      <c r="I260" s="122" t="s">
        <v>144</v>
      </c>
      <c r="J260" s="122" t="s">
        <v>13</v>
      </c>
      <c r="K260" s="202">
        <v>777.35</v>
      </c>
      <c r="L260" s="122"/>
      <c r="M260" s="122"/>
      <c r="N260" s="202"/>
      <c r="O260" s="125"/>
      <c r="P260" s="125"/>
      <c r="Q260" s="124"/>
      <c r="R260" s="21"/>
      <c r="S260" s="21"/>
      <c r="T260" s="22"/>
      <c r="U260" s="21"/>
      <c r="V260" s="21"/>
      <c r="W260" s="22"/>
      <c r="X260" s="23"/>
      <c r="Y260" s="23"/>
      <c r="Z260" s="24"/>
      <c r="AA260" s="25">
        <f t="shared" si="21"/>
        <v>777.35</v>
      </c>
      <c r="AB260" s="266">
        <f t="shared" si="22"/>
        <v>0</v>
      </c>
      <c r="AC260" s="26"/>
      <c r="AD260" s="26"/>
      <c r="AE260" s="26"/>
      <c r="AF260" s="26"/>
      <c r="AG260" s="27"/>
      <c r="AH260" s="26"/>
      <c r="AI260" s="26"/>
      <c r="AJ260" s="26"/>
      <c r="AK260" s="26"/>
      <c r="AL260" s="26"/>
      <c r="AM260" s="26"/>
      <c r="AN260">
        <v>536</v>
      </c>
    </row>
    <row r="261" spans="1:40" ht="14" x14ac:dyDescent="0.25">
      <c r="A26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61" s="11">
        <v>661</v>
      </c>
      <c r="C261" s="120" t="str">
        <f t="shared" si="23"/>
        <v>3级-3级</v>
      </c>
      <c r="D261" s="120" t="s">
        <v>33</v>
      </c>
      <c r="E261" s="120" t="s">
        <v>146</v>
      </c>
      <c r="F261" s="120" t="s">
        <v>33</v>
      </c>
      <c r="G261" s="120" t="s">
        <v>162</v>
      </c>
      <c r="H261" s="280">
        <f>IF(I261="主营业务收入",1,IF(I261="营业收入",2,IF(I261="租赁收入",3,IF(I261="利息收入",4,IF(I261="企业拆借利息收入",5,IF(I261="其他业务收入",6,IF(I261="其他收入",7,IF(I261="主营业务成本",8,IF(I261="营业成本",9,IF(I261="生产成本",10,IF(I261="其他业务成本",11,IF(I261="主营业务支出",12,IF(I261="其他业务支出",13,IF(I261="营业外支出",14,IF(I261="材料采购",15,IF(I261="库存商品",16,IF(I261="库存内销商品",17,IF(I261="其他应收款",18,IF(I261="长期股权投资",19,IF(I261="其他应付款",20,IF(I261="财务费用",21,IF(I261="管理费用",22,IF(I261="管理费",23,IF(I261="销售费用",24,IF(I261="投资收益",25,IF(I261="资产处置收益",26,B))))))))))))))))))))))))))</f>
        <v>1</v>
      </c>
      <c r="I261" s="122" t="s">
        <v>144</v>
      </c>
      <c r="J261" s="122" t="s">
        <v>13</v>
      </c>
      <c r="K261" s="202">
        <v>777.35</v>
      </c>
      <c r="L261" s="122"/>
      <c r="M261" s="122"/>
      <c r="N261" s="211"/>
      <c r="O261" s="125"/>
      <c r="P261" s="125"/>
      <c r="Q261" s="124"/>
      <c r="R261" s="21"/>
      <c r="S261" s="21"/>
      <c r="T261" s="22"/>
      <c r="U261" s="21"/>
      <c r="V261" s="21"/>
      <c r="W261" s="22"/>
      <c r="X261" s="23"/>
      <c r="Y261" s="23"/>
      <c r="Z261" s="24"/>
      <c r="AA261" s="25">
        <f t="shared" si="21"/>
        <v>777.35</v>
      </c>
      <c r="AB261" s="266">
        <f t="shared" si="22"/>
        <v>0</v>
      </c>
      <c r="AC261" s="26"/>
      <c r="AD261" s="26"/>
      <c r="AE261" s="26"/>
      <c r="AF261" s="26"/>
      <c r="AG261" s="27"/>
      <c r="AH261" s="26"/>
      <c r="AI261" s="26"/>
      <c r="AJ261" s="26"/>
      <c r="AK261" s="26"/>
      <c r="AL261" s="26"/>
      <c r="AM261" s="26"/>
      <c r="AN261">
        <v>540</v>
      </c>
    </row>
    <row r="262" spans="1:40" ht="14" x14ac:dyDescent="0.25">
      <c r="A262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62" s="11">
        <v>754</v>
      </c>
      <c r="C262" s="12" t="str">
        <f t="shared" si="23"/>
        <v>2级-2级</v>
      </c>
      <c r="D262" s="12" t="s">
        <v>29</v>
      </c>
      <c r="E262" s="12" t="s">
        <v>44</v>
      </c>
      <c r="F262" s="12" t="s">
        <v>29</v>
      </c>
      <c r="G262" s="12" t="s">
        <v>167</v>
      </c>
      <c r="H262" s="280">
        <f>IF(I262="主营业务收入",1,IF(I262="营业收入",2,IF(I262="租赁收入",3,IF(I262="利息收入",4,IF(I262="企业拆借利息收入",5,IF(I262="其他业务收入",6,IF(I262="其他收入",7,IF(I262="主营业务成本",8,IF(I262="营业成本",9,IF(I262="生产成本",10,IF(I262="其他业务成本",11,IF(I262="主营业务支出",12,IF(I262="其他业务支出",13,IF(I262="营业外支出",14,IF(I262="材料采购",15,IF(I262="库存商品",16,IF(I262="库存内销商品",17,IF(I262="其他应收款",18,IF(I262="长期股权投资",19,IF(I262="其他应付款",20,IF(I262="财务费用",21,IF(I262="管理费用",22,IF(I262="管理费",23,IF(I262="销售费用",24,IF(I262="投资收益",25,IF(I262="资产处置收益",26,B))))))))))))))))))))))))))</f>
        <v>1</v>
      </c>
      <c r="I262" s="122" t="s">
        <v>144</v>
      </c>
      <c r="J262" s="16"/>
      <c r="K262" s="201">
        <v>743.36</v>
      </c>
      <c r="L262" s="16"/>
      <c r="M262" s="16"/>
      <c r="N262" s="207"/>
      <c r="O262" s="89"/>
      <c r="P262" s="89"/>
      <c r="Q262" s="91"/>
      <c r="R262" s="21"/>
      <c r="S262" s="21"/>
      <c r="T262" s="22"/>
      <c r="U262" s="21"/>
      <c r="V262" s="21"/>
      <c r="W262" s="22"/>
      <c r="X262" s="23"/>
      <c r="Y262" s="23"/>
      <c r="Z262" s="24"/>
      <c r="AA262" s="25">
        <f t="shared" si="21"/>
        <v>743.36</v>
      </c>
      <c r="AB262" s="266">
        <f t="shared" si="22"/>
        <v>0</v>
      </c>
      <c r="AC262" s="26"/>
      <c r="AD262" s="26"/>
      <c r="AE262" s="26"/>
      <c r="AF262" s="26"/>
      <c r="AG262" s="27"/>
      <c r="AH262" s="26"/>
      <c r="AI262" s="26"/>
      <c r="AJ262" s="26"/>
      <c r="AK262" s="26"/>
      <c r="AL262" s="26"/>
      <c r="AM262" s="26"/>
      <c r="AN262">
        <v>627</v>
      </c>
    </row>
    <row r="263" spans="1:40" ht="14" x14ac:dyDescent="0.25">
      <c r="A26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63" s="11">
        <v>599</v>
      </c>
      <c r="C263" s="120" t="str">
        <f t="shared" si="23"/>
        <v>3级-3级</v>
      </c>
      <c r="D263" s="120" t="s">
        <v>33</v>
      </c>
      <c r="E263" s="120" t="s">
        <v>231</v>
      </c>
      <c r="F263" s="120" t="s">
        <v>33</v>
      </c>
      <c r="G263" s="120" t="s">
        <v>446</v>
      </c>
      <c r="H263" s="280">
        <f>IF(I263="主营业务收入",1,IF(I263="营业收入",2,IF(I263="租赁收入",3,IF(I263="利息收入",4,IF(I263="企业拆借利息收入",5,IF(I263="其他业务收入",6,IF(I263="其他收入",7,IF(I263="主营业务成本",8,IF(I263="营业成本",9,IF(I263="生产成本",10,IF(I263="其他业务成本",11,IF(I263="主营业务支出",12,IF(I263="其他业务支出",13,IF(I263="营业外支出",14,IF(I263="材料采购",15,IF(I263="库存商品",16,IF(I263="库存内销商品",17,IF(I263="其他应收款",18,IF(I263="长期股权投资",19,IF(I263="其他应付款",20,IF(I263="财务费用",21,IF(I263="管理费用",22,IF(I263="管理费",23,IF(I263="销售费用",24,IF(I263="投资收益",25,IF(I263="资产处置收益",26,B))))))))))))))))))))))))))</f>
        <v>1</v>
      </c>
      <c r="I263" s="122" t="s">
        <v>144</v>
      </c>
      <c r="J263" s="122" t="s">
        <v>521</v>
      </c>
      <c r="K263" s="202">
        <v>743.36</v>
      </c>
      <c r="L263" s="122"/>
      <c r="M263" s="122"/>
      <c r="N263" s="202"/>
      <c r="O263" s="125"/>
      <c r="P263" s="125"/>
      <c r="Q263" s="124"/>
      <c r="R263" s="21"/>
      <c r="S263" s="21"/>
      <c r="T263" s="22"/>
      <c r="U263" s="21"/>
      <c r="V263" s="21"/>
      <c r="W263" s="22"/>
      <c r="X263" s="23"/>
      <c r="Y263" s="23"/>
      <c r="Z263" s="24"/>
      <c r="AA263" s="25">
        <f t="shared" si="21"/>
        <v>743.36</v>
      </c>
      <c r="AB263" s="266">
        <f t="shared" si="22"/>
        <v>0</v>
      </c>
      <c r="AC263" s="26"/>
      <c r="AD263" s="26"/>
      <c r="AE263" s="26"/>
      <c r="AF263" s="26"/>
      <c r="AG263" s="27"/>
      <c r="AH263" s="26"/>
      <c r="AI263" s="26"/>
      <c r="AJ263" s="26"/>
      <c r="AK263" s="26"/>
      <c r="AL263" s="26"/>
      <c r="AM263" s="26"/>
      <c r="AN263">
        <v>484</v>
      </c>
    </row>
    <row r="264" spans="1:40" ht="14" x14ac:dyDescent="0.25">
      <c r="A264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264" s="11">
        <v>227</v>
      </c>
      <c r="C264" s="12" t="str">
        <f t="shared" si="23"/>
        <v>2级-2级</v>
      </c>
      <c r="D264" s="12" t="s">
        <v>243</v>
      </c>
      <c r="E264" s="12" t="s">
        <v>30</v>
      </c>
      <c r="F264" s="12" t="s">
        <v>243</v>
      </c>
      <c r="G264" s="12" t="s">
        <v>57</v>
      </c>
      <c r="H264" s="280">
        <f>IF(I264="主营业务收入",1,IF(I264="营业收入",2,IF(I264="租赁收入",3,IF(I264="利息收入",4,IF(I264="企业拆借利息收入",5,IF(I264="其他业务收入",6,IF(I264="其他收入",7,IF(I264="主营业务成本",8,IF(I264="营业成本",9,IF(I264="生产成本",10,IF(I264="其他业务成本",11,IF(I264="主营业务支出",12,IF(I264="其他业务支出",13,IF(I264="营业外支出",14,IF(I264="材料采购",15,IF(I264="库存商品",16,IF(I264="库存内销商品",17,IF(I264="其他应收款",18,IF(I264="长期股权投资",19,IF(I264="其他应付款",20,IF(I264="财务费用",21,IF(I264="管理费用",22,IF(I264="管理费",23,IF(I264="销售费用",24,IF(I264="投资收益",25,IF(I264="资产处置收益",26,B))))))))))))))))))))))))))</f>
        <v>1</v>
      </c>
      <c r="I264" s="122" t="s">
        <v>144</v>
      </c>
      <c r="J264" s="16"/>
      <c r="K264" s="201">
        <v>730.09</v>
      </c>
      <c r="L264" s="16"/>
      <c r="M264" s="16"/>
      <c r="N264" s="207"/>
      <c r="O264" s="89"/>
      <c r="P264" s="90"/>
      <c r="Q264" s="91"/>
      <c r="R264" s="21"/>
      <c r="S264" s="21"/>
      <c r="T264" s="22"/>
      <c r="U264" s="21"/>
      <c r="V264" s="21"/>
      <c r="W264" s="22"/>
      <c r="X264" s="23"/>
      <c r="Y264" s="23"/>
      <c r="Z264" s="24"/>
      <c r="AA264" s="25">
        <f t="shared" si="21"/>
        <v>730.09</v>
      </c>
      <c r="AB264" s="266">
        <f t="shared" si="22"/>
        <v>0</v>
      </c>
      <c r="AC264" s="26"/>
      <c r="AD264" s="26"/>
      <c r="AE264" s="26"/>
      <c r="AF264" s="26"/>
      <c r="AG264" s="27"/>
      <c r="AH264" s="26"/>
      <c r="AI264" s="26"/>
      <c r="AJ264" s="26"/>
      <c r="AK264" s="26"/>
      <c r="AL264" s="26"/>
      <c r="AM264" s="26"/>
      <c r="AN264">
        <v>183</v>
      </c>
    </row>
    <row r="265" spans="1:40" ht="14" x14ac:dyDescent="0.25">
      <c r="A26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65" s="11">
        <v>589</v>
      </c>
      <c r="C265" s="120" t="str">
        <f t="shared" si="23"/>
        <v>3级-2级</v>
      </c>
      <c r="D265" s="120" t="s">
        <v>33</v>
      </c>
      <c r="E265" s="120" t="s">
        <v>519</v>
      </c>
      <c r="F265" s="120" t="s">
        <v>29</v>
      </c>
      <c r="G265" s="120" t="s">
        <v>57</v>
      </c>
      <c r="H265" s="280">
        <f>IF(I265="主营业务收入",1,IF(I265="营业收入",2,IF(I265="租赁收入",3,IF(I265="利息收入",4,IF(I265="企业拆借利息收入",5,IF(I265="其他业务收入",6,IF(I265="其他收入",7,IF(I265="主营业务成本",8,IF(I265="营业成本",9,IF(I265="生产成本",10,IF(I265="其他业务成本",11,IF(I265="主营业务支出",12,IF(I265="其他业务支出",13,IF(I265="营业外支出",14,IF(I265="材料采购",15,IF(I265="库存商品",16,IF(I265="库存内销商品",17,IF(I265="其他应收款",18,IF(I265="长期股权投资",19,IF(I265="其他应付款",20,IF(I265="财务费用",21,IF(I265="管理费用",22,IF(I265="管理费",23,IF(I265="销售费用",24,IF(I265="投资收益",25,IF(I265="资产处置收益",26,B))))))))))))))))))))))))))</f>
        <v>1</v>
      </c>
      <c r="I265" s="122" t="s">
        <v>144</v>
      </c>
      <c r="J265" s="122" t="s">
        <v>521</v>
      </c>
      <c r="K265" s="202">
        <v>724.78</v>
      </c>
      <c r="L265" s="122"/>
      <c r="M265" s="122"/>
      <c r="N265" s="202"/>
      <c r="O265" s="125"/>
      <c r="P265" s="126"/>
      <c r="Q265" s="124"/>
      <c r="R265" s="21"/>
      <c r="S265" s="21"/>
      <c r="T265" s="22"/>
      <c r="U265" s="21"/>
      <c r="V265" s="21"/>
      <c r="W265" s="22"/>
      <c r="X265" s="23"/>
      <c r="Y265" s="23"/>
      <c r="Z265" s="24"/>
      <c r="AA265" s="25">
        <f t="shared" si="21"/>
        <v>724.78</v>
      </c>
      <c r="AB265" s="266">
        <f t="shared" si="22"/>
        <v>0</v>
      </c>
      <c r="AC265" s="26"/>
      <c r="AD265" s="26"/>
      <c r="AE265" s="26"/>
      <c r="AF265" s="26"/>
      <c r="AG265" s="27"/>
      <c r="AH265" s="26"/>
      <c r="AI265" s="26"/>
      <c r="AJ265" s="26"/>
      <c r="AK265" s="26"/>
      <c r="AL265" s="26"/>
      <c r="AM265" s="26"/>
      <c r="AN265">
        <v>476</v>
      </c>
    </row>
    <row r="266" spans="1:40" ht="14" x14ac:dyDescent="0.25">
      <c r="A266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66" s="11">
        <v>92</v>
      </c>
      <c r="C266" s="12" t="str">
        <f t="shared" si="23"/>
        <v>2级-3级</v>
      </c>
      <c r="D266" s="12" t="s">
        <v>29</v>
      </c>
      <c r="E266" s="12" t="s">
        <v>158</v>
      </c>
      <c r="F266" s="12" t="s">
        <v>33</v>
      </c>
      <c r="G266" s="12" t="s">
        <v>161</v>
      </c>
      <c r="H266" s="280">
        <f>IF(I266="主营业务收入",1,IF(I266="营业收入",2,IF(I266="租赁收入",3,IF(I266="利息收入",4,IF(I266="企业拆借利息收入",5,IF(I266="其他业务收入",6,IF(I266="其他收入",7,IF(I266="主营业务成本",8,IF(I266="营业成本",9,IF(I266="生产成本",10,IF(I266="其他业务成本",11,IF(I266="主营业务支出",12,IF(I266="其他业务支出",13,IF(I266="营业外支出",14,IF(I266="材料采购",15,IF(I266="库存商品",16,IF(I266="库存内销商品",17,IF(I266="其他应收款",18,IF(I266="长期股权投资",19,IF(I266="其他应付款",20,IF(I266="财务费用",21,IF(I266="管理费用",22,IF(I266="管理费",23,IF(I266="销售费用",24,IF(I266="投资收益",25,IF(I266="资产处置收益",26,B))))))))))))))))))))))))))</f>
        <v>1</v>
      </c>
      <c r="I266" s="122" t="s">
        <v>144</v>
      </c>
      <c r="J266" s="16"/>
      <c r="K266" s="201">
        <v>720.35</v>
      </c>
      <c r="L266" s="16"/>
      <c r="M266" s="16"/>
      <c r="N266" s="207"/>
      <c r="O266" s="89"/>
      <c r="P266" s="89"/>
      <c r="Q266" s="91"/>
      <c r="R266" s="21"/>
      <c r="S266" s="21"/>
      <c r="T266" s="22"/>
      <c r="U266" s="21"/>
      <c r="V266" s="21"/>
      <c r="W266" s="22"/>
      <c r="X266" s="23"/>
      <c r="Y266" s="23"/>
      <c r="Z266" s="24"/>
      <c r="AA266" s="25">
        <f t="shared" si="21"/>
        <v>720.35</v>
      </c>
      <c r="AB266" s="266">
        <f t="shared" si="22"/>
        <v>0</v>
      </c>
      <c r="AC266" s="26"/>
      <c r="AD266" s="26"/>
      <c r="AE266" s="26"/>
      <c r="AF266" s="26"/>
      <c r="AG266" s="27"/>
      <c r="AH266" s="26"/>
      <c r="AI266" s="26"/>
      <c r="AJ266" s="26"/>
      <c r="AK266" s="26"/>
      <c r="AL266" s="26"/>
      <c r="AM266" s="26"/>
      <c r="AN266">
        <v>79</v>
      </c>
    </row>
    <row r="267" spans="1:40" ht="14" x14ac:dyDescent="0.25">
      <c r="A267" s="174" t="str">
        <f>HYPERLINK("C:\Users\chizh\Desktop\ffcell\提取结果.xlsx#'2内部关联交易'!A1","[提取结果.xlsx]2内部关联交易")</f>
        <v>[提取结果.xlsx]2内部关联交易</v>
      </c>
      <c r="B267" s="11">
        <v>434</v>
      </c>
      <c r="C267" s="98" t="str">
        <f t="shared" si="23"/>
        <v>3级-2级</v>
      </c>
      <c r="D267" s="98" t="s">
        <v>386</v>
      </c>
      <c r="E267" s="94" t="s">
        <v>393</v>
      </c>
      <c r="F267" s="98" t="s">
        <v>388</v>
      </c>
      <c r="G267" s="94" t="s">
        <v>403</v>
      </c>
      <c r="H267" s="280">
        <f>IF(I267="主营业务收入",1,IF(I267="营业收入",2,IF(I267="租赁收入",3,IF(I267="利息收入",4,IF(I267="企业拆借利息收入",5,IF(I267="其他业务收入",6,IF(I267="其他收入",7,IF(I267="主营业务成本",8,IF(I267="营业成本",9,IF(I267="生产成本",10,IF(I267="其他业务成本",11,IF(I267="主营业务支出",12,IF(I267="其他业务支出",13,IF(I267="营业外支出",14,IF(I267="材料采购",15,IF(I267="库存商品",16,IF(I267="库存内销商品",17,IF(I267="其他应收款",18,IF(I267="长期股权投资",19,IF(I267="其他应付款",20,IF(I267="财务费用",21,IF(I267="管理费用",22,IF(I267="管理费",23,IF(I267="销售费用",24,IF(I267="投资收益",25,IF(I267="资产处置收益",26,B))))))))))))))))))))))))))</f>
        <v>1</v>
      </c>
      <c r="I267" s="365" t="s">
        <v>144</v>
      </c>
      <c r="J267" s="99"/>
      <c r="K267" s="201">
        <v>711.15</v>
      </c>
      <c r="L267" s="16"/>
      <c r="M267" s="16"/>
      <c r="N267" s="207"/>
      <c r="O267" s="89"/>
      <c r="P267" s="90"/>
      <c r="Q267" s="91"/>
      <c r="R267" s="21"/>
      <c r="S267" s="21"/>
      <c r="T267" s="22"/>
      <c r="U267" s="21" t="s">
        <v>778</v>
      </c>
      <c r="V267" s="21"/>
      <c r="W267" s="22"/>
      <c r="X267" s="23"/>
      <c r="Y267" s="23"/>
      <c r="Z267" s="24"/>
      <c r="AA267" s="25">
        <f t="shared" si="21"/>
        <v>711.15</v>
      </c>
      <c r="AB267" s="266">
        <f t="shared" si="22"/>
        <v>0</v>
      </c>
      <c r="AC267" s="26"/>
      <c r="AD267" s="26"/>
      <c r="AE267" s="26"/>
      <c r="AF267" s="26"/>
      <c r="AG267" s="27"/>
      <c r="AH267" s="26"/>
      <c r="AI267" s="26"/>
      <c r="AJ267" s="26"/>
      <c r="AK267" s="26"/>
      <c r="AL267" s="26"/>
      <c r="AM267" s="26"/>
      <c r="AN267">
        <v>336</v>
      </c>
    </row>
    <row r="268" spans="1:40" ht="14" x14ac:dyDescent="0.25">
      <c r="A26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68" s="255">
        <v>646</v>
      </c>
      <c r="C268" s="120" t="str">
        <f t="shared" si="23"/>
        <v>3级-2级</v>
      </c>
      <c r="D268" s="120" t="s">
        <v>33</v>
      </c>
      <c r="E268" s="120" t="s">
        <v>146</v>
      </c>
      <c r="F268" s="120" t="s">
        <v>29</v>
      </c>
      <c r="G268" s="120" t="s">
        <v>54</v>
      </c>
      <c r="H268" s="280">
        <f>IF(I268="主营业务收入",1,IF(I268="营业收入",2,IF(I268="租赁收入",3,IF(I268="利息收入",4,IF(I268="企业拆借利息收入",5,IF(I268="其他业务收入",6,IF(I268="其他收入",7,IF(I268="主营业务成本",8,IF(I268="营业成本",9,IF(I268="生产成本",10,IF(I268="其他业务成本",11,IF(I268="主营业务支出",12,IF(I268="其他业务支出",13,IF(I268="营业外支出",14,IF(I268="材料采购",15,IF(I268="库存商品",16,IF(I268="库存内销商品",17,IF(I268="其他应收款",18,IF(I268="长期股权投资",19,IF(I268="其他应付款",20,IF(I268="财务费用",21,IF(I268="管理费用",22,IF(I268="管理费",23,IF(I268="销售费用",24,IF(I268="投资收益",25,IF(I268="资产处置收益",26,B))))))))))))))))))))))))))</f>
        <v>1</v>
      </c>
      <c r="I268" s="122" t="s">
        <v>144</v>
      </c>
      <c r="J268" s="122" t="s">
        <v>13</v>
      </c>
      <c r="K268" s="202">
        <v>647.79</v>
      </c>
      <c r="L268" s="122"/>
      <c r="M268" s="122"/>
      <c r="N268" s="202"/>
      <c r="O268" s="125"/>
      <c r="P268" s="125"/>
      <c r="Q268" s="124"/>
      <c r="R268" s="21"/>
      <c r="S268" s="21"/>
      <c r="T268" s="22"/>
      <c r="U268" s="21"/>
      <c r="V268" s="21"/>
      <c r="W268" s="22"/>
      <c r="X268" s="23"/>
      <c r="Y268" s="23"/>
      <c r="Z268" s="24"/>
      <c r="AA268" s="25">
        <f t="shared" si="21"/>
        <v>647.79</v>
      </c>
      <c r="AB268" s="266">
        <f t="shared" si="22"/>
        <v>0</v>
      </c>
      <c r="AC268" s="26"/>
      <c r="AD268" s="26"/>
      <c r="AE268" s="26"/>
      <c r="AF268" s="26"/>
      <c r="AG268" s="27"/>
      <c r="AH268" s="26"/>
      <c r="AI268" s="26"/>
      <c r="AJ268" s="26"/>
      <c r="AK268" s="26"/>
      <c r="AL268" s="26"/>
      <c r="AM268" s="26"/>
      <c r="AN268">
        <v>526</v>
      </c>
    </row>
    <row r="269" spans="1:40" ht="14" x14ac:dyDescent="0.25">
      <c r="A269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269" s="11">
        <v>169</v>
      </c>
      <c r="C269" s="12" t="str">
        <f t="shared" si="23"/>
        <v>3级-3级</v>
      </c>
      <c r="D269" s="12" t="s">
        <v>33</v>
      </c>
      <c r="E269" s="12" t="s">
        <v>232</v>
      </c>
      <c r="F269" s="12" t="s">
        <v>33</v>
      </c>
      <c r="G269" s="12" t="s">
        <v>159</v>
      </c>
      <c r="H269" s="280">
        <f>IF(I269="主营业务收入",1,IF(I269="营业收入",2,IF(I269="租赁收入",3,IF(I269="利息收入",4,IF(I269="企业拆借利息收入",5,IF(I269="其他业务收入",6,IF(I269="其他收入",7,IF(I269="主营业务成本",8,IF(I269="营业成本",9,IF(I269="生产成本",10,IF(I269="其他业务成本",11,IF(I269="主营业务支出",12,IF(I269="其他业务支出",13,IF(I269="营业外支出",14,IF(I269="材料采购",15,IF(I269="库存商品",16,IF(I269="库存内销商品",17,IF(I269="其他应收款",18,IF(I269="长期股权投资",19,IF(I269="其他应付款",20,IF(I269="财务费用",21,IF(I269="管理费用",22,IF(I269="管理费",23,IF(I269="销售费用",24,IF(I269="投资收益",25,IF(I269="资产处置收益",26,B))))))))))))))))))))))))))</f>
        <v>1</v>
      </c>
      <c r="I269" s="122" t="s">
        <v>144</v>
      </c>
      <c r="J269" s="14" t="s">
        <v>209</v>
      </c>
      <c r="K269" s="201">
        <v>600.4</v>
      </c>
      <c r="L269" s="16"/>
      <c r="M269" s="16"/>
      <c r="N269" s="207"/>
      <c r="O269" s="89"/>
      <c r="P269" s="90"/>
      <c r="Q269" s="91"/>
      <c r="R269" s="21"/>
      <c r="S269" s="21"/>
      <c r="T269" s="22"/>
      <c r="U269" s="21"/>
      <c r="V269" s="21"/>
      <c r="W269" s="22"/>
      <c r="X269" s="23"/>
      <c r="Y269" s="23"/>
      <c r="Z269" s="24"/>
      <c r="AA269" s="25">
        <f t="shared" si="21"/>
        <v>600.4</v>
      </c>
      <c r="AB269" s="266">
        <f t="shared" si="22"/>
        <v>0</v>
      </c>
      <c r="AC269" s="26"/>
      <c r="AD269" s="26"/>
      <c r="AE269" s="26"/>
      <c r="AF269" s="26"/>
      <c r="AG269" s="27"/>
      <c r="AH269" s="26"/>
      <c r="AI269" s="26"/>
      <c r="AJ269" s="26"/>
      <c r="AK269" s="26"/>
      <c r="AL269" s="26"/>
      <c r="AM269" s="26"/>
      <c r="AN269">
        <v>152</v>
      </c>
    </row>
    <row r="270" spans="1:40" ht="14" x14ac:dyDescent="0.25">
      <c r="A27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70" s="11">
        <v>697</v>
      </c>
      <c r="C270" s="120" t="str">
        <f t="shared" si="23"/>
        <v>3级-2级</v>
      </c>
      <c r="D270" s="120" t="s">
        <v>33</v>
      </c>
      <c r="E270" s="120" t="s">
        <v>117</v>
      </c>
      <c r="F270" s="120" t="s">
        <v>29</v>
      </c>
      <c r="G270" s="120" t="s">
        <v>158</v>
      </c>
      <c r="H270" s="280">
        <f>IF(I270="主营业务收入",1,IF(I270="营业收入",2,IF(I270="租赁收入",3,IF(I270="利息收入",4,IF(I270="企业拆借利息收入",5,IF(I270="其他业务收入",6,IF(I270="其他收入",7,IF(I270="主营业务成本",8,IF(I270="营业成本",9,IF(I270="生产成本",10,IF(I270="其他业务成本",11,IF(I270="主营业务支出",12,IF(I270="其他业务支出",13,IF(I270="营业外支出",14,IF(I270="材料采购",15,IF(I270="库存商品",16,IF(I270="库存内销商品",17,IF(I270="其他应收款",18,IF(I270="长期股权投资",19,IF(I270="其他应付款",20,IF(I270="财务费用",21,IF(I270="管理费用",22,IF(I270="管理费",23,IF(I270="销售费用",24,IF(I270="投资收益",25,IF(I270="资产处置收益",26,B))))))))))))))))))))))))))</f>
        <v>1</v>
      </c>
      <c r="I270" s="122" t="s">
        <v>144</v>
      </c>
      <c r="J270" s="122"/>
      <c r="K270" s="202">
        <v>584.07000000000005</v>
      </c>
      <c r="L270" s="122"/>
      <c r="M270" s="122"/>
      <c r="N270" s="202"/>
      <c r="O270" s="125"/>
      <c r="P270" s="125"/>
      <c r="Q270" s="124"/>
      <c r="R270" s="21"/>
      <c r="S270" s="21"/>
      <c r="T270" s="22"/>
      <c r="U270" s="21"/>
      <c r="V270" s="21"/>
      <c r="W270" s="22"/>
      <c r="X270" s="23"/>
      <c r="Y270" s="23"/>
      <c r="Z270" s="24"/>
      <c r="AA270" s="25">
        <f t="shared" si="21"/>
        <v>584.07000000000005</v>
      </c>
      <c r="AB270" s="266">
        <f t="shared" si="22"/>
        <v>0</v>
      </c>
      <c r="AC270" s="26"/>
      <c r="AD270" s="26"/>
      <c r="AE270" s="26"/>
      <c r="AF270" s="26"/>
      <c r="AG270" s="27"/>
      <c r="AH270" s="26"/>
      <c r="AI270" s="26"/>
      <c r="AJ270" s="26"/>
      <c r="AK270" s="26"/>
      <c r="AL270" s="26"/>
      <c r="AM270" s="26"/>
      <c r="AN270">
        <v>573</v>
      </c>
    </row>
    <row r="271" spans="1:40" ht="14" x14ac:dyDescent="0.25">
      <c r="A27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71" s="11">
        <v>635</v>
      </c>
      <c r="C271" s="120" t="str">
        <f t="shared" si="23"/>
        <v>3级-3级</v>
      </c>
      <c r="D271" s="120" t="s">
        <v>33</v>
      </c>
      <c r="E271" s="120" t="s">
        <v>524</v>
      </c>
      <c r="F271" s="120" t="s">
        <v>33</v>
      </c>
      <c r="G271" s="120" t="s">
        <v>446</v>
      </c>
      <c r="H271" s="280">
        <f>IF(I271="主营业务收入",1,IF(I271="营业收入",2,IF(I271="租赁收入",3,IF(I271="利息收入",4,IF(I271="企业拆借利息收入",5,IF(I271="其他业务收入",6,IF(I271="其他收入",7,IF(I271="主营业务成本",8,IF(I271="营业成本",9,IF(I271="生产成本",10,IF(I271="其他业务成本",11,IF(I271="主营业务支出",12,IF(I271="其他业务支出",13,IF(I271="营业外支出",14,IF(I271="材料采购",15,IF(I271="库存商品",16,IF(I271="库存内销商品",17,IF(I271="其他应收款",18,IF(I271="长期股权投资",19,IF(I271="其他应付款",20,IF(I271="财务费用",21,IF(I271="管理费用",22,IF(I271="管理费",23,IF(I271="销售费用",24,IF(I271="投资收益",25,IF(I271="资产处置收益",26,B))))))))))))))))))))))))))</f>
        <v>1</v>
      </c>
      <c r="I271" s="122" t="s">
        <v>144</v>
      </c>
      <c r="J271" s="122" t="s">
        <v>521</v>
      </c>
      <c r="K271" s="202">
        <v>566.37</v>
      </c>
      <c r="L271" s="122"/>
      <c r="M271" s="122"/>
      <c r="N271" s="202"/>
      <c r="O271" s="125"/>
      <c r="P271" s="125"/>
      <c r="Q271" s="124"/>
      <c r="R271" s="21"/>
      <c r="S271" s="21"/>
      <c r="T271" s="22"/>
      <c r="U271" s="21"/>
      <c r="V271" s="21"/>
      <c r="W271" s="22"/>
      <c r="X271" s="23"/>
      <c r="Y271" s="23"/>
      <c r="Z271" s="24"/>
      <c r="AA271" s="25">
        <f t="shared" si="21"/>
        <v>566.37</v>
      </c>
      <c r="AB271" s="266">
        <f t="shared" si="22"/>
        <v>0</v>
      </c>
      <c r="AC271" s="26"/>
      <c r="AD271" s="26"/>
      <c r="AE271" s="26"/>
      <c r="AF271" s="26"/>
      <c r="AG271" s="27"/>
      <c r="AH271" s="26"/>
      <c r="AI271" s="26"/>
      <c r="AJ271" s="26"/>
      <c r="AK271" s="26"/>
      <c r="AL271" s="26"/>
      <c r="AM271" s="26"/>
      <c r="AN271">
        <v>515</v>
      </c>
    </row>
    <row r="272" spans="1:40" ht="14" x14ac:dyDescent="0.25">
      <c r="A27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272" s="11">
        <v>568</v>
      </c>
      <c r="C272" s="12" t="s">
        <v>497</v>
      </c>
      <c r="D272" s="12" t="s">
        <v>33</v>
      </c>
      <c r="E272" s="12" t="s">
        <v>458</v>
      </c>
      <c r="F272" s="12" t="s">
        <v>29</v>
      </c>
      <c r="G272" s="12" t="s">
        <v>436</v>
      </c>
      <c r="H272" s="280">
        <f>IF(I272="主营业务收入",1,IF(I272="营业收入",2,IF(I272="租赁收入",3,IF(I272="利息收入",4,IF(I272="企业拆借利息收入",5,IF(I272="其他业务收入",6,IF(I272="其他收入",7,IF(I272="主营业务成本",8,IF(I272="营业成本",9,IF(I272="生产成本",10,IF(I272="其他业务成本",11,IF(I272="主营业务支出",12,IF(I272="其他业务支出",13,IF(I272="营业外支出",14,IF(I272="材料采购",15,IF(I272="库存商品",16,IF(I272="库存内销商品",17,IF(I272="其他应收款",18,IF(I272="长期股权投资",19,IF(I272="其他应付款",20,IF(I272="财务费用",21,IF(I272="管理费用",22,IF(I272="管理费",23,IF(I272="销售费用",24,IF(I272="投资收益",25,IF(I272="资产处置收益",26,B))))))))))))))))))))))))))</f>
        <v>1</v>
      </c>
      <c r="I272" s="122" t="s">
        <v>144</v>
      </c>
      <c r="J272" s="16"/>
      <c r="K272" s="201">
        <v>530.97</v>
      </c>
      <c r="L272" s="16"/>
      <c r="M272" s="16"/>
      <c r="N272" s="207"/>
      <c r="O272" s="89"/>
      <c r="P272" s="89"/>
      <c r="Q272" s="91"/>
      <c r="R272" s="21"/>
      <c r="S272" s="21"/>
      <c r="T272" s="22"/>
      <c r="U272" s="21"/>
      <c r="V272" s="21"/>
      <c r="W272" s="22"/>
      <c r="X272" s="23"/>
      <c r="Y272" s="23"/>
      <c r="Z272" s="24"/>
      <c r="AA272" s="25">
        <f t="shared" si="21"/>
        <v>530.97</v>
      </c>
      <c r="AB272" s="266">
        <f t="shared" si="22"/>
        <v>0</v>
      </c>
      <c r="AC272" s="26"/>
      <c r="AD272" s="26"/>
      <c r="AE272" s="26"/>
      <c r="AF272" s="26"/>
      <c r="AG272" s="27"/>
      <c r="AH272" s="26"/>
      <c r="AI272" s="26"/>
      <c r="AJ272" s="26"/>
      <c r="AK272" s="26"/>
      <c r="AL272" s="26"/>
      <c r="AM272" s="26"/>
      <c r="AN272">
        <v>457</v>
      </c>
    </row>
    <row r="273" spans="1:40" ht="14" x14ac:dyDescent="0.25">
      <c r="A273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73" s="11">
        <v>789</v>
      </c>
      <c r="C273" s="12" t="str">
        <f t="shared" ref="C273:C300" si="24">TEXT(D273,"000")&amp;"-"&amp;TEXT(F273,"000")</f>
        <v>2级-4级</v>
      </c>
      <c r="D273" s="12" t="s">
        <v>29</v>
      </c>
      <c r="E273" s="12" t="s">
        <v>44</v>
      </c>
      <c r="F273" s="12" t="s">
        <v>37</v>
      </c>
      <c r="G273" s="12" t="s">
        <v>42</v>
      </c>
      <c r="H273" s="280">
        <f>IF(I273="主营业务收入",1,IF(I273="营业收入",2,IF(I273="租赁收入",3,IF(I273="利息收入",4,IF(I273="企业拆借利息收入",5,IF(I273="其他业务收入",6,IF(I273="其他收入",7,IF(I273="主营业务成本",8,IF(I273="营业成本",9,IF(I273="生产成本",10,IF(I273="其他业务成本",11,IF(I273="主营业务支出",12,IF(I273="其他业务支出",13,IF(I273="营业外支出",14,IF(I273="材料采购",15,IF(I273="库存商品",16,IF(I273="库存内销商品",17,IF(I273="其他应收款",18,IF(I273="长期股权投资",19,IF(I273="其他应付款",20,IF(I273="财务费用",21,IF(I273="管理费用",22,IF(I273="管理费",23,IF(I273="销售费用",24,IF(I273="投资收益",25,IF(I273="资产处置收益",26,B))))))))))))))))))))))))))</f>
        <v>1</v>
      </c>
      <c r="I273" s="122" t="s">
        <v>144</v>
      </c>
      <c r="J273" s="87"/>
      <c r="K273" s="202">
        <v>458.4</v>
      </c>
      <c r="L273" s="87"/>
      <c r="M273" s="87"/>
      <c r="N273" s="207"/>
      <c r="O273" s="89"/>
      <c r="P273" s="89"/>
      <c r="Q273" s="91"/>
      <c r="R273" s="21"/>
      <c r="S273" s="21"/>
      <c r="T273" s="22"/>
      <c r="U273" s="21"/>
      <c r="V273" s="21"/>
      <c r="W273" s="22"/>
      <c r="X273" s="23"/>
      <c r="Y273" s="23"/>
      <c r="Z273" s="24"/>
      <c r="AA273" s="25">
        <f t="shared" si="21"/>
        <v>458.4</v>
      </c>
      <c r="AB273" s="266">
        <f t="shared" si="22"/>
        <v>0</v>
      </c>
      <c r="AC273" s="26"/>
      <c r="AD273" s="26"/>
      <c r="AE273" s="26"/>
      <c r="AF273" s="26"/>
      <c r="AG273" s="27"/>
      <c r="AH273" s="26"/>
      <c r="AI273" s="26"/>
      <c r="AJ273" s="26"/>
      <c r="AK273" s="26"/>
      <c r="AL273" s="26"/>
      <c r="AM273" s="26"/>
      <c r="AN273">
        <v>660</v>
      </c>
    </row>
    <row r="274" spans="1:40" ht="14" x14ac:dyDescent="0.25">
      <c r="A27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74" s="11">
        <v>771</v>
      </c>
      <c r="C274" s="12" t="str">
        <f t="shared" si="24"/>
        <v>2级-2级</v>
      </c>
      <c r="D274" s="12" t="s">
        <v>29</v>
      </c>
      <c r="E274" s="12" t="s">
        <v>44</v>
      </c>
      <c r="F274" s="12" t="s">
        <v>29</v>
      </c>
      <c r="G274" s="85" t="s">
        <v>49</v>
      </c>
      <c r="H274" s="280">
        <f>IF(I274="主营业务收入",1,IF(I274="营业收入",2,IF(I274="租赁收入",3,IF(I274="利息收入",4,IF(I274="企业拆借利息收入",5,IF(I274="其他业务收入",6,IF(I274="其他收入",7,IF(I274="主营业务成本",8,IF(I274="营业成本",9,IF(I274="生产成本",10,IF(I274="其他业务成本",11,IF(I274="主营业务支出",12,IF(I274="其他业务支出",13,IF(I274="营业外支出",14,IF(I274="材料采购",15,IF(I274="库存商品",16,IF(I274="库存内销商品",17,IF(I274="其他应收款",18,IF(I274="长期股权投资",19,IF(I274="其他应付款",20,IF(I274="财务费用",21,IF(I274="管理费用",22,IF(I274="管理费",23,IF(I274="销售费用",24,IF(I274="投资收益",25,IF(I274="资产处置收益",26,B))))))))))))))))))))))))))</f>
        <v>1</v>
      </c>
      <c r="I274" s="122" t="s">
        <v>144</v>
      </c>
      <c r="J274" s="87"/>
      <c r="K274" s="202">
        <v>433.62</v>
      </c>
      <c r="L274" s="87"/>
      <c r="M274" s="87"/>
      <c r="N274" s="207"/>
      <c r="O274" s="89"/>
      <c r="P274" s="89"/>
      <c r="Q274" s="91"/>
      <c r="R274" s="21"/>
      <c r="S274" s="21"/>
      <c r="T274" s="22"/>
      <c r="U274" s="21"/>
      <c r="V274" s="21"/>
      <c r="W274" s="22"/>
      <c r="X274" s="23"/>
      <c r="Y274" s="23"/>
      <c r="Z274" s="24"/>
      <c r="AA274" s="25">
        <f t="shared" si="21"/>
        <v>433.62</v>
      </c>
      <c r="AB274" s="266">
        <f t="shared" si="22"/>
        <v>0</v>
      </c>
      <c r="AC274" s="26"/>
      <c r="AD274" s="26"/>
      <c r="AE274" s="26"/>
      <c r="AF274" s="26"/>
      <c r="AG274" s="27"/>
      <c r="AH274" s="26"/>
      <c r="AI274" s="26"/>
      <c r="AJ274" s="26"/>
      <c r="AK274" s="26"/>
      <c r="AL274" s="26"/>
      <c r="AM274" s="26"/>
      <c r="AN274">
        <v>644</v>
      </c>
    </row>
    <row r="275" spans="1:40" ht="14" x14ac:dyDescent="0.25">
      <c r="A27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75" s="11">
        <v>645</v>
      </c>
      <c r="C275" s="120" t="str">
        <f t="shared" si="24"/>
        <v>3级-4级</v>
      </c>
      <c r="D275" s="120" t="s">
        <v>33</v>
      </c>
      <c r="E275" s="120" t="s">
        <v>146</v>
      </c>
      <c r="F275" s="120" t="s">
        <v>37</v>
      </c>
      <c r="G275" s="120" t="s">
        <v>66</v>
      </c>
      <c r="H275" s="280">
        <f>IF(I275="主营业务收入",1,IF(I275="营业收入",2,IF(I275="租赁收入",3,IF(I275="利息收入",4,IF(I275="企业拆借利息收入",5,IF(I275="其他业务收入",6,IF(I275="其他收入",7,IF(I275="主营业务成本",8,IF(I275="营业成本",9,IF(I275="生产成本",10,IF(I275="其他业务成本",11,IF(I275="主营业务支出",12,IF(I275="其他业务支出",13,IF(I275="营业外支出",14,IF(I275="材料采购",15,IF(I275="库存商品",16,IF(I275="库存内销商品",17,IF(I275="其他应收款",18,IF(I275="长期股权投资",19,IF(I275="其他应付款",20,IF(I275="财务费用",21,IF(I275="管理费用",22,IF(I275="管理费",23,IF(I275="销售费用",24,IF(I275="投资收益",25,IF(I275="资产处置收益",26,B))))))))))))))))))))))))))</f>
        <v>1</v>
      </c>
      <c r="I275" s="122" t="s">
        <v>144</v>
      </c>
      <c r="J275" s="122" t="s">
        <v>13</v>
      </c>
      <c r="K275" s="202">
        <v>421.06</v>
      </c>
      <c r="L275" s="122"/>
      <c r="M275" s="122"/>
      <c r="N275" s="202"/>
      <c r="O275" s="125"/>
      <c r="P275" s="125"/>
      <c r="Q275" s="124"/>
      <c r="R275" s="21"/>
      <c r="S275" s="21"/>
      <c r="T275" s="22"/>
      <c r="U275" s="21"/>
      <c r="V275" s="21"/>
      <c r="W275" s="22"/>
      <c r="X275" s="23"/>
      <c r="Y275" s="23"/>
      <c r="Z275" s="24"/>
      <c r="AA275" s="25">
        <f t="shared" si="21"/>
        <v>421.06</v>
      </c>
      <c r="AB275" s="266">
        <f t="shared" si="22"/>
        <v>0</v>
      </c>
      <c r="AC275" s="26"/>
      <c r="AD275" s="26"/>
      <c r="AE275" s="26"/>
      <c r="AF275" s="26"/>
      <c r="AG275" s="27"/>
      <c r="AH275" s="26"/>
      <c r="AI275" s="26"/>
      <c r="AJ275" s="26"/>
      <c r="AK275" s="26"/>
      <c r="AL275" s="26"/>
      <c r="AM275" s="26"/>
      <c r="AN275">
        <v>525</v>
      </c>
    </row>
    <row r="276" spans="1:40" ht="14" x14ac:dyDescent="0.25">
      <c r="A27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76" s="11">
        <v>722</v>
      </c>
      <c r="C276" s="120" t="str">
        <f t="shared" si="24"/>
        <v>3级-3级</v>
      </c>
      <c r="D276" s="120" t="s">
        <v>33</v>
      </c>
      <c r="E276" s="120" t="s">
        <v>117</v>
      </c>
      <c r="F276" s="120" t="s">
        <v>33</v>
      </c>
      <c r="G276" s="120" t="s">
        <v>127</v>
      </c>
      <c r="H276" s="280">
        <f>IF(I276="主营业务收入",1,IF(I276="营业收入",2,IF(I276="租赁收入",3,IF(I276="利息收入",4,IF(I276="企业拆借利息收入",5,IF(I276="其他业务收入",6,IF(I276="其他收入",7,IF(I276="主营业务成本",8,IF(I276="营业成本",9,IF(I276="生产成本",10,IF(I276="其他业务成本",11,IF(I276="主营业务支出",12,IF(I276="其他业务支出",13,IF(I276="营业外支出",14,IF(I276="材料采购",15,IF(I276="库存商品",16,IF(I276="库存内销商品",17,IF(I276="其他应收款",18,IF(I276="长期股权投资",19,IF(I276="其他应付款",20,IF(I276="财务费用",21,IF(I276="管理费用",22,IF(I276="管理费",23,IF(I276="销售费用",24,IF(I276="投资收益",25,IF(I276="资产处置收益",26,B))))))))))))))))))))))))))</f>
        <v>1</v>
      </c>
      <c r="I276" s="122" t="s">
        <v>144</v>
      </c>
      <c r="J276" s="122"/>
      <c r="K276" s="202">
        <v>398.23</v>
      </c>
      <c r="L276" s="122"/>
      <c r="M276" s="122"/>
      <c r="N276" s="202"/>
      <c r="O276" s="125"/>
      <c r="P276" s="125"/>
      <c r="Q276" s="124"/>
      <c r="R276" s="21"/>
      <c r="S276" s="21"/>
      <c r="T276" s="22"/>
      <c r="U276" s="22"/>
      <c r="V276" s="22"/>
      <c r="W276" s="22"/>
      <c r="X276" s="22"/>
      <c r="Y276" s="22"/>
      <c r="Z276" s="24"/>
      <c r="AA276" s="25">
        <f t="shared" si="21"/>
        <v>398.23</v>
      </c>
      <c r="AB276" s="266">
        <f t="shared" si="22"/>
        <v>0</v>
      </c>
      <c r="AC276" s="26"/>
      <c r="AD276" s="26"/>
      <c r="AE276" s="26"/>
      <c r="AF276" s="26"/>
      <c r="AG276" s="27"/>
      <c r="AH276" s="26"/>
      <c r="AI276" s="26"/>
      <c r="AJ276" s="26"/>
      <c r="AK276" s="26"/>
      <c r="AL276" s="26"/>
      <c r="AM276" s="26"/>
      <c r="AN276">
        <v>598</v>
      </c>
    </row>
    <row r="277" spans="1:40" ht="14" x14ac:dyDescent="0.25">
      <c r="A27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77" s="11">
        <v>724</v>
      </c>
      <c r="C277" s="120" t="str">
        <f t="shared" si="24"/>
        <v>3级-4级</v>
      </c>
      <c r="D277" s="120" t="s">
        <v>33</v>
      </c>
      <c r="E277" s="120" t="s">
        <v>117</v>
      </c>
      <c r="F277" s="120" t="s">
        <v>37</v>
      </c>
      <c r="G277" s="120" t="s">
        <v>42</v>
      </c>
      <c r="H277" s="280">
        <f>IF(I277="主营业务收入",1,IF(I277="营业收入",2,IF(I277="租赁收入",3,IF(I277="利息收入",4,IF(I277="企业拆借利息收入",5,IF(I277="其他业务收入",6,IF(I277="其他收入",7,IF(I277="主营业务成本",8,IF(I277="营业成本",9,IF(I277="生产成本",10,IF(I277="其他业务成本",11,IF(I277="主营业务支出",12,IF(I277="其他业务支出",13,IF(I277="营业外支出",14,IF(I277="材料采购",15,IF(I277="库存商品",16,IF(I277="库存内销商品",17,IF(I277="其他应收款",18,IF(I277="长期股权投资",19,IF(I277="其他应付款",20,IF(I277="财务费用",21,IF(I277="管理费用",22,IF(I277="管理费",23,IF(I277="销售费用",24,IF(I277="投资收益",25,IF(I277="资产处置收益",26,B))))))))))))))))))))))))))</f>
        <v>1</v>
      </c>
      <c r="I277" s="122" t="s">
        <v>144</v>
      </c>
      <c r="J277" s="122"/>
      <c r="K277" s="202">
        <v>360.18</v>
      </c>
      <c r="L277" s="122"/>
      <c r="M277" s="122"/>
      <c r="N277" s="202"/>
      <c r="O277" s="125"/>
      <c r="P277" s="126"/>
      <c r="Q277" s="124"/>
      <c r="R277" s="21"/>
      <c r="S277" s="21"/>
      <c r="T277" s="22"/>
      <c r="U277" s="22"/>
      <c r="V277" s="22"/>
      <c r="W277" s="22"/>
      <c r="X277" s="22"/>
      <c r="Y277" s="22"/>
      <c r="Z277" s="24"/>
      <c r="AA277" s="25">
        <f t="shared" si="21"/>
        <v>360.18</v>
      </c>
      <c r="AB277" s="266">
        <f t="shared" si="22"/>
        <v>0</v>
      </c>
      <c r="AC277" s="26"/>
      <c r="AD277" s="26"/>
      <c r="AE277" s="26"/>
      <c r="AF277" s="26"/>
      <c r="AG277" s="27"/>
      <c r="AH277" s="26"/>
      <c r="AI277" s="26"/>
      <c r="AJ277" s="26"/>
      <c r="AK277" s="26"/>
      <c r="AL277" s="26"/>
      <c r="AM277" s="26"/>
      <c r="AN277">
        <v>600</v>
      </c>
    </row>
    <row r="278" spans="1:40" ht="14" x14ac:dyDescent="0.25">
      <c r="A278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78" s="11">
        <v>103</v>
      </c>
      <c r="C278" s="12" t="str">
        <f t="shared" si="24"/>
        <v>2级-2级</v>
      </c>
      <c r="D278" s="12" t="s">
        <v>29</v>
      </c>
      <c r="E278" s="12" t="s">
        <v>158</v>
      </c>
      <c r="F278" s="12" t="s">
        <v>29</v>
      </c>
      <c r="G278" s="12" t="s">
        <v>49</v>
      </c>
      <c r="H278" s="280">
        <f>IF(I278="主营业务收入",1,IF(I278="营业收入",2,IF(I278="租赁收入",3,IF(I278="利息收入",4,IF(I278="企业拆借利息收入",5,IF(I278="其他业务收入",6,IF(I278="其他收入",7,IF(I278="主营业务成本",8,IF(I278="营业成本",9,IF(I278="生产成本",10,IF(I278="其他业务成本",11,IF(I278="主营业务支出",12,IF(I278="其他业务支出",13,IF(I278="营业外支出",14,IF(I278="材料采购",15,IF(I278="库存商品",16,IF(I278="库存内销商品",17,IF(I278="其他应收款",18,IF(I278="长期股权投资",19,IF(I278="其他应付款",20,IF(I278="财务费用",21,IF(I278="管理费用",22,IF(I278="管理费",23,IF(I278="销售费用",24,IF(I278="投资收益",25,IF(I278="资产处置收益",26,B))))))))))))))))))))))))))</f>
        <v>1</v>
      </c>
      <c r="I278" s="122" t="s">
        <v>144</v>
      </c>
      <c r="J278" s="16"/>
      <c r="K278" s="201">
        <v>340.71</v>
      </c>
      <c r="L278" s="16"/>
      <c r="M278" s="16"/>
      <c r="N278" s="207"/>
      <c r="O278" s="89"/>
      <c r="P278" s="89"/>
      <c r="Q278" s="91"/>
      <c r="R278" s="21"/>
      <c r="S278" s="21"/>
      <c r="T278" s="22"/>
      <c r="U278" s="21"/>
      <c r="V278" s="21"/>
      <c r="W278" s="22"/>
      <c r="X278" s="23"/>
      <c r="Y278" s="23"/>
      <c r="Z278" s="24"/>
      <c r="AA278" s="25">
        <f t="shared" si="21"/>
        <v>340.71</v>
      </c>
      <c r="AB278" s="266">
        <f t="shared" si="22"/>
        <v>0</v>
      </c>
      <c r="AC278" s="26"/>
      <c r="AD278" s="26"/>
      <c r="AE278" s="26"/>
      <c r="AF278" s="26"/>
      <c r="AG278" s="27"/>
      <c r="AH278" s="26"/>
      <c r="AI278" s="26"/>
      <c r="AJ278" s="26"/>
      <c r="AK278" s="26"/>
      <c r="AL278" s="26"/>
      <c r="AM278" s="26"/>
      <c r="AN278">
        <v>90</v>
      </c>
    </row>
    <row r="279" spans="1:40" ht="14" x14ac:dyDescent="0.25">
      <c r="A27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79" s="11">
        <v>701</v>
      </c>
      <c r="C279" s="120" t="str">
        <f t="shared" si="24"/>
        <v>3级-2级</v>
      </c>
      <c r="D279" s="120" t="s">
        <v>33</v>
      </c>
      <c r="E279" s="120" t="s">
        <v>117</v>
      </c>
      <c r="F279" s="120" t="s">
        <v>29</v>
      </c>
      <c r="G279" s="120" t="s">
        <v>49</v>
      </c>
      <c r="H279" s="280">
        <f>IF(I279="主营业务收入",1,IF(I279="营业收入",2,IF(I279="租赁收入",3,IF(I279="利息收入",4,IF(I279="企业拆借利息收入",5,IF(I279="其他业务收入",6,IF(I279="其他收入",7,IF(I279="主营业务成本",8,IF(I279="营业成本",9,IF(I279="生产成本",10,IF(I279="其他业务成本",11,IF(I279="主营业务支出",12,IF(I279="其他业务支出",13,IF(I279="营业外支出",14,IF(I279="材料采购",15,IF(I279="库存商品",16,IF(I279="库存内销商品",17,IF(I279="其他应收款",18,IF(I279="长期股权投资",19,IF(I279="其他应付款",20,IF(I279="财务费用",21,IF(I279="管理费用",22,IF(I279="管理费",23,IF(I279="销售费用",24,IF(I279="投资收益",25,IF(I279="资产处置收益",26,B))))))))))))))))))))))))))</f>
        <v>1</v>
      </c>
      <c r="I279" s="122" t="s">
        <v>144</v>
      </c>
      <c r="J279" s="122"/>
      <c r="K279" s="202">
        <v>340.71</v>
      </c>
      <c r="L279" s="122"/>
      <c r="M279" s="122"/>
      <c r="N279" s="202"/>
      <c r="O279" s="125"/>
      <c r="P279" s="125"/>
      <c r="Q279" s="124"/>
      <c r="R279" s="21"/>
      <c r="S279" s="21"/>
      <c r="T279" s="22"/>
      <c r="U279" s="21"/>
      <c r="V279" s="21"/>
      <c r="W279" s="22"/>
      <c r="X279" s="23"/>
      <c r="Y279" s="23"/>
      <c r="Z279" s="24"/>
      <c r="AA279" s="25">
        <f t="shared" si="21"/>
        <v>340.71</v>
      </c>
      <c r="AB279" s="266">
        <f t="shared" si="22"/>
        <v>0</v>
      </c>
      <c r="AC279" s="26"/>
      <c r="AD279" s="26"/>
      <c r="AE279" s="26"/>
      <c r="AF279" s="26"/>
      <c r="AG279" s="27"/>
      <c r="AH279" s="26"/>
      <c r="AI279" s="26"/>
      <c r="AJ279" s="26"/>
      <c r="AK279" s="26"/>
      <c r="AL279" s="26"/>
      <c r="AM279" s="26"/>
      <c r="AN279">
        <v>577</v>
      </c>
    </row>
    <row r="280" spans="1:40" ht="14" x14ac:dyDescent="0.25">
      <c r="A280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80" s="11">
        <v>752</v>
      </c>
      <c r="C280" s="12" t="str">
        <f t="shared" si="24"/>
        <v>2级-3级</v>
      </c>
      <c r="D280" s="12" t="s">
        <v>29</v>
      </c>
      <c r="E280" s="12" t="s">
        <v>44</v>
      </c>
      <c r="F280" s="12" t="s">
        <v>33</v>
      </c>
      <c r="G280" s="12" t="s">
        <v>162</v>
      </c>
      <c r="H280" s="280">
        <f>IF(I280="主营业务收入",1,IF(I280="营业收入",2,IF(I280="租赁收入",3,IF(I280="利息收入",4,IF(I280="企业拆借利息收入",5,IF(I280="其他业务收入",6,IF(I280="其他收入",7,IF(I280="主营业务成本",8,IF(I280="营业成本",9,IF(I280="生产成本",10,IF(I280="其他业务成本",11,IF(I280="主营业务支出",12,IF(I280="其他业务支出",13,IF(I280="营业外支出",14,IF(I280="材料采购",15,IF(I280="库存商品",16,IF(I280="库存内销商品",17,IF(I280="其他应收款",18,IF(I280="长期股权投资",19,IF(I280="其他应付款",20,IF(I280="财务费用",21,IF(I280="管理费用",22,IF(I280="管理费",23,IF(I280="销售费用",24,IF(I280="投资收益",25,IF(I280="资产处置收益",26,B))))))))))))))))))))))))))</f>
        <v>1</v>
      </c>
      <c r="I280" s="122" t="s">
        <v>144</v>
      </c>
      <c r="J280" s="16"/>
      <c r="K280" s="201">
        <v>297.33999999999997</v>
      </c>
      <c r="L280" s="16"/>
      <c r="M280" s="16"/>
      <c r="N280" s="207"/>
      <c r="O280" s="89"/>
      <c r="P280" s="90"/>
      <c r="Q280" s="91"/>
      <c r="R280" s="21"/>
      <c r="S280" s="21"/>
      <c r="T280" s="22"/>
      <c r="U280" s="21"/>
      <c r="V280" s="21"/>
      <c r="W280" s="22"/>
      <c r="X280" s="23"/>
      <c r="Y280" s="23"/>
      <c r="Z280" s="24"/>
      <c r="AA280" s="25">
        <f t="shared" si="21"/>
        <v>297.33999999999997</v>
      </c>
      <c r="AB280" s="266">
        <f t="shared" si="22"/>
        <v>0</v>
      </c>
      <c r="AC280" s="26"/>
      <c r="AD280" s="26"/>
      <c r="AE280" s="26"/>
      <c r="AF280" s="26"/>
      <c r="AG280" s="27"/>
      <c r="AH280" s="26"/>
      <c r="AI280" s="26"/>
      <c r="AJ280" s="26"/>
      <c r="AK280" s="26"/>
      <c r="AL280" s="26"/>
      <c r="AM280" s="26"/>
      <c r="AN280">
        <v>625</v>
      </c>
    </row>
    <row r="281" spans="1:40" ht="14" x14ac:dyDescent="0.25">
      <c r="A28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81" s="11">
        <v>652</v>
      </c>
      <c r="C281" s="120" t="str">
        <f t="shared" si="24"/>
        <v>3级-2级</v>
      </c>
      <c r="D281" s="120" t="s">
        <v>33</v>
      </c>
      <c r="E281" s="120" t="s">
        <v>146</v>
      </c>
      <c r="F281" s="120" t="s">
        <v>29</v>
      </c>
      <c r="G281" s="120" t="s">
        <v>47</v>
      </c>
      <c r="H281" s="280">
        <f>IF(I281="主营业务收入",1,IF(I281="营业收入",2,IF(I281="租赁收入",3,IF(I281="利息收入",4,IF(I281="企业拆借利息收入",5,IF(I281="其他业务收入",6,IF(I281="其他收入",7,IF(I281="主营业务成本",8,IF(I281="营业成本",9,IF(I281="生产成本",10,IF(I281="其他业务成本",11,IF(I281="主营业务支出",12,IF(I281="其他业务支出",13,IF(I281="营业外支出",14,IF(I281="材料采购",15,IF(I281="库存商品",16,IF(I281="库存内销商品",17,IF(I281="其他应收款",18,IF(I281="长期股权投资",19,IF(I281="其他应付款",20,IF(I281="财务费用",21,IF(I281="管理费用",22,IF(I281="管理费",23,IF(I281="销售费用",24,IF(I281="投资收益",25,IF(I281="资产处置收益",26,B))))))))))))))))))))))))))</f>
        <v>1</v>
      </c>
      <c r="I281" s="122" t="s">
        <v>144</v>
      </c>
      <c r="J281" s="122" t="s">
        <v>13</v>
      </c>
      <c r="K281" s="202">
        <v>291.5</v>
      </c>
      <c r="L281" s="122"/>
      <c r="M281" s="122"/>
      <c r="N281" s="202"/>
      <c r="O281" s="125"/>
      <c r="P281" s="125"/>
      <c r="Q281" s="124"/>
      <c r="R281" s="21"/>
      <c r="S281" s="21"/>
      <c r="T281" s="22"/>
      <c r="U281" s="21"/>
      <c r="V281" s="21"/>
      <c r="W281" s="22"/>
      <c r="X281" s="23"/>
      <c r="Y281" s="23"/>
      <c r="Z281" s="24"/>
      <c r="AA281" s="25">
        <f t="shared" si="21"/>
        <v>291.5</v>
      </c>
      <c r="AB281" s="266">
        <f t="shared" si="22"/>
        <v>0</v>
      </c>
      <c r="AC281" s="26"/>
      <c r="AD281" s="26"/>
      <c r="AE281" s="26"/>
      <c r="AF281" s="26"/>
      <c r="AG281" s="27"/>
      <c r="AH281" s="26"/>
      <c r="AI281" s="26"/>
      <c r="AJ281" s="26"/>
      <c r="AK281" s="26"/>
      <c r="AL281" s="26"/>
      <c r="AM281" s="26"/>
      <c r="AN281">
        <v>531</v>
      </c>
    </row>
    <row r="282" spans="1:40" ht="14" x14ac:dyDescent="0.25">
      <c r="A28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82" s="11">
        <v>663</v>
      </c>
      <c r="C282" s="120" t="str">
        <f t="shared" si="24"/>
        <v>3级-3级</v>
      </c>
      <c r="D282" s="120" t="s">
        <v>33</v>
      </c>
      <c r="E282" s="120" t="s">
        <v>146</v>
      </c>
      <c r="F282" s="120" t="s">
        <v>33</v>
      </c>
      <c r="G282" s="120" t="s">
        <v>65</v>
      </c>
      <c r="H282" s="280">
        <f>IF(I282="主营业务收入",1,IF(I282="营业收入",2,IF(I282="租赁收入",3,IF(I282="利息收入",4,IF(I282="企业拆借利息收入",5,IF(I282="其他业务收入",6,IF(I282="其他收入",7,IF(I282="主营业务成本",8,IF(I282="营业成本",9,IF(I282="生产成本",10,IF(I282="其他业务成本",11,IF(I282="主营业务支出",12,IF(I282="其他业务支出",13,IF(I282="营业外支出",14,IF(I282="材料采购",15,IF(I282="库存商品",16,IF(I282="库存内销商品",17,IF(I282="其他应收款",18,IF(I282="长期股权投资",19,IF(I282="其他应付款",20,IF(I282="财务费用",21,IF(I282="管理费用",22,IF(I282="管理费",23,IF(I282="销售费用",24,IF(I282="投资收益",25,IF(I282="资产处置收益",26,B))))))))))))))))))))))))))</f>
        <v>1</v>
      </c>
      <c r="I282" s="122" t="s">
        <v>144</v>
      </c>
      <c r="J282" s="122" t="s">
        <v>13</v>
      </c>
      <c r="K282" s="202">
        <v>272.22000000000003</v>
      </c>
      <c r="L282" s="122"/>
      <c r="M282" s="122"/>
      <c r="N282" s="211"/>
      <c r="O282" s="125"/>
      <c r="P282" s="126"/>
      <c r="Q282" s="124"/>
      <c r="R282" s="21"/>
      <c r="S282" s="21"/>
      <c r="T282" s="22"/>
      <c r="U282" s="21"/>
      <c r="V282" s="21"/>
      <c r="W282" s="22"/>
      <c r="X282" s="23"/>
      <c r="Y282" s="23"/>
      <c r="Z282" s="24"/>
      <c r="AA282" s="25">
        <f t="shared" si="21"/>
        <v>272.22000000000003</v>
      </c>
      <c r="AB282" s="266">
        <f t="shared" si="22"/>
        <v>0</v>
      </c>
      <c r="AC282" s="26"/>
      <c r="AD282" s="26"/>
      <c r="AE282" s="26"/>
      <c r="AF282" s="26"/>
      <c r="AG282" s="27"/>
      <c r="AH282" s="26"/>
      <c r="AI282" s="26"/>
      <c r="AJ282" s="26"/>
      <c r="AK282" s="26"/>
      <c r="AL282" s="26"/>
      <c r="AM282" s="26"/>
      <c r="AN282">
        <v>542</v>
      </c>
    </row>
    <row r="283" spans="1:40" ht="14" x14ac:dyDescent="0.25">
      <c r="A283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83" s="11">
        <v>764</v>
      </c>
      <c r="C283" s="12" t="str">
        <f t="shared" si="24"/>
        <v>2级-3级</v>
      </c>
      <c r="D283" s="12" t="s">
        <v>29</v>
      </c>
      <c r="E283" s="12" t="s">
        <v>44</v>
      </c>
      <c r="F283" s="12" t="s">
        <v>33</v>
      </c>
      <c r="G283" s="12" t="s">
        <v>159</v>
      </c>
      <c r="H283" s="280">
        <f>IF(I283="主营业务收入",1,IF(I283="营业收入",2,IF(I283="租赁收入",3,IF(I283="利息收入",4,IF(I283="企业拆借利息收入",5,IF(I283="其他业务收入",6,IF(I283="其他收入",7,IF(I283="主营业务成本",8,IF(I283="营业成本",9,IF(I283="生产成本",10,IF(I283="其他业务成本",11,IF(I283="主营业务支出",12,IF(I283="其他业务支出",13,IF(I283="营业外支出",14,IF(I283="材料采购",15,IF(I283="库存商品",16,IF(I283="库存内销商品",17,IF(I283="其他应收款",18,IF(I283="长期股权投资",19,IF(I283="其他应付款",20,IF(I283="财务费用",21,IF(I283="管理费用",22,IF(I283="管理费",23,IF(I283="销售费用",24,IF(I283="投资收益",25,IF(I283="资产处置收益",26,B))))))))))))))))))))))))))</f>
        <v>1</v>
      </c>
      <c r="I283" s="122" t="s">
        <v>144</v>
      </c>
      <c r="J283" s="16"/>
      <c r="K283" s="201">
        <v>260.18</v>
      </c>
      <c r="L283" s="16"/>
      <c r="M283" s="16"/>
      <c r="N283" s="207"/>
      <c r="O283" s="89"/>
      <c r="P283" s="89"/>
      <c r="Q283" s="91"/>
      <c r="R283" s="21"/>
      <c r="S283" s="21"/>
      <c r="T283" s="22"/>
      <c r="U283" s="21"/>
      <c r="V283" s="21"/>
      <c r="W283" s="22"/>
      <c r="X283" s="23"/>
      <c r="Y283" s="23"/>
      <c r="Z283" s="24"/>
      <c r="AA283" s="25">
        <f t="shared" si="21"/>
        <v>260.18</v>
      </c>
      <c r="AB283" s="266">
        <f t="shared" si="22"/>
        <v>0</v>
      </c>
      <c r="AC283" s="26"/>
      <c r="AD283" s="26"/>
      <c r="AE283" s="26"/>
      <c r="AF283" s="26"/>
      <c r="AG283" s="27"/>
      <c r="AH283" s="26"/>
      <c r="AI283" s="26"/>
      <c r="AJ283" s="26"/>
      <c r="AK283" s="26"/>
      <c r="AL283" s="26"/>
      <c r="AM283" s="26"/>
      <c r="AN283">
        <v>637</v>
      </c>
    </row>
    <row r="284" spans="1:40" ht="14" x14ac:dyDescent="0.25">
      <c r="A28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84" s="11">
        <v>785</v>
      </c>
      <c r="C284" s="12" t="str">
        <f t="shared" si="24"/>
        <v>2级-2级</v>
      </c>
      <c r="D284" s="12" t="s">
        <v>29</v>
      </c>
      <c r="E284" s="12" t="s">
        <v>44</v>
      </c>
      <c r="F284" s="12" t="s">
        <v>29</v>
      </c>
      <c r="G284" s="85" t="s">
        <v>57</v>
      </c>
      <c r="H284" s="280">
        <f>IF(I284="主营业务收入",1,IF(I284="营业收入",2,IF(I284="租赁收入",3,IF(I284="利息收入",4,IF(I284="企业拆借利息收入",5,IF(I284="其他业务收入",6,IF(I284="其他收入",7,IF(I284="主营业务成本",8,IF(I284="营业成本",9,IF(I284="生产成本",10,IF(I284="其他业务成本",11,IF(I284="主营业务支出",12,IF(I284="其他业务支出",13,IF(I284="营业外支出",14,IF(I284="材料采购",15,IF(I284="库存商品",16,IF(I284="库存内销商品",17,IF(I284="其他应收款",18,IF(I284="长期股权投资",19,IF(I284="其他应付款",20,IF(I284="财务费用",21,IF(I284="管理费用",22,IF(I284="管理费",23,IF(I284="销售费用",24,IF(I284="投资收益",25,IF(I284="资产处置收益",26,B))))))))))))))))))))))))))</f>
        <v>1</v>
      </c>
      <c r="I284" s="122" t="s">
        <v>144</v>
      </c>
      <c r="J284" s="87"/>
      <c r="K284" s="202">
        <v>247.78</v>
      </c>
      <c r="L284" s="87"/>
      <c r="M284" s="87"/>
      <c r="N284" s="207"/>
      <c r="O284" s="89"/>
      <c r="P284" s="89"/>
      <c r="Q284" s="91"/>
      <c r="R284" s="21"/>
      <c r="S284" s="21"/>
      <c r="T284" s="22"/>
      <c r="U284" s="21"/>
      <c r="V284" s="21"/>
      <c r="W284" s="22"/>
      <c r="X284" s="23"/>
      <c r="Y284" s="23"/>
      <c r="Z284" s="24"/>
      <c r="AA284" s="25">
        <f t="shared" si="21"/>
        <v>247.78</v>
      </c>
      <c r="AB284" s="266">
        <f t="shared" si="22"/>
        <v>0</v>
      </c>
      <c r="AC284" s="26"/>
      <c r="AD284" s="26"/>
      <c r="AE284" s="26"/>
      <c r="AF284" s="26"/>
      <c r="AG284" s="27"/>
      <c r="AH284" s="26"/>
      <c r="AI284" s="26"/>
      <c r="AJ284" s="26"/>
      <c r="AK284" s="26"/>
      <c r="AL284" s="26"/>
      <c r="AM284" s="26"/>
      <c r="AN284">
        <v>656</v>
      </c>
    </row>
    <row r="285" spans="1:40" ht="14" x14ac:dyDescent="0.25">
      <c r="A28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85" s="255">
        <v>792</v>
      </c>
      <c r="C285" s="12" t="str">
        <f t="shared" si="24"/>
        <v>2级-2级</v>
      </c>
      <c r="D285" s="12" t="s">
        <v>29</v>
      </c>
      <c r="E285" s="12" t="s">
        <v>44</v>
      </c>
      <c r="F285" s="12" t="s">
        <v>29</v>
      </c>
      <c r="G285" s="85" t="s">
        <v>54</v>
      </c>
      <c r="H285" s="280">
        <f>IF(I285="主营业务收入",1,IF(I285="营业收入",2,IF(I285="租赁收入",3,IF(I285="利息收入",4,IF(I285="企业拆借利息收入",5,IF(I285="其他业务收入",6,IF(I285="其他收入",7,IF(I285="主营业务成本",8,IF(I285="营业成本",9,IF(I285="生产成本",10,IF(I285="其他业务成本",11,IF(I285="主营业务支出",12,IF(I285="其他业务支出",13,IF(I285="营业外支出",14,IF(I285="材料采购",15,IF(I285="库存商品",16,IF(I285="库存内销商品",17,IF(I285="其他应收款",18,IF(I285="长期股权投资",19,IF(I285="其他应付款",20,IF(I285="财务费用",21,IF(I285="管理费用",22,IF(I285="管理费",23,IF(I285="销售费用",24,IF(I285="投资收益",25,IF(I285="资产处置收益",26,B))))))))))))))))))))))))))</f>
        <v>1</v>
      </c>
      <c r="I285" s="122" t="s">
        <v>144</v>
      </c>
      <c r="J285" s="87"/>
      <c r="K285" s="202">
        <v>247.78</v>
      </c>
      <c r="L285" s="87"/>
      <c r="M285" s="87"/>
      <c r="N285" s="207"/>
      <c r="O285" s="89"/>
      <c r="P285" s="89"/>
      <c r="Q285" s="91"/>
      <c r="R285" s="21"/>
      <c r="S285" s="21"/>
      <c r="T285" s="22"/>
      <c r="U285" s="21"/>
      <c r="V285" s="21"/>
      <c r="W285" s="22"/>
      <c r="X285" s="23"/>
      <c r="Y285" s="23"/>
      <c r="Z285" s="24"/>
      <c r="AA285" s="25">
        <f t="shared" si="21"/>
        <v>247.78</v>
      </c>
      <c r="AB285" s="266">
        <f t="shared" si="22"/>
        <v>0</v>
      </c>
      <c r="AC285" s="26"/>
      <c r="AD285" s="26"/>
      <c r="AE285" s="26"/>
      <c r="AF285" s="26"/>
      <c r="AG285" s="27"/>
      <c r="AH285" s="26"/>
      <c r="AI285" s="26"/>
      <c r="AJ285" s="26"/>
      <c r="AK285" s="26"/>
      <c r="AL285" s="26"/>
      <c r="AM285" s="26"/>
      <c r="AN285">
        <v>663</v>
      </c>
    </row>
    <row r="286" spans="1:40" ht="14" x14ac:dyDescent="0.25">
      <c r="A28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86" s="11">
        <v>702</v>
      </c>
      <c r="C286" s="120" t="str">
        <f t="shared" si="24"/>
        <v>3级-2级</v>
      </c>
      <c r="D286" s="120" t="s">
        <v>33</v>
      </c>
      <c r="E286" s="120" t="s">
        <v>117</v>
      </c>
      <c r="F286" s="120" t="s">
        <v>29</v>
      </c>
      <c r="G286" s="120" t="s">
        <v>30</v>
      </c>
      <c r="H286" s="280">
        <f>IF(I286="主营业务收入",1,IF(I286="营业收入",2,IF(I286="租赁收入",3,IF(I286="利息收入",4,IF(I286="企业拆借利息收入",5,IF(I286="其他业务收入",6,IF(I286="其他收入",7,IF(I286="主营业务成本",8,IF(I286="营业成本",9,IF(I286="生产成本",10,IF(I286="其他业务成本",11,IF(I286="主营业务支出",12,IF(I286="其他业务支出",13,IF(I286="营业外支出",14,IF(I286="材料采购",15,IF(I286="库存商品",16,IF(I286="库存内销商品",17,IF(I286="其他应收款",18,IF(I286="长期股权投资",19,IF(I286="其他应付款",20,IF(I286="财务费用",21,IF(I286="管理费用",22,IF(I286="管理费",23,IF(I286="销售费用",24,IF(I286="投资收益",25,IF(I286="资产处置收益",26,B))))))))))))))))))))))))))</f>
        <v>1</v>
      </c>
      <c r="I286" s="122" t="s">
        <v>144</v>
      </c>
      <c r="J286" s="122"/>
      <c r="K286" s="202">
        <v>233.63</v>
      </c>
      <c r="L286" s="122"/>
      <c r="M286" s="122"/>
      <c r="N286" s="202"/>
      <c r="O286" s="125"/>
      <c r="P286" s="125"/>
      <c r="Q286" s="124"/>
      <c r="R286" s="21"/>
      <c r="S286" s="21"/>
      <c r="T286" s="22"/>
      <c r="U286" s="21"/>
      <c r="V286" s="21"/>
      <c r="W286" s="22"/>
      <c r="X286" s="23"/>
      <c r="Y286" s="23"/>
      <c r="Z286" s="24"/>
      <c r="AA286" s="25">
        <f t="shared" si="21"/>
        <v>233.63</v>
      </c>
      <c r="AB286" s="266">
        <f t="shared" si="22"/>
        <v>0</v>
      </c>
      <c r="AC286" s="26"/>
      <c r="AD286" s="26"/>
      <c r="AE286" s="26"/>
      <c r="AF286" s="26"/>
      <c r="AG286" s="27"/>
      <c r="AH286" s="26"/>
      <c r="AI286" s="26"/>
      <c r="AJ286" s="26"/>
      <c r="AK286" s="26"/>
      <c r="AL286" s="26"/>
      <c r="AM286" s="26"/>
      <c r="AN286">
        <v>578</v>
      </c>
    </row>
    <row r="287" spans="1:40" ht="14" x14ac:dyDescent="0.25">
      <c r="A287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87" s="11">
        <v>95</v>
      </c>
      <c r="C287" s="12" t="str">
        <f t="shared" si="24"/>
        <v>2级-3级</v>
      </c>
      <c r="D287" s="12" t="s">
        <v>29</v>
      </c>
      <c r="E287" s="12" t="s">
        <v>158</v>
      </c>
      <c r="F287" s="12" t="s">
        <v>33</v>
      </c>
      <c r="G287" s="12" t="s">
        <v>162</v>
      </c>
      <c r="H287" s="280">
        <f>IF(I287="主营业务收入",1,IF(I287="营业收入",2,IF(I287="租赁收入",3,IF(I287="利息收入",4,IF(I287="企业拆借利息收入",5,IF(I287="其他业务收入",6,IF(I287="其他收入",7,IF(I287="主营业务成本",8,IF(I287="营业成本",9,IF(I287="生产成本",10,IF(I287="其他业务成本",11,IF(I287="主营业务支出",12,IF(I287="其他业务支出",13,IF(I287="营业外支出",14,IF(I287="材料采购",15,IF(I287="库存商品",16,IF(I287="库存内销商品",17,IF(I287="其他应收款",18,IF(I287="长期股权投资",19,IF(I287="其他应付款",20,IF(I287="财务费用",21,IF(I287="管理费用",22,IF(I287="管理费",23,IF(I287="销售费用",24,IF(I287="投资收益",25,IF(I287="资产处置收益",26,B))))))))))))))))))))))))))</f>
        <v>1</v>
      </c>
      <c r="I287" s="122" t="s">
        <v>144</v>
      </c>
      <c r="J287" s="16"/>
      <c r="K287" s="201">
        <v>233.63</v>
      </c>
      <c r="L287" s="16"/>
      <c r="M287" s="16"/>
      <c r="N287" s="207"/>
      <c r="O287" s="89"/>
      <c r="P287" s="89"/>
      <c r="Q287" s="91"/>
      <c r="R287" s="21"/>
      <c r="S287" s="21"/>
      <c r="T287" s="22"/>
      <c r="U287" s="21"/>
      <c r="V287" s="21"/>
      <c r="W287" s="22"/>
      <c r="X287" s="23"/>
      <c r="Y287" s="23"/>
      <c r="Z287" s="24"/>
      <c r="AA287" s="25">
        <f t="shared" si="21"/>
        <v>233.63</v>
      </c>
      <c r="AB287" s="266">
        <f t="shared" si="22"/>
        <v>0</v>
      </c>
      <c r="AC287" s="26"/>
      <c r="AD287" s="26"/>
      <c r="AE287" s="26"/>
      <c r="AF287" s="26"/>
      <c r="AG287" s="27"/>
      <c r="AH287" s="26"/>
      <c r="AI287" s="26"/>
      <c r="AJ287" s="26"/>
      <c r="AK287" s="26"/>
      <c r="AL287" s="26"/>
      <c r="AM287" s="26"/>
      <c r="AN287">
        <v>82</v>
      </c>
    </row>
    <row r="288" spans="1:40" ht="14" x14ac:dyDescent="0.25">
      <c r="A288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88" s="11">
        <v>795</v>
      </c>
      <c r="C288" s="12" t="str">
        <f t="shared" si="24"/>
        <v>2级-3级</v>
      </c>
      <c r="D288" s="12" t="s">
        <v>29</v>
      </c>
      <c r="E288" s="12" t="s">
        <v>44</v>
      </c>
      <c r="F288" s="12" t="s">
        <v>33</v>
      </c>
      <c r="G288" s="85" t="s">
        <v>481</v>
      </c>
      <c r="H288" s="280">
        <f>IF(I288="主营业务收入",1,IF(I288="营业收入",2,IF(I288="租赁收入",3,IF(I288="利息收入",4,IF(I288="企业拆借利息收入",5,IF(I288="其他业务收入",6,IF(I288="其他收入",7,IF(I288="主营业务成本",8,IF(I288="营业成本",9,IF(I288="生产成本",10,IF(I288="其他业务成本",11,IF(I288="主营业务支出",12,IF(I288="其他业务支出",13,IF(I288="营业外支出",14,IF(I288="材料采购",15,IF(I288="库存商品",16,IF(I288="库存内销商品",17,IF(I288="其他应收款",18,IF(I288="长期股权投资",19,IF(I288="其他应付款",20,IF(I288="财务费用",21,IF(I288="管理费用",22,IF(I288="管理费",23,IF(I288="销售费用",24,IF(I288="投资收益",25,IF(I288="资产处置收益",26,B))))))))))))))))))))))))))</f>
        <v>1</v>
      </c>
      <c r="I288" s="122" t="s">
        <v>144</v>
      </c>
      <c r="J288" s="87"/>
      <c r="K288" s="202">
        <v>210.62</v>
      </c>
      <c r="L288" s="87"/>
      <c r="M288" s="87"/>
      <c r="N288" s="207"/>
      <c r="O288" s="89"/>
      <c r="P288" s="90"/>
      <c r="Q288" s="91"/>
      <c r="R288" s="21"/>
      <c r="S288" s="21"/>
      <c r="T288" s="22"/>
      <c r="U288" s="21"/>
      <c r="V288" s="21"/>
      <c r="W288" s="22"/>
      <c r="X288" s="23"/>
      <c r="Y288" s="23"/>
      <c r="Z288" s="24"/>
      <c r="AA288" s="25">
        <f t="shared" si="21"/>
        <v>210.62</v>
      </c>
      <c r="AB288" s="266">
        <f t="shared" si="22"/>
        <v>0</v>
      </c>
      <c r="AC288" s="26"/>
      <c r="AD288" s="26"/>
      <c r="AE288" s="26"/>
      <c r="AF288" s="26"/>
      <c r="AG288" s="27"/>
      <c r="AH288" s="26"/>
      <c r="AI288" s="26"/>
      <c r="AJ288" s="26"/>
      <c r="AK288" s="26"/>
      <c r="AL288" s="26"/>
      <c r="AM288" s="26"/>
      <c r="AN288">
        <v>665</v>
      </c>
    </row>
    <row r="289" spans="1:40" ht="14" x14ac:dyDescent="0.25">
      <c r="A289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89" s="11">
        <v>90</v>
      </c>
      <c r="C289" s="12" t="str">
        <f t="shared" si="24"/>
        <v>2级-3级</v>
      </c>
      <c r="D289" s="12" t="s">
        <v>29</v>
      </c>
      <c r="E289" s="12" t="s">
        <v>158</v>
      </c>
      <c r="F289" s="12" t="s">
        <v>33</v>
      </c>
      <c r="G289" s="12" t="s">
        <v>159</v>
      </c>
      <c r="H289" s="280">
        <f>IF(I289="主营业务收入",1,IF(I289="营业收入",2,IF(I289="租赁收入",3,IF(I289="利息收入",4,IF(I289="企业拆借利息收入",5,IF(I289="其他业务收入",6,IF(I289="其他收入",7,IF(I289="主营业务成本",8,IF(I289="营业成本",9,IF(I289="生产成本",10,IF(I289="其他业务成本",11,IF(I289="主营业务支出",12,IF(I289="其他业务支出",13,IF(I289="营业外支出",14,IF(I289="材料采购",15,IF(I289="库存商品",16,IF(I289="库存内销商品",17,IF(I289="其他应收款",18,IF(I289="长期股权投资",19,IF(I289="其他应付款",20,IF(I289="财务费用",21,IF(I289="管理费用",22,IF(I289="管理费",23,IF(I289="销售费用",24,IF(I289="投资收益",25,IF(I289="资产处置收益",26,B))))))))))))))))))))))))))</f>
        <v>1</v>
      </c>
      <c r="I289" s="122" t="s">
        <v>144</v>
      </c>
      <c r="J289" s="16"/>
      <c r="K289" s="201">
        <v>204.42</v>
      </c>
      <c r="L289" s="16"/>
      <c r="M289" s="16"/>
      <c r="N289" s="207"/>
      <c r="O289" s="89"/>
      <c r="P289" s="90"/>
      <c r="Q289" s="91"/>
      <c r="R289" s="21"/>
      <c r="S289" s="21"/>
      <c r="T289" s="22"/>
      <c r="U289" s="21"/>
      <c r="V289" s="21"/>
      <c r="W289" s="22"/>
      <c r="X289" s="23"/>
      <c r="Y289" s="23"/>
      <c r="Z289" s="24"/>
      <c r="AA289" s="25">
        <f t="shared" si="21"/>
        <v>204.42</v>
      </c>
      <c r="AB289" s="266">
        <f t="shared" si="22"/>
        <v>0</v>
      </c>
      <c r="AC289" s="26"/>
      <c r="AD289" s="26"/>
      <c r="AE289" s="26"/>
      <c r="AF289" s="26"/>
      <c r="AG289" s="27"/>
      <c r="AH289" s="26"/>
      <c r="AI289" s="26"/>
      <c r="AJ289" s="26"/>
      <c r="AK289" s="26"/>
      <c r="AL289" s="26"/>
      <c r="AM289" s="26"/>
      <c r="AN289">
        <v>77</v>
      </c>
    </row>
    <row r="290" spans="1:40" ht="14" x14ac:dyDescent="0.25">
      <c r="A290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90" s="11">
        <v>770</v>
      </c>
      <c r="C290" s="12" t="str">
        <f t="shared" si="24"/>
        <v>2级-3级</v>
      </c>
      <c r="D290" s="12" t="s">
        <v>29</v>
      </c>
      <c r="E290" s="12" t="s">
        <v>44</v>
      </c>
      <c r="F290" s="12" t="s">
        <v>33</v>
      </c>
      <c r="G290" s="85" t="s">
        <v>345</v>
      </c>
      <c r="H290" s="280">
        <f>IF(I290="主营业务收入",1,IF(I290="营业收入",2,IF(I290="租赁收入",3,IF(I290="利息收入",4,IF(I290="企业拆借利息收入",5,IF(I290="其他业务收入",6,IF(I290="其他收入",7,IF(I290="主营业务成本",8,IF(I290="营业成本",9,IF(I290="生产成本",10,IF(I290="其他业务成本",11,IF(I290="主营业务支出",12,IF(I290="其他业务支出",13,IF(I290="营业外支出",14,IF(I290="材料采购",15,IF(I290="库存商品",16,IF(I290="库存内销商品",17,IF(I290="其他应收款",18,IF(I290="长期股权投资",19,IF(I290="其他应付款",20,IF(I290="财务费用",21,IF(I290="管理费用",22,IF(I290="管理费",23,IF(I290="销售费用",24,IF(I290="投资收益",25,IF(I290="资产处置收益",26,B))))))))))))))))))))))))))</f>
        <v>1</v>
      </c>
      <c r="I290" s="122" t="s">
        <v>144</v>
      </c>
      <c r="J290" s="87"/>
      <c r="K290" s="202">
        <v>198.24</v>
      </c>
      <c r="L290" s="87"/>
      <c r="M290" s="87"/>
      <c r="N290" s="207"/>
      <c r="O290" s="89"/>
      <c r="P290" s="89"/>
      <c r="Q290" s="91"/>
      <c r="R290" s="21"/>
      <c r="S290" s="21"/>
      <c r="T290" s="22"/>
      <c r="U290" s="21"/>
      <c r="V290" s="21"/>
      <c r="W290" s="22"/>
      <c r="X290" s="23"/>
      <c r="Y290" s="23"/>
      <c r="Z290" s="24"/>
      <c r="AA290" s="25">
        <f t="shared" si="21"/>
        <v>198.24</v>
      </c>
      <c r="AB290" s="266">
        <f t="shared" si="22"/>
        <v>0</v>
      </c>
      <c r="AC290" s="26"/>
      <c r="AD290" s="26"/>
      <c r="AE290" s="26"/>
      <c r="AF290" s="26"/>
      <c r="AG290" s="27"/>
      <c r="AH290" s="26"/>
      <c r="AI290" s="26"/>
      <c r="AJ290" s="26"/>
      <c r="AK290" s="26"/>
      <c r="AL290" s="26"/>
      <c r="AM290" s="26"/>
      <c r="AN290">
        <v>643</v>
      </c>
    </row>
    <row r="291" spans="1:40" ht="14" x14ac:dyDescent="0.25">
      <c r="A291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91" s="11">
        <v>749</v>
      </c>
      <c r="C291" s="12" t="str">
        <f t="shared" si="24"/>
        <v>2级-2级</v>
      </c>
      <c r="D291" s="12" t="s">
        <v>29</v>
      </c>
      <c r="E291" s="12" t="s">
        <v>44</v>
      </c>
      <c r="F291" s="12" t="s">
        <v>29</v>
      </c>
      <c r="G291" s="12" t="s">
        <v>56</v>
      </c>
      <c r="H291" s="280">
        <f>IF(I291="主营业务收入",1,IF(I291="营业收入",2,IF(I291="租赁收入",3,IF(I291="利息收入",4,IF(I291="企业拆借利息收入",5,IF(I291="其他业务收入",6,IF(I291="其他收入",7,IF(I291="主营业务成本",8,IF(I291="营业成本",9,IF(I291="生产成本",10,IF(I291="其他业务成本",11,IF(I291="主营业务支出",12,IF(I291="其他业务支出",13,IF(I291="营业外支出",14,IF(I291="材料采购",15,IF(I291="库存商品",16,IF(I291="库存内销商品",17,IF(I291="其他应收款",18,IF(I291="长期股权投资",19,IF(I291="其他应付款",20,IF(I291="财务费用",21,IF(I291="管理费用",22,IF(I291="管理费",23,IF(I291="销售费用",24,IF(I291="投资收益",25,IF(I291="资产处置收益",26,B))))))))))))))))))))))))))</f>
        <v>1</v>
      </c>
      <c r="I291" s="122" t="s">
        <v>144</v>
      </c>
      <c r="J291" s="16"/>
      <c r="K291" s="201">
        <v>198.24</v>
      </c>
      <c r="L291" s="16"/>
      <c r="M291" s="16"/>
      <c r="N291" s="207"/>
      <c r="O291" s="89"/>
      <c r="P291" s="90"/>
      <c r="Q291" s="91"/>
      <c r="R291" s="21"/>
      <c r="S291" s="21"/>
      <c r="T291" s="22"/>
      <c r="U291" s="21"/>
      <c r="V291" s="21"/>
      <c r="W291" s="22"/>
      <c r="X291" s="23"/>
      <c r="Y291" s="23"/>
      <c r="Z291" s="24"/>
      <c r="AA291" s="25">
        <f t="shared" si="21"/>
        <v>198.24</v>
      </c>
      <c r="AB291" s="266">
        <f t="shared" si="22"/>
        <v>0</v>
      </c>
      <c r="AC291" s="26"/>
      <c r="AD291" s="26"/>
      <c r="AE291" s="26"/>
      <c r="AF291" s="26"/>
      <c r="AG291" s="27"/>
      <c r="AH291" s="26"/>
      <c r="AI291" s="26"/>
      <c r="AJ291" s="26"/>
      <c r="AK291" s="26"/>
      <c r="AL291" s="26"/>
      <c r="AM291" s="26"/>
      <c r="AN291">
        <v>623</v>
      </c>
    </row>
    <row r="292" spans="1:40" ht="14" x14ac:dyDescent="0.25">
      <c r="A29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92" s="255">
        <v>705</v>
      </c>
      <c r="C292" s="120" t="str">
        <f t="shared" si="24"/>
        <v>3级-2级</v>
      </c>
      <c r="D292" s="120" t="s">
        <v>33</v>
      </c>
      <c r="E292" s="120" t="s">
        <v>117</v>
      </c>
      <c r="F292" s="120" t="s">
        <v>29</v>
      </c>
      <c r="G292" s="120" t="s">
        <v>54</v>
      </c>
      <c r="H292" s="280">
        <f>IF(I292="主营业务收入",1,IF(I292="营业收入",2,IF(I292="租赁收入",3,IF(I292="利息收入",4,IF(I292="企业拆借利息收入",5,IF(I292="其他业务收入",6,IF(I292="其他收入",7,IF(I292="主营业务成本",8,IF(I292="营业成本",9,IF(I292="生产成本",10,IF(I292="其他业务成本",11,IF(I292="主营业务支出",12,IF(I292="其他业务支出",13,IF(I292="营业外支出",14,IF(I292="材料采购",15,IF(I292="库存商品",16,IF(I292="库存内销商品",17,IF(I292="其他应收款",18,IF(I292="长期股权投资",19,IF(I292="其他应付款",20,IF(I292="财务费用",21,IF(I292="管理费用",22,IF(I292="管理费",23,IF(I292="销售费用",24,IF(I292="投资收益",25,IF(I292="资产处置收益",26,B))))))))))))))))))))))))))</f>
        <v>1</v>
      </c>
      <c r="I292" s="122" t="s">
        <v>144</v>
      </c>
      <c r="J292" s="122"/>
      <c r="K292" s="202">
        <v>194.69</v>
      </c>
      <c r="L292" s="122"/>
      <c r="M292" s="122"/>
      <c r="N292" s="202"/>
      <c r="O292" s="125"/>
      <c r="P292" s="126"/>
      <c r="Q292" s="124"/>
      <c r="R292" s="21"/>
      <c r="S292" s="21"/>
      <c r="T292" s="22"/>
      <c r="U292" s="21"/>
      <c r="V292" s="21"/>
      <c r="W292" s="22"/>
      <c r="X292" s="23"/>
      <c r="Y292" s="23"/>
      <c r="Z292" s="24"/>
      <c r="AA292" s="25">
        <f t="shared" si="21"/>
        <v>194.69</v>
      </c>
      <c r="AB292" s="266">
        <f t="shared" si="22"/>
        <v>0</v>
      </c>
      <c r="AC292" s="26"/>
      <c r="AD292" s="26"/>
      <c r="AE292" s="26"/>
      <c r="AF292" s="26"/>
      <c r="AG292" s="27"/>
      <c r="AH292" s="26"/>
      <c r="AI292" s="26"/>
      <c r="AJ292" s="26"/>
      <c r="AK292" s="26"/>
      <c r="AL292" s="26"/>
      <c r="AM292" s="26"/>
      <c r="AN292">
        <v>581</v>
      </c>
    </row>
    <row r="293" spans="1:40" ht="14" x14ac:dyDescent="0.25">
      <c r="A29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293" s="11">
        <v>349</v>
      </c>
      <c r="C293" s="12" t="str">
        <f t="shared" si="24"/>
        <v>4级-3级</v>
      </c>
      <c r="D293" s="12" t="s">
        <v>37</v>
      </c>
      <c r="E293" s="12" t="s">
        <v>42</v>
      </c>
      <c r="F293" s="12" t="s">
        <v>33</v>
      </c>
      <c r="G293" s="268" t="s">
        <v>146</v>
      </c>
      <c r="H293" s="280">
        <f>IF(I293="主营业务收入",1,IF(I293="营业收入",2,IF(I293="租赁收入",3,IF(I293="利息收入",4,IF(I293="企业拆借利息收入",5,IF(I293="其他业务收入",6,IF(I293="其他收入",7,IF(I293="主营业务成本",8,IF(I293="营业成本",9,IF(I293="生产成本",10,IF(I293="其他业务成本",11,IF(I293="主营业务支出",12,IF(I293="其他业务支出",13,IF(I293="营业外支出",14,IF(I293="材料采购",15,IF(I293="库存商品",16,IF(I293="库存内销商品",17,IF(I293="其他应收款",18,IF(I293="长期股权投资",19,IF(I293="其他应付款",20,IF(I293="财务费用",21,IF(I293="管理费用",22,IF(I293="管理费",23,IF(I293="销售费用",24,IF(I293="投资收益",25,IF(I293="资产处置收益",26,B))))))))))))))))))))))))))</f>
        <v>1</v>
      </c>
      <c r="I293" s="363" t="s">
        <v>144</v>
      </c>
      <c r="J293" s="92" t="s">
        <v>811</v>
      </c>
      <c r="K293" s="202">
        <v>180.64</v>
      </c>
      <c r="L293" s="87"/>
      <c r="M293" s="87"/>
      <c r="N293" s="207"/>
      <c r="O293" s="89"/>
      <c r="P293" s="89"/>
      <c r="Q293" s="91"/>
      <c r="R293" s="21"/>
      <c r="S293" s="21"/>
      <c r="T293" s="22"/>
      <c r="U293" s="21"/>
      <c r="V293" s="21"/>
      <c r="W293" s="22"/>
      <c r="X293" s="23"/>
      <c r="Y293" s="23"/>
      <c r="Z293" s="24"/>
      <c r="AA293" s="25">
        <f t="shared" si="21"/>
        <v>180.64</v>
      </c>
      <c r="AB293" s="266">
        <f t="shared" si="22"/>
        <v>0</v>
      </c>
      <c r="AC293" s="26"/>
      <c r="AD293" s="26"/>
      <c r="AE293" s="26"/>
      <c r="AF293" s="26"/>
      <c r="AG293" s="27"/>
      <c r="AH293" s="26"/>
      <c r="AI293" s="26"/>
      <c r="AJ293" s="26"/>
      <c r="AK293" s="26"/>
      <c r="AL293" s="26"/>
      <c r="AM293" s="26"/>
      <c r="AN293">
        <v>289</v>
      </c>
    </row>
    <row r="294" spans="1:40" ht="14" x14ac:dyDescent="0.25">
      <c r="A29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94" s="11">
        <v>767</v>
      </c>
      <c r="C294" s="12" t="str">
        <f t="shared" si="24"/>
        <v>2级-3级</v>
      </c>
      <c r="D294" s="12" t="s">
        <v>29</v>
      </c>
      <c r="E294" s="12" t="s">
        <v>44</v>
      </c>
      <c r="F294" s="12" t="s">
        <v>33</v>
      </c>
      <c r="G294" s="12" t="s">
        <v>146</v>
      </c>
      <c r="H294" s="280">
        <f>IF(I294="主营业务收入",1,IF(I294="营业收入",2,IF(I294="租赁收入",3,IF(I294="利息收入",4,IF(I294="企业拆借利息收入",5,IF(I294="其他业务收入",6,IF(I294="其他收入",7,IF(I294="主营业务成本",8,IF(I294="营业成本",9,IF(I294="生产成本",10,IF(I294="其他业务成本",11,IF(I294="主营业务支出",12,IF(I294="其他业务支出",13,IF(I294="营业外支出",14,IF(I294="材料采购",15,IF(I294="库存商品",16,IF(I294="库存内销商品",17,IF(I294="其他应收款",18,IF(I294="长期股权投资",19,IF(I294="其他应付款",20,IF(I294="财务费用",21,IF(I294="管理费用",22,IF(I294="管理费",23,IF(I294="销售费用",24,IF(I294="投资收益",25,IF(I294="资产处置收益",26,B))))))))))))))))))))))))))</f>
        <v>1</v>
      </c>
      <c r="I294" s="122" t="s">
        <v>144</v>
      </c>
      <c r="J294" s="16"/>
      <c r="K294" s="201">
        <v>173.46</v>
      </c>
      <c r="L294" s="16"/>
      <c r="M294" s="16"/>
      <c r="N294" s="207"/>
      <c r="O294" s="89"/>
      <c r="P294" s="89"/>
      <c r="Q294" s="91"/>
      <c r="R294" s="21"/>
      <c r="S294" s="21"/>
      <c r="T294" s="22"/>
      <c r="U294" s="21"/>
      <c r="V294" s="21"/>
      <c r="W294" s="22"/>
      <c r="X294" s="23"/>
      <c r="Y294" s="23"/>
      <c r="Z294" s="24"/>
      <c r="AA294" s="25">
        <f t="shared" si="21"/>
        <v>173.46</v>
      </c>
      <c r="AB294" s="266">
        <f t="shared" si="22"/>
        <v>0</v>
      </c>
      <c r="AC294" s="26"/>
      <c r="AD294" s="26"/>
      <c r="AE294" s="26"/>
      <c r="AF294" s="26"/>
      <c r="AG294" s="27"/>
      <c r="AH294" s="26"/>
      <c r="AI294" s="26"/>
      <c r="AJ294" s="26"/>
      <c r="AK294" s="26"/>
      <c r="AL294" s="26"/>
      <c r="AM294" s="26"/>
      <c r="AN294">
        <v>640</v>
      </c>
    </row>
    <row r="295" spans="1:40" ht="14" x14ac:dyDescent="0.25">
      <c r="A29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95" s="11">
        <v>788</v>
      </c>
      <c r="C295" s="12" t="str">
        <f t="shared" si="24"/>
        <v>2级-4级</v>
      </c>
      <c r="D295" s="12" t="s">
        <v>29</v>
      </c>
      <c r="E295" s="12" t="s">
        <v>44</v>
      </c>
      <c r="F295" s="12" t="s">
        <v>37</v>
      </c>
      <c r="G295" s="12" t="s">
        <v>66</v>
      </c>
      <c r="H295" s="280">
        <f>IF(I295="主营业务收入",1,IF(I295="营业收入",2,IF(I295="租赁收入",3,IF(I295="利息收入",4,IF(I295="企业拆借利息收入",5,IF(I295="其他业务收入",6,IF(I295="其他收入",7,IF(I295="主营业务成本",8,IF(I295="营业成本",9,IF(I295="生产成本",10,IF(I295="其他业务成本",11,IF(I295="主营业务支出",12,IF(I295="其他业务支出",13,IF(I295="营业外支出",14,IF(I295="材料采购",15,IF(I295="库存商品",16,IF(I295="库存内销商品",17,IF(I295="其他应收款",18,IF(I295="长期股权投资",19,IF(I295="其他应付款",20,IF(I295="财务费用",21,IF(I295="管理费用",22,IF(I295="管理费",23,IF(I295="销售费用",24,IF(I295="投资收益",25,IF(I295="资产处置收益",26,B))))))))))))))))))))))))))</f>
        <v>1</v>
      </c>
      <c r="I295" s="122" t="s">
        <v>144</v>
      </c>
      <c r="J295" s="87"/>
      <c r="K295" s="202">
        <v>161.06</v>
      </c>
      <c r="L295" s="87"/>
      <c r="M295" s="87"/>
      <c r="N295" s="207"/>
      <c r="O295" s="89"/>
      <c r="P295" s="89"/>
      <c r="Q295" s="91"/>
      <c r="R295" s="21"/>
      <c r="S295" s="21"/>
      <c r="T295" s="22"/>
      <c r="U295" s="21"/>
      <c r="V295" s="21"/>
      <c r="W295" s="22"/>
      <c r="X295" s="23"/>
      <c r="Y295" s="23"/>
      <c r="Z295" s="24"/>
      <c r="AA295" s="25">
        <f t="shared" si="21"/>
        <v>161.06</v>
      </c>
      <c r="AB295" s="266">
        <f t="shared" si="22"/>
        <v>0</v>
      </c>
      <c r="AC295" s="26"/>
      <c r="AD295" s="26"/>
      <c r="AE295" s="26"/>
      <c r="AF295" s="26"/>
      <c r="AG295" s="27"/>
      <c r="AH295" s="26"/>
      <c r="AI295" s="26"/>
      <c r="AJ295" s="26"/>
      <c r="AK295" s="26"/>
      <c r="AL295" s="26"/>
      <c r="AM295" s="26"/>
      <c r="AN295">
        <v>659</v>
      </c>
    </row>
    <row r="296" spans="1:40" ht="14" x14ac:dyDescent="0.25">
      <c r="A296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96" s="11">
        <v>100</v>
      </c>
      <c r="C296" s="12" t="str">
        <f t="shared" si="24"/>
        <v>2级-2级</v>
      </c>
      <c r="D296" s="12" t="s">
        <v>29</v>
      </c>
      <c r="E296" s="12" t="s">
        <v>158</v>
      </c>
      <c r="F296" s="12" t="s">
        <v>29</v>
      </c>
      <c r="G296" s="12" t="s">
        <v>56</v>
      </c>
      <c r="H296" s="280">
        <f>IF(I296="主营业务收入",1,IF(I296="营业收入",2,IF(I296="租赁收入",3,IF(I296="利息收入",4,IF(I296="企业拆借利息收入",5,IF(I296="其他业务收入",6,IF(I296="其他收入",7,IF(I296="主营业务成本",8,IF(I296="营业成本",9,IF(I296="生产成本",10,IF(I296="其他业务成本",11,IF(I296="主营业务支出",12,IF(I296="其他业务支出",13,IF(I296="营业外支出",14,IF(I296="材料采购",15,IF(I296="库存商品",16,IF(I296="库存内销商品",17,IF(I296="其他应收款",18,IF(I296="长期股权投资",19,IF(I296="其他应付款",20,IF(I296="财务费用",21,IF(I296="管理费用",22,IF(I296="管理费",23,IF(I296="销售费用",24,IF(I296="投资收益",25,IF(I296="资产处置收益",26,B))))))))))))))))))))))))))</f>
        <v>1</v>
      </c>
      <c r="I296" s="122" t="s">
        <v>144</v>
      </c>
      <c r="J296" s="16"/>
      <c r="K296" s="201">
        <v>155.75</v>
      </c>
      <c r="L296" s="16"/>
      <c r="M296" s="16"/>
      <c r="N296" s="207"/>
      <c r="O296" s="89"/>
      <c r="P296" s="90"/>
      <c r="Q296" s="91"/>
      <c r="R296" s="21"/>
      <c r="S296" s="21"/>
      <c r="T296" s="22"/>
      <c r="U296" s="21"/>
      <c r="V296" s="21"/>
      <c r="W296" s="22"/>
      <c r="X296" s="23"/>
      <c r="Y296" s="23"/>
      <c r="Z296" s="24"/>
      <c r="AA296" s="25">
        <f t="shared" si="21"/>
        <v>155.75</v>
      </c>
      <c r="AB296" s="266">
        <f t="shared" si="22"/>
        <v>0</v>
      </c>
      <c r="AC296" s="26"/>
      <c r="AD296" s="26"/>
      <c r="AE296" s="26"/>
      <c r="AF296" s="26"/>
      <c r="AG296" s="27"/>
      <c r="AH296" s="26"/>
      <c r="AI296" s="26"/>
      <c r="AJ296" s="26"/>
      <c r="AK296" s="26"/>
      <c r="AL296" s="26"/>
      <c r="AM296" s="26"/>
      <c r="AN296">
        <v>87</v>
      </c>
    </row>
    <row r="297" spans="1:40" ht="14" x14ac:dyDescent="0.25">
      <c r="A297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297" s="11">
        <v>760</v>
      </c>
      <c r="C297" s="12" t="str">
        <f t="shared" si="24"/>
        <v>2级-3级</v>
      </c>
      <c r="D297" s="12" t="s">
        <v>29</v>
      </c>
      <c r="E297" s="12" t="s">
        <v>44</v>
      </c>
      <c r="F297" s="12" t="s">
        <v>33</v>
      </c>
      <c r="G297" s="12" t="s">
        <v>160</v>
      </c>
      <c r="H297" s="280">
        <f>IF(I297="主营业务收入",1,IF(I297="营业收入",2,IF(I297="租赁收入",3,IF(I297="利息收入",4,IF(I297="企业拆借利息收入",5,IF(I297="其他业务收入",6,IF(I297="其他收入",7,IF(I297="主营业务成本",8,IF(I297="营业成本",9,IF(I297="生产成本",10,IF(I297="其他业务成本",11,IF(I297="主营业务支出",12,IF(I297="其他业务支出",13,IF(I297="营业外支出",14,IF(I297="材料采购",15,IF(I297="库存商品",16,IF(I297="库存内销商品",17,IF(I297="其他应收款",18,IF(I297="长期股权投资",19,IF(I297="其他应付款",20,IF(I297="财务费用",21,IF(I297="管理费用",22,IF(I297="管理费",23,IF(I297="销售费用",24,IF(I297="投资收益",25,IF(I297="资产处置收益",26,B))))))))))))))))))))))))))</f>
        <v>1</v>
      </c>
      <c r="I297" s="122" t="s">
        <v>144</v>
      </c>
      <c r="J297" s="16"/>
      <c r="K297" s="201">
        <v>136.28</v>
      </c>
      <c r="L297" s="16"/>
      <c r="M297" s="16"/>
      <c r="N297" s="207"/>
      <c r="O297" s="89"/>
      <c r="P297" s="89"/>
      <c r="Q297" s="91"/>
      <c r="R297" s="21"/>
      <c r="S297" s="21"/>
      <c r="T297" s="22"/>
      <c r="U297" s="21"/>
      <c r="V297" s="21"/>
      <c r="W297" s="22"/>
      <c r="X297" s="23"/>
      <c r="Y297" s="23"/>
      <c r="Z297" s="24"/>
      <c r="AA297" s="25">
        <f t="shared" si="21"/>
        <v>136.28</v>
      </c>
      <c r="AB297" s="266">
        <f t="shared" si="22"/>
        <v>0</v>
      </c>
      <c r="AC297" s="26"/>
      <c r="AD297" s="26"/>
      <c r="AE297" s="26"/>
      <c r="AF297" s="26"/>
      <c r="AG297" s="27"/>
      <c r="AH297" s="26"/>
      <c r="AI297" s="26"/>
      <c r="AJ297" s="26"/>
      <c r="AK297" s="26"/>
      <c r="AL297" s="26"/>
      <c r="AM297" s="26"/>
      <c r="AN297">
        <v>633</v>
      </c>
    </row>
    <row r="298" spans="1:40" ht="14" x14ac:dyDescent="0.25">
      <c r="A29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298" s="11">
        <v>694</v>
      </c>
      <c r="C298" s="120" t="str">
        <f t="shared" si="24"/>
        <v>3级-2级</v>
      </c>
      <c r="D298" s="120" t="s">
        <v>33</v>
      </c>
      <c r="E298" s="120" t="s">
        <v>117</v>
      </c>
      <c r="F298" s="120" t="s">
        <v>29</v>
      </c>
      <c r="G298" s="120" t="s">
        <v>51</v>
      </c>
      <c r="H298" s="280">
        <f>IF(I298="主营业务收入",1,IF(I298="营业收入",2,IF(I298="租赁收入",3,IF(I298="利息收入",4,IF(I298="企业拆借利息收入",5,IF(I298="其他业务收入",6,IF(I298="其他收入",7,IF(I298="主营业务成本",8,IF(I298="营业成本",9,IF(I298="生产成本",10,IF(I298="其他业务成本",11,IF(I298="主营业务支出",12,IF(I298="其他业务支出",13,IF(I298="营业外支出",14,IF(I298="材料采购",15,IF(I298="库存商品",16,IF(I298="库存内销商品",17,IF(I298="其他应收款",18,IF(I298="长期股权投资",19,IF(I298="其他应付款",20,IF(I298="财务费用",21,IF(I298="管理费用",22,IF(I298="管理费",23,IF(I298="销售费用",24,IF(I298="投资收益",25,IF(I298="资产处置收益",26,B))))))))))))))))))))))))))</f>
        <v>1</v>
      </c>
      <c r="I298" s="122" t="s">
        <v>144</v>
      </c>
      <c r="J298" s="122"/>
      <c r="K298" s="202">
        <v>127.43</v>
      </c>
      <c r="L298" s="122"/>
      <c r="M298" s="122"/>
      <c r="N298" s="202"/>
      <c r="O298" s="125"/>
      <c r="P298" s="126"/>
      <c r="Q298" s="124"/>
      <c r="R298" s="21"/>
      <c r="S298" s="21"/>
      <c r="T298" s="22"/>
      <c r="U298" s="21"/>
      <c r="V298" s="21"/>
      <c r="W298" s="22"/>
      <c r="X298" s="23"/>
      <c r="Y298" s="23"/>
      <c r="Z298" s="24"/>
      <c r="AA298" s="25">
        <f t="shared" si="21"/>
        <v>127.43</v>
      </c>
      <c r="AB298" s="266">
        <f t="shared" si="22"/>
        <v>0</v>
      </c>
      <c r="AC298" s="26"/>
      <c r="AD298" s="26"/>
      <c r="AE298" s="26"/>
      <c r="AF298" s="26"/>
      <c r="AG298" s="27"/>
      <c r="AH298" s="26"/>
      <c r="AI298" s="26"/>
      <c r="AJ298" s="26"/>
      <c r="AK298" s="26"/>
      <c r="AL298" s="26"/>
      <c r="AM298" s="26"/>
      <c r="AN298">
        <v>570</v>
      </c>
    </row>
    <row r="299" spans="1:40" ht="14" x14ac:dyDescent="0.25">
      <c r="A299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299" s="11">
        <v>97</v>
      </c>
      <c r="C299" s="12" t="str">
        <f t="shared" si="24"/>
        <v>2级-4级</v>
      </c>
      <c r="D299" s="12" t="s">
        <v>29</v>
      </c>
      <c r="E299" s="12" t="s">
        <v>158</v>
      </c>
      <c r="F299" s="12" t="s">
        <v>37</v>
      </c>
      <c r="G299" s="12" t="s">
        <v>66</v>
      </c>
      <c r="H299" s="280">
        <f>IF(I299="主营业务收入",1,IF(I299="营业收入",2,IF(I299="租赁收入",3,IF(I299="利息收入",4,IF(I299="企业拆借利息收入",5,IF(I299="其他业务收入",6,IF(I299="其他收入",7,IF(I299="主营业务成本",8,IF(I299="营业成本",9,IF(I299="生产成本",10,IF(I299="其他业务成本",11,IF(I299="主营业务支出",12,IF(I299="其他业务支出",13,IF(I299="营业外支出",14,IF(I299="材料采购",15,IF(I299="库存商品",16,IF(I299="库存内销商品",17,IF(I299="其他应收款",18,IF(I299="长期股权投资",19,IF(I299="其他应付款",20,IF(I299="财务费用",21,IF(I299="管理费用",22,IF(I299="管理费",23,IF(I299="销售费用",24,IF(I299="投资收益",25,IF(I299="资产处置收益",26,B))))))))))))))))))))))))))</f>
        <v>1</v>
      </c>
      <c r="I299" s="122" t="s">
        <v>144</v>
      </c>
      <c r="J299" s="16"/>
      <c r="K299" s="201">
        <v>126.55</v>
      </c>
      <c r="L299" s="16"/>
      <c r="M299" s="16"/>
      <c r="N299" s="207"/>
      <c r="O299" s="89"/>
      <c r="P299" s="89"/>
      <c r="Q299" s="91"/>
      <c r="R299" s="21"/>
      <c r="S299" s="21"/>
      <c r="T299" s="22"/>
      <c r="U299" s="21"/>
      <c r="V299" s="21"/>
      <c r="W299" s="22"/>
      <c r="X299" s="23"/>
      <c r="Y299" s="23"/>
      <c r="Z299" s="24"/>
      <c r="AA299" s="25">
        <f t="shared" si="21"/>
        <v>126.55</v>
      </c>
      <c r="AB299" s="266">
        <f t="shared" si="22"/>
        <v>0</v>
      </c>
      <c r="AC299" s="26"/>
      <c r="AD299" s="26"/>
      <c r="AE299" s="26"/>
      <c r="AF299" s="26"/>
      <c r="AG299" s="27"/>
      <c r="AH299" s="26"/>
      <c r="AI299" s="26"/>
      <c r="AJ299" s="26"/>
      <c r="AK299" s="26"/>
      <c r="AL299" s="26"/>
      <c r="AM299" s="26"/>
      <c r="AN299">
        <v>84</v>
      </c>
    </row>
    <row r="300" spans="1:40" ht="14" x14ac:dyDescent="0.25">
      <c r="A30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00" s="11">
        <v>723</v>
      </c>
      <c r="C300" s="120" t="str">
        <f t="shared" si="24"/>
        <v>3级-4级</v>
      </c>
      <c r="D300" s="120" t="s">
        <v>33</v>
      </c>
      <c r="E300" s="120" t="s">
        <v>117</v>
      </c>
      <c r="F300" s="120" t="s">
        <v>37</v>
      </c>
      <c r="G300" s="120" t="s">
        <v>66</v>
      </c>
      <c r="H300" s="280">
        <f>IF(I300="主营业务收入",1,IF(I300="营业收入",2,IF(I300="租赁收入",3,IF(I300="利息收入",4,IF(I300="企业拆借利息收入",5,IF(I300="其他业务收入",6,IF(I300="其他收入",7,IF(I300="主营业务成本",8,IF(I300="营业成本",9,IF(I300="生产成本",10,IF(I300="其他业务成本",11,IF(I300="主营业务支出",12,IF(I300="其他业务支出",13,IF(I300="营业外支出",14,IF(I300="材料采购",15,IF(I300="库存商品",16,IF(I300="库存内销商品",17,IF(I300="其他应收款",18,IF(I300="长期股权投资",19,IF(I300="其他应付款",20,IF(I300="财务费用",21,IF(I300="管理费用",22,IF(I300="管理费",23,IF(I300="销售费用",24,IF(I300="投资收益",25,IF(I300="资产处置收益",26,B))))))))))))))))))))))))))</f>
        <v>1</v>
      </c>
      <c r="I300" s="122" t="s">
        <v>144</v>
      </c>
      <c r="J300" s="122"/>
      <c r="K300" s="202">
        <v>126.55</v>
      </c>
      <c r="L300" s="122"/>
      <c r="M300" s="122"/>
      <c r="N300" s="202"/>
      <c r="O300" s="125"/>
      <c r="P300" s="126"/>
      <c r="Q300" s="124"/>
      <c r="R300" s="21"/>
      <c r="S300" s="21"/>
      <c r="T300" s="22"/>
      <c r="U300" s="22"/>
      <c r="V300" s="22"/>
      <c r="W300" s="22"/>
      <c r="X300" s="22"/>
      <c r="Y300" s="22"/>
      <c r="Z300" s="24"/>
      <c r="AA300" s="25">
        <f t="shared" si="21"/>
        <v>126.55</v>
      </c>
      <c r="AB300" s="266">
        <f t="shared" si="22"/>
        <v>0</v>
      </c>
      <c r="AC300" s="26"/>
      <c r="AD300" s="26"/>
      <c r="AE300" s="26"/>
      <c r="AF300" s="26"/>
      <c r="AG300" s="27"/>
      <c r="AH300" s="26"/>
      <c r="AI300" s="26"/>
      <c r="AJ300" s="26"/>
      <c r="AK300" s="26"/>
      <c r="AL300" s="26"/>
      <c r="AM300" s="26"/>
      <c r="AN300">
        <v>599</v>
      </c>
    </row>
    <row r="301" spans="1:40" ht="14" x14ac:dyDescent="0.25">
      <c r="A301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301" s="11">
        <v>541</v>
      </c>
      <c r="C301" s="12" t="s">
        <v>496</v>
      </c>
      <c r="D301" s="12" t="s">
        <v>33</v>
      </c>
      <c r="E301" s="12" t="s">
        <v>114</v>
      </c>
      <c r="F301" s="12" t="s">
        <v>33</v>
      </c>
      <c r="G301" s="12" t="s">
        <v>385</v>
      </c>
      <c r="H301" s="280">
        <f>IF(I301="主营业务收入",1,IF(I301="营业收入",2,IF(I301="租赁收入",3,IF(I301="利息收入",4,IF(I301="企业拆借利息收入",5,IF(I301="其他业务收入",6,IF(I301="其他收入",7,IF(I301="主营业务成本",8,IF(I301="营业成本",9,IF(I301="生产成本",10,IF(I301="其他业务成本",11,IF(I301="主营业务支出",12,IF(I301="其他业务支出",13,IF(I301="营业外支出",14,IF(I301="材料采购",15,IF(I301="库存商品",16,IF(I301="库存内销商品",17,IF(I301="其他应收款",18,IF(I301="长期股权投资",19,IF(I301="其他应付款",20,IF(I301="财务费用",21,IF(I301="管理费用",22,IF(I301="管理费",23,IF(I301="销售费用",24,IF(I301="投资收益",25,IF(I301="资产处置收益",26,B))))))))))))))))))))))))))</f>
        <v>1</v>
      </c>
      <c r="I301" s="122" t="s">
        <v>144</v>
      </c>
      <c r="J301" s="16"/>
      <c r="K301" s="201">
        <v>122.57</v>
      </c>
      <c r="L301" s="16"/>
      <c r="M301" s="16"/>
      <c r="N301" s="207"/>
      <c r="O301" s="89"/>
      <c r="P301" s="90"/>
      <c r="Q301" s="91"/>
      <c r="R301" s="21"/>
      <c r="S301" s="21"/>
      <c r="T301" s="22"/>
      <c r="U301" s="21"/>
      <c r="V301" s="21"/>
      <c r="W301" s="22"/>
      <c r="X301" s="23"/>
      <c r="Y301" s="23"/>
      <c r="Z301" s="24"/>
      <c r="AA301" s="25">
        <f t="shared" si="21"/>
        <v>122.57</v>
      </c>
      <c r="AB301" s="266">
        <f t="shared" si="22"/>
        <v>0</v>
      </c>
      <c r="AC301" s="26"/>
      <c r="AD301" s="26"/>
      <c r="AE301" s="26"/>
      <c r="AF301" s="26"/>
      <c r="AG301" s="27"/>
      <c r="AH301" s="26"/>
      <c r="AI301" s="26"/>
      <c r="AJ301" s="26"/>
      <c r="AK301" s="26"/>
      <c r="AL301" s="26"/>
      <c r="AM301" s="26"/>
      <c r="AN301">
        <v>430</v>
      </c>
    </row>
    <row r="302" spans="1:40" ht="13" customHeight="1" x14ac:dyDescent="0.25">
      <c r="A302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02" s="11">
        <v>753</v>
      </c>
      <c r="C302" s="12" t="str">
        <f t="shared" ref="C302:C347" si="25">TEXT(D302,"000")&amp;"-"&amp;TEXT(F302,"000")</f>
        <v>2级-2级</v>
      </c>
      <c r="D302" s="12" t="s">
        <v>29</v>
      </c>
      <c r="E302" s="12" t="s">
        <v>44</v>
      </c>
      <c r="F302" s="12" t="s">
        <v>29</v>
      </c>
      <c r="G302" s="12" t="s">
        <v>47</v>
      </c>
      <c r="H302" s="280">
        <f>IF(I302="主营业务收入",1,IF(I302="营业收入",2,IF(I302="租赁收入",3,IF(I302="利息收入",4,IF(I302="企业拆借利息收入",5,IF(I302="其他业务收入",6,IF(I302="其他收入",7,IF(I302="主营业务成本",8,IF(I302="营业成本",9,IF(I302="生产成本",10,IF(I302="其他业务成本",11,IF(I302="主营业务支出",12,IF(I302="其他业务支出",13,IF(I302="营业外支出",14,IF(I302="材料采购",15,IF(I302="库存商品",16,IF(I302="库存内销商品",17,IF(I302="其他应收款",18,IF(I302="长期股权投资",19,IF(I302="其他应付款",20,IF(I302="财务费用",21,IF(I302="管理费用",22,IF(I302="管理费",23,IF(I302="销售费用",24,IF(I302="投资收益",25,IF(I302="资产处置收益",26,B))))))))))))))))))))))))))</f>
        <v>1</v>
      </c>
      <c r="I302" s="122" t="s">
        <v>144</v>
      </c>
      <c r="J302" s="16"/>
      <c r="K302" s="201">
        <v>111.5</v>
      </c>
      <c r="L302" s="16"/>
      <c r="M302" s="16"/>
      <c r="N302" s="207"/>
      <c r="O302" s="89"/>
      <c r="P302" s="89"/>
      <c r="Q302" s="91"/>
      <c r="R302" s="21"/>
      <c r="S302" s="21"/>
      <c r="T302" s="22"/>
      <c r="U302" s="21"/>
      <c r="V302" s="21"/>
      <c r="W302" s="22"/>
      <c r="X302" s="23"/>
      <c r="Y302" s="23"/>
      <c r="Z302" s="24"/>
      <c r="AA302" s="25">
        <f t="shared" si="21"/>
        <v>111.5</v>
      </c>
      <c r="AB302" s="266">
        <f t="shared" si="22"/>
        <v>0</v>
      </c>
      <c r="AC302" s="26"/>
      <c r="AD302" s="26"/>
      <c r="AE302" s="26"/>
      <c r="AF302" s="26"/>
      <c r="AG302" s="27"/>
      <c r="AH302" s="26"/>
      <c r="AI302" s="26"/>
      <c r="AJ302" s="26"/>
      <c r="AK302" s="26"/>
      <c r="AL302" s="26"/>
      <c r="AM302" s="26"/>
      <c r="AN302">
        <v>626</v>
      </c>
    </row>
    <row r="303" spans="1:40" ht="14" x14ac:dyDescent="0.25">
      <c r="A303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303" s="11">
        <v>91</v>
      </c>
      <c r="C303" s="12" t="str">
        <f t="shared" si="25"/>
        <v>2级-3级</v>
      </c>
      <c r="D303" s="12" t="s">
        <v>29</v>
      </c>
      <c r="E303" s="12" t="s">
        <v>158</v>
      </c>
      <c r="F303" s="12" t="s">
        <v>33</v>
      </c>
      <c r="G303" s="12" t="s">
        <v>160</v>
      </c>
      <c r="H303" s="280">
        <f>IF(I303="主营业务收入",1,IF(I303="营业收入",2,IF(I303="租赁收入",3,IF(I303="利息收入",4,IF(I303="企业拆借利息收入",5,IF(I303="其他业务收入",6,IF(I303="其他收入",7,IF(I303="主营业务成本",8,IF(I303="营业成本",9,IF(I303="生产成本",10,IF(I303="其他业务成本",11,IF(I303="主营业务支出",12,IF(I303="其他业务支出",13,IF(I303="营业外支出",14,IF(I303="材料采购",15,IF(I303="库存商品",16,IF(I303="库存内销商品",17,IF(I303="其他应收款",18,IF(I303="长期股权投资",19,IF(I303="其他应付款",20,IF(I303="财务费用",21,IF(I303="管理费用",22,IF(I303="管理费",23,IF(I303="销售费用",24,IF(I303="投资收益",25,IF(I303="资产处置收益",26,B))))))))))))))))))))))))))</f>
        <v>1</v>
      </c>
      <c r="I303" s="122" t="s">
        <v>144</v>
      </c>
      <c r="J303" s="16"/>
      <c r="K303" s="201">
        <v>107.08</v>
      </c>
      <c r="L303" s="16"/>
      <c r="M303" s="16"/>
      <c r="N303" s="207"/>
      <c r="O303" s="89"/>
      <c r="P303" s="89"/>
      <c r="Q303" s="91"/>
      <c r="R303" s="21"/>
      <c r="S303" s="21"/>
      <c r="T303" s="22"/>
      <c r="U303" s="21"/>
      <c r="V303" s="21"/>
      <c r="W303" s="22"/>
      <c r="X303" s="23"/>
      <c r="Y303" s="23"/>
      <c r="Z303" s="24"/>
      <c r="AA303" s="25">
        <f t="shared" si="21"/>
        <v>107.08</v>
      </c>
      <c r="AB303" s="266">
        <f t="shared" si="22"/>
        <v>0</v>
      </c>
      <c r="AC303" s="26"/>
      <c r="AD303" s="26"/>
      <c r="AE303" s="26"/>
      <c r="AF303" s="26"/>
      <c r="AG303" s="27"/>
      <c r="AH303" s="26"/>
      <c r="AI303" s="26"/>
      <c r="AJ303" s="26"/>
      <c r="AK303" s="26"/>
      <c r="AL303" s="26"/>
      <c r="AM303" s="26"/>
      <c r="AN303">
        <v>78</v>
      </c>
    </row>
    <row r="304" spans="1:40" ht="14" x14ac:dyDescent="0.25">
      <c r="A30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04" s="11">
        <v>757</v>
      </c>
      <c r="C304" s="12" t="str">
        <f t="shared" si="25"/>
        <v>2级-2级</v>
      </c>
      <c r="D304" s="12" t="s">
        <v>29</v>
      </c>
      <c r="E304" s="12" t="s">
        <v>44</v>
      </c>
      <c r="F304" s="12" t="s">
        <v>29</v>
      </c>
      <c r="G304" s="12" t="s">
        <v>46</v>
      </c>
      <c r="H304" s="280">
        <f>IF(I304="主营业务收入",1,IF(I304="营业收入",2,IF(I304="租赁收入",3,IF(I304="利息收入",4,IF(I304="企业拆借利息收入",5,IF(I304="其他业务收入",6,IF(I304="其他收入",7,IF(I304="主营业务成本",8,IF(I304="营业成本",9,IF(I304="生产成本",10,IF(I304="其他业务成本",11,IF(I304="主营业务支出",12,IF(I304="其他业务支出",13,IF(I304="营业外支出",14,IF(I304="材料采购",15,IF(I304="库存商品",16,IF(I304="库存内销商品",17,IF(I304="其他应收款",18,IF(I304="长期股权投资",19,IF(I304="其他应付款",20,IF(I304="财务费用",21,IF(I304="管理费用",22,IF(I304="管理费",23,IF(I304="销售费用",24,IF(I304="投资收益",25,IF(I304="资产处置收益",26,B))))))))))))))))))))))))))</f>
        <v>1</v>
      </c>
      <c r="I304" s="122" t="s">
        <v>144</v>
      </c>
      <c r="J304" s="16"/>
      <c r="K304" s="201">
        <v>99.12</v>
      </c>
      <c r="L304" s="16"/>
      <c r="M304" s="16"/>
      <c r="N304" s="207"/>
      <c r="O304" s="89"/>
      <c r="P304" s="89"/>
      <c r="Q304" s="91"/>
      <c r="R304" s="21"/>
      <c r="S304" s="21"/>
      <c r="T304" s="22"/>
      <c r="U304" s="21"/>
      <c r="V304" s="21"/>
      <c r="W304" s="22"/>
      <c r="X304" s="23"/>
      <c r="Y304" s="23"/>
      <c r="Z304" s="24"/>
      <c r="AA304" s="25">
        <f t="shared" si="21"/>
        <v>99.12</v>
      </c>
      <c r="AB304" s="266">
        <f t="shared" si="22"/>
        <v>0</v>
      </c>
      <c r="AC304" s="26"/>
      <c r="AD304" s="26"/>
      <c r="AE304" s="26"/>
      <c r="AF304" s="26"/>
      <c r="AG304" s="27"/>
      <c r="AH304" s="26"/>
      <c r="AI304" s="26"/>
      <c r="AJ304" s="26"/>
      <c r="AK304" s="26"/>
      <c r="AL304" s="26"/>
      <c r="AM304" s="26"/>
      <c r="AN304">
        <v>630</v>
      </c>
    </row>
    <row r="305" spans="1:40" ht="14" x14ac:dyDescent="0.25">
      <c r="A30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05" s="11">
        <v>654</v>
      </c>
      <c r="C305" s="120" t="str">
        <f t="shared" si="25"/>
        <v>3级-3级</v>
      </c>
      <c r="D305" s="120" t="s">
        <v>33</v>
      </c>
      <c r="E305" s="120" t="s">
        <v>146</v>
      </c>
      <c r="F305" s="120" t="s">
        <v>33</v>
      </c>
      <c r="G305" s="120" t="s">
        <v>34</v>
      </c>
      <c r="H305" s="280">
        <f>IF(I305="主营业务收入",1,IF(I305="营业收入",2,IF(I305="租赁收入",3,IF(I305="利息收入",4,IF(I305="企业拆借利息收入",5,IF(I305="其他业务收入",6,IF(I305="其他收入",7,IF(I305="主营业务成本",8,IF(I305="营业成本",9,IF(I305="生产成本",10,IF(I305="其他业务成本",11,IF(I305="主营业务支出",12,IF(I305="其他业务支出",13,IF(I305="营业外支出",14,IF(I305="材料采购",15,IF(I305="库存商品",16,IF(I305="库存内销商品",17,IF(I305="其他应收款",18,IF(I305="长期股权投资",19,IF(I305="其他应付款",20,IF(I305="财务费用",21,IF(I305="管理费用",22,IF(I305="管理费",23,IF(I305="销售费用",24,IF(I305="投资收益",25,IF(I305="资产处置收益",26,B))))))))))))))))))))))))))</f>
        <v>1</v>
      </c>
      <c r="I305" s="122" t="s">
        <v>144</v>
      </c>
      <c r="J305" s="122" t="s">
        <v>13</v>
      </c>
      <c r="K305" s="202">
        <v>97.17</v>
      </c>
      <c r="L305" s="122"/>
      <c r="M305" s="122"/>
      <c r="N305" s="202"/>
      <c r="O305" s="125"/>
      <c r="P305" s="125"/>
      <c r="Q305" s="124"/>
      <c r="R305" s="21"/>
      <c r="S305" s="21"/>
      <c r="T305" s="22"/>
      <c r="U305" s="21"/>
      <c r="V305" s="21"/>
      <c r="W305" s="22"/>
      <c r="X305" s="23"/>
      <c r="Y305" s="23"/>
      <c r="Z305" s="24"/>
      <c r="AA305" s="25">
        <f t="shared" si="21"/>
        <v>97.17</v>
      </c>
      <c r="AB305" s="266">
        <f t="shared" si="22"/>
        <v>0</v>
      </c>
      <c r="AC305" s="26"/>
      <c r="AD305" s="26"/>
      <c r="AE305" s="26"/>
      <c r="AF305" s="26"/>
      <c r="AG305" s="27"/>
      <c r="AH305" s="26"/>
      <c r="AI305" s="26"/>
      <c r="AJ305" s="26"/>
      <c r="AK305" s="26"/>
      <c r="AL305" s="26"/>
      <c r="AM305" s="26"/>
      <c r="AN305">
        <v>533</v>
      </c>
    </row>
    <row r="306" spans="1:40" ht="14" x14ac:dyDescent="0.25">
      <c r="A306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306" s="11">
        <v>101</v>
      </c>
      <c r="C306" s="12" t="str">
        <f t="shared" si="25"/>
        <v>2级-2级</v>
      </c>
      <c r="D306" s="12" t="s">
        <v>29</v>
      </c>
      <c r="E306" s="12" t="s">
        <v>158</v>
      </c>
      <c r="F306" s="12" t="s">
        <v>29</v>
      </c>
      <c r="G306" s="12" t="s">
        <v>47</v>
      </c>
      <c r="H306" s="280">
        <f>IF(I306="主营业务收入",1,IF(I306="营业收入",2,IF(I306="租赁收入",3,IF(I306="利息收入",4,IF(I306="企业拆借利息收入",5,IF(I306="其他业务收入",6,IF(I306="其他收入",7,IF(I306="主营业务成本",8,IF(I306="营业成本",9,IF(I306="生产成本",10,IF(I306="其他业务成本",11,IF(I306="主营业务支出",12,IF(I306="其他业务支出",13,IF(I306="营业外支出",14,IF(I306="材料采购",15,IF(I306="库存商品",16,IF(I306="库存内销商品",17,IF(I306="其他应收款",18,IF(I306="长期股权投资",19,IF(I306="其他应付款",20,IF(I306="财务费用",21,IF(I306="管理费用",22,IF(I306="管理费",23,IF(I306="销售费用",24,IF(I306="投资收益",25,IF(I306="资产处置收益",26,B))))))))))))))))))))))))))</f>
        <v>1</v>
      </c>
      <c r="I306" s="122" t="s">
        <v>144</v>
      </c>
      <c r="J306" s="16"/>
      <c r="K306" s="201">
        <v>87.61</v>
      </c>
      <c r="L306" s="16"/>
      <c r="M306" s="16"/>
      <c r="N306" s="207"/>
      <c r="O306" s="89"/>
      <c r="P306" s="90"/>
      <c r="Q306" s="91"/>
      <c r="R306" s="21"/>
      <c r="S306" s="21"/>
      <c r="T306" s="22"/>
      <c r="U306" s="21"/>
      <c r="V306" s="21"/>
      <c r="W306" s="22"/>
      <c r="X306" s="23"/>
      <c r="Y306" s="23"/>
      <c r="Z306" s="24"/>
      <c r="AA306" s="25">
        <f t="shared" si="21"/>
        <v>87.61</v>
      </c>
      <c r="AB306" s="266">
        <f t="shared" si="22"/>
        <v>0</v>
      </c>
      <c r="AC306" s="26"/>
      <c r="AD306" s="26"/>
      <c r="AE306" s="26"/>
      <c r="AF306" s="26"/>
      <c r="AG306" s="27"/>
      <c r="AH306" s="26"/>
      <c r="AI306" s="26"/>
      <c r="AJ306" s="26"/>
      <c r="AK306" s="26"/>
      <c r="AL306" s="26"/>
      <c r="AM306" s="26"/>
      <c r="AN306">
        <v>88</v>
      </c>
    </row>
    <row r="307" spans="1:40" ht="14" customHeight="1" x14ac:dyDescent="0.25">
      <c r="A30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07" s="11">
        <v>698</v>
      </c>
      <c r="C307" s="120" t="str">
        <f t="shared" si="25"/>
        <v>3级-2级</v>
      </c>
      <c r="D307" s="120" t="s">
        <v>33</v>
      </c>
      <c r="E307" s="120" t="s">
        <v>117</v>
      </c>
      <c r="F307" s="120" t="s">
        <v>29</v>
      </c>
      <c r="G307" s="120" t="s">
        <v>46</v>
      </c>
      <c r="H307" s="280">
        <f>IF(I307="主营业务收入",1,IF(I307="营业收入",2,IF(I307="租赁收入",3,IF(I307="利息收入",4,IF(I307="企业拆借利息收入",5,IF(I307="其他业务收入",6,IF(I307="其他收入",7,IF(I307="主营业务成本",8,IF(I307="营业成本",9,IF(I307="生产成本",10,IF(I307="其他业务成本",11,IF(I307="主营业务支出",12,IF(I307="其他业务支出",13,IF(I307="营业外支出",14,IF(I307="材料采购",15,IF(I307="库存商品",16,IF(I307="库存内销商品",17,IF(I307="其他应收款",18,IF(I307="长期股权投资",19,IF(I307="其他应付款",20,IF(I307="财务费用",21,IF(I307="管理费用",22,IF(I307="管理费",23,IF(I307="销售费用",24,IF(I307="投资收益",25,IF(I307="资产处置收益",26,B))))))))))))))))))))))))))</f>
        <v>1</v>
      </c>
      <c r="I307" s="122" t="s">
        <v>144</v>
      </c>
      <c r="J307" s="122"/>
      <c r="K307" s="202">
        <v>77.88</v>
      </c>
      <c r="L307" s="122"/>
      <c r="M307" s="122"/>
      <c r="N307" s="202"/>
      <c r="O307" s="125"/>
      <c r="P307" s="125"/>
      <c r="Q307" s="124"/>
      <c r="R307" s="21"/>
      <c r="S307" s="21"/>
      <c r="T307" s="22"/>
      <c r="U307" s="21"/>
      <c r="V307" s="21"/>
      <c r="W307" s="22"/>
      <c r="X307" s="23"/>
      <c r="Y307" s="23"/>
      <c r="Z307" s="24"/>
      <c r="AA307" s="25">
        <f t="shared" si="21"/>
        <v>77.88</v>
      </c>
      <c r="AB307" s="266">
        <f t="shared" si="22"/>
        <v>0</v>
      </c>
      <c r="AC307" s="26"/>
      <c r="AD307" s="26"/>
      <c r="AE307" s="26"/>
      <c r="AF307" s="26"/>
      <c r="AG307" s="27"/>
      <c r="AH307" s="26"/>
      <c r="AI307" s="26"/>
      <c r="AJ307" s="26"/>
      <c r="AK307" s="26"/>
      <c r="AL307" s="26"/>
      <c r="AM307" s="26"/>
      <c r="AN307">
        <v>574</v>
      </c>
    </row>
    <row r="308" spans="1:40" ht="14" x14ac:dyDescent="0.25">
      <c r="A308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08" s="11">
        <v>787</v>
      </c>
      <c r="C308" s="12" t="str">
        <f t="shared" si="25"/>
        <v>2级-3级</v>
      </c>
      <c r="D308" s="12" t="s">
        <v>29</v>
      </c>
      <c r="E308" s="12" t="s">
        <v>44</v>
      </c>
      <c r="F308" s="12" t="s">
        <v>33</v>
      </c>
      <c r="G308" s="85" t="s">
        <v>65</v>
      </c>
      <c r="H308" s="280">
        <f>IF(I308="主营业务收入",1,IF(I308="营业收入",2,IF(I308="租赁收入",3,IF(I308="利息收入",4,IF(I308="企业拆借利息收入",5,IF(I308="其他业务收入",6,IF(I308="其他收入",7,IF(I308="主营业务成本",8,IF(I308="营业成本",9,IF(I308="生产成本",10,IF(I308="其他业务成本",11,IF(I308="主营业务支出",12,IF(I308="其他业务支出",13,IF(I308="营业外支出",14,IF(I308="材料采购",15,IF(I308="库存商品",16,IF(I308="库存内销商品",17,IF(I308="其他应收款",18,IF(I308="长期股权投资",19,IF(I308="其他应付款",20,IF(I308="财务费用",21,IF(I308="管理费用",22,IF(I308="管理费",23,IF(I308="销售费用",24,IF(I308="投资收益",25,IF(I308="资产处置收益",26,B))))))))))))))))))))))))))</f>
        <v>1</v>
      </c>
      <c r="I308" s="122" t="s">
        <v>144</v>
      </c>
      <c r="J308" s="87"/>
      <c r="K308" s="202">
        <v>74.34</v>
      </c>
      <c r="L308" s="87"/>
      <c r="M308" s="87"/>
      <c r="N308" s="207"/>
      <c r="O308" s="89"/>
      <c r="P308" s="89"/>
      <c r="Q308" s="91"/>
      <c r="R308" s="21"/>
      <c r="S308" s="21"/>
      <c r="T308" s="22"/>
      <c r="U308" s="21"/>
      <c r="V308" s="21"/>
      <c r="W308" s="22"/>
      <c r="X308" s="23"/>
      <c r="Y308" s="23"/>
      <c r="Z308" s="24"/>
      <c r="AA308" s="25">
        <f t="shared" si="21"/>
        <v>74.34</v>
      </c>
      <c r="AB308" s="266">
        <f t="shared" si="22"/>
        <v>0</v>
      </c>
      <c r="AC308" s="26"/>
      <c r="AD308" s="26"/>
      <c r="AE308" s="26"/>
      <c r="AF308" s="26"/>
      <c r="AG308" s="27"/>
      <c r="AH308" s="26"/>
      <c r="AI308" s="26"/>
      <c r="AJ308" s="26"/>
      <c r="AK308" s="26"/>
      <c r="AL308" s="26"/>
      <c r="AM308" s="26"/>
      <c r="AN308">
        <v>658</v>
      </c>
    </row>
    <row r="309" spans="1:40" ht="14" x14ac:dyDescent="0.25">
      <c r="A309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09" s="11">
        <v>763</v>
      </c>
      <c r="C309" s="12" t="str">
        <f t="shared" si="25"/>
        <v>2级-3级</v>
      </c>
      <c r="D309" s="12" t="s">
        <v>29</v>
      </c>
      <c r="E309" s="12" t="s">
        <v>44</v>
      </c>
      <c r="F309" s="12" t="s">
        <v>33</v>
      </c>
      <c r="G309" s="12" t="s">
        <v>498</v>
      </c>
      <c r="H309" s="280">
        <f>IF(I309="主营业务收入",1,IF(I309="营业收入",2,IF(I309="租赁收入",3,IF(I309="利息收入",4,IF(I309="企业拆借利息收入",5,IF(I309="其他业务收入",6,IF(I309="其他收入",7,IF(I309="主营业务成本",8,IF(I309="营业成本",9,IF(I309="生产成本",10,IF(I309="其他业务成本",11,IF(I309="主营业务支出",12,IF(I309="其他业务支出",13,IF(I309="营业外支出",14,IF(I309="材料采购",15,IF(I309="库存商品",16,IF(I309="库存内销商品",17,IF(I309="其他应收款",18,IF(I309="长期股权投资",19,IF(I309="其他应付款",20,IF(I309="财务费用",21,IF(I309="管理费用",22,IF(I309="管理费",23,IF(I309="销售费用",24,IF(I309="投资收益",25,IF(I309="资产处置收益",26,B))))))))))))))))))))))))))</f>
        <v>1</v>
      </c>
      <c r="I309" s="122" t="s">
        <v>144</v>
      </c>
      <c r="J309" s="16"/>
      <c r="K309" s="201">
        <v>61.94</v>
      </c>
      <c r="L309" s="16"/>
      <c r="M309" s="16"/>
      <c r="N309" s="207"/>
      <c r="O309" s="89"/>
      <c r="P309" s="89"/>
      <c r="Q309" s="91"/>
      <c r="R309" s="21"/>
      <c r="S309" s="21"/>
      <c r="T309" s="22"/>
      <c r="U309" s="21"/>
      <c r="V309" s="21"/>
      <c r="W309" s="22"/>
      <c r="X309" s="23"/>
      <c r="Y309" s="23"/>
      <c r="Z309" s="24"/>
      <c r="AA309" s="25">
        <f t="shared" si="21"/>
        <v>61.94</v>
      </c>
      <c r="AB309" s="266">
        <f t="shared" si="22"/>
        <v>0</v>
      </c>
      <c r="AC309" s="26"/>
      <c r="AD309" s="26"/>
      <c r="AE309" s="26"/>
      <c r="AF309" s="26"/>
      <c r="AG309" s="27"/>
      <c r="AH309" s="26"/>
      <c r="AI309" s="26"/>
      <c r="AJ309" s="26"/>
      <c r="AK309" s="26"/>
      <c r="AL309" s="26"/>
      <c r="AM309" s="26"/>
      <c r="AN309">
        <v>636</v>
      </c>
    </row>
    <row r="310" spans="1:40" ht="14" x14ac:dyDescent="0.25">
      <c r="A310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310" s="11">
        <v>96</v>
      </c>
      <c r="C310" s="12" t="str">
        <f t="shared" si="25"/>
        <v>2级-3级</v>
      </c>
      <c r="D310" s="12" t="s">
        <v>29</v>
      </c>
      <c r="E310" s="12" t="s">
        <v>158</v>
      </c>
      <c r="F310" s="12" t="s">
        <v>33</v>
      </c>
      <c r="G310" s="12" t="s">
        <v>65</v>
      </c>
      <c r="H310" s="280">
        <f>IF(I310="主营业务收入",1,IF(I310="营业收入",2,IF(I310="租赁收入",3,IF(I310="利息收入",4,IF(I310="企业拆借利息收入",5,IF(I310="其他业务收入",6,IF(I310="其他收入",7,IF(I310="主营业务成本",8,IF(I310="营业成本",9,IF(I310="生产成本",10,IF(I310="其他业务成本",11,IF(I310="主营业务支出",12,IF(I310="其他业务支出",13,IF(I310="营业外支出",14,IF(I310="材料采购",15,IF(I310="库存商品",16,IF(I310="库存内销商品",17,IF(I310="其他应收款",18,IF(I310="长期股权投资",19,IF(I310="其他应付款",20,IF(I310="财务费用",21,IF(I310="管理费用",22,IF(I310="管理费",23,IF(I310="销售费用",24,IF(I310="投资收益",25,IF(I310="资产处置收益",26,B))))))))))))))))))))))))))</f>
        <v>1</v>
      </c>
      <c r="I310" s="122" t="s">
        <v>144</v>
      </c>
      <c r="J310" s="16"/>
      <c r="K310" s="201">
        <v>58.41</v>
      </c>
      <c r="L310" s="16"/>
      <c r="M310" s="16"/>
      <c r="N310" s="207"/>
      <c r="O310" s="89"/>
      <c r="P310" s="89"/>
      <c r="Q310" s="91"/>
      <c r="R310" s="21"/>
      <c r="S310" s="21"/>
      <c r="T310" s="22"/>
      <c r="U310" s="21"/>
      <c r="V310" s="21"/>
      <c r="W310" s="22"/>
      <c r="X310" s="23"/>
      <c r="Y310" s="23"/>
      <c r="Z310" s="24"/>
      <c r="AA310" s="25">
        <f t="shared" si="21"/>
        <v>58.41</v>
      </c>
      <c r="AB310" s="266">
        <f t="shared" si="22"/>
        <v>0</v>
      </c>
      <c r="AC310" s="26"/>
      <c r="AD310" s="26"/>
      <c r="AE310" s="26"/>
      <c r="AF310" s="26"/>
      <c r="AG310" s="27"/>
      <c r="AH310" s="26"/>
      <c r="AI310" s="26"/>
      <c r="AJ310" s="26"/>
      <c r="AK310" s="26"/>
      <c r="AL310" s="26"/>
      <c r="AM310" s="26"/>
      <c r="AN310">
        <v>83</v>
      </c>
    </row>
    <row r="311" spans="1:40" ht="14" x14ac:dyDescent="0.25">
      <c r="A31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11" s="11">
        <v>720</v>
      </c>
      <c r="C311" s="120" t="str">
        <f t="shared" si="25"/>
        <v>3级-3级</v>
      </c>
      <c r="D311" s="120" t="s">
        <v>33</v>
      </c>
      <c r="E311" s="120" t="s">
        <v>117</v>
      </c>
      <c r="F311" s="120" t="s">
        <v>33</v>
      </c>
      <c r="G311" s="120" t="s">
        <v>65</v>
      </c>
      <c r="H311" s="280">
        <f>IF(I311="主营业务收入",1,IF(I311="营业收入",2,IF(I311="租赁收入",3,IF(I311="利息收入",4,IF(I311="企业拆借利息收入",5,IF(I311="其他业务收入",6,IF(I311="其他收入",7,IF(I311="主营业务成本",8,IF(I311="营业成本",9,IF(I311="生产成本",10,IF(I311="其他业务成本",11,IF(I311="主营业务支出",12,IF(I311="其他业务支出",13,IF(I311="营业外支出",14,IF(I311="材料采购",15,IF(I311="库存商品",16,IF(I311="库存内销商品",17,IF(I311="其他应收款",18,IF(I311="长期股权投资",19,IF(I311="其他应付款",20,IF(I311="财务费用",21,IF(I311="管理费用",22,IF(I311="管理费",23,IF(I311="销售费用",24,IF(I311="投资收益",25,IF(I311="资产处置收益",26,B))))))))))))))))))))))))))</f>
        <v>1</v>
      </c>
      <c r="I311" s="122" t="s">
        <v>144</v>
      </c>
      <c r="J311" s="122"/>
      <c r="K311" s="202">
        <v>58.41</v>
      </c>
      <c r="L311" s="122"/>
      <c r="M311" s="122"/>
      <c r="N311" s="202"/>
      <c r="O311" s="125"/>
      <c r="P311" s="125"/>
      <c r="Q311" s="124"/>
      <c r="R311" s="21"/>
      <c r="S311" s="21"/>
      <c r="T311" s="22"/>
      <c r="U311" s="22"/>
      <c r="V311" s="22"/>
      <c r="W311" s="22"/>
      <c r="X311" s="22"/>
      <c r="Y311" s="22"/>
      <c r="Z311" s="24"/>
      <c r="AA311" s="25">
        <f t="shared" ref="AA311:AA374" si="26">ROUND(K311-W311-Z311,2)</f>
        <v>58.41</v>
      </c>
      <c r="AB311" s="266">
        <f t="shared" ref="AB311:AB331" si="27">ROUND(N311+Q311-T311,2)</f>
        <v>0</v>
      </c>
      <c r="AC311" s="26"/>
      <c r="AD311" s="26"/>
      <c r="AE311" s="26"/>
      <c r="AF311" s="26"/>
      <c r="AG311" s="27"/>
      <c r="AH311" s="26"/>
      <c r="AI311" s="26"/>
      <c r="AJ311" s="26"/>
      <c r="AK311" s="26"/>
      <c r="AL311" s="26"/>
      <c r="AM311" s="26"/>
      <c r="AN311">
        <v>596</v>
      </c>
    </row>
    <row r="312" spans="1:40" ht="14" x14ac:dyDescent="0.25">
      <c r="A312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12" s="11">
        <v>793</v>
      </c>
      <c r="C312" s="12" t="str">
        <f t="shared" si="25"/>
        <v>2级-3级</v>
      </c>
      <c r="D312" s="12" t="s">
        <v>29</v>
      </c>
      <c r="E312" s="12" t="s">
        <v>44</v>
      </c>
      <c r="F312" s="12" t="s">
        <v>33</v>
      </c>
      <c r="G312" s="85" t="s">
        <v>34</v>
      </c>
      <c r="H312" s="280">
        <f>IF(I312="主营业务收入",1,IF(I312="营业收入",2,IF(I312="租赁收入",3,IF(I312="利息收入",4,IF(I312="企业拆借利息收入",5,IF(I312="其他业务收入",6,IF(I312="其他收入",7,IF(I312="主营业务成本",8,IF(I312="营业成本",9,IF(I312="生产成本",10,IF(I312="其他业务成本",11,IF(I312="主营业务支出",12,IF(I312="其他业务支出",13,IF(I312="营业外支出",14,IF(I312="材料采购",15,IF(I312="库存商品",16,IF(I312="库存内销商品",17,IF(I312="其他应收款",18,IF(I312="长期股权投资",19,IF(I312="其他应付款",20,IF(I312="财务费用",21,IF(I312="管理费用",22,IF(I312="管理费",23,IF(I312="销售费用",24,IF(I312="投资收益",25,IF(I312="资产处置收益",26,B))))))))))))))))))))))))))</f>
        <v>1</v>
      </c>
      <c r="I312" s="122" t="s">
        <v>144</v>
      </c>
      <c r="J312" s="87"/>
      <c r="K312" s="202">
        <v>37.159999999999997</v>
      </c>
      <c r="L312" s="87"/>
      <c r="M312" s="87"/>
      <c r="N312" s="207"/>
      <c r="O312" s="89"/>
      <c r="P312" s="89"/>
      <c r="Q312" s="91"/>
      <c r="R312" s="21"/>
      <c r="S312" s="21"/>
      <c r="T312" s="22"/>
      <c r="U312" s="21"/>
      <c r="V312" s="21"/>
      <c r="W312" s="22"/>
      <c r="X312" s="23"/>
      <c r="Y312" s="23"/>
      <c r="Z312" s="24"/>
      <c r="AA312" s="25">
        <f t="shared" si="26"/>
        <v>37.159999999999997</v>
      </c>
      <c r="AB312" s="266">
        <f t="shared" si="27"/>
        <v>0</v>
      </c>
      <c r="AC312" s="26"/>
      <c r="AD312" s="26"/>
      <c r="AE312" s="26"/>
      <c r="AF312" s="26"/>
      <c r="AG312" s="27"/>
      <c r="AH312" s="26"/>
      <c r="AI312" s="26"/>
      <c r="AJ312" s="26"/>
      <c r="AK312" s="26"/>
      <c r="AL312" s="26"/>
      <c r="AM312" s="26"/>
      <c r="AN312">
        <v>664</v>
      </c>
    </row>
    <row r="313" spans="1:40" ht="14" x14ac:dyDescent="0.25">
      <c r="A313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13" s="11">
        <v>766</v>
      </c>
      <c r="C313" s="12" t="str">
        <f t="shared" si="25"/>
        <v>2级-3级</v>
      </c>
      <c r="D313" s="12" t="s">
        <v>29</v>
      </c>
      <c r="E313" s="12" t="s">
        <v>44</v>
      </c>
      <c r="F313" s="12" t="s">
        <v>33</v>
      </c>
      <c r="G313" s="12" t="s">
        <v>338</v>
      </c>
      <c r="H313" s="280">
        <f>IF(I313="主营业务收入",1,IF(I313="营业收入",2,IF(I313="租赁收入",3,IF(I313="利息收入",4,IF(I313="企业拆借利息收入",5,IF(I313="其他业务收入",6,IF(I313="其他收入",7,IF(I313="主营业务成本",8,IF(I313="营业成本",9,IF(I313="生产成本",10,IF(I313="其他业务成本",11,IF(I313="主营业务支出",12,IF(I313="其他业务支出",13,IF(I313="营业外支出",14,IF(I313="材料采购",15,IF(I313="库存商品",16,IF(I313="库存内销商品",17,IF(I313="其他应收款",18,IF(I313="长期股权投资",19,IF(I313="其他应付款",20,IF(I313="财务费用",21,IF(I313="管理费用",22,IF(I313="管理费",23,IF(I313="销售费用",24,IF(I313="投资收益",25,IF(I313="资产处置收益",26,B))))))))))))))))))))))))))</f>
        <v>1</v>
      </c>
      <c r="I313" s="122" t="s">
        <v>144</v>
      </c>
      <c r="J313" s="16"/>
      <c r="K313" s="201">
        <v>37.159999999999997</v>
      </c>
      <c r="L313" s="16"/>
      <c r="M313" s="16"/>
      <c r="N313" s="207"/>
      <c r="O313" s="89"/>
      <c r="P313" s="89"/>
      <c r="Q313" s="91"/>
      <c r="R313" s="21"/>
      <c r="S313" s="21"/>
      <c r="T313" s="22"/>
      <c r="U313" s="21"/>
      <c r="V313" s="21"/>
      <c r="W313" s="22"/>
      <c r="X313" s="23"/>
      <c r="Y313" s="23"/>
      <c r="Z313" s="24"/>
      <c r="AA313" s="25">
        <f t="shared" si="26"/>
        <v>37.159999999999997</v>
      </c>
      <c r="AB313" s="266">
        <f t="shared" si="27"/>
        <v>0</v>
      </c>
      <c r="AC313" s="26"/>
      <c r="AD313" s="26"/>
      <c r="AE313" s="26"/>
      <c r="AF313" s="26"/>
      <c r="AG313" s="27"/>
      <c r="AH313" s="26"/>
      <c r="AI313" s="26"/>
      <c r="AJ313" s="26"/>
      <c r="AK313" s="26"/>
      <c r="AL313" s="26"/>
      <c r="AM313" s="26"/>
      <c r="AN313">
        <v>639</v>
      </c>
    </row>
    <row r="314" spans="1:40" ht="14" x14ac:dyDescent="0.25">
      <c r="A31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14" s="11">
        <v>721</v>
      </c>
      <c r="C314" s="120" t="str">
        <f t="shared" si="25"/>
        <v>3级-3级</v>
      </c>
      <c r="D314" s="120" t="s">
        <v>33</v>
      </c>
      <c r="E314" s="120" t="s">
        <v>117</v>
      </c>
      <c r="F314" s="120" t="s">
        <v>33</v>
      </c>
      <c r="G314" s="120" t="s">
        <v>34</v>
      </c>
      <c r="H314" s="280">
        <f>IF(I314="主营业务收入",1,IF(I314="营业收入",2,IF(I314="租赁收入",3,IF(I314="利息收入",4,IF(I314="企业拆借利息收入",5,IF(I314="其他业务收入",6,IF(I314="其他收入",7,IF(I314="主营业务成本",8,IF(I314="营业成本",9,IF(I314="生产成本",10,IF(I314="其他业务成本",11,IF(I314="主营业务支出",12,IF(I314="其他业务支出",13,IF(I314="营业外支出",14,IF(I314="材料采购",15,IF(I314="库存商品",16,IF(I314="库存内销商品",17,IF(I314="其他应收款",18,IF(I314="长期股权投资",19,IF(I314="其他应付款",20,IF(I314="财务费用",21,IF(I314="管理费用",22,IF(I314="管理费",23,IF(I314="销售费用",24,IF(I314="投资收益",25,IF(I314="资产处置收益",26,B))))))))))))))))))))))))))</f>
        <v>1</v>
      </c>
      <c r="I314" s="122" t="s">
        <v>144</v>
      </c>
      <c r="J314" s="122"/>
      <c r="K314" s="202">
        <v>29.2</v>
      </c>
      <c r="L314" s="122"/>
      <c r="M314" s="122"/>
      <c r="N314" s="202"/>
      <c r="O314" s="125"/>
      <c r="P314" s="125"/>
      <c r="Q314" s="124"/>
      <c r="R314" s="21"/>
      <c r="S314" s="21"/>
      <c r="T314" s="22"/>
      <c r="U314" s="22"/>
      <c r="V314" s="22"/>
      <c r="W314" s="22"/>
      <c r="X314" s="22"/>
      <c r="Y314" s="22"/>
      <c r="Z314" s="24"/>
      <c r="AA314" s="25">
        <f t="shared" si="26"/>
        <v>29.2</v>
      </c>
      <c r="AB314" s="266">
        <f t="shared" si="27"/>
        <v>0</v>
      </c>
      <c r="AC314" s="26"/>
      <c r="AD314" s="26"/>
      <c r="AE314" s="26"/>
      <c r="AF314" s="26"/>
      <c r="AG314" s="27"/>
      <c r="AH314" s="26"/>
      <c r="AI314" s="26"/>
      <c r="AJ314" s="26"/>
      <c r="AK314" s="26"/>
      <c r="AL314" s="26"/>
      <c r="AM314" s="26"/>
      <c r="AN314">
        <v>597</v>
      </c>
    </row>
    <row r="315" spans="1:40" ht="14" x14ac:dyDescent="0.25">
      <c r="A31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15" s="11">
        <v>751</v>
      </c>
      <c r="C315" s="12" t="str">
        <f t="shared" si="25"/>
        <v>2级-3级</v>
      </c>
      <c r="D315" s="12" t="s">
        <v>29</v>
      </c>
      <c r="E315" s="12" t="s">
        <v>44</v>
      </c>
      <c r="F315" s="12" t="s">
        <v>33</v>
      </c>
      <c r="G315" s="12" t="s">
        <v>183</v>
      </c>
      <c r="H315" s="280">
        <f>IF(I315="主营业务收入",1,IF(I315="营业收入",2,IF(I315="租赁收入",3,IF(I315="利息收入",4,IF(I315="企业拆借利息收入",5,IF(I315="其他业务收入",6,IF(I315="其他收入",7,IF(I315="主营业务成本",8,IF(I315="营业成本",9,IF(I315="生产成本",10,IF(I315="其他业务成本",11,IF(I315="主营业务支出",12,IF(I315="其他业务支出",13,IF(I315="营业外支出",14,IF(I315="材料采购",15,IF(I315="库存商品",16,IF(I315="库存内销商品",17,IF(I315="其他应收款",18,IF(I315="长期股权投资",19,IF(I315="其他应付款",20,IF(I315="财务费用",21,IF(I315="管理费用",22,IF(I315="管理费",23,IF(I315="销售费用",24,IF(I315="投资收益",25,IF(I315="资产处置收益",26,B))))))))))))))))))))))))))</f>
        <v>1</v>
      </c>
      <c r="I315" s="122" t="s">
        <v>144</v>
      </c>
      <c r="J315" s="16"/>
      <c r="K315" s="201">
        <v>24.78</v>
      </c>
      <c r="L315" s="16"/>
      <c r="M315" s="16"/>
      <c r="N315" s="207"/>
      <c r="O315" s="89"/>
      <c r="P315" s="90"/>
      <c r="Q315" s="91"/>
      <c r="R315" s="21"/>
      <c r="S315" s="21"/>
      <c r="T315" s="22"/>
      <c r="U315" s="21"/>
      <c r="V315" s="21"/>
      <c r="W315" s="22"/>
      <c r="X315" s="23"/>
      <c r="Y315" s="23"/>
      <c r="Z315" s="24"/>
      <c r="AA315" s="25">
        <f t="shared" si="26"/>
        <v>24.78</v>
      </c>
      <c r="AB315" s="266">
        <f t="shared" si="27"/>
        <v>0</v>
      </c>
      <c r="AC315" s="26"/>
      <c r="AD315" s="26"/>
      <c r="AE315" s="26"/>
      <c r="AF315" s="26"/>
      <c r="AG315" s="27"/>
      <c r="AH315" s="26"/>
      <c r="AI315" s="26"/>
      <c r="AJ315" s="26"/>
      <c r="AK315" s="26"/>
      <c r="AL315" s="26"/>
      <c r="AM315" s="26"/>
      <c r="AN315">
        <v>624</v>
      </c>
    </row>
    <row r="316" spans="1:40" ht="14" x14ac:dyDescent="0.25">
      <c r="A31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16" s="11">
        <v>761</v>
      </c>
      <c r="C316" s="12" t="str">
        <f t="shared" si="25"/>
        <v>2级-3级</v>
      </c>
      <c r="D316" s="12" t="s">
        <v>29</v>
      </c>
      <c r="E316" s="12" t="s">
        <v>44</v>
      </c>
      <c r="F316" s="12" t="s">
        <v>33</v>
      </c>
      <c r="G316" s="12" t="s">
        <v>211</v>
      </c>
      <c r="H316" s="280">
        <f>IF(I316="主营业务收入",1,IF(I316="营业收入",2,IF(I316="租赁收入",3,IF(I316="利息收入",4,IF(I316="企业拆借利息收入",5,IF(I316="其他业务收入",6,IF(I316="其他收入",7,IF(I316="主营业务成本",8,IF(I316="营业成本",9,IF(I316="生产成本",10,IF(I316="其他业务成本",11,IF(I316="主营业务支出",12,IF(I316="其他业务支出",13,IF(I316="营业外支出",14,IF(I316="材料采购",15,IF(I316="库存商品",16,IF(I316="库存内销商品",17,IF(I316="其他应收款",18,IF(I316="长期股权投资",19,IF(I316="其他应付款",20,IF(I316="财务费用",21,IF(I316="管理费用",22,IF(I316="管理费",23,IF(I316="销售费用",24,IF(I316="投资收益",25,IF(I316="资产处置收益",26,B))))))))))))))))))))))))))</f>
        <v>1</v>
      </c>
      <c r="I316" s="122" t="s">
        <v>144</v>
      </c>
      <c r="J316" s="16"/>
      <c r="K316" s="201">
        <v>24.78</v>
      </c>
      <c r="L316" s="16"/>
      <c r="M316" s="16"/>
      <c r="N316" s="207"/>
      <c r="O316" s="89"/>
      <c r="P316" s="89"/>
      <c r="Q316" s="91"/>
      <c r="R316" s="21"/>
      <c r="S316" s="21"/>
      <c r="T316" s="22"/>
      <c r="U316" s="21"/>
      <c r="V316" s="21"/>
      <c r="W316" s="22"/>
      <c r="X316" s="23"/>
      <c r="Y316" s="23"/>
      <c r="Z316" s="24"/>
      <c r="AA316" s="25">
        <f t="shared" si="26"/>
        <v>24.78</v>
      </c>
      <c r="AB316" s="266">
        <f t="shared" si="27"/>
        <v>0</v>
      </c>
      <c r="AC316" s="26"/>
      <c r="AD316" s="26"/>
      <c r="AE316" s="26"/>
      <c r="AF316" s="26"/>
      <c r="AG316" s="27"/>
      <c r="AH316" s="26"/>
      <c r="AI316" s="26"/>
      <c r="AJ316" s="26"/>
      <c r="AK316" s="26"/>
      <c r="AL316" s="26"/>
      <c r="AM316" s="26"/>
      <c r="AN316">
        <v>634</v>
      </c>
    </row>
    <row r="317" spans="1:40" ht="14" x14ac:dyDescent="0.25">
      <c r="A317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17" s="11">
        <v>765</v>
      </c>
      <c r="C317" s="12" t="str">
        <f t="shared" si="25"/>
        <v>2级-3级</v>
      </c>
      <c r="D317" s="12" t="s">
        <v>29</v>
      </c>
      <c r="E317" s="12" t="s">
        <v>44</v>
      </c>
      <c r="F317" s="12" t="s">
        <v>33</v>
      </c>
      <c r="G317" s="12" t="s">
        <v>337</v>
      </c>
      <c r="H317" s="280">
        <f>IF(I317="主营业务收入",1,IF(I317="营业收入",2,IF(I317="租赁收入",3,IF(I317="利息收入",4,IF(I317="企业拆借利息收入",5,IF(I317="其他业务收入",6,IF(I317="其他收入",7,IF(I317="主营业务成本",8,IF(I317="营业成本",9,IF(I317="生产成本",10,IF(I317="其他业务成本",11,IF(I317="主营业务支出",12,IF(I317="其他业务支出",13,IF(I317="营业外支出",14,IF(I317="材料采购",15,IF(I317="库存商品",16,IF(I317="库存内销商品",17,IF(I317="其他应收款",18,IF(I317="长期股权投资",19,IF(I317="其他应付款",20,IF(I317="财务费用",21,IF(I317="管理费用",22,IF(I317="管理费",23,IF(I317="销售费用",24,IF(I317="投资收益",25,IF(I317="资产处置收益",26,B))))))))))))))))))))))))))</f>
        <v>1</v>
      </c>
      <c r="I317" s="122" t="s">
        <v>144</v>
      </c>
      <c r="J317" s="16"/>
      <c r="K317" s="201">
        <v>12.38</v>
      </c>
      <c r="L317" s="16"/>
      <c r="M317" s="16"/>
      <c r="N317" s="207"/>
      <c r="O317" s="89"/>
      <c r="P317" s="89"/>
      <c r="Q317" s="91"/>
      <c r="R317" s="21"/>
      <c r="S317" s="21"/>
      <c r="T317" s="22"/>
      <c r="U317" s="21"/>
      <c r="V317" s="21"/>
      <c r="W317" s="22"/>
      <c r="X317" s="23"/>
      <c r="Y317" s="23"/>
      <c r="Z317" s="24"/>
      <c r="AA317" s="25">
        <f t="shared" si="26"/>
        <v>12.38</v>
      </c>
      <c r="AB317" s="266">
        <f t="shared" si="27"/>
        <v>0</v>
      </c>
      <c r="AC317" s="26"/>
      <c r="AD317" s="26"/>
      <c r="AE317" s="26"/>
      <c r="AF317" s="26"/>
      <c r="AG317" s="27"/>
      <c r="AH317" s="26"/>
      <c r="AI317" s="26"/>
      <c r="AJ317" s="26"/>
      <c r="AK317" s="26"/>
      <c r="AL317" s="26"/>
      <c r="AM317" s="26"/>
      <c r="AN317">
        <v>638</v>
      </c>
    </row>
    <row r="318" spans="1:40" ht="13" customHeight="1" x14ac:dyDescent="0.25">
      <c r="A31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18" s="11">
        <v>305</v>
      </c>
      <c r="C318" s="12" t="str">
        <f t="shared" si="25"/>
        <v>4级-2级</v>
      </c>
      <c r="D318" s="12" t="s">
        <v>37</v>
      </c>
      <c r="E318" s="12" t="s">
        <v>42</v>
      </c>
      <c r="F318" s="12" t="s">
        <v>29</v>
      </c>
      <c r="G318" s="268" t="s">
        <v>44</v>
      </c>
      <c r="H318" s="280">
        <f>IF(I318="主营业务收入",1,IF(I318="营业收入",2,IF(I318="租赁收入",3,IF(I318="利息收入",4,IF(I318="企业拆借利息收入",5,IF(I318="其他业务收入",6,IF(I318="其他收入",7,IF(I318="主营业务成本",8,IF(I318="营业成本",9,IF(I318="生产成本",10,IF(I318="其他业务成本",11,IF(I318="主营业务支出",12,IF(I318="其他业务支出",13,IF(I318="营业外支出",14,IF(I318="材料采购",15,IF(I318="库存商品",16,IF(I318="库存内销商品",17,IF(I318="其他应收款",18,IF(I318="长期股权投资",19,IF(I318="其他应付款",20,IF(I318="财务费用",21,IF(I318="管理费用",22,IF(I318="管理费",23,IF(I318="销售费用",24,IF(I318="投资收益",25,IF(I318="资产处置收益",26,B))))))))))))))))))))))))))</f>
        <v>1</v>
      </c>
      <c r="I318" s="363" t="s">
        <v>144</v>
      </c>
      <c r="J318" s="14" t="s">
        <v>303</v>
      </c>
      <c r="K318" s="202">
        <v>-362972.21</v>
      </c>
      <c r="L318" s="87"/>
      <c r="M318" s="87"/>
      <c r="N318" s="207"/>
      <c r="O318" s="89"/>
      <c r="P318" s="89"/>
      <c r="Q318" s="91"/>
      <c r="R318" s="21"/>
      <c r="S318" s="21"/>
      <c r="T318" s="22"/>
      <c r="U318" s="21"/>
      <c r="V318" s="21"/>
      <c r="W318" s="22"/>
      <c r="X318" s="23"/>
      <c r="Y318" s="23"/>
      <c r="Z318" s="24"/>
      <c r="AA318" s="25">
        <f t="shared" si="26"/>
        <v>-362972.21</v>
      </c>
      <c r="AB318" s="266">
        <f t="shared" si="27"/>
        <v>0</v>
      </c>
      <c r="AC318" s="26"/>
      <c r="AD318" s="26"/>
      <c r="AE318" s="26"/>
      <c r="AF318" s="26"/>
      <c r="AG318" s="27"/>
      <c r="AH318" s="26"/>
      <c r="AI318" s="26"/>
      <c r="AJ318" s="26"/>
      <c r="AK318" s="26"/>
      <c r="AL318" s="26"/>
      <c r="AM318" s="26"/>
      <c r="AN318">
        <v>249</v>
      </c>
    </row>
    <row r="319" spans="1:40" ht="14" x14ac:dyDescent="0.25">
      <c r="A319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19" s="11">
        <v>48</v>
      </c>
      <c r="C319" s="12" t="str">
        <f t="shared" si="25"/>
        <v>2级-2级</v>
      </c>
      <c r="D319" s="12" t="s">
        <v>29</v>
      </c>
      <c r="E319" s="12" t="s">
        <v>47</v>
      </c>
      <c r="F319" s="12" t="s">
        <v>29</v>
      </c>
      <c r="G319" s="12" t="s">
        <v>125</v>
      </c>
      <c r="H319" s="280">
        <f>IF(I319="主营业务收入",1,IF(I319="营业收入",2,IF(I319="租赁收入",3,IF(I319="利息收入",4,IF(I319="企业拆借利息收入",5,IF(I319="其他业务收入",6,IF(I319="其他收入",7,IF(I319="主营业务成本",8,IF(I319="营业成本",9,IF(I319="生产成本",10,IF(I319="其他业务成本",11,IF(I319="主营业务支出",12,IF(I319="其他业务支出",13,IF(I319="营业外支出",14,IF(I319="材料采购",15,IF(I319="库存商品",16,IF(I319="库存内销商品",17,IF(I319="其他应收款",18,IF(I319="长期股权投资",19,IF(I319="其他应付款",20,IF(I319="财务费用",21,IF(I319="管理费用",22,IF(I319="管理费",23,IF(I319="销售费用",24,IF(I319="投资收益",25,IF(I319="资产处置收益",26,B))))))))))))))))))))))))))</f>
        <v>2</v>
      </c>
      <c r="I319" s="122" t="s">
        <v>107</v>
      </c>
      <c r="J319" s="14" t="s">
        <v>94</v>
      </c>
      <c r="K319" s="201">
        <v>126605.5</v>
      </c>
      <c r="L319" s="16"/>
      <c r="M319" s="16"/>
      <c r="N319" s="207"/>
      <c r="O319" s="89"/>
      <c r="P319" s="89"/>
      <c r="Q319" s="91"/>
      <c r="R319" s="21"/>
      <c r="S319" s="21"/>
      <c r="T319" s="22"/>
      <c r="U319" s="21" t="s">
        <v>255</v>
      </c>
      <c r="V319" s="21"/>
      <c r="W319" s="22">
        <v>126605.5</v>
      </c>
      <c r="X319" s="23"/>
      <c r="Y319" s="23"/>
      <c r="Z319" s="24"/>
      <c r="AA319" s="25">
        <f t="shared" si="26"/>
        <v>0</v>
      </c>
      <c r="AB319" s="266">
        <f t="shared" si="27"/>
        <v>0</v>
      </c>
      <c r="AC319" s="26"/>
      <c r="AD319" s="26"/>
      <c r="AE319" s="26"/>
      <c r="AF319" s="26"/>
      <c r="AG319" s="27"/>
      <c r="AH319" s="26"/>
      <c r="AI319" s="26"/>
      <c r="AJ319" s="26"/>
      <c r="AK319" s="26"/>
      <c r="AL319" s="26"/>
      <c r="AM319" s="26"/>
      <c r="AN319">
        <v>41</v>
      </c>
    </row>
    <row r="320" spans="1:40" ht="14" x14ac:dyDescent="0.25">
      <c r="A320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320" s="11">
        <v>78</v>
      </c>
      <c r="C320" s="12" t="str">
        <f t="shared" si="25"/>
        <v>3级-2级</v>
      </c>
      <c r="D320" s="12" t="s">
        <v>33</v>
      </c>
      <c r="E320" s="12" t="s">
        <v>127</v>
      </c>
      <c r="F320" s="12" t="s">
        <v>29</v>
      </c>
      <c r="G320" s="12" t="s">
        <v>125</v>
      </c>
      <c r="H320" s="280">
        <f>IF(I320="主营业务收入",1,IF(I320="营业收入",2,IF(I320="租赁收入",3,IF(I320="利息收入",4,IF(I320="企业拆借利息收入",5,IF(I320="其他业务收入",6,IF(I320="其他收入",7,IF(I320="主营业务成本",8,IF(I320="营业成本",9,IF(I320="生产成本",10,IF(I320="其他业务成本",11,IF(I320="主营业务支出",12,IF(I320="其他业务支出",13,IF(I320="营业外支出",14,IF(I320="材料采购",15,IF(I320="库存商品",16,IF(I320="库存内销商品",17,IF(I320="其他应收款",18,IF(I320="长期股权投资",19,IF(I320="其他应付款",20,IF(I320="财务费用",21,IF(I320="管理费用",22,IF(I320="管理费",23,IF(I320="销售费用",24,IF(I320="投资收益",25,IF(I320="资产处置收益",26,B))))))))))))))))))))))))))</f>
        <v>2</v>
      </c>
      <c r="I320" s="122" t="s">
        <v>107</v>
      </c>
      <c r="J320" s="16"/>
      <c r="K320" s="201">
        <v>65787.61</v>
      </c>
      <c r="L320" s="16"/>
      <c r="M320" s="16"/>
      <c r="N320" s="207"/>
      <c r="O320" s="89"/>
      <c r="P320" s="90"/>
      <c r="Q320" s="91"/>
      <c r="R320" s="21"/>
      <c r="S320" s="21"/>
      <c r="T320" s="22"/>
      <c r="U320" s="21"/>
      <c r="V320" s="21"/>
      <c r="W320" s="22"/>
      <c r="X320" s="23"/>
      <c r="Y320" s="23"/>
      <c r="Z320" s="24"/>
      <c r="AA320" s="25">
        <f t="shared" si="26"/>
        <v>65787.61</v>
      </c>
      <c r="AB320" s="266">
        <f t="shared" si="27"/>
        <v>0</v>
      </c>
      <c r="AC320" s="26"/>
      <c r="AD320" s="26"/>
      <c r="AE320" s="26"/>
      <c r="AF320" s="26"/>
      <c r="AG320" s="27"/>
      <c r="AH320" s="26"/>
      <c r="AI320" s="26"/>
      <c r="AJ320" s="26"/>
      <c r="AK320" s="26"/>
      <c r="AL320" s="26"/>
      <c r="AM320" s="26"/>
      <c r="AN320">
        <v>65</v>
      </c>
    </row>
    <row r="321" spans="1:40" ht="14" x14ac:dyDescent="0.25">
      <c r="A321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21" s="11">
        <v>49</v>
      </c>
      <c r="C321" s="12" t="str">
        <f t="shared" si="25"/>
        <v>2级-3级</v>
      </c>
      <c r="D321" s="12" t="s">
        <v>29</v>
      </c>
      <c r="E321" s="12" t="s">
        <v>47</v>
      </c>
      <c r="F321" s="12" t="s">
        <v>33</v>
      </c>
      <c r="G321" s="12" t="s">
        <v>127</v>
      </c>
      <c r="H321" s="280">
        <f>IF(I321="主营业务收入",1,IF(I321="营业收入",2,IF(I321="租赁收入",3,IF(I321="利息收入",4,IF(I321="企业拆借利息收入",5,IF(I321="其他业务收入",6,IF(I321="其他收入",7,IF(I321="主营业务成本",8,IF(I321="营业成本",9,IF(I321="生产成本",10,IF(I321="其他业务成本",11,IF(I321="主营业务支出",12,IF(I321="其他业务支出",13,IF(I321="营业外支出",14,IF(I321="材料采购",15,IF(I321="库存商品",16,IF(I321="库存内销商品",17,IF(I321="其他应收款",18,IF(I321="长期股权投资",19,IF(I321="其他应付款",20,IF(I321="财务费用",21,IF(I321="管理费用",22,IF(I321="管理费",23,IF(I321="销售费用",24,IF(I321="投资收益",25,IF(I321="资产处置收益",26,B))))))))))))))))))))))))))</f>
        <v>2</v>
      </c>
      <c r="I321" s="122" t="s">
        <v>107</v>
      </c>
      <c r="J321" s="14" t="s">
        <v>94</v>
      </c>
      <c r="K321" s="201">
        <v>38990.83</v>
      </c>
      <c r="L321" s="16"/>
      <c r="M321" s="16"/>
      <c r="N321" s="207"/>
      <c r="O321" s="89"/>
      <c r="P321" s="89"/>
      <c r="Q321" s="91"/>
      <c r="R321" s="21"/>
      <c r="S321" s="21"/>
      <c r="T321" s="22"/>
      <c r="U321" s="21"/>
      <c r="V321" s="21"/>
      <c r="W321" s="22"/>
      <c r="X321" s="23"/>
      <c r="Y321" s="23"/>
      <c r="Z321" s="24"/>
      <c r="AA321" s="25">
        <f t="shared" si="26"/>
        <v>38990.83</v>
      </c>
      <c r="AB321" s="266">
        <f t="shared" si="27"/>
        <v>0</v>
      </c>
      <c r="AC321" s="26"/>
      <c r="AD321" s="26"/>
      <c r="AE321" s="26"/>
      <c r="AF321" s="26"/>
      <c r="AG321" s="27"/>
      <c r="AH321" s="26"/>
      <c r="AI321" s="26"/>
      <c r="AJ321" s="26"/>
      <c r="AK321" s="26"/>
      <c r="AL321" s="26"/>
      <c r="AM321" s="26"/>
      <c r="AN321">
        <v>42</v>
      </c>
    </row>
    <row r="322" spans="1:40" ht="14" x14ac:dyDescent="0.25">
      <c r="A322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22" s="11">
        <v>52</v>
      </c>
      <c r="C322" s="12" t="str">
        <f t="shared" si="25"/>
        <v>2级-2级</v>
      </c>
      <c r="D322" s="12" t="s">
        <v>29</v>
      </c>
      <c r="E322" s="12" t="s">
        <v>47</v>
      </c>
      <c r="F322" s="12" t="s">
        <v>29</v>
      </c>
      <c r="G322" s="12" t="s">
        <v>131</v>
      </c>
      <c r="H322" s="280">
        <f>IF(I322="主营业务收入",1,IF(I322="营业收入",2,IF(I322="租赁收入",3,IF(I322="利息收入",4,IF(I322="企业拆借利息收入",5,IF(I322="其他业务收入",6,IF(I322="其他收入",7,IF(I322="主营业务成本",8,IF(I322="营业成本",9,IF(I322="生产成本",10,IF(I322="其他业务成本",11,IF(I322="主营业务支出",12,IF(I322="其他业务支出",13,IF(I322="营业外支出",14,IF(I322="材料采购",15,IF(I322="库存商品",16,IF(I322="库存内销商品",17,IF(I322="其他应收款",18,IF(I322="长期股权投资",19,IF(I322="其他应付款",20,IF(I322="财务费用",21,IF(I322="管理费用",22,IF(I322="管理费",23,IF(I322="销售费用",24,IF(I322="投资收益",25,IF(I322="资产处置收益",26,B))))))))))))))))))))))))))</f>
        <v>2</v>
      </c>
      <c r="I322" s="122" t="s">
        <v>107</v>
      </c>
      <c r="J322" s="14" t="s">
        <v>132</v>
      </c>
      <c r="K322" s="201">
        <v>13176.72</v>
      </c>
      <c r="L322" s="16"/>
      <c r="M322" s="16"/>
      <c r="N322" s="207"/>
      <c r="O322" s="89"/>
      <c r="P322" s="89"/>
      <c r="Q322" s="91"/>
      <c r="R322" s="21"/>
      <c r="S322" s="21"/>
      <c r="T322" s="22"/>
      <c r="U322" s="21"/>
      <c r="V322" s="21"/>
      <c r="W322" s="22"/>
      <c r="X322" s="23"/>
      <c r="Y322" s="23"/>
      <c r="Z322" s="24"/>
      <c r="AA322" s="25">
        <f t="shared" si="26"/>
        <v>13176.72</v>
      </c>
      <c r="AB322" s="266">
        <f t="shared" si="27"/>
        <v>0</v>
      </c>
      <c r="AC322" s="26"/>
      <c r="AD322" s="26"/>
      <c r="AE322" s="26"/>
      <c r="AF322" s="26"/>
      <c r="AG322" s="27"/>
      <c r="AH322" s="26"/>
      <c r="AI322" s="26"/>
      <c r="AJ322" s="26"/>
      <c r="AK322" s="26"/>
      <c r="AL322" s="26"/>
      <c r="AM322" s="26"/>
      <c r="AN322">
        <v>43</v>
      </c>
    </row>
    <row r="323" spans="1:40" ht="14" x14ac:dyDescent="0.25">
      <c r="A323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23" s="11">
        <v>59</v>
      </c>
      <c r="C323" s="12" t="str">
        <f t="shared" si="25"/>
        <v>2级-3级</v>
      </c>
      <c r="D323" s="12" t="s">
        <v>29</v>
      </c>
      <c r="E323" s="12" t="s">
        <v>47</v>
      </c>
      <c r="F323" s="12" t="s">
        <v>33</v>
      </c>
      <c r="G323" s="12" t="s">
        <v>127</v>
      </c>
      <c r="H323" s="280">
        <f>IF(I323="主营业务收入",1,IF(I323="营业收入",2,IF(I323="租赁收入",3,IF(I323="利息收入",4,IF(I323="企业拆借利息收入",5,IF(I323="其他业务收入",6,IF(I323="其他收入",7,IF(I323="主营业务成本",8,IF(I323="营业成本",9,IF(I323="生产成本",10,IF(I323="其他业务成本",11,IF(I323="主营业务支出",12,IF(I323="其他业务支出",13,IF(I323="营业外支出",14,IF(I323="材料采购",15,IF(I323="库存商品",16,IF(I323="库存内销商品",17,IF(I323="其他应收款",18,IF(I323="长期股权投资",19,IF(I323="其他应付款",20,IF(I323="财务费用",21,IF(I323="管理费用",22,IF(I323="管理费",23,IF(I323="销售费用",24,IF(I323="投资收益",25,IF(I323="资产处置收益",26,B))))))))))))))))))))))))))</f>
        <v>2</v>
      </c>
      <c r="I323" s="122" t="s">
        <v>107</v>
      </c>
      <c r="J323" s="16" t="s">
        <v>113</v>
      </c>
      <c r="K323" s="201">
        <v>3699.62</v>
      </c>
      <c r="L323" s="16"/>
      <c r="M323" s="16"/>
      <c r="N323" s="207"/>
      <c r="O323" s="89"/>
      <c r="P323" s="89"/>
      <c r="Q323" s="91"/>
      <c r="R323" s="21"/>
      <c r="S323" s="21"/>
      <c r="T323" s="22"/>
      <c r="U323" s="21"/>
      <c r="V323" s="21"/>
      <c r="W323" s="22"/>
      <c r="X323" s="23"/>
      <c r="Y323" s="23"/>
      <c r="Z323" s="24"/>
      <c r="AA323" s="25">
        <f t="shared" si="26"/>
        <v>3699.62</v>
      </c>
      <c r="AB323" s="266">
        <f t="shared" si="27"/>
        <v>0</v>
      </c>
      <c r="AC323" s="26"/>
      <c r="AD323" s="26"/>
      <c r="AE323" s="26"/>
      <c r="AF323" s="26"/>
      <c r="AG323" s="27"/>
      <c r="AH323" s="26"/>
      <c r="AI323" s="26"/>
      <c r="AJ323" s="26"/>
      <c r="AK323" s="26"/>
      <c r="AL323" s="26"/>
      <c r="AM323" s="26"/>
      <c r="AN323">
        <v>48</v>
      </c>
    </row>
    <row r="324" spans="1:40" ht="14" x14ac:dyDescent="0.25">
      <c r="A324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324" s="11">
        <v>6</v>
      </c>
      <c r="C324" s="12" t="str">
        <f t="shared" si="25"/>
        <v>1级-4级</v>
      </c>
      <c r="D324" s="12" t="s">
        <v>27</v>
      </c>
      <c r="E324" s="12" t="s">
        <v>28</v>
      </c>
      <c r="F324" s="12" t="s">
        <v>37</v>
      </c>
      <c r="G324" s="12" t="s">
        <v>42</v>
      </c>
      <c r="H324" s="280">
        <f>IF(I324="主营业务收入",1,IF(I324="营业收入",2,IF(I324="租赁收入",3,IF(I324="利息收入",4,IF(I324="企业拆借利息收入",5,IF(I324="其他业务收入",6,IF(I324="其他收入",7,IF(I324="主营业务成本",8,IF(I324="营业成本",9,IF(I324="生产成本",10,IF(I324="其他业务成本",11,IF(I324="主营业务支出",12,IF(I324="其他业务支出",13,IF(I324="营业外支出",14,IF(I324="材料采购",15,IF(I324="库存商品",16,IF(I324="库存内销商品",17,IF(I324="其他应收款",18,IF(I324="长期股权投资",19,IF(I324="其他应付款",20,IF(I324="财务费用",21,IF(I324="管理费用",22,IF(I324="管理费",23,IF(I324="销售费用",24,IF(I324="投资收益",25,IF(I324="资产处置收益",26,B))))))))))))))))))))))))))</f>
        <v>3</v>
      </c>
      <c r="I324" s="122" t="s">
        <v>43</v>
      </c>
      <c r="J324" s="16"/>
      <c r="K324" s="201">
        <v>10966357.619999999</v>
      </c>
      <c r="L324" s="16"/>
      <c r="M324" s="16"/>
      <c r="N324" s="207"/>
      <c r="O324" s="89"/>
      <c r="P324" s="89"/>
      <c r="Q324" s="91"/>
      <c r="R324" s="21"/>
      <c r="S324" s="21"/>
      <c r="T324" s="22"/>
      <c r="U324" s="21" t="s">
        <v>676</v>
      </c>
      <c r="V324" s="21" t="s">
        <v>122</v>
      </c>
      <c r="W324" s="353">
        <v>11360278.180952379</v>
      </c>
      <c r="X324" s="23"/>
      <c r="Y324" s="23"/>
      <c r="Z324" s="24"/>
      <c r="AA324" s="25">
        <f t="shared" si="26"/>
        <v>-393920.56</v>
      </c>
      <c r="AB324" s="266">
        <f t="shared" si="27"/>
        <v>0</v>
      </c>
      <c r="AC324" s="26"/>
      <c r="AD324" s="26"/>
      <c r="AE324" s="26"/>
      <c r="AF324" s="26"/>
      <c r="AG324" s="27"/>
      <c r="AH324" s="26"/>
      <c r="AI324" s="26"/>
      <c r="AJ324" s="26"/>
      <c r="AK324" s="26"/>
      <c r="AL324" s="26"/>
      <c r="AM324" s="26"/>
      <c r="AN324">
        <v>5</v>
      </c>
    </row>
    <row r="325" spans="1:40" ht="14" x14ac:dyDescent="0.25">
      <c r="A325" s="174" t="str">
        <f t="shared" ref="A325:A331" si="28"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25" s="11">
        <v>295</v>
      </c>
      <c r="C325" s="12" t="str">
        <f t="shared" si="25"/>
        <v>4级-2级</v>
      </c>
      <c r="D325" s="12" t="s">
        <v>37</v>
      </c>
      <c r="E325" s="12" t="s">
        <v>42</v>
      </c>
      <c r="F325" s="12" t="s">
        <v>29</v>
      </c>
      <c r="G325" s="268" t="s">
        <v>56</v>
      </c>
      <c r="H325" s="280">
        <f>IF(I325="主营业务收入",1,IF(I325="营业收入",2,IF(I325="租赁收入",3,IF(I325="利息收入",4,IF(I325="企业拆借利息收入",5,IF(I325="其他业务收入",6,IF(I325="其他收入",7,IF(I325="主营业务成本",8,IF(I325="营业成本",9,IF(I325="生产成本",10,IF(I325="其他业务成本",11,IF(I325="主营业务支出",12,IF(I325="其他业务支出",13,IF(I325="营业外支出",14,IF(I325="材料采购",15,IF(I325="库存商品",16,IF(I325="库存内销商品",17,IF(I325="其他应收款",18,IF(I325="长期股权投资",19,IF(I325="其他应付款",20,IF(I325="财务费用",21,IF(I325="管理费用",22,IF(I325="管理费",23,IF(I325="销售费用",24,IF(I325="投资收益",25,IF(I325="资产处置收益",26,B))))))))))))))))))))))))))</f>
        <v>3</v>
      </c>
      <c r="I325" s="363" t="s">
        <v>43</v>
      </c>
      <c r="J325" s="14" t="s">
        <v>122</v>
      </c>
      <c r="K325" s="202">
        <v>2377981.6800000006</v>
      </c>
      <c r="L325" s="87"/>
      <c r="M325" s="87"/>
      <c r="N325" s="207"/>
      <c r="O325" s="89"/>
      <c r="P325" s="90"/>
      <c r="Q325" s="91"/>
      <c r="R325" s="21"/>
      <c r="S325" s="21"/>
      <c r="T325" s="22"/>
      <c r="U325" s="275" t="s">
        <v>68</v>
      </c>
      <c r="V325" s="21" t="s">
        <v>256</v>
      </c>
      <c r="W325" s="22">
        <v>2377981.6800000002</v>
      </c>
      <c r="X325" s="23"/>
      <c r="Y325" s="23"/>
      <c r="Z325" s="24"/>
      <c r="AA325" s="25">
        <f t="shared" si="26"/>
        <v>0</v>
      </c>
      <c r="AB325" s="266">
        <f t="shared" si="27"/>
        <v>0</v>
      </c>
      <c r="AC325" s="26"/>
      <c r="AD325" s="26"/>
      <c r="AE325" s="26"/>
      <c r="AF325" s="26"/>
      <c r="AG325" s="27"/>
      <c r="AH325" s="26"/>
      <c r="AI325" s="26"/>
      <c r="AJ325" s="26"/>
      <c r="AK325" s="26"/>
      <c r="AL325" s="26"/>
      <c r="AM325" s="26"/>
      <c r="AN325">
        <v>243</v>
      </c>
    </row>
    <row r="326" spans="1:40" ht="13" customHeight="1" x14ac:dyDescent="0.25">
      <c r="A326" s="174" t="str">
        <f t="shared" si="28"/>
        <v>[提取结果.xlsx]奥宝板块关联交易等事项统计表2021年-2内部关联交易</v>
      </c>
      <c r="B326" s="11">
        <v>351</v>
      </c>
      <c r="C326" s="12" t="str">
        <f t="shared" si="25"/>
        <v>4级-3级</v>
      </c>
      <c r="D326" s="12" t="s">
        <v>37</v>
      </c>
      <c r="E326" s="12" t="s">
        <v>42</v>
      </c>
      <c r="F326" s="12" t="s">
        <v>33</v>
      </c>
      <c r="G326" s="268" t="s">
        <v>146</v>
      </c>
      <c r="H326" s="280">
        <f>IF(I326="主营业务收入",1,IF(I326="营业收入",2,IF(I326="租赁收入",3,IF(I326="利息收入",4,IF(I326="企业拆借利息收入",5,IF(I326="其他业务收入",6,IF(I326="其他收入",7,IF(I326="主营业务成本",8,IF(I326="营业成本",9,IF(I326="生产成本",10,IF(I326="其他业务成本",11,IF(I326="主营业务支出",12,IF(I326="其他业务支出",13,IF(I326="营业外支出",14,IF(I326="材料采购",15,IF(I326="库存商品",16,IF(I326="库存内销商品",17,IF(I326="其他应收款",18,IF(I326="长期股权投资",19,IF(I326="其他应付款",20,IF(I326="财务费用",21,IF(I326="管理费用",22,IF(I326="管理费",23,IF(I326="销售费用",24,IF(I326="投资收益",25,IF(I326="资产处置收益",26,B))))))))))))))))))))))))))</f>
        <v>3</v>
      </c>
      <c r="I326" s="363" t="s">
        <v>43</v>
      </c>
      <c r="J326" s="14" t="s">
        <v>122</v>
      </c>
      <c r="K326" s="202">
        <v>57123.85</v>
      </c>
      <c r="L326" s="87"/>
      <c r="M326" s="87"/>
      <c r="N326" s="207"/>
      <c r="O326" s="89"/>
      <c r="P326" s="90"/>
      <c r="Q326" s="91"/>
      <c r="R326" s="21"/>
      <c r="S326" s="21"/>
      <c r="T326" s="22"/>
      <c r="U326" s="21"/>
      <c r="V326" s="21"/>
      <c r="W326" s="22"/>
      <c r="X326" s="23"/>
      <c r="Y326" s="23"/>
      <c r="Z326" s="24"/>
      <c r="AA326" s="25">
        <f t="shared" si="26"/>
        <v>57123.85</v>
      </c>
      <c r="AB326" s="266">
        <f t="shared" si="27"/>
        <v>0</v>
      </c>
      <c r="AC326" s="26"/>
      <c r="AD326" s="26"/>
      <c r="AE326" s="26"/>
      <c r="AF326" s="26"/>
      <c r="AG326" s="27"/>
      <c r="AH326" s="26"/>
      <c r="AI326" s="26"/>
      <c r="AJ326" s="26"/>
      <c r="AK326" s="26"/>
      <c r="AL326" s="26"/>
      <c r="AM326" s="26"/>
      <c r="AN326">
        <v>291</v>
      </c>
    </row>
    <row r="327" spans="1:40" ht="14" x14ac:dyDescent="0.25">
      <c r="A327" s="174" t="str">
        <f t="shared" si="28"/>
        <v>[提取结果.xlsx]奥宝板块关联交易等事项统计表2021年-2内部关联交易</v>
      </c>
      <c r="B327" s="11">
        <v>273</v>
      </c>
      <c r="C327" s="12" t="str">
        <f t="shared" si="25"/>
        <v>4级-3级</v>
      </c>
      <c r="D327" s="12" t="s">
        <v>37</v>
      </c>
      <c r="E327" s="12" t="s">
        <v>66</v>
      </c>
      <c r="F327" s="12" t="s">
        <v>33</v>
      </c>
      <c r="G327" s="12" t="s">
        <v>159</v>
      </c>
      <c r="H327" s="280">
        <f>IF(I327="主营业务收入",1,IF(I327="营业收入",2,IF(I327="租赁收入",3,IF(I327="利息收入",4,IF(I327="企业拆借利息收入",5,IF(I327="其他业务收入",6,IF(I327="其他收入",7,IF(I327="主营业务成本",8,IF(I327="营业成本",9,IF(I327="生产成本",10,IF(I327="其他业务成本",11,IF(I327="主营业务支出",12,IF(I327="其他业务支出",13,IF(I327="营业外支出",14,IF(I327="材料采购",15,IF(I327="库存商品",16,IF(I327="库存内销商品",17,IF(I327="其他应收款",18,IF(I327="长期股权投资",19,IF(I327="其他应付款",20,IF(I327="财务费用",21,IF(I327="管理费用",22,IF(I327="管理费",23,IF(I327="销售费用",24,IF(I327="投资收益",25,IF(I327="资产处置收益",26,B))))))))))))))))))))))))))</f>
        <v>3</v>
      </c>
      <c r="I327" s="122" t="s">
        <v>43</v>
      </c>
      <c r="J327" s="14" t="s">
        <v>122</v>
      </c>
      <c r="K327" s="201">
        <v>29607.34</v>
      </c>
      <c r="L327" s="16"/>
      <c r="M327" s="16"/>
      <c r="N327" s="207"/>
      <c r="O327" s="89"/>
      <c r="P327" s="89"/>
      <c r="Q327" s="91"/>
      <c r="R327" s="21"/>
      <c r="S327" s="21"/>
      <c r="T327" s="22"/>
      <c r="U327" s="21"/>
      <c r="V327" s="21"/>
      <c r="W327" s="22"/>
      <c r="X327" s="23"/>
      <c r="Y327" s="23"/>
      <c r="Z327" s="24"/>
      <c r="AA327" s="25">
        <f t="shared" si="26"/>
        <v>29607.34</v>
      </c>
      <c r="AB327" s="266">
        <f t="shared" si="27"/>
        <v>0</v>
      </c>
      <c r="AC327" s="26"/>
      <c r="AD327" s="26"/>
      <c r="AE327" s="26"/>
      <c r="AF327" s="26"/>
      <c r="AG327" s="27"/>
      <c r="AH327" s="26"/>
      <c r="AI327" s="26"/>
      <c r="AJ327" s="26"/>
      <c r="AK327" s="26"/>
      <c r="AL327" s="26"/>
      <c r="AM327" s="26"/>
      <c r="AN327">
        <v>223</v>
      </c>
    </row>
    <row r="328" spans="1:40" ht="14" x14ac:dyDescent="0.25">
      <c r="A328" s="174" t="str">
        <f t="shared" si="28"/>
        <v>[提取结果.xlsx]奥宝板块关联交易等事项统计表2021年-2内部关联交易</v>
      </c>
      <c r="B328" s="11">
        <v>271</v>
      </c>
      <c r="C328" s="12" t="str">
        <f t="shared" si="25"/>
        <v>4级-3级</v>
      </c>
      <c r="D328" s="12" t="s">
        <v>37</v>
      </c>
      <c r="E328" s="12" t="s">
        <v>66</v>
      </c>
      <c r="F328" s="12" t="s">
        <v>33</v>
      </c>
      <c r="G328" s="12" t="s">
        <v>160</v>
      </c>
      <c r="H328" s="280">
        <f>IF(I328="主营业务收入",1,IF(I328="营业收入",2,IF(I328="租赁收入",3,IF(I328="利息收入",4,IF(I328="企业拆借利息收入",5,IF(I328="其他业务收入",6,IF(I328="其他收入",7,IF(I328="主营业务成本",8,IF(I328="营业成本",9,IF(I328="生产成本",10,IF(I328="其他业务成本",11,IF(I328="主营业务支出",12,IF(I328="其他业务支出",13,IF(I328="营业外支出",14,IF(I328="材料采购",15,IF(I328="库存商品",16,IF(I328="库存内销商品",17,IF(I328="其他应收款",18,IF(I328="长期股权投资",19,IF(I328="其他应付款",20,IF(I328="财务费用",21,IF(I328="管理费用",22,IF(I328="管理费",23,IF(I328="销售费用",24,IF(I328="投资收益",25,IF(I328="资产处置收益",26,B))))))))))))))))))))))))))</f>
        <v>3</v>
      </c>
      <c r="I328" s="122" t="s">
        <v>43</v>
      </c>
      <c r="J328" s="14" t="s">
        <v>122</v>
      </c>
      <c r="K328" s="201">
        <v>24940.35</v>
      </c>
      <c r="L328" s="16"/>
      <c r="M328" s="16"/>
      <c r="N328" s="207"/>
      <c r="O328" s="89"/>
      <c r="P328" s="89"/>
      <c r="Q328" s="91"/>
      <c r="R328" s="21"/>
      <c r="S328" s="21"/>
      <c r="T328" s="22"/>
      <c r="U328" s="21"/>
      <c r="V328" s="21"/>
      <c r="W328" s="22"/>
      <c r="X328" s="23"/>
      <c r="Y328" s="23"/>
      <c r="Z328" s="24"/>
      <c r="AA328" s="25">
        <f t="shared" si="26"/>
        <v>24940.35</v>
      </c>
      <c r="AB328" s="266">
        <f t="shared" si="27"/>
        <v>0</v>
      </c>
      <c r="AC328" s="26"/>
      <c r="AD328" s="26"/>
      <c r="AE328" s="26"/>
      <c r="AF328" s="26"/>
      <c r="AG328" s="27"/>
      <c r="AH328" s="26"/>
      <c r="AI328" s="26"/>
      <c r="AJ328" s="26"/>
      <c r="AK328" s="26"/>
      <c r="AL328" s="26"/>
      <c r="AM328" s="26"/>
      <c r="AN328">
        <v>221</v>
      </c>
    </row>
    <row r="329" spans="1:40" ht="14" x14ac:dyDescent="0.25">
      <c r="A329" s="174" t="str">
        <f t="shared" si="28"/>
        <v>[提取结果.xlsx]奥宝板块关联交易等事项统计表2021年-2内部关联交易</v>
      </c>
      <c r="B329" s="11">
        <v>289</v>
      </c>
      <c r="C329" s="12" t="str">
        <f t="shared" si="25"/>
        <v>4级-3级</v>
      </c>
      <c r="D329" s="12" t="s">
        <v>37</v>
      </c>
      <c r="E329" s="12" t="s">
        <v>66</v>
      </c>
      <c r="F329" s="12" t="s">
        <v>33</v>
      </c>
      <c r="G329" s="12" t="s">
        <v>211</v>
      </c>
      <c r="H329" s="280">
        <f>IF(I329="主营业务收入",1,IF(I329="营业收入",2,IF(I329="租赁收入",3,IF(I329="利息收入",4,IF(I329="企业拆借利息收入",5,IF(I329="其他业务收入",6,IF(I329="其他收入",7,IF(I329="主营业务成本",8,IF(I329="营业成本",9,IF(I329="生产成本",10,IF(I329="其他业务成本",11,IF(I329="主营业务支出",12,IF(I329="其他业务支出",13,IF(I329="营业外支出",14,IF(I329="材料采购",15,IF(I329="库存商品",16,IF(I329="库存内销商品",17,IF(I329="其他应收款",18,IF(I329="长期股权投资",19,IF(I329="其他应付款",20,IF(I329="财务费用",21,IF(I329="管理费用",22,IF(I329="管理费",23,IF(I329="销售费用",24,IF(I329="投资收益",25,IF(I329="资产处置收益",26,B))))))))))))))))))))))))))</f>
        <v>3</v>
      </c>
      <c r="I329" s="122" t="s">
        <v>43</v>
      </c>
      <c r="J329" s="14" t="s">
        <v>122</v>
      </c>
      <c r="K329" s="201">
        <v>6198.16</v>
      </c>
      <c r="L329" s="16"/>
      <c r="M329" s="16"/>
      <c r="N329" s="207"/>
      <c r="O329" s="89"/>
      <c r="P329" s="89"/>
      <c r="Q329" s="91"/>
      <c r="R329" s="21"/>
      <c r="S329" s="21"/>
      <c r="T329" s="22"/>
      <c r="U329" s="21"/>
      <c r="V329" s="21"/>
      <c r="W329" s="22"/>
      <c r="X329" s="23"/>
      <c r="Y329" s="23"/>
      <c r="Z329" s="24"/>
      <c r="AA329" s="25">
        <f t="shared" si="26"/>
        <v>6198.16</v>
      </c>
      <c r="AB329" s="266">
        <f t="shared" si="27"/>
        <v>0</v>
      </c>
      <c r="AC329" s="26"/>
      <c r="AD329" s="26"/>
      <c r="AE329" s="26"/>
      <c r="AF329" s="26"/>
      <c r="AG329" s="27"/>
      <c r="AH329" s="26"/>
      <c r="AI329" s="26"/>
      <c r="AJ329" s="26"/>
      <c r="AK329" s="26"/>
      <c r="AL329" s="26"/>
      <c r="AM329" s="26"/>
      <c r="AN329">
        <v>239</v>
      </c>
    </row>
    <row r="330" spans="1:40" ht="14" x14ac:dyDescent="0.25">
      <c r="A330" s="174" t="str">
        <f t="shared" si="28"/>
        <v>[提取结果.xlsx]奥宝板块关联交易等事项统计表2021年-2内部关联交易</v>
      </c>
      <c r="B330" s="11">
        <v>293</v>
      </c>
      <c r="C330" s="12" t="str">
        <f t="shared" si="25"/>
        <v>4级-3级</v>
      </c>
      <c r="D330" s="12" t="s">
        <v>37</v>
      </c>
      <c r="E330" s="12" t="s">
        <v>66</v>
      </c>
      <c r="F330" s="12" t="s">
        <v>33</v>
      </c>
      <c r="G330" s="12" t="s">
        <v>96</v>
      </c>
      <c r="H330" s="280">
        <f>IF(I330="主营业务收入",1,IF(I330="营业收入",2,IF(I330="租赁收入",3,IF(I330="利息收入",4,IF(I330="企业拆借利息收入",5,IF(I330="其他业务收入",6,IF(I330="其他收入",7,IF(I330="主营业务成本",8,IF(I330="营业成本",9,IF(I330="生产成本",10,IF(I330="其他业务成本",11,IF(I330="主营业务支出",12,IF(I330="其他业务支出",13,IF(I330="营业外支出",14,IF(I330="材料采购",15,IF(I330="库存商品",16,IF(I330="库存内销商品",17,IF(I330="其他应收款",18,IF(I330="长期股权投资",19,IF(I330="其他应付款",20,IF(I330="财务费用",21,IF(I330="管理费用",22,IF(I330="管理费",23,IF(I330="销售费用",24,IF(I330="投资收益",25,IF(I330="资产处置收益",26,B))))))))))))))))))))))))))</f>
        <v>3</v>
      </c>
      <c r="I330" s="122" t="s">
        <v>43</v>
      </c>
      <c r="J330" s="14" t="s">
        <v>122</v>
      </c>
      <c r="K330" s="201">
        <v>3626.09</v>
      </c>
      <c r="L330" s="16"/>
      <c r="M330" s="16"/>
      <c r="N330" s="207"/>
      <c r="O330" s="89"/>
      <c r="P330" s="89"/>
      <c r="Q330" s="91"/>
      <c r="R330" s="21"/>
      <c r="S330" s="21"/>
      <c r="T330" s="22"/>
      <c r="U330" s="21"/>
      <c r="V330" s="21"/>
      <c r="W330" s="22"/>
      <c r="X330" s="23"/>
      <c r="Y330" s="23"/>
      <c r="Z330" s="24"/>
      <c r="AA330" s="25">
        <f t="shared" si="26"/>
        <v>3626.09</v>
      </c>
      <c r="AB330" s="266">
        <f t="shared" si="27"/>
        <v>0</v>
      </c>
      <c r="AC330" s="26"/>
      <c r="AD330" s="26"/>
      <c r="AE330" s="26"/>
      <c r="AF330" s="26"/>
      <c r="AG330" s="27"/>
      <c r="AH330" s="26"/>
      <c r="AI330" s="26"/>
      <c r="AJ330" s="26"/>
      <c r="AK330" s="26"/>
      <c r="AL330" s="26"/>
      <c r="AM330" s="26"/>
      <c r="AN330">
        <v>241</v>
      </c>
    </row>
    <row r="331" spans="1:40" ht="14" x14ac:dyDescent="0.25">
      <c r="A331" s="174" t="str">
        <f t="shared" si="28"/>
        <v>[提取结果.xlsx]奥宝板块关联交易等事项统计表2021年-2内部关联交易</v>
      </c>
      <c r="B331" s="11">
        <v>347</v>
      </c>
      <c r="C331" s="85" t="str">
        <f t="shared" si="25"/>
        <v>4级-1级</v>
      </c>
      <c r="D331" s="12" t="s">
        <v>37</v>
      </c>
      <c r="E331" s="12" t="s">
        <v>42</v>
      </c>
      <c r="F331" s="12" t="s">
        <v>27</v>
      </c>
      <c r="G331" s="268" t="s">
        <v>28</v>
      </c>
      <c r="H331" s="280">
        <f>IF(I331="主营业务收入",1,IF(I331="营业收入",2,IF(I331="租赁收入",3,IF(I331="利息收入",4,IF(I331="企业拆借利息收入",5,IF(I331="其他业务收入",6,IF(I331="其他收入",7,IF(I331="主营业务成本",8,IF(I331="营业成本",9,IF(I331="生产成本",10,IF(I331="其他业务成本",11,IF(I331="主营业务支出",12,IF(I331="其他业务支出",13,IF(I331="营业外支出",14,IF(I331="材料采购",15,IF(I331="库存商品",16,IF(I331="库存内销商品",17,IF(I331="其他应收款",18,IF(I331="长期股权投资",19,IF(I331="其他应付款",20,IF(I331="财务费用",21,IF(I331="管理费用",22,IF(I331="管理费",23,IF(I331="销售费用",24,IF(I331="投资收益",25,IF(I331="资产处置收益",26,B))))))))))))))))))))))))))</f>
        <v>4</v>
      </c>
      <c r="I331" s="122" t="s">
        <v>349</v>
      </c>
      <c r="J331" s="92" t="s">
        <v>366</v>
      </c>
      <c r="K331" s="202">
        <v>566037.72</v>
      </c>
      <c r="L331" s="87"/>
      <c r="M331" s="87"/>
      <c r="N331" s="207"/>
      <c r="O331" s="89"/>
      <c r="P331" s="89"/>
      <c r="Q331" s="91"/>
      <c r="R331" s="21"/>
      <c r="S331" s="21"/>
      <c r="T331" s="22"/>
      <c r="U331" s="21" t="s">
        <v>60</v>
      </c>
      <c r="V331" s="275" t="s">
        <v>32</v>
      </c>
      <c r="W331" s="22">
        <v>600000</v>
      </c>
      <c r="X331" s="23"/>
      <c r="Y331" s="23"/>
      <c r="Z331" s="24"/>
      <c r="AA331" s="25">
        <f t="shared" si="26"/>
        <v>-33962.28</v>
      </c>
      <c r="AB331" s="266">
        <f t="shared" si="27"/>
        <v>0</v>
      </c>
      <c r="AC331" s="26"/>
      <c r="AD331" s="26"/>
      <c r="AE331" s="26"/>
      <c r="AF331" s="26"/>
      <c r="AG331" s="27"/>
      <c r="AH331" s="26"/>
      <c r="AI331" s="26"/>
      <c r="AJ331" s="26"/>
      <c r="AK331" s="26"/>
      <c r="AL331" s="26"/>
      <c r="AM331" s="26"/>
      <c r="AN331">
        <v>287</v>
      </c>
    </row>
    <row r="332" spans="1:40" ht="14" x14ac:dyDescent="0.25">
      <c r="A332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332" s="11">
        <v>1</v>
      </c>
      <c r="C332" s="12" t="str">
        <f t="shared" si="25"/>
        <v>1级-2级</v>
      </c>
      <c r="D332" s="12" t="s">
        <v>27</v>
      </c>
      <c r="E332" s="13" t="s">
        <v>28</v>
      </c>
      <c r="F332" s="12" t="s">
        <v>29</v>
      </c>
      <c r="G332" s="12" t="s">
        <v>30</v>
      </c>
      <c r="H332" s="280">
        <f>IF(I332="主营业务收入",1,IF(I332="营业收入",2,IF(I332="租赁收入",3,IF(I332="利息收入",4,IF(I332="企业拆借利息收入",5,IF(I332="其他业务收入",6,IF(I332="其他收入",7,IF(I332="主营业务成本",8,IF(I332="营业成本",9,IF(I332="生产成本",10,IF(I332="其他业务成本",11,IF(I332="主营业务支出",12,IF(I332="其他业务支出",13,IF(I332="营业外支出",14,IF(I332="材料采购",15,IF(I332="库存商品",16,IF(I332="库存内销商品",17,IF(I332="其他应收款",18,IF(I332="长期股权投资",19,IF(I332="其他应付款",20,IF(I332="财务费用",21,IF(I332="管理费用",22,IF(I332="管理费",23,IF(I332="销售费用",24,IF(I332="投资收益",25,IF(I332="资产处置收益",26,B))))))))))))))))))))))))))</f>
        <v>5</v>
      </c>
      <c r="I332" s="122" t="s">
        <v>31</v>
      </c>
      <c r="J332" s="14" t="s">
        <v>32</v>
      </c>
      <c r="K332" s="201">
        <v>1946763.86</v>
      </c>
      <c r="L332" s="16"/>
      <c r="M332" s="16"/>
      <c r="N332" s="207"/>
      <c r="O332" s="89"/>
      <c r="P332" s="90"/>
      <c r="Q332" s="91"/>
      <c r="R332" s="22"/>
      <c r="S332" s="22"/>
      <c r="T332" s="22"/>
      <c r="U332" s="21" t="s">
        <v>60</v>
      </c>
      <c r="V332" s="21" t="s">
        <v>790</v>
      </c>
      <c r="W332" s="22">
        <v>2063569.7</v>
      </c>
      <c r="X332" s="21" t="s">
        <v>791</v>
      </c>
      <c r="Y332" s="23"/>
      <c r="Z332" s="24"/>
      <c r="AA332" s="25">
        <f t="shared" si="26"/>
        <v>-116805.84</v>
      </c>
      <c r="AB332" s="266">
        <f>ROUND(N332+Q332-W332,2)</f>
        <v>-2063569.7</v>
      </c>
      <c r="AC332" s="26"/>
      <c r="AD332" s="26"/>
      <c r="AE332" s="26"/>
      <c r="AF332" s="26"/>
      <c r="AG332" s="27"/>
      <c r="AH332" s="26"/>
      <c r="AI332" s="26"/>
      <c r="AJ332" s="26"/>
      <c r="AK332" s="26"/>
      <c r="AL332" s="26"/>
      <c r="AM332" s="26"/>
      <c r="AN332">
        <v>1</v>
      </c>
    </row>
    <row r="333" spans="1:40" ht="14" x14ac:dyDescent="0.25">
      <c r="A333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33" s="11">
        <v>192</v>
      </c>
      <c r="C333" s="12" t="str">
        <f t="shared" si="25"/>
        <v>3级-2级</v>
      </c>
      <c r="D333" s="12" t="s">
        <v>33</v>
      </c>
      <c r="E333" s="12" t="s">
        <v>270</v>
      </c>
      <c r="F333" s="12" t="s">
        <v>29</v>
      </c>
      <c r="G333" s="12" t="s">
        <v>44</v>
      </c>
      <c r="H333" s="280">
        <f>IF(I333="主营业务收入",1,IF(I333="营业收入",2,IF(I333="租赁收入",3,IF(I333="利息收入",4,IF(I333="企业拆借利息收入",5,IF(I333="其他业务收入",6,IF(I333="其他收入",7,IF(I333="主营业务成本",8,IF(I333="营业成本",9,IF(I333="生产成本",10,IF(I333="其他业务成本",11,IF(I333="主营业务支出",12,IF(I333="其他业务支出",13,IF(I333="营业外支出",14,IF(I333="材料采购",15,IF(I333="库存商品",16,IF(I333="库存内销商品",17,IF(I333="其他应收款",18,IF(I333="长期股权投资",19,IF(I333="其他应付款",20,IF(I333="财务费用",21,IF(I333="管理费用",22,IF(I333="管理费",23,IF(I333="销售费用",24,IF(I333="投资收益",25,IF(I333="资产处置收益",26,B))))))))))))))))))))))))))</f>
        <v>6</v>
      </c>
      <c r="I333" s="122" t="s">
        <v>99</v>
      </c>
      <c r="J333" s="16" t="s">
        <v>268</v>
      </c>
      <c r="K333" s="201">
        <v>972</v>
      </c>
      <c r="L333" s="16"/>
      <c r="M333" s="16"/>
      <c r="N333" s="207"/>
      <c r="O333" s="89"/>
      <c r="P333" s="89"/>
      <c r="Q333" s="91"/>
      <c r="R333" s="66"/>
      <c r="S333" s="66"/>
      <c r="T333" s="67"/>
      <c r="U333" s="66" t="s">
        <v>164</v>
      </c>
      <c r="V333" s="66" t="s">
        <v>701</v>
      </c>
      <c r="W333" s="67" t="s">
        <v>702</v>
      </c>
      <c r="X333" s="68"/>
      <c r="Y333" s="68"/>
      <c r="Z333" s="69"/>
      <c r="AA333" s="25">
        <f t="shared" si="26"/>
        <v>-0.72</v>
      </c>
      <c r="AB333" s="266">
        <f>ROUND(N333+Q333-T333,2)</f>
        <v>0</v>
      </c>
      <c r="AC333" s="71"/>
      <c r="AD333" s="71"/>
      <c r="AE333" s="71"/>
      <c r="AF333" s="71"/>
      <c r="AG333" s="72"/>
      <c r="AH333" s="71"/>
      <c r="AI333" s="71"/>
      <c r="AJ333" s="71"/>
      <c r="AK333" s="71"/>
      <c r="AL333" s="71"/>
      <c r="AM333" s="71"/>
      <c r="AN333">
        <v>174</v>
      </c>
    </row>
    <row r="334" spans="1:40" ht="14" x14ac:dyDescent="0.25">
      <c r="A334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34" s="11">
        <v>221</v>
      </c>
      <c r="C334" s="12" t="str">
        <f t="shared" si="25"/>
        <v>2级-2级</v>
      </c>
      <c r="D334" s="12" t="s">
        <v>29</v>
      </c>
      <c r="E334" s="262" t="s">
        <v>215</v>
      </c>
      <c r="F334" s="12" t="s">
        <v>29</v>
      </c>
      <c r="G334" s="262" t="s">
        <v>50</v>
      </c>
      <c r="H334" s="280">
        <f>IF(I334="主营业务收入",1,IF(I334="营业收入",2,IF(I334="租赁收入",3,IF(I334="利息收入",4,IF(I334="企业拆借利息收入",5,IF(I334="其他业务收入",6,IF(I334="其他收入",7,IF(I334="主营业务成本",8,IF(I334="营业成本",9,IF(I334="生产成本",10,IF(I334="其他业务成本",11,IF(I334="主营业务支出",12,IF(I334="其他业务支出",13,IF(I334="营业外支出",14,IF(I334="材料采购",15,IF(I334="库存商品",16,IF(I334="库存内销商品",17,IF(I334="其他应收款",18,IF(I334="长期股权投资",19,IF(I334="其他应付款",20,IF(I334="财务费用",21,IF(I334="管理费用",22,IF(I334="管理费",23,IF(I334="销售费用",24,IF(I334="投资收益",25,IF(I334="资产处置收益",26,B))))))))))))))))))))))))))</f>
        <v>6</v>
      </c>
      <c r="I334" s="122" t="s">
        <v>99</v>
      </c>
      <c r="J334" s="14" t="s">
        <v>271</v>
      </c>
      <c r="K334" s="201">
        <v>9407062.8900000006</v>
      </c>
      <c r="L334" s="16"/>
      <c r="M334" s="16"/>
      <c r="N334" s="207"/>
      <c r="O334" s="89"/>
      <c r="P334" s="90"/>
      <c r="Q334" s="91"/>
      <c r="R334" s="66"/>
      <c r="S334" s="66"/>
      <c r="T334" s="67"/>
      <c r="U334" s="328" t="s">
        <v>725</v>
      </c>
      <c r="V334" s="319" t="s">
        <v>726</v>
      </c>
      <c r="W334" s="353">
        <v>9074615.7699999996</v>
      </c>
      <c r="X334" s="68"/>
      <c r="Y334" s="68"/>
      <c r="Z334" s="69"/>
      <c r="AA334" s="25">
        <f t="shared" si="26"/>
        <v>332447.12</v>
      </c>
      <c r="AB334" s="266">
        <f>ROUND(N334+Q334-T334,2)</f>
        <v>0</v>
      </c>
      <c r="AC334" s="71"/>
      <c r="AD334" s="71"/>
      <c r="AE334" s="71"/>
      <c r="AF334" s="71"/>
      <c r="AG334" s="72"/>
      <c r="AH334" s="71"/>
      <c r="AI334" s="71"/>
      <c r="AJ334" s="71"/>
      <c r="AK334" s="71"/>
      <c r="AL334" s="71"/>
      <c r="AM334" s="71"/>
      <c r="AN334">
        <v>177</v>
      </c>
    </row>
    <row r="335" spans="1:40" ht="14" x14ac:dyDescent="0.25">
      <c r="A335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35" s="11">
        <v>235</v>
      </c>
      <c r="C335" s="12" t="str">
        <f t="shared" si="25"/>
        <v>2级-4级</v>
      </c>
      <c r="D335" s="12" t="s">
        <v>243</v>
      </c>
      <c r="E335" s="13" t="s">
        <v>304</v>
      </c>
      <c r="F335" s="12" t="s">
        <v>245</v>
      </c>
      <c r="G335" s="178" t="s">
        <v>247</v>
      </c>
      <c r="H335" s="280">
        <f>IF(I335="主营业务收入",1,IF(I335="营业收入",2,IF(I335="租赁收入",3,IF(I335="利息收入",4,IF(I335="企业拆借利息收入",5,IF(I335="其他业务收入",6,IF(I335="其他收入",7,IF(I335="主营业务成本",8,IF(I335="营业成本",9,IF(I335="生产成本",10,IF(I335="其他业务成本",11,IF(I335="主营业务支出",12,IF(I335="其他业务支出",13,IF(I335="营业外支出",14,IF(I335="材料采购",15,IF(I335="库存商品",16,IF(I335="库存内销商品",17,IF(I335="其他应收款",18,IF(I335="长期股权投资",19,IF(I335="其他应付款",20,IF(I335="财务费用",21,IF(I335="管理费用",22,IF(I335="管理费",23,IF(I335="销售费用",24,IF(I335="投资收益",25,IF(I335="资产处置收益",26,B))))))))))))))))))))))))))</f>
        <v>6</v>
      </c>
      <c r="I335" s="122" t="s">
        <v>99</v>
      </c>
      <c r="J335" s="16" t="s">
        <v>306</v>
      </c>
      <c r="K335" s="201">
        <v>2219563</v>
      </c>
      <c r="L335" s="16"/>
      <c r="M335" s="16"/>
      <c r="N335" s="207"/>
      <c r="O335" s="89"/>
      <c r="P335" s="90"/>
      <c r="Q335" s="91"/>
      <c r="R335" s="21"/>
      <c r="S335" s="21"/>
      <c r="T335" s="22"/>
      <c r="U335" s="21" t="s">
        <v>676</v>
      </c>
      <c r="V335" s="21" t="s">
        <v>122</v>
      </c>
      <c r="W335" s="22">
        <v>4172166.8761904766</v>
      </c>
      <c r="X335" s="23"/>
      <c r="Y335" s="23"/>
      <c r="Z335" s="24"/>
      <c r="AA335" s="25">
        <f t="shared" si="26"/>
        <v>-1952603.88</v>
      </c>
      <c r="AB335" s="266">
        <f>ROUND(N335+Q335-T335,2)</f>
        <v>0</v>
      </c>
      <c r="AC335" s="26"/>
      <c r="AD335" s="26"/>
      <c r="AE335" s="26"/>
      <c r="AF335" s="26"/>
      <c r="AG335" s="27"/>
      <c r="AH335" s="26"/>
      <c r="AI335" s="26"/>
      <c r="AJ335" s="26"/>
      <c r="AK335" s="26"/>
      <c r="AL335" s="26"/>
      <c r="AM335" s="26"/>
      <c r="AN335">
        <v>188</v>
      </c>
    </row>
    <row r="336" spans="1:40" ht="14" x14ac:dyDescent="0.25">
      <c r="A336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36" s="11">
        <v>245</v>
      </c>
      <c r="C336" s="12" t="str">
        <f t="shared" si="25"/>
        <v>2级-4级</v>
      </c>
      <c r="D336" s="12" t="s">
        <v>243</v>
      </c>
      <c r="E336" s="12" t="s">
        <v>316</v>
      </c>
      <c r="F336" s="12" t="s">
        <v>245</v>
      </c>
      <c r="G336" s="12" t="s">
        <v>42</v>
      </c>
      <c r="H336" s="280">
        <f>IF(I336="主营业务收入",1,IF(I336="营业收入",2,IF(I336="租赁收入",3,IF(I336="利息收入",4,IF(I336="企业拆借利息收入",5,IF(I336="其他业务收入",6,IF(I336="其他收入",7,IF(I336="主营业务成本",8,IF(I336="营业成本",9,IF(I336="生产成本",10,IF(I336="其他业务成本",11,IF(I336="主营业务支出",12,IF(I336="其他业务支出",13,IF(I336="营业外支出",14,IF(I336="材料采购",15,IF(I336="库存商品",16,IF(I336="库存内销商品",17,IF(I336="其他应收款",18,IF(I336="长期股权投资",19,IF(I336="其他应付款",20,IF(I336="财务费用",21,IF(I336="管理费用",22,IF(I336="管理费",23,IF(I336="销售费用",24,IF(I336="投资收益",25,IF(I336="资产处置收益",26,B))))))))))))))))))))))))))</f>
        <v>6</v>
      </c>
      <c r="I336" s="122" t="s">
        <v>99</v>
      </c>
      <c r="J336" s="16" t="s">
        <v>122</v>
      </c>
      <c r="K336" s="201">
        <v>2150423.0099999998</v>
      </c>
      <c r="L336" s="16"/>
      <c r="M336" s="16"/>
      <c r="N336" s="207"/>
      <c r="O336" s="89"/>
      <c r="P336" s="90"/>
      <c r="Q336" s="91"/>
      <c r="R336" s="21"/>
      <c r="S336" s="21"/>
      <c r="T336" s="22"/>
      <c r="U336" s="21" t="s">
        <v>676</v>
      </c>
      <c r="V336" s="21" t="s">
        <v>122</v>
      </c>
      <c r="W336" s="22">
        <v>4052044.7619047598</v>
      </c>
      <c r="X336" s="23"/>
      <c r="Y336" s="23"/>
      <c r="Z336" s="24"/>
      <c r="AA336" s="25">
        <f t="shared" si="26"/>
        <v>-1901621.75</v>
      </c>
      <c r="AB336" s="266">
        <f>ROUND(N336+Q336-T336,2)</f>
        <v>0</v>
      </c>
      <c r="AC336" s="26"/>
      <c r="AD336" s="26"/>
      <c r="AE336" s="26"/>
      <c r="AF336" s="26"/>
      <c r="AG336" s="27"/>
      <c r="AH336" s="26"/>
      <c r="AI336" s="26"/>
      <c r="AJ336" s="26"/>
      <c r="AK336" s="26"/>
      <c r="AL336" s="26"/>
      <c r="AM336" s="26"/>
      <c r="AN336">
        <v>196</v>
      </c>
    </row>
    <row r="337" spans="1:40" ht="13" customHeight="1" x14ac:dyDescent="0.25">
      <c r="A33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37" s="11">
        <v>622</v>
      </c>
      <c r="C337" s="120" t="str">
        <f t="shared" si="25"/>
        <v>3级-4级</v>
      </c>
      <c r="D337" s="120" t="s">
        <v>33</v>
      </c>
      <c r="E337" s="120" t="s">
        <v>337</v>
      </c>
      <c r="F337" s="120" t="s">
        <v>37</v>
      </c>
      <c r="G337" s="120" t="s">
        <v>42</v>
      </c>
      <c r="H337" s="280">
        <f>IF(I337="主营业务收入",1,IF(I337="营业收入",2,IF(I337="租赁收入",3,IF(I337="利息收入",4,IF(I337="企业拆借利息收入",5,IF(I337="其他业务收入",6,IF(I337="其他收入",7,IF(I337="主营业务成本",8,IF(I337="营业成本",9,IF(I337="生产成本",10,IF(I337="其他业务成本",11,IF(I337="主营业务支出",12,IF(I337="其他业务支出",13,IF(I337="营业外支出",14,IF(I337="材料采购",15,IF(I337="库存商品",16,IF(I337="库存内销商品",17,IF(I337="其他应收款",18,IF(I337="长期股权投资",19,IF(I337="其他应付款",20,IF(I337="财务费用",21,IF(I337="管理费用",22,IF(I337="管理费",23,IF(I337="销售费用",24,IF(I337="投资收益",25,IF(I337="资产处置收益",26,B))))))))))))))))))))))))))</f>
        <v>6</v>
      </c>
      <c r="I337" s="122" t="s">
        <v>99</v>
      </c>
      <c r="J337" s="122" t="s">
        <v>43</v>
      </c>
      <c r="K337" s="202">
        <v>3731710.5</v>
      </c>
      <c r="L337" s="122"/>
      <c r="M337" s="122"/>
      <c r="N337" s="202"/>
      <c r="O337" s="125"/>
      <c r="P337" s="126"/>
      <c r="Q337" s="124"/>
      <c r="R337" s="66"/>
      <c r="S337" s="66"/>
      <c r="T337" s="67"/>
      <c r="U337" s="66" t="s">
        <v>676</v>
      </c>
      <c r="V337" s="66" t="s">
        <v>122</v>
      </c>
      <c r="W337" s="67">
        <v>3731710.504761904</v>
      </c>
      <c r="X337" s="68"/>
      <c r="Y337" s="68"/>
      <c r="Z337" s="69"/>
      <c r="AA337" s="25">
        <f t="shared" si="26"/>
        <v>0</v>
      </c>
      <c r="AB337" s="266">
        <f>ROUND(N337+Q337-T337,2)</f>
        <v>0</v>
      </c>
      <c r="AC337" s="71"/>
      <c r="AD337" s="71"/>
      <c r="AE337" s="71"/>
      <c r="AF337" s="71"/>
      <c r="AG337" s="72"/>
      <c r="AH337" s="71"/>
      <c r="AI337" s="71"/>
      <c r="AJ337" s="71"/>
      <c r="AK337" s="71"/>
      <c r="AL337" s="71"/>
      <c r="AM337" s="71"/>
      <c r="AN337">
        <v>504</v>
      </c>
    </row>
    <row r="338" spans="1:40" ht="13" customHeight="1" x14ac:dyDescent="0.3">
      <c r="A33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38" s="11">
        <v>733</v>
      </c>
      <c r="C338" s="120" t="str">
        <f t="shared" si="25"/>
        <v>3级-4级</v>
      </c>
      <c r="D338" s="120" t="s">
        <v>33</v>
      </c>
      <c r="E338" s="120" t="s">
        <v>333</v>
      </c>
      <c r="F338" s="120" t="s">
        <v>37</v>
      </c>
      <c r="G338" s="120" t="s">
        <v>42</v>
      </c>
      <c r="H338" s="280">
        <f>IF(I338="主营业务收入",1,IF(I338="营业收入",2,IF(I338="租赁收入",3,IF(I338="利息收入",4,IF(I338="企业拆借利息收入",5,IF(I338="其他业务收入",6,IF(I338="其他收入",7,IF(I338="主营业务成本",8,IF(I338="营业成本",9,IF(I338="生产成本",10,IF(I338="其他业务成本",11,IF(I338="主营业务支出",12,IF(I338="其他业务支出",13,IF(I338="营业外支出",14,IF(I338="材料采购",15,IF(I338="库存商品",16,IF(I338="库存内销商品",17,IF(I338="其他应收款",18,IF(I338="长期股权投资",19,IF(I338="其他应付款",20,IF(I338="财务费用",21,IF(I338="管理费用",22,IF(I338="管理费",23,IF(I338="销售费用",24,IF(I338="投资收益",25,IF(I338="资产处置收益",26,B))))))))))))))))))))))))))</f>
        <v>6</v>
      </c>
      <c r="I338" s="344" t="s">
        <v>99</v>
      </c>
      <c r="J338" s="344" t="s">
        <v>43</v>
      </c>
      <c r="K338" s="345">
        <v>2659661.04</v>
      </c>
      <c r="O338" s="125"/>
      <c r="P338" s="126"/>
      <c r="Q338" s="124"/>
      <c r="R338" s="66" t="s">
        <v>728</v>
      </c>
      <c r="S338" s="66"/>
      <c r="T338" s="67">
        <v>941823.31</v>
      </c>
      <c r="U338" s="66" t="s">
        <v>676</v>
      </c>
      <c r="V338" s="66" t="s">
        <v>122</v>
      </c>
      <c r="W338" s="67">
        <v>2729809.4571428569</v>
      </c>
      <c r="X338" s="68"/>
      <c r="Y338" s="68"/>
      <c r="Z338" s="69"/>
      <c r="AA338" s="25">
        <f t="shared" si="26"/>
        <v>-70148.42</v>
      </c>
      <c r="AB338" s="266">
        <f>ROUND(K339+Q338-T338,2)</f>
        <v>186165.2</v>
      </c>
      <c r="AC338" s="71"/>
      <c r="AD338" s="71"/>
      <c r="AE338" s="71"/>
      <c r="AF338" s="71"/>
      <c r="AG338" s="72"/>
      <c r="AH338" s="71"/>
      <c r="AI338" s="71"/>
      <c r="AJ338" s="71"/>
      <c r="AK338" s="71"/>
      <c r="AL338" s="71"/>
      <c r="AM338" s="71"/>
      <c r="AN338">
        <v>609</v>
      </c>
    </row>
    <row r="339" spans="1:40" ht="13" customHeight="1" x14ac:dyDescent="0.25">
      <c r="A339" s="174"/>
      <c r="B339" s="11"/>
      <c r="C339" s="120" t="str">
        <f t="shared" si="25"/>
        <v>3级-4级</v>
      </c>
      <c r="D339" s="120" t="s">
        <v>33</v>
      </c>
      <c r="E339" s="120" t="s">
        <v>333</v>
      </c>
      <c r="F339" s="120" t="s">
        <v>37</v>
      </c>
      <c r="G339" s="120" t="s">
        <v>42</v>
      </c>
      <c r="H339" s="280">
        <f>IF(I339="主营业务收入",1,IF(I339="营业收入",2,IF(I339="租赁收入",3,IF(I339="利息收入",4,IF(I339="企业拆借利息收入",5,IF(I339="其他业务收入",6,IF(I339="其他收入",7,IF(I339="主营业务成本",8,IF(I339="营业成本",9,IF(I339="生产成本",10,IF(I339="其他业务成本",11,IF(I339="主营业务支出",12,IF(I339="其他业务支出",13,IF(I339="营业外支出",14,IF(I339="材料采购",15,IF(I339="库存商品",16,IF(I339="库存内销商品",17,IF(I339="其他应收款",18,IF(I339="长期股权投资",19,IF(I339="其他应付款",20,IF(I339="财务费用",21,IF(I339="管理费用",22,IF(I339="管理费",23,IF(I339="销售费用",24,IF(I339="投资收益",25,IF(I339="资产处置收益",26,B))))))))))))))))))))))))))</f>
        <v>11</v>
      </c>
      <c r="I339" s="344" t="s">
        <v>58</v>
      </c>
      <c r="J339" s="344" t="s">
        <v>556</v>
      </c>
      <c r="K339" s="345">
        <v>1127988.51</v>
      </c>
      <c r="L339" s="344"/>
      <c r="M339" s="344"/>
      <c r="N339" s="346"/>
      <c r="O339" s="125"/>
      <c r="P339" s="126"/>
      <c r="Q339" s="124"/>
      <c r="R339" s="66"/>
      <c r="S339" s="66"/>
      <c r="T339" s="67"/>
      <c r="U339" s="66"/>
      <c r="V339" s="66"/>
      <c r="W339" s="67"/>
      <c r="X339" s="68"/>
      <c r="Y339" s="68"/>
      <c r="Z339" s="69"/>
      <c r="AA339" s="25"/>
      <c r="AB339" s="266"/>
      <c r="AC339" s="71"/>
      <c r="AD339" s="71"/>
      <c r="AE339" s="71"/>
      <c r="AF339" s="71"/>
      <c r="AG339" s="72"/>
      <c r="AH339" s="71"/>
      <c r="AI339" s="71"/>
      <c r="AJ339" s="71"/>
      <c r="AK339" s="71"/>
      <c r="AL339" s="71"/>
      <c r="AM339" s="71"/>
    </row>
    <row r="340" spans="1:40" ht="14" x14ac:dyDescent="0.25">
      <c r="A34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40" s="11">
        <v>219</v>
      </c>
      <c r="C340" s="12" t="str">
        <f t="shared" si="25"/>
        <v>2级-2级</v>
      </c>
      <c r="D340" s="12" t="s">
        <v>29</v>
      </c>
      <c r="E340" s="262" t="s">
        <v>215</v>
      </c>
      <c r="F340" s="12" t="s">
        <v>29</v>
      </c>
      <c r="G340" s="262" t="s">
        <v>44</v>
      </c>
      <c r="H340" s="280">
        <f>IF(I340="主营业务收入",1,IF(I340="营业收入",2,IF(I340="租赁收入",3,IF(I340="利息收入",4,IF(I340="企业拆借利息收入",5,IF(I340="其他业务收入",6,IF(I340="其他收入",7,IF(I340="主营业务成本",8,IF(I340="营业成本",9,IF(I340="生产成本",10,IF(I340="其他业务成本",11,IF(I340="主营业务支出",12,IF(I340="其他业务支出",13,IF(I340="营业外支出",14,IF(I340="材料采购",15,IF(I340="库存商品",16,IF(I340="库存内销商品",17,IF(I340="其他应收款",18,IF(I340="长期股权投资",19,IF(I340="其他应付款",20,IF(I340="财务费用",21,IF(I340="管理费用",22,IF(I340="管理费",23,IF(I340="销售费用",24,IF(I340="投资收益",25,IF(I340="资产处置收益",26,B))))))))))))))))))))))))))</f>
        <v>6</v>
      </c>
      <c r="I340" s="122" t="s">
        <v>99</v>
      </c>
      <c r="J340" s="14" t="s">
        <v>271</v>
      </c>
      <c r="K340" s="201">
        <v>2614396.16</v>
      </c>
      <c r="L340" s="16"/>
      <c r="M340" s="16"/>
      <c r="N340" s="207"/>
      <c r="O340" s="89"/>
      <c r="P340" s="90"/>
      <c r="Q340" s="91"/>
      <c r="R340" s="66"/>
      <c r="S340" s="66"/>
      <c r="T340" s="67"/>
      <c r="U340" s="275" t="s">
        <v>68</v>
      </c>
      <c r="V340" s="21" t="s">
        <v>122</v>
      </c>
      <c r="W340" s="22">
        <v>2614396.16</v>
      </c>
      <c r="X340" s="68"/>
      <c r="Y340" s="68"/>
      <c r="Z340" s="69"/>
      <c r="AA340" s="25">
        <f t="shared" ref="AA340:AA351" si="29">ROUND(K340-W340-Z340,2)</f>
        <v>0</v>
      </c>
      <c r="AB340" s="266">
        <f t="shared" ref="AB340:AB350" si="30">ROUND(N340+Q340-T340,2)</f>
        <v>0</v>
      </c>
      <c r="AC340" s="71"/>
      <c r="AD340" s="71"/>
      <c r="AE340" s="71"/>
      <c r="AF340" s="71"/>
      <c r="AG340" s="72"/>
      <c r="AH340" s="71"/>
      <c r="AI340" s="71"/>
      <c r="AJ340" s="71"/>
      <c r="AK340" s="71"/>
      <c r="AL340" s="71"/>
      <c r="AM340" s="71"/>
      <c r="AN340">
        <v>175</v>
      </c>
    </row>
    <row r="341" spans="1:40" ht="14" x14ac:dyDescent="0.25">
      <c r="A341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41" s="11">
        <v>60</v>
      </c>
      <c r="C341" s="12" t="str">
        <f t="shared" si="25"/>
        <v>2级-2级</v>
      </c>
      <c r="D341" s="12" t="s">
        <v>29</v>
      </c>
      <c r="E341" s="12" t="s">
        <v>47</v>
      </c>
      <c r="F341" s="12" t="s">
        <v>29</v>
      </c>
      <c r="G341" s="12" t="s">
        <v>125</v>
      </c>
      <c r="H341" s="280">
        <f>IF(I341="主营业务收入",1,IF(I341="营业收入",2,IF(I341="租赁收入",3,IF(I341="利息收入",4,IF(I341="企业拆借利息收入",5,IF(I341="其他业务收入",6,IF(I341="其他收入",7,IF(I341="主营业务成本",8,IF(I341="营业成本",9,IF(I341="生产成本",10,IF(I341="其他业务成本",11,IF(I341="主营业务支出",12,IF(I341="其他业务支出",13,IF(I341="营业外支出",14,IF(I341="材料采购",15,IF(I341="库存商品",16,IF(I341="库存内销商品",17,IF(I341="其他应收款",18,IF(I341="长期股权投资",19,IF(I341="其他应付款",20,IF(I341="财务费用",21,IF(I341="管理费用",22,IF(I341="管理费",23,IF(I341="销售费用",24,IF(I341="投资收益",25,IF(I341="资产处置收益",26,B))))))))))))))))))))))))))</f>
        <v>6</v>
      </c>
      <c r="I341" s="122" t="s">
        <v>99</v>
      </c>
      <c r="J341" s="16" t="s">
        <v>135</v>
      </c>
      <c r="K341" s="201">
        <v>1575718.28</v>
      </c>
      <c r="L341" s="16"/>
      <c r="M341" s="16"/>
      <c r="N341" s="207"/>
      <c r="O341" s="89"/>
      <c r="P341" s="89"/>
      <c r="Q341" s="91"/>
      <c r="R341" s="21"/>
      <c r="S341" s="21"/>
      <c r="T341" s="22"/>
      <c r="U341" s="275" t="s">
        <v>68</v>
      </c>
      <c r="V341" s="21"/>
      <c r="W341" s="22">
        <v>1575718.28</v>
      </c>
      <c r="X341" s="23"/>
      <c r="Y341" s="23"/>
      <c r="Z341" s="24"/>
      <c r="AA341" s="25">
        <f t="shared" si="29"/>
        <v>0</v>
      </c>
      <c r="AB341" s="266">
        <f t="shared" si="30"/>
        <v>0</v>
      </c>
      <c r="AC341" s="26"/>
      <c r="AD341" s="26"/>
      <c r="AE341" s="26"/>
      <c r="AF341" s="26"/>
      <c r="AG341" s="27"/>
      <c r="AH341" s="26"/>
      <c r="AI341" s="26"/>
      <c r="AJ341" s="26"/>
      <c r="AK341" s="26"/>
      <c r="AL341" s="26"/>
      <c r="AM341" s="26"/>
      <c r="AN341">
        <v>49</v>
      </c>
    </row>
    <row r="342" spans="1:40" ht="13" customHeight="1" x14ac:dyDescent="0.25">
      <c r="A34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42" s="255">
        <v>606</v>
      </c>
      <c r="C342" s="120" t="str">
        <f t="shared" si="25"/>
        <v>3级-2级</v>
      </c>
      <c r="D342" s="120" t="s">
        <v>33</v>
      </c>
      <c r="E342" s="120" t="s">
        <v>231</v>
      </c>
      <c r="F342" s="120" t="s">
        <v>29</v>
      </c>
      <c r="G342" s="120" t="s">
        <v>54</v>
      </c>
      <c r="H342" s="280">
        <f>IF(I342="主营业务收入",1,IF(I342="营业收入",2,IF(I342="租赁收入",3,IF(I342="利息收入",4,IF(I342="企业拆借利息收入",5,IF(I342="其他业务收入",6,IF(I342="其他收入",7,IF(I342="主营业务成本",8,IF(I342="营业成本",9,IF(I342="生产成本",10,IF(I342="其他业务成本",11,IF(I342="主营业务支出",12,IF(I342="其他业务支出",13,IF(I342="营业外支出",14,IF(I342="材料采购",15,IF(I342="库存商品",16,IF(I342="库存内销商品",17,IF(I342="其他应收款",18,IF(I342="长期股权投资",19,IF(I342="其他应付款",20,IF(I342="财务费用",21,IF(I342="管理费用",22,IF(I342="管理费",23,IF(I342="销售费用",24,IF(I342="投资收益",25,IF(I342="资产处置收益",26,B))))))))))))))))))))))))))</f>
        <v>6</v>
      </c>
      <c r="I342" s="122" t="s">
        <v>99</v>
      </c>
      <c r="J342" s="122" t="s">
        <v>43</v>
      </c>
      <c r="K342" s="202">
        <v>1531764</v>
      </c>
      <c r="L342" s="122"/>
      <c r="M342" s="122"/>
      <c r="N342" s="202"/>
      <c r="O342" s="125"/>
      <c r="P342" s="125"/>
      <c r="Q342" s="124"/>
      <c r="R342" s="21"/>
      <c r="S342" s="21"/>
      <c r="T342" s="22"/>
      <c r="U342" s="21" t="s">
        <v>68</v>
      </c>
      <c r="V342" s="21" t="s">
        <v>542</v>
      </c>
      <c r="W342" s="22">
        <v>1531764</v>
      </c>
      <c r="X342" s="23"/>
      <c r="Y342" s="23"/>
      <c r="Z342" s="24"/>
      <c r="AA342" s="25">
        <f t="shared" si="29"/>
        <v>0</v>
      </c>
      <c r="AB342" s="266">
        <f t="shared" si="30"/>
        <v>0</v>
      </c>
      <c r="AC342" s="26"/>
      <c r="AD342" s="26"/>
      <c r="AE342" s="26"/>
      <c r="AF342" s="26"/>
      <c r="AG342" s="27"/>
      <c r="AH342" s="26"/>
      <c r="AI342" s="26"/>
      <c r="AJ342" s="26"/>
      <c r="AK342" s="26"/>
      <c r="AL342" s="26"/>
      <c r="AM342" s="26"/>
      <c r="AN342">
        <v>491</v>
      </c>
    </row>
    <row r="343" spans="1:40" ht="14" x14ac:dyDescent="0.25">
      <c r="A34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43" s="11">
        <v>627</v>
      </c>
      <c r="C343" s="120" t="str">
        <f t="shared" si="25"/>
        <v>3级-4级</v>
      </c>
      <c r="D343" s="120" t="s">
        <v>33</v>
      </c>
      <c r="E343" s="120" t="s">
        <v>338</v>
      </c>
      <c r="F343" s="120" t="s">
        <v>37</v>
      </c>
      <c r="G343" s="120" t="s">
        <v>42</v>
      </c>
      <c r="H343" s="280">
        <f>IF(I343="主营业务收入",1,IF(I343="营业收入",2,IF(I343="租赁收入",3,IF(I343="利息收入",4,IF(I343="企业拆借利息收入",5,IF(I343="其他业务收入",6,IF(I343="其他收入",7,IF(I343="主营业务成本",8,IF(I343="营业成本",9,IF(I343="生产成本",10,IF(I343="其他业务成本",11,IF(I343="主营业务支出",12,IF(I343="其他业务支出",13,IF(I343="营业外支出",14,IF(I343="材料采购",15,IF(I343="库存商品",16,IF(I343="库存内销商品",17,IF(I343="其他应收款",18,IF(I343="长期股权投资",19,IF(I343="其他应付款",20,IF(I343="财务费用",21,IF(I343="管理费用",22,IF(I343="管理费",23,IF(I343="销售费用",24,IF(I343="投资收益",25,IF(I343="资产处置收益",26,B))))))))))))))))))))))))))</f>
        <v>6</v>
      </c>
      <c r="I343" s="122" t="s">
        <v>99</v>
      </c>
      <c r="J343" s="122" t="s">
        <v>557</v>
      </c>
      <c r="K343" s="202">
        <v>1385022.68</v>
      </c>
      <c r="L343" s="122"/>
      <c r="M343" s="122"/>
      <c r="N343" s="202"/>
      <c r="O343" s="125"/>
      <c r="P343" s="126"/>
      <c r="Q343" s="124"/>
      <c r="R343" s="21"/>
      <c r="S343" s="21"/>
      <c r="T343" s="22"/>
      <c r="U343" s="21" t="s">
        <v>676</v>
      </c>
      <c r="V343" s="275" t="s">
        <v>122</v>
      </c>
      <c r="W343" s="22">
        <v>1385022.6476190477</v>
      </c>
      <c r="X343" s="23"/>
      <c r="Y343" s="23"/>
      <c r="Z343" s="24"/>
      <c r="AA343" s="25">
        <f t="shared" si="29"/>
        <v>0.03</v>
      </c>
      <c r="AB343" s="266">
        <f t="shared" si="30"/>
        <v>0</v>
      </c>
      <c r="AC343" s="26"/>
      <c r="AD343" s="26"/>
      <c r="AE343" s="26"/>
      <c r="AF343" s="26"/>
      <c r="AG343" s="27"/>
      <c r="AH343" s="26"/>
      <c r="AI343" s="26"/>
      <c r="AJ343" s="26"/>
      <c r="AK343" s="26"/>
      <c r="AL343" s="26"/>
      <c r="AM343" s="26"/>
      <c r="AN343">
        <v>507</v>
      </c>
    </row>
    <row r="344" spans="1:40" ht="14" x14ac:dyDescent="0.25">
      <c r="A344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44" s="11">
        <v>220</v>
      </c>
      <c r="C344" s="12" t="str">
        <f t="shared" si="25"/>
        <v>2级-3级</v>
      </c>
      <c r="D344" s="12" t="s">
        <v>29</v>
      </c>
      <c r="E344" s="262" t="s">
        <v>215</v>
      </c>
      <c r="F344" s="12" t="s">
        <v>33</v>
      </c>
      <c r="G344" s="176" t="s">
        <v>65</v>
      </c>
      <c r="H344" s="280">
        <f>IF(I344="主营业务收入",1,IF(I344="营业收入",2,IF(I344="租赁收入",3,IF(I344="利息收入",4,IF(I344="企业拆借利息收入",5,IF(I344="其他业务收入",6,IF(I344="其他收入",7,IF(I344="主营业务成本",8,IF(I344="营业成本",9,IF(I344="生产成本",10,IF(I344="其他业务成本",11,IF(I344="主营业务支出",12,IF(I344="其他业务支出",13,IF(I344="营业外支出",14,IF(I344="材料采购",15,IF(I344="库存商品",16,IF(I344="库存内销商品",17,IF(I344="其他应收款",18,IF(I344="长期股权投资",19,IF(I344="其他应付款",20,IF(I344="财务费用",21,IF(I344="管理费用",22,IF(I344="管理费",23,IF(I344="销售费用",24,IF(I344="投资收益",25,IF(I344="资产处置收益",26,B))))))))))))))))))))))))))</f>
        <v>6</v>
      </c>
      <c r="I344" s="122" t="s">
        <v>99</v>
      </c>
      <c r="J344" s="14" t="s">
        <v>271</v>
      </c>
      <c r="K344" s="201">
        <v>826776.18</v>
      </c>
      <c r="L344" s="16"/>
      <c r="M344" s="16"/>
      <c r="N344" s="207"/>
      <c r="O344" s="89"/>
      <c r="P344" s="90"/>
      <c r="Q344" s="91"/>
      <c r="R344" s="66"/>
      <c r="S344" s="66"/>
      <c r="T344" s="67"/>
      <c r="U344" s="66" t="s">
        <v>676</v>
      </c>
      <c r="V344" s="66" t="s">
        <v>734</v>
      </c>
      <c r="W344" s="67">
        <v>1378604.7619047619</v>
      </c>
      <c r="X344" s="68" t="s">
        <v>735</v>
      </c>
      <c r="Y344" s="68"/>
      <c r="Z344" s="69"/>
      <c r="AA344" s="25">
        <f t="shared" si="29"/>
        <v>-551828.57999999996</v>
      </c>
      <c r="AB344" s="266">
        <f t="shared" si="30"/>
        <v>0</v>
      </c>
      <c r="AC344" s="71"/>
      <c r="AD344" s="71"/>
      <c r="AE344" s="71"/>
      <c r="AF344" s="71"/>
      <c r="AG344" s="72"/>
      <c r="AH344" s="71"/>
      <c r="AI344" s="71"/>
      <c r="AJ344" s="71"/>
      <c r="AK344" s="71"/>
      <c r="AL344" s="71"/>
      <c r="AM344" s="71"/>
      <c r="AN344">
        <v>176</v>
      </c>
    </row>
    <row r="345" spans="1:40" ht="14" x14ac:dyDescent="0.25">
      <c r="A34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45" s="11">
        <v>802</v>
      </c>
      <c r="C345" s="12" t="str">
        <f t="shared" si="25"/>
        <v>2级-1级</v>
      </c>
      <c r="D345" s="12" t="s">
        <v>29</v>
      </c>
      <c r="E345" s="12" t="s">
        <v>44</v>
      </c>
      <c r="F345" s="12" t="s">
        <v>27</v>
      </c>
      <c r="G345" s="12" t="s">
        <v>28</v>
      </c>
      <c r="H345" s="280">
        <f>IF(I345="主营业务收入",1,IF(I345="营业收入",2,IF(I345="租赁收入",3,IF(I345="利息收入",4,IF(I345="企业拆借利息收入",5,IF(I345="其他业务收入",6,IF(I345="其他收入",7,IF(I345="主营业务成本",8,IF(I345="营业成本",9,IF(I345="生产成本",10,IF(I345="其他业务成本",11,IF(I345="主营业务支出",12,IF(I345="其他业务支出",13,IF(I345="营业外支出",14,IF(I345="材料采购",15,IF(I345="库存商品",16,IF(I345="库存内销商品",17,IF(I345="其他应收款",18,IF(I345="长期股权投资",19,IF(I345="其他应付款",20,IF(I345="财务费用",21,IF(I345="管理费用",22,IF(I345="管理费",23,IF(I345="销售费用",24,IF(I345="投资收益",25,IF(I345="资产处置收益",26,B))))))))))))))))))))))))))</f>
        <v>6</v>
      </c>
      <c r="I345" s="122" t="s">
        <v>99</v>
      </c>
      <c r="J345" s="16" t="s">
        <v>32</v>
      </c>
      <c r="K345" s="202">
        <v>1081367.92</v>
      </c>
      <c r="L345" s="87"/>
      <c r="M345" s="87"/>
      <c r="N345" s="207"/>
      <c r="O345" s="89"/>
      <c r="P345" s="89"/>
      <c r="Q345" s="91"/>
      <c r="R345" s="21"/>
      <c r="S345" s="21"/>
      <c r="T345" s="22"/>
      <c r="U345" s="21" t="s">
        <v>60</v>
      </c>
      <c r="V345" s="275" t="s">
        <v>32</v>
      </c>
      <c r="W345" s="22">
        <v>1146250</v>
      </c>
      <c r="X345" s="23"/>
      <c r="Y345" s="23"/>
      <c r="Z345" s="24"/>
      <c r="AA345" s="25">
        <f t="shared" si="29"/>
        <v>-64882.080000000002</v>
      </c>
      <c r="AB345" s="266">
        <f t="shared" si="30"/>
        <v>0</v>
      </c>
      <c r="AC345" s="26"/>
      <c r="AD345" s="26"/>
      <c r="AE345" s="26"/>
      <c r="AF345" s="26"/>
      <c r="AG345" s="27"/>
      <c r="AH345" s="26"/>
      <c r="AI345" s="26"/>
      <c r="AJ345" s="26"/>
      <c r="AK345" s="26"/>
      <c r="AL345" s="26"/>
      <c r="AM345" s="26"/>
      <c r="AN345">
        <v>671</v>
      </c>
    </row>
    <row r="346" spans="1:40" ht="14" x14ac:dyDescent="0.25">
      <c r="A34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46" s="11">
        <v>790</v>
      </c>
      <c r="C346" s="12" t="str">
        <f t="shared" si="25"/>
        <v>2级-4级</v>
      </c>
      <c r="D346" s="12" t="s">
        <v>29</v>
      </c>
      <c r="E346" s="12" t="s">
        <v>44</v>
      </c>
      <c r="F346" s="12" t="s">
        <v>37</v>
      </c>
      <c r="G346" s="12" t="s">
        <v>42</v>
      </c>
      <c r="H346" s="280">
        <f>IF(I346="主营业务收入",1,IF(I346="营业收入",2,IF(I346="租赁收入",3,IF(I346="利息收入",4,IF(I346="企业拆借利息收入",5,IF(I346="其他业务收入",6,IF(I346="其他收入",7,IF(I346="主营业务成本",8,IF(I346="营业成本",9,IF(I346="生产成本",10,IF(I346="其他业务成本",11,IF(I346="主营业务支出",12,IF(I346="其他业务支出",13,IF(I346="营业外支出",14,IF(I346="材料采购",15,IF(I346="库存商品",16,IF(I346="库存内销商品",17,IF(I346="其他应收款",18,IF(I346="长期股权投资",19,IF(I346="其他应付款",20,IF(I346="财务费用",21,IF(I346="管理费用",22,IF(I346="管理费",23,IF(I346="销售费用",24,IF(I346="投资收益",25,IF(I346="资产处置收益",26,B))))))))))))))))))))))))))</f>
        <v>6</v>
      </c>
      <c r="I346" s="122" t="s">
        <v>99</v>
      </c>
      <c r="J346" s="87" t="s">
        <v>271</v>
      </c>
      <c r="K346" s="202">
        <v>1098138.46</v>
      </c>
      <c r="L346" s="87"/>
      <c r="M346" s="87"/>
      <c r="N346" s="207"/>
      <c r="O346" s="89"/>
      <c r="P346" s="89"/>
      <c r="Q346" s="91"/>
      <c r="R346" s="21"/>
      <c r="S346" s="21"/>
      <c r="T346" s="22"/>
      <c r="U346" s="21" t="s">
        <v>676</v>
      </c>
      <c r="V346" s="21"/>
      <c r="W346" s="22">
        <v>1098138.45</v>
      </c>
      <c r="X346" s="23"/>
      <c r="Y346" s="23"/>
      <c r="Z346" s="24"/>
      <c r="AA346" s="25">
        <f t="shared" si="29"/>
        <v>0.01</v>
      </c>
      <c r="AB346" s="266">
        <f t="shared" si="30"/>
        <v>0</v>
      </c>
      <c r="AC346" s="26"/>
      <c r="AD346" s="26"/>
      <c r="AE346" s="26"/>
      <c r="AF346" s="26"/>
      <c r="AG346" s="27"/>
      <c r="AH346" s="26"/>
      <c r="AI346" s="26"/>
      <c r="AJ346" s="26"/>
      <c r="AK346" s="26"/>
      <c r="AL346" s="26"/>
      <c r="AM346" s="26"/>
      <c r="AN346">
        <v>661</v>
      </c>
    </row>
    <row r="347" spans="1:40" ht="14" x14ac:dyDescent="0.25">
      <c r="A34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47" s="11">
        <v>614</v>
      </c>
      <c r="C347" s="120" t="str">
        <f t="shared" si="25"/>
        <v>2级-4级</v>
      </c>
      <c r="D347" s="120" t="s">
        <v>29</v>
      </c>
      <c r="E347" s="120" t="s">
        <v>55</v>
      </c>
      <c r="F347" s="120" t="s">
        <v>37</v>
      </c>
      <c r="G347" s="120" t="s">
        <v>42</v>
      </c>
      <c r="H347" s="280">
        <f>IF(I347="主营业务收入",1,IF(I347="营业收入",2,IF(I347="租赁收入",3,IF(I347="利息收入",4,IF(I347="企业拆借利息收入",5,IF(I347="其他业务收入",6,IF(I347="其他收入",7,IF(I347="主营业务成本",8,IF(I347="营业成本",9,IF(I347="生产成本",10,IF(I347="其他业务成本",11,IF(I347="主营业务支出",12,IF(I347="其他业务支出",13,IF(I347="营业外支出",14,IF(I347="材料采购",15,IF(I347="库存商品",16,IF(I347="库存内销商品",17,IF(I347="其他应收款",18,IF(I347="长期股权投资",19,IF(I347="其他应付款",20,IF(I347="财务费用",21,IF(I347="管理费用",22,IF(I347="管理费",23,IF(I347="销售费用",24,IF(I347="投资收益",25,IF(I347="资产处置收益",26,B))))))))))))))))))))))))))</f>
        <v>6</v>
      </c>
      <c r="I347" s="122" t="s">
        <v>99</v>
      </c>
      <c r="J347" s="122" t="s">
        <v>271</v>
      </c>
      <c r="K347" s="202">
        <v>983657.66</v>
      </c>
      <c r="L347" s="122"/>
      <c r="M347" s="122"/>
      <c r="N347" s="202"/>
      <c r="O347" s="125"/>
      <c r="P347" s="126"/>
      <c r="Q347" s="124"/>
      <c r="R347" s="21"/>
      <c r="S347" s="21"/>
      <c r="T347" s="22"/>
      <c r="U347" s="21" t="s">
        <v>676</v>
      </c>
      <c r="V347" s="21" t="s">
        <v>122</v>
      </c>
      <c r="W347" s="22">
        <v>983657.60000000009</v>
      </c>
      <c r="X347" s="23"/>
      <c r="Y347" s="23"/>
      <c r="Z347" s="24"/>
      <c r="AA347" s="25">
        <f t="shared" si="29"/>
        <v>0.06</v>
      </c>
      <c r="AB347" s="266">
        <f t="shared" si="30"/>
        <v>0</v>
      </c>
      <c r="AC347" s="26"/>
      <c r="AD347" s="26"/>
      <c r="AE347" s="26"/>
      <c r="AF347" s="26"/>
      <c r="AG347" s="27"/>
      <c r="AH347" s="26"/>
      <c r="AI347" s="26"/>
      <c r="AJ347" s="26"/>
      <c r="AK347" s="26"/>
      <c r="AL347" s="26"/>
      <c r="AM347" s="26"/>
      <c r="AN347">
        <v>497</v>
      </c>
    </row>
    <row r="348" spans="1:40" ht="14" x14ac:dyDescent="0.25">
      <c r="A34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348" s="11">
        <v>556</v>
      </c>
      <c r="C348" s="12" t="s">
        <v>505</v>
      </c>
      <c r="D348" s="12" t="s">
        <v>29</v>
      </c>
      <c r="E348" s="12" t="s">
        <v>364</v>
      </c>
      <c r="F348" s="12" t="s">
        <v>37</v>
      </c>
      <c r="G348" s="12" t="s">
        <v>42</v>
      </c>
      <c r="H348" s="280">
        <f>IF(I348="主营业务收入",1,IF(I348="营业收入",2,IF(I348="租赁收入",3,IF(I348="利息收入",4,IF(I348="企业拆借利息收入",5,IF(I348="其他业务收入",6,IF(I348="其他收入",7,IF(I348="主营业务成本",8,IF(I348="营业成本",9,IF(I348="生产成本",10,IF(I348="其他业务成本",11,IF(I348="主营业务支出",12,IF(I348="其他业务支出",13,IF(I348="营业外支出",14,IF(I348="材料采购",15,IF(I348="库存商品",16,IF(I348="库存内销商品",17,IF(I348="其他应收款",18,IF(I348="长期股权投资",19,IF(I348="其他应付款",20,IF(I348="财务费用",21,IF(I348="管理费用",22,IF(I348="管理费",23,IF(I348="销售费用",24,IF(I348="投资收益",25,IF(I348="资产处置收益",26,B))))))))))))))))))))))))))</f>
        <v>6</v>
      </c>
      <c r="I348" s="122" t="s">
        <v>99</v>
      </c>
      <c r="J348" s="16" t="s">
        <v>745</v>
      </c>
      <c r="K348" s="201">
        <v>333333.33</v>
      </c>
      <c r="L348" s="16"/>
      <c r="M348" s="16"/>
      <c r="N348" s="207"/>
      <c r="O348" s="89"/>
      <c r="P348" s="89"/>
      <c r="Q348" s="91"/>
      <c r="R348" s="21"/>
      <c r="S348" s="21"/>
      <c r="T348" s="22"/>
      <c r="U348" s="21" t="s">
        <v>676</v>
      </c>
      <c r="V348" s="21" t="s">
        <v>734</v>
      </c>
      <c r="W348" s="22">
        <v>856362.9714285715</v>
      </c>
      <c r="X348" s="23" t="s">
        <v>738</v>
      </c>
      <c r="Y348" s="23"/>
      <c r="Z348" s="24"/>
      <c r="AA348" s="25">
        <f t="shared" si="29"/>
        <v>-523029.64</v>
      </c>
      <c r="AB348" s="266">
        <f t="shared" si="30"/>
        <v>0</v>
      </c>
      <c r="AC348" s="26"/>
      <c r="AD348" s="26"/>
      <c r="AE348" s="26"/>
      <c r="AF348" s="26"/>
      <c r="AG348" s="27"/>
      <c r="AH348" s="26"/>
      <c r="AI348" s="26"/>
      <c r="AJ348" s="26"/>
      <c r="AK348" s="26"/>
      <c r="AL348" s="26"/>
      <c r="AM348" s="26"/>
      <c r="AN348">
        <v>445</v>
      </c>
    </row>
    <row r="349" spans="1:40" ht="28" x14ac:dyDescent="0.25">
      <c r="A34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49" s="11">
        <v>680</v>
      </c>
      <c r="C349" s="120" t="str">
        <f t="shared" ref="C349:C360" si="31">TEXT(D349,"000")&amp;"-"&amp;TEXT(F349,"000")</f>
        <v>3级-4级</v>
      </c>
      <c r="D349" s="120" t="s">
        <v>33</v>
      </c>
      <c r="E349" s="149" t="s">
        <v>332</v>
      </c>
      <c r="F349" s="120" t="s">
        <v>37</v>
      </c>
      <c r="G349" s="265" t="s">
        <v>42</v>
      </c>
      <c r="H349" s="280">
        <f>IF(I349="主营业务收入",1,IF(I349="营业收入",2,IF(I349="租赁收入",3,IF(I349="利息收入",4,IF(I349="企业拆借利息收入",5,IF(I349="其他业务收入",6,IF(I349="其他收入",7,IF(I349="主营业务成本",8,IF(I349="营业成本",9,IF(I349="生产成本",10,IF(I349="其他业务成本",11,IF(I349="主营业务支出",12,IF(I349="其他业务支出",13,IF(I349="营业外支出",14,IF(I349="材料采购",15,IF(I349="库存商品",16,IF(I349="库存内销商品",17,IF(I349="其他应收款",18,IF(I349="长期股权投资",19,IF(I349="其他应付款",20,IF(I349="财务费用",21,IF(I349="管理费用",22,IF(I349="管理费",23,IF(I349="销售费用",24,IF(I349="投资收益",25,IF(I349="资产处置收益",26,B))))))))))))))))))))))))))</f>
        <v>6</v>
      </c>
      <c r="I349" s="122" t="s">
        <v>99</v>
      </c>
      <c r="J349" s="122"/>
      <c r="K349" s="202">
        <v>536871.77</v>
      </c>
      <c r="L349" s="122"/>
      <c r="M349" s="122"/>
      <c r="N349" s="202"/>
      <c r="O349" s="125"/>
      <c r="P349" s="126"/>
      <c r="Q349" s="124"/>
      <c r="R349" s="66" t="s">
        <v>755</v>
      </c>
      <c r="S349" s="66"/>
      <c r="T349" s="67"/>
      <c r="U349" s="66" t="s">
        <v>676</v>
      </c>
      <c r="V349" s="66" t="s">
        <v>734</v>
      </c>
      <c r="W349" s="67">
        <v>789846.47619047598</v>
      </c>
      <c r="X349" s="68" t="s">
        <v>737</v>
      </c>
      <c r="Y349" s="68"/>
      <c r="Z349" s="69"/>
      <c r="AA349" s="25">
        <f t="shared" si="29"/>
        <v>-252974.71</v>
      </c>
      <c r="AB349" s="266">
        <f t="shared" si="30"/>
        <v>0</v>
      </c>
      <c r="AC349" s="71"/>
      <c r="AD349" s="71"/>
      <c r="AE349" s="71"/>
      <c r="AF349" s="71"/>
      <c r="AG349" s="72"/>
      <c r="AH349" s="71"/>
      <c r="AI349" s="71"/>
      <c r="AJ349" s="71"/>
      <c r="AK349" s="71"/>
      <c r="AL349" s="71"/>
      <c r="AM349" s="71"/>
      <c r="AN349">
        <v>557</v>
      </c>
    </row>
    <row r="350" spans="1:40" ht="14" x14ac:dyDescent="0.25">
      <c r="A350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50" s="11">
        <v>798</v>
      </c>
      <c r="C350" s="12" t="str">
        <f t="shared" si="31"/>
        <v>2级-2级</v>
      </c>
      <c r="D350" s="12" t="s">
        <v>29</v>
      </c>
      <c r="E350" s="12" t="s">
        <v>44</v>
      </c>
      <c r="F350" s="12" t="s">
        <v>29</v>
      </c>
      <c r="G350" s="12" t="s">
        <v>50</v>
      </c>
      <c r="H350" s="280">
        <f>IF(I350="主营业务收入",1,IF(I350="营业收入",2,IF(I350="租赁收入",3,IF(I350="利息收入",4,IF(I350="企业拆借利息收入",5,IF(I350="其他业务收入",6,IF(I350="其他收入",7,IF(I350="主营业务成本",8,IF(I350="营业成本",9,IF(I350="生产成本",10,IF(I350="其他业务成本",11,IF(I350="主营业务支出",12,IF(I350="其他业务支出",13,IF(I350="营业外支出",14,IF(I350="材料采购",15,IF(I350="库存商品",16,IF(I350="库存内销商品",17,IF(I350="其他应收款",18,IF(I350="长期股权投资",19,IF(I350="其他应付款",20,IF(I350="财务费用",21,IF(I350="管理费用",22,IF(I350="管理费",23,IF(I350="销售费用",24,IF(I350="投资收益",25,IF(I350="资产处置收益",26,B))))))))))))))))))))))))))</f>
        <v>6</v>
      </c>
      <c r="I350" s="122" t="s">
        <v>99</v>
      </c>
      <c r="J350" s="87" t="s">
        <v>627</v>
      </c>
      <c r="K350" s="202">
        <v>603043.64</v>
      </c>
      <c r="L350" s="87"/>
      <c r="M350" s="87"/>
      <c r="N350" s="207"/>
      <c r="O350" s="89"/>
      <c r="P350" s="89"/>
      <c r="Q350" s="91"/>
      <c r="R350" s="21"/>
      <c r="S350" s="21"/>
      <c r="T350" s="22"/>
      <c r="U350" s="21" t="s">
        <v>164</v>
      </c>
      <c r="V350" s="21" t="s">
        <v>210</v>
      </c>
      <c r="W350" s="271">
        <v>616707.43000000005</v>
      </c>
      <c r="X350" s="23"/>
      <c r="Y350" s="23"/>
      <c r="Z350" s="24"/>
      <c r="AA350" s="25">
        <f t="shared" si="29"/>
        <v>-13663.79</v>
      </c>
      <c r="AB350" s="266">
        <f t="shared" si="30"/>
        <v>0</v>
      </c>
      <c r="AC350" s="26"/>
      <c r="AD350" s="26"/>
      <c r="AE350" s="26"/>
      <c r="AF350" s="26"/>
      <c r="AG350" s="27"/>
      <c r="AH350" s="26"/>
      <c r="AI350" s="26"/>
      <c r="AJ350" s="26"/>
      <c r="AK350" s="26"/>
      <c r="AL350" s="26"/>
      <c r="AM350" s="26"/>
      <c r="AN350">
        <v>668</v>
      </c>
    </row>
    <row r="351" spans="1:40" ht="14" x14ac:dyDescent="0.3">
      <c r="A35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51" s="11">
        <v>689</v>
      </c>
      <c r="C351" s="120" t="str">
        <f t="shared" si="31"/>
        <v>3级-4级</v>
      </c>
      <c r="D351" s="120" t="s">
        <v>33</v>
      </c>
      <c r="E351" s="120" t="s">
        <v>346</v>
      </c>
      <c r="F351" s="120" t="s">
        <v>37</v>
      </c>
      <c r="G351" s="120" t="s">
        <v>42</v>
      </c>
      <c r="H351" s="280">
        <f>IF(I351="主营业务收入",1,IF(I351="营业收入",2,IF(I351="租赁收入",3,IF(I351="利息收入",4,IF(I351="企业拆借利息收入",5,IF(I351="其他业务收入",6,IF(I351="其他收入",7,IF(I351="主营业务成本",8,IF(I351="营业成本",9,IF(I351="生产成本",10,IF(I351="其他业务成本",11,IF(I351="主营业务支出",12,IF(I351="其他业务支出",13,IF(I351="营业外支出",14,IF(I351="材料采购",15,IF(I351="库存商品",16,IF(I351="库存内销商品",17,IF(I351="其他应收款",18,IF(I351="长期股权投资",19,IF(I351="其他应付款",20,IF(I351="财务费用",21,IF(I351="管理费用",22,IF(I351="管理费",23,IF(I351="销售费用",24,IF(I351="投资收益",25,IF(I351="资产处置收益",26,B))))))))))))))))))))))))))</f>
        <v>6</v>
      </c>
      <c r="I351" s="344" t="s">
        <v>99</v>
      </c>
      <c r="J351" s="344"/>
      <c r="K351" s="345">
        <v>612288.72</v>
      </c>
      <c r="O351" s="125"/>
      <c r="P351" s="126"/>
      <c r="Q351" s="124"/>
      <c r="R351" s="21" t="s">
        <v>677</v>
      </c>
      <c r="S351" s="21" t="s">
        <v>730</v>
      </c>
      <c r="T351" s="22">
        <v>164411.70000000001</v>
      </c>
      <c r="U351" s="21" t="s">
        <v>676</v>
      </c>
      <c r="V351" s="21" t="s">
        <v>734</v>
      </c>
      <c r="W351" s="22">
        <v>585339.77142857097</v>
      </c>
      <c r="X351" s="23" t="s">
        <v>736</v>
      </c>
      <c r="Y351" s="23" t="s">
        <v>749</v>
      </c>
      <c r="Z351" s="24"/>
      <c r="AA351" s="25">
        <f t="shared" si="29"/>
        <v>26948.95</v>
      </c>
      <c r="AB351" s="266">
        <f>ROUND(K352+Q351-T351,2)</f>
        <v>11066.75</v>
      </c>
      <c r="AC351" s="26"/>
      <c r="AD351" s="26"/>
      <c r="AE351" s="26"/>
      <c r="AF351" s="26"/>
      <c r="AG351" s="27"/>
      <c r="AH351" s="26"/>
      <c r="AI351" s="26"/>
      <c r="AJ351" s="26"/>
      <c r="AK351" s="26"/>
      <c r="AL351" s="26"/>
      <c r="AM351" s="26"/>
      <c r="AN351">
        <v>565</v>
      </c>
    </row>
    <row r="352" spans="1:40" ht="14" x14ac:dyDescent="0.25">
      <c r="A352" s="174"/>
      <c r="B352" s="11"/>
      <c r="C352" s="120" t="str">
        <f t="shared" si="31"/>
        <v>3级-4级</v>
      </c>
      <c r="D352" s="120" t="s">
        <v>33</v>
      </c>
      <c r="E352" s="120" t="s">
        <v>346</v>
      </c>
      <c r="F352" s="120" t="s">
        <v>37</v>
      </c>
      <c r="G352" s="120" t="s">
        <v>42</v>
      </c>
      <c r="H352" s="280">
        <f>IF(I352="主营业务收入",1,IF(I352="营业收入",2,IF(I352="租赁收入",3,IF(I352="利息收入",4,IF(I352="企业拆借利息收入",5,IF(I352="其他业务收入",6,IF(I352="其他收入",7,IF(I352="主营业务成本",8,IF(I352="营业成本",9,IF(I352="生产成本",10,IF(I352="其他业务成本",11,IF(I352="主营业务支出",12,IF(I352="其他业务支出",13,IF(I352="营业外支出",14,IF(I352="材料采购",15,IF(I352="库存商品",16,IF(I352="库存内销商品",17,IF(I352="其他应收款",18,IF(I352="长期股权投资",19,IF(I352="其他应付款",20,IF(I352="财务费用",21,IF(I352="管理费用",22,IF(I352="管理费",23,IF(I352="销售费用",24,IF(I352="投资收益",25,IF(I352="资产处置收益",26,B))))))))))))))))))))))))))</f>
        <v>23</v>
      </c>
      <c r="I352" s="344" t="s">
        <v>303</v>
      </c>
      <c r="J352" s="344" t="s">
        <v>749</v>
      </c>
      <c r="K352" s="345">
        <v>175478.45</v>
      </c>
      <c r="L352" s="344"/>
      <c r="M352" s="344"/>
      <c r="N352" s="345"/>
      <c r="O352" s="125"/>
      <c r="P352" s="126"/>
      <c r="Q352" s="124"/>
      <c r="R352" s="21"/>
      <c r="S352" s="21"/>
      <c r="T352" s="22"/>
      <c r="U352" s="21"/>
      <c r="V352" s="21"/>
      <c r="W352" s="22"/>
      <c r="X352" s="23"/>
      <c r="Y352" s="23"/>
      <c r="Z352" s="24"/>
      <c r="AA352" s="25"/>
      <c r="AB352" s="266"/>
      <c r="AC352" s="26"/>
      <c r="AD352" s="26"/>
      <c r="AE352" s="26"/>
      <c r="AF352" s="26"/>
      <c r="AG352" s="27"/>
      <c r="AH352" s="26"/>
      <c r="AI352" s="26"/>
      <c r="AJ352" s="26"/>
      <c r="AK352" s="26"/>
      <c r="AL352" s="26"/>
      <c r="AM352" s="26"/>
    </row>
    <row r="353" spans="1:40" ht="13" customHeight="1" x14ac:dyDescent="0.25">
      <c r="A353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53" s="11">
        <v>39</v>
      </c>
      <c r="C353" s="12" t="str">
        <f t="shared" si="31"/>
        <v>3级-3级</v>
      </c>
      <c r="D353" s="12" t="s">
        <v>79</v>
      </c>
      <c r="E353" s="12" t="s">
        <v>81</v>
      </c>
      <c r="F353" s="12" t="s">
        <v>79</v>
      </c>
      <c r="G353" s="12" t="s">
        <v>112</v>
      </c>
      <c r="H353" s="280">
        <f>IF(I353="主营业务收入",1,IF(I353="营业收入",2,IF(I353="租赁收入",3,IF(I353="利息收入",4,IF(I353="企业拆借利息收入",5,IF(I353="其他业务收入",6,IF(I353="其他收入",7,IF(I353="主营业务成本",8,IF(I353="营业成本",9,IF(I353="生产成本",10,IF(I353="其他业务成本",11,IF(I353="主营业务支出",12,IF(I353="其他业务支出",13,IF(I353="营业外支出",14,IF(I353="材料采购",15,IF(I353="库存商品",16,IF(I353="库存内销商品",17,IF(I353="其他应收款",18,IF(I353="长期股权投资",19,IF(I353="其他应付款",20,IF(I353="财务费用",21,IF(I353="管理费用",22,IF(I353="管理费",23,IF(I353="销售费用",24,IF(I353="投资收益",25,IF(I353="资产处置收益",26,B))))))))))))))))))))))))))</f>
        <v>6</v>
      </c>
      <c r="I353" s="122" t="s">
        <v>99</v>
      </c>
      <c r="J353" s="16" t="s">
        <v>41</v>
      </c>
      <c r="K353" s="201">
        <v>451904.04</v>
      </c>
      <c r="L353" s="16"/>
      <c r="M353" s="16"/>
      <c r="N353" s="207"/>
      <c r="O353" s="89"/>
      <c r="P353" s="89"/>
      <c r="Q353" s="91"/>
      <c r="R353" s="21"/>
      <c r="S353" s="21"/>
      <c r="T353" s="22"/>
      <c r="U353" s="21" t="s">
        <v>806</v>
      </c>
      <c r="V353" s="21"/>
      <c r="W353" s="22">
        <v>451904.04</v>
      </c>
      <c r="X353" s="23"/>
      <c r="Y353" s="23"/>
      <c r="Z353" s="24"/>
      <c r="AA353" s="25">
        <f t="shared" ref="AA353:AA365" si="32">ROUND(K353-W353-Z353,2)</f>
        <v>0</v>
      </c>
      <c r="AB353" s="266">
        <f t="shared" ref="AB353:AB364" si="33">ROUND(N353+Q353-T353,2)</f>
        <v>0</v>
      </c>
      <c r="AC353" s="26"/>
      <c r="AD353" s="26"/>
      <c r="AE353" s="26"/>
      <c r="AF353" s="26"/>
      <c r="AG353" s="27"/>
      <c r="AH353" s="26"/>
      <c r="AI353" s="26"/>
      <c r="AJ353" s="26"/>
      <c r="AK353" s="26"/>
      <c r="AL353" s="26"/>
      <c r="AM353" s="26"/>
      <c r="AN353">
        <v>34</v>
      </c>
    </row>
    <row r="354" spans="1:40" ht="14" x14ac:dyDescent="0.25">
      <c r="A354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54" s="11">
        <v>244</v>
      </c>
      <c r="C354" s="12" t="str">
        <f t="shared" si="31"/>
        <v>2级-1级</v>
      </c>
      <c r="D354" s="12" t="s">
        <v>29</v>
      </c>
      <c r="E354" s="176" t="s">
        <v>67</v>
      </c>
      <c r="F354" s="12" t="s">
        <v>27</v>
      </c>
      <c r="G354" s="262" t="s">
        <v>28</v>
      </c>
      <c r="H354" s="280">
        <f>IF(I354="主营业务收入",1,IF(I354="营业收入",2,IF(I354="租赁收入",3,IF(I354="利息收入",4,IF(I354="企业拆借利息收入",5,IF(I354="其他业务收入",6,IF(I354="其他收入",7,IF(I354="主营业务成本",8,IF(I354="营业成本",9,IF(I354="生产成本",10,IF(I354="其他业务成本",11,IF(I354="主营业务支出",12,IF(I354="其他业务支出",13,IF(I354="营业外支出",14,IF(I354="材料采购",15,IF(I354="库存商品",16,IF(I354="库存内销商品",17,IF(I354="其他应收款",18,IF(I354="长期股权投资",19,IF(I354="其他应付款",20,IF(I354="财务费用",21,IF(I354="管理费用",22,IF(I354="管理费",23,IF(I354="销售费用",24,IF(I354="投资收益",25,IF(I354="资产处置收益",26,B))))))))))))))))))))))))))</f>
        <v>6</v>
      </c>
      <c r="I354" s="122" t="s">
        <v>99</v>
      </c>
      <c r="J354" s="14" t="s">
        <v>32</v>
      </c>
      <c r="K354" s="201">
        <v>42452.88</v>
      </c>
      <c r="L354" s="16"/>
      <c r="M354" s="16"/>
      <c r="N354" s="207"/>
      <c r="O354" s="89"/>
      <c r="P354" s="90"/>
      <c r="Q354" s="91"/>
      <c r="R354" s="66"/>
      <c r="S354" s="66"/>
      <c r="T354" s="67"/>
      <c r="U354" s="66" t="s">
        <v>60</v>
      </c>
      <c r="V354" s="66" t="s">
        <v>32</v>
      </c>
      <c r="W354" s="67">
        <v>450000</v>
      </c>
      <c r="X354" s="68"/>
      <c r="Y354" s="68"/>
      <c r="Z354" s="69"/>
      <c r="AA354" s="25">
        <f t="shared" si="32"/>
        <v>-407547.12</v>
      </c>
      <c r="AB354" s="266">
        <f t="shared" si="33"/>
        <v>0</v>
      </c>
      <c r="AC354" s="71"/>
      <c r="AD354" s="71"/>
      <c r="AE354" s="71"/>
      <c r="AF354" s="71"/>
      <c r="AG354" s="72"/>
      <c r="AH354" s="71"/>
      <c r="AI354" s="71"/>
      <c r="AJ354" s="71"/>
      <c r="AK354" s="71"/>
      <c r="AL354" s="71"/>
      <c r="AM354" s="71"/>
      <c r="AN354">
        <v>195</v>
      </c>
    </row>
    <row r="355" spans="1:40" ht="14" x14ac:dyDescent="0.25">
      <c r="A35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55" s="11">
        <v>610</v>
      </c>
      <c r="C355" s="120" t="str">
        <f t="shared" si="31"/>
        <v>2级-3级</v>
      </c>
      <c r="D355" s="120" t="s">
        <v>29</v>
      </c>
      <c r="E355" s="120" t="s">
        <v>55</v>
      </c>
      <c r="F355" s="120" t="s">
        <v>33</v>
      </c>
      <c r="G355" s="120" t="s">
        <v>183</v>
      </c>
      <c r="H355" s="280">
        <f>IF(I355="主营业务收入",1,IF(I355="营业收入",2,IF(I355="租赁收入",3,IF(I355="利息收入",4,IF(I355="企业拆借利息收入",5,IF(I355="其他业务收入",6,IF(I355="其他收入",7,IF(I355="主营业务成本",8,IF(I355="营业成本",9,IF(I355="生产成本",10,IF(I355="其他业务成本",11,IF(I355="主营业务支出",12,IF(I355="其他业务支出",13,IF(I355="营业外支出",14,IF(I355="材料采购",15,IF(I355="库存商品",16,IF(I355="库存内销商品",17,IF(I355="其他应收款",18,IF(I355="长期股权投资",19,IF(I355="其他应付款",20,IF(I355="财务费用",21,IF(I355="管理费用",22,IF(I355="管理费",23,IF(I355="销售费用",24,IF(I355="投资收益",25,IF(I355="资产处置收益",26,B))))))))))))))))))))))))))</f>
        <v>6</v>
      </c>
      <c r="I355" s="122" t="s">
        <v>99</v>
      </c>
      <c r="J355" s="122" t="s">
        <v>546</v>
      </c>
      <c r="K355" s="202">
        <v>365954.02</v>
      </c>
      <c r="L355" s="122"/>
      <c r="M355" s="122"/>
      <c r="N355" s="202"/>
      <c r="O355" s="125"/>
      <c r="P355" s="126"/>
      <c r="Q355" s="124"/>
      <c r="R355" s="21"/>
      <c r="S355" s="21"/>
      <c r="T355" s="22"/>
      <c r="U355" s="40" t="s">
        <v>699</v>
      </c>
      <c r="V355" s="40" t="s">
        <v>700</v>
      </c>
      <c r="W355" s="22">
        <v>387911.25999999989</v>
      </c>
      <c r="X355" s="23"/>
      <c r="Y355" s="23"/>
      <c r="Z355" s="24"/>
      <c r="AA355" s="25">
        <f t="shared" si="32"/>
        <v>-21957.24</v>
      </c>
      <c r="AB355" s="266">
        <f t="shared" si="33"/>
        <v>0</v>
      </c>
      <c r="AC355" s="26"/>
      <c r="AD355" s="26"/>
      <c r="AE355" s="26"/>
      <c r="AF355" s="26"/>
      <c r="AG355" s="27"/>
      <c r="AH355" s="26"/>
      <c r="AI355" s="26"/>
      <c r="AJ355" s="26"/>
      <c r="AK355" s="26"/>
      <c r="AL355" s="26"/>
      <c r="AM355" s="26"/>
      <c r="AN355">
        <v>494</v>
      </c>
    </row>
    <row r="356" spans="1:40" ht="13" customHeight="1" x14ac:dyDescent="0.25">
      <c r="A35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56" s="11">
        <v>740</v>
      </c>
      <c r="C356" s="120" t="str">
        <f t="shared" si="31"/>
        <v>3级-4级</v>
      </c>
      <c r="D356" s="120" t="s">
        <v>33</v>
      </c>
      <c r="E356" s="120" t="s">
        <v>347</v>
      </c>
      <c r="F356" s="120" t="s">
        <v>37</v>
      </c>
      <c r="G356" s="120" t="s">
        <v>42</v>
      </c>
      <c r="H356" s="280">
        <f>IF(I356="主营业务收入",1,IF(I356="营业收入",2,IF(I356="租赁收入",3,IF(I356="利息收入",4,IF(I356="企业拆借利息收入",5,IF(I356="其他业务收入",6,IF(I356="其他收入",7,IF(I356="主营业务成本",8,IF(I356="营业成本",9,IF(I356="生产成本",10,IF(I356="其他业务成本",11,IF(I356="主营业务支出",12,IF(I356="其他业务支出",13,IF(I356="营业外支出",14,IF(I356="材料采购",15,IF(I356="库存商品",16,IF(I356="库存内销商品",17,IF(I356="其他应收款",18,IF(I356="长期股权投资",19,IF(I356="其他应付款",20,IF(I356="财务费用",21,IF(I356="管理费用",22,IF(I356="管理费",23,IF(I356="销售费用",24,IF(I356="投资收益",25,IF(I356="资产处置收益",26,B))))))))))))))))))))))))))</f>
        <v>6</v>
      </c>
      <c r="I356" s="122" t="s">
        <v>99</v>
      </c>
      <c r="J356" s="122" t="s">
        <v>43</v>
      </c>
      <c r="K356" s="202">
        <v>377585.15</v>
      </c>
      <c r="L356" s="122"/>
      <c r="M356" s="122"/>
      <c r="N356" s="202"/>
      <c r="O356" s="125"/>
      <c r="P356" s="126"/>
      <c r="Q356" s="124"/>
      <c r="R356" s="66"/>
      <c r="S356" s="66"/>
      <c r="T356" s="67"/>
      <c r="U356" s="66" t="s">
        <v>676</v>
      </c>
      <c r="V356" s="66" t="s">
        <v>122</v>
      </c>
      <c r="W356" s="67">
        <v>364959.32380952383</v>
      </c>
      <c r="X356" s="68"/>
      <c r="Y356" s="68"/>
      <c r="Z356" s="69"/>
      <c r="AA356" s="25">
        <f t="shared" si="32"/>
        <v>12625.83</v>
      </c>
      <c r="AB356" s="266">
        <f t="shared" si="33"/>
        <v>0</v>
      </c>
      <c r="AC356" s="71"/>
      <c r="AD356" s="71"/>
      <c r="AE356" s="71"/>
      <c r="AF356" s="71"/>
      <c r="AG356" s="72"/>
      <c r="AH356" s="71"/>
      <c r="AI356" s="71"/>
      <c r="AJ356" s="71"/>
      <c r="AK356" s="71"/>
      <c r="AL356" s="71"/>
      <c r="AM356" s="71"/>
      <c r="AN356">
        <v>615</v>
      </c>
    </row>
    <row r="357" spans="1:40" ht="14" x14ac:dyDescent="0.25">
      <c r="A357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57" s="11">
        <v>186</v>
      </c>
      <c r="C357" s="12" t="str">
        <f t="shared" si="31"/>
        <v>2级-2级</v>
      </c>
      <c r="D357" s="12" t="s">
        <v>29</v>
      </c>
      <c r="E357" s="12" t="s">
        <v>259</v>
      </c>
      <c r="F357" s="12" t="s">
        <v>29</v>
      </c>
      <c r="G357" s="12" t="s">
        <v>131</v>
      </c>
      <c r="H357" s="280">
        <f>IF(I357="主营业务收入",1,IF(I357="营业收入",2,IF(I357="租赁收入",3,IF(I357="利息收入",4,IF(I357="企业拆借利息收入",5,IF(I357="其他业务收入",6,IF(I357="其他收入",7,IF(I357="主营业务成本",8,IF(I357="营业成本",9,IF(I357="生产成本",10,IF(I357="其他业务成本",11,IF(I357="主营业务支出",12,IF(I357="其他业务支出",13,IF(I357="营业外支出",14,IF(I357="材料采购",15,IF(I357="库存商品",16,IF(I357="库存内销商品",17,IF(I357="其他应收款",18,IF(I357="长期股权投资",19,IF(I357="其他应付款",20,IF(I357="财务费用",21,IF(I357="管理费用",22,IF(I357="管理费",23,IF(I357="销售费用",24,IF(I357="投资收益",25,IF(I357="资产处置收益",26,B))))))))))))))))))))))))))</f>
        <v>6</v>
      </c>
      <c r="I357" s="122" t="s">
        <v>99</v>
      </c>
      <c r="J357" s="16"/>
      <c r="K357" s="201">
        <v>346019.89</v>
      </c>
      <c r="L357" s="16"/>
      <c r="M357" s="16"/>
      <c r="N357" s="207"/>
      <c r="O357" s="89"/>
      <c r="P357" s="90"/>
      <c r="Q357" s="91"/>
      <c r="R357" s="66"/>
      <c r="S357" s="66"/>
      <c r="T357" s="67"/>
      <c r="U357" s="66" t="s">
        <v>60</v>
      </c>
      <c r="V357" s="66"/>
      <c r="W357" s="67">
        <v>346019.89</v>
      </c>
      <c r="X357" s="66"/>
      <c r="Y357" s="68"/>
      <c r="Z357" s="69"/>
      <c r="AA357" s="25">
        <f t="shared" si="32"/>
        <v>0</v>
      </c>
      <c r="AB357" s="266">
        <f t="shared" si="33"/>
        <v>0</v>
      </c>
      <c r="AC357" s="71"/>
      <c r="AD357" s="71"/>
      <c r="AE357" s="71"/>
      <c r="AF357" s="71"/>
      <c r="AG357" s="72"/>
      <c r="AH357" s="71"/>
      <c r="AI357" s="71"/>
      <c r="AJ357" s="71"/>
      <c r="AK357" s="71"/>
      <c r="AL357" s="71"/>
      <c r="AM357" s="71"/>
      <c r="AN357">
        <v>169</v>
      </c>
    </row>
    <row r="358" spans="1:40" ht="13" customHeight="1" x14ac:dyDescent="0.25">
      <c r="A35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58" s="11">
        <v>612</v>
      </c>
      <c r="C358" s="120" t="str">
        <f t="shared" si="31"/>
        <v>2级-2级</v>
      </c>
      <c r="D358" s="120" t="s">
        <v>29</v>
      </c>
      <c r="E358" s="120" t="s">
        <v>55</v>
      </c>
      <c r="F358" s="120" t="s">
        <v>29</v>
      </c>
      <c r="G358" s="120" t="s">
        <v>51</v>
      </c>
      <c r="H358" s="280">
        <f>IF(I358="主营业务收入",1,IF(I358="营业收入",2,IF(I358="租赁收入",3,IF(I358="利息收入",4,IF(I358="企业拆借利息收入",5,IF(I358="其他业务收入",6,IF(I358="其他收入",7,IF(I358="主营业务成本",8,IF(I358="营业成本",9,IF(I358="生产成本",10,IF(I358="其他业务成本",11,IF(I358="主营业务支出",12,IF(I358="其他业务支出",13,IF(I358="营业外支出",14,IF(I358="材料采购",15,IF(I358="库存商品",16,IF(I358="库存内销商品",17,IF(I358="其他应收款",18,IF(I358="长期股权投资",19,IF(I358="其他应付款",20,IF(I358="财务费用",21,IF(I358="管理费用",22,IF(I358="管理费",23,IF(I358="销售费用",24,IF(I358="投资收益",25,IF(I358="资产处置收益",26,B))))))))))))))))))))))))))</f>
        <v>6</v>
      </c>
      <c r="I358" s="122" t="s">
        <v>99</v>
      </c>
      <c r="J358" s="122" t="s">
        <v>545</v>
      </c>
      <c r="K358" s="202">
        <v>288815.64</v>
      </c>
      <c r="L358" s="122"/>
      <c r="M358" s="122"/>
      <c r="N358" s="202"/>
      <c r="O358" s="125"/>
      <c r="P358" s="126"/>
      <c r="Q358" s="124"/>
      <c r="R358" s="21"/>
      <c r="S358" s="21"/>
      <c r="T358" s="22"/>
      <c r="U358" s="21" t="s">
        <v>68</v>
      </c>
      <c r="V358" s="21" t="s">
        <v>724</v>
      </c>
      <c r="W358" s="22">
        <v>288815.64</v>
      </c>
      <c r="X358" s="23"/>
      <c r="Y358" s="23"/>
      <c r="Z358" s="24"/>
      <c r="AA358" s="25">
        <f t="shared" si="32"/>
        <v>0</v>
      </c>
      <c r="AB358" s="266">
        <f t="shared" si="33"/>
        <v>0</v>
      </c>
      <c r="AC358" s="26"/>
      <c r="AD358" s="26"/>
      <c r="AE358" s="26"/>
      <c r="AF358" s="26"/>
      <c r="AG358" s="27"/>
      <c r="AH358" s="26"/>
      <c r="AI358" s="26"/>
      <c r="AJ358" s="26"/>
      <c r="AK358" s="26"/>
      <c r="AL358" s="26"/>
      <c r="AM358" s="26"/>
      <c r="AN358">
        <v>495</v>
      </c>
    </row>
    <row r="359" spans="1:40" ht="14" x14ac:dyDescent="0.25">
      <c r="A359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359" s="11">
        <v>775</v>
      </c>
      <c r="C359" s="12" t="str">
        <f t="shared" si="31"/>
        <v>2级-2级</v>
      </c>
      <c r="D359" s="12" t="s">
        <v>29</v>
      </c>
      <c r="E359" s="12" t="s">
        <v>44</v>
      </c>
      <c r="F359" s="12" t="s">
        <v>29</v>
      </c>
      <c r="G359" s="12" t="s">
        <v>30</v>
      </c>
      <c r="H359" s="280">
        <f>IF(I359="主营业务收入",1,IF(I359="营业收入",2,IF(I359="租赁收入",3,IF(I359="利息收入",4,IF(I359="企业拆借利息收入",5,IF(I359="其他业务收入",6,IF(I359="其他收入",7,IF(I359="主营业务成本",8,IF(I359="营业成本",9,IF(I359="生产成本",10,IF(I359="其他业务成本",11,IF(I359="主营业务支出",12,IF(I359="其他业务支出",13,IF(I359="营业外支出",14,IF(I359="材料采购",15,IF(I359="库存商品",16,IF(I359="库存内销商品",17,IF(I359="其他应收款",18,IF(I359="长期股权投资",19,IF(I359="其他应付款",20,IF(I359="财务费用",21,IF(I359="管理费用",22,IF(I359="管理费",23,IF(I359="销售费用",24,IF(I359="投资收益",25,IF(I359="资产处置收益",26,B))))))))))))))))))))))))))</f>
        <v>6</v>
      </c>
      <c r="I359" s="122" t="s">
        <v>99</v>
      </c>
      <c r="J359" s="87"/>
      <c r="K359" s="202">
        <v>242290.8</v>
      </c>
      <c r="L359" s="87"/>
      <c r="M359" s="87"/>
      <c r="N359" s="207"/>
      <c r="O359" s="89"/>
      <c r="P359" s="89"/>
      <c r="Q359" s="91"/>
      <c r="R359" s="21"/>
      <c r="S359" s="21"/>
      <c r="T359" s="22"/>
      <c r="U359" s="21" t="s">
        <v>793</v>
      </c>
      <c r="V359" s="21" t="s">
        <v>794</v>
      </c>
      <c r="W359" s="22">
        <v>242290.8</v>
      </c>
      <c r="X359" s="23"/>
      <c r="Y359" s="23"/>
      <c r="Z359" s="24"/>
      <c r="AA359" s="25">
        <f t="shared" si="32"/>
        <v>0</v>
      </c>
      <c r="AB359" s="266">
        <f t="shared" si="33"/>
        <v>0</v>
      </c>
      <c r="AC359" s="26"/>
      <c r="AD359" s="26"/>
      <c r="AE359" s="26"/>
      <c r="AF359" s="26"/>
      <c r="AG359" s="27"/>
      <c r="AH359" s="26"/>
      <c r="AI359" s="26"/>
      <c r="AJ359" s="26"/>
      <c r="AK359" s="26"/>
      <c r="AL359" s="26"/>
      <c r="AM359" s="26"/>
      <c r="AN359">
        <v>648</v>
      </c>
    </row>
    <row r="360" spans="1:40" ht="14" x14ac:dyDescent="0.25">
      <c r="A36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60" s="11">
        <v>242</v>
      </c>
      <c r="C360" s="12" t="str">
        <f t="shared" si="31"/>
        <v>2级-2级</v>
      </c>
      <c r="D360" s="12" t="s">
        <v>243</v>
      </c>
      <c r="E360" s="13" t="s">
        <v>301</v>
      </c>
      <c r="F360" s="12" t="s">
        <v>243</v>
      </c>
      <c r="G360" s="13" t="s">
        <v>315</v>
      </c>
      <c r="H360" s="280">
        <f>IF(I360="主营业务收入",1,IF(I360="营业收入",2,IF(I360="租赁收入",3,IF(I360="利息收入",4,IF(I360="企业拆借利息收入",5,IF(I360="其他业务收入",6,IF(I360="其他收入",7,IF(I360="主营业务成本",8,IF(I360="营业成本",9,IF(I360="生产成本",10,IF(I360="其他业务成本",11,IF(I360="主营业务支出",12,IF(I360="其他业务支出",13,IF(I360="营业外支出",14,IF(I360="材料采购",15,IF(I360="库存商品",16,IF(I360="库存内销商品",17,IF(I360="其他应收款",18,IF(I360="长期股权投资",19,IF(I360="其他应付款",20,IF(I360="财务费用",21,IF(I360="管理费用",22,IF(I360="管理费",23,IF(I360="销售费用",24,IF(I360="投资收益",25,IF(I360="资产处置收益",26,B))))))))))))))))))))))))))</f>
        <v>6</v>
      </c>
      <c r="I360" s="122" t="s">
        <v>99</v>
      </c>
      <c r="J360" s="16" t="s">
        <v>122</v>
      </c>
      <c r="K360" s="201">
        <v>232838.39999999999</v>
      </c>
      <c r="L360" s="16"/>
      <c r="M360" s="16"/>
      <c r="N360" s="207"/>
      <c r="O360" s="89"/>
      <c r="P360" s="89"/>
      <c r="Q360" s="91"/>
      <c r="R360" s="66"/>
      <c r="S360" s="66"/>
      <c r="T360" s="67"/>
      <c r="U360" s="319" t="s">
        <v>642</v>
      </c>
      <c r="V360" s="319" t="s">
        <v>705</v>
      </c>
      <c r="W360" s="67">
        <v>232838.39999999999</v>
      </c>
      <c r="X360" s="68"/>
      <c r="Y360" s="68"/>
      <c r="Z360" s="69"/>
      <c r="AA360" s="25">
        <f t="shared" si="32"/>
        <v>0</v>
      </c>
      <c r="AB360" s="266">
        <f t="shared" si="33"/>
        <v>0</v>
      </c>
      <c r="AC360" s="71"/>
      <c r="AD360" s="71"/>
      <c r="AE360" s="71"/>
      <c r="AF360" s="71"/>
      <c r="AG360" s="72"/>
      <c r="AH360" s="71"/>
      <c r="AI360" s="71"/>
      <c r="AJ360" s="71"/>
      <c r="AK360" s="71"/>
      <c r="AL360" s="71"/>
      <c r="AM360" s="71"/>
      <c r="AN360">
        <v>194</v>
      </c>
    </row>
    <row r="361" spans="1:40" ht="14" x14ac:dyDescent="0.25">
      <c r="A361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361" s="255">
        <v>557</v>
      </c>
      <c r="C361" s="12" t="s">
        <v>502</v>
      </c>
      <c r="D361" s="12" t="s">
        <v>29</v>
      </c>
      <c r="E361" s="12" t="s">
        <v>364</v>
      </c>
      <c r="F361" s="12" t="s">
        <v>29</v>
      </c>
      <c r="G361" s="12" t="s">
        <v>54</v>
      </c>
      <c r="H361" s="280">
        <f>IF(I361="主营业务收入",1,IF(I361="营业收入",2,IF(I361="租赁收入",3,IF(I361="利息收入",4,IF(I361="企业拆借利息收入",5,IF(I361="其他业务收入",6,IF(I361="其他收入",7,IF(I361="主营业务成本",8,IF(I361="营业成本",9,IF(I361="生产成本",10,IF(I361="其他业务成本",11,IF(I361="主营业务支出",12,IF(I361="其他业务支出",13,IF(I361="营业外支出",14,IF(I361="材料采购",15,IF(I361="库存商品",16,IF(I361="库存内销商品",17,IF(I361="其他应收款",18,IF(I361="长期股权投资",19,IF(I361="其他应付款",20,IF(I361="财务费用",21,IF(I361="管理费用",22,IF(I361="管理费",23,IF(I361="销售费用",24,IF(I361="投资收益",25,IF(I361="资产处置收益",26,B))))))))))))))))))))))))))</f>
        <v>6</v>
      </c>
      <c r="I361" s="122" t="s">
        <v>99</v>
      </c>
      <c r="J361" s="16"/>
      <c r="K361" s="201">
        <v>212040.72</v>
      </c>
      <c r="L361" s="16"/>
      <c r="M361" s="16"/>
      <c r="N361" s="207"/>
      <c r="O361" s="89"/>
      <c r="P361" s="89"/>
      <c r="Q361" s="91"/>
      <c r="R361" s="21"/>
      <c r="S361" s="21"/>
      <c r="T361" s="22"/>
      <c r="U361" s="21" t="s">
        <v>115</v>
      </c>
      <c r="V361" s="21" t="s">
        <v>542</v>
      </c>
      <c r="W361" s="22">
        <v>212040.72</v>
      </c>
      <c r="X361" s="23"/>
      <c r="Y361" s="23"/>
      <c r="Z361" s="24"/>
      <c r="AA361" s="25">
        <f t="shared" si="32"/>
        <v>0</v>
      </c>
      <c r="AB361" s="266">
        <f t="shared" si="33"/>
        <v>0</v>
      </c>
      <c r="AC361" s="26"/>
      <c r="AD361" s="26"/>
      <c r="AE361" s="26"/>
      <c r="AF361" s="26"/>
      <c r="AG361" s="27"/>
      <c r="AH361" s="26"/>
      <c r="AI361" s="26"/>
      <c r="AJ361" s="26"/>
      <c r="AK361" s="26"/>
      <c r="AL361" s="26"/>
      <c r="AM361" s="26"/>
      <c r="AN361">
        <v>446</v>
      </c>
    </row>
    <row r="362" spans="1:40" ht="13" customHeight="1" x14ac:dyDescent="0.25">
      <c r="A36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62" s="11">
        <v>682</v>
      </c>
      <c r="C362" s="120" t="str">
        <f t="shared" ref="C362:C407" si="34">TEXT(D362,"000")&amp;"-"&amp;TEXT(F362,"000")</f>
        <v>3级-2级</v>
      </c>
      <c r="D362" s="120" t="s">
        <v>33</v>
      </c>
      <c r="E362" s="120" t="s">
        <v>481</v>
      </c>
      <c r="F362" s="120" t="s">
        <v>29</v>
      </c>
      <c r="G362" s="120" t="s">
        <v>57</v>
      </c>
      <c r="H362" s="280">
        <f>IF(I362="主营业务收入",1,IF(I362="营业收入",2,IF(I362="租赁收入",3,IF(I362="利息收入",4,IF(I362="企业拆借利息收入",5,IF(I362="其他业务收入",6,IF(I362="其他收入",7,IF(I362="主营业务成本",8,IF(I362="营业成本",9,IF(I362="生产成本",10,IF(I362="其他业务成本",11,IF(I362="主营业务支出",12,IF(I362="其他业务支出",13,IF(I362="营业外支出",14,IF(I362="材料采购",15,IF(I362="库存商品",16,IF(I362="库存内销商品",17,IF(I362="其他应收款",18,IF(I362="长期股权投资",19,IF(I362="其他应付款",20,IF(I362="财务费用",21,IF(I362="管理费用",22,IF(I362="管理费",23,IF(I362="销售费用",24,IF(I362="投资收益",25,IF(I362="资产处置收益",26,B))))))))))))))))))))))))))</f>
        <v>6</v>
      </c>
      <c r="I362" s="122" t="s">
        <v>99</v>
      </c>
      <c r="J362" s="122" t="s">
        <v>306</v>
      </c>
      <c r="K362" s="202">
        <v>119440.31</v>
      </c>
      <c r="L362" s="122"/>
      <c r="M362" s="122"/>
      <c r="N362" s="202"/>
      <c r="O362" s="125"/>
      <c r="P362" s="126"/>
      <c r="Q362" s="124"/>
      <c r="R362" s="66"/>
      <c r="S362" s="66"/>
      <c r="T362" s="67"/>
      <c r="U362" s="319" t="s">
        <v>68</v>
      </c>
      <c r="V362" s="66" t="s">
        <v>443</v>
      </c>
      <c r="W362" s="67">
        <v>143166.51</v>
      </c>
      <c r="X362" s="68"/>
      <c r="Y362" s="68"/>
      <c r="Z362" s="69"/>
      <c r="AA362" s="25">
        <f t="shared" si="32"/>
        <v>-23726.2</v>
      </c>
      <c r="AB362" s="266">
        <f t="shared" si="33"/>
        <v>0</v>
      </c>
      <c r="AC362" s="71"/>
      <c r="AD362" s="71"/>
      <c r="AE362" s="71"/>
      <c r="AF362" s="71"/>
      <c r="AG362" s="72"/>
      <c r="AH362" s="71"/>
      <c r="AI362" s="71"/>
      <c r="AJ362" s="71"/>
      <c r="AK362" s="71"/>
      <c r="AL362" s="71"/>
      <c r="AM362" s="71"/>
      <c r="AN362">
        <v>558</v>
      </c>
    </row>
    <row r="363" spans="1:40" ht="14" x14ac:dyDescent="0.25">
      <c r="A36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63" s="11">
        <v>613</v>
      </c>
      <c r="C363" s="120" t="str">
        <f t="shared" si="34"/>
        <v>2级-3级</v>
      </c>
      <c r="D363" s="120" t="s">
        <v>29</v>
      </c>
      <c r="E363" s="120" t="s">
        <v>55</v>
      </c>
      <c r="F363" s="120" t="s">
        <v>33</v>
      </c>
      <c r="G363" s="120" t="s">
        <v>449</v>
      </c>
      <c r="H363" s="280">
        <f>IF(I363="主营业务收入",1,IF(I363="营业收入",2,IF(I363="租赁收入",3,IF(I363="利息收入",4,IF(I363="企业拆借利息收入",5,IF(I363="其他业务收入",6,IF(I363="其他收入",7,IF(I363="主营业务成本",8,IF(I363="营业成本",9,IF(I363="生产成本",10,IF(I363="其他业务成本",11,IF(I363="主营业务支出",12,IF(I363="其他业务支出",13,IF(I363="营业外支出",14,IF(I363="材料采购",15,IF(I363="库存商品",16,IF(I363="库存内销商品",17,IF(I363="其他应收款",18,IF(I363="长期股权投资",19,IF(I363="其他应付款",20,IF(I363="财务费用",21,IF(I363="管理费用",22,IF(I363="管理费",23,IF(I363="销售费用",24,IF(I363="投资收益",25,IF(I363="资产处置收益",26,B))))))))))))))))))))))))))</f>
        <v>6</v>
      </c>
      <c r="I363" s="122" t="s">
        <v>99</v>
      </c>
      <c r="J363" s="122" t="s">
        <v>271</v>
      </c>
      <c r="K363" s="202">
        <v>137532.14000000001</v>
      </c>
      <c r="L363" s="122"/>
      <c r="M363" s="122"/>
      <c r="N363" s="202"/>
      <c r="O363" s="125"/>
      <c r="P363" s="126"/>
      <c r="Q363" s="124"/>
      <c r="R363" s="21"/>
      <c r="S363" s="21"/>
      <c r="T363" s="22"/>
      <c r="U363" s="21" t="s">
        <v>804</v>
      </c>
      <c r="V363" s="21" t="s">
        <v>805</v>
      </c>
      <c r="W363" s="22">
        <v>137532.14000000001</v>
      </c>
      <c r="X363" s="23"/>
      <c r="Y363" s="23"/>
      <c r="Z363" s="24"/>
      <c r="AA363" s="25">
        <f t="shared" si="32"/>
        <v>0</v>
      </c>
      <c r="AB363" s="266">
        <f t="shared" si="33"/>
        <v>0</v>
      </c>
      <c r="AC363" s="26"/>
      <c r="AD363" s="26"/>
      <c r="AE363" s="26"/>
      <c r="AF363" s="26"/>
      <c r="AG363" s="27"/>
      <c r="AH363" s="26"/>
      <c r="AI363" s="26"/>
      <c r="AJ363" s="26"/>
      <c r="AK363" s="26"/>
      <c r="AL363" s="26"/>
      <c r="AM363" s="26"/>
      <c r="AN363">
        <v>496</v>
      </c>
    </row>
    <row r="364" spans="1:40" ht="14" x14ac:dyDescent="0.25">
      <c r="A36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64" s="11">
        <v>584</v>
      </c>
      <c r="C364" s="120" t="str">
        <f t="shared" si="34"/>
        <v>3级-3级</v>
      </c>
      <c r="D364" s="120" t="s">
        <v>33</v>
      </c>
      <c r="E364" s="120" t="s">
        <v>336</v>
      </c>
      <c r="F364" s="120" t="s">
        <v>33</v>
      </c>
      <c r="G364" s="120" t="s">
        <v>146</v>
      </c>
      <c r="H364" s="280">
        <f>IF(I364="主营业务收入",1,IF(I364="营业收入",2,IF(I364="租赁收入",3,IF(I364="利息收入",4,IF(I364="企业拆借利息收入",5,IF(I364="其他业务收入",6,IF(I364="其他收入",7,IF(I364="主营业务成本",8,IF(I364="营业成本",9,IF(I364="生产成本",10,IF(I364="其他业务成本",11,IF(I364="主营业务支出",12,IF(I364="其他业务支出",13,IF(I364="营业外支出",14,IF(I364="材料采购",15,IF(I364="库存商品",16,IF(I364="库存内销商品",17,IF(I364="其他应收款",18,IF(I364="长期股权投资",19,IF(I364="其他应付款",20,IF(I364="财务费用",21,IF(I364="管理费用",22,IF(I364="管理费",23,IF(I364="销售费用",24,IF(I364="投资收益",25,IF(I364="资产处置收益",26,B))))))))))))))))))))))))))</f>
        <v>6</v>
      </c>
      <c r="I364" s="382" t="s">
        <v>99</v>
      </c>
      <c r="J364" s="122" t="s">
        <v>122</v>
      </c>
      <c r="K364" s="389">
        <v>112411.44</v>
      </c>
      <c r="L364" s="122"/>
      <c r="M364" s="122"/>
      <c r="N364" s="202"/>
      <c r="O364" s="125"/>
      <c r="P364" s="126"/>
      <c r="Q364" s="124"/>
      <c r="R364" s="66"/>
      <c r="S364" s="66"/>
      <c r="T364" s="67"/>
      <c r="U364" s="66" t="s">
        <v>773</v>
      </c>
      <c r="V364" s="66"/>
      <c r="W364" s="67">
        <v>112411.44</v>
      </c>
      <c r="X364" s="68"/>
      <c r="Y364" s="68"/>
      <c r="Z364" s="69"/>
      <c r="AA364" s="25">
        <f t="shared" si="32"/>
        <v>0</v>
      </c>
      <c r="AB364" s="266">
        <f t="shared" si="33"/>
        <v>0</v>
      </c>
      <c r="AC364" s="71"/>
      <c r="AD364" s="71"/>
      <c r="AE364" s="71"/>
      <c r="AF364" s="71"/>
      <c r="AG364" s="72"/>
      <c r="AH364" s="71"/>
      <c r="AI364" s="71"/>
      <c r="AJ364" s="71"/>
      <c r="AK364" s="71"/>
      <c r="AL364" s="71"/>
      <c r="AM364" s="71"/>
      <c r="AN364">
        <v>473</v>
      </c>
    </row>
    <row r="365" spans="1:40" ht="14" x14ac:dyDescent="0.3">
      <c r="A36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65" s="11">
        <v>730</v>
      </c>
      <c r="C365" s="120" t="str">
        <f t="shared" si="34"/>
        <v>3级-4级</v>
      </c>
      <c r="D365" s="120" t="s">
        <v>33</v>
      </c>
      <c r="E365" s="120" t="s">
        <v>333</v>
      </c>
      <c r="F365" s="120" t="s">
        <v>37</v>
      </c>
      <c r="G365" s="120" t="s">
        <v>66</v>
      </c>
      <c r="H365" s="280">
        <f>IF(I365="主营业务收入",1,IF(I365="营业收入",2,IF(I365="租赁收入",3,IF(I365="利息收入",4,IF(I365="企业拆借利息收入",5,IF(I365="其他业务收入",6,IF(I365="其他收入",7,IF(I365="主营业务成本",8,IF(I365="营业成本",9,IF(I365="生产成本",10,IF(I365="其他业务成本",11,IF(I365="主营业务支出",12,IF(I365="其他业务支出",13,IF(I365="营业外支出",14,IF(I365="材料采购",15,IF(I365="库存商品",16,IF(I365="库存内销商品",17,IF(I365="其他应收款",18,IF(I365="长期股权投资",19,IF(I365="其他应付款",20,IF(I365="财务费用",21,IF(I365="管理费用",22,IF(I365="管理费",23,IF(I365="销售费用",24,IF(I365="投资收益",25,IF(I365="资产处置收益",26,B))))))))))))))))))))))))))</f>
        <v>6</v>
      </c>
      <c r="I365" s="344" t="s">
        <v>99</v>
      </c>
      <c r="J365" s="344" t="s">
        <v>43</v>
      </c>
      <c r="K365" s="345">
        <v>77627.7</v>
      </c>
      <c r="O365" s="125"/>
      <c r="P365" s="126"/>
      <c r="Q365" s="124"/>
      <c r="R365" s="66" t="s">
        <v>677</v>
      </c>
      <c r="S365" s="66"/>
      <c r="T365" s="67">
        <v>615622.15</v>
      </c>
      <c r="U365" s="66"/>
      <c r="V365" s="66"/>
      <c r="W365" s="67"/>
      <c r="X365" s="68"/>
      <c r="Y365" s="68"/>
      <c r="Z365" s="69"/>
      <c r="AA365" s="25">
        <f t="shared" si="32"/>
        <v>77627.7</v>
      </c>
      <c r="AB365" s="266">
        <f>ROUND(K366+Q365-T365,2)</f>
        <v>137879.84</v>
      </c>
      <c r="AC365" s="71"/>
      <c r="AD365" s="71"/>
      <c r="AE365" s="71"/>
      <c r="AF365" s="71"/>
      <c r="AG365" s="72"/>
      <c r="AH365" s="71"/>
      <c r="AI365" s="71"/>
      <c r="AJ365" s="71"/>
      <c r="AK365" s="71"/>
      <c r="AL365" s="71"/>
      <c r="AM365" s="71"/>
      <c r="AN365">
        <v>606</v>
      </c>
    </row>
    <row r="366" spans="1:40" ht="14" x14ac:dyDescent="0.25">
      <c r="A366" s="174"/>
      <c r="B366" s="11"/>
      <c r="C366" s="120" t="str">
        <f t="shared" si="34"/>
        <v>3级-4级</v>
      </c>
      <c r="D366" s="120" t="s">
        <v>33</v>
      </c>
      <c r="E366" s="120" t="s">
        <v>333</v>
      </c>
      <c r="F366" s="120" t="s">
        <v>37</v>
      </c>
      <c r="G366" s="120" t="s">
        <v>66</v>
      </c>
      <c r="H366" s="280">
        <f>IF(I366="主营业务收入",1,IF(I366="营业收入",2,IF(I366="租赁收入",3,IF(I366="利息收入",4,IF(I366="企业拆借利息收入",5,IF(I366="其他业务收入",6,IF(I366="其他收入",7,IF(I366="主营业务成本",8,IF(I366="营业成本",9,IF(I366="生产成本",10,IF(I366="其他业务成本",11,IF(I366="主营业务支出",12,IF(I366="其他业务支出",13,IF(I366="营业外支出",14,IF(I366="材料采购",15,IF(I366="库存商品",16,IF(I366="库存内销商品",17,IF(I366="其他应收款",18,IF(I366="长期股权投资",19,IF(I366="其他应付款",20,IF(I366="财务费用",21,IF(I366="管理费用",22,IF(I366="管理费",23,IF(I366="销售费用",24,IF(I366="投资收益",25,IF(I366="资产处置收益",26,B))))))))))))))))))))))))))</f>
        <v>11</v>
      </c>
      <c r="I366" s="344" t="s">
        <v>58</v>
      </c>
      <c r="J366" s="344" t="s">
        <v>556</v>
      </c>
      <c r="K366" s="345">
        <v>753501.99</v>
      </c>
      <c r="L366" s="344"/>
      <c r="M366" s="344"/>
      <c r="N366" s="346"/>
      <c r="O366" s="125"/>
      <c r="P366" s="126"/>
      <c r="Q366" s="124"/>
      <c r="R366" s="66"/>
      <c r="S366" s="66"/>
      <c r="T366" s="67"/>
      <c r="U366" s="66"/>
      <c r="V366" s="66"/>
      <c r="W366" s="67"/>
      <c r="X366" s="68"/>
      <c r="Y366" s="68"/>
      <c r="Z366" s="69"/>
      <c r="AA366" s="25"/>
      <c r="AB366" s="266"/>
      <c r="AC366" s="71"/>
      <c r="AD366" s="71"/>
      <c r="AE366" s="71"/>
      <c r="AF366" s="71"/>
      <c r="AG366" s="72"/>
      <c r="AH366" s="71"/>
      <c r="AI366" s="71"/>
      <c r="AJ366" s="71"/>
      <c r="AK366" s="71"/>
      <c r="AL366" s="71"/>
      <c r="AM366" s="71"/>
    </row>
    <row r="367" spans="1:40" ht="14" x14ac:dyDescent="0.3">
      <c r="A36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67" s="11">
        <v>731</v>
      </c>
      <c r="C367" s="120" t="str">
        <f t="shared" si="34"/>
        <v>3级-4级</v>
      </c>
      <c r="D367" s="120" t="s">
        <v>33</v>
      </c>
      <c r="E367" s="120" t="s">
        <v>333</v>
      </c>
      <c r="F367" s="120" t="s">
        <v>37</v>
      </c>
      <c r="G367" s="120" t="s">
        <v>66</v>
      </c>
      <c r="H367" s="280">
        <f>IF(I367="主营业务收入",1,IF(I367="营业收入",2,IF(I367="租赁收入",3,IF(I367="利息收入",4,IF(I367="企业拆借利息收入",5,IF(I367="其他业务收入",6,IF(I367="其他收入",7,IF(I367="主营业务成本",8,IF(I367="营业成本",9,IF(I367="生产成本",10,IF(I367="其他业务成本",11,IF(I367="主营业务支出",12,IF(I367="其他业务支出",13,IF(I367="营业外支出",14,IF(I367="材料采购",15,IF(I367="库存商品",16,IF(I367="库存内销商品",17,IF(I367="其他应收款",18,IF(I367="长期股权投资",19,IF(I367="其他应付款",20,IF(I367="财务费用",21,IF(I367="管理费用",22,IF(I367="管理费",23,IF(I367="销售费用",24,IF(I367="投资收益",25,IF(I367="资产处置收益",26,B))))))))))))))))))))))))))</f>
        <v>6</v>
      </c>
      <c r="I367" s="122" t="s">
        <v>99</v>
      </c>
      <c r="J367" s="122" t="s">
        <v>604</v>
      </c>
      <c r="K367" s="202">
        <v>14150</v>
      </c>
      <c r="O367" s="125"/>
      <c r="P367" s="126"/>
      <c r="Q367" s="124"/>
      <c r="R367" s="66"/>
      <c r="S367" s="66"/>
      <c r="T367" s="67"/>
      <c r="U367" s="66"/>
      <c r="V367" s="66"/>
      <c r="W367" s="67"/>
      <c r="X367" s="68"/>
      <c r="Y367" s="68"/>
      <c r="Z367" s="69"/>
      <c r="AA367" s="25">
        <f>ROUND(K367-W367-Z367,2)</f>
        <v>14150</v>
      </c>
      <c r="AB367" s="266">
        <f>ROUND(K368+Q367-T367,2)</f>
        <v>9002.18</v>
      </c>
      <c r="AC367" s="71"/>
      <c r="AD367" s="71"/>
      <c r="AE367" s="71"/>
      <c r="AF367" s="71"/>
      <c r="AG367" s="72"/>
      <c r="AH367" s="71"/>
      <c r="AI367" s="71"/>
      <c r="AJ367" s="71"/>
      <c r="AK367" s="71"/>
      <c r="AL367" s="71"/>
      <c r="AM367" s="71"/>
      <c r="AN367">
        <v>607</v>
      </c>
    </row>
    <row r="368" spans="1:40" ht="14" x14ac:dyDescent="0.25">
      <c r="A368" s="174"/>
      <c r="B368" s="11"/>
      <c r="C368" s="120" t="str">
        <f t="shared" si="34"/>
        <v>3级-4级</v>
      </c>
      <c r="D368" s="120" t="s">
        <v>33</v>
      </c>
      <c r="E368" s="120" t="s">
        <v>333</v>
      </c>
      <c r="F368" s="120" t="s">
        <v>37</v>
      </c>
      <c r="G368" s="120" t="s">
        <v>66</v>
      </c>
      <c r="H368" s="280">
        <f>IF(I368="主营业务收入",1,IF(I368="营业收入",2,IF(I368="租赁收入",3,IF(I368="利息收入",4,IF(I368="企业拆借利息收入",5,IF(I368="其他业务收入",6,IF(I368="其他收入",7,IF(I368="主营业务成本",8,IF(I368="营业成本",9,IF(I368="生产成本",10,IF(I368="其他业务成本",11,IF(I368="主营业务支出",12,IF(I368="其他业务支出",13,IF(I368="营业外支出",14,IF(I368="材料采购",15,IF(I368="库存商品",16,IF(I368="库存内销商品",17,IF(I368="其他应收款",18,IF(I368="长期股权投资",19,IF(I368="其他应付款",20,IF(I368="财务费用",21,IF(I368="管理费用",22,IF(I368="管理费",23,IF(I368="销售费用",24,IF(I368="投资收益",25,IF(I368="资产处置收益",26,B))))))))))))))))))))))))))</f>
        <v>23</v>
      </c>
      <c r="I368" s="122" t="s">
        <v>303</v>
      </c>
      <c r="J368" s="122" t="s">
        <v>605</v>
      </c>
      <c r="K368" s="202">
        <v>9002.18</v>
      </c>
      <c r="L368" s="122"/>
      <c r="M368" s="122"/>
      <c r="N368" s="212"/>
      <c r="O368" s="125"/>
      <c r="P368" s="126"/>
      <c r="Q368" s="124"/>
      <c r="R368" s="66"/>
      <c r="S368" s="66"/>
      <c r="T368" s="67"/>
      <c r="U368" s="66"/>
      <c r="V368" s="66"/>
      <c r="W368" s="67"/>
      <c r="X368" s="68"/>
      <c r="Y368" s="68"/>
      <c r="Z368" s="69"/>
      <c r="AA368" s="25"/>
      <c r="AB368" s="266"/>
      <c r="AC368" s="71"/>
      <c r="AD368" s="71"/>
      <c r="AE368" s="71"/>
      <c r="AF368" s="71"/>
      <c r="AG368" s="72"/>
      <c r="AH368" s="71"/>
      <c r="AI368" s="71"/>
      <c r="AJ368" s="71"/>
      <c r="AK368" s="71"/>
      <c r="AL368" s="71"/>
      <c r="AM368" s="71"/>
    </row>
    <row r="369" spans="1:40" ht="14" x14ac:dyDescent="0.3">
      <c r="A36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69" s="11">
        <v>737</v>
      </c>
      <c r="C369" s="120" t="str">
        <f t="shared" si="34"/>
        <v>3级-4级</v>
      </c>
      <c r="D369" s="120" t="s">
        <v>33</v>
      </c>
      <c r="E369" s="120" t="s">
        <v>159</v>
      </c>
      <c r="F369" s="120" t="s">
        <v>37</v>
      </c>
      <c r="G369" s="120" t="s">
        <v>66</v>
      </c>
      <c r="H369" s="280">
        <f>IF(I369="主营业务收入",1,IF(I369="营业收入",2,IF(I369="租赁收入",3,IF(I369="利息收入",4,IF(I369="企业拆借利息收入",5,IF(I369="其他业务收入",6,IF(I369="其他收入",7,IF(I369="主营业务成本",8,IF(I369="营业成本",9,IF(I369="生产成本",10,IF(I369="其他业务成本",11,IF(I369="主营业务支出",12,IF(I369="其他业务支出",13,IF(I369="营业外支出",14,IF(I369="材料采购",15,IF(I369="库存商品",16,IF(I369="库存内销商品",17,IF(I369="其他应收款",18,IF(I369="长期股权投资",19,IF(I369="其他应付款",20,IF(I369="财务费用",21,IF(I369="管理费用",22,IF(I369="管理费",23,IF(I369="销售费用",24,IF(I369="投资收益",25,IF(I369="资产处置收益",26,B))))))))))))))))))))))))))</f>
        <v>6</v>
      </c>
      <c r="I369" s="122" t="s">
        <v>99</v>
      </c>
      <c r="J369" s="122" t="s">
        <v>43</v>
      </c>
      <c r="K369" s="202">
        <v>37700</v>
      </c>
      <c r="O369" s="125"/>
      <c r="P369" s="126"/>
      <c r="Q369" s="124"/>
      <c r="R369" s="66"/>
      <c r="S369" s="66"/>
      <c r="T369" s="67"/>
      <c r="U369" s="66"/>
      <c r="V369" s="66"/>
      <c r="W369" s="67"/>
      <c r="X369" s="68"/>
      <c r="Y369" s="68"/>
      <c r="Z369" s="69"/>
      <c r="AA369" s="25">
        <f>ROUND(K369-W369-Z369,2)</f>
        <v>37700</v>
      </c>
      <c r="AB369" s="266">
        <f>ROUND(K370+Q369-T369,2)</f>
        <v>2523.4499999999998</v>
      </c>
      <c r="AC369" s="71"/>
      <c r="AD369" s="71"/>
      <c r="AE369" s="71"/>
      <c r="AF369" s="71"/>
      <c r="AG369" s="72"/>
      <c r="AH369" s="71"/>
      <c r="AI369" s="71"/>
      <c r="AJ369" s="71"/>
      <c r="AK369" s="71"/>
      <c r="AL369" s="71"/>
      <c r="AM369" s="71"/>
      <c r="AN369">
        <v>612</v>
      </c>
    </row>
    <row r="370" spans="1:40" ht="14" x14ac:dyDescent="0.25">
      <c r="A370" s="174"/>
      <c r="B370" s="11"/>
      <c r="C370" s="120" t="str">
        <f t="shared" si="34"/>
        <v>3级-4级</v>
      </c>
      <c r="D370" s="120" t="s">
        <v>33</v>
      </c>
      <c r="E370" s="120" t="s">
        <v>159</v>
      </c>
      <c r="F370" s="120" t="s">
        <v>37</v>
      </c>
      <c r="G370" s="120" t="s">
        <v>66</v>
      </c>
      <c r="H370" s="280">
        <f>IF(I370="主营业务收入",1,IF(I370="营业收入",2,IF(I370="租赁收入",3,IF(I370="利息收入",4,IF(I370="企业拆借利息收入",5,IF(I370="其他业务收入",6,IF(I370="其他收入",7,IF(I370="主营业务成本",8,IF(I370="营业成本",9,IF(I370="生产成本",10,IF(I370="其他业务成本",11,IF(I370="主营业务支出",12,IF(I370="其他业务支出",13,IF(I370="营业外支出",14,IF(I370="材料采购",15,IF(I370="库存商品",16,IF(I370="库存内销商品",17,IF(I370="其他应收款",18,IF(I370="长期股权投资",19,IF(I370="其他应付款",20,IF(I370="财务费用",21,IF(I370="管理费用",22,IF(I370="管理费",23,IF(I370="销售费用",24,IF(I370="投资收益",25,IF(I370="资产处置收益",26,B))))))))))))))))))))))))))</f>
        <v>22</v>
      </c>
      <c r="I370" s="122" t="s">
        <v>68</v>
      </c>
      <c r="J370" s="122" t="s">
        <v>482</v>
      </c>
      <c r="K370" s="202">
        <v>2523.4499999999998</v>
      </c>
      <c r="L370" s="122"/>
      <c r="M370" s="122"/>
      <c r="N370" s="212"/>
      <c r="O370" s="125"/>
      <c r="P370" s="126"/>
      <c r="Q370" s="124"/>
      <c r="R370" s="66"/>
      <c r="S370" s="66"/>
      <c r="T370" s="67"/>
      <c r="U370" s="66"/>
      <c r="V370" s="66"/>
      <c r="W370" s="67"/>
      <c r="X370" s="68"/>
      <c r="Y370" s="68"/>
      <c r="Z370" s="69"/>
      <c r="AA370" s="25"/>
      <c r="AB370" s="266"/>
      <c r="AC370" s="71"/>
      <c r="AD370" s="71"/>
      <c r="AE370" s="71"/>
      <c r="AF370" s="71"/>
      <c r="AG370" s="72"/>
      <c r="AH370" s="71"/>
      <c r="AI370" s="71"/>
      <c r="AJ370" s="71"/>
      <c r="AK370" s="71"/>
      <c r="AL370" s="71"/>
      <c r="AM370" s="71"/>
    </row>
    <row r="371" spans="1:40" ht="14" x14ac:dyDescent="0.25">
      <c r="A371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71" s="11">
        <v>247</v>
      </c>
      <c r="C371" s="12" t="str">
        <f t="shared" si="34"/>
        <v>2级-1级</v>
      </c>
      <c r="D371" s="12" t="s">
        <v>243</v>
      </c>
      <c r="E371" s="12" t="s">
        <v>64</v>
      </c>
      <c r="F371" s="12" t="s">
        <v>248</v>
      </c>
      <c r="G371" s="12" t="s">
        <v>28</v>
      </c>
      <c r="H371" s="280">
        <f>IF(I371="主营业务收入",1,IF(I371="营业收入",2,IF(I371="租赁收入",3,IF(I371="利息收入",4,IF(I371="企业拆借利息收入",5,IF(I371="其他业务收入",6,IF(I371="其他收入",7,IF(I371="主营业务成本",8,IF(I371="营业成本",9,IF(I371="生产成本",10,IF(I371="其他业务成本",11,IF(I371="主营业务支出",12,IF(I371="其他业务支出",13,IF(I371="营业外支出",14,IF(I371="材料采购",15,IF(I371="库存商品",16,IF(I371="库存内销商品",17,IF(I371="其他应收款",18,IF(I371="长期股权投资",19,IF(I371="其他应付款",20,IF(I371="财务费用",21,IF(I371="管理费用",22,IF(I371="管理费",23,IF(I371="销售费用",24,IF(I371="投资收益",25,IF(I371="资产处置收益",26,B))))))))))))))))))))))))))</f>
        <v>6</v>
      </c>
      <c r="I371" s="122" t="s">
        <v>99</v>
      </c>
      <c r="J371" s="16" t="s">
        <v>320</v>
      </c>
      <c r="K371" s="201">
        <v>141509.4</v>
      </c>
      <c r="L371" s="16"/>
      <c r="M371" s="16"/>
      <c r="N371" s="207"/>
      <c r="O371" s="89"/>
      <c r="P371" s="90"/>
      <c r="Q371" s="91"/>
      <c r="R371" s="21"/>
      <c r="S371" s="21"/>
      <c r="T371" s="22"/>
      <c r="U371" s="21"/>
      <c r="V371" s="21"/>
      <c r="W371" s="22"/>
      <c r="X371" s="23"/>
      <c r="Y371" s="23"/>
      <c r="Z371" s="24"/>
      <c r="AA371" s="237">
        <f t="shared" ref="AA371:AA403" si="35">ROUND(K371-W371-Z371,2)</f>
        <v>141509.4</v>
      </c>
      <c r="AB371" s="266">
        <f t="shared" ref="AB371:AB403" si="36">ROUND(N371+Q371-T371,2)</f>
        <v>0</v>
      </c>
      <c r="AC371" s="26"/>
      <c r="AD371" s="26"/>
      <c r="AE371" s="26"/>
      <c r="AF371" s="26"/>
      <c r="AG371" s="27"/>
      <c r="AH371" s="26"/>
      <c r="AI371" s="26"/>
      <c r="AJ371" s="26"/>
      <c r="AK371" s="26"/>
      <c r="AL371" s="26"/>
      <c r="AM371" s="26"/>
      <c r="AN371">
        <v>198</v>
      </c>
    </row>
    <row r="372" spans="1:40" ht="14" x14ac:dyDescent="0.25">
      <c r="A37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72" s="11">
        <v>736</v>
      </c>
      <c r="C372" s="120" t="str">
        <f t="shared" si="34"/>
        <v>3级-2级</v>
      </c>
      <c r="D372" s="120" t="s">
        <v>33</v>
      </c>
      <c r="E372" s="120" t="s">
        <v>159</v>
      </c>
      <c r="F372" s="120" t="s">
        <v>29</v>
      </c>
      <c r="G372" s="120" t="s">
        <v>50</v>
      </c>
      <c r="H372" s="280">
        <f>IF(I372="主营业务收入",1,IF(I372="营业收入",2,IF(I372="租赁收入",3,IF(I372="利息收入",4,IF(I372="企业拆借利息收入",5,IF(I372="其他业务收入",6,IF(I372="其他收入",7,IF(I372="主营业务成本",8,IF(I372="营业成本",9,IF(I372="生产成本",10,IF(I372="其他业务成本",11,IF(I372="主营业务支出",12,IF(I372="其他业务支出",13,IF(I372="营业外支出",14,IF(I372="材料采购",15,IF(I372="库存商品",16,IF(I372="库存内销商品",17,IF(I372="其他应收款",18,IF(I372="长期股权投资",19,IF(I372="其他应付款",20,IF(I372="财务费用",21,IF(I372="管理费用",22,IF(I372="管理费",23,IF(I372="销售费用",24,IF(I372="投资收益",25,IF(I372="资产处置收益",26,B))))))))))))))))))))))))))</f>
        <v>6</v>
      </c>
      <c r="I372" s="122" t="s">
        <v>99</v>
      </c>
      <c r="J372" s="122" t="s">
        <v>482</v>
      </c>
      <c r="K372" s="202">
        <v>91301.5</v>
      </c>
      <c r="L372" s="122"/>
      <c r="M372" s="122"/>
      <c r="N372" s="212"/>
      <c r="O372" s="125"/>
      <c r="P372" s="125"/>
      <c r="Q372" s="124"/>
      <c r="R372" s="66"/>
      <c r="S372" s="66"/>
      <c r="T372" s="67"/>
      <c r="U372" s="66"/>
      <c r="V372" s="66"/>
      <c r="W372" s="67"/>
      <c r="X372" s="68"/>
      <c r="Y372" s="68"/>
      <c r="Z372" s="69"/>
      <c r="AA372" s="25">
        <f t="shared" si="35"/>
        <v>91301.5</v>
      </c>
      <c r="AB372" s="266">
        <f t="shared" si="36"/>
        <v>0</v>
      </c>
      <c r="AC372" s="71"/>
      <c r="AD372" s="71"/>
      <c r="AE372" s="71"/>
      <c r="AF372" s="71"/>
      <c r="AG372" s="72"/>
      <c r="AH372" s="71"/>
      <c r="AI372" s="71"/>
      <c r="AJ372" s="71"/>
      <c r="AK372" s="71"/>
      <c r="AL372" s="71"/>
      <c r="AM372" s="71"/>
      <c r="AN372">
        <v>611</v>
      </c>
    </row>
    <row r="373" spans="1:40" ht="14" x14ac:dyDescent="0.25">
      <c r="A37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73" s="11">
        <v>604</v>
      </c>
      <c r="C373" s="120" t="str">
        <f t="shared" si="34"/>
        <v>3级-4级</v>
      </c>
      <c r="D373" s="120" t="s">
        <v>33</v>
      </c>
      <c r="E373" s="120" t="s">
        <v>231</v>
      </c>
      <c r="F373" s="120" t="s">
        <v>37</v>
      </c>
      <c r="G373" s="120" t="s">
        <v>42</v>
      </c>
      <c r="H373" s="280">
        <f>IF(I373="主营业务收入",1,IF(I373="营业收入",2,IF(I373="租赁收入",3,IF(I373="利息收入",4,IF(I373="企业拆借利息收入",5,IF(I373="其他业务收入",6,IF(I373="其他收入",7,IF(I373="主营业务成本",8,IF(I373="营业成本",9,IF(I373="生产成本",10,IF(I373="其他业务成本",11,IF(I373="主营业务支出",12,IF(I373="其他业务支出",13,IF(I373="营业外支出",14,IF(I373="材料采购",15,IF(I373="库存商品",16,IF(I373="库存内销商品",17,IF(I373="其他应收款",18,IF(I373="长期股权投资",19,IF(I373="其他应付款",20,IF(I373="财务费用",21,IF(I373="管理费用",22,IF(I373="管理费",23,IF(I373="销售费用",24,IF(I373="投资收益",25,IF(I373="资产处置收益",26,B))))))))))))))))))))))))))</f>
        <v>6</v>
      </c>
      <c r="I373" s="122" t="s">
        <v>99</v>
      </c>
      <c r="J373" s="122" t="s">
        <v>43</v>
      </c>
      <c r="K373" s="202">
        <v>89879.85</v>
      </c>
      <c r="L373" s="122"/>
      <c r="M373" s="122"/>
      <c r="N373" s="202"/>
      <c r="O373" s="125"/>
      <c r="P373" s="125"/>
      <c r="Q373" s="124"/>
      <c r="R373" s="21"/>
      <c r="S373" s="21"/>
      <c r="T373" s="22"/>
      <c r="U373" s="21"/>
      <c r="V373" s="21"/>
      <c r="W373" s="22"/>
      <c r="X373" s="23"/>
      <c r="Y373" s="23"/>
      <c r="Z373" s="24"/>
      <c r="AA373" s="25">
        <f t="shared" si="35"/>
        <v>89879.85</v>
      </c>
      <c r="AB373" s="266">
        <f t="shared" si="36"/>
        <v>0</v>
      </c>
      <c r="AC373" s="26"/>
      <c r="AD373" s="26"/>
      <c r="AE373" s="26"/>
      <c r="AF373" s="26"/>
      <c r="AG373" s="27"/>
      <c r="AH373" s="26"/>
      <c r="AI373" s="26"/>
      <c r="AJ373" s="26"/>
      <c r="AK373" s="26"/>
      <c r="AL373" s="26"/>
      <c r="AM373" s="26"/>
      <c r="AN373">
        <v>489</v>
      </c>
    </row>
    <row r="374" spans="1:40" ht="14" x14ac:dyDescent="0.25">
      <c r="A374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74" s="11">
        <v>190</v>
      </c>
      <c r="C374" s="12" t="str">
        <f t="shared" si="34"/>
        <v>3级-2级</v>
      </c>
      <c r="D374" s="12" t="s">
        <v>33</v>
      </c>
      <c r="E374" s="12" t="s">
        <v>270</v>
      </c>
      <c r="F374" s="12" t="s">
        <v>29</v>
      </c>
      <c r="G374" s="12" t="s">
        <v>44</v>
      </c>
      <c r="H374" s="280">
        <f>IF(I374="主营业务收入",1,IF(I374="营业收入",2,IF(I374="租赁收入",3,IF(I374="利息收入",4,IF(I374="企业拆借利息收入",5,IF(I374="其他业务收入",6,IF(I374="其他收入",7,IF(I374="主营业务成本",8,IF(I374="营业成本",9,IF(I374="生产成本",10,IF(I374="其他业务成本",11,IF(I374="主营业务支出",12,IF(I374="其他业务支出",13,IF(I374="营业外支出",14,IF(I374="材料采购",15,IF(I374="库存商品",16,IF(I374="库存内销商品",17,IF(I374="其他应收款",18,IF(I374="长期股权投资",19,IF(I374="其他应付款",20,IF(I374="财务费用",21,IF(I374="管理费用",22,IF(I374="管理费",23,IF(I374="销售费用",24,IF(I374="投资收益",25,IF(I374="资产处置收益",26,B))))))))))))))))))))))))))</f>
        <v>6</v>
      </c>
      <c r="I374" s="122" t="s">
        <v>99</v>
      </c>
      <c r="J374" s="16" t="s">
        <v>272</v>
      </c>
      <c r="K374" s="201">
        <v>17708.73</v>
      </c>
      <c r="L374" s="16"/>
      <c r="M374" s="16"/>
      <c r="N374" s="207"/>
      <c r="O374" s="89"/>
      <c r="P374" s="90"/>
      <c r="Q374" s="91"/>
      <c r="R374" s="66"/>
      <c r="S374" s="66"/>
      <c r="T374" s="67"/>
      <c r="U374" s="66"/>
      <c r="V374" s="66"/>
      <c r="W374" s="67"/>
      <c r="X374" s="68"/>
      <c r="Y374" s="68"/>
      <c r="Z374" s="69"/>
      <c r="AA374" s="25">
        <f t="shared" si="35"/>
        <v>17708.73</v>
      </c>
      <c r="AB374" s="266">
        <f t="shared" si="36"/>
        <v>0</v>
      </c>
      <c r="AC374" s="71"/>
      <c r="AD374" s="71"/>
      <c r="AE374" s="71"/>
      <c r="AF374" s="71"/>
      <c r="AG374" s="72"/>
      <c r="AH374" s="71"/>
      <c r="AI374" s="71"/>
      <c r="AJ374" s="71"/>
      <c r="AK374" s="71"/>
      <c r="AL374" s="71"/>
      <c r="AM374" s="71"/>
      <c r="AN374">
        <v>172</v>
      </c>
    </row>
    <row r="375" spans="1:40" ht="14" x14ac:dyDescent="0.25">
      <c r="A375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375" s="11">
        <v>73</v>
      </c>
      <c r="C375" s="12" t="str">
        <f t="shared" si="34"/>
        <v>2级-3级</v>
      </c>
      <c r="D375" s="12" t="s">
        <v>29</v>
      </c>
      <c r="E375" s="12" t="s">
        <v>125</v>
      </c>
      <c r="F375" s="12" t="s">
        <v>33</v>
      </c>
      <c r="G375" s="12" t="s">
        <v>127</v>
      </c>
      <c r="H375" s="280">
        <f>IF(I375="主营业务收入",1,IF(I375="营业收入",2,IF(I375="租赁收入",3,IF(I375="利息收入",4,IF(I375="企业拆借利息收入",5,IF(I375="其他业务收入",6,IF(I375="其他收入",7,IF(I375="主营业务成本",8,IF(I375="营业成本",9,IF(I375="生产成本",10,IF(I375="其他业务成本",11,IF(I375="主营业务支出",12,IF(I375="其他业务支出",13,IF(I375="营业外支出",14,IF(I375="材料采购",15,IF(I375="库存商品",16,IF(I375="库存内销商品",17,IF(I375="其他应收款",18,IF(I375="长期股权投资",19,IF(I375="其他应付款",20,IF(I375="财务费用",21,IF(I375="管理费用",22,IF(I375="管理费",23,IF(I375="销售费用",24,IF(I375="投资收益",25,IF(I375="资产处置收益",26,B))))))))))))))))))))))))))</f>
        <v>6</v>
      </c>
      <c r="I375" s="122" t="s">
        <v>99</v>
      </c>
      <c r="J375" s="14" t="s">
        <v>147</v>
      </c>
      <c r="K375" s="201">
        <v>16037.74</v>
      </c>
      <c r="L375" s="16"/>
      <c r="M375" s="16"/>
      <c r="N375" s="207"/>
      <c r="O375" s="89"/>
      <c r="P375" s="89"/>
      <c r="Q375" s="91"/>
      <c r="R375" s="21"/>
      <c r="S375" s="21"/>
      <c r="T375" s="22"/>
      <c r="U375" s="21"/>
      <c r="V375" s="21"/>
      <c r="W375" s="22"/>
      <c r="X375" s="23"/>
      <c r="Y375" s="23"/>
      <c r="Z375" s="24"/>
      <c r="AA375" s="25">
        <f t="shared" si="35"/>
        <v>16037.74</v>
      </c>
      <c r="AB375" s="266">
        <f t="shared" si="36"/>
        <v>0</v>
      </c>
      <c r="AC375" s="26"/>
      <c r="AD375" s="26"/>
      <c r="AE375" s="26"/>
      <c r="AF375" s="26"/>
      <c r="AG375" s="27"/>
      <c r="AH375" s="26"/>
      <c r="AI375" s="26"/>
      <c r="AJ375" s="26"/>
      <c r="AK375" s="26"/>
      <c r="AL375" s="26"/>
      <c r="AM375" s="26"/>
      <c r="AN375">
        <v>61</v>
      </c>
    </row>
    <row r="376" spans="1:40" ht="14" x14ac:dyDescent="0.25">
      <c r="A376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376" s="11">
        <v>3</v>
      </c>
      <c r="C376" s="12" t="str">
        <f t="shared" si="34"/>
        <v>1级-2级</v>
      </c>
      <c r="D376" s="12" t="s">
        <v>27</v>
      </c>
      <c r="E376" s="12" t="s">
        <v>28</v>
      </c>
      <c r="F376" s="12" t="s">
        <v>29</v>
      </c>
      <c r="G376" s="12" t="s">
        <v>30</v>
      </c>
      <c r="H376" s="280">
        <f>IF(I376="主营业务收入",1,IF(I376="营业收入",2,IF(I376="租赁收入",3,IF(I376="利息收入",4,IF(I376="企业拆借利息收入",5,IF(I376="其他业务收入",6,IF(I376="其他收入",7,IF(I376="主营业务成本",8,IF(I376="营业成本",9,IF(I376="生产成本",10,IF(I376="其他业务成本",11,IF(I376="主营业务支出",12,IF(I376="其他业务支出",13,IF(I376="营业外支出",14,IF(I376="材料采购",15,IF(I376="库存商品",16,IF(I376="库存内销商品",17,IF(I376="其他应收款",18,IF(I376="长期股权投资",19,IF(I376="其他应付款",20,IF(I376="财务费用",21,IF(I376="管理费用",22,IF(I376="管理费",23,IF(I376="销售费用",24,IF(I376="投资收益",25,IF(I376="资产处置收益",26,B))))))))))))))))))))))))))</f>
        <v>6</v>
      </c>
      <c r="I376" s="122" t="s">
        <v>99</v>
      </c>
      <c r="J376" s="14" t="s">
        <v>36</v>
      </c>
      <c r="K376" s="201">
        <v>15897.77</v>
      </c>
      <c r="L376" s="16"/>
      <c r="M376" s="16"/>
      <c r="N376" s="207"/>
      <c r="O376" s="89"/>
      <c r="P376" s="90"/>
      <c r="Q376" s="91"/>
      <c r="R376" s="21"/>
      <c r="S376" s="21"/>
      <c r="T376" s="22"/>
      <c r="U376" s="21"/>
      <c r="V376" s="21"/>
      <c r="W376" s="22"/>
      <c r="X376" s="23"/>
      <c r="Y376" s="23"/>
      <c r="Z376" s="24"/>
      <c r="AA376" s="25">
        <f t="shared" si="35"/>
        <v>15897.77</v>
      </c>
      <c r="AB376" s="266">
        <f t="shared" si="36"/>
        <v>0</v>
      </c>
      <c r="AC376" s="26"/>
      <c r="AD376" s="26"/>
      <c r="AE376" s="26"/>
      <c r="AF376" s="26"/>
      <c r="AG376" s="27"/>
      <c r="AH376" s="26"/>
      <c r="AI376" s="26"/>
      <c r="AJ376" s="26"/>
      <c r="AK376" s="26"/>
      <c r="AL376" s="26"/>
      <c r="AM376" s="26"/>
      <c r="AN376">
        <v>3</v>
      </c>
    </row>
    <row r="377" spans="1:40" ht="14" x14ac:dyDescent="0.25">
      <c r="A377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77" s="11">
        <v>234</v>
      </c>
      <c r="C377" s="12" t="str">
        <f t="shared" si="34"/>
        <v>2级-3级</v>
      </c>
      <c r="D377" s="12" t="s">
        <v>243</v>
      </c>
      <c r="E377" s="13" t="s">
        <v>304</v>
      </c>
      <c r="F377" s="12" t="s">
        <v>250</v>
      </c>
      <c r="G377" s="12" t="s">
        <v>305</v>
      </c>
      <c r="H377" s="280">
        <f>IF(I377="主营业务收入",1,IF(I377="营业收入",2,IF(I377="租赁收入",3,IF(I377="利息收入",4,IF(I377="企业拆借利息收入",5,IF(I377="其他业务收入",6,IF(I377="其他收入",7,IF(I377="主营业务成本",8,IF(I377="营业成本",9,IF(I377="生产成本",10,IF(I377="其他业务成本",11,IF(I377="主营业务支出",12,IF(I377="其他业务支出",13,IF(I377="营业外支出",14,IF(I377="材料采购",15,IF(I377="库存商品",16,IF(I377="库存内销商品",17,IF(I377="其他应收款",18,IF(I377="长期股权投资",19,IF(I377="其他应付款",20,IF(I377="财务费用",21,IF(I377="管理费用",22,IF(I377="管理费",23,IF(I377="销售费用",24,IF(I377="投资收益",25,IF(I377="资产处置收益",26,B))))))))))))))))))))))))))</f>
        <v>6</v>
      </c>
      <c r="I377" s="122" t="s">
        <v>99</v>
      </c>
      <c r="J377" s="16" t="s">
        <v>122</v>
      </c>
      <c r="K377" s="201">
        <v>15685.72</v>
      </c>
      <c r="L377" s="16"/>
      <c r="M377" s="16"/>
      <c r="N377" s="207"/>
      <c r="O377" s="89"/>
      <c r="P377" s="90"/>
      <c r="Q377" s="91"/>
      <c r="R377" s="21"/>
      <c r="S377" s="21"/>
      <c r="T377" s="22"/>
      <c r="U377" s="21"/>
      <c r="V377" s="21"/>
      <c r="W377" s="22"/>
      <c r="X377" s="23"/>
      <c r="Y377" s="23"/>
      <c r="Z377" s="24"/>
      <c r="AA377" s="25">
        <f t="shared" si="35"/>
        <v>15685.72</v>
      </c>
      <c r="AB377" s="266">
        <f t="shared" si="36"/>
        <v>0</v>
      </c>
      <c r="AC377" s="26"/>
      <c r="AD377" s="26"/>
      <c r="AE377" s="26"/>
      <c r="AF377" s="26"/>
      <c r="AG377" s="27"/>
      <c r="AH377" s="26"/>
      <c r="AI377" s="26"/>
      <c r="AJ377" s="26"/>
      <c r="AK377" s="26"/>
      <c r="AL377" s="26"/>
      <c r="AM377" s="26"/>
      <c r="AN377">
        <v>187</v>
      </c>
    </row>
    <row r="378" spans="1:40" ht="14" x14ac:dyDescent="0.25">
      <c r="A37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78" s="11">
        <v>672</v>
      </c>
      <c r="C378" s="120" t="str">
        <f t="shared" si="34"/>
        <v>3级-2级</v>
      </c>
      <c r="D378" s="120" t="s">
        <v>33</v>
      </c>
      <c r="E378" s="120" t="s">
        <v>345</v>
      </c>
      <c r="F378" s="120" t="s">
        <v>29</v>
      </c>
      <c r="G378" s="120" t="s">
        <v>51</v>
      </c>
      <c r="H378" s="280">
        <f>IF(I378="主营业务收入",1,IF(I378="营业收入",2,IF(I378="租赁收入",3,IF(I378="利息收入",4,IF(I378="企业拆借利息收入",5,IF(I378="其他业务收入",6,IF(I378="其他收入",7,IF(I378="主营业务成本",8,IF(I378="营业成本",9,IF(I378="生产成本",10,IF(I378="其他业务成本",11,IF(I378="主营业务支出",12,IF(I378="其他业务支出",13,IF(I378="营业外支出",14,IF(I378="材料采购",15,IF(I378="库存商品",16,IF(I378="库存内销商品",17,IF(I378="其他应收款",18,IF(I378="长期股权投资",19,IF(I378="其他应付款",20,IF(I378="财务费用",21,IF(I378="管理费用",22,IF(I378="管理费",23,IF(I378="销售费用",24,IF(I378="投资收益",25,IF(I378="资产处置收益",26,B))))))))))))))))))))))))))</f>
        <v>6</v>
      </c>
      <c r="I378" s="122" t="s">
        <v>99</v>
      </c>
      <c r="J378" s="122" t="s">
        <v>268</v>
      </c>
      <c r="K378" s="202">
        <f>9306.6+2589.33</f>
        <v>11895.93</v>
      </c>
      <c r="L378" s="122"/>
      <c r="M378" s="122"/>
      <c r="N378" s="202"/>
      <c r="O378" s="125"/>
      <c r="P378" s="126"/>
      <c r="Q378" s="124"/>
      <c r="R378" s="66"/>
      <c r="S378" s="66"/>
      <c r="T378" s="67"/>
      <c r="U378" s="66"/>
      <c r="V378" s="66"/>
      <c r="W378" s="67"/>
      <c r="X378" s="68"/>
      <c r="Y378" s="68"/>
      <c r="Z378" s="69"/>
      <c r="AA378" s="25">
        <f t="shared" si="35"/>
        <v>11895.93</v>
      </c>
      <c r="AB378" s="266">
        <f t="shared" si="36"/>
        <v>0</v>
      </c>
      <c r="AC378" s="71"/>
      <c r="AD378" s="71"/>
      <c r="AE378" s="71"/>
      <c r="AF378" s="71"/>
      <c r="AG378" s="72"/>
      <c r="AH378" s="71"/>
      <c r="AI378" s="71"/>
      <c r="AJ378" s="71"/>
      <c r="AK378" s="71"/>
      <c r="AL378" s="71"/>
      <c r="AM378" s="71"/>
      <c r="AN378">
        <v>550</v>
      </c>
    </row>
    <row r="379" spans="1:40" ht="13" customHeight="1" x14ac:dyDescent="0.25">
      <c r="A379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79" s="11">
        <v>191</v>
      </c>
      <c r="C379" s="12" t="str">
        <f t="shared" si="34"/>
        <v>3级-2级</v>
      </c>
      <c r="D379" s="12" t="s">
        <v>33</v>
      </c>
      <c r="E379" s="12" t="s">
        <v>270</v>
      </c>
      <c r="F379" s="12" t="s">
        <v>29</v>
      </c>
      <c r="G379" s="12" t="s">
        <v>44</v>
      </c>
      <c r="H379" s="280">
        <f>IF(I379="主营业务收入",1,IF(I379="营业收入",2,IF(I379="租赁收入",3,IF(I379="利息收入",4,IF(I379="企业拆借利息收入",5,IF(I379="其他业务收入",6,IF(I379="其他收入",7,IF(I379="主营业务成本",8,IF(I379="营业成本",9,IF(I379="生产成本",10,IF(I379="其他业务成本",11,IF(I379="主营业务支出",12,IF(I379="其他业务支出",13,IF(I379="营业外支出",14,IF(I379="材料采购",15,IF(I379="库存商品",16,IF(I379="库存内销商品",17,IF(I379="其他应收款",18,IF(I379="长期股权投资",19,IF(I379="其他应付款",20,IF(I379="财务费用",21,IF(I379="管理费用",22,IF(I379="管理费",23,IF(I379="销售费用",24,IF(I379="投资收益",25,IF(I379="资产处置收益",26,B))))))))))))))))))))))))))</f>
        <v>6</v>
      </c>
      <c r="I379" s="122" t="s">
        <v>99</v>
      </c>
      <c r="J379" s="16" t="s">
        <v>273</v>
      </c>
      <c r="K379" s="201">
        <v>7018.18</v>
      </c>
      <c r="L379" s="16"/>
      <c r="M379" s="16"/>
      <c r="N379" s="207"/>
      <c r="O379" s="89"/>
      <c r="P379" s="89"/>
      <c r="Q379" s="91"/>
      <c r="R379" s="66"/>
      <c r="S379" s="66"/>
      <c r="T379" s="67"/>
      <c r="U379" s="66"/>
      <c r="V379" s="66"/>
      <c r="W379" s="67"/>
      <c r="X379" s="68"/>
      <c r="Y379" s="68"/>
      <c r="Z379" s="69"/>
      <c r="AA379" s="25">
        <f t="shared" si="35"/>
        <v>7018.18</v>
      </c>
      <c r="AB379" s="266">
        <f t="shared" si="36"/>
        <v>0</v>
      </c>
      <c r="AC379" s="71"/>
      <c r="AD379" s="71"/>
      <c r="AE379" s="71"/>
      <c r="AF379" s="71"/>
      <c r="AG379" s="72"/>
      <c r="AH379" s="71"/>
      <c r="AI379" s="71"/>
      <c r="AJ379" s="71"/>
      <c r="AK379" s="71"/>
      <c r="AL379" s="71"/>
      <c r="AM379" s="71"/>
      <c r="AN379">
        <v>173</v>
      </c>
    </row>
    <row r="380" spans="1:40" ht="14" x14ac:dyDescent="0.25">
      <c r="A38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80" s="11">
        <v>732</v>
      </c>
      <c r="C380" s="120" t="str">
        <f t="shared" si="34"/>
        <v>3级-4级</v>
      </c>
      <c r="D380" s="120" t="s">
        <v>33</v>
      </c>
      <c r="E380" s="120" t="s">
        <v>333</v>
      </c>
      <c r="F380" s="120" t="s">
        <v>37</v>
      </c>
      <c r="G380" s="120" t="s">
        <v>66</v>
      </c>
      <c r="H380" s="280">
        <f>IF(I380="主营业务收入",1,IF(I380="营业收入",2,IF(I380="租赁收入",3,IF(I380="利息收入",4,IF(I380="企业拆借利息收入",5,IF(I380="其他业务收入",6,IF(I380="其他收入",7,IF(I380="主营业务成本",8,IF(I380="营业成本",9,IF(I380="生产成本",10,IF(I380="其他业务成本",11,IF(I380="主营业务支出",12,IF(I380="其他业务支出",13,IF(I380="营业外支出",14,IF(I380="材料采购",15,IF(I380="库存商品",16,IF(I380="库存内销商品",17,IF(I380="其他应收款",18,IF(I380="长期股权投资",19,IF(I380="其他应付款",20,IF(I380="财务费用",21,IF(I380="管理费用",22,IF(I380="管理费",23,IF(I380="销售费用",24,IF(I380="投资收益",25,IF(I380="资产处置收益",26,B))))))))))))))))))))))))))</f>
        <v>6</v>
      </c>
      <c r="I380" s="122" t="s">
        <v>99</v>
      </c>
      <c r="J380" s="122" t="s">
        <v>606</v>
      </c>
      <c r="K380" s="202">
        <v>4966.9799999999996</v>
      </c>
      <c r="L380" s="122"/>
      <c r="M380" s="122"/>
      <c r="N380" s="212"/>
      <c r="O380" s="125"/>
      <c r="P380" s="126"/>
      <c r="Q380" s="124"/>
      <c r="R380" s="66"/>
      <c r="S380" s="66"/>
      <c r="T380" s="67"/>
      <c r="U380" s="66"/>
      <c r="V380" s="66"/>
      <c r="W380" s="67"/>
      <c r="X380" s="68"/>
      <c r="Y380" s="68"/>
      <c r="Z380" s="69"/>
      <c r="AA380" s="25">
        <f t="shared" si="35"/>
        <v>4966.9799999999996</v>
      </c>
      <c r="AB380" s="266">
        <f t="shared" si="36"/>
        <v>0</v>
      </c>
      <c r="AC380" s="71"/>
      <c r="AD380" s="71"/>
      <c r="AE380" s="71"/>
      <c r="AF380" s="71"/>
      <c r="AG380" s="72"/>
      <c r="AH380" s="71"/>
      <c r="AI380" s="71"/>
      <c r="AJ380" s="71"/>
      <c r="AK380" s="71"/>
      <c r="AL380" s="71"/>
      <c r="AM380" s="71"/>
      <c r="AN380">
        <v>608</v>
      </c>
    </row>
    <row r="381" spans="1:40" ht="14" x14ac:dyDescent="0.25">
      <c r="A381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81" s="11">
        <v>58</v>
      </c>
      <c r="C381" s="12" t="str">
        <f t="shared" si="34"/>
        <v>2级-3级</v>
      </c>
      <c r="D381" s="12" t="s">
        <v>29</v>
      </c>
      <c r="E381" s="12" t="s">
        <v>47</v>
      </c>
      <c r="F381" s="12" t="s">
        <v>33</v>
      </c>
      <c r="G381" s="12" t="s">
        <v>127</v>
      </c>
      <c r="H381" s="280">
        <f>IF(I381="主营业务收入",1,IF(I381="营业收入",2,IF(I381="租赁收入",3,IF(I381="利息收入",4,IF(I381="企业拆借利息收入",5,IF(I381="其他业务收入",6,IF(I381="其他收入",7,IF(I381="主营业务成本",8,IF(I381="营业成本",9,IF(I381="生产成本",10,IF(I381="其他业务成本",11,IF(I381="主营业务支出",12,IF(I381="其他业务支出",13,IF(I381="营业外支出",14,IF(I381="材料采购",15,IF(I381="库存商品",16,IF(I381="库存内销商品",17,IF(I381="其他应收款",18,IF(I381="长期股权投资",19,IF(I381="其他应付款",20,IF(I381="财务费用",21,IF(I381="管理费用",22,IF(I381="管理费",23,IF(I381="销售费用",24,IF(I381="投资收益",25,IF(I381="资产处置收益",26,B))))))))))))))))))))))))))</f>
        <v>6</v>
      </c>
      <c r="I381" s="122" t="s">
        <v>99</v>
      </c>
      <c r="J381" s="16" t="s">
        <v>100</v>
      </c>
      <c r="K381" s="201">
        <v>4150.9399999999996</v>
      </c>
      <c r="L381" s="16"/>
      <c r="M381" s="16"/>
      <c r="N381" s="207"/>
      <c r="O381" s="89"/>
      <c r="P381" s="89"/>
      <c r="Q381" s="91"/>
      <c r="R381" s="21"/>
      <c r="S381" s="21"/>
      <c r="T381" s="22"/>
      <c r="U381" s="21"/>
      <c r="V381" s="21"/>
      <c r="W381" s="22"/>
      <c r="X381" s="23"/>
      <c r="Y381" s="23"/>
      <c r="Z381" s="24"/>
      <c r="AA381" s="25">
        <f t="shared" si="35"/>
        <v>4150.9399999999996</v>
      </c>
      <c r="AB381" s="266">
        <f t="shared" si="36"/>
        <v>0</v>
      </c>
      <c r="AC381" s="26"/>
      <c r="AD381" s="26"/>
      <c r="AE381" s="26"/>
      <c r="AF381" s="26"/>
      <c r="AG381" s="27"/>
      <c r="AH381" s="26"/>
      <c r="AI381" s="26"/>
      <c r="AJ381" s="26"/>
      <c r="AK381" s="26"/>
      <c r="AL381" s="26"/>
      <c r="AM381" s="26"/>
      <c r="AN381">
        <v>47</v>
      </c>
    </row>
    <row r="382" spans="1:40" ht="14" x14ac:dyDescent="0.25">
      <c r="A38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82" s="11">
        <v>683</v>
      </c>
      <c r="C382" s="120" t="str">
        <f t="shared" si="34"/>
        <v>3级-3级</v>
      </c>
      <c r="D382" s="120" t="s">
        <v>33</v>
      </c>
      <c r="E382" s="120" t="s">
        <v>481</v>
      </c>
      <c r="F382" s="120" t="s">
        <v>33</v>
      </c>
      <c r="G382" s="120" t="s">
        <v>449</v>
      </c>
      <c r="H382" s="280">
        <f>IF(I382="主营业务收入",1,IF(I382="营业收入",2,IF(I382="租赁收入",3,IF(I382="利息收入",4,IF(I382="企业拆借利息收入",5,IF(I382="其他业务收入",6,IF(I382="其他收入",7,IF(I382="主营业务成本",8,IF(I382="营业成本",9,IF(I382="生产成本",10,IF(I382="其他业务成本",11,IF(I382="主营业务支出",12,IF(I382="其他业务支出",13,IF(I382="营业外支出",14,IF(I382="材料采购",15,IF(I382="库存商品",16,IF(I382="库存内销商品",17,IF(I382="其他应收款",18,IF(I382="长期股权投资",19,IF(I382="其他应付款",20,IF(I382="财务费用",21,IF(I382="管理费用",22,IF(I382="管理费",23,IF(I382="销售费用",24,IF(I382="投资收益",25,IF(I382="资产处置收益",26,B))))))))))))))))))))))))))</f>
        <v>6</v>
      </c>
      <c r="I382" s="122" t="s">
        <v>99</v>
      </c>
      <c r="J382" s="122" t="s">
        <v>482</v>
      </c>
      <c r="K382" s="202">
        <v>3099.33</v>
      </c>
      <c r="L382" s="122"/>
      <c r="M382" s="122"/>
      <c r="N382" s="202"/>
      <c r="O382" s="125"/>
      <c r="P382" s="126"/>
      <c r="Q382" s="124"/>
      <c r="R382" s="66"/>
      <c r="S382" s="66"/>
      <c r="T382" s="67"/>
      <c r="U382" s="66"/>
      <c r="V382" s="66"/>
      <c r="W382" s="67"/>
      <c r="X382" s="68"/>
      <c r="Y382" s="68"/>
      <c r="Z382" s="69"/>
      <c r="AA382" s="25">
        <f t="shared" si="35"/>
        <v>3099.33</v>
      </c>
      <c r="AB382" s="266">
        <f t="shared" si="36"/>
        <v>0</v>
      </c>
      <c r="AC382" s="71"/>
      <c r="AD382" s="71"/>
      <c r="AE382" s="71"/>
      <c r="AF382" s="71"/>
      <c r="AG382" s="72"/>
      <c r="AH382" s="71"/>
      <c r="AI382" s="71"/>
      <c r="AJ382" s="71"/>
      <c r="AK382" s="71"/>
      <c r="AL382" s="71"/>
      <c r="AM382" s="71"/>
      <c r="AN382">
        <v>559</v>
      </c>
    </row>
    <row r="383" spans="1:40" ht="14" x14ac:dyDescent="0.25">
      <c r="A383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383" s="11">
        <v>57</v>
      </c>
      <c r="C383" s="12" t="str">
        <f t="shared" si="34"/>
        <v>2级-2级</v>
      </c>
      <c r="D383" s="12" t="s">
        <v>29</v>
      </c>
      <c r="E383" s="12" t="s">
        <v>47</v>
      </c>
      <c r="F383" s="12" t="s">
        <v>29</v>
      </c>
      <c r="G383" s="12" t="s">
        <v>125</v>
      </c>
      <c r="H383" s="280">
        <f>IF(I383="主营业务收入",1,IF(I383="营业收入",2,IF(I383="租赁收入",3,IF(I383="利息收入",4,IF(I383="企业拆借利息收入",5,IF(I383="其他业务收入",6,IF(I383="其他收入",7,IF(I383="主营业务成本",8,IF(I383="营业成本",9,IF(I383="生产成本",10,IF(I383="其他业务成本",11,IF(I383="主营业务支出",12,IF(I383="其他业务支出",13,IF(I383="营业外支出",14,IF(I383="材料采购",15,IF(I383="库存商品",16,IF(I383="库存内销商品",17,IF(I383="其他应收款",18,IF(I383="长期股权投资",19,IF(I383="其他应付款",20,IF(I383="财务费用",21,IF(I383="管理费用",22,IF(I383="管理费",23,IF(I383="销售费用",24,IF(I383="投资收益",25,IF(I383="资产处置收益",26,B))))))))))))))))))))))))))</f>
        <v>6</v>
      </c>
      <c r="I383" s="122" t="s">
        <v>99</v>
      </c>
      <c r="J383" s="16" t="s">
        <v>100</v>
      </c>
      <c r="K383" s="201">
        <v>2830.19</v>
      </c>
      <c r="L383" s="16"/>
      <c r="M383" s="16"/>
      <c r="N383" s="207"/>
      <c r="O383" s="89"/>
      <c r="P383" s="89"/>
      <c r="Q383" s="91"/>
      <c r="R383" s="21"/>
      <c r="S383" s="21"/>
      <c r="T383" s="22"/>
      <c r="U383" s="21"/>
      <c r="V383" s="21"/>
      <c r="W383" s="22"/>
      <c r="X383" s="23"/>
      <c r="Y383" s="23"/>
      <c r="Z383" s="24"/>
      <c r="AA383" s="25">
        <f t="shared" si="35"/>
        <v>2830.19</v>
      </c>
      <c r="AB383" s="266">
        <f t="shared" si="36"/>
        <v>0</v>
      </c>
      <c r="AC383" s="26"/>
      <c r="AD383" s="26"/>
      <c r="AE383" s="26"/>
      <c r="AF383" s="26"/>
      <c r="AG383" s="27"/>
      <c r="AH383" s="26"/>
      <c r="AI383" s="26"/>
      <c r="AJ383" s="26"/>
      <c r="AK383" s="26"/>
      <c r="AL383" s="26"/>
      <c r="AM383" s="26"/>
      <c r="AN383">
        <v>46</v>
      </c>
    </row>
    <row r="384" spans="1:40" ht="14" x14ac:dyDescent="0.25">
      <c r="A384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384" s="11">
        <v>2</v>
      </c>
      <c r="C384" s="12" t="str">
        <f t="shared" si="34"/>
        <v>1级-3级</v>
      </c>
      <c r="D384" s="12" t="s">
        <v>27</v>
      </c>
      <c r="E384" s="12" t="s">
        <v>28</v>
      </c>
      <c r="F384" s="12" t="s">
        <v>33</v>
      </c>
      <c r="G384" s="12" t="s">
        <v>34</v>
      </c>
      <c r="H384" s="280">
        <f>IF(I384="主营业务收入",1,IF(I384="营业收入",2,IF(I384="租赁收入",3,IF(I384="利息收入",4,IF(I384="企业拆借利息收入",5,IF(I384="其他业务收入",6,IF(I384="其他收入",7,IF(I384="主营业务成本",8,IF(I384="营业成本",9,IF(I384="生产成本",10,IF(I384="其他业务成本",11,IF(I384="主营业务支出",12,IF(I384="其他业务支出",13,IF(I384="营业外支出",14,IF(I384="材料采购",15,IF(I384="库存商品",16,IF(I384="库存内销商品",17,IF(I384="其他应收款",18,IF(I384="长期股权投资",19,IF(I384="其他应付款",20,IF(I384="财务费用",21,IF(I384="管理费用",22,IF(I384="管理费",23,IF(I384="销售费用",24,IF(I384="投资收益",25,IF(I384="资产处置收益",26,B))))))))))))))))))))))))))</f>
        <v>6</v>
      </c>
      <c r="I384" s="122" t="s">
        <v>99</v>
      </c>
      <c r="J384" s="14" t="s">
        <v>36</v>
      </c>
      <c r="K384" s="201">
        <v>2257.54</v>
      </c>
      <c r="L384" s="16"/>
      <c r="M384" s="16"/>
      <c r="N384" s="207"/>
      <c r="O384" s="89"/>
      <c r="P384" s="90"/>
      <c r="Q384" s="91"/>
      <c r="R384" s="21"/>
      <c r="S384" s="21"/>
      <c r="T384" s="22"/>
      <c r="U384" s="21"/>
      <c r="V384" s="21"/>
      <c r="W384" s="22"/>
      <c r="X384" s="23"/>
      <c r="Y384" s="23"/>
      <c r="Z384" s="24"/>
      <c r="AA384" s="25">
        <f t="shared" si="35"/>
        <v>2257.54</v>
      </c>
      <c r="AB384" s="266">
        <f t="shared" si="36"/>
        <v>0</v>
      </c>
      <c r="AC384" s="26"/>
      <c r="AD384" s="26"/>
      <c r="AE384" s="26"/>
      <c r="AF384" s="26"/>
      <c r="AG384" s="27"/>
      <c r="AH384" s="26"/>
      <c r="AI384" s="26"/>
      <c r="AJ384" s="26"/>
      <c r="AK384" s="26"/>
      <c r="AL384" s="26"/>
      <c r="AM384" s="26"/>
      <c r="AN384">
        <v>2</v>
      </c>
    </row>
    <row r="385" spans="1:40" ht="14" customHeight="1" x14ac:dyDescent="0.25">
      <c r="A38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85" s="11">
        <v>738</v>
      </c>
      <c r="C385" s="120" t="str">
        <f t="shared" si="34"/>
        <v>3级-4级</v>
      </c>
      <c r="D385" s="120" t="s">
        <v>33</v>
      </c>
      <c r="E385" s="120" t="s">
        <v>159</v>
      </c>
      <c r="F385" s="120" t="s">
        <v>37</v>
      </c>
      <c r="G385" s="120" t="s">
        <v>66</v>
      </c>
      <c r="H385" s="280">
        <f>IF(I385="主营业务收入",1,IF(I385="营业收入",2,IF(I385="租赁收入",3,IF(I385="利息收入",4,IF(I385="企业拆借利息收入",5,IF(I385="其他业务收入",6,IF(I385="其他收入",7,IF(I385="主营业务成本",8,IF(I385="营业成本",9,IF(I385="生产成本",10,IF(I385="其他业务成本",11,IF(I385="主营业务支出",12,IF(I385="其他业务支出",13,IF(I385="营业外支出",14,IF(I385="材料采购",15,IF(I385="库存商品",16,IF(I385="库存内销商品",17,IF(I385="其他应收款",18,IF(I385="长期股权投资",19,IF(I385="其他应付款",20,IF(I385="财务费用",21,IF(I385="管理费用",22,IF(I385="管理费",23,IF(I385="销售费用",24,IF(I385="投资收益",25,IF(I385="资产处置收益",26,B))))))))))))))))))))))))))</f>
        <v>6</v>
      </c>
      <c r="I385" s="122" t="s">
        <v>99</v>
      </c>
      <c r="J385" s="122" t="s">
        <v>611</v>
      </c>
      <c r="K385" s="202">
        <v>-29607.34</v>
      </c>
      <c r="L385" s="122"/>
      <c r="M385" s="122"/>
      <c r="N385" s="212"/>
      <c r="O385" s="125"/>
      <c r="P385" s="126"/>
      <c r="Q385" s="124"/>
      <c r="R385" s="66"/>
      <c r="S385" s="66"/>
      <c r="T385" s="67"/>
      <c r="U385" s="66"/>
      <c r="V385" s="66"/>
      <c r="W385" s="67"/>
      <c r="X385" s="68"/>
      <c r="Y385" s="68"/>
      <c r="Z385" s="69"/>
      <c r="AA385" s="25">
        <f t="shared" si="35"/>
        <v>-29607.34</v>
      </c>
      <c r="AB385" s="266">
        <f t="shared" si="36"/>
        <v>0</v>
      </c>
      <c r="AC385" s="71"/>
      <c r="AD385" s="71"/>
      <c r="AE385" s="71"/>
      <c r="AF385" s="71"/>
      <c r="AG385" s="72"/>
      <c r="AH385" s="71"/>
      <c r="AI385" s="71"/>
      <c r="AJ385" s="71"/>
      <c r="AK385" s="71"/>
      <c r="AL385" s="71"/>
      <c r="AM385" s="71"/>
      <c r="AN385">
        <v>613</v>
      </c>
    </row>
    <row r="386" spans="1:40" ht="13" customHeight="1" x14ac:dyDescent="0.25">
      <c r="A386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86" s="11">
        <v>187</v>
      </c>
      <c r="C386" s="12" t="str">
        <f t="shared" si="34"/>
        <v>2级-2级</v>
      </c>
      <c r="D386" s="12" t="s">
        <v>29</v>
      </c>
      <c r="E386" s="12" t="s">
        <v>265</v>
      </c>
      <c r="F386" s="12" t="s">
        <v>29</v>
      </c>
      <c r="G386" s="12" t="s">
        <v>266</v>
      </c>
      <c r="H386" s="280">
        <f>IF(I386="主营业务收入",1,IF(I386="营业收入",2,IF(I386="租赁收入",3,IF(I386="利息收入",4,IF(I386="企业拆借利息收入",5,IF(I386="其他业务收入",6,IF(I386="其他收入",7,IF(I386="主营业务成本",8,IF(I386="营业成本",9,IF(I386="生产成本",10,IF(I386="其他业务成本",11,IF(I386="主营业务支出",12,IF(I386="其他业务支出",13,IF(I386="营业外支出",14,IF(I386="材料采购",15,IF(I386="库存商品",16,IF(I386="库存内销商品",17,IF(I386="其他应收款",18,IF(I386="长期股权投资",19,IF(I386="其他应付款",20,IF(I386="财务费用",21,IF(I386="管理费用",22,IF(I386="管理费",23,IF(I386="销售费用",24,IF(I386="投资收益",25,IF(I386="资产处置收益",26,B))))))))))))))))))))))))))</f>
        <v>7</v>
      </c>
      <c r="I386" s="122" t="s">
        <v>267</v>
      </c>
      <c r="J386" s="16" t="s">
        <v>268</v>
      </c>
      <c r="K386" s="201">
        <f>120000*0.82933</f>
        <v>99519.6</v>
      </c>
      <c r="L386" s="16"/>
      <c r="M386" s="16"/>
      <c r="N386" s="207"/>
      <c r="O386" s="89"/>
      <c r="P386" s="90"/>
      <c r="Q386" s="91"/>
      <c r="R386" s="66"/>
      <c r="S386" s="66"/>
      <c r="T386" s="67"/>
      <c r="U386" s="275" t="s">
        <v>68</v>
      </c>
      <c r="V386" s="66" t="s">
        <v>269</v>
      </c>
      <c r="W386" s="67">
        <v>99519.6</v>
      </c>
      <c r="X386" s="68"/>
      <c r="Y386" s="68"/>
      <c r="Z386" s="69"/>
      <c r="AA386" s="25">
        <f t="shared" si="35"/>
        <v>0</v>
      </c>
      <c r="AB386" s="266">
        <f t="shared" si="36"/>
        <v>0</v>
      </c>
      <c r="AC386" s="71"/>
      <c r="AD386" s="71"/>
      <c r="AE386" s="71"/>
      <c r="AF386" s="71"/>
      <c r="AG386" s="72"/>
      <c r="AH386" s="71"/>
      <c r="AI386" s="71"/>
      <c r="AJ386" s="71"/>
      <c r="AK386" s="71"/>
      <c r="AL386" s="71"/>
      <c r="AM386" s="71"/>
      <c r="AN386">
        <v>170</v>
      </c>
    </row>
    <row r="387" spans="1:40" ht="14" x14ac:dyDescent="0.25">
      <c r="A38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387" s="11">
        <v>603</v>
      </c>
      <c r="C387" s="120" t="str">
        <f t="shared" si="34"/>
        <v>3级-4级</v>
      </c>
      <c r="D387" s="120" t="s">
        <v>33</v>
      </c>
      <c r="E387" s="120" t="s">
        <v>231</v>
      </c>
      <c r="F387" s="120" t="s">
        <v>37</v>
      </c>
      <c r="G387" s="120" t="s">
        <v>42</v>
      </c>
      <c r="H387" s="280">
        <f>IF(I387="主营业务收入",1,IF(I387="营业收入",2,IF(I387="租赁收入",3,IF(I387="利息收入",4,IF(I387="企业拆借利息收入",5,IF(I387="其他业务收入",6,IF(I387="其他收入",7,IF(I387="主营业务成本",8,IF(I387="营业成本",9,IF(I387="生产成本",10,IF(I387="其他业务成本",11,IF(I387="主营业务支出",12,IF(I387="其他业务支出",13,IF(I387="营业外支出",14,IF(I387="材料采购",15,IF(I387="库存商品",16,IF(I387="库存内销商品",17,IF(I387="其他应收款",18,IF(I387="长期股权投资",19,IF(I387="其他应付款",20,IF(I387="财务费用",21,IF(I387="管理费用",22,IF(I387="管理费",23,IF(I387="销售费用",24,IF(I387="投资收益",25,IF(I387="资产处置收益",26,B))))))))))))))))))))))))))</f>
        <v>11</v>
      </c>
      <c r="I387" s="122" t="s">
        <v>58</v>
      </c>
      <c r="J387" s="122" t="s">
        <v>541</v>
      </c>
      <c r="K387" s="202">
        <v>50390.18</v>
      </c>
      <c r="L387" s="122"/>
      <c r="M387" s="122"/>
      <c r="N387" s="202"/>
      <c r="O387" s="125"/>
      <c r="P387" s="125"/>
      <c r="Q387" s="124"/>
      <c r="R387" s="21"/>
      <c r="S387" s="21"/>
      <c r="T387" s="22"/>
      <c r="U387" s="21"/>
      <c r="V387" s="21"/>
      <c r="W387" s="22"/>
      <c r="X387" s="23"/>
      <c r="Y387" s="23"/>
      <c r="Z387" s="24"/>
      <c r="AA387" s="25">
        <f t="shared" si="35"/>
        <v>50390.18</v>
      </c>
      <c r="AB387" s="266">
        <f t="shared" si="36"/>
        <v>0</v>
      </c>
      <c r="AC387" s="26"/>
      <c r="AD387" s="26"/>
      <c r="AE387" s="26"/>
      <c r="AF387" s="26"/>
      <c r="AG387" s="27"/>
      <c r="AH387" s="26"/>
      <c r="AI387" s="26"/>
      <c r="AJ387" s="26"/>
      <c r="AK387" s="26"/>
      <c r="AL387" s="26"/>
      <c r="AM387" s="26"/>
      <c r="AN387">
        <v>488</v>
      </c>
    </row>
    <row r="388" spans="1:40" ht="14" x14ac:dyDescent="0.25">
      <c r="A388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88" s="11">
        <v>222</v>
      </c>
      <c r="C388" s="12" t="str">
        <f t="shared" si="34"/>
        <v>2级-2级</v>
      </c>
      <c r="D388" s="12" t="s">
        <v>29</v>
      </c>
      <c r="E388" s="262" t="s">
        <v>215</v>
      </c>
      <c r="F388" s="12" t="s">
        <v>29</v>
      </c>
      <c r="G388" s="262" t="s">
        <v>44</v>
      </c>
      <c r="H388" s="280">
        <f>IF(I388="主营业务收入",1,IF(I388="营业收入",2,IF(I388="租赁收入",3,IF(I388="利息收入",4,IF(I388="企业拆借利息收入",5,IF(I388="其他业务收入",6,IF(I388="其他收入",7,IF(I388="主营业务成本",8,IF(I388="营业成本",9,IF(I388="生产成本",10,IF(I388="其他业务成本",11,IF(I388="主营业务支出",12,IF(I388="其他业务支出",13,IF(I388="营业外支出",14,IF(I388="材料采购",15,IF(I388="库存商品",16,IF(I388="库存内销商品",17,IF(I388="其他应收款",18,IF(I388="长期股权投资",19,IF(I388="其他应付款",20,IF(I388="财务费用",21,IF(I388="管理费用",22,IF(I388="管理费",23,IF(I388="销售费用",24,IF(I388="投资收益",25,IF(I388="资产处置收益",26,B))))))))))))))))))))))))))</f>
        <v>20</v>
      </c>
      <c r="I388" s="122" t="s">
        <v>291</v>
      </c>
      <c r="J388" s="14" t="s">
        <v>292</v>
      </c>
      <c r="K388" s="201">
        <v>686279</v>
      </c>
      <c r="L388" s="16"/>
      <c r="M388" s="16"/>
      <c r="N388" s="207"/>
      <c r="O388" s="89"/>
      <c r="P388" s="90"/>
      <c r="Q388" s="91"/>
      <c r="R388" s="66"/>
      <c r="S388" s="66"/>
      <c r="T388" s="67"/>
      <c r="U388" s="66" t="s">
        <v>284</v>
      </c>
      <c r="V388" s="66" t="s">
        <v>803</v>
      </c>
      <c r="W388" s="67">
        <v>686279</v>
      </c>
      <c r="X388" s="68"/>
      <c r="Y388" s="68"/>
      <c r="Z388" s="69"/>
      <c r="AA388" s="25">
        <f t="shared" si="35"/>
        <v>0</v>
      </c>
      <c r="AB388" s="266">
        <f t="shared" si="36"/>
        <v>0</v>
      </c>
      <c r="AC388" s="71"/>
      <c r="AD388" s="71"/>
      <c r="AE388" s="71"/>
      <c r="AF388" s="71"/>
      <c r="AG388" s="72"/>
      <c r="AH388" s="71"/>
      <c r="AI388" s="71"/>
      <c r="AJ388" s="71"/>
      <c r="AK388" s="71"/>
      <c r="AL388" s="71"/>
      <c r="AM388" s="71"/>
      <c r="AN388">
        <v>178</v>
      </c>
    </row>
    <row r="389" spans="1:40" ht="14" x14ac:dyDescent="0.25">
      <c r="A389" s="173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389" s="11">
        <v>223</v>
      </c>
      <c r="C389" s="12" t="str">
        <f t="shared" si="34"/>
        <v>2级-3级</v>
      </c>
      <c r="D389" s="12" t="s">
        <v>29</v>
      </c>
      <c r="E389" s="262" t="s">
        <v>215</v>
      </c>
      <c r="F389" s="12" t="s">
        <v>33</v>
      </c>
      <c r="G389" s="12" t="s">
        <v>42</v>
      </c>
      <c r="H389" s="280">
        <f>IF(I389="主营业务收入",1,IF(I389="营业收入",2,IF(I389="租赁收入",3,IF(I389="利息收入",4,IF(I389="企业拆借利息收入",5,IF(I389="其他业务收入",6,IF(I389="其他收入",7,IF(I389="主营业务成本",8,IF(I389="营业成本",9,IF(I389="生产成本",10,IF(I389="其他业务成本",11,IF(I389="主营业务支出",12,IF(I389="其他业务支出",13,IF(I389="营业外支出",14,IF(I389="材料采购",15,IF(I389="库存商品",16,IF(I389="库存内销商品",17,IF(I389="其他应收款",18,IF(I389="长期股权投资",19,IF(I389="其他应付款",20,IF(I389="财务费用",21,IF(I389="管理费用",22,IF(I389="管理费",23,IF(I389="销售费用",24,IF(I389="投资收益",25,IF(I389="资产处置收益",26,B))))))))))))))))))))))))))</f>
        <v>20</v>
      </c>
      <c r="I389" s="122" t="s">
        <v>291</v>
      </c>
      <c r="J389" s="16" t="s">
        <v>292</v>
      </c>
      <c r="K389" s="201">
        <v>209380</v>
      </c>
      <c r="L389" s="187"/>
      <c r="M389" s="16"/>
      <c r="N389" s="207"/>
      <c r="O389" s="89"/>
      <c r="P389" s="89"/>
      <c r="Q389" s="91"/>
      <c r="R389" s="66"/>
      <c r="S389" s="66"/>
      <c r="T389" s="67"/>
      <c r="U389" s="66" t="s">
        <v>739</v>
      </c>
      <c r="V389" s="66"/>
      <c r="W389" s="67">
        <v>209380</v>
      </c>
      <c r="X389" s="68"/>
      <c r="Y389" s="68"/>
      <c r="Z389" s="69"/>
      <c r="AA389" s="25">
        <f t="shared" si="35"/>
        <v>0</v>
      </c>
      <c r="AB389" s="266">
        <f t="shared" si="36"/>
        <v>0</v>
      </c>
      <c r="AC389" s="71"/>
      <c r="AD389" s="71"/>
      <c r="AE389" s="71"/>
      <c r="AF389" s="71"/>
      <c r="AG389" s="72"/>
      <c r="AH389" s="71"/>
      <c r="AI389" s="71"/>
      <c r="AJ389" s="71"/>
      <c r="AK389" s="71"/>
      <c r="AL389" s="71"/>
      <c r="AM389" s="71"/>
      <c r="AN389">
        <v>179</v>
      </c>
    </row>
    <row r="390" spans="1:40" ht="14" x14ac:dyDescent="0.25">
      <c r="A390" s="174" t="str">
        <f t="shared" ref="A390:A402" si="37"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390" s="11">
        <v>11</v>
      </c>
      <c r="C390" s="12" t="str">
        <f t="shared" si="34"/>
        <v>1级-2级</v>
      </c>
      <c r="D390" s="12" t="s">
        <v>27</v>
      </c>
      <c r="E390" s="12" t="s">
        <v>28</v>
      </c>
      <c r="F390" s="12" t="s">
        <v>29</v>
      </c>
      <c r="G390" s="12" t="s">
        <v>49</v>
      </c>
      <c r="H390" s="280">
        <f>IF(I390="主营业务收入",1,IF(I390="营业收入",2,IF(I390="租赁收入",3,IF(I390="利息收入",4,IF(I390="企业拆借利息收入",5,IF(I390="其他业务收入",6,IF(I390="其他收入",7,IF(I390="主营业务成本",8,IF(I390="营业成本",9,IF(I390="生产成本",10,IF(I390="其他业务成本",11,IF(I390="主营业务支出",12,IF(I390="其他业务支出",13,IF(I390="营业外支出",14,IF(I390="材料采购",15,IF(I390="库存商品",16,IF(I390="库存内销商品",17,IF(I390="其他应收款",18,IF(I390="长期股权投资",19,IF(I390="其他应付款",20,IF(I390="财务费用",21,IF(I390="管理费用",22,IF(I390="管理费",23,IF(I390="销售费用",24,IF(I390="投资收益",25,IF(I390="资产处置收益",26,B))))))))))))))))))))))))))</f>
        <v>25</v>
      </c>
      <c r="I390" s="122" t="s">
        <v>45</v>
      </c>
      <c r="J390" s="16"/>
      <c r="K390" s="201">
        <f>3742464.95+150000000</f>
        <v>153742464.94999999</v>
      </c>
      <c r="L390" s="187"/>
      <c r="M390" s="16"/>
      <c r="N390" s="207"/>
      <c r="O390" s="89"/>
      <c r="P390" s="89"/>
      <c r="Q390" s="91"/>
      <c r="R390" s="21"/>
      <c r="S390" s="21"/>
      <c r="T390" s="22"/>
      <c r="U390" s="40" t="s">
        <v>688</v>
      </c>
      <c r="V390" s="21" t="s">
        <v>689</v>
      </c>
      <c r="W390" s="22">
        <v>153742464.94999999</v>
      </c>
      <c r="X390" s="23"/>
      <c r="Y390" s="23"/>
      <c r="Z390" s="24"/>
      <c r="AA390" s="25">
        <f t="shared" si="35"/>
        <v>0</v>
      </c>
      <c r="AB390" s="266">
        <f t="shared" si="36"/>
        <v>0</v>
      </c>
      <c r="AC390" s="26"/>
      <c r="AD390" s="26"/>
      <c r="AE390" s="26"/>
      <c r="AF390" s="26"/>
      <c r="AG390" s="27"/>
      <c r="AH390" s="26"/>
      <c r="AI390" s="26"/>
      <c r="AJ390" s="26"/>
      <c r="AK390" s="26"/>
      <c r="AL390" s="26"/>
      <c r="AM390" s="26"/>
      <c r="AN390">
        <v>10</v>
      </c>
    </row>
    <row r="391" spans="1:40" ht="14" x14ac:dyDescent="0.25">
      <c r="A391" s="174" t="str">
        <f t="shared" si="37"/>
        <v>[提取结果.xlsx]02-关联交易等事项统计表-集团总部-2内部关联交易</v>
      </c>
      <c r="B391" s="11">
        <v>8</v>
      </c>
      <c r="C391" s="12" t="str">
        <f t="shared" si="34"/>
        <v>1级-2级</v>
      </c>
      <c r="D391" s="12" t="s">
        <v>27</v>
      </c>
      <c r="E391" s="12" t="s">
        <v>28</v>
      </c>
      <c r="F391" s="12" t="s">
        <v>29</v>
      </c>
      <c r="G391" s="12" t="s">
        <v>46</v>
      </c>
      <c r="H391" s="280">
        <f>IF(I391="主营业务收入",1,IF(I391="营业收入",2,IF(I391="租赁收入",3,IF(I391="利息收入",4,IF(I391="企业拆借利息收入",5,IF(I391="其他业务收入",6,IF(I391="其他收入",7,IF(I391="主营业务成本",8,IF(I391="营业成本",9,IF(I391="生产成本",10,IF(I391="其他业务成本",11,IF(I391="主营业务支出",12,IF(I391="其他业务支出",13,IF(I391="营业外支出",14,IF(I391="材料采购",15,IF(I391="库存商品",16,IF(I391="库存内销商品",17,IF(I391="其他应收款",18,IF(I391="长期股权投资",19,IF(I391="其他应付款",20,IF(I391="财务费用",21,IF(I391="管理费用",22,IF(I391="管理费",23,IF(I391="销售费用",24,IF(I391="投资收益",25,IF(I391="资产处置收益",26,B))))))))))))))))))))))))))</f>
        <v>25</v>
      </c>
      <c r="I391" s="122" t="s">
        <v>45</v>
      </c>
      <c r="J391" s="16"/>
      <c r="K391" s="201">
        <v>95000000</v>
      </c>
      <c r="L391" s="16"/>
      <c r="M391" s="16"/>
      <c r="N391" s="207"/>
      <c r="O391" s="89"/>
      <c r="P391" s="89"/>
      <c r="Q391" s="91"/>
      <c r="R391" s="21"/>
      <c r="S391" s="21"/>
      <c r="T391" s="22"/>
      <c r="U391" s="21" t="s">
        <v>690</v>
      </c>
      <c r="V391" s="21" t="s">
        <v>691</v>
      </c>
      <c r="W391" s="22">
        <v>95000000</v>
      </c>
      <c r="X391" s="23"/>
      <c r="Y391" s="23"/>
      <c r="Z391" s="24"/>
      <c r="AA391" s="25">
        <f t="shared" si="35"/>
        <v>0</v>
      </c>
      <c r="AB391" s="266">
        <f t="shared" si="36"/>
        <v>0</v>
      </c>
      <c r="AC391" s="26"/>
      <c r="AD391" s="26"/>
      <c r="AE391" s="26"/>
      <c r="AF391" s="26"/>
      <c r="AG391" s="27"/>
      <c r="AH391" s="26"/>
      <c r="AI391" s="26"/>
      <c r="AJ391" s="26"/>
      <c r="AK391" s="26"/>
      <c r="AL391" s="26"/>
      <c r="AM391" s="26"/>
      <c r="AN391">
        <v>7</v>
      </c>
    </row>
    <row r="392" spans="1:40" ht="14" x14ac:dyDescent="0.25">
      <c r="A392" s="174" t="str">
        <f t="shared" si="37"/>
        <v>[提取结果.xlsx]02-关联交易等事项统计表-集团总部-2内部关联交易</v>
      </c>
      <c r="B392" s="11">
        <v>12</v>
      </c>
      <c r="C392" s="12" t="str">
        <f t="shared" si="34"/>
        <v>1级-2级</v>
      </c>
      <c r="D392" s="12" t="s">
        <v>27</v>
      </c>
      <c r="E392" s="12" t="s">
        <v>28</v>
      </c>
      <c r="F392" s="12" t="s">
        <v>29</v>
      </c>
      <c r="G392" s="12" t="s">
        <v>50</v>
      </c>
      <c r="H392" s="280">
        <f>IF(I392="主营业务收入",1,IF(I392="营业收入",2,IF(I392="租赁收入",3,IF(I392="利息收入",4,IF(I392="企业拆借利息收入",5,IF(I392="其他业务收入",6,IF(I392="其他收入",7,IF(I392="主营业务成本",8,IF(I392="营业成本",9,IF(I392="生产成本",10,IF(I392="其他业务成本",11,IF(I392="主营业务支出",12,IF(I392="其他业务支出",13,IF(I392="营业外支出",14,IF(I392="材料采购",15,IF(I392="库存商品",16,IF(I392="库存内销商品",17,IF(I392="其他应收款",18,IF(I392="长期股权投资",19,IF(I392="其他应付款",20,IF(I392="财务费用",21,IF(I392="管理费用",22,IF(I392="管理费",23,IF(I392="销售费用",24,IF(I392="投资收益",25,IF(I392="资产处置收益",26,B))))))))))))))))))))))))))</f>
        <v>25</v>
      </c>
      <c r="I392" s="122" t="s">
        <v>45</v>
      </c>
      <c r="J392" s="16"/>
      <c r="K392" s="201">
        <v>10329040.84</v>
      </c>
      <c r="L392" s="16"/>
      <c r="M392" s="16"/>
      <c r="N392" s="207"/>
      <c r="O392" s="89"/>
      <c r="P392" s="89"/>
      <c r="Q392" s="91"/>
      <c r="R392" s="21"/>
      <c r="S392" s="21"/>
      <c r="T392" s="22"/>
      <c r="U392" s="21" t="s">
        <v>723</v>
      </c>
      <c r="V392" s="21" t="s">
        <v>111</v>
      </c>
      <c r="W392" s="22">
        <v>17215068.059999999</v>
      </c>
      <c r="X392" s="23"/>
      <c r="Y392" s="23"/>
      <c r="Z392" s="24"/>
      <c r="AA392" s="25">
        <f t="shared" si="35"/>
        <v>-6886027.2199999997</v>
      </c>
      <c r="AB392" s="266">
        <f t="shared" si="36"/>
        <v>0</v>
      </c>
      <c r="AC392" s="26"/>
      <c r="AD392" s="26"/>
      <c r="AE392" s="26"/>
      <c r="AF392" s="26"/>
      <c r="AG392" s="27"/>
      <c r="AH392" s="26"/>
      <c r="AI392" s="26"/>
      <c r="AJ392" s="26"/>
      <c r="AK392" s="26"/>
      <c r="AL392" s="26"/>
      <c r="AM392" s="26"/>
      <c r="AN392">
        <v>11</v>
      </c>
    </row>
    <row r="393" spans="1:40" ht="14" x14ac:dyDescent="0.25">
      <c r="A393" s="174" t="str">
        <f t="shared" si="37"/>
        <v>[提取结果.xlsx]02-关联交易等事项统计表-集团总部-2内部关联交易</v>
      </c>
      <c r="B393" s="11">
        <v>17</v>
      </c>
      <c r="C393" s="12" t="str">
        <f t="shared" si="34"/>
        <v>1级-2级</v>
      </c>
      <c r="D393" s="12" t="s">
        <v>27</v>
      </c>
      <c r="E393" s="12" t="s">
        <v>28</v>
      </c>
      <c r="F393" s="12" t="s">
        <v>29</v>
      </c>
      <c r="G393" s="12" t="s">
        <v>55</v>
      </c>
      <c r="H393" s="280">
        <f>IF(I393="主营业务收入",1,IF(I393="营业收入",2,IF(I393="租赁收入",3,IF(I393="利息收入",4,IF(I393="企业拆借利息收入",5,IF(I393="其他业务收入",6,IF(I393="其他收入",7,IF(I393="主营业务成本",8,IF(I393="营业成本",9,IF(I393="生产成本",10,IF(I393="其他业务成本",11,IF(I393="主营业务支出",12,IF(I393="其他业务支出",13,IF(I393="营业外支出",14,IF(I393="材料采购",15,IF(I393="库存商品",16,IF(I393="库存内销商品",17,IF(I393="其他应收款",18,IF(I393="长期股权投资",19,IF(I393="其他应付款",20,IF(I393="财务费用",21,IF(I393="管理费用",22,IF(I393="管理费",23,IF(I393="销售费用",24,IF(I393="投资收益",25,IF(I393="资产处置收益",26,B))))))))))))))))))))))))))</f>
        <v>25</v>
      </c>
      <c r="I393" s="122" t="s">
        <v>45</v>
      </c>
      <c r="J393" s="16"/>
      <c r="K393" s="201">
        <v>10700447.810000001</v>
      </c>
      <c r="L393" s="16"/>
      <c r="M393" s="16"/>
      <c r="N393" s="207"/>
      <c r="O393" s="89"/>
      <c r="P393" s="89"/>
      <c r="Q393" s="91"/>
      <c r="R393" s="21"/>
      <c r="S393" s="21"/>
      <c r="T393" s="22"/>
      <c r="U393" s="21" t="s">
        <v>692</v>
      </c>
      <c r="V393" s="21" t="s">
        <v>693</v>
      </c>
      <c r="W393" s="22">
        <v>10700447.810000001</v>
      </c>
      <c r="X393" s="23"/>
      <c r="Y393" s="23"/>
      <c r="Z393" s="24"/>
      <c r="AA393" s="25">
        <f t="shared" si="35"/>
        <v>0</v>
      </c>
      <c r="AB393" s="266">
        <f t="shared" si="36"/>
        <v>0</v>
      </c>
      <c r="AC393" s="26"/>
      <c r="AD393" s="26"/>
      <c r="AE393" s="26"/>
      <c r="AF393" s="26"/>
      <c r="AG393" s="27"/>
      <c r="AH393" s="26"/>
      <c r="AI393" s="26"/>
      <c r="AJ393" s="26"/>
      <c r="AK393" s="26"/>
      <c r="AL393" s="26"/>
      <c r="AM393" s="26"/>
      <c r="AN393">
        <v>16</v>
      </c>
    </row>
    <row r="394" spans="1:40" ht="14" x14ac:dyDescent="0.25">
      <c r="A394" s="174" t="str">
        <f t="shared" si="37"/>
        <v>[提取结果.xlsx]02-关联交易等事项统计表-集团总部-2内部关联交易</v>
      </c>
      <c r="B394" s="11">
        <v>7</v>
      </c>
      <c r="C394" s="12" t="str">
        <f t="shared" si="34"/>
        <v>1级-2级</v>
      </c>
      <c r="D394" s="12" t="s">
        <v>27</v>
      </c>
      <c r="E394" s="12" t="s">
        <v>28</v>
      </c>
      <c r="F394" s="12" t="s">
        <v>29</v>
      </c>
      <c r="G394" s="12" t="s">
        <v>44</v>
      </c>
      <c r="H394" s="280">
        <f>IF(I394="主营业务收入",1,IF(I394="营业收入",2,IF(I394="租赁收入",3,IF(I394="利息收入",4,IF(I394="企业拆借利息收入",5,IF(I394="其他业务收入",6,IF(I394="其他收入",7,IF(I394="主营业务成本",8,IF(I394="营业成本",9,IF(I394="生产成本",10,IF(I394="其他业务成本",11,IF(I394="主营业务支出",12,IF(I394="其他业务支出",13,IF(I394="营业外支出",14,IF(I394="材料采购",15,IF(I394="库存商品",16,IF(I394="库存内销商品",17,IF(I394="其他应收款",18,IF(I394="长期股权投资",19,IF(I394="其他应付款",20,IF(I394="财务费用",21,IF(I394="管理费用",22,IF(I394="管理费",23,IF(I394="销售费用",24,IF(I394="投资收益",25,IF(I394="资产处置收益",26,B))))))))))))))))))))))))))</f>
        <v>25</v>
      </c>
      <c r="I394" s="122" t="s">
        <v>45</v>
      </c>
      <c r="J394" s="16"/>
      <c r="K394" s="201">
        <v>8979980.8000000007</v>
      </c>
      <c r="L394" s="16"/>
      <c r="M394" s="16"/>
      <c r="N394" s="207"/>
      <c r="O394" s="89"/>
      <c r="P394" s="89"/>
      <c r="Q394" s="91"/>
      <c r="R394" s="21"/>
      <c r="S394" s="21"/>
      <c r="T394" s="22"/>
      <c r="U394" s="21" t="s">
        <v>111</v>
      </c>
      <c r="V394" s="21"/>
      <c r="W394" s="22">
        <v>8979980.8000000007</v>
      </c>
      <c r="X394" s="23"/>
      <c r="Y394" s="23"/>
      <c r="Z394" s="24"/>
      <c r="AA394" s="25">
        <f t="shared" si="35"/>
        <v>0</v>
      </c>
      <c r="AB394" s="266">
        <f t="shared" si="36"/>
        <v>0</v>
      </c>
      <c r="AC394" s="26"/>
      <c r="AD394" s="26"/>
      <c r="AE394" s="26"/>
      <c r="AF394" s="26"/>
      <c r="AG394" s="27"/>
      <c r="AH394" s="26"/>
      <c r="AI394" s="26"/>
      <c r="AJ394" s="26"/>
      <c r="AK394" s="26"/>
      <c r="AL394" s="26"/>
      <c r="AM394" s="26"/>
      <c r="AN394">
        <v>6</v>
      </c>
    </row>
    <row r="395" spans="1:40" ht="14" x14ac:dyDescent="0.25">
      <c r="A395" s="174" t="str">
        <f t="shared" si="37"/>
        <v>[提取结果.xlsx]02-关联交易等事项统计表-集团总部-2内部关联交易</v>
      </c>
      <c r="B395" s="11">
        <v>13</v>
      </c>
      <c r="C395" s="12" t="str">
        <f t="shared" si="34"/>
        <v>1级-2级</v>
      </c>
      <c r="D395" s="12" t="s">
        <v>27</v>
      </c>
      <c r="E395" s="12" t="s">
        <v>28</v>
      </c>
      <c r="F395" s="12" t="s">
        <v>29</v>
      </c>
      <c r="G395" s="12" t="s">
        <v>51</v>
      </c>
      <c r="H395" s="280">
        <f>IF(I395="主营业务收入",1,IF(I395="营业收入",2,IF(I395="租赁收入",3,IF(I395="利息收入",4,IF(I395="企业拆借利息收入",5,IF(I395="其他业务收入",6,IF(I395="其他收入",7,IF(I395="主营业务成本",8,IF(I395="营业成本",9,IF(I395="生产成本",10,IF(I395="其他业务成本",11,IF(I395="主营业务支出",12,IF(I395="其他业务支出",13,IF(I395="营业外支出",14,IF(I395="材料采购",15,IF(I395="库存商品",16,IF(I395="库存内销商品",17,IF(I395="其他应收款",18,IF(I395="长期股权投资",19,IF(I395="其他应付款",20,IF(I395="财务费用",21,IF(I395="管理费用",22,IF(I395="管理费",23,IF(I395="销售费用",24,IF(I395="投资收益",25,IF(I395="资产处置收益",26,B))))))))))))))))))))))))))</f>
        <v>25</v>
      </c>
      <c r="I395" s="122" t="s">
        <v>45</v>
      </c>
      <c r="J395" s="16"/>
      <c r="K395" s="201">
        <v>7516447.8300000001</v>
      </c>
      <c r="L395" s="16"/>
      <c r="M395" s="16"/>
      <c r="N395" s="207"/>
      <c r="O395" s="89"/>
      <c r="P395" s="89"/>
      <c r="Q395" s="91"/>
      <c r="R395" s="21"/>
      <c r="S395" s="21"/>
      <c r="T395" s="22"/>
      <c r="U395" s="21" t="s">
        <v>723</v>
      </c>
      <c r="V395" s="21" t="s">
        <v>111</v>
      </c>
      <c r="W395" s="22">
        <v>7516447.8300000001</v>
      </c>
      <c r="X395" s="23"/>
      <c r="Y395" s="23"/>
      <c r="Z395" s="24"/>
      <c r="AA395" s="25">
        <f t="shared" si="35"/>
        <v>0</v>
      </c>
      <c r="AB395" s="266">
        <f t="shared" si="36"/>
        <v>0</v>
      </c>
      <c r="AC395" s="26"/>
      <c r="AD395" s="26"/>
      <c r="AE395" s="26"/>
      <c r="AF395" s="26"/>
      <c r="AG395" s="27"/>
      <c r="AH395" s="26"/>
      <c r="AI395" s="26"/>
      <c r="AJ395" s="26"/>
      <c r="AK395" s="26"/>
      <c r="AL395" s="26"/>
      <c r="AM395" s="26"/>
      <c r="AN395">
        <v>12</v>
      </c>
    </row>
    <row r="396" spans="1:40" ht="13" customHeight="1" x14ac:dyDescent="0.25">
      <c r="A396" s="174" t="str">
        <f t="shared" si="37"/>
        <v>[提取结果.xlsx]02-关联交易等事项统计表-集团总部-2内部关联交易</v>
      </c>
      <c r="B396" s="11">
        <v>9</v>
      </c>
      <c r="C396" s="12" t="str">
        <f t="shared" si="34"/>
        <v>1级-2级</v>
      </c>
      <c r="D396" s="12" t="s">
        <v>27</v>
      </c>
      <c r="E396" s="12" t="s">
        <v>28</v>
      </c>
      <c r="F396" s="12" t="s">
        <v>29</v>
      </c>
      <c r="G396" s="12" t="s">
        <v>47</v>
      </c>
      <c r="H396" s="280">
        <f>IF(I396="主营业务收入",1,IF(I396="营业收入",2,IF(I396="租赁收入",3,IF(I396="利息收入",4,IF(I396="企业拆借利息收入",5,IF(I396="其他业务收入",6,IF(I396="其他收入",7,IF(I396="主营业务成本",8,IF(I396="营业成本",9,IF(I396="生产成本",10,IF(I396="其他业务成本",11,IF(I396="主营业务支出",12,IF(I396="其他业务支出",13,IF(I396="营业外支出",14,IF(I396="材料采购",15,IF(I396="库存商品",16,IF(I396="库存内销商品",17,IF(I396="其他应收款",18,IF(I396="长期股权投资",19,IF(I396="其他应付款",20,IF(I396="财务费用",21,IF(I396="管理费用",22,IF(I396="管理费",23,IF(I396="销售费用",24,IF(I396="投资收益",25,IF(I396="资产处置收益",26,B))))))))))))))))))))))))))</f>
        <v>25</v>
      </c>
      <c r="I396" s="122" t="s">
        <v>45</v>
      </c>
      <c r="J396" s="16"/>
      <c r="K396" s="201">
        <v>6525130.7000000002</v>
      </c>
      <c r="L396" s="16"/>
      <c r="M396" s="16"/>
      <c r="N396" s="207"/>
      <c r="O396" s="89"/>
      <c r="P396" s="89"/>
      <c r="Q396" s="91"/>
      <c r="R396" s="21"/>
      <c r="S396" s="21"/>
      <c r="T396" s="22"/>
      <c r="U396" s="21" t="s">
        <v>300</v>
      </c>
      <c r="V396" s="21" t="s">
        <v>694</v>
      </c>
      <c r="W396" s="22">
        <v>6525130.7000000002</v>
      </c>
      <c r="X396" s="23"/>
      <c r="Y396" s="23"/>
      <c r="Z396" s="24"/>
      <c r="AA396" s="25">
        <f t="shared" si="35"/>
        <v>0</v>
      </c>
      <c r="AB396" s="266">
        <f t="shared" si="36"/>
        <v>0</v>
      </c>
      <c r="AC396" s="26"/>
      <c r="AD396" s="26"/>
      <c r="AE396" s="26"/>
      <c r="AF396" s="26"/>
      <c r="AG396" s="27"/>
      <c r="AH396" s="26"/>
      <c r="AI396" s="26"/>
      <c r="AJ396" s="26"/>
      <c r="AK396" s="26"/>
      <c r="AL396" s="26"/>
      <c r="AM396" s="26"/>
      <c r="AN396">
        <v>8</v>
      </c>
    </row>
    <row r="397" spans="1:40" ht="14" x14ac:dyDescent="0.25">
      <c r="A397" s="174" t="str">
        <f t="shared" si="37"/>
        <v>[提取结果.xlsx]02-关联交易等事项统计表-集团总部-2内部关联交易</v>
      </c>
      <c r="B397" s="255">
        <v>16</v>
      </c>
      <c r="C397" s="12" t="str">
        <f t="shared" si="34"/>
        <v>1级-2级</v>
      </c>
      <c r="D397" s="12" t="s">
        <v>27</v>
      </c>
      <c r="E397" s="12" t="s">
        <v>28</v>
      </c>
      <c r="F397" s="12" t="s">
        <v>29</v>
      </c>
      <c r="G397" s="12" t="s">
        <v>54</v>
      </c>
      <c r="H397" s="280">
        <f>IF(I397="主营业务收入",1,IF(I397="营业收入",2,IF(I397="租赁收入",3,IF(I397="利息收入",4,IF(I397="企业拆借利息收入",5,IF(I397="其他业务收入",6,IF(I397="其他收入",7,IF(I397="主营业务成本",8,IF(I397="营业成本",9,IF(I397="生产成本",10,IF(I397="其他业务成本",11,IF(I397="主营业务支出",12,IF(I397="其他业务支出",13,IF(I397="营业外支出",14,IF(I397="材料采购",15,IF(I397="库存商品",16,IF(I397="库存内销商品",17,IF(I397="其他应收款",18,IF(I397="长期股权投资",19,IF(I397="其他应付款",20,IF(I397="财务费用",21,IF(I397="管理费用",22,IF(I397="管理费",23,IF(I397="销售费用",24,IF(I397="投资收益",25,IF(I397="资产处置收益",26,B))))))))))))))))))))))))))</f>
        <v>25</v>
      </c>
      <c r="I397" s="122" t="s">
        <v>45</v>
      </c>
      <c r="J397" s="16"/>
      <c r="K397" s="201">
        <f>303580.26+2576207.4</f>
        <v>2879787.66</v>
      </c>
      <c r="L397" s="16"/>
      <c r="M397" s="16"/>
      <c r="N397" s="207"/>
      <c r="O397" s="89"/>
      <c r="P397" s="89"/>
      <c r="Q397" s="91"/>
      <c r="R397" s="21"/>
      <c r="S397" s="21"/>
      <c r="T397" s="22"/>
      <c r="U397" s="21" t="s">
        <v>111</v>
      </c>
      <c r="V397" s="21"/>
      <c r="W397" s="22">
        <v>2879787.66</v>
      </c>
      <c r="X397" s="23"/>
      <c r="Y397" s="23"/>
      <c r="Z397" s="24"/>
      <c r="AA397" s="25">
        <f t="shared" si="35"/>
        <v>0</v>
      </c>
      <c r="AB397" s="266">
        <f t="shared" si="36"/>
        <v>0</v>
      </c>
      <c r="AC397" s="26"/>
      <c r="AD397" s="26"/>
      <c r="AE397" s="26"/>
      <c r="AF397" s="26"/>
      <c r="AG397" s="27"/>
      <c r="AH397" s="26"/>
      <c r="AI397" s="26"/>
      <c r="AJ397" s="26"/>
      <c r="AK397" s="26"/>
      <c r="AL397" s="26"/>
      <c r="AM397" s="26"/>
      <c r="AN397">
        <v>15</v>
      </c>
    </row>
    <row r="398" spans="1:40" ht="14" x14ac:dyDescent="0.25">
      <c r="A398" s="174" t="str">
        <f t="shared" si="37"/>
        <v>[提取结果.xlsx]02-关联交易等事项统计表-集团总部-2内部关联交易</v>
      </c>
      <c r="B398" s="11">
        <v>18</v>
      </c>
      <c r="C398" s="12" t="str">
        <f t="shared" si="34"/>
        <v>1级-2级</v>
      </c>
      <c r="D398" s="12" t="s">
        <v>27</v>
      </c>
      <c r="E398" s="12" t="s">
        <v>28</v>
      </c>
      <c r="F398" s="12" t="s">
        <v>29</v>
      </c>
      <c r="G398" s="12" t="s">
        <v>56</v>
      </c>
      <c r="H398" s="280">
        <f>IF(I398="主营业务收入",1,IF(I398="营业收入",2,IF(I398="租赁收入",3,IF(I398="利息收入",4,IF(I398="企业拆借利息收入",5,IF(I398="其他业务收入",6,IF(I398="其他收入",7,IF(I398="主营业务成本",8,IF(I398="营业成本",9,IF(I398="生产成本",10,IF(I398="其他业务成本",11,IF(I398="主营业务支出",12,IF(I398="其他业务支出",13,IF(I398="营业外支出",14,IF(I398="材料采购",15,IF(I398="库存商品",16,IF(I398="库存内销商品",17,IF(I398="其他应收款",18,IF(I398="长期股权投资",19,IF(I398="其他应付款",20,IF(I398="财务费用",21,IF(I398="管理费用",22,IF(I398="管理费",23,IF(I398="销售费用",24,IF(I398="投资收益",25,IF(I398="资产处置收益",26,B))))))))))))))))))))))))))</f>
        <v>25</v>
      </c>
      <c r="I398" s="122" t="s">
        <v>45</v>
      </c>
      <c r="J398" s="16"/>
      <c r="K398" s="201">
        <v>1750000</v>
      </c>
      <c r="L398" s="16"/>
      <c r="M398" s="16"/>
      <c r="N398" s="207"/>
      <c r="O398" s="89"/>
      <c r="P398" s="89"/>
      <c r="Q398" s="91"/>
      <c r="R398" s="21"/>
      <c r="S398" s="21"/>
      <c r="T398" s="22"/>
      <c r="U398" s="275" t="s">
        <v>68</v>
      </c>
      <c r="V398" s="21" t="s">
        <v>485</v>
      </c>
      <c r="W398" s="271">
        <v>1750000</v>
      </c>
      <c r="X398" s="23"/>
      <c r="Y398" s="23"/>
      <c r="Z398" s="24"/>
      <c r="AA398" s="25">
        <f t="shared" si="35"/>
        <v>0</v>
      </c>
      <c r="AB398" s="266">
        <f t="shared" si="36"/>
        <v>0</v>
      </c>
      <c r="AC398" s="26"/>
      <c r="AD398" s="26"/>
      <c r="AE398" s="26"/>
      <c r="AF398" s="26"/>
      <c r="AG398" s="27"/>
      <c r="AH398" s="26"/>
      <c r="AI398" s="26"/>
      <c r="AJ398" s="26"/>
      <c r="AK398" s="26"/>
      <c r="AL398" s="26"/>
      <c r="AM398" s="26"/>
      <c r="AN398">
        <v>17</v>
      </c>
    </row>
    <row r="399" spans="1:40" ht="14" x14ac:dyDescent="0.25">
      <c r="A399" s="174" t="str">
        <f t="shared" si="37"/>
        <v>[提取结果.xlsx]02-关联交易等事项统计表-集团总部-2内部关联交易</v>
      </c>
      <c r="B399" s="11">
        <v>10</v>
      </c>
      <c r="C399" s="12" t="str">
        <f t="shared" si="34"/>
        <v>1级-2级</v>
      </c>
      <c r="D399" s="12" t="s">
        <v>27</v>
      </c>
      <c r="E399" s="12" t="s">
        <v>28</v>
      </c>
      <c r="F399" s="12" t="s">
        <v>29</v>
      </c>
      <c r="G399" s="12" t="s">
        <v>48</v>
      </c>
      <c r="H399" s="280">
        <f>IF(I399="主营业务收入",1,IF(I399="营业收入",2,IF(I399="租赁收入",3,IF(I399="利息收入",4,IF(I399="企业拆借利息收入",5,IF(I399="其他业务收入",6,IF(I399="其他收入",7,IF(I399="主营业务成本",8,IF(I399="营业成本",9,IF(I399="生产成本",10,IF(I399="其他业务成本",11,IF(I399="主营业务支出",12,IF(I399="其他业务支出",13,IF(I399="营业外支出",14,IF(I399="材料采购",15,IF(I399="库存商品",16,IF(I399="库存内销商品",17,IF(I399="其他应收款",18,IF(I399="长期股权投资",19,IF(I399="其他应付款",20,IF(I399="财务费用",21,IF(I399="管理费用",22,IF(I399="管理费",23,IF(I399="销售费用",24,IF(I399="投资收益",25,IF(I399="资产处置收益",26,B))))))))))))))))))))))))))</f>
        <v>25</v>
      </c>
      <c r="I399" s="122" t="s">
        <v>45</v>
      </c>
      <c r="J399" s="16"/>
      <c r="K399" s="201">
        <v>1703634.65</v>
      </c>
      <c r="L399" s="16"/>
      <c r="M399" s="16"/>
      <c r="N399" s="207"/>
      <c r="O399" s="89"/>
      <c r="P399" s="89"/>
      <c r="Q399" s="91"/>
      <c r="R399" s="21"/>
      <c r="S399" s="21"/>
      <c r="T399" s="22"/>
      <c r="U399" s="21" t="s">
        <v>696</v>
      </c>
      <c r="V399" s="21" t="s">
        <v>695</v>
      </c>
      <c r="W399" s="22">
        <v>1703634.65</v>
      </c>
      <c r="X399" s="23"/>
      <c r="Y399" s="23"/>
      <c r="Z399" s="24"/>
      <c r="AA399" s="25">
        <f t="shared" si="35"/>
        <v>0</v>
      </c>
      <c r="AB399" s="266">
        <f t="shared" si="36"/>
        <v>0</v>
      </c>
      <c r="AC399" s="26"/>
      <c r="AD399" s="26"/>
      <c r="AE399" s="26"/>
      <c r="AF399" s="26"/>
      <c r="AG399" s="27"/>
      <c r="AH399" s="26"/>
      <c r="AI399" s="26"/>
      <c r="AJ399" s="26"/>
      <c r="AK399" s="26"/>
      <c r="AL399" s="26"/>
      <c r="AM399" s="26"/>
      <c r="AN399">
        <v>9</v>
      </c>
    </row>
    <row r="400" spans="1:40" ht="14" customHeight="1" x14ac:dyDescent="0.25">
      <c r="A400" s="174" t="str">
        <f t="shared" si="37"/>
        <v>[提取结果.xlsx]02-关联交易等事项统计表-集团总部-2内部关联交易</v>
      </c>
      <c r="B400" s="11">
        <v>14</v>
      </c>
      <c r="C400" s="12" t="str">
        <f t="shared" si="34"/>
        <v>1级-2级</v>
      </c>
      <c r="D400" s="12" t="s">
        <v>27</v>
      </c>
      <c r="E400" s="12" t="s">
        <v>28</v>
      </c>
      <c r="F400" s="12" t="s">
        <v>29</v>
      </c>
      <c r="G400" s="12" t="s">
        <v>52</v>
      </c>
      <c r="H400" s="280">
        <f>IF(I400="主营业务收入",1,IF(I400="营业收入",2,IF(I400="租赁收入",3,IF(I400="利息收入",4,IF(I400="企业拆借利息收入",5,IF(I400="其他业务收入",6,IF(I400="其他收入",7,IF(I400="主营业务成本",8,IF(I400="营业成本",9,IF(I400="生产成本",10,IF(I400="其他业务成本",11,IF(I400="主营业务支出",12,IF(I400="其他业务支出",13,IF(I400="营业外支出",14,IF(I400="材料采购",15,IF(I400="库存商品",16,IF(I400="库存内销商品",17,IF(I400="其他应收款",18,IF(I400="长期股权投资",19,IF(I400="其他应付款",20,IF(I400="财务费用",21,IF(I400="管理费用",22,IF(I400="管理费",23,IF(I400="销售费用",24,IF(I400="投资收益",25,IF(I400="资产处置收益",26,B))))))))))))))))))))))))))</f>
        <v>25</v>
      </c>
      <c r="I400" s="122" t="s">
        <v>45</v>
      </c>
      <c r="J400" s="16"/>
      <c r="K400" s="201">
        <v>640463.82999999996</v>
      </c>
      <c r="L400" s="16"/>
      <c r="M400" s="16"/>
      <c r="N400" s="207"/>
      <c r="O400" s="89"/>
      <c r="P400" s="90"/>
      <c r="Q400" s="91"/>
      <c r="R400" s="21"/>
      <c r="S400" s="21"/>
      <c r="T400" s="22"/>
      <c r="U400" s="21" t="s">
        <v>696</v>
      </c>
      <c r="V400" s="21" t="s">
        <v>697</v>
      </c>
      <c r="W400" s="22">
        <v>640463.82999999996</v>
      </c>
      <c r="X400" s="23"/>
      <c r="Y400" s="23"/>
      <c r="Z400" s="24"/>
      <c r="AA400" s="25">
        <f t="shared" si="35"/>
        <v>0</v>
      </c>
      <c r="AB400" s="266">
        <f t="shared" si="36"/>
        <v>0</v>
      </c>
      <c r="AC400" s="26"/>
      <c r="AD400" s="26"/>
      <c r="AE400" s="26"/>
      <c r="AF400" s="26"/>
      <c r="AG400" s="27"/>
      <c r="AH400" s="26"/>
      <c r="AI400" s="26"/>
      <c r="AJ400" s="26"/>
      <c r="AK400" s="26"/>
      <c r="AL400" s="26"/>
      <c r="AM400" s="26"/>
      <c r="AN400">
        <v>13</v>
      </c>
    </row>
    <row r="401" spans="1:40" ht="14" x14ac:dyDescent="0.25">
      <c r="A401" s="174" t="str">
        <f t="shared" si="37"/>
        <v>[提取结果.xlsx]02-关联交易等事项统计表-集团总部-2内部关联交易</v>
      </c>
      <c r="B401" s="11">
        <v>15</v>
      </c>
      <c r="C401" s="12" t="str">
        <f t="shared" si="34"/>
        <v>1级-2级</v>
      </c>
      <c r="D401" s="12" t="s">
        <v>27</v>
      </c>
      <c r="E401" s="12" t="s">
        <v>28</v>
      </c>
      <c r="F401" s="12" t="s">
        <v>29</v>
      </c>
      <c r="G401" s="12" t="s">
        <v>53</v>
      </c>
      <c r="H401" s="280">
        <f>IF(I401="主营业务收入",1,IF(I401="营业收入",2,IF(I401="租赁收入",3,IF(I401="利息收入",4,IF(I401="企业拆借利息收入",5,IF(I401="其他业务收入",6,IF(I401="其他收入",7,IF(I401="主营业务成本",8,IF(I401="营业成本",9,IF(I401="生产成本",10,IF(I401="其他业务成本",11,IF(I401="主营业务支出",12,IF(I401="其他业务支出",13,IF(I401="营业外支出",14,IF(I401="材料采购",15,IF(I401="库存商品",16,IF(I401="库存内销商品",17,IF(I401="其他应收款",18,IF(I401="长期股权投资",19,IF(I401="其他应付款",20,IF(I401="财务费用",21,IF(I401="管理费用",22,IF(I401="管理费",23,IF(I401="销售费用",24,IF(I401="投资收益",25,IF(I401="资产处置收益",26,B))))))))))))))))))))))))))</f>
        <v>25</v>
      </c>
      <c r="I401" s="122" t="s">
        <v>45</v>
      </c>
      <c r="J401" s="16"/>
      <c r="K401" s="201">
        <v>478391.66</v>
      </c>
      <c r="L401" s="16"/>
      <c r="M401" s="16"/>
      <c r="N401" s="207"/>
      <c r="O401" s="89"/>
      <c r="P401" s="90"/>
      <c r="Q401" s="91"/>
      <c r="R401" s="21"/>
      <c r="S401" s="21"/>
      <c r="T401" s="22"/>
      <c r="U401" s="21" t="s">
        <v>696</v>
      </c>
      <c r="V401" s="21" t="s">
        <v>698</v>
      </c>
      <c r="W401" s="22">
        <v>478391.66</v>
      </c>
      <c r="X401" s="23"/>
      <c r="Y401" s="23"/>
      <c r="Z401" s="24"/>
      <c r="AA401" s="25">
        <f t="shared" si="35"/>
        <v>0</v>
      </c>
      <c r="AB401" s="266">
        <f t="shared" si="36"/>
        <v>0</v>
      </c>
      <c r="AC401" s="26"/>
      <c r="AD401" s="26"/>
      <c r="AE401" s="26"/>
      <c r="AF401" s="26"/>
      <c r="AG401" s="27"/>
      <c r="AH401" s="26"/>
      <c r="AI401" s="26"/>
      <c r="AJ401" s="26"/>
      <c r="AK401" s="26"/>
      <c r="AL401" s="26"/>
      <c r="AM401" s="26"/>
      <c r="AN401">
        <v>14</v>
      </c>
    </row>
    <row r="402" spans="1:40" ht="14" x14ac:dyDescent="0.25">
      <c r="A402" s="174" t="str">
        <f t="shared" si="37"/>
        <v>[提取结果.xlsx]02-关联交易等事项统计表-集团总部-2内部关联交易</v>
      </c>
      <c r="B402" s="11">
        <v>19</v>
      </c>
      <c r="C402" s="12" t="str">
        <f t="shared" si="34"/>
        <v>1级-2级</v>
      </c>
      <c r="D402" s="12" t="s">
        <v>27</v>
      </c>
      <c r="E402" s="12" t="s">
        <v>28</v>
      </c>
      <c r="F402" s="12" t="s">
        <v>29</v>
      </c>
      <c r="G402" s="12" t="s">
        <v>57</v>
      </c>
      <c r="H402" s="280">
        <f>IF(I402="主营业务收入",1,IF(I402="营业收入",2,IF(I402="租赁收入",3,IF(I402="利息收入",4,IF(I402="企业拆借利息收入",5,IF(I402="其他业务收入",6,IF(I402="其他收入",7,IF(I402="主营业务成本",8,IF(I402="营业成本",9,IF(I402="生产成本",10,IF(I402="其他业务成本",11,IF(I402="主营业务支出",12,IF(I402="其他业务支出",13,IF(I402="营业外支出",14,IF(I402="材料采购",15,IF(I402="库存商品",16,IF(I402="库存内销商品",17,IF(I402="其他应收款",18,IF(I402="长期股权投资",19,IF(I402="其他应付款",20,IF(I402="财务费用",21,IF(I402="管理费用",22,IF(I402="管理费",23,IF(I402="销售费用",24,IF(I402="投资收益",25,IF(I402="资产处置收益",26,B))))))))))))))))))))))))))</f>
        <v>25</v>
      </c>
      <c r="I402" s="122" t="s">
        <v>45</v>
      </c>
      <c r="J402" s="16"/>
      <c r="K402" s="201">
        <v>-9956995.0500000007</v>
      </c>
      <c r="L402" s="16"/>
      <c r="M402" s="16"/>
      <c r="N402" s="207"/>
      <c r="O402" s="89"/>
      <c r="P402" s="89"/>
      <c r="Q402" s="91"/>
      <c r="R402" s="21"/>
      <c r="S402" s="21"/>
      <c r="T402" s="22"/>
      <c r="U402" s="21"/>
      <c r="V402" s="21"/>
      <c r="W402" s="22"/>
      <c r="X402" s="23"/>
      <c r="Y402" s="23"/>
      <c r="Z402" s="24"/>
      <c r="AA402" s="25">
        <f t="shared" si="35"/>
        <v>-9956995.0500000007</v>
      </c>
      <c r="AB402" s="266">
        <f t="shared" si="36"/>
        <v>0</v>
      </c>
      <c r="AC402" s="26"/>
      <c r="AD402" s="26"/>
      <c r="AE402" s="26"/>
      <c r="AF402" s="26"/>
      <c r="AG402" s="27"/>
      <c r="AH402" s="26"/>
      <c r="AI402" s="26"/>
      <c r="AJ402" s="26"/>
      <c r="AK402" s="26"/>
      <c r="AL402" s="26"/>
      <c r="AM402" s="26"/>
      <c r="AN402">
        <v>18</v>
      </c>
    </row>
    <row r="403" spans="1:40" ht="13" customHeight="1" x14ac:dyDescent="0.25">
      <c r="A403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403" s="11">
        <v>55</v>
      </c>
      <c r="C403" s="12" t="str">
        <f t="shared" si="34"/>
        <v>2级-2级</v>
      </c>
      <c r="D403" s="12" t="s">
        <v>29</v>
      </c>
      <c r="E403" s="12" t="s">
        <v>47</v>
      </c>
      <c r="F403" s="12" t="s">
        <v>29</v>
      </c>
      <c r="G403" s="12" t="s">
        <v>125</v>
      </c>
      <c r="H403" s="280">
        <f>IF(I403="主营业务收入",1,IF(I403="营业收入",2,IF(I403="租赁收入",3,IF(I403="利息收入",4,IF(I403="企业拆借利息收入",5,IF(I403="其他业务收入",6,IF(I403="其他收入",7,IF(I403="主营业务成本",8,IF(I403="营业成本",9,IF(I403="生产成本",10,IF(I403="其他业务成本",11,IF(I403="主营业务支出",12,IF(I403="其他业务支出",13,IF(I403="营业外支出",14,IF(I403="材料采购",15,IF(I403="库存商品",16,IF(I403="库存内销商品",17,IF(I403="其他应收款",18,IF(I403="长期股权投资",19,IF(I403="其他应付款",20,IF(I403="财务费用",21,IF(I403="管理费用",22,IF(I403="管理费",23,IF(I403="销售费用",24,IF(I403="投资收益",25,IF(I403="资产处置收益",26,B))))))))))))))))))))))))))</f>
        <v>26</v>
      </c>
      <c r="I403" s="122" t="s">
        <v>815</v>
      </c>
      <c r="J403" s="16"/>
      <c r="K403" s="201">
        <v>534.91999999999996</v>
      </c>
      <c r="L403" s="16"/>
      <c r="M403" s="16"/>
      <c r="N403" s="207"/>
      <c r="O403" s="89"/>
      <c r="P403" s="90"/>
      <c r="Q403" s="91"/>
      <c r="R403" s="21"/>
      <c r="S403" s="21"/>
      <c r="T403" s="22"/>
      <c r="U403" s="21"/>
      <c r="V403" s="21"/>
      <c r="W403" s="22"/>
      <c r="X403" s="23"/>
      <c r="Y403" s="23"/>
      <c r="Z403" s="24"/>
      <c r="AA403" s="25">
        <f t="shared" si="35"/>
        <v>534.91999999999996</v>
      </c>
      <c r="AB403" s="266">
        <f t="shared" si="36"/>
        <v>0</v>
      </c>
      <c r="AC403" s="26"/>
      <c r="AD403" s="26"/>
      <c r="AE403" s="26"/>
      <c r="AF403" s="26"/>
      <c r="AG403" s="27"/>
      <c r="AH403" s="26"/>
      <c r="AI403" s="26"/>
      <c r="AJ403" s="26"/>
      <c r="AK403" s="26"/>
      <c r="AL403" s="26"/>
      <c r="AM403" s="26"/>
      <c r="AN403">
        <v>45</v>
      </c>
    </row>
    <row r="404" spans="1:40" ht="14" x14ac:dyDescent="0.3">
      <c r="A40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404" s="11">
        <v>779</v>
      </c>
      <c r="C404" s="12" t="str">
        <f t="shared" si="34"/>
        <v>2级-2级</v>
      </c>
      <c r="D404" s="12" t="s">
        <v>29</v>
      </c>
      <c r="E404" s="12" t="s">
        <v>44</v>
      </c>
      <c r="F404" s="12" t="s">
        <v>29</v>
      </c>
      <c r="G404" s="12" t="s">
        <v>163</v>
      </c>
      <c r="H404" s="280">
        <f>IF(I404="主营业务收入",1,IF(I404="营业收入",2,IF(I404="租赁收入",3,IF(I404="利息收入",4,IF(I404="企业拆借利息收入",5,IF(I404="其他业务收入",6,IF(I404="其他收入",7,IF(I404="主营业务成本",8,IF(I404="营业成本",9,IF(I404="生产成本",10,IF(I404="其他业务成本",11,IF(I404="主营业务支出",12,IF(I404="其他业务支出",13,IF(I404="营业外支出",14,IF(I404="材料采购",15,IF(I404="库存商品",16,IF(I404="库存内销商品",17,IF(I404="其他应收款",18,IF(I404="长期股权投资",19,IF(I404="其他应付款",20,IF(I404="财务费用",21,IF(I404="管理费用",22,IF(I404="管理费",23,IF(I404="销售费用",24,IF(I404="投资收益",25,IF(I404="资产处置收益",26,B))))))))))))))))))))))))))</f>
        <v>8</v>
      </c>
      <c r="I404" s="122" t="s">
        <v>164</v>
      </c>
      <c r="J404" s="87"/>
      <c r="K404" s="207">
        <v>30097814.800000001</v>
      </c>
      <c r="O404" s="89"/>
      <c r="P404" s="89"/>
      <c r="Q404" s="91"/>
      <c r="R404" s="21" t="s">
        <v>144</v>
      </c>
      <c r="S404" s="21"/>
      <c r="T404" s="22">
        <v>30088486.739999987</v>
      </c>
      <c r="U404" s="21"/>
      <c r="V404" s="21"/>
      <c r="W404" s="22"/>
      <c r="X404" s="23"/>
      <c r="Y404" s="23"/>
      <c r="Z404" s="24"/>
      <c r="AA404" s="25" t="e">
        <f>ROUND(#REF!-W404-Z404,2)</f>
        <v>#REF!</v>
      </c>
      <c r="AB404" s="266">
        <f>ROUND(K404+Q404-T404,2)</f>
        <v>9328.06</v>
      </c>
      <c r="AC404" s="26"/>
      <c r="AD404" s="26"/>
      <c r="AE404" s="26"/>
      <c r="AF404" s="26"/>
      <c r="AG404" s="27"/>
      <c r="AH404" s="26"/>
      <c r="AI404" s="26"/>
      <c r="AJ404" s="26"/>
      <c r="AK404" s="26"/>
      <c r="AL404" s="26"/>
      <c r="AM404" s="26"/>
      <c r="AN404">
        <v>651</v>
      </c>
    </row>
    <row r="405" spans="1:40" ht="14" customHeight="1" x14ac:dyDescent="0.3">
      <c r="A40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05" s="11">
        <v>628</v>
      </c>
      <c r="C405" s="120" t="str">
        <f t="shared" si="34"/>
        <v>3级-3级</v>
      </c>
      <c r="D405" s="120" t="s">
        <v>33</v>
      </c>
      <c r="E405" s="120" t="s">
        <v>338</v>
      </c>
      <c r="F405" s="120" t="s">
        <v>33</v>
      </c>
      <c r="G405" s="120" t="s">
        <v>446</v>
      </c>
      <c r="H405" s="280">
        <f>IF(I405="主营业务收入",1,IF(I405="营业收入",2,IF(I405="租赁收入",3,IF(I405="利息收入",4,IF(I405="企业拆借利息收入",5,IF(I405="其他业务收入",6,IF(I405="其他收入",7,IF(I405="主营业务成本",8,IF(I405="营业成本",9,IF(I405="生产成本",10,IF(I405="其他业务成本",11,IF(I405="主营业务支出",12,IF(I405="其他业务支出",13,IF(I405="营业外支出",14,IF(I405="材料采购",15,IF(I405="库存商品",16,IF(I405="库存内销商品",17,IF(I405="其他应收款",18,IF(I405="长期股权投资",19,IF(I405="其他应付款",20,IF(I405="财务费用",21,IF(I405="管理费用",22,IF(I405="管理费",23,IF(I405="销售费用",24,IF(I405="投资收益",25,IF(I405="资产处置收益",26,B))))))))))))))))))))))))))</f>
        <v>8</v>
      </c>
      <c r="I405" s="122" t="s">
        <v>164</v>
      </c>
      <c r="J405" s="122" t="s">
        <v>558</v>
      </c>
      <c r="K405" s="202">
        <v>23488319.440000001</v>
      </c>
      <c r="O405" s="125"/>
      <c r="P405" s="126"/>
      <c r="Q405" s="124"/>
      <c r="R405" s="21"/>
      <c r="S405" s="21"/>
      <c r="T405" s="22"/>
      <c r="U405" s="21"/>
      <c r="V405" s="21"/>
      <c r="W405" s="22"/>
      <c r="X405" s="23"/>
      <c r="Y405" s="23"/>
      <c r="Z405" s="24"/>
      <c r="AA405" s="25" t="e">
        <f>ROUND(#REF!-W405-Z405,2)</f>
        <v>#REF!</v>
      </c>
      <c r="AB405" s="237">
        <f>ROUND(K405+Q405-T405,2)</f>
        <v>23488319.440000001</v>
      </c>
      <c r="AC405" s="26"/>
      <c r="AD405" s="26"/>
      <c r="AE405" s="26"/>
      <c r="AF405" s="26"/>
      <c r="AG405" s="27"/>
      <c r="AH405" s="26"/>
      <c r="AI405" s="26"/>
      <c r="AJ405" s="26"/>
      <c r="AK405" s="26"/>
      <c r="AL405" s="26"/>
      <c r="AM405" s="26"/>
      <c r="AN405">
        <v>508</v>
      </c>
    </row>
    <row r="406" spans="1:40" ht="14" x14ac:dyDescent="0.3">
      <c r="A406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06" s="11">
        <v>133</v>
      </c>
      <c r="C406" s="12" t="str">
        <f t="shared" si="34"/>
        <v>2级-3级</v>
      </c>
      <c r="D406" s="12" t="s">
        <v>29</v>
      </c>
      <c r="E406" s="12" t="s">
        <v>50</v>
      </c>
      <c r="F406" s="12" t="s">
        <v>33</v>
      </c>
      <c r="G406" s="12" t="s">
        <v>159</v>
      </c>
      <c r="H406" s="280">
        <f>IF(I406="主营业务收入",1,IF(I406="营业收入",2,IF(I406="租赁收入",3,IF(I406="利息收入",4,IF(I406="企业拆借利息收入",5,IF(I406="其他业务收入",6,IF(I406="其他收入",7,IF(I406="主营业务成本",8,IF(I406="营业成本",9,IF(I406="生产成本",10,IF(I406="其他业务成本",11,IF(I406="主营业务支出",12,IF(I406="其他业务支出",13,IF(I406="营业外支出",14,IF(I406="材料采购",15,IF(I406="库存商品",16,IF(I406="库存内销商品",17,IF(I406="其他应收款",18,IF(I406="长期股权投资",19,IF(I406="其他应付款",20,IF(I406="财务费用",21,IF(I406="管理费用",22,IF(I406="管理费",23,IF(I406="销售费用",24,IF(I406="投资收益",25,IF(I406="资产处置收益",26,B))))))))))))))))))))))))))</f>
        <v>8</v>
      </c>
      <c r="I406" s="122" t="s">
        <v>164</v>
      </c>
      <c r="J406" s="14" t="s">
        <v>212</v>
      </c>
      <c r="K406" s="207">
        <v>17114080.16</v>
      </c>
      <c r="O406" s="89"/>
      <c r="P406" s="89"/>
      <c r="Q406" s="91"/>
      <c r="R406" s="21" t="s">
        <v>748</v>
      </c>
      <c r="S406" s="21" t="s">
        <v>749</v>
      </c>
      <c r="T406" s="22">
        <v>24075430.789999999</v>
      </c>
      <c r="U406" s="21"/>
      <c r="V406" s="21"/>
      <c r="W406" s="22"/>
      <c r="X406" s="23"/>
      <c r="Y406" s="23"/>
      <c r="Z406" s="24"/>
      <c r="AA406" s="25" t="e">
        <f>ROUND(#REF!-W406-Z406,2)</f>
        <v>#REF!</v>
      </c>
      <c r="AB406" s="266">
        <f>ROUND(K406+Q406-T406,2)</f>
        <v>-6961350.6299999999</v>
      </c>
      <c r="AC406" s="26"/>
      <c r="AD406" s="26"/>
      <c r="AE406" s="26"/>
      <c r="AF406" s="26"/>
      <c r="AG406" s="27"/>
      <c r="AH406" s="26"/>
      <c r="AI406" s="26"/>
      <c r="AJ406" s="26"/>
      <c r="AK406" s="26"/>
      <c r="AL406" s="26"/>
      <c r="AM406" s="26"/>
      <c r="AN406">
        <v>118</v>
      </c>
    </row>
    <row r="407" spans="1:40" ht="13" customHeight="1" x14ac:dyDescent="0.3">
      <c r="A40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07" s="11">
        <v>364</v>
      </c>
      <c r="C407" s="12" t="str">
        <f t="shared" si="34"/>
        <v>4级-3级</v>
      </c>
      <c r="D407" s="12" t="s">
        <v>37</v>
      </c>
      <c r="E407" s="12" t="s">
        <v>42</v>
      </c>
      <c r="F407" s="12" t="s">
        <v>33</v>
      </c>
      <c r="G407" s="12" t="s">
        <v>109</v>
      </c>
      <c r="H407" s="280">
        <f>IF(I407="主营业务收入",1,IF(I407="营业收入",2,IF(I407="租赁收入",3,IF(I407="利息收入",4,IF(I407="企业拆借利息收入",5,IF(I407="其他业务收入",6,IF(I407="其他收入",7,IF(I407="主营业务成本",8,IF(I407="营业成本",9,IF(I407="生产成本",10,IF(I407="其他业务成本",11,IF(I407="主营业务支出",12,IF(I407="其他业务支出",13,IF(I407="营业外支出",14,IF(I407="材料采购",15,IF(I407="库存商品",16,IF(I407="库存内销商品",17,IF(I407="其他应收款",18,IF(I407="长期股权投资",19,IF(I407="其他应付款",20,IF(I407="财务费用",21,IF(I407="管理费用",22,IF(I407="管理费",23,IF(I407="销售费用",24,IF(I407="投资收益",25,IF(I407="资产处置收益",26,B))))))))))))))))))))))))))</f>
        <v>8</v>
      </c>
      <c r="I407" s="363" t="s">
        <v>164</v>
      </c>
      <c r="J407" s="14" t="s">
        <v>122</v>
      </c>
      <c r="K407" s="207">
        <v>8128586.9380952362</v>
      </c>
      <c r="O407" s="89"/>
      <c r="P407" s="89"/>
      <c r="Q407" s="91"/>
      <c r="R407" s="21" t="s">
        <v>126</v>
      </c>
      <c r="S407" s="21"/>
      <c r="T407" s="271">
        <v>7597814.8200000003</v>
      </c>
      <c r="U407" s="21"/>
      <c r="V407" s="21"/>
      <c r="W407" s="22"/>
      <c r="X407" s="23"/>
      <c r="Y407" s="23"/>
      <c r="Z407" s="24"/>
      <c r="AA407" s="25" t="e">
        <f>ROUND(#REF!-W407-Z407,2)</f>
        <v>#REF!</v>
      </c>
      <c r="AB407" s="266">
        <f>ROUND(K407+Q407-T407,2)</f>
        <v>530772.12</v>
      </c>
      <c r="AC407" s="26"/>
      <c r="AD407" s="26"/>
      <c r="AE407" s="26"/>
      <c r="AF407" s="26"/>
      <c r="AG407" s="27"/>
      <c r="AH407" s="26"/>
      <c r="AI407" s="26"/>
      <c r="AJ407" s="26"/>
      <c r="AK407" s="26"/>
      <c r="AL407" s="26"/>
      <c r="AM407" s="26"/>
      <c r="AN407">
        <v>303</v>
      </c>
    </row>
    <row r="408" spans="1:40" ht="13" customHeight="1" x14ac:dyDescent="0.3">
      <c r="A408" s="354"/>
      <c r="B408" s="185">
        <v>136</v>
      </c>
      <c r="C408" s="185" t="s">
        <v>502</v>
      </c>
      <c r="D408" s="185" t="s">
        <v>29</v>
      </c>
      <c r="E408" s="185" t="s">
        <v>50</v>
      </c>
      <c r="F408" s="185" t="s">
        <v>29</v>
      </c>
      <c r="G408" s="185" t="s">
        <v>215</v>
      </c>
      <c r="H408" s="280">
        <f>IF(I408="主营业务收入",1,IF(I408="营业收入",2,IF(I408="租赁收入",3,IF(I408="利息收入",4,IF(I408="企业拆借利息收入",5,IF(I408="其他业务收入",6,IF(I408="其他收入",7,IF(I408="主营业务成本",8,IF(I408="营业成本",9,IF(I408="生产成本",10,IF(I408="其他业务成本",11,IF(I408="主营业务支出",12,IF(I408="其他业务支出",13,IF(I408="营业外支出",14,IF(I408="材料采购",15,IF(I408="库存商品",16,IF(I408="库存内销商品",17,IF(I408="其他应收款",18,IF(I408="长期股权投资",19,IF(I408="其他应付款",20,IF(I408="财务费用",21,IF(I408="管理费用",22,IF(I408="管理费",23,IF(I408="销售费用",24,IF(I408="投资收益",25,IF(I408="资产处置收益",26,B))))))))))))))))))))))))))</f>
        <v>8</v>
      </c>
      <c r="I408" s="386" t="s">
        <v>164</v>
      </c>
      <c r="J408" s="185" t="s">
        <v>212</v>
      </c>
      <c r="K408" s="402">
        <v>5510878.8600000003</v>
      </c>
      <c r="O408" s="185"/>
      <c r="P408" s="185"/>
      <c r="Q408" s="185"/>
      <c r="R408" s="185"/>
      <c r="S408" s="185"/>
      <c r="T408" s="185"/>
      <c r="U408" s="185"/>
      <c r="V408" s="185"/>
      <c r="W408" s="185"/>
      <c r="X408" s="185"/>
      <c r="Y408" s="185"/>
      <c r="Z408" s="185"/>
      <c r="AA408" s="185"/>
      <c r="AB408" s="185"/>
      <c r="AC408" s="185"/>
      <c r="AD408" s="185"/>
      <c r="AE408" s="185"/>
      <c r="AF408" s="185"/>
      <c r="AG408" s="185"/>
      <c r="AH408" s="185"/>
      <c r="AI408" s="185"/>
      <c r="AJ408" s="185"/>
      <c r="AK408" s="185"/>
      <c r="AL408" s="185"/>
      <c r="AM408" s="185"/>
    </row>
    <row r="409" spans="1:40" ht="14" x14ac:dyDescent="0.3">
      <c r="A40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09" s="11">
        <v>375</v>
      </c>
      <c r="C409" s="12" t="str">
        <f t="shared" ref="C409:C440" si="38">TEXT(D409,"000")&amp;"-"&amp;TEXT(F409,"000")</f>
        <v>4级-2级</v>
      </c>
      <c r="D409" s="12" t="s">
        <v>37</v>
      </c>
      <c r="E409" s="12" t="s">
        <v>42</v>
      </c>
      <c r="F409" s="12" t="s">
        <v>29</v>
      </c>
      <c r="G409" s="85" t="s">
        <v>63</v>
      </c>
      <c r="H409" s="280">
        <f>IF(I409="主营业务收入",1,IF(I409="营业收入",2,IF(I409="租赁收入",3,IF(I409="利息收入",4,IF(I409="企业拆借利息收入",5,IF(I409="其他业务收入",6,IF(I409="其他收入",7,IF(I409="主营业务成本",8,IF(I409="营业成本",9,IF(I409="生产成本",10,IF(I409="其他业务成本",11,IF(I409="主营业务支出",12,IF(I409="其他业务支出",13,IF(I409="营业外支出",14,IF(I409="材料采购",15,IF(I409="库存商品",16,IF(I409="库存内销商品",17,IF(I409="其他应收款",18,IF(I409="长期股权投资",19,IF(I409="其他应付款",20,IF(I409="财务费用",21,IF(I409="管理费用",22,IF(I409="管理费",23,IF(I409="销售费用",24,IF(I409="投资收益",25,IF(I409="资产处置收益",26,B))))))))))))))))))))))))))</f>
        <v>8</v>
      </c>
      <c r="I409" s="363" t="s">
        <v>164</v>
      </c>
      <c r="J409" s="14" t="s">
        <v>122</v>
      </c>
      <c r="K409" s="207">
        <v>4121203.8476190465</v>
      </c>
      <c r="O409" s="89"/>
      <c r="P409" s="89"/>
      <c r="Q409" s="91"/>
      <c r="R409" s="21" t="s">
        <v>99</v>
      </c>
      <c r="S409" s="21" t="s">
        <v>122</v>
      </c>
      <c r="T409" s="22">
        <v>2064026.69</v>
      </c>
      <c r="U409" s="21" t="s">
        <v>779</v>
      </c>
      <c r="V409" s="21"/>
      <c r="W409" s="22"/>
      <c r="X409" s="350"/>
      <c r="Y409" s="350"/>
      <c r="Z409" s="24"/>
      <c r="AA409" s="25" t="e">
        <f>ROUND(#REF!-W409-Z409,2)</f>
        <v>#REF!</v>
      </c>
      <c r="AB409" s="266">
        <f t="shared" ref="AB409:AB440" si="39">ROUND(K409+Q409-T409,2)</f>
        <v>2057177.16</v>
      </c>
      <c r="AC409" s="26"/>
      <c r="AD409" s="26"/>
      <c r="AE409" s="26"/>
      <c r="AF409" s="26"/>
      <c r="AG409" s="27"/>
      <c r="AH409" s="26"/>
      <c r="AI409" s="26"/>
      <c r="AJ409" s="26"/>
      <c r="AK409" s="26"/>
      <c r="AL409" s="26"/>
      <c r="AM409" s="26"/>
      <c r="AN409">
        <v>311</v>
      </c>
    </row>
    <row r="410" spans="1:40" ht="14" x14ac:dyDescent="0.3">
      <c r="A41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10" s="11">
        <v>185</v>
      </c>
      <c r="C410" s="12" t="str">
        <f t="shared" si="38"/>
        <v>2级-2级</v>
      </c>
      <c r="D410" s="12" t="s">
        <v>29</v>
      </c>
      <c r="E410" s="12" t="s">
        <v>259</v>
      </c>
      <c r="F410" s="12" t="s">
        <v>29</v>
      </c>
      <c r="G410" s="12" t="s">
        <v>48</v>
      </c>
      <c r="H410" s="280">
        <f>IF(I410="主营业务收入",1,IF(I410="营业收入",2,IF(I410="租赁收入",3,IF(I410="利息收入",4,IF(I410="企业拆借利息收入",5,IF(I410="其他业务收入",6,IF(I410="其他收入",7,IF(I410="主营业务成本",8,IF(I410="营业成本",9,IF(I410="生产成本",10,IF(I410="其他业务成本",11,IF(I410="主营业务支出",12,IF(I410="其他业务支出",13,IF(I410="营业外支出",14,IF(I410="材料采购",15,IF(I410="库存商品",16,IF(I410="库存内销商品",17,IF(I410="其他应收款",18,IF(I410="长期股权投资",19,IF(I410="其他应付款",20,IF(I410="财务费用",21,IF(I410="管理费用",22,IF(I410="管理费",23,IF(I410="销售费用",24,IF(I410="投资收益",25,IF(I410="资产处置收益",26,B))))))))))))))))))))))))))</f>
        <v>21</v>
      </c>
      <c r="I410" s="122" t="s">
        <v>60</v>
      </c>
      <c r="J410" s="16"/>
      <c r="K410" s="207">
        <v>3414622.57</v>
      </c>
      <c r="O410" s="89"/>
      <c r="P410" s="90"/>
      <c r="Q410" s="91"/>
      <c r="R410" s="275" t="s">
        <v>99</v>
      </c>
      <c r="S410" s="275" t="s">
        <v>32</v>
      </c>
      <c r="T410" s="271">
        <v>3414622.57</v>
      </c>
      <c r="U410" s="66"/>
      <c r="V410" s="66"/>
      <c r="W410" s="67"/>
      <c r="X410" s="66"/>
      <c r="Y410" s="68"/>
      <c r="Z410" s="69"/>
      <c r="AA410" s="25" t="e">
        <f>ROUND(#REF!-W410-Z410,2)</f>
        <v>#REF!</v>
      </c>
      <c r="AB410" s="266">
        <f t="shared" si="39"/>
        <v>0</v>
      </c>
      <c r="AC410" s="71"/>
      <c r="AD410" s="71"/>
      <c r="AE410" s="71"/>
      <c r="AF410" s="71"/>
      <c r="AG410" s="72"/>
      <c r="AH410" s="71"/>
      <c r="AI410" s="71"/>
      <c r="AJ410" s="71"/>
      <c r="AK410" s="71"/>
      <c r="AL410" s="71"/>
      <c r="AM410" s="71"/>
      <c r="AN410">
        <v>168</v>
      </c>
    </row>
    <row r="411" spans="1:40" ht="14" x14ac:dyDescent="0.3">
      <c r="A41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11" s="11">
        <v>381</v>
      </c>
      <c r="C411" s="12" t="str">
        <f t="shared" si="38"/>
        <v>4级-3级</v>
      </c>
      <c r="D411" s="12" t="s">
        <v>37</v>
      </c>
      <c r="E411" s="12" t="s">
        <v>42</v>
      </c>
      <c r="F411" s="12" t="s">
        <v>33</v>
      </c>
      <c r="G411" s="85" t="s">
        <v>356</v>
      </c>
      <c r="H411" s="280">
        <f>IF(I411="主营业务收入",1,IF(I411="营业收入",2,IF(I411="租赁收入",3,IF(I411="利息收入",4,IF(I411="企业拆借利息收入",5,IF(I411="其他业务收入",6,IF(I411="其他收入",7,IF(I411="主营业务成本",8,IF(I411="营业成本",9,IF(I411="生产成本",10,IF(I411="其他业务成本",11,IF(I411="主营业务支出",12,IF(I411="其他业务支出",13,IF(I411="营业外支出",14,IF(I411="材料采购",15,IF(I411="库存商品",16,IF(I411="库存内销商品",17,IF(I411="其他应收款",18,IF(I411="长期股权投资",19,IF(I411="其他应付款",20,IF(I411="财务费用",21,IF(I411="管理费用",22,IF(I411="管理费",23,IF(I411="销售费用",24,IF(I411="投资收益",25,IF(I411="资产处置收益",26,B))))))))))))))))))))))))))</f>
        <v>8</v>
      </c>
      <c r="I411" s="363" t="s">
        <v>164</v>
      </c>
      <c r="J411" s="14" t="s">
        <v>122</v>
      </c>
      <c r="K411" s="207">
        <v>3279679.0380952377</v>
      </c>
      <c r="O411" s="89"/>
      <c r="P411" s="89"/>
      <c r="Q411" s="91"/>
      <c r="R411" s="275" t="s">
        <v>99</v>
      </c>
      <c r="S411" s="275" t="s">
        <v>122</v>
      </c>
      <c r="T411" s="22">
        <v>3274765.59</v>
      </c>
      <c r="U411" s="21"/>
      <c r="V411" s="21"/>
      <c r="W411" s="22"/>
      <c r="X411" s="23"/>
      <c r="Y411" s="23"/>
      <c r="Z411" s="24"/>
      <c r="AA411" s="25" t="e">
        <f>ROUND(#REF!-W411-Z411,2)</f>
        <v>#REF!</v>
      </c>
      <c r="AB411" s="266">
        <f t="shared" si="39"/>
        <v>4913.45</v>
      </c>
      <c r="AC411" s="26"/>
      <c r="AD411" s="26"/>
      <c r="AE411" s="26"/>
      <c r="AF411" s="26"/>
      <c r="AG411" s="27"/>
      <c r="AH411" s="26"/>
      <c r="AI411" s="26"/>
      <c r="AJ411" s="26"/>
      <c r="AK411" s="26"/>
      <c r="AL411" s="26"/>
      <c r="AM411" s="26"/>
      <c r="AN411">
        <v>317</v>
      </c>
    </row>
    <row r="412" spans="1:40" ht="14" x14ac:dyDescent="0.3">
      <c r="A412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412" s="11">
        <v>497</v>
      </c>
      <c r="C412" s="12" t="str">
        <f t="shared" si="38"/>
        <v>2级-3级</v>
      </c>
      <c r="D412" s="12" t="s">
        <v>29</v>
      </c>
      <c r="E412" s="13" t="s">
        <v>56</v>
      </c>
      <c r="F412" s="12" t="s">
        <v>33</v>
      </c>
      <c r="G412" s="12" t="s">
        <v>446</v>
      </c>
      <c r="H412" s="280">
        <f>IF(I412="主营业务收入",1,IF(I412="营业收入",2,IF(I412="租赁收入",3,IF(I412="利息收入",4,IF(I412="企业拆借利息收入",5,IF(I412="其他业务收入",6,IF(I412="其他收入",7,IF(I412="主营业务成本",8,IF(I412="营业成本",9,IF(I412="生产成本",10,IF(I412="其他业务成本",11,IF(I412="主营业务支出",12,IF(I412="其他业务支出",13,IF(I412="营业外支出",14,IF(I412="材料采购",15,IF(I412="库存商品",16,IF(I412="库存内销商品",17,IF(I412="其他应收款",18,IF(I412="长期股权投资",19,IF(I412="其他应付款",20,IF(I412="财务费用",21,IF(I412="管理费用",22,IF(I412="管理费",23,IF(I412="销售费用",24,IF(I412="投资收益",25,IF(I412="资产处置收益",26,B))))))))))))))))))))))))))</f>
        <v>22</v>
      </c>
      <c r="I412" s="122" t="s">
        <v>68</v>
      </c>
      <c r="J412" s="209" t="s">
        <v>651</v>
      </c>
      <c r="K412" s="207">
        <v>2937607.26</v>
      </c>
      <c r="O412" s="89"/>
      <c r="P412" s="89"/>
      <c r="Q412" s="89"/>
      <c r="R412" s="21"/>
      <c r="S412" s="66"/>
      <c r="T412" s="66"/>
      <c r="U412" s="67"/>
      <c r="V412" s="66"/>
      <c r="W412" s="66"/>
      <c r="X412" s="67"/>
      <c r="Y412" s="68"/>
      <c r="Z412" s="68"/>
      <c r="AA412" s="25" t="e">
        <f>ROUND(#REF!-W412-Z412,2)</f>
        <v>#REF!</v>
      </c>
      <c r="AB412" s="237">
        <f t="shared" si="39"/>
        <v>2937607.26</v>
      </c>
      <c r="AC412" s="26"/>
      <c r="AD412" s="71"/>
      <c r="AE412" s="71"/>
      <c r="AF412" s="71"/>
      <c r="AG412" s="71"/>
      <c r="AH412" s="72"/>
      <c r="AI412" s="71"/>
      <c r="AJ412" s="71"/>
      <c r="AK412" s="71"/>
      <c r="AL412" s="71"/>
      <c r="AM412" s="71"/>
      <c r="AN412">
        <v>392</v>
      </c>
    </row>
    <row r="413" spans="1:40" ht="14" customHeight="1" x14ac:dyDescent="0.3">
      <c r="A41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13" s="11">
        <v>355</v>
      </c>
      <c r="C413" s="12" t="str">
        <f t="shared" si="38"/>
        <v>4级-2级</v>
      </c>
      <c r="D413" s="12" t="s">
        <v>37</v>
      </c>
      <c r="E413" s="12" t="s">
        <v>42</v>
      </c>
      <c r="F413" s="12" t="s">
        <v>29</v>
      </c>
      <c r="G413" s="12" t="s">
        <v>30</v>
      </c>
      <c r="H413" s="280">
        <f>IF(I413="主营业务收入",1,IF(I413="营业收入",2,IF(I413="租赁收入",3,IF(I413="利息收入",4,IF(I413="企业拆借利息收入",5,IF(I413="其他业务收入",6,IF(I413="其他收入",7,IF(I413="主营业务成本",8,IF(I413="营业成本",9,IF(I413="生产成本",10,IF(I413="其他业务成本",11,IF(I413="主营业务支出",12,IF(I413="其他业务支出",13,IF(I413="营业外支出",14,IF(I413="材料采购",15,IF(I413="库存商品",16,IF(I413="库存内销商品",17,IF(I413="其他应收款",18,IF(I413="长期股权投资",19,IF(I413="其他应付款",20,IF(I413="财务费用",21,IF(I413="管理费用",22,IF(I413="管理费",23,IF(I413="销售费用",24,IF(I413="投资收益",25,IF(I413="资产处置收益",26,B))))))))))))))))))))))))))</f>
        <v>8</v>
      </c>
      <c r="I413" s="363" t="s">
        <v>164</v>
      </c>
      <c r="J413" s="14" t="s">
        <v>122</v>
      </c>
      <c r="K413" s="207">
        <v>2889845.5761904758</v>
      </c>
      <c r="O413" s="89"/>
      <c r="P413" s="89"/>
      <c r="Q413" s="91"/>
      <c r="R413" s="21" t="s">
        <v>99</v>
      </c>
      <c r="S413" s="21" t="s">
        <v>788</v>
      </c>
      <c r="T413" s="22">
        <v>2588841.75</v>
      </c>
      <c r="U413" s="21" t="s">
        <v>789</v>
      </c>
      <c r="V413" s="21"/>
      <c r="W413" s="22"/>
      <c r="X413" s="23"/>
      <c r="Y413" s="23"/>
      <c r="Z413" s="24"/>
      <c r="AA413" s="25" t="e">
        <f>ROUND(#REF!-W413-Z413,2)</f>
        <v>#REF!</v>
      </c>
      <c r="AB413" s="266">
        <f t="shared" si="39"/>
        <v>301003.83</v>
      </c>
      <c r="AC413" s="26"/>
      <c r="AD413" s="26"/>
      <c r="AE413" s="26"/>
      <c r="AF413" s="26"/>
      <c r="AG413" s="27"/>
      <c r="AH413" s="26"/>
      <c r="AI413" s="26"/>
      <c r="AJ413" s="26"/>
      <c r="AK413" s="26"/>
      <c r="AL413" s="26"/>
      <c r="AM413" s="26"/>
      <c r="AN413">
        <v>294</v>
      </c>
    </row>
    <row r="414" spans="1:40" ht="14" x14ac:dyDescent="0.3">
      <c r="A414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414" s="11">
        <v>492</v>
      </c>
      <c r="C414" s="12" t="str">
        <f t="shared" si="38"/>
        <v>2级-3级</v>
      </c>
      <c r="D414" s="12" t="s">
        <v>29</v>
      </c>
      <c r="E414" s="13" t="s">
        <v>56</v>
      </c>
      <c r="F414" s="12" t="s">
        <v>33</v>
      </c>
      <c r="G414" s="12" t="s">
        <v>333</v>
      </c>
      <c r="H414" s="280">
        <f>IF(I414="主营业务收入",1,IF(I414="营业收入",2,IF(I414="租赁收入",3,IF(I414="利息收入",4,IF(I414="企业拆借利息收入",5,IF(I414="其他业务收入",6,IF(I414="其他收入",7,IF(I414="主营业务成本",8,IF(I414="营业成本",9,IF(I414="生产成本",10,IF(I414="其他业务成本",11,IF(I414="主营业务支出",12,IF(I414="其他业务支出",13,IF(I414="营业外支出",14,IF(I414="材料采购",15,IF(I414="库存商品",16,IF(I414="库存内销商品",17,IF(I414="其他应收款",18,IF(I414="长期股权投资",19,IF(I414="其他应付款",20,IF(I414="财务费用",21,IF(I414="管理费用",22,IF(I414="管理费",23,IF(I414="销售费用",24,IF(I414="投资收益",25,IF(I414="资产处置收益",26,B))))))))))))))))))))))))))</f>
        <v>22</v>
      </c>
      <c r="I414" s="122" t="s">
        <v>68</v>
      </c>
      <c r="J414" s="204" t="s">
        <v>647</v>
      </c>
      <c r="K414" s="207">
        <f>2817435.12+52291.43</f>
        <v>2869726.5500000003</v>
      </c>
      <c r="O414" s="89"/>
      <c r="P414" s="89"/>
      <c r="Q414" s="89"/>
      <c r="R414" s="275" t="s">
        <v>99</v>
      </c>
      <c r="S414" s="66" t="s">
        <v>43</v>
      </c>
      <c r="T414" s="66">
        <v>2869726.54</v>
      </c>
      <c r="U414" s="67"/>
      <c r="V414" s="66"/>
      <c r="W414" s="66"/>
      <c r="X414" s="67"/>
      <c r="Y414" s="68"/>
      <c r="Z414" s="68"/>
      <c r="AA414" s="25" t="e">
        <f>ROUND(#REF!-W414-Z414,2)</f>
        <v>#REF!</v>
      </c>
      <c r="AB414" s="266">
        <f t="shared" si="39"/>
        <v>0.01</v>
      </c>
      <c r="AC414" s="26"/>
      <c r="AD414" s="71"/>
      <c r="AE414" s="71"/>
      <c r="AF414" s="71"/>
      <c r="AG414" s="71"/>
      <c r="AH414" s="72"/>
      <c r="AI414" s="71"/>
      <c r="AJ414" s="71"/>
      <c r="AK414" s="71"/>
      <c r="AL414" s="71"/>
      <c r="AM414" s="71"/>
      <c r="AN414">
        <v>388</v>
      </c>
    </row>
    <row r="415" spans="1:40" ht="14" x14ac:dyDescent="0.3">
      <c r="A41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15" s="11">
        <v>356</v>
      </c>
      <c r="C415" s="12" t="str">
        <f t="shared" si="38"/>
        <v>4级-2级</v>
      </c>
      <c r="D415" s="12" t="s">
        <v>37</v>
      </c>
      <c r="E415" s="12" t="s">
        <v>42</v>
      </c>
      <c r="F415" s="12" t="s">
        <v>29</v>
      </c>
      <c r="G415" s="12" t="s">
        <v>47</v>
      </c>
      <c r="H415" s="280">
        <f>IF(I415="主营业务收入",1,IF(I415="营业收入",2,IF(I415="租赁收入",3,IF(I415="利息收入",4,IF(I415="企业拆借利息收入",5,IF(I415="其他业务收入",6,IF(I415="其他收入",7,IF(I415="主营业务成本",8,IF(I415="营业成本",9,IF(I415="生产成本",10,IF(I415="其他业务成本",11,IF(I415="主营业务支出",12,IF(I415="其他业务支出",13,IF(I415="营业外支出",14,IF(I415="材料采购",15,IF(I415="库存商品",16,IF(I415="库存内销商品",17,IF(I415="其他应收款",18,IF(I415="长期股权投资",19,IF(I415="其他应付款",20,IF(I415="财务费用",21,IF(I415="管理费用",22,IF(I415="管理费",23,IF(I415="销售费用",24,IF(I415="投资收益",25,IF(I415="资产处置收益",26,B))))))))))))))))))))))))))</f>
        <v>8</v>
      </c>
      <c r="I415" s="363" t="s">
        <v>164</v>
      </c>
      <c r="J415" s="14" t="s">
        <v>122</v>
      </c>
      <c r="K415" s="207">
        <v>2623685.3761904766</v>
      </c>
      <c r="O415" s="89"/>
      <c r="P415" s="89"/>
      <c r="Q415" s="91"/>
      <c r="R415" s="21" t="s">
        <v>126</v>
      </c>
      <c r="S415" s="21" t="s">
        <v>128</v>
      </c>
      <c r="T415" s="271">
        <v>2530781.0699999998</v>
      </c>
      <c r="U415" s="21"/>
      <c r="V415" s="21"/>
      <c r="W415" s="22"/>
      <c r="X415" s="23"/>
      <c r="Y415" s="23"/>
      <c r="Z415" s="24"/>
      <c r="AA415" s="25" t="e">
        <f>ROUND(#REF!-W415-Z415,2)</f>
        <v>#REF!</v>
      </c>
      <c r="AB415" s="266">
        <f t="shared" si="39"/>
        <v>92904.31</v>
      </c>
      <c r="AC415" s="26"/>
      <c r="AD415" s="26"/>
      <c r="AE415" s="26"/>
      <c r="AF415" s="26"/>
      <c r="AG415" s="27"/>
      <c r="AH415" s="26"/>
      <c r="AI415" s="26"/>
      <c r="AJ415" s="26"/>
      <c r="AK415" s="26"/>
      <c r="AL415" s="26"/>
      <c r="AM415" s="26"/>
      <c r="AN415">
        <v>295</v>
      </c>
    </row>
    <row r="416" spans="1:40" ht="14" x14ac:dyDescent="0.3">
      <c r="A41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16" s="11">
        <v>367</v>
      </c>
      <c r="C416" s="12" t="str">
        <f t="shared" si="38"/>
        <v>4级-3级</v>
      </c>
      <c r="D416" s="12" t="s">
        <v>37</v>
      </c>
      <c r="E416" s="12" t="s">
        <v>42</v>
      </c>
      <c r="F416" s="12" t="s">
        <v>33</v>
      </c>
      <c r="G416" s="12" t="s">
        <v>146</v>
      </c>
      <c r="H416" s="280">
        <f>IF(I416="主营业务收入",1,IF(I416="营业收入",2,IF(I416="租赁收入",3,IF(I416="利息收入",4,IF(I416="企业拆借利息收入",5,IF(I416="其他业务收入",6,IF(I416="其他收入",7,IF(I416="主营业务成本",8,IF(I416="营业成本",9,IF(I416="生产成本",10,IF(I416="其他业务成本",11,IF(I416="主营业务支出",12,IF(I416="其他业务支出",13,IF(I416="营业外支出",14,IF(I416="材料采购",15,IF(I416="库存商品",16,IF(I416="库存内销商品",17,IF(I416="其他应收款",18,IF(I416="长期股权投资",19,IF(I416="其他应付款",20,IF(I416="财务费用",21,IF(I416="管理费用",22,IF(I416="管理费",23,IF(I416="销售费用",24,IF(I416="投资收益",25,IF(I416="资产处置收益",26,B))))))))))))))))))))))))))</f>
        <v>8</v>
      </c>
      <c r="I416" s="363" t="s">
        <v>164</v>
      </c>
      <c r="J416" s="14" t="s">
        <v>122</v>
      </c>
      <c r="K416" s="207">
        <v>2575726.4333333327</v>
      </c>
      <c r="O416" s="89"/>
      <c r="P416" s="89"/>
      <c r="Q416" s="91"/>
      <c r="R416" s="275" t="s">
        <v>144</v>
      </c>
      <c r="S416" s="21" t="s">
        <v>753</v>
      </c>
      <c r="T416" s="22">
        <v>2336671.59</v>
      </c>
      <c r="U416" s="21"/>
      <c r="V416" s="21"/>
      <c r="W416" s="22"/>
      <c r="X416" s="23"/>
      <c r="Y416" s="23"/>
      <c r="Z416" s="24"/>
      <c r="AA416" s="25" t="e">
        <f>ROUND(#REF!-W416-Z416,2)</f>
        <v>#REF!</v>
      </c>
      <c r="AB416" s="266">
        <f t="shared" si="39"/>
        <v>239054.84</v>
      </c>
      <c r="AC416" s="26"/>
      <c r="AD416" s="26"/>
      <c r="AE416" s="26"/>
      <c r="AF416" s="26"/>
      <c r="AG416" s="27"/>
      <c r="AH416" s="26"/>
      <c r="AI416" s="26"/>
      <c r="AJ416" s="26"/>
      <c r="AK416" s="26"/>
      <c r="AL416" s="26"/>
      <c r="AM416" s="26"/>
      <c r="AN416">
        <v>305</v>
      </c>
    </row>
    <row r="417" spans="1:40" ht="14" x14ac:dyDescent="0.3">
      <c r="A41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17" s="11">
        <v>362</v>
      </c>
      <c r="C417" s="12" t="str">
        <f t="shared" si="38"/>
        <v>4级-3级</v>
      </c>
      <c r="D417" s="12" t="s">
        <v>37</v>
      </c>
      <c r="E417" s="12" t="s">
        <v>42</v>
      </c>
      <c r="F417" s="12" t="s">
        <v>33</v>
      </c>
      <c r="G417" s="12" t="s">
        <v>336</v>
      </c>
      <c r="H417" s="280">
        <f>IF(I417="主营业务收入",1,IF(I417="营业收入",2,IF(I417="租赁收入",3,IF(I417="利息收入",4,IF(I417="企业拆借利息收入",5,IF(I417="其他业务收入",6,IF(I417="其他收入",7,IF(I417="主营业务成本",8,IF(I417="营业成本",9,IF(I417="生产成本",10,IF(I417="其他业务成本",11,IF(I417="主营业务支出",12,IF(I417="其他业务支出",13,IF(I417="营业外支出",14,IF(I417="材料采购",15,IF(I417="库存商品",16,IF(I417="库存内销商品",17,IF(I417="其他应收款",18,IF(I417="长期股权投资",19,IF(I417="其他应付款",20,IF(I417="财务费用",21,IF(I417="管理费用",22,IF(I417="管理费",23,IF(I417="销售费用",24,IF(I417="投资收益",25,IF(I417="资产处置收益",26,B))))))))))))))))))))))))))</f>
        <v>8</v>
      </c>
      <c r="I417" s="363" t="s">
        <v>164</v>
      </c>
      <c r="J417" s="14" t="s">
        <v>122</v>
      </c>
      <c r="K417" s="207">
        <v>2471388.7333333329</v>
      </c>
      <c r="O417" s="89"/>
      <c r="P417" s="89"/>
      <c r="Q417" s="91"/>
      <c r="R417" s="275" t="s">
        <v>99</v>
      </c>
      <c r="S417" s="21" t="s">
        <v>122</v>
      </c>
      <c r="T417" s="22">
        <v>1889494.71</v>
      </c>
      <c r="U417" s="21" t="s">
        <v>749</v>
      </c>
      <c r="V417" s="21"/>
      <c r="W417" s="22"/>
      <c r="X417" s="23"/>
      <c r="Y417" s="23"/>
      <c r="Z417" s="24"/>
      <c r="AA417" s="25" t="e">
        <f>ROUND(#REF!-W417-Z417,2)</f>
        <v>#REF!</v>
      </c>
      <c r="AB417" s="266">
        <f t="shared" si="39"/>
        <v>581894.02</v>
      </c>
      <c r="AC417" s="26"/>
      <c r="AD417" s="26"/>
      <c r="AE417" s="26"/>
      <c r="AF417" s="26"/>
      <c r="AG417" s="27"/>
      <c r="AH417" s="26"/>
      <c r="AI417" s="26"/>
      <c r="AJ417" s="26"/>
      <c r="AK417" s="26"/>
      <c r="AL417" s="26"/>
      <c r="AM417" s="26"/>
      <c r="AN417">
        <v>301</v>
      </c>
    </row>
    <row r="418" spans="1:40" ht="14" x14ac:dyDescent="0.3">
      <c r="A418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18" s="11">
        <v>130</v>
      </c>
      <c r="C418" s="12" t="str">
        <f t="shared" si="38"/>
        <v>2级-3级</v>
      </c>
      <c r="D418" s="12" t="s">
        <v>29</v>
      </c>
      <c r="E418" s="12" t="s">
        <v>50</v>
      </c>
      <c r="F418" s="12" t="s">
        <v>33</v>
      </c>
      <c r="G418" s="12" t="s">
        <v>211</v>
      </c>
      <c r="H418" s="280">
        <f>IF(I418="主营业务收入",1,IF(I418="营业收入",2,IF(I418="租赁收入",3,IF(I418="利息收入",4,IF(I418="企业拆借利息收入",5,IF(I418="其他业务收入",6,IF(I418="其他收入",7,IF(I418="主营业务成本",8,IF(I418="营业成本",9,IF(I418="生产成本",10,IF(I418="其他业务成本",11,IF(I418="主营业务支出",12,IF(I418="其他业务支出",13,IF(I418="营业外支出",14,IF(I418="材料采购",15,IF(I418="库存商品",16,IF(I418="库存内销商品",17,IF(I418="其他应收款",18,IF(I418="长期股权投资",19,IF(I418="其他应付款",20,IF(I418="财务费用",21,IF(I418="管理费用",22,IF(I418="管理费",23,IF(I418="销售费用",24,IF(I418="投资收益",25,IF(I418="资产处置收益",26,B))))))))))))))))))))))))))</f>
        <v>8</v>
      </c>
      <c r="I418" s="122" t="s">
        <v>164</v>
      </c>
      <c r="J418" s="14" t="s">
        <v>213</v>
      </c>
      <c r="K418" s="201">
        <v>2425952.8199999998</v>
      </c>
      <c r="O418" s="89"/>
      <c r="P418" s="89"/>
      <c r="Q418" s="91"/>
      <c r="R418" s="21" t="s">
        <v>679</v>
      </c>
      <c r="S418" s="21"/>
      <c r="T418" s="22">
        <v>2425952.8199999998</v>
      </c>
      <c r="U418" s="21"/>
      <c r="V418" s="21"/>
      <c r="W418" s="22"/>
      <c r="X418" s="23"/>
      <c r="Y418" s="23"/>
      <c r="Z418" s="24"/>
      <c r="AA418" s="25" t="e">
        <f>ROUND(#REF!-W418-Z418,2)</f>
        <v>#REF!</v>
      </c>
      <c r="AB418" s="266">
        <f t="shared" si="39"/>
        <v>0</v>
      </c>
      <c r="AC418" s="26"/>
      <c r="AD418" s="26"/>
      <c r="AE418" s="26"/>
      <c r="AF418" s="26"/>
      <c r="AG418" s="27"/>
      <c r="AH418" s="26"/>
      <c r="AI418" s="26"/>
      <c r="AJ418" s="26"/>
      <c r="AK418" s="26"/>
      <c r="AL418" s="26"/>
      <c r="AM418" s="26"/>
      <c r="AN418">
        <v>115</v>
      </c>
    </row>
    <row r="419" spans="1:40" ht="14" x14ac:dyDescent="0.3">
      <c r="A419" s="174" t="str">
        <f>HYPERLINK("C:\Users\chizh\Desktop\ffcell\提取结果.xlsx#'2内部关联交易-1'!A1","[提取结果.xlsx]2内部关联交易-1")</f>
        <v>[提取结果.xlsx]2内部关联交易-1</v>
      </c>
      <c r="B419" s="11">
        <v>478</v>
      </c>
      <c r="C419" s="12" t="str">
        <f t="shared" si="38"/>
        <v>4级-2级</v>
      </c>
      <c r="D419" s="12" t="s">
        <v>37</v>
      </c>
      <c r="E419" s="85" t="s">
        <v>148</v>
      </c>
      <c r="F419" s="12" t="s">
        <v>29</v>
      </c>
      <c r="G419" s="85" t="s">
        <v>450</v>
      </c>
      <c r="H419" s="280">
        <f>IF(I419="主营业务收入",1,IF(I419="营业收入",2,IF(I419="租赁收入",3,IF(I419="利息收入",4,IF(I419="企业拆借利息收入",5,IF(I419="其他业务收入",6,IF(I419="其他收入",7,IF(I419="主营业务成本",8,IF(I419="营业成本",9,IF(I419="生产成本",10,IF(I419="其他业务成本",11,IF(I419="主营业务支出",12,IF(I419="其他业务支出",13,IF(I419="营业外支出",14,IF(I419="材料采购",15,IF(I419="库存商品",16,IF(I419="库存内销商品",17,IF(I419="其他应收款",18,IF(I419="长期股权投资",19,IF(I419="其他应付款",20,IF(I419="财务费用",21,IF(I419="管理费用",22,IF(I419="管理费",23,IF(I419="销售费用",24,IF(I419="投资收益",25,IF(I419="资产处置收益",26,B))))))))))))))))))))))))))</f>
        <v>15</v>
      </c>
      <c r="I419" s="363" t="s">
        <v>422</v>
      </c>
      <c r="J419" s="87" t="s">
        <v>422</v>
      </c>
      <c r="K419" s="207">
        <v>2418396.4601769913</v>
      </c>
      <c r="O419" s="89"/>
      <c r="P419" s="89"/>
      <c r="Q419" s="91"/>
      <c r="R419" s="21" t="s">
        <v>144</v>
      </c>
      <c r="S419" s="21" t="s">
        <v>741</v>
      </c>
      <c r="T419" s="22">
        <v>2339281.2999999998</v>
      </c>
      <c r="U419" s="21"/>
      <c r="V419" s="21"/>
      <c r="W419" s="22"/>
      <c r="X419" s="23"/>
      <c r="Y419" s="23"/>
      <c r="Z419" s="24"/>
      <c r="AA419" s="25" t="e">
        <f>ROUND(#REF!-W419-Z419,2)</f>
        <v>#REF!</v>
      </c>
      <c r="AB419" s="266">
        <f t="shared" si="39"/>
        <v>79115.16</v>
      </c>
      <c r="AC419" s="26"/>
      <c r="AD419" s="26"/>
      <c r="AE419" s="26"/>
      <c r="AF419" s="26"/>
      <c r="AG419" s="27"/>
      <c r="AH419" s="26"/>
      <c r="AI419" s="26"/>
      <c r="AJ419" s="26"/>
      <c r="AK419" s="26"/>
      <c r="AL419" s="26"/>
      <c r="AM419" s="26"/>
      <c r="AN419">
        <v>380</v>
      </c>
    </row>
    <row r="420" spans="1:40" ht="14" x14ac:dyDescent="0.3">
      <c r="A42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20" s="11">
        <v>380</v>
      </c>
      <c r="C420" s="12" t="str">
        <f t="shared" si="38"/>
        <v>4级-3级</v>
      </c>
      <c r="D420" s="12" t="s">
        <v>37</v>
      </c>
      <c r="E420" s="12" t="s">
        <v>42</v>
      </c>
      <c r="F420" s="12" t="s">
        <v>33</v>
      </c>
      <c r="G420" s="85" t="s">
        <v>160</v>
      </c>
      <c r="H420" s="280">
        <f>IF(I420="主营业务收入",1,IF(I420="营业收入",2,IF(I420="租赁收入",3,IF(I420="利息收入",4,IF(I420="企业拆借利息收入",5,IF(I420="其他业务收入",6,IF(I420="其他收入",7,IF(I420="主营业务成本",8,IF(I420="营业成本",9,IF(I420="生产成本",10,IF(I420="其他业务成本",11,IF(I420="主营业务支出",12,IF(I420="其他业务支出",13,IF(I420="营业外支出",14,IF(I420="材料采购",15,IF(I420="库存商品",16,IF(I420="库存内销商品",17,IF(I420="其他应收款",18,IF(I420="长期股权投资",19,IF(I420="其他应付款",20,IF(I420="财务费用",21,IF(I420="管理费用",22,IF(I420="管理费",23,IF(I420="销售费用",24,IF(I420="投资收益",25,IF(I420="资产处置收益",26,B))))))))))))))))))))))))))</f>
        <v>8</v>
      </c>
      <c r="I420" s="363" t="s">
        <v>164</v>
      </c>
      <c r="J420" s="14" t="s">
        <v>122</v>
      </c>
      <c r="K420" s="207">
        <v>2392782.1999999997</v>
      </c>
      <c r="O420" s="89"/>
      <c r="P420" s="89"/>
      <c r="Q420" s="91"/>
      <c r="R420" s="21" t="s">
        <v>750</v>
      </c>
      <c r="S420" s="21" t="s">
        <v>122</v>
      </c>
      <c r="T420" s="22">
        <v>2392782.1999999997</v>
      </c>
      <c r="U420" s="21"/>
      <c r="V420" s="21"/>
      <c r="W420" s="22"/>
      <c r="X420" s="23"/>
      <c r="Y420" s="23"/>
      <c r="Z420" s="24"/>
      <c r="AA420" s="25" t="e">
        <f>ROUND(#REF!-W420-Z420,2)</f>
        <v>#REF!</v>
      </c>
      <c r="AB420" s="266">
        <f t="shared" si="39"/>
        <v>0</v>
      </c>
      <c r="AC420" s="26"/>
      <c r="AD420" s="26"/>
      <c r="AE420" s="26"/>
      <c r="AF420" s="26"/>
      <c r="AG420" s="27"/>
      <c r="AH420" s="26"/>
      <c r="AI420" s="26"/>
      <c r="AJ420" s="26"/>
      <c r="AK420" s="26"/>
      <c r="AL420" s="26"/>
      <c r="AM420" s="26"/>
      <c r="AN420">
        <v>316</v>
      </c>
    </row>
    <row r="421" spans="1:40" ht="14" x14ac:dyDescent="0.3">
      <c r="A421" s="174" t="str">
        <f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421" s="11">
        <v>116</v>
      </c>
      <c r="C421" s="12" t="str">
        <f t="shared" si="38"/>
        <v>3级-3级</v>
      </c>
      <c r="D421" s="12" t="s">
        <v>33</v>
      </c>
      <c r="E421" s="262" t="s">
        <v>183</v>
      </c>
      <c r="F421" s="263" t="s">
        <v>33</v>
      </c>
      <c r="G421" s="176" t="s">
        <v>160</v>
      </c>
      <c r="H421" s="280">
        <f>IF(I421="主营业务收入",1,IF(I421="营业收入",2,IF(I421="租赁收入",3,IF(I421="利息收入",4,IF(I421="企业拆借利息收入",5,IF(I421="其他业务收入",6,IF(I421="其他收入",7,IF(I421="主营业务成本",8,IF(I421="营业成本",9,IF(I421="生产成本",10,IF(I421="其他业务成本",11,IF(I421="主营业务支出",12,IF(I421="其他业务支出",13,IF(I421="营业外支出",14,IF(I421="材料采购",15,IF(I421="库存商品",16,IF(I421="库存内销商品",17,IF(I421="其他应收款",18,IF(I421="长期股权投资",19,IF(I421="其他应付款",20,IF(I421="财务费用",21,IF(I421="管理费用",22,IF(I421="管理费",23,IF(I421="销售费用",24,IF(I421="投资收益",25,IF(I421="资产处置收益",26,B))))))))))))))))))))))))))</f>
        <v>8</v>
      </c>
      <c r="I421" s="286" t="s">
        <v>164</v>
      </c>
      <c r="J421" s="262" t="s">
        <v>122</v>
      </c>
      <c r="K421" s="403">
        <v>2180176.13</v>
      </c>
      <c r="O421" s="176"/>
      <c r="P421" s="90"/>
      <c r="Q421" s="50"/>
      <c r="R421" s="305" t="s">
        <v>99</v>
      </c>
      <c r="S421" s="303" t="s">
        <v>271</v>
      </c>
      <c r="T421" s="304">
        <v>2091175.24</v>
      </c>
      <c r="U421" s="303"/>
      <c r="V421" s="51"/>
      <c r="W421" s="52"/>
      <c r="X421" s="53"/>
      <c r="Y421" s="53"/>
      <c r="Z421" s="54"/>
      <c r="AA421" s="25" t="e">
        <f>ROUND(#REF!-W421-Z421,2)</f>
        <v>#REF!</v>
      </c>
      <c r="AB421" s="266">
        <f t="shared" si="39"/>
        <v>89000.89</v>
      </c>
      <c r="AC421" s="56"/>
      <c r="AD421" s="56"/>
      <c r="AE421" s="56"/>
      <c r="AF421" s="56"/>
      <c r="AG421" s="57"/>
      <c r="AH421" s="56"/>
      <c r="AI421" s="56"/>
      <c r="AJ421" s="56"/>
      <c r="AK421" s="56"/>
      <c r="AL421" s="56"/>
      <c r="AM421" s="56"/>
      <c r="AN421">
        <v>102</v>
      </c>
    </row>
    <row r="422" spans="1:40" ht="14" x14ac:dyDescent="0.3">
      <c r="A42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22" s="11">
        <v>368</v>
      </c>
      <c r="C422" s="12" t="str">
        <f t="shared" si="38"/>
        <v>4级-2级</v>
      </c>
      <c r="D422" s="12" t="s">
        <v>37</v>
      </c>
      <c r="E422" s="12" t="s">
        <v>42</v>
      </c>
      <c r="F422" s="12" t="s">
        <v>29</v>
      </c>
      <c r="G422" s="85" t="s">
        <v>46</v>
      </c>
      <c r="H422" s="280">
        <f>IF(I422="主营业务收入",1,IF(I422="营业收入",2,IF(I422="租赁收入",3,IF(I422="利息收入",4,IF(I422="企业拆借利息收入",5,IF(I422="其他业务收入",6,IF(I422="其他收入",7,IF(I422="主营业务成本",8,IF(I422="营业成本",9,IF(I422="生产成本",10,IF(I422="其他业务成本",11,IF(I422="主营业务支出",12,IF(I422="其他业务支出",13,IF(I422="营业外支出",14,IF(I422="材料采购",15,IF(I422="库存商品",16,IF(I422="库存内销商品",17,IF(I422="其他应收款",18,IF(I422="长期股权投资",19,IF(I422="其他应付款",20,IF(I422="财务费用",21,IF(I422="管理费用",22,IF(I422="管理费",23,IF(I422="销售费用",24,IF(I422="投资收益",25,IF(I422="资产处置收益",26,B))))))))))))))))))))))))))</f>
        <v>8</v>
      </c>
      <c r="I422" s="363" t="s">
        <v>164</v>
      </c>
      <c r="J422" s="14" t="s">
        <v>122</v>
      </c>
      <c r="K422" s="207">
        <v>1955884.0761904758</v>
      </c>
      <c r="O422" s="89"/>
      <c r="P422" s="89"/>
      <c r="Q422" s="91"/>
      <c r="R422" s="318" t="s">
        <v>99</v>
      </c>
      <c r="S422" s="21" t="s">
        <v>796</v>
      </c>
      <c r="T422" s="22">
        <v>2636088.67</v>
      </c>
      <c r="U422" s="21"/>
      <c r="V422" s="21"/>
      <c r="W422" s="22"/>
      <c r="X422" s="23"/>
      <c r="Y422" s="23"/>
      <c r="Z422" s="24"/>
      <c r="AA422" s="25" t="e">
        <f>ROUND(#REF!-W422-Z422,2)</f>
        <v>#REF!</v>
      </c>
      <c r="AB422" s="266">
        <f t="shared" si="39"/>
        <v>-680204.59</v>
      </c>
      <c r="AC422" s="26"/>
      <c r="AD422" s="26"/>
      <c r="AE422" s="26"/>
      <c r="AF422" s="26"/>
      <c r="AG422" s="27"/>
      <c r="AH422" s="26"/>
      <c r="AI422" s="26"/>
      <c r="AJ422" s="26"/>
      <c r="AK422" s="26"/>
      <c r="AL422" s="26"/>
      <c r="AM422" s="26"/>
      <c r="AN422">
        <v>306</v>
      </c>
    </row>
    <row r="423" spans="1:40" ht="14" x14ac:dyDescent="0.3">
      <c r="A423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23" s="11">
        <v>177</v>
      </c>
      <c r="C423" s="12" t="str">
        <f t="shared" si="38"/>
        <v>2级-4级</v>
      </c>
      <c r="D423" s="12" t="s">
        <v>243</v>
      </c>
      <c r="E423" s="12" t="s">
        <v>244</v>
      </c>
      <c r="F423" s="12" t="s">
        <v>245</v>
      </c>
      <c r="G423" s="178" t="s">
        <v>247</v>
      </c>
      <c r="H423" s="280">
        <f>IF(I423="主营业务收入",1,IF(I423="营业收入",2,IF(I423="租赁收入",3,IF(I423="利息收入",4,IF(I423="企业拆借利息收入",5,IF(I423="其他业务收入",6,IF(I423="其他收入",7,IF(I423="主营业务成本",8,IF(I423="营业成本",9,IF(I423="生产成本",10,IF(I423="其他业务成本",11,IF(I423="主营业务支出",12,IF(I423="其他业务支出",13,IF(I423="营业外支出",14,IF(I423="材料采购",15,IF(I423="库存商品",16,IF(I423="库存内销商品",17,IF(I423="其他应收款",18,IF(I423="长期股权投资",19,IF(I423="其他应付款",20,IF(I423="财务费用",21,IF(I423="管理费用",22,IF(I423="管理费",23,IF(I423="销售费用",24,IF(I423="投资收益",25,IF(I423="资产处置收益",26,B))))))))))))))))))))))))))</f>
        <v>8</v>
      </c>
      <c r="I423" s="122" t="s">
        <v>164</v>
      </c>
      <c r="J423" s="16" t="s">
        <v>249</v>
      </c>
      <c r="K423" s="207">
        <v>1900894.64</v>
      </c>
      <c r="O423" s="89"/>
      <c r="P423" s="90"/>
      <c r="Q423" s="91"/>
      <c r="R423" s="21" t="s">
        <v>677</v>
      </c>
      <c r="S423" s="275" t="s">
        <v>303</v>
      </c>
      <c r="T423" s="22">
        <v>1793296.8100000005</v>
      </c>
      <c r="U423" s="318" t="s">
        <v>733</v>
      </c>
      <c r="V423" s="21" t="s">
        <v>729</v>
      </c>
      <c r="W423" s="22"/>
      <c r="X423" s="23"/>
      <c r="Y423" s="23"/>
      <c r="Z423" s="24"/>
      <c r="AA423" s="25" t="e">
        <f>ROUND(#REF!-W423-Z423,2)</f>
        <v>#REF!</v>
      </c>
      <c r="AB423" s="266">
        <f t="shared" si="39"/>
        <v>107597.83</v>
      </c>
      <c r="AC423" s="26"/>
      <c r="AD423" s="26"/>
      <c r="AE423" s="26"/>
      <c r="AF423" s="26"/>
      <c r="AG423" s="27"/>
      <c r="AH423" s="26"/>
      <c r="AI423" s="26"/>
      <c r="AJ423" s="26"/>
      <c r="AK423" s="26"/>
      <c r="AL423" s="26"/>
      <c r="AM423" s="26"/>
      <c r="AN423">
        <v>160</v>
      </c>
    </row>
    <row r="424" spans="1:40" ht="13.75" customHeight="1" x14ac:dyDescent="0.3">
      <c r="A424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424" s="11">
        <v>54</v>
      </c>
      <c r="C424" s="12" t="str">
        <f t="shared" si="38"/>
        <v>3级-4级</v>
      </c>
      <c r="D424" s="12" t="s">
        <v>79</v>
      </c>
      <c r="E424" s="12" t="s">
        <v>109</v>
      </c>
      <c r="F424" s="12" t="s">
        <v>37</v>
      </c>
      <c r="G424" s="12" t="s">
        <v>42</v>
      </c>
      <c r="H424" s="280">
        <f>IF(I424="主营业务收入",1,IF(I424="营业收入",2,IF(I424="租赁收入",3,IF(I424="利息收入",4,IF(I424="企业拆借利息收入",5,IF(I424="其他业务收入",6,IF(I424="其他收入",7,IF(I424="主营业务成本",8,IF(I424="营业成本",9,IF(I424="生产成本",10,IF(I424="其他业务成本",11,IF(I424="主营业务支出",12,IF(I424="其他业务支出",13,IF(I424="营业外支出",14,IF(I424="材料采购",15,IF(I424="库存商品",16,IF(I424="库存内销商品",17,IF(I424="其他应收款",18,IF(I424="长期股权投资",19,IF(I424="其他应付款",20,IF(I424="财务费用",21,IF(I424="管理费用",22,IF(I424="管理费",23,IF(I424="销售费用",24,IF(I424="投资收益",25,IF(I424="资产处置收益",26,B))))))))))))))))))))))))))</f>
        <v>9</v>
      </c>
      <c r="I424" s="122" t="s">
        <v>108</v>
      </c>
      <c r="J424" s="16"/>
      <c r="K424" s="201">
        <v>1872478.39</v>
      </c>
      <c r="O424" s="89"/>
      <c r="P424" s="89"/>
      <c r="Q424" s="91"/>
      <c r="R424" s="21" t="s">
        <v>677</v>
      </c>
      <c r="S424" s="275" t="s">
        <v>303</v>
      </c>
      <c r="T424" s="22">
        <v>1766489.0000000005</v>
      </c>
      <c r="U424" s="21" t="s">
        <v>732</v>
      </c>
      <c r="V424" s="21" t="s">
        <v>729</v>
      </c>
      <c r="W424" s="22"/>
      <c r="X424" s="23"/>
      <c r="Y424" s="23"/>
      <c r="Z424" s="24"/>
      <c r="AA424" s="25" t="e">
        <f>ROUND(#REF!-W424-Z424,2)</f>
        <v>#REF!</v>
      </c>
      <c r="AB424" s="266">
        <f t="shared" si="39"/>
        <v>105989.39</v>
      </c>
      <c r="AC424" s="26"/>
      <c r="AD424" s="26"/>
      <c r="AE424" s="26"/>
      <c r="AF424" s="26"/>
      <c r="AG424" s="27"/>
      <c r="AH424" s="26"/>
      <c r="AI424" s="26"/>
      <c r="AJ424" s="26"/>
      <c r="AK424" s="26"/>
      <c r="AL424" s="26"/>
      <c r="AM424" s="26"/>
      <c r="AN424">
        <v>44</v>
      </c>
    </row>
    <row r="425" spans="1:40" ht="14" x14ac:dyDescent="0.3">
      <c r="A42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25" s="11">
        <v>359</v>
      </c>
      <c r="C425" s="12" t="str">
        <f t="shared" si="38"/>
        <v>4级-2级</v>
      </c>
      <c r="D425" s="12" t="s">
        <v>37</v>
      </c>
      <c r="E425" s="12" t="s">
        <v>42</v>
      </c>
      <c r="F425" s="12" t="s">
        <v>29</v>
      </c>
      <c r="G425" s="12" t="s">
        <v>361</v>
      </c>
      <c r="H425" s="280">
        <f>IF(I425="主营业务收入",1,IF(I425="营业收入",2,IF(I425="租赁收入",3,IF(I425="利息收入",4,IF(I425="企业拆借利息收入",5,IF(I425="其他业务收入",6,IF(I425="其他收入",7,IF(I425="主营业务成本",8,IF(I425="营业成本",9,IF(I425="生产成本",10,IF(I425="其他业务成本",11,IF(I425="主营业务支出",12,IF(I425="其他业务支出",13,IF(I425="营业外支出",14,IF(I425="材料采购",15,IF(I425="库存商品",16,IF(I425="库存内销商品",17,IF(I425="其他应收款",18,IF(I425="长期股权投资",19,IF(I425="其他应付款",20,IF(I425="财务费用",21,IF(I425="管理费用",22,IF(I425="管理费",23,IF(I425="销售费用",24,IF(I425="投资收益",25,IF(I425="资产处置收益",26,B))))))))))))))))))))))))))</f>
        <v>8</v>
      </c>
      <c r="I425" s="363" t="s">
        <v>164</v>
      </c>
      <c r="J425" s="14" t="s">
        <v>122</v>
      </c>
      <c r="K425" s="207">
        <v>1747805.7190476186</v>
      </c>
      <c r="O425" s="89"/>
      <c r="P425" s="89"/>
      <c r="Q425" s="91"/>
      <c r="R425" s="21" t="s">
        <v>99</v>
      </c>
      <c r="S425" s="21" t="s">
        <v>787</v>
      </c>
      <c r="T425" s="22">
        <v>433043.02</v>
      </c>
      <c r="U425" s="21"/>
      <c r="V425" s="21"/>
      <c r="W425" s="22"/>
      <c r="X425" s="23"/>
      <c r="Y425" s="23"/>
      <c r="Z425" s="24"/>
      <c r="AA425" s="25" t="e">
        <f>ROUND(#REF!-W425-Z425,2)</f>
        <v>#REF!</v>
      </c>
      <c r="AB425" s="266">
        <f t="shared" si="39"/>
        <v>1314762.7</v>
      </c>
      <c r="AC425" s="26"/>
      <c r="AD425" s="26"/>
      <c r="AE425" s="26"/>
      <c r="AF425" s="26"/>
      <c r="AG425" s="27"/>
      <c r="AH425" s="26"/>
      <c r="AI425" s="26"/>
      <c r="AJ425" s="26"/>
      <c r="AK425" s="26"/>
      <c r="AL425" s="26"/>
      <c r="AM425" s="26"/>
      <c r="AN425">
        <v>298</v>
      </c>
    </row>
    <row r="426" spans="1:40" ht="14" x14ac:dyDescent="0.3">
      <c r="A42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26" s="11">
        <v>267</v>
      </c>
      <c r="C426" s="12" t="str">
        <f t="shared" si="38"/>
        <v>4级-3级</v>
      </c>
      <c r="D426" s="12" t="s">
        <v>37</v>
      </c>
      <c r="E426" s="12" t="s">
        <v>66</v>
      </c>
      <c r="F426" s="12" t="s">
        <v>33</v>
      </c>
      <c r="G426" s="12" t="s">
        <v>117</v>
      </c>
      <c r="H426" s="280">
        <f>IF(I426="主营业务收入",1,IF(I426="营业收入",2,IF(I426="租赁收入",3,IF(I426="利息收入",4,IF(I426="企业拆借利息收入",5,IF(I426="其他业务收入",6,IF(I426="其他收入",7,IF(I426="主营业务成本",8,IF(I426="营业成本",9,IF(I426="生产成本",10,IF(I426="其他业务成本",11,IF(I426="主营业务支出",12,IF(I426="其他业务支出",13,IF(I426="营业外支出",14,IF(I426="材料采购",15,IF(I426="库存商品",16,IF(I426="库存内销商品",17,IF(I426="其他应收款",18,IF(I426="长期股权投资",19,IF(I426="其他应付款",20,IF(I426="财务费用",21,IF(I426="管理费用",22,IF(I426="管理费",23,IF(I426="销售费用",24,IF(I426="投资收益",25,IF(I426="资产处置收益",26,B))))))))))))))))))))))))))</f>
        <v>8</v>
      </c>
      <c r="I426" s="122" t="s">
        <v>164</v>
      </c>
      <c r="J426" s="14" t="s">
        <v>122</v>
      </c>
      <c r="K426" s="207">
        <v>1616144.12</v>
      </c>
      <c r="O426" s="89"/>
      <c r="P426" s="89"/>
      <c r="Q426" s="91"/>
      <c r="R426" s="21" t="s">
        <v>260</v>
      </c>
      <c r="S426" s="21"/>
      <c r="T426" s="22">
        <v>1616144.12</v>
      </c>
      <c r="U426" s="21"/>
      <c r="V426" s="21"/>
      <c r="W426" s="22"/>
      <c r="X426" s="23"/>
      <c r="Y426" s="23"/>
      <c r="Z426" s="24"/>
      <c r="AA426" s="25" t="e">
        <f>ROUND(#REF!-W426-Z426,2)</f>
        <v>#REF!</v>
      </c>
      <c r="AB426" s="266">
        <f t="shared" si="39"/>
        <v>0</v>
      </c>
      <c r="AC426" s="26"/>
      <c r="AD426" s="26"/>
      <c r="AE426" s="26"/>
      <c r="AF426" s="26"/>
      <c r="AG426" s="27"/>
      <c r="AH426" s="26"/>
      <c r="AI426" s="26"/>
      <c r="AJ426" s="26"/>
      <c r="AK426" s="26"/>
      <c r="AL426" s="26"/>
      <c r="AM426" s="26"/>
      <c r="AN426">
        <v>217</v>
      </c>
    </row>
    <row r="427" spans="1:40" ht="14" x14ac:dyDescent="0.3">
      <c r="A427" s="174" t="str">
        <f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427" s="11">
        <v>117</v>
      </c>
      <c r="C427" s="12" t="str">
        <f t="shared" si="38"/>
        <v>2级-2级</v>
      </c>
      <c r="D427" s="12" t="s">
        <v>178</v>
      </c>
      <c r="E427" s="262" t="s">
        <v>179</v>
      </c>
      <c r="F427" s="263" t="s">
        <v>178</v>
      </c>
      <c r="G427" s="176" t="s">
        <v>184</v>
      </c>
      <c r="H427" s="280">
        <f>IF(I427="主营业务收入",1,IF(I427="营业收入",2,IF(I427="租赁收入",3,IF(I427="利息收入",4,IF(I427="企业拆借利息收入",5,IF(I427="其他业务收入",6,IF(I427="其他收入",7,IF(I427="主营业务成本",8,IF(I427="营业成本",9,IF(I427="生产成本",10,IF(I427="其他业务成本",11,IF(I427="主营业务支出",12,IF(I427="其他业务支出",13,IF(I427="营业外支出",14,IF(I427="材料采购",15,IF(I427="库存商品",16,IF(I427="库存内销商品",17,IF(I427="其他应收款",18,IF(I427="长期股权投资",19,IF(I427="其他应付款",20,IF(I427="财务费用",21,IF(I427="管理费用",22,IF(I427="管理费",23,IF(I427="销售费用",24,IF(I427="投资收益",25,IF(I427="资产处置收益",26,B))))))))))))))))))))))))))</f>
        <v>21</v>
      </c>
      <c r="I427" s="182" t="s">
        <v>60</v>
      </c>
      <c r="J427" s="176" t="s">
        <v>186</v>
      </c>
      <c r="K427" s="403">
        <v>1539900</v>
      </c>
      <c r="O427" s="176"/>
      <c r="P427" s="90"/>
      <c r="Q427" s="50"/>
      <c r="R427" s="305" t="s">
        <v>99</v>
      </c>
      <c r="S427" s="305" t="s">
        <v>32</v>
      </c>
      <c r="T427" s="304">
        <v>1452735.86</v>
      </c>
      <c r="U427" s="303"/>
      <c r="V427" s="51"/>
      <c r="W427" s="52"/>
      <c r="X427" s="53"/>
      <c r="Y427" s="53"/>
      <c r="Z427" s="54"/>
      <c r="AA427" s="25" t="e">
        <f>ROUND(#REF!-W427-Z427,2)</f>
        <v>#REF!</v>
      </c>
      <c r="AB427" s="266">
        <f t="shared" si="39"/>
        <v>87164.14</v>
      </c>
      <c r="AC427" s="56"/>
      <c r="AD427" s="56"/>
      <c r="AE427" s="56"/>
      <c r="AF427" s="56"/>
      <c r="AG427" s="57"/>
      <c r="AH427" s="56"/>
      <c r="AI427" s="56"/>
      <c r="AJ427" s="56"/>
      <c r="AK427" s="56"/>
      <c r="AL427" s="56"/>
      <c r="AM427" s="56"/>
      <c r="AN427">
        <v>103</v>
      </c>
    </row>
    <row r="428" spans="1:40" ht="13" customHeight="1" x14ac:dyDescent="0.3">
      <c r="A42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28" s="11">
        <v>374</v>
      </c>
      <c r="C428" s="12" t="str">
        <f t="shared" si="38"/>
        <v>4级-2级</v>
      </c>
      <c r="D428" s="12" t="s">
        <v>37</v>
      </c>
      <c r="E428" s="12" t="s">
        <v>42</v>
      </c>
      <c r="F428" s="12" t="s">
        <v>29</v>
      </c>
      <c r="G428" s="85" t="s">
        <v>52</v>
      </c>
      <c r="H428" s="280">
        <f>IF(I428="主营业务收入",1,IF(I428="营业收入",2,IF(I428="租赁收入",3,IF(I428="利息收入",4,IF(I428="企业拆借利息收入",5,IF(I428="其他业务收入",6,IF(I428="其他收入",7,IF(I428="主营业务成本",8,IF(I428="营业成本",9,IF(I428="生产成本",10,IF(I428="其他业务成本",11,IF(I428="主营业务支出",12,IF(I428="其他业务支出",13,IF(I428="营业外支出",14,IF(I428="材料采购",15,IF(I428="库存商品",16,IF(I428="库存内销商品",17,IF(I428="其他应收款",18,IF(I428="长期股权投资",19,IF(I428="其他应付款",20,IF(I428="财务费用",21,IF(I428="管理费用",22,IF(I428="管理费",23,IF(I428="销售费用",24,IF(I428="投资收益",25,IF(I428="资产处置收益",26,B))))))))))))))))))))))))))</f>
        <v>8</v>
      </c>
      <c r="I428" s="363" t="s">
        <v>164</v>
      </c>
      <c r="J428" s="14" t="s">
        <v>122</v>
      </c>
      <c r="K428" s="207">
        <v>1536192.5714285714</v>
      </c>
      <c r="O428" s="89"/>
      <c r="P428" s="89"/>
      <c r="Q428" s="91"/>
      <c r="R428" s="21" t="s">
        <v>99</v>
      </c>
      <c r="S428" s="21" t="s">
        <v>122</v>
      </c>
      <c r="T428" s="22">
        <v>708157.75</v>
      </c>
      <c r="U428" s="21"/>
      <c r="V428" s="21"/>
      <c r="W428" s="22"/>
      <c r="X428" s="23"/>
      <c r="Y428" s="23"/>
      <c r="Z428" s="24"/>
      <c r="AA428" s="25" t="e">
        <f>ROUND(#REF!-W428-Z428,2)</f>
        <v>#REF!</v>
      </c>
      <c r="AB428" s="266">
        <f t="shared" si="39"/>
        <v>828034.82</v>
      </c>
      <c r="AC428" s="26"/>
      <c r="AD428" s="26"/>
      <c r="AE428" s="26"/>
      <c r="AF428" s="26"/>
      <c r="AG428" s="27"/>
      <c r="AH428" s="26"/>
      <c r="AI428" s="26"/>
      <c r="AJ428" s="26"/>
      <c r="AK428" s="26"/>
      <c r="AL428" s="26"/>
      <c r="AM428" s="26"/>
      <c r="AN428">
        <v>310</v>
      </c>
    </row>
    <row r="429" spans="1:40" ht="14" x14ac:dyDescent="0.3">
      <c r="A42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29" s="11">
        <v>353</v>
      </c>
      <c r="C429" s="12" t="str">
        <f t="shared" si="38"/>
        <v>4级-2级</v>
      </c>
      <c r="D429" s="12" t="s">
        <v>37</v>
      </c>
      <c r="E429" s="12" t="s">
        <v>42</v>
      </c>
      <c r="F429" s="12" t="s">
        <v>29</v>
      </c>
      <c r="G429" s="12" t="s">
        <v>259</v>
      </c>
      <c r="H429" s="280">
        <f>IF(I429="主营业务收入",1,IF(I429="营业收入",2,IF(I429="租赁收入",3,IF(I429="利息收入",4,IF(I429="企业拆借利息收入",5,IF(I429="其他业务收入",6,IF(I429="其他收入",7,IF(I429="主营业务成本",8,IF(I429="营业成本",9,IF(I429="生产成本",10,IF(I429="其他业务成本",11,IF(I429="主营业务支出",12,IF(I429="其他业务支出",13,IF(I429="营业外支出",14,IF(I429="材料采购",15,IF(I429="库存商品",16,IF(I429="库存内销商品",17,IF(I429="其他应收款",18,IF(I429="长期股权投资",19,IF(I429="其他应付款",20,IF(I429="财务费用",21,IF(I429="管理费用",22,IF(I429="管理费",23,IF(I429="销售费用",24,IF(I429="投资收益",25,IF(I429="资产处置收益",26,B))))))))))))))))))))))))))</f>
        <v>8</v>
      </c>
      <c r="I429" s="363" t="s">
        <v>164</v>
      </c>
      <c r="J429" s="14" t="s">
        <v>122</v>
      </c>
      <c r="K429" s="207">
        <v>1441182.6857142856</v>
      </c>
      <c r="O429" s="89"/>
      <c r="P429" s="89"/>
      <c r="Q429" s="91"/>
      <c r="R429" s="21" t="s">
        <v>99</v>
      </c>
      <c r="S429" s="21" t="s">
        <v>780</v>
      </c>
      <c r="T429" s="22">
        <v>413611.81</v>
      </c>
      <c r="U429" s="21" t="s">
        <v>781</v>
      </c>
      <c r="V429" s="21"/>
      <c r="W429" s="22"/>
      <c r="X429" s="23"/>
      <c r="Y429" s="23"/>
      <c r="Z429" s="24"/>
      <c r="AA429" s="25" t="e">
        <f>ROUND(#REF!-W429-Z429,2)</f>
        <v>#REF!</v>
      </c>
      <c r="AB429" s="266">
        <f t="shared" si="39"/>
        <v>1027570.88</v>
      </c>
      <c r="AC429" s="26"/>
      <c r="AD429" s="26"/>
      <c r="AE429" s="26"/>
      <c r="AF429" s="26"/>
      <c r="AG429" s="27"/>
      <c r="AH429" s="26"/>
      <c r="AI429" s="26"/>
      <c r="AJ429" s="26"/>
      <c r="AK429" s="26"/>
      <c r="AL429" s="26"/>
      <c r="AM429" s="26"/>
      <c r="AN429">
        <v>293</v>
      </c>
    </row>
    <row r="430" spans="1:40" ht="14" customHeight="1" x14ac:dyDescent="0.3">
      <c r="A43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30" s="11">
        <v>396</v>
      </c>
      <c r="C430" s="12" t="str">
        <f t="shared" si="38"/>
        <v>4级-2级</v>
      </c>
      <c r="D430" s="12" t="s">
        <v>37</v>
      </c>
      <c r="E430" s="12" t="s">
        <v>42</v>
      </c>
      <c r="F430" s="12" t="s">
        <v>29</v>
      </c>
      <c r="G430" s="85" t="s">
        <v>61</v>
      </c>
      <c r="H430" s="280">
        <f>IF(I430="主营业务收入",1,IF(I430="营业收入",2,IF(I430="租赁收入",3,IF(I430="利息收入",4,IF(I430="企业拆借利息收入",5,IF(I430="其他业务收入",6,IF(I430="其他收入",7,IF(I430="主营业务成本",8,IF(I430="营业成本",9,IF(I430="生产成本",10,IF(I430="其他业务成本",11,IF(I430="主营业务支出",12,IF(I430="其他业务支出",13,IF(I430="营业外支出",14,IF(I430="材料采购",15,IF(I430="库存商品",16,IF(I430="库存内销商品",17,IF(I430="其他应收款",18,IF(I430="长期股权投资",19,IF(I430="其他应付款",20,IF(I430="财务费用",21,IF(I430="管理费用",22,IF(I430="管理费",23,IF(I430="销售费用",24,IF(I430="投资收益",25,IF(I430="资产处置收益",26,B))))))))))))))))))))))))))</f>
        <v>8</v>
      </c>
      <c r="I430" s="363" t="s">
        <v>164</v>
      </c>
      <c r="J430" s="14" t="s">
        <v>122</v>
      </c>
      <c r="K430" s="390">
        <v>1424136.7142857146</v>
      </c>
      <c r="O430" s="89"/>
      <c r="P430" s="90"/>
      <c r="Q430" s="91"/>
      <c r="R430" s="21"/>
      <c r="S430" s="21"/>
      <c r="T430" s="22"/>
      <c r="U430" s="21"/>
      <c r="V430" s="21"/>
      <c r="W430" s="22"/>
      <c r="X430" s="23"/>
      <c r="Y430" s="23"/>
      <c r="Z430" s="24"/>
      <c r="AA430" s="25" t="e">
        <f>ROUND(#REF!-W430-Z430,2)</f>
        <v>#REF!</v>
      </c>
      <c r="AB430" s="237">
        <f t="shared" si="39"/>
        <v>1424136.71</v>
      </c>
      <c r="AC430" s="26"/>
      <c r="AD430" s="26"/>
      <c r="AE430" s="26"/>
      <c r="AF430" s="26"/>
      <c r="AG430" s="27"/>
      <c r="AH430" s="26"/>
      <c r="AI430" s="26"/>
      <c r="AJ430" s="26"/>
      <c r="AK430" s="26"/>
      <c r="AL430" s="26"/>
      <c r="AM430" s="26"/>
      <c r="AN430">
        <v>327</v>
      </c>
    </row>
    <row r="431" spans="1:40" ht="14" x14ac:dyDescent="0.3">
      <c r="A431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31" s="11">
        <v>29</v>
      </c>
      <c r="C431" s="12" t="str">
        <f t="shared" si="38"/>
        <v>1级-2级</v>
      </c>
      <c r="D431" s="12" t="s">
        <v>27</v>
      </c>
      <c r="E431" s="12" t="s">
        <v>28</v>
      </c>
      <c r="F431" s="12" t="s">
        <v>29</v>
      </c>
      <c r="G431" s="12" t="s">
        <v>48</v>
      </c>
      <c r="H431" s="280">
        <f>IF(I431="主营业务收入",1,IF(I431="营业收入",2,IF(I431="租赁收入",3,IF(I431="利息收入",4,IF(I431="企业拆借利息收入",5,IF(I431="其他业务收入",6,IF(I431="其他收入",7,IF(I431="主营业务成本",8,IF(I431="营业成本",9,IF(I431="生产成本",10,IF(I431="其他业务成本",11,IF(I431="主营业务支出",12,IF(I431="其他业务支出",13,IF(I431="营业外支出",14,IF(I431="材料采购",15,IF(I431="库存商品",16,IF(I431="库存内销商品",17,IF(I431="其他应收款",18,IF(I431="长期股权投资",19,IF(I431="其他应付款",20,IF(I431="财务费用",21,IF(I431="管理费用",22,IF(I431="管理费",23,IF(I431="销售费用",24,IF(I431="投资收益",25,IF(I431="资产处置收益",26,B))))))))))))))))))))))))))</f>
        <v>21</v>
      </c>
      <c r="I431" s="122" t="s">
        <v>60</v>
      </c>
      <c r="J431" s="14" t="s">
        <v>32</v>
      </c>
      <c r="K431" s="207">
        <v>1380000</v>
      </c>
      <c r="O431" s="89"/>
      <c r="P431" s="89"/>
      <c r="Q431" s="91"/>
      <c r="R431" s="275" t="s">
        <v>99</v>
      </c>
      <c r="S431" s="275" t="s">
        <v>32</v>
      </c>
      <c r="T431" s="22">
        <v>1301886.72</v>
      </c>
      <c r="U431" s="21"/>
      <c r="V431" s="21"/>
      <c r="W431" s="22"/>
      <c r="X431" s="23"/>
      <c r="Y431" s="23"/>
      <c r="Z431" s="24"/>
      <c r="AA431" s="25" t="e">
        <f>ROUND(#REF!-W431-Z431,2)</f>
        <v>#REF!</v>
      </c>
      <c r="AB431" s="266">
        <f t="shared" si="39"/>
        <v>78113.279999999999</v>
      </c>
      <c r="AC431" s="26"/>
      <c r="AD431" s="26"/>
      <c r="AE431" s="26"/>
      <c r="AF431" s="26"/>
      <c r="AG431" s="27"/>
      <c r="AH431" s="26"/>
      <c r="AI431" s="26"/>
      <c r="AJ431" s="26"/>
      <c r="AK431" s="26"/>
      <c r="AL431" s="26"/>
      <c r="AM431" s="26"/>
      <c r="AN431">
        <v>26</v>
      </c>
    </row>
    <row r="432" spans="1:40" x14ac:dyDescent="0.3">
      <c r="A432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432" s="11">
        <v>800</v>
      </c>
      <c r="C432" s="12" t="str">
        <f t="shared" si="38"/>
        <v>2级-3级</v>
      </c>
      <c r="D432" s="12" t="s">
        <v>29</v>
      </c>
      <c r="E432" s="12" t="s">
        <v>44</v>
      </c>
      <c r="F432" s="12" t="s">
        <v>33</v>
      </c>
      <c r="G432" s="85" t="s">
        <v>270</v>
      </c>
      <c r="H432" s="280">
        <f>IF(I432="主营业务收入",1,IF(I432="营业收入",2,IF(I432="租赁收入",3,IF(I432="利息收入",4,IF(I432="企业拆借利息收入",5,IF(I432="其他业务收入",6,IF(I432="其他收入",7,IF(I432="主营业务成本",8,IF(I432="营业成本",9,IF(I432="生产成本",10,IF(I432="其他业务成本",11,IF(I432="主营业务支出",12,IF(I432="其他业务支出",13,IF(I432="营业外支出",14,IF(I432="材料采购",15,IF(I432="库存商品",16,IF(I432="库存内销商品",17,IF(I432="其他应收款",18,IF(I432="长期股权投资",19,IF(I432="其他应付款",20,IF(I432="财务费用",21,IF(I432="管理费用",22,IF(I432="管理费",23,IF(I432="销售费用",24,IF(I432="投资收益",25,IF(I432="资产处置收益",26,B))))))))))))))))))))))))))</f>
        <v>22</v>
      </c>
      <c r="I432" s="122" t="s">
        <v>68</v>
      </c>
      <c r="J432" s="151" t="s">
        <v>628</v>
      </c>
      <c r="K432" s="207">
        <v>1202471.3500000001</v>
      </c>
      <c r="O432" s="89"/>
      <c r="P432" s="89"/>
      <c r="Q432" s="91"/>
      <c r="R432" s="275" t="s">
        <v>99</v>
      </c>
      <c r="S432" s="21" t="s">
        <v>271</v>
      </c>
      <c r="T432" s="22">
        <v>1176772.44</v>
      </c>
      <c r="U432" s="21"/>
      <c r="V432" s="21"/>
      <c r="W432" s="22"/>
      <c r="X432" s="23"/>
      <c r="Y432" s="23"/>
      <c r="Z432" s="24"/>
      <c r="AA432" s="25" t="e">
        <f>ROUND(#REF!-W432-Z432,2)</f>
        <v>#REF!</v>
      </c>
      <c r="AB432" s="266">
        <f t="shared" si="39"/>
        <v>25698.91</v>
      </c>
      <c r="AC432" s="26"/>
      <c r="AD432" s="26"/>
      <c r="AE432" s="26"/>
      <c r="AF432" s="26"/>
      <c r="AG432" s="27"/>
      <c r="AH432" s="26"/>
      <c r="AI432" s="26"/>
      <c r="AJ432" s="26"/>
      <c r="AK432" s="26"/>
      <c r="AL432" s="26"/>
      <c r="AM432" s="26"/>
      <c r="AN432">
        <v>669</v>
      </c>
    </row>
    <row r="433" spans="1:40" ht="14" x14ac:dyDescent="0.3">
      <c r="A43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33" s="11">
        <v>252</v>
      </c>
      <c r="C433" s="12" t="str">
        <f t="shared" si="38"/>
        <v>4级-3级</v>
      </c>
      <c r="D433" s="12" t="s">
        <v>37</v>
      </c>
      <c r="E433" s="12" t="s">
        <v>66</v>
      </c>
      <c r="F433" s="12" t="s">
        <v>33</v>
      </c>
      <c r="G433" s="12" t="s">
        <v>160</v>
      </c>
      <c r="H433" s="280">
        <f>IF(I433="主营业务收入",1,IF(I433="营业收入",2,IF(I433="租赁收入",3,IF(I433="利息收入",4,IF(I433="企业拆借利息收入",5,IF(I433="其他业务收入",6,IF(I433="其他收入",7,IF(I433="主营业务成本",8,IF(I433="营业成本",9,IF(I433="生产成本",10,IF(I433="其他业务成本",11,IF(I433="主营业务支出",12,IF(I433="其他业务支出",13,IF(I433="营业外支出",14,IF(I433="材料采购",15,IF(I433="库存商品",16,IF(I433="库存内销商品",17,IF(I433="其他应收款",18,IF(I433="长期股权投资",19,IF(I433="其他应付款",20,IF(I433="财务费用",21,IF(I433="管理费用",22,IF(I433="管理费",23,IF(I433="销售费用",24,IF(I433="投资收益",25,IF(I433="资产处置收益",26,B))))))))))))))))))))))))))</f>
        <v>8</v>
      </c>
      <c r="I433" s="122" t="s">
        <v>164</v>
      </c>
      <c r="J433" s="14" t="s">
        <v>122</v>
      </c>
      <c r="K433" s="207">
        <v>1168542.47</v>
      </c>
      <c r="O433" s="89"/>
      <c r="P433" s="90"/>
      <c r="Q433" s="91"/>
      <c r="R433" s="275" t="s">
        <v>99</v>
      </c>
      <c r="S433" s="21" t="s">
        <v>271</v>
      </c>
      <c r="T433" s="22">
        <v>1168542.47</v>
      </c>
      <c r="U433" s="21"/>
      <c r="V433" s="21"/>
      <c r="W433" s="22"/>
      <c r="X433" s="23"/>
      <c r="Y433" s="23"/>
      <c r="Z433" s="24"/>
      <c r="AA433" s="25" t="e">
        <f>ROUND(#REF!-W433-Z433,2)</f>
        <v>#REF!</v>
      </c>
      <c r="AB433" s="266">
        <f t="shared" si="39"/>
        <v>0</v>
      </c>
      <c r="AC433" s="26"/>
      <c r="AD433" s="26"/>
      <c r="AE433" s="26"/>
      <c r="AF433" s="26"/>
      <c r="AG433" s="27"/>
      <c r="AH433" s="26"/>
      <c r="AI433" s="26"/>
      <c r="AJ433" s="26"/>
      <c r="AK433" s="26"/>
      <c r="AL433" s="26"/>
      <c r="AM433" s="26"/>
      <c r="AN433">
        <v>202</v>
      </c>
    </row>
    <row r="434" spans="1:40" ht="14" x14ac:dyDescent="0.3">
      <c r="A434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34" s="11">
        <v>32</v>
      </c>
      <c r="C434" s="12" t="str">
        <f t="shared" si="38"/>
        <v>1级-3级</v>
      </c>
      <c r="D434" s="12" t="s">
        <v>27</v>
      </c>
      <c r="E434" s="12" t="s">
        <v>28</v>
      </c>
      <c r="F434" s="12" t="s">
        <v>33</v>
      </c>
      <c r="G434" s="12" t="s">
        <v>65</v>
      </c>
      <c r="H434" s="280">
        <f>IF(I434="主营业务收入",1,IF(I434="营业收入",2,IF(I434="租赁收入",3,IF(I434="利息收入",4,IF(I434="企业拆借利息收入",5,IF(I434="其他业务收入",6,IF(I434="其他收入",7,IF(I434="主营业务成本",8,IF(I434="营业成本",9,IF(I434="生产成本",10,IF(I434="其他业务成本",11,IF(I434="主营业务支出",12,IF(I434="其他业务支出",13,IF(I434="营业外支出",14,IF(I434="材料采购",15,IF(I434="库存商品",16,IF(I434="库存内销商品",17,IF(I434="其他应收款",18,IF(I434="长期股权投资",19,IF(I434="其他应付款",20,IF(I434="财务费用",21,IF(I434="管理费用",22,IF(I434="管理费",23,IF(I434="销售费用",24,IF(I434="投资收益",25,IF(I434="资产处置收益",26,B))))))))))))))))))))))))))</f>
        <v>21</v>
      </c>
      <c r="I434" s="122" t="s">
        <v>60</v>
      </c>
      <c r="J434" s="14" t="s">
        <v>32</v>
      </c>
      <c r="K434" s="207">
        <v>1115000</v>
      </c>
      <c r="O434" s="89"/>
      <c r="P434" s="89"/>
      <c r="Q434" s="91"/>
      <c r="R434" s="275" t="s">
        <v>349</v>
      </c>
      <c r="S434" s="21" t="s">
        <v>366</v>
      </c>
      <c r="T434" s="271">
        <v>1051886.83</v>
      </c>
      <c r="U434" s="21"/>
      <c r="V434" s="21"/>
      <c r="W434" s="22"/>
      <c r="X434" s="23"/>
      <c r="Y434" s="23"/>
      <c r="Z434" s="24"/>
      <c r="AA434" s="25" t="e">
        <f>ROUND(#REF!-W434-Z434,2)</f>
        <v>#REF!</v>
      </c>
      <c r="AB434" s="266">
        <f t="shared" si="39"/>
        <v>63113.17</v>
      </c>
      <c r="AC434" s="26"/>
      <c r="AD434" s="26"/>
      <c r="AE434" s="26"/>
      <c r="AF434" s="26"/>
      <c r="AG434" s="27"/>
      <c r="AH434" s="26"/>
      <c r="AI434" s="26"/>
      <c r="AJ434" s="26"/>
      <c r="AK434" s="26"/>
      <c r="AL434" s="26"/>
      <c r="AM434" s="26"/>
      <c r="AN434">
        <v>28</v>
      </c>
    </row>
    <row r="435" spans="1:40" ht="14" x14ac:dyDescent="0.3">
      <c r="A435" s="174" t="str">
        <f>HYPERLINK("C:\Users\chizh\Desktop\ffcell\提取结果.xlsx#'2内部关联交易-1'!A1","[提取结果.xlsx]2内部关联交易-1")</f>
        <v>[提取结果.xlsx]2内部关联交易-1</v>
      </c>
      <c r="B435" s="11">
        <v>476</v>
      </c>
      <c r="C435" s="12" t="str">
        <f t="shared" si="38"/>
        <v>3级-3级</v>
      </c>
      <c r="D435" s="12" t="s">
        <v>33</v>
      </c>
      <c r="E435" s="85" t="s">
        <v>112</v>
      </c>
      <c r="F435" s="12" t="s">
        <v>33</v>
      </c>
      <c r="G435" s="85" t="s">
        <v>459</v>
      </c>
      <c r="H435" s="280">
        <f>IF(I435="主营业务收入",1,IF(I435="营业收入",2,IF(I435="租赁收入",3,IF(I435="利息收入",4,IF(I435="企业拆借利息收入",5,IF(I435="其他业务收入",6,IF(I435="其他收入",7,IF(I435="主营业务成本",8,IF(I435="营业成本",9,IF(I435="生产成本",10,IF(I435="其他业务成本",11,IF(I435="主营业务支出",12,IF(I435="其他业务支出",13,IF(I435="营业外支出",14,IF(I435="材料采购",15,IF(I435="库存商品",16,IF(I435="库存内销商品",17,IF(I435="其他应收款",18,IF(I435="长期股权投资",19,IF(I435="其他应付款",20,IF(I435="财务费用",21,IF(I435="管理费用",22,IF(I435="管理费",23,IF(I435="销售费用",24,IF(I435="投资收益",25,IF(I435="资产处置收益",26,B))))))))))))))))))))))))))</f>
        <v>15</v>
      </c>
      <c r="I435" s="363" t="s">
        <v>422</v>
      </c>
      <c r="J435" s="87" t="s">
        <v>422</v>
      </c>
      <c r="K435" s="207">
        <v>1088986.1399999999</v>
      </c>
      <c r="O435" s="89"/>
      <c r="P435" s="90"/>
      <c r="Q435" s="91"/>
      <c r="R435" s="21"/>
      <c r="S435" s="21"/>
      <c r="T435" s="22"/>
      <c r="U435" s="21"/>
      <c r="V435" s="21"/>
      <c r="W435" s="22"/>
      <c r="X435" s="23"/>
      <c r="Y435" s="23"/>
      <c r="Z435" s="24"/>
      <c r="AA435" s="25" t="e">
        <f>ROUND(#REF!-W435-Z435,2)</f>
        <v>#REF!</v>
      </c>
      <c r="AB435" s="237">
        <f t="shared" si="39"/>
        <v>1088986.1399999999</v>
      </c>
      <c r="AC435" s="26"/>
      <c r="AD435" s="26"/>
      <c r="AE435" s="26"/>
      <c r="AF435" s="26"/>
      <c r="AG435" s="27"/>
      <c r="AH435" s="26"/>
      <c r="AI435" s="26"/>
      <c r="AJ435" s="26"/>
      <c r="AK435" s="26"/>
      <c r="AL435" s="26"/>
      <c r="AM435" s="26"/>
      <c r="AN435">
        <v>378</v>
      </c>
    </row>
    <row r="436" spans="1:40" ht="13" customHeight="1" x14ac:dyDescent="0.3">
      <c r="A436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36" s="11">
        <v>22</v>
      </c>
      <c r="C436" s="12" t="str">
        <f t="shared" si="38"/>
        <v>1级-2级</v>
      </c>
      <c r="D436" s="12" t="s">
        <v>27</v>
      </c>
      <c r="E436" s="12" t="s">
        <v>28</v>
      </c>
      <c r="F436" s="12" t="s">
        <v>29</v>
      </c>
      <c r="G436" s="12" t="s">
        <v>53</v>
      </c>
      <c r="H436" s="280">
        <f>IF(I436="主营业务收入",1,IF(I436="营业收入",2,IF(I436="租赁收入",3,IF(I436="利息收入",4,IF(I436="企业拆借利息收入",5,IF(I436="其他业务收入",6,IF(I436="其他收入",7,IF(I436="主营业务成本",8,IF(I436="营业成本",9,IF(I436="生产成本",10,IF(I436="其他业务成本",11,IF(I436="主营业务支出",12,IF(I436="其他业务支出",13,IF(I436="营业外支出",14,IF(I436="材料采购",15,IF(I436="库存商品",16,IF(I436="库存内销商品",17,IF(I436="其他应收款",18,IF(I436="长期股权投资",19,IF(I436="其他应付款",20,IF(I436="财务费用",21,IF(I436="管理费用",22,IF(I436="管理费",23,IF(I436="销售费用",24,IF(I436="投资收益",25,IF(I436="资产处置收益",26,B))))))))))))))))))))))))))</f>
        <v>21</v>
      </c>
      <c r="I436" s="122" t="s">
        <v>60</v>
      </c>
      <c r="J436" s="14" t="s">
        <v>32</v>
      </c>
      <c r="K436" s="207">
        <v>1050000</v>
      </c>
      <c r="O436" s="89"/>
      <c r="P436" s="89"/>
      <c r="Q436" s="91"/>
      <c r="R436" s="275" t="s">
        <v>99</v>
      </c>
      <c r="S436" s="275" t="s">
        <v>32</v>
      </c>
      <c r="T436" s="22">
        <v>990566.04</v>
      </c>
      <c r="U436" s="21"/>
      <c r="V436" s="21"/>
      <c r="W436" s="22"/>
      <c r="X436" s="23"/>
      <c r="Y436" s="23"/>
      <c r="Z436" s="24"/>
      <c r="AA436" s="25" t="e">
        <f>ROUND(#REF!-W436-Z436,2)</f>
        <v>#REF!</v>
      </c>
      <c r="AB436" s="266">
        <f t="shared" si="39"/>
        <v>59433.96</v>
      </c>
      <c r="AC436" s="26"/>
      <c r="AD436" s="26"/>
      <c r="AE436" s="26"/>
      <c r="AF436" s="26"/>
      <c r="AG436" s="27"/>
      <c r="AH436" s="26"/>
      <c r="AI436" s="26"/>
      <c r="AJ436" s="26"/>
      <c r="AK436" s="26"/>
      <c r="AL436" s="26"/>
      <c r="AM436" s="26"/>
      <c r="AN436">
        <v>20</v>
      </c>
    </row>
    <row r="437" spans="1:40" ht="14" x14ac:dyDescent="0.3">
      <c r="A437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37" s="11">
        <v>224</v>
      </c>
      <c r="C437" s="12" t="str">
        <f t="shared" si="38"/>
        <v>2级-2级</v>
      </c>
      <c r="D437" s="12" t="s">
        <v>29</v>
      </c>
      <c r="E437" s="262" t="s">
        <v>215</v>
      </c>
      <c r="F437" s="12" t="s">
        <v>29</v>
      </c>
      <c r="G437" s="12" t="s">
        <v>50</v>
      </c>
      <c r="H437" s="280">
        <f>IF(I437="主营业务收入",1,IF(I437="营业收入",2,IF(I437="租赁收入",3,IF(I437="利息收入",4,IF(I437="企业拆借利息收入",5,IF(I437="其他业务收入",6,IF(I437="其他收入",7,IF(I437="主营业务成本",8,IF(I437="营业成本",9,IF(I437="生产成本",10,IF(I437="其他业务成本",11,IF(I437="主营业务支出",12,IF(I437="其他业务支出",13,IF(I437="营业外支出",14,IF(I437="材料采购",15,IF(I437="库存商品",16,IF(I437="库存内销商品",17,IF(I437="其他应收款",18,IF(I437="长期股权投资",19,IF(I437="其他应付款",20,IF(I437="财务费用",21,IF(I437="管理费用",22,IF(I437="管理费",23,IF(I437="销售费用",24,IF(I437="投资收益",25,IF(I437="资产处置收益",26,B))))))))))))))))))))))))))</f>
        <v>20</v>
      </c>
      <c r="I437" s="122" t="s">
        <v>291</v>
      </c>
      <c r="J437" s="16" t="s">
        <v>292</v>
      </c>
      <c r="K437" s="207">
        <v>1046560.56</v>
      </c>
      <c r="O437" s="89"/>
      <c r="P437" s="89"/>
      <c r="Q437" s="91"/>
      <c r="R437" s="66" t="s">
        <v>284</v>
      </c>
      <c r="S437" s="66" t="s">
        <v>807</v>
      </c>
      <c r="T437" s="67">
        <v>1046560.56</v>
      </c>
      <c r="U437" s="66"/>
      <c r="V437" s="66"/>
      <c r="W437" s="67"/>
      <c r="X437" s="68"/>
      <c r="Y437" s="68"/>
      <c r="Z437" s="69"/>
      <c r="AA437" s="25" t="e">
        <f>ROUND(#REF!-W437-Z437,2)</f>
        <v>#REF!</v>
      </c>
      <c r="AB437" s="266">
        <f t="shared" si="39"/>
        <v>0</v>
      </c>
      <c r="AC437" s="71"/>
      <c r="AD437" s="71"/>
      <c r="AE437" s="71"/>
      <c r="AF437" s="71"/>
      <c r="AG437" s="72"/>
      <c r="AH437" s="71"/>
      <c r="AI437" s="71"/>
      <c r="AJ437" s="71"/>
      <c r="AK437" s="71"/>
      <c r="AL437" s="71"/>
      <c r="AM437" s="71"/>
      <c r="AN437">
        <v>180</v>
      </c>
    </row>
    <row r="438" spans="1:40" ht="14" x14ac:dyDescent="0.3">
      <c r="A438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438" s="11">
        <v>498</v>
      </c>
      <c r="C438" s="12" t="str">
        <f t="shared" si="38"/>
        <v>2级-3级</v>
      </c>
      <c r="D438" s="12" t="s">
        <v>29</v>
      </c>
      <c r="E438" s="13" t="s">
        <v>56</v>
      </c>
      <c r="F438" s="12" t="s">
        <v>33</v>
      </c>
      <c r="G438" s="12" t="s">
        <v>446</v>
      </c>
      <c r="H438" s="280">
        <f>IF(I438="主营业务收入",1,IF(I438="营业收入",2,IF(I438="租赁收入",3,IF(I438="利息收入",4,IF(I438="企业拆借利息收入",5,IF(I438="其他业务收入",6,IF(I438="其他收入",7,IF(I438="主营业务成本",8,IF(I438="营业成本",9,IF(I438="生产成本",10,IF(I438="其他业务成本",11,IF(I438="主营业务支出",12,IF(I438="其他业务支出",13,IF(I438="营业外支出",14,IF(I438="材料采购",15,IF(I438="库存商品",16,IF(I438="库存内销商品",17,IF(I438="其他应收款",18,IF(I438="长期股权投资",19,IF(I438="其他应付款",20,IF(I438="财务费用",21,IF(I438="管理费用",22,IF(I438="管理费",23,IF(I438="销售费用",24,IF(I438="投资收益",25,IF(I438="资产处置收益",26,B))))))))))))))))))))))))))</f>
        <v>22</v>
      </c>
      <c r="I438" s="122" t="s">
        <v>68</v>
      </c>
      <c r="J438" s="204" t="s">
        <v>652</v>
      </c>
      <c r="K438" s="207">
        <v>1032370.34</v>
      </c>
      <c r="O438" s="89"/>
      <c r="P438" s="89"/>
      <c r="Q438" s="89"/>
      <c r="R438" s="21"/>
      <c r="S438" s="66"/>
      <c r="T438" s="66"/>
      <c r="U438" s="67"/>
      <c r="V438" s="66"/>
      <c r="W438" s="66"/>
      <c r="X438" s="67"/>
      <c r="Y438" s="68"/>
      <c r="Z438" s="68"/>
      <c r="AA438" s="25" t="e">
        <f>ROUND(#REF!-W438-Z438,2)</f>
        <v>#REF!</v>
      </c>
      <c r="AB438" s="237">
        <f t="shared" si="39"/>
        <v>1032370.34</v>
      </c>
      <c r="AC438" s="26"/>
      <c r="AD438" s="71"/>
      <c r="AE438" s="71"/>
      <c r="AF438" s="71"/>
      <c r="AG438" s="71"/>
      <c r="AH438" s="72"/>
      <c r="AI438" s="71"/>
      <c r="AJ438" s="71"/>
      <c r="AK438" s="71"/>
      <c r="AL438" s="71"/>
      <c r="AM438" s="71"/>
      <c r="AN438">
        <v>393</v>
      </c>
    </row>
    <row r="439" spans="1:40" ht="14" x14ac:dyDescent="0.3">
      <c r="A439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39" s="11">
        <v>21</v>
      </c>
      <c r="C439" s="12" t="str">
        <f t="shared" si="38"/>
        <v>1级-2级</v>
      </c>
      <c r="D439" s="12" t="s">
        <v>27</v>
      </c>
      <c r="E439" s="12" t="s">
        <v>28</v>
      </c>
      <c r="F439" s="12" t="s">
        <v>29</v>
      </c>
      <c r="G439" s="12" t="s">
        <v>46</v>
      </c>
      <c r="H439" s="280">
        <f>IF(I439="主营业务收入",1,IF(I439="营业收入",2,IF(I439="租赁收入",3,IF(I439="利息收入",4,IF(I439="企业拆借利息收入",5,IF(I439="其他业务收入",6,IF(I439="其他收入",7,IF(I439="主营业务成本",8,IF(I439="营业成本",9,IF(I439="生产成本",10,IF(I439="其他业务成本",11,IF(I439="主营业务支出",12,IF(I439="其他业务支出",13,IF(I439="营业外支出",14,IF(I439="材料采购",15,IF(I439="库存商品",16,IF(I439="库存内销商品",17,IF(I439="其他应收款",18,IF(I439="长期股权投资",19,IF(I439="其他应付款",20,IF(I439="财务费用",21,IF(I439="管理费用",22,IF(I439="管理费",23,IF(I439="销售费用",24,IF(I439="投资收益",25,IF(I439="资产处置收益",26,B))))))))))))))))))))))))))</f>
        <v>21</v>
      </c>
      <c r="I439" s="122" t="s">
        <v>60</v>
      </c>
      <c r="J439" s="14" t="s">
        <v>32</v>
      </c>
      <c r="K439" s="207">
        <v>865208.33</v>
      </c>
      <c r="O439" s="89"/>
      <c r="P439" s="89"/>
      <c r="Q439" s="91"/>
      <c r="R439" s="21" t="s">
        <v>99</v>
      </c>
      <c r="S439" s="21" t="s">
        <v>716</v>
      </c>
      <c r="T439" s="22">
        <v>816234.27</v>
      </c>
      <c r="U439" s="21"/>
      <c r="V439" s="21"/>
      <c r="W439" s="22"/>
      <c r="X439" s="23"/>
      <c r="Y439" s="23"/>
      <c r="Z439" s="24"/>
      <c r="AA439" s="25" t="e">
        <f>ROUND(#REF!-W439-Z439,2)</f>
        <v>#REF!</v>
      </c>
      <c r="AB439" s="266">
        <f t="shared" si="39"/>
        <v>48974.06</v>
      </c>
      <c r="AC439" s="26"/>
      <c r="AD439" s="26"/>
      <c r="AE439" s="26"/>
      <c r="AF439" s="26"/>
      <c r="AG439" s="27"/>
      <c r="AH439" s="26"/>
      <c r="AI439" s="26"/>
      <c r="AJ439" s="26"/>
      <c r="AK439" s="26"/>
      <c r="AL439" s="26"/>
      <c r="AM439" s="26"/>
      <c r="AN439">
        <v>19</v>
      </c>
    </row>
    <row r="440" spans="1:40" ht="14" x14ac:dyDescent="0.3">
      <c r="A44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40" s="11">
        <v>183</v>
      </c>
      <c r="C440" s="12" t="str">
        <f t="shared" si="38"/>
        <v>2级-4级</v>
      </c>
      <c r="D440" s="12" t="s">
        <v>29</v>
      </c>
      <c r="E440" s="12" t="s">
        <v>259</v>
      </c>
      <c r="F440" s="12" t="s">
        <v>37</v>
      </c>
      <c r="G440" s="12" t="s">
        <v>42</v>
      </c>
      <c r="H440" s="280">
        <f>IF(I440="主营业务收入",1,IF(I440="营业收入",2,IF(I440="租赁收入",3,IF(I440="利息收入",4,IF(I440="企业拆借利息收入",5,IF(I440="其他业务收入",6,IF(I440="其他收入",7,IF(I440="主营业务成本",8,IF(I440="营业成本",9,IF(I440="生产成本",10,IF(I440="其他业务成本",11,IF(I440="主营业务支出",12,IF(I440="其他业务支出",13,IF(I440="营业外支出",14,IF(I440="材料采购",15,IF(I440="库存商品",16,IF(I440="库存内销商品",17,IF(I440="其他应收款",18,IF(I440="长期股权投资",19,IF(I440="其他应付款",20,IF(I440="财务费用",21,IF(I440="管理费用",22,IF(I440="管理费",23,IF(I440="销售费用",24,IF(I440="投资收益",25,IF(I440="资产处置收益",26,B))))))))))))))))))))))))))</f>
        <v>13</v>
      </c>
      <c r="I440" s="122" t="s">
        <v>302</v>
      </c>
      <c r="J440" s="16"/>
      <c r="K440" s="207">
        <v>816125.61</v>
      </c>
      <c r="O440" s="89"/>
      <c r="P440" s="90"/>
      <c r="Q440" s="91"/>
      <c r="R440" s="21" t="s">
        <v>728</v>
      </c>
      <c r="S440" s="21" t="s">
        <v>729</v>
      </c>
      <c r="T440" s="67">
        <v>864269.45</v>
      </c>
      <c r="U440" s="66"/>
      <c r="V440" s="66"/>
      <c r="W440" s="67"/>
      <c r="X440" s="68"/>
      <c r="Y440" s="68"/>
      <c r="Z440" s="69"/>
      <c r="AA440" s="25" t="e">
        <f>ROUND(#REF!-W440-Z440,2)</f>
        <v>#REF!</v>
      </c>
      <c r="AB440" s="266">
        <f t="shared" si="39"/>
        <v>-48143.839999999997</v>
      </c>
      <c r="AC440" s="71"/>
      <c r="AD440" s="71"/>
      <c r="AE440" s="71"/>
      <c r="AF440" s="71"/>
      <c r="AG440" s="72"/>
      <c r="AH440" s="71"/>
      <c r="AI440" s="71"/>
      <c r="AJ440" s="71"/>
      <c r="AK440" s="71"/>
      <c r="AL440" s="71"/>
      <c r="AM440" s="71"/>
      <c r="AN440">
        <v>166</v>
      </c>
    </row>
    <row r="441" spans="1:40" ht="14" x14ac:dyDescent="0.3">
      <c r="A441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41" s="11">
        <v>30</v>
      </c>
      <c r="C441" s="12" t="str">
        <f t="shared" ref="C441:C472" si="40">TEXT(D441,"000")&amp;"-"&amp;TEXT(F441,"000")</f>
        <v>1级-2级</v>
      </c>
      <c r="D441" s="12" t="s">
        <v>27</v>
      </c>
      <c r="E441" s="12" t="s">
        <v>28</v>
      </c>
      <c r="F441" s="12" t="s">
        <v>29</v>
      </c>
      <c r="G441" s="12" t="s">
        <v>52</v>
      </c>
      <c r="H441" s="280">
        <f>IF(I441="主营业务收入",1,IF(I441="营业收入",2,IF(I441="租赁收入",3,IF(I441="利息收入",4,IF(I441="企业拆借利息收入",5,IF(I441="其他业务收入",6,IF(I441="其他收入",7,IF(I441="主营业务成本",8,IF(I441="营业成本",9,IF(I441="生产成本",10,IF(I441="其他业务成本",11,IF(I441="主营业务支出",12,IF(I441="其他业务支出",13,IF(I441="营业外支出",14,IF(I441="材料采购",15,IF(I441="库存商品",16,IF(I441="库存内销商品",17,IF(I441="其他应收款",18,IF(I441="长期股权投资",19,IF(I441="其他应付款",20,IF(I441="财务费用",21,IF(I441="管理费用",22,IF(I441="管理费",23,IF(I441="销售费用",24,IF(I441="投资收益",25,IF(I441="资产处置收益",26,B))))))))))))))))))))))))))</f>
        <v>21</v>
      </c>
      <c r="I441" s="122" t="s">
        <v>60</v>
      </c>
      <c r="J441" s="14" t="s">
        <v>32</v>
      </c>
      <c r="K441" s="207">
        <v>795000</v>
      </c>
      <c r="O441" s="89"/>
      <c r="P441" s="89"/>
      <c r="Q441" s="91"/>
      <c r="R441" s="275" t="s">
        <v>99</v>
      </c>
      <c r="S441" s="275" t="s">
        <v>32</v>
      </c>
      <c r="T441" s="22">
        <v>750000</v>
      </c>
      <c r="U441" s="21"/>
      <c r="V441" s="21"/>
      <c r="W441" s="22"/>
      <c r="X441" s="23"/>
      <c r="Y441" s="23"/>
      <c r="Z441" s="24"/>
      <c r="AA441" s="25" t="e">
        <f>ROUND(#REF!-W441-Z441,2)</f>
        <v>#REF!</v>
      </c>
      <c r="AB441" s="266">
        <f t="shared" ref="AB441:AB472" si="41">ROUND(K441+Q441-T441,2)</f>
        <v>45000</v>
      </c>
      <c r="AC441" s="26"/>
      <c r="AD441" s="26"/>
      <c r="AE441" s="26"/>
      <c r="AF441" s="26"/>
      <c r="AG441" s="27"/>
      <c r="AH441" s="26"/>
      <c r="AI441" s="26"/>
      <c r="AJ441" s="26"/>
      <c r="AK441" s="26"/>
      <c r="AL441" s="26"/>
      <c r="AM441" s="26"/>
      <c r="AN441">
        <v>27</v>
      </c>
    </row>
    <row r="442" spans="1:40" ht="14" x14ac:dyDescent="0.3">
      <c r="A44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42" s="11">
        <v>385</v>
      </c>
      <c r="C442" s="12" t="str">
        <f t="shared" si="40"/>
        <v>4级-3级</v>
      </c>
      <c r="D442" s="12" t="s">
        <v>37</v>
      </c>
      <c r="E442" s="12" t="s">
        <v>42</v>
      </c>
      <c r="F442" s="12" t="s">
        <v>33</v>
      </c>
      <c r="G442" s="85" t="s">
        <v>332</v>
      </c>
      <c r="H442" s="280">
        <f>IF(I442="主营业务收入",1,IF(I442="营业收入",2,IF(I442="租赁收入",3,IF(I442="利息收入",4,IF(I442="企业拆借利息收入",5,IF(I442="其他业务收入",6,IF(I442="其他收入",7,IF(I442="主营业务成本",8,IF(I442="营业成本",9,IF(I442="生产成本",10,IF(I442="其他业务成本",11,IF(I442="主营业务支出",12,IF(I442="其他业务支出",13,IF(I442="营业外支出",14,IF(I442="材料采购",15,IF(I442="库存商品",16,IF(I442="库存内销商品",17,IF(I442="其他应收款",18,IF(I442="长期股权投资",19,IF(I442="其他应付款",20,IF(I442="财务费用",21,IF(I442="管理费用",22,IF(I442="管理费",23,IF(I442="销售费用",24,IF(I442="投资收益",25,IF(I442="资产处置收益",26,B))))))))))))))))))))))))))</f>
        <v>8</v>
      </c>
      <c r="I442" s="363" t="s">
        <v>164</v>
      </c>
      <c r="J442" s="14" t="s">
        <v>122</v>
      </c>
      <c r="K442" s="390">
        <v>789846.47619047598</v>
      </c>
      <c r="O442" s="89"/>
      <c r="P442" s="89"/>
      <c r="Q442" s="91"/>
      <c r="R442" s="21"/>
      <c r="S442" s="21"/>
      <c r="T442" s="22"/>
      <c r="U442" s="21"/>
      <c r="V442" s="21"/>
      <c r="W442" s="22"/>
      <c r="X442" s="23"/>
      <c r="Y442" s="23"/>
      <c r="Z442" s="24"/>
      <c r="AA442" s="25" t="e">
        <f>ROUND(#REF!-W442-Z442,2)</f>
        <v>#REF!</v>
      </c>
      <c r="AB442" s="237">
        <f t="shared" si="41"/>
        <v>789846.48</v>
      </c>
      <c r="AC442" s="26"/>
      <c r="AD442" s="26"/>
      <c r="AE442" s="26"/>
      <c r="AF442" s="26"/>
      <c r="AG442" s="27"/>
      <c r="AH442" s="26"/>
      <c r="AI442" s="26"/>
      <c r="AJ442" s="26"/>
      <c r="AK442" s="26"/>
      <c r="AL442" s="26"/>
      <c r="AM442" s="26"/>
      <c r="AN442">
        <v>320</v>
      </c>
    </row>
    <row r="443" spans="1:40" ht="14" x14ac:dyDescent="0.3">
      <c r="A44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43" s="11">
        <v>262</v>
      </c>
      <c r="C443" s="12" t="str">
        <f t="shared" si="40"/>
        <v>4级-3级</v>
      </c>
      <c r="D443" s="12" t="s">
        <v>37</v>
      </c>
      <c r="E443" s="12" t="s">
        <v>66</v>
      </c>
      <c r="F443" s="12" t="s">
        <v>33</v>
      </c>
      <c r="G443" s="12" t="s">
        <v>338</v>
      </c>
      <c r="H443" s="280">
        <f>IF(I443="主营业务收入",1,IF(I443="营业收入",2,IF(I443="租赁收入",3,IF(I443="利息收入",4,IF(I443="企业拆借利息收入",5,IF(I443="其他业务收入",6,IF(I443="其他收入",7,IF(I443="主营业务成本",8,IF(I443="营业成本",9,IF(I443="生产成本",10,IF(I443="其他业务成本",11,IF(I443="主营业务支出",12,IF(I443="其他业务支出",13,IF(I443="营业外支出",14,IF(I443="材料采购",15,IF(I443="库存商品",16,IF(I443="库存内销商品",17,IF(I443="其他应收款",18,IF(I443="长期股权投资",19,IF(I443="其他应付款",20,IF(I443="财务费用",21,IF(I443="管理费用",22,IF(I443="管理费",23,IF(I443="销售费用",24,IF(I443="投资收益",25,IF(I443="资产处置收益",26,B))))))))))))))))))))))))))</f>
        <v>8</v>
      </c>
      <c r="I443" s="122" t="s">
        <v>164</v>
      </c>
      <c r="J443" s="14" t="s">
        <v>122</v>
      </c>
      <c r="K443" s="207">
        <v>717370.54</v>
      </c>
      <c r="O443" s="89"/>
      <c r="P443" s="89"/>
      <c r="Q443" s="91"/>
      <c r="R443" s="21" t="s">
        <v>99</v>
      </c>
      <c r="S443" s="21" t="s">
        <v>557</v>
      </c>
      <c r="T443" s="271">
        <v>717370.54</v>
      </c>
      <c r="U443" s="21"/>
      <c r="V443" s="21"/>
      <c r="W443" s="22"/>
      <c r="X443" s="23"/>
      <c r="Y443" s="23"/>
      <c r="Z443" s="24"/>
      <c r="AA443" s="25" t="e">
        <f>ROUND(#REF!-W443-Z443,2)</f>
        <v>#REF!</v>
      </c>
      <c r="AB443" s="266">
        <f t="shared" si="41"/>
        <v>0</v>
      </c>
      <c r="AC443" s="26"/>
      <c r="AD443" s="26"/>
      <c r="AE443" s="26"/>
      <c r="AF443" s="26"/>
      <c r="AG443" s="27"/>
      <c r="AH443" s="26"/>
      <c r="AI443" s="26"/>
      <c r="AJ443" s="26"/>
      <c r="AK443" s="26"/>
      <c r="AL443" s="26"/>
      <c r="AM443" s="26"/>
      <c r="AN443">
        <v>212</v>
      </c>
    </row>
    <row r="444" spans="1:40" ht="14" x14ac:dyDescent="0.3">
      <c r="A44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44" s="255">
        <v>398</v>
      </c>
      <c r="C444" s="12" t="str">
        <f t="shared" si="40"/>
        <v>4级-2级</v>
      </c>
      <c r="D444" s="12" t="s">
        <v>37</v>
      </c>
      <c r="E444" s="12" t="s">
        <v>42</v>
      </c>
      <c r="F444" s="12" t="s">
        <v>29</v>
      </c>
      <c r="G444" s="85" t="s">
        <v>54</v>
      </c>
      <c r="H444" s="280">
        <f>IF(I444="主营业务收入",1,IF(I444="营业收入",2,IF(I444="租赁收入",3,IF(I444="利息收入",4,IF(I444="企业拆借利息收入",5,IF(I444="其他业务收入",6,IF(I444="其他收入",7,IF(I444="主营业务成本",8,IF(I444="营业成本",9,IF(I444="生产成本",10,IF(I444="其他业务成本",11,IF(I444="主营业务支出",12,IF(I444="其他业务支出",13,IF(I444="营业外支出",14,IF(I444="材料采购",15,IF(I444="库存商品",16,IF(I444="库存内销商品",17,IF(I444="其他应收款",18,IF(I444="长期股权投资",19,IF(I444="其他应付款",20,IF(I444="财务费用",21,IF(I444="管理费用",22,IF(I444="管理费",23,IF(I444="销售费用",24,IF(I444="投资收益",25,IF(I444="资产处置收益",26,B))))))))))))))))))))))))))</f>
        <v>8</v>
      </c>
      <c r="I444" s="363" t="s">
        <v>164</v>
      </c>
      <c r="J444" s="14" t="s">
        <v>122</v>
      </c>
      <c r="K444" s="391">
        <v>698667.99047619058</v>
      </c>
      <c r="O444" s="89"/>
      <c r="P444" s="89"/>
      <c r="Q444" s="91"/>
      <c r="R444" s="21"/>
      <c r="S444" s="21"/>
      <c r="T444" s="22"/>
      <c r="U444" s="21"/>
      <c r="V444" s="318" t="s">
        <v>744</v>
      </c>
      <c r="W444" s="22"/>
      <c r="X444" s="23"/>
      <c r="Y444" s="23"/>
      <c r="Z444" s="24"/>
      <c r="AA444" s="25" t="e">
        <f>ROUND(#REF!-W444-Z444,2)</f>
        <v>#REF!</v>
      </c>
      <c r="AB444" s="266">
        <f t="shared" si="41"/>
        <v>698667.99</v>
      </c>
      <c r="AC444" s="26"/>
      <c r="AD444" s="26"/>
      <c r="AE444" s="26"/>
      <c r="AF444" s="26"/>
      <c r="AG444" s="27"/>
      <c r="AH444" s="26"/>
      <c r="AI444" s="26"/>
      <c r="AJ444" s="26"/>
      <c r="AK444" s="26"/>
      <c r="AL444" s="26"/>
      <c r="AM444" s="26"/>
      <c r="AN444">
        <v>329</v>
      </c>
    </row>
    <row r="445" spans="1:40" ht="14" x14ac:dyDescent="0.3">
      <c r="A445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45" s="11">
        <v>240</v>
      </c>
      <c r="C445" s="12" t="str">
        <f t="shared" si="40"/>
        <v>2级-2级</v>
      </c>
      <c r="D445" s="12" t="s">
        <v>243</v>
      </c>
      <c r="E445" s="13" t="s">
        <v>301</v>
      </c>
      <c r="F445" s="12" t="s">
        <v>243</v>
      </c>
      <c r="G445" s="13" t="s">
        <v>312</v>
      </c>
      <c r="H445" s="280">
        <f>IF(I445="主营业务收入",1,IF(I445="营业收入",2,IF(I445="租赁收入",3,IF(I445="利息收入",4,IF(I445="企业拆借利息收入",5,IF(I445="其他业务收入",6,IF(I445="其他收入",7,IF(I445="主营业务成本",8,IF(I445="营业成本",9,IF(I445="生产成本",10,IF(I445="其他业务成本",11,IF(I445="主营业务支出",12,IF(I445="其他业务支出",13,IF(I445="营业外支出",14,IF(I445="材料采购",15,IF(I445="库存商品",16,IF(I445="库存内销商品",17,IF(I445="其他应收款",18,IF(I445="长期股权投资",19,IF(I445="其他应付款",20,IF(I445="财务费用",21,IF(I445="管理费用",22,IF(I445="管理费",23,IF(I445="销售费用",24,IF(I445="投资收益",25,IF(I445="资产处置收益",26,B))))))))))))))))))))))))))</f>
        <v>21</v>
      </c>
      <c r="I445" s="122" t="s">
        <v>60</v>
      </c>
      <c r="J445" s="16" t="s">
        <v>313</v>
      </c>
      <c r="K445" s="207">
        <v>684000</v>
      </c>
      <c r="O445" s="89"/>
      <c r="P445" s="90"/>
      <c r="Q445" s="91"/>
      <c r="R445" s="66" t="s">
        <v>99</v>
      </c>
      <c r="S445" s="66" t="s">
        <v>32</v>
      </c>
      <c r="T445" s="67">
        <v>645283.07999999996</v>
      </c>
      <c r="U445" s="66" t="s">
        <v>782</v>
      </c>
      <c r="V445" s="66"/>
      <c r="W445" s="67"/>
      <c r="X445" s="68"/>
      <c r="Y445" s="68"/>
      <c r="Z445" s="69"/>
      <c r="AA445" s="25" t="e">
        <f>ROUND(#REF!-W445-Z445,2)</f>
        <v>#REF!</v>
      </c>
      <c r="AB445" s="266">
        <f t="shared" si="41"/>
        <v>38716.92</v>
      </c>
      <c r="AC445" s="71"/>
      <c r="AD445" s="71"/>
      <c r="AE445" s="71"/>
      <c r="AF445" s="71"/>
      <c r="AG445" s="72"/>
      <c r="AH445" s="71"/>
      <c r="AI445" s="71"/>
      <c r="AJ445" s="71"/>
      <c r="AK445" s="71"/>
      <c r="AL445" s="71"/>
      <c r="AM445" s="71"/>
      <c r="AN445">
        <v>192</v>
      </c>
    </row>
    <row r="446" spans="1:40" ht="13.75" customHeight="1" x14ac:dyDescent="0.3">
      <c r="A446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46" s="11">
        <v>248</v>
      </c>
      <c r="C446" s="12" t="str">
        <f t="shared" si="40"/>
        <v>2级-3级</v>
      </c>
      <c r="D446" s="12" t="s">
        <v>243</v>
      </c>
      <c r="E446" s="12" t="s">
        <v>64</v>
      </c>
      <c r="F446" s="12" t="s">
        <v>250</v>
      </c>
      <c r="G446" s="12" t="s">
        <v>280</v>
      </c>
      <c r="H446" s="280">
        <f>IF(I446="主营业务收入",1,IF(I446="营业收入",2,IF(I446="租赁收入",3,IF(I446="利息收入",4,IF(I446="企业拆借利息收入",5,IF(I446="其他业务收入",6,IF(I446="其他收入",7,IF(I446="主营业务成本",8,IF(I446="营业成本",9,IF(I446="生产成本",10,IF(I446="其他业务成本",11,IF(I446="主营业务支出",12,IF(I446="其他业务支出",13,IF(I446="营业外支出",14,IF(I446="材料采购",15,IF(I446="库存商品",16,IF(I446="库存内销商品",17,IF(I446="其他应收款",18,IF(I446="长期股权投资",19,IF(I446="其他应付款",20,IF(I446="财务费用",21,IF(I446="管理费用",22,IF(I446="管理费",23,IF(I446="销售费用",24,IF(I446="投资收益",25,IF(I446="资产处置收益",26,B))))))))))))))))))))))))))</f>
        <v>11</v>
      </c>
      <c r="I446" s="122" t="s">
        <v>58</v>
      </c>
      <c r="J446" s="16" t="s">
        <v>320</v>
      </c>
      <c r="K446" s="201">
        <v>681132.12</v>
      </c>
      <c r="O446" s="89"/>
      <c r="P446" s="90"/>
      <c r="Q446" s="91"/>
      <c r="R446" s="21" t="s">
        <v>99</v>
      </c>
      <c r="S446" s="21" t="s">
        <v>32</v>
      </c>
      <c r="T446" s="22">
        <v>681132.12</v>
      </c>
      <c r="U446" s="21"/>
      <c r="V446" s="21"/>
      <c r="W446" s="22"/>
      <c r="X446" s="23"/>
      <c r="Y446" s="23"/>
      <c r="Z446" s="24"/>
      <c r="AA446" s="25" t="e">
        <f>ROUND(#REF!-W446-Z446,2)</f>
        <v>#REF!</v>
      </c>
      <c r="AB446" s="266">
        <f t="shared" si="41"/>
        <v>0</v>
      </c>
      <c r="AC446" s="26"/>
      <c r="AD446" s="26"/>
      <c r="AE446" s="26"/>
      <c r="AF446" s="26"/>
      <c r="AG446" s="27"/>
      <c r="AH446" s="26"/>
      <c r="AI446" s="26"/>
      <c r="AJ446" s="26"/>
      <c r="AK446" s="26"/>
      <c r="AL446" s="26"/>
      <c r="AM446" s="26"/>
      <c r="AN446">
        <v>199</v>
      </c>
    </row>
    <row r="447" spans="1:40" ht="14" x14ac:dyDescent="0.3">
      <c r="A44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47" s="11">
        <v>373</v>
      </c>
      <c r="C447" s="12" t="str">
        <f t="shared" si="40"/>
        <v>4级-3级</v>
      </c>
      <c r="D447" s="12" t="s">
        <v>37</v>
      </c>
      <c r="E447" s="12" t="s">
        <v>42</v>
      </c>
      <c r="F447" s="12" t="s">
        <v>33</v>
      </c>
      <c r="G447" s="85" t="s">
        <v>354</v>
      </c>
      <c r="H447" s="280">
        <f>IF(I447="主营业务收入",1,IF(I447="营业收入",2,IF(I447="租赁收入",3,IF(I447="利息收入",4,IF(I447="企业拆借利息收入",5,IF(I447="其他业务收入",6,IF(I447="其他收入",7,IF(I447="主营业务成本",8,IF(I447="营业成本",9,IF(I447="生产成本",10,IF(I447="其他业务成本",11,IF(I447="主营业务支出",12,IF(I447="其他业务支出",13,IF(I447="营业外支出",14,IF(I447="材料采购",15,IF(I447="库存商品",16,IF(I447="库存内销商品",17,IF(I447="其他应收款",18,IF(I447="长期股权投资",19,IF(I447="其他应付款",20,IF(I447="财务费用",21,IF(I447="管理费用",22,IF(I447="管理费",23,IF(I447="销售费用",24,IF(I447="投资收益",25,IF(I447="资产处置收益",26,B))))))))))))))))))))))))))</f>
        <v>8</v>
      </c>
      <c r="I447" s="363" t="s">
        <v>164</v>
      </c>
      <c r="J447" s="14" t="s">
        <v>122</v>
      </c>
      <c r="K447" s="207">
        <v>671213.69523809513</v>
      </c>
      <c r="O447" s="89"/>
      <c r="P447" s="89"/>
      <c r="Q447" s="91"/>
      <c r="R447" s="21" t="s">
        <v>751</v>
      </c>
      <c r="S447" s="21" t="s">
        <v>271</v>
      </c>
      <c r="T447" s="22">
        <v>691288.78</v>
      </c>
      <c r="U447" s="21" t="s">
        <v>752</v>
      </c>
      <c r="V447" s="21"/>
      <c r="W447" s="22"/>
      <c r="X447" s="23"/>
      <c r="Y447" s="23"/>
      <c r="Z447" s="24"/>
      <c r="AA447" s="25" t="e">
        <f>ROUND(#REF!-W447-Z447,2)</f>
        <v>#REF!</v>
      </c>
      <c r="AB447" s="266">
        <f t="shared" si="41"/>
        <v>-20075.080000000002</v>
      </c>
      <c r="AC447" s="26"/>
      <c r="AD447" s="26"/>
      <c r="AE447" s="26"/>
      <c r="AF447" s="26"/>
      <c r="AG447" s="27"/>
      <c r="AH447" s="26"/>
      <c r="AI447" s="26"/>
      <c r="AJ447" s="26"/>
      <c r="AK447" s="26"/>
      <c r="AL447" s="26"/>
      <c r="AM447" s="26"/>
      <c r="AN447">
        <v>309</v>
      </c>
    </row>
    <row r="448" spans="1:40" ht="14" x14ac:dyDescent="0.3">
      <c r="A448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48" s="11">
        <v>251</v>
      </c>
      <c r="C448" s="12" t="str">
        <f t="shared" si="40"/>
        <v>2级-4级</v>
      </c>
      <c r="D448" s="12" t="s">
        <v>243</v>
      </c>
      <c r="E448" s="12" t="s">
        <v>64</v>
      </c>
      <c r="F448" s="12" t="s">
        <v>245</v>
      </c>
      <c r="G448" s="12" t="s">
        <v>42</v>
      </c>
      <c r="H448" s="280">
        <f>IF(I448="主营业务收入",1,IF(I448="营业收入",2,IF(I448="租赁收入",3,IF(I448="利息收入",4,IF(I448="企业拆借利息收入",5,IF(I448="其他业务收入",6,IF(I448="其他收入",7,IF(I448="主营业务成本",8,IF(I448="营业成本",9,IF(I448="生产成本",10,IF(I448="其他业务成本",11,IF(I448="主营业务支出",12,IF(I448="其他业务支出",13,IF(I448="营业外支出",14,IF(I448="材料采购",15,IF(I448="库存商品",16,IF(I448="库存内销商品",17,IF(I448="其他应收款",18,IF(I448="长期股权投资",19,IF(I448="其他应付款",20,IF(I448="财务费用",21,IF(I448="管理费用",22,IF(I448="管理费",23,IF(I448="销售费用",24,IF(I448="投资收益",25,IF(I448="资产处置收益",26,B))))))))))))))))))))))))))</f>
        <v>11</v>
      </c>
      <c r="I448" s="122" t="s">
        <v>58</v>
      </c>
      <c r="J448" s="16" t="s">
        <v>303</v>
      </c>
      <c r="K448" s="207">
        <v>603378.49</v>
      </c>
      <c r="O448" s="89"/>
      <c r="P448" s="89"/>
      <c r="Q448" s="91"/>
      <c r="R448" s="21" t="s">
        <v>677</v>
      </c>
      <c r="S448" s="21" t="s">
        <v>729</v>
      </c>
      <c r="T448" s="22">
        <v>603378.49</v>
      </c>
      <c r="U448" s="21"/>
      <c r="V448" s="21"/>
      <c r="W448" s="22"/>
      <c r="X448" s="23"/>
      <c r="Y448" s="23"/>
      <c r="Z448" s="24"/>
      <c r="AA448" s="25" t="e">
        <f>ROUND(#REF!-W448-Z448,2)</f>
        <v>#REF!</v>
      </c>
      <c r="AB448" s="266">
        <f t="shared" si="41"/>
        <v>0</v>
      </c>
      <c r="AC448" s="26"/>
      <c r="AD448" s="26"/>
      <c r="AE448" s="26"/>
      <c r="AF448" s="26"/>
      <c r="AG448" s="27"/>
      <c r="AH448" s="26"/>
      <c r="AI448" s="26"/>
      <c r="AJ448" s="26"/>
      <c r="AK448" s="26"/>
      <c r="AL448" s="26"/>
      <c r="AM448" s="26"/>
      <c r="AN448">
        <v>201</v>
      </c>
    </row>
    <row r="449" spans="1:40" ht="14" x14ac:dyDescent="0.3">
      <c r="A449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49" s="11">
        <v>33</v>
      </c>
      <c r="C449" s="12" t="str">
        <f t="shared" si="40"/>
        <v>1级-4级</v>
      </c>
      <c r="D449" s="12" t="s">
        <v>27</v>
      </c>
      <c r="E449" s="12" t="s">
        <v>28</v>
      </c>
      <c r="F449" s="12" t="s">
        <v>37</v>
      </c>
      <c r="G449" s="12" t="s">
        <v>66</v>
      </c>
      <c r="H449" s="280">
        <f>IF(I449="主营业务收入",1,IF(I449="营业收入",2,IF(I449="租赁收入",3,IF(I449="利息收入",4,IF(I449="企业拆借利息收入",5,IF(I449="其他业务收入",6,IF(I449="其他收入",7,IF(I449="主营业务成本",8,IF(I449="营业成本",9,IF(I449="生产成本",10,IF(I449="其他业务成本",11,IF(I449="主营业务支出",12,IF(I449="其他业务支出",13,IF(I449="营业外支出",14,IF(I449="材料采购",15,IF(I449="库存商品",16,IF(I449="库存内销商品",17,IF(I449="其他应收款",18,IF(I449="长期股权投资",19,IF(I449="其他应付款",20,IF(I449="财务费用",21,IF(I449="管理费用",22,IF(I449="管理费",23,IF(I449="销售费用",24,IF(I449="投资收益",25,IF(I449="资产处置收益",26,B))))))))))))))))))))))))))</f>
        <v>21</v>
      </c>
      <c r="I449" s="122" t="s">
        <v>60</v>
      </c>
      <c r="J449" s="14" t="s">
        <v>32</v>
      </c>
      <c r="K449" s="207">
        <v>600000</v>
      </c>
      <c r="O449" s="89"/>
      <c r="P449" s="89"/>
      <c r="Q449" s="91"/>
      <c r="R449" s="21" t="s">
        <v>349</v>
      </c>
      <c r="S449" s="21" t="s">
        <v>32</v>
      </c>
      <c r="T449" s="22">
        <v>566037.72</v>
      </c>
      <c r="U449" s="21"/>
      <c r="V449" s="21"/>
      <c r="W449" s="22"/>
      <c r="X449" s="23"/>
      <c r="Y449" s="23"/>
      <c r="Z449" s="24"/>
      <c r="AA449" s="25" t="e">
        <f>ROUND(#REF!-W449-Z449,2)</f>
        <v>#REF!</v>
      </c>
      <c r="AB449" s="266">
        <f t="shared" si="41"/>
        <v>33962.28</v>
      </c>
      <c r="AC449" s="26"/>
      <c r="AD449" s="26"/>
      <c r="AE449" s="26"/>
      <c r="AF449" s="26"/>
      <c r="AG449" s="27"/>
      <c r="AH449" s="26"/>
      <c r="AI449" s="26"/>
      <c r="AJ449" s="26"/>
      <c r="AK449" s="26"/>
      <c r="AL449" s="26"/>
      <c r="AM449" s="26"/>
      <c r="AN449">
        <v>29</v>
      </c>
    </row>
    <row r="450" spans="1:40" ht="14" x14ac:dyDescent="0.3">
      <c r="A45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50" s="11">
        <v>382</v>
      </c>
      <c r="C450" s="12" t="str">
        <f t="shared" si="40"/>
        <v>4级-3级</v>
      </c>
      <c r="D450" s="12" t="s">
        <v>37</v>
      </c>
      <c r="E450" s="12" t="s">
        <v>42</v>
      </c>
      <c r="F450" s="12" t="s">
        <v>33</v>
      </c>
      <c r="G450" s="85" t="s">
        <v>159</v>
      </c>
      <c r="H450" s="280">
        <f>IF(I450="主营业务收入",1,IF(I450="营业收入",2,IF(I450="租赁收入",3,IF(I450="利息收入",4,IF(I450="企业拆借利息收入",5,IF(I450="其他业务收入",6,IF(I450="其他收入",7,IF(I450="主营业务成本",8,IF(I450="营业成本",9,IF(I450="生产成本",10,IF(I450="其他业务成本",11,IF(I450="主营业务支出",12,IF(I450="其他业务支出",13,IF(I450="营业外支出",14,IF(I450="材料采购",15,IF(I450="库存商品",16,IF(I450="库存内销商品",17,IF(I450="其他应收款",18,IF(I450="长期股权投资",19,IF(I450="其他应付款",20,IF(I450="财务费用",21,IF(I450="管理费用",22,IF(I450="管理费",23,IF(I450="销售费用",24,IF(I450="投资收益",25,IF(I450="资产处置收益",26,B))))))))))))))))))))))))))</f>
        <v>8</v>
      </c>
      <c r="I450" s="363" t="s">
        <v>164</v>
      </c>
      <c r="J450" s="14" t="s">
        <v>122</v>
      </c>
      <c r="K450" s="207">
        <v>556467.05714285711</v>
      </c>
      <c r="O450" s="89"/>
      <c r="P450" s="89"/>
      <c r="Q450" s="91"/>
      <c r="R450" s="21" t="s">
        <v>748</v>
      </c>
      <c r="S450" s="21" t="s">
        <v>749</v>
      </c>
      <c r="T450" s="22">
        <v>515985.44</v>
      </c>
      <c r="U450" s="21"/>
      <c r="V450" s="21"/>
      <c r="W450" s="22"/>
      <c r="X450" s="23"/>
      <c r="Y450" s="23"/>
      <c r="Z450" s="24"/>
      <c r="AA450" s="25" t="e">
        <f>ROUND(#REF!-W450-Z450,2)</f>
        <v>#REF!</v>
      </c>
      <c r="AB450" s="266">
        <f t="shared" si="41"/>
        <v>40481.620000000003</v>
      </c>
      <c r="AC450" s="26"/>
      <c r="AD450" s="26"/>
      <c r="AE450" s="26"/>
      <c r="AF450" s="26"/>
      <c r="AG450" s="27"/>
      <c r="AH450" s="26"/>
      <c r="AI450" s="26"/>
      <c r="AJ450" s="26"/>
      <c r="AK450" s="26"/>
      <c r="AL450" s="26"/>
      <c r="AM450" s="26"/>
      <c r="AN450">
        <v>318</v>
      </c>
    </row>
    <row r="451" spans="1:40" ht="14" x14ac:dyDescent="0.3">
      <c r="A451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451" s="11">
        <v>68</v>
      </c>
      <c r="C451" s="12" t="str">
        <f t="shared" si="40"/>
        <v>2级-2级</v>
      </c>
      <c r="D451" s="12" t="s">
        <v>29</v>
      </c>
      <c r="E451" s="12" t="s">
        <v>125</v>
      </c>
      <c r="F451" s="12" t="s">
        <v>29</v>
      </c>
      <c r="G451" s="12" t="s">
        <v>47</v>
      </c>
      <c r="H451" s="280">
        <f>IF(I451="主营业务收入",1,IF(I451="营业收入",2,IF(I451="租赁收入",3,IF(I451="利息收入",4,IF(I451="企业拆借利息收入",5,IF(I451="其他业务收入",6,IF(I451="其他收入",7,IF(I451="主营业务成本",8,IF(I451="营业成本",9,IF(I451="生产成本",10,IF(I451="其他业务成本",11,IF(I451="主营业务支出",12,IF(I451="其他业务支出",13,IF(I451="营业外支出",14,IF(I451="材料采购",15,IF(I451="库存商品",16,IF(I451="库存内销商品",17,IF(I451="其他应收款",18,IF(I451="长期股权投资",19,IF(I451="其他应付款",20,IF(I451="财务费用",21,IF(I451="管理费用",22,IF(I451="管理费",23,IF(I451="销售费用",24,IF(I451="投资收益",25,IF(I451="资产处置收益",26,B))))))))))))))))))))))))))</f>
        <v>21</v>
      </c>
      <c r="I451" s="122" t="s">
        <v>60</v>
      </c>
      <c r="J451" s="16"/>
      <c r="K451" s="207">
        <v>482875</v>
      </c>
      <c r="O451" s="89"/>
      <c r="P451" s="89"/>
      <c r="Q451" s="91"/>
      <c r="R451" s="21" t="s">
        <v>678</v>
      </c>
      <c r="S451" s="21"/>
      <c r="T451" s="22">
        <v>455542.45</v>
      </c>
      <c r="U451" s="21"/>
      <c r="V451" s="21"/>
      <c r="W451" s="22"/>
      <c r="X451" s="23"/>
      <c r="Y451" s="23"/>
      <c r="Z451" s="24"/>
      <c r="AA451" s="25" t="e">
        <f>ROUND(#REF!-W451-Z451,2)</f>
        <v>#REF!</v>
      </c>
      <c r="AB451" s="266">
        <f t="shared" si="41"/>
        <v>27332.55</v>
      </c>
      <c r="AC451" s="26"/>
      <c r="AD451" s="26"/>
      <c r="AE451" s="26"/>
      <c r="AF451" s="26"/>
      <c r="AG451" s="27"/>
      <c r="AH451" s="26"/>
      <c r="AI451" s="26"/>
      <c r="AJ451" s="26"/>
      <c r="AK451" s="26"/>
      <c r="AL451" s="26"/>
      <c r="AM451" s="26"/>
      <c r="AN451">
        <v>56</v>
      </c>
    </row>
    <row r="452" spans="1:40" ht="14" x14ac:dyDescent="0.3">
      <c r="A452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52" s="11">
        <v>27</v>
      </c>
      <c r="C452" s="12" t="str">
        <f t="shared" si="40"/>
        <v>1级-2级</v>
      </c>
      <c r="D452" s="12" t="s">
        <v>27</v>
      </c>
      <c r="E452" s="12" t="s">
        <v>28</v>
      </c>
      <c r="F452" s="12" t="s">
        <v>29</v>
      </c>
      <c r="G452" s="12" t="s">
        <v>63</v>
      </c>
      <c r="H452" s="280">
        <f>IF(I452="主营业务收入",1,IF(I452="营业收入",2,IF(I452="租赁收入",3,IF(I452="利息收入",4,IF(I452="企业拆借利息收入",5,IF(I452="其他业务收入",6,IF(I452="其他收入",7,IF(I452="主营业务成本",8,IF(I452="营业成本",9,IF(I452="生产成本",10,IF(I452="其他业务成本",11,IF(I452="主营业务支出",12,IF(I452="其他业务支出",13,IF(I452="营业外支出",14,IF(I452="材料采购",15,IF(I452="库存商品",16,IF(I452="库存内销商品",17,IF(I452="其他应收款",18,IF(I452="长期股权投资",19,IF(I452="其他应付款",20,IF(I452="财务费用",21,IF(I452="管理费用",22,IF(I452="管理费",23,IF(I452="销售费用",24,IF(I452="投资收益",25,IF(I452="资产处置收益",26,B))))))))))))))))))))))))))</f>
        <v>21</v>
      </c>
      <c r="I452" s="122" t="s">
        <v>60</v>
      </c>
      <c r="J452" s="14" t="s">
        <v>32</v>
      </c>
      <c r="K452" s="207">
        <v>450000</v>
      </c>
      <c r="O452" s="89"/>
      <c r="P452" s="89"/>
      <c r="Q452" s="91"/>
      <c r="R452" s="275" t="s">
        <v>99</v>
      </c>
      <c r="S452" s="275" t="s">
        <v>32</v>
      </c>
      <c r="T452" s="22">
        <v>424528.31999999989</v>
      </c>
      <c r="U452" s="21"/>
      <c r="V452" s="21"/>
      <c r="W452" s="22"/>
      <c r="X452" s="23"/>
      <c r="Y452" s="23"/>
      <c r="Z452" s="24"/>
      <c r="AA452" s="25" t="e">
        <f>ROUND(#REF!-W452-Z452,2)</f>
        <v>#REF!</v>
      </c>
      <c r="AB452" s="266">
        <f t="shared" si="41"/>
        <v>25471.68</v>
      </c>
      <c r="AC452" s="26"/>
      <c r="AD452" s="26"/>
      <c r="AE452" s="26"/>
      <c r="AF452" s="26"/>
      <c r="AG452" s="27"/>
      <c r="AH452" s="26"/>
      <c r="AI452" s="26"/>
      <c r="AJ452" s="26"/>
      <c r="AK452" s="26"/>
      <c r="AL452" s="26"/>
      <c r="AM452" s="26"/>
      <c r="AN452">
        <v>24</v>
      </c>
    </row>
    <row r="453" spans="1:40" ht="14" x14ac:dyDescent="0.3">
      <c r="A453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53" s="11">
        <v>184</v>
      </c>
      <c r="C453" s="12" t="str">
        <f t="shared" si="40"/>
        <v>2级-2级</v>
      </c>
      <c r="D453" s="12" t="s">
        <v>29</v>
      </c>
      <c r="E453" s="12" t="s">
        <v>259</v>
      </c>
      <c r="F453" s="12" t="s">
        <v>29</v>
      </c>
      <c r="G453" s="12" t="s">
        <v>64</v>
      </c>
      <c r="H453" s="280">
        <f>IF(I453="主营业务收入",1,IF(I453="营业收入",2,IF(I453="租赁收入",3,IF(I453="利息收入",4,IF(I453="企业拆借利息收入",5,IF(I453="其他业务收入",6,IF(I453="其他收入",7,IF(I453="主营业务成本",8,IF(I453="营业成本",9,IF(I453="生产成本",10,IF(I453="其他业务成本",11,IF(I453="主营业务支出",12,IF(I453="其他业务支出",13,IF(I453="营业外支出",14,IF(I453="材料采购",15,IF(I453="库存商品",16,IF(I453="库存内销商品",17,IF(I453="其他应收款",18,IF(I453="长期股权投资",19,IF(I453="其他应付款",20,IF(I453="财务费用",21,IF(I453="管理费用",22,IF(I453="管理费",23,IF(I453="销售费用",24,IF(I453="投资收益",25,IF(I453="资产处置收益",26,B))))))))))))))))))))))))))</f>
        <v>21</v>
      </c>
      <c r="I453" s="122" t="s">
        <v>60</v>
      </c>
      <c r="J453" s="16"/>
      <c r="K453" s="207">
        <v>376415.04</v>
      </c>
      <c r="O453" s="89"/>
      <c r="P453" s="90"/>
      <c r="Q453" s="91"/>
      <c r="R453" s="66" t="s">
        <v>99</v>
      </c>
      <c r="S453" s="66" t="s">
        <v>320</v>
      </c>
      <c r="T453" s="67">
        <v>376415.04</v>
      </c>
      <c r="U453" s="66"/>
      <c r="V453" s="66"/>
      <c r="W453" s="67"/>
      <c r="X453" s="66"/>
      <c r="Y453" s="68"/>
      <c r="Z453" s="69"/>
      <c r="AA453" s="25" t="e">
        <f>ROUND(#REF!-W453-Z453,2)</f>
        <v>#REF!</v>
      </c>
      <c r="AB453" s="266">
        <f t="shared" si="41"/>
        <v>0</v>
      </c>
      <c r="AC453" s="71"/>
      <c r="AD453" s="71"/>
      <c r="AE453" s="71"/>
      <c r="AF453" s="71"/>
      <c r="AG453" s="72"/>
      <c r="AH453" s="71"/>
      <c r="AI453" s="71"/>
      <c r="AJ453" s="71"/>
      <c r="AK453" s="71"/>
      <c r="AL453" s="71"/>
      <c r="AM453" s="71"/>
      <c r="AN453">
        <v>167</v>
      </c>
    </row>
    <row r="454" spans="1:40" ht="14" x14ac:dyDescent="0.3">
      <c r="A454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54" s="11">
        <v>239</v>
      </c>
      <c r="C454" s="12" t="str">
        <f t="shared" si="40"/>
        <v>2级-4级</v>
      </c>
      <c r="D454" s="12" t="s">
        <v>243</v>
      </c>
      <c r="E454" s="13" t="s">
        <v>301</v>
      </c>
      <c r="F454" s="13" t="s">
        <v>37</v>
      </c>
      <c r="G454" s="13" t="s">
        <v>247</v>
      </c>
      <c r="H454" s="280">
        <f>IF(I454="主营业务收入",1,IF(I454="营业收入",2,IF(I454="租赁收入",3,IF(I454="利息收入",4,IF(I454="企业拆借利息收入",5,IF(I454="其他业务收入",6,IF(I454="其他收入",7,IF(I454="主营业务成本",8,IF(I454="营业成本",9,IF(I454="生产成本",10,IF(I454="其他业务成本",11,IF(I454="主营业务支出",12,IF(I454="其他业务支出",13,IF(I454="营业外支出",14,IF(I454="材料采购",15,IF(I454="库存商品",16,IF(I454="库存内销商品",17,IF(I454="其他应收款",18,IF(I454="长期股权投资",19,IF(I454="其他应付款",20,IF(I454="财务费用",21,IF(I454="管理费用",22,IF(I454="管理费",23,IF(I454="销售费用",24,IF(I454="投资收益",25,IF(I454="资产处置收益",26,B))))))))))))))))))))))))))</f>
        <v>22</v>
      </c>
      <c r="I454" s="122" t="s">
        <v>68</v>
      </c>
      <c r="J454" s="16" t="s">
        <v>311</v>
      </c>
      <c r="K454" s="207">
        <v>374708.3</v>
      </c>
      <c r="O454" s="89"/>
      <c r="P454" s="90"/>
      <c r="Q454" s="91"/>
      <c r="R454" s="66" t="s">
        <v>677</v>
      </c>
      <c r="S454" s="66" t="s">
        <v>729</v>
      </c>
      <c r="T454" s="67">
        <v>130043.8</v>
      </c>
      <c r="U454" s="66"/>
      <c r="V454" s="66"/>
      <c r="W454" s="67"/>
      <c r="X454" s="68"/>
      <c r="Y454" s="68"/>
      <c r="Z454" s="69"/>
      <c r="AA454" s="25" t="e">
        <f>ROUND(#REF!-W454-Z454,2)</f>
        <v>#REF!</v>
      </c>
      <c r="AB454" s="266">
        <f t="shared" si="41"/>
        <v>244664.5</v>
      </c>
      <c r="AC454" s="71"/>
      <c r="AD454" s="71"/>
      <c r="AE454" s="71"/>
      <c r="AF454" s="71"/>
      <c r="AG454" s="72"/>
      <c r="AH454" s="71"/>
      <c r="AI454" s="71"/>
      <c r="AJ454" s="71"/>
      <c r="AK454" s="71"/>
      <c r="AL454" s="71"/>
      <c r="AM454" s="71"/>
      <c r="AN454">
        <v>191</v>
      </c>
    </row>
    <row r="455" spans="1:40" ht="14" x14ac:dyDescent="0.3">
      <c r="A45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55" s="11">
        <v>352</v>
      </c>
      <c r="C455" s="12" t="str">
        <f t="shared" si="40"/>
        <v>4级-2级</v>
      </c>
      <c r="D455" s="12" t="s">
        <v>37</v>
      </c>
      <c r="E455" s="12" t="s">
        <v>42</v>
      </c>
      <c r="F455" s="12" t="s">
        <v>29</v>
      </c>
      <c r="G455" s="85" t="s">
        <v>64</v>
      </c>
      <c r="H455" s="280">
        <f>IF(I455="主营业务收入",1,IF(I455="营业收入",2,IF(I455="租赁收入",3,IF(I455="利息收入",4,IF(I455="企业拆借利息收入",5,IF(I455="其他业务收入",6,IF(I455="其他收入",7,IF(I455="主营业务成本",8,IF(I455="营业成本",9,IF(I455="生产成本",10,IF(I455="其他业务成本",11,IF(I455="主营业务支出",12,IF(I455="其他业务支出",13,IF(I455="营业外支出",14,IF(I455="材料采购",15,IF(I455="库存商品",16,IF(I455="库存内销商品",17,IF(I455="其他应收款",18,IF(I455="长期股权投资",19,IF(I455="其他应付款",20,IF(I455="财务费用",21,IF(I455="管理费用",22,IF(I455="管理费",23,IF(I455="销售费用",24,IF(I455="投资收益",25,IF(I455="资产处置收益",26,B))))))))))))))))))))))))))</f>
        <v>8</v>
      </c>
      <c r="I455" s="363" t="s">
        <v>164</v>
      </c>
      <c r="J455" s="14" t="s">
        <v>122</v>
      </c>
      <c r="K455" s="207">
        <v>355777.00952380954</v>
      </c>
      <c r="O455" s="89"/>
      <c r="P455" s="89"/>
      <c r="Q455" s="91"/>
      <c r="R455" s="21" t="s">
        <v>99</v>
      </c>
      <c r="S455" s="21" t="s">
        <v>122</v>
      </c>
      <c r="T455" s="22">
        <v>101124.52</v>
      </c>
      <c r="U455" s="21" t="s">
        <v>782</v>
      </c>
      <c r="V455" s="21"/>
      <c r="W455" s="22"/>
      <c r="X455" s="23"/>
      <c r="Y455" s="23"/>
      <c r="Z455" s="24"/>
      <c r="AA455" s="25" t="e">
        <f>ROUND(#REF!-W455-Z455,2)</f>
        <v>#REF!</v>
      </c>
      <c r="AB455" s="266">
        <f t="shared" si="41"/>
        <v>254652.49</v>
      </c>
      <c r="AC455" s="26"/>
      <c r="AD455" s="26"/>
      <c r="AE455" s="26"/>
      <c r="AF455" s="26"/>
      <c r="AG455" s="27"/>
      <c r="AH455" s="26"/>
      <c r="AI455" s="26"/>
      <c r="AJ455" s="26"/>
      <c r="AK455" s="26"/>
      <c r="AL455" s="26"/>
      <c r="AM455" s="26"/>
      <c r="AN455">
        <v>292</v>
      </c>
    </row>
    <row r="456" spans="1:40" ht="13" customHeight="1" x14ac:dyDescent="0.3">
      <c r="A456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456" s="11">
        <v>499</v>
      </c>
      <c r="C456" s="12" t="str">
        <f t="shared" si="40"/>
        <v>2级-3级</v>
      </c>
      <c r="D456" s="12" t="s">
        <v>29</v>
      </c>
      <c r="E456" s="13" t="s">
        <v>56</v>
      </c>
      <c r="F456" s="12" t="s">
        <v>33</v>
      </c>
      <c r="G456" s="12" t="s">
        <v>481</v>
      </c>
      <c r="H456" s="280">
        <f>IF(I456="主营业务收入",1,IF(I456="营业收入",2,IF(I456="租赁收入",3,IF(I456="利息收入",4,IF(I456="企业拆借利息收入",5,IF(I456="其他业务收入",6,IF(I456="其他收入",7,IF(I456="主营业务成本",8,IF(I456="营业成本",9,IF(I456="生产成本",10,IF(I456="其他业务成本",11,IF(I456="主营业务支出",12,IF(I456="其他业务支出",13,IF(I456="营业外支出",14,IF(I456="材料采购",15,IF(I456="库存商品",16,IF(I456="库存内销商品",17,IF(I456="其他应收款",18,IF(I456="长期股权投资",19,IF(I456="其他应付款",20,IF(I456="财务费用",21,IF(I456="管理费用",22,IF(I456="管理费",23,IF(I456="销售费用",24,IF(I456="投资收益",25,IF(I456="资产处置收益",26,B))))))))))))))))))))))))))</f>
        <v>22</v>
      </c>
      <c r="I456" s="122" t="s">
        <v>68</v>
      </c>
      <c r="J456" s="204" t="s">
        <v>653</v>
      </c>
      <c r="K456" s="207">
        <f>341348.51+6401.73</f>
        <v>347750.24</v>
      </c>
      <c r="O456" s="89"/>
      <c r="P456" s="89"/>
      <c r="Q456" s="90"/>
      <c r="R456" s="21" t="s">
        <v>99</v>
      </c>
      <c r="S456" s="66" t="s">
        <v>306</v>
      </c>
      <c r="T456" s="66">
        <v>294357.93</v>
      </c>
      <c r="U456" s="67"/>
      <c r="V456" s="66"/>
      <c r="W456" s="66"/>
      <c r="X456" s="67"/>
      <c r="Y456" s="68"/>
      <c r="Z456" s="68"/>
      <c r="AA456" s="25" t="e">
        <f>ROUND(#REF!-W456-Z456,2)</f>
        <v>#REF!</v>
      </c>
      <c r="AB456" s="266">
        <f t="shared" si="41"/>
        <v>53392.31</v>
      </c>
      <c r="AC456" s="26"/>
      <c r="AD456" s="71"/>
      <c r="AE456" s="71"/>
      <c r="AF456" s="71"/>
      <c r="AG456" s="71"/>
      <c r="AH456" s="72"/>
      <c r="AI456" s="71"/>
      <c r="AJ456" s="71"/>
      <c r="AK456" s="71"/>
      <c r="AL456" s="71"/>
      <c r="AM456" s="71"/>
      <c r="AN456">
        <v>394</v>
      </c>
    </row>
    <row r="457" spans="1:40" ht="14" x14ac:dyDescent="0.3">
      <c r="A45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57" s="11">
        <v>261</v>
      </c>
      <c r="C457" s="12" t="str">
        <f t="shared" si="40"/>
        <v>4级-3级</v>
      </c>
      <c r="D457" s="12" t="s">
        <v>37</v>
      </c>
      <c r="E457" s="12" t="s">
        <v>66</v>
      </c>
      <c r="F457" s="12" t="s">
        <v>33</v>
      </c>
      <c r="G457" s="12" t="s">
        <v>337</v>
      </c>
      <c r="H457" s="280">
        <f>IF(I457="主营业务收入",1,IF(I457="营业收入",2,IF(I457="租赁收入",3,IF(I457="利息收入",4,IF(I457="企业拆借利息收入",5,IF(I457="其他业务收入",6,IF(I457="其他收入",7,IF(I457="主营业务成本",8,IF(I457="营业成本",9,IF(I457="生产成本",10,IF(I457="其他业务成本",11,IF(I457="主营业务支出",12,IF(I457="其他业务支出",13,IF(I457="营业外支出",14,IF(I457="材料采购",15,IF(I457="库存商品",16,IF(I457="库存内销商品",17,IF(I457="其他应收款",18,IF(I457="长期股权投资",19,IF(I457="其他应付款",20,IF(I457="财务费用",21,IF(I457="管理费用",22,IF(I457="管理费",23,IF(I457="销售费用",24,IF(I457="投资收益",25,IF(I457="资产处置收益",26,B))))))))))))))))))))))))))</f>
        <v>8</v>
      </c>
      <c r="I457" s="122" t="s">
        <v>164</v>
      </c>
      <c r="J457" s="14" t="s">
        <v>122</v>
      </c>
      <c r="K457" s="207">
        <v>334773.15999999997</v>
      </c>
      <c r="O457" s="89"/>
      <c r="P457" s="89"/>
      <c r="Q457" s="91"/>
      <c r="R457" s="21" t="s">
        <v>99</v>
      </c>
      <c r="S457" s="21" t="s">
        <v>43</v>
      </c>
      <c r="T457" s="22">
        <v>334773.15999999997</v>
      </c>
      <c r="U457" s="21"/>
      <c r="V457" s="21"/>
      <c r="W457" s="22"/>
      <c r="X457" s="23"/>
      <c r="Y457" s="23"/>
      <c r="Z457" s="24"/>
      <c r="AA457" s="25" t="e">
        <f>ROUND(#REF!-W457-Z457,2)</f>
        <v>#REF!</v>
      </c>
      <c r="AB457" s="266">
        <f t="shared" si="41"/>
        <v>0</v>
      </c>
      <c r="AC457" s="26"/>
      <c r="AD457" s="26"/>
      <c r="AE457" s="26"/>
      <c r="AF457" s="26"/>
      <c r="AG457" s="27"/>
      <c r="AH457" s="26"/>
      <c r="AI457" s="26"/>
      <c r="AJ457" s="26"/>
      <c r="AK457" s="26"/>
      <c r="AL457" s="26"/>
      <c r="AM457" s="26"/>
      <c r="AN457">
        <v>211</v>
      </c>
    </row>
    <row r="458" spans="1:40" ht="14" x14ac:dyDescent="0.3">
      <c r="A458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58" s="11">
        <v>131</v>
      </c>
      <c r="C458" s="12" t="str">
        <f t="shared" si="40"/>
        <v>2级-3级</v>
      </c>
      <c r="D458" s="12" t="s">
        <v>29</v>
      </c>
      <c r="E458" s="12" t="s">
        <v>50</v>
      </c>
      <c r="F458" s="12" t="s">
        <v>33</v>
      </c>
      <c r="G458" s="12" t="s">
        <v>214</v>
      </c>
      <c r="H458" s="280">
        <f>IF(I458="主营业务收入",1,IF(I458="营业收入",2,IF(I458="租赁收入",3,IF(I458="利息收入",4,IF(I458="企业拆借利息收入",5,IF(I458="其他业务收入",6,IF(I458="其他收入",7,IF(I458="主营业务成本",8,IF(I458="营业成本",9,IF(I458="生产成本",10,IF(I458="其他业务成本",11,IF(I458="主营业务支出",12,IF(I458="其他业务支出",13,IF(I458="营业外支出",14,IF(I458="材料采购",15,IF(I458="库存商品",16,IF(I458="库存内销商品",17,IF(I458="其他应收款",18,IF(I458="长期股权投资",19,IF(I458="其他应付款",20,IF(I458="财务费用",21,IF(I458="管理费用",22,IF(I458="管理费",23,IF(I458="销售费用",24,IF(I458="投资收益",25,IF(I458="资产处置收益",26,B))))))))))))))))))))))))))</f>
        <v>8</v>
      </c>
      <c r="I458" s="122" t="s">
        <v>164</v>
      </c>
      <c r="J458" s="14" t="s">
        <v>212</v>
      </c>
      <c r="K458" s="201">
        <v>321333.75</v>
      </c>
      <c r="O458" s="89"/>
      <c r="P458" s="89"/>
      <c r="Q458" s="91"/>
      <c r="R458" s="21" t="s">
        <v>144</v>
      </c>
      <c r="S458" s="21" t="s">
        <v>783</v>
      </c>
      <c r="T458" s="22">
        <v>435930.92999999993</v>
      </c>
      <c r="U458" s="21"/>
      <c r="V458" s="21"/>
      <c r="W458" s="22"/>
      <c r="X458" s="23"/>
      <c r="Y458" s="23"/>
      <c r="Z458" s="24"/>
      <c r="AA458" s="25" t="e">
        <f>ROUND(#REF!-W458-Z458,2)</f>
        <v>#REF!</v>
      </c>
      <c r="AB458" s="266">
        <f t="shared" si="41"/>
        <v>-114597.18</v>
      </c>
      <c r="AC458" s="26"/>
      <c r="AD458" s="26"/>
      <c r="AE458" s="26"/>
      <c r="AF458" s="26"/>
      <c r="AG458" s="27"/>
      <c r="AH458" s="26"/>
      <c r="AI458" s="26"/>
      <c r="AJ458" s="26"/>
      <c r="AK458" s="26"/>
      <c r="AL458" s="26"/>
      <c r="AM458" s="26"/>
      <c r="AN458">
        <v>116</v>
      </c>
    </row>
    <row r="459" spans="1:40" ht="14" x14ac:dyDescent="0.3">
      <c r="A459" s="174" t="str">
        <f>HYPERLINK("C:\Users\chizh\Desktop\ffcell\提取结果.xlsx#'2内部关联交易-1'!A1","[提取结果.xlsx]2内部关联交易-1")</f>
        <v>[提取结果.xlsx]2内部关联交易-1</v>
      </c>
      <c r="B459" s="11">
        <v>477</v>
      </c>
      <c r="C459" s="12" t="str">
        <f t="shared" si="40"/>
        <v>3级-4级</v>
      </c>
      <c r="D459" s="12" t="s">
        <v>33</v>
      </c>
      <c r="E459" s="85" t="s">
        <v>112</v>
      </c>
      <c r="F459" s="12" t="s">
        <v>37</v>
      </c>
      <c r="G459" s="85" t="s">
        <v>246</v>
      </c>
      <c r="H459" s="280">
        <f>IF(I459="主营业务收入",1,IF(I459="营业收入",2,IF(I459="租赁收入",3,IF(I459="利息收入",4,IF(I459="企业拆借利息收入",5,IF(I459="其他业务收入",6,IF(I459="其他收入",7,IF(I459="主营业务成本",8,IF(I459="营业成本",9,IF(I459="生产成本",10,IF(I459="其他业务成本",11,IF(I459="主营业务支出",12,IF(I459="其他业务支出",13,IF(I459="营业外支出",14,IF(I459="材料采购",15,IF(I459="库存商品",16,IF(I459="库存内销商品",17,IF(I459="其他应收款",18,IF(I459="长期股权投资",19,IF(I459="其他应付款",20,IF(I459="财务费用",21,IF(I459="管理费用",22,IF(I459="管理费",23,IF(I459="销售费用",24,IF(I459="投资收益",25,IF(I459="资产处置收益",26,B))))))))))))))))))))))))))</f>
        <v>15</v>
      </c>
      <c r="I459" s="363" t="s">
        <v>422</v>
      </c>
      <c r="J459" s="87" t="s">
        <v>422</v>
      </c>
      <c r="K459" s="207">
        <v>313274.34000000003</v>
      </c>
      <c r="O459" s="89"/>
      <c r="P459" s="90"/>
      <c r="Q459" s="91"/>
      <c r="R459" s="21"/>
      <c r="S459" s="21"/>
      <c r="T459" s="22"/>
      <c r="U459" s="21"/>
      <c r="V459" s="21"/>
      <c r="W459" s="22"/>
      <c r="X459" s="23"/>
      <c r="Y459" s="23"/>
      <c r="Z459" s="24"/>
      <c r="AA459" s="25" t="e">
        <f>ROUND(#REF!-W459-Z459,2)</f>
        <v>#REF!</v>
      </c>
      <c r="AB459" s="266">
        <f t="shared" si="41"/>
        <v>313274.34000000003</v>
      </c>
      <c r="AC459" s="26"/>
      <c r="AD459" s="26"/>
      <c r="AE459" s="26"/>
      <c r="AF459" s="26"/>
      <c r="AG459" s="27"/>
      <c r="AH459" s="26"/>
      <c r="AI459" s="26"/>
      <c r="AJ459" s="26"/>
      <c r="AK459" s="26"/>
      <c r="AL459" s="26"/>
      <c r="AM459" s="26"/>
      <c r="AN459">
        <v>379</v>
      </c>
    </row>
    <row r="460" spans="1:40" ht="14" customHeight="1" x14ac:dyDescent="0.3">
      <c r="A46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60" s="11">
        <v>601</v>
      </c>
      <c r="C460" s="120" t="str">
        <f t="shared" si="40"/>
        <v>3级-4级</v>
      </c>
      <c r="D460" s="120" t="s">
        <v>33</v>
      </c>
      <c r="E460" s="120" t="s">
        <v>231</v>
      </c>
      <c r="F460" s="120" t="s">
        <v>37</v>
      </c>
      <c r="G460" s="120" t="s">
        <v>66</v>
      </c>
      <c r="H460" s="280">
        <f>IF(I460="主营业务收入",1,IF(I460="营业收入",2,IF(I460="租赁收入",3,IF(I460="利息收入",4,IF(I460="企业拆借利息收入",5,IF(I460="其他业务收入",6,IF(I460="其他收入",7,IF(I460="主营业务成本",8,IF(I460="营业成本",9,IF(I460="生产成本",10,IF(I460="其他业务成本",11,IF(I460="主营业务支出",12,IF(I460="其他业务支出",13,IF(I460="营业外支出",14,IF(I460="材料采购",15,IF(I460="库存商品",16,IF(I460="库存内销商品",17,IF(I460="其他应收款",18,IF(I460="长期股权投资",19,IF(I460="其他应付款",20,IF(I460="财务费用",21,IF(I460="管理费用",22,IF(I460="管理费",23,IF(I460="销售费用",24,IF(I460="投资收益",25,IF(I460="资产处置收益",26,B))))))))))))))))))))))))))</f>
        <v>11</v>
      </c>
      <c r="I460" s="122" t="s">
        <v>58</v>
      </c>
      <c r="J460" s="122" t="s">
        <v>541</v>
      </c>
      <c r="K460" s="202">
        <v>289958.5</v>
      </c>
      <c r="O460" s="125"/>
      <c r="P460" s="125"/>
      <c r="Q460" s="124"/>
      <c r="R460" s="21" t="s">
        <v>679</v>
      </c>
      <c r="S460" s="21" t="s">
        <v>303</v>
      </c>
      <c r="T460" s="22">
        <v>273545.78999999998</v>
      </c>
      <c r="U460" s="21"/>
      <c r="V460" s="21"/>
      <c r="W460" s="22"/>
      <c r="X460" s="23"/>
      <c r="Y460" s="23"/>
      <c r="Z460" s="24"/>
      <c r="AA460" s="25" t="e">
        <f>ROUND(#REF!-W460-Z460,2)</f>
        <v>#REF!</v>
      </c>
      <c r="AB460" s="266">
        <f t="shared" si="41"/>
        <v>16412.71</v>
      </c>
      <c r="AC460" s="26"/>
      <c r="AD460" s="26"/>
      <c r="AE460" s="26"/>
      <c r="AF460" s="26"/>
      <c r="AG460" s="27"/>
      <c r="AH460" s="26"/>
      <c r="AI460" s="26"/>
      <c r="AJ460" s="26"/>
      <c r="AK460" s="26"/>
      <c r="AL460" s="26"/>
      <c r="AM460" s="26"/>
      <c r="AN460">
        <v>486</v>
      </c>
    </row>
    <row r="461" spans="1:40" ht="14" x14ac:dyDescent="0.3">
      <c r="A46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61" s="11">
        <v>624</v>
      </c>
      <c r="C461" s="120" t="str">
        <f t="shared" si="40"/>
        <v>3级-4级</v>
      </c>
      <c r="D461" s="120" t="s">
        <v>33</v>
      </c>
      <c r="E461" s="120" t="s">
        <v>337</v>
      </c>
      <c r="F461" s="120" t="s">
        <v>37</v>
      </c>
      <c r="G461" s="120" t="s">
        <v>42</v>
      </c>
      <c r="H461" s="280">
        <f>IF(I461="主营业务收入",1,IF(I461="营业收入",2,IF(I461="租赁收入",3,IF(I461="利息收入",4,IF(I461="企业拆借利息收入",5,IF(I461="其他业务收入",6,IF(I461="其他收入",7,IF(I461="主营业务成本",8,IF(I461="营业成本",9,IF(I461="生产成本",10,IF(I461="其他业务成本",11,IF(I461="主营业务支出",12,IF(I461="其他业务支出",13,IF(I461="营业外支出",14,IF(I461="材料采购",15,IF(I461="库存商品",16,IF(I461="库存内销商品",17,IF(I461="其他应收款",18,IF(I461="长期股权投资",19,IF(I461="其他应付款",20,IF(I461="财务费用",21,IF(I461="管理费用",22,IF(I461="管理费",23,IF(I461="销售费用",24,IF(I461="投资收益",25,IF(I461="资产处置收益",26,B))))))))))))))))))))))))))</f>
        <v>22</v>
      </c>
      <c r="I461" s="122" t="s">
        <v>68</v>
      </c>
      <c r="J461" s="122" t="s">
        <v>556</v>
      </c>
      <c r="K461" s="202">
        <v>286502.40000000002</v>
      </c>
      <c r="O461" s="125"/>
      <c r="P461" s="125"/>
      <c r="Q461" s="124"/>
      <c r="R461" s="66" t="s">
        <v>677</v>
      </c>
      <c r="S461" s="66" t="s">
        <v>303</v>
      </c>
      <c r="T461" s="67">
        <v>270285.28000000003</v>
      </c>
      <c r="U461" s="66"/>
      <c r="V461" s="66"/>
      <c r="W461" s="67"/>
      <c r="X461" s="68"/>
      <c r="Y461" s="68"/>
      <c r="Z461" s="69"/>
      <c r="AA461" s="25" t="e">
        <f>ROUND(#REF!-W461-Z461,2)</f>
        <v>#REF!</v>
      </c>
      <c r="AB461" s="266">
        <f t="shared" si="41"/>
        <v>16217.12</v>
      </c>
      <c r="AC461" s="71"/>
      <c r="AD461" s="71"/>
      <c r="AE461" s="71"/>
      <c r="AF461" s="71"/>
      <c r="AG461" s="72"/>
      <c r="AH461" s="71"/>
      <c r="AI461" s="71"/>
      <c r="AJ461" s="71"/>
      <c r="AK461" s="71"/>
      <c r="AL461" s="71"/>
      <c r="AM461" s="71"/>
      <c r="AN461">
        <v>505</v>
      </c>
    </row>
    <row r="462" spans="1:40" ht="14" x14ac:dyDescent="0.3">
      <c r="A462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462" s="11">
        <v>63</v>
      </c>
      <c r="C462" s="12" t="str">
        <f t="shared" si="40"/>
        <v>2级-3级</v>
      </c>
      <c r="D462" s="12" t="s">
        <v>29</v>
      </c>
      <c r="E462" s="12" t="s">
        <v>125</v>
      </c>
      <c r="F462" s="12" t="s">
        <v>33</v>
      </c>
      <c r="G462" s="12" t="s">
        <v>127</v>
      </c>
      <c r="H462" s="280">
        <f>IF(I462="主营业务收入",1,IF(I462="营业收入",2,IF(I462="租赁收入",3,IF(I462="利息收入",4,IF(I462="企业拆借利息收入",5,IF(I462="其他业务收入",6,IF(I462="其他收入",7,IF(I462="主营业务成本",8,IF(I462="营业成本",9,IF(I462="生产成本",10,IF(I462="其他业务成本",11,IF(I462="主营业务支出",12,IF(I462="其他业务支出",13,IF(I462="营业外支出",14,IF(I462="材料采购",15,IF(I462="库存商品",16,IF(I462="库存内销商品",17,IF(I462="其他应收款",18,IF(I462="长期股权投资",19,IF(I462="其他应付款",20,IF(I462="财务费用",21,IF(I462="管理费用",22,IF(I462="管理费",23,IF(I462="销售费用",24,IF(I462="投资收益",25,IF(I462="资产处置收益",26,B))))))))))))))))))))))))))</f>
        <v>9</v>
      </c>
      <c r="I462" s="122" t="s">
        <v>108</v>
      </c>
      <c r="J462" s="16"/>
      <c r="K462" s="207">
        <v>274115.03999999998</v>
      </c>
      <c r="O462" s="89"/>
      <c r="P462" s="90"/>
      <c r="Q462" s="91"/>
      <c r="R462" s="40" t="s">
        <v>107</v>
      </c>
      <c r="S462" s="21"/>
      <c r="T462" s="22">
        <v>274115.03999999998</v>
      </c>
      <c r="U462" s="21"/>
      <c r="V462" s="21"/>
      <c r="W462" s="22"/>
      <c r="X462" s="23"/>
      <c r="Y462" s="23"/>
      <c r="Z462" s="24"/>
      <c r="AA462" s="25" t="e">
        <f>ROUND(#REF!-W462-Z462,2)</f>
        <v>#REF!</v>
      </c>
      <c r="AB462" s="266">
        <f t="shared" si="41"/>
        <v>0</v>
      </c>
      <c r="AC462" s="26"/>
      <c r="AD462" s="26"/>
      <c r="AE462" s="26"/>
      <c r="AF462" s="26"/>
      <c r="AG462" s="27"/>
      <c r="AH462" s="26"/>
      <c r="AI462" s="26"/>
      <c r="AJ462" s="26"/>
      <c r="AK462" s="26"/>
      <c r="AL462" s="26"/>
      <c r="AM462" s="26"/>
      <c r="AN462">
        <v>51</v>
      </c>
    </row>
    <row r="463" spans="1:40" ht="14" x14ac:dyDescent="0.3">
      <c r="A46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63" s="11">
        <v>365</v>
      </c>
      <c r="C463" s="12" t="str">
        <f t="shared" si="40"/>
        <v>4级-2级</v>
      </c>
      <c r="D463" s="12" t="s">
        <v>37</v>
      </c>
      <c r="E463" s="12" t="s">
        <v>42</v>
      </c>
      <c r="F463" s="12" t="s">
        <v>29</v>
      </c>
      <c r="G463" s="12" t="s">
        <v>158</v>
      </c>
      <c r="H463" s="280">
        <f>IF(I463="主营业务收入",1,IF(I463="营业收入",2,IF(I463="租赁收入",3,IF(I463="利息收入",4,IF(I463="企业拆借利息收入",5,IF(I463="其他业务收入",6,IF(I463="其他收入",7,IF(I463="主营业务成本",8,IF(I463="营业成本",9,IF(I463="生产成本",10,IF(I463="其他业务成本",11,IF(I463="主营业务支出",12,IF(I463="其他业务支出",13,IF(I463="营业外支出",14,IF(I463="材料采购",15,IF(I463="库存商品",16,IF(I463="库存内销商品",17,IF(I463="其他应收款",18,IF(I463="长期股权投资",19,IF(I463="其他应付款",20,IF(I463="财务费用",21,IF(I463="管理费用",22,IF(I463="管理费",23,IF(I463="销售费用",24,IF(I463="投资收益",25,IF(I463="资产处置收益",26,B))))))))))))))))))))))))))</f>
        <v>8</v>
      </c>
      <c r="I463" s="363" t="s">
        <v>164</v>
      </c>
      <c r="J463" s="14" t="s">
        <v>122</v>
      </c>
      <c r="K463" s="207">
        <v>273695.85714285716</v>
      </c>
      <c r="O463" s="89"/>
      <c r="P463" s="89"/>
      <c r="Q463" s="91"/>
      <c r="R463" s="21" t="s">
        <v>99</v>
      </c>
      <c r="S463" s="21" t="s">
        <v>798</v>
      </c>
      <c r="T463" s="22">
        <v>229505.38</v>
      </c>
      <c r="U463" s="21" t="s">
        <v>799</v>
      </c>
      <c r="V463" s="21"/>
      <c r="W463" s="22"/>
      <c r="X463" s="23"/>
      <c r="Y463" s="23"/>
      <c r="Z463" s="24"/>
      <c r="AA463" s="25" t="e">
        <f>ROUND(#REF!-W463-Z463,2)</f>
        <v>#REF!</v>
      </c>
      <c r="AB463" s="266">
        <f t="shared" si="41"/>
        <v>44190.48</v>
      </c>
      <c r="AC463" s="26"/>
      <c r="AD463" s="26"/>
      <c r="AE463" s="26"/>
      <c r="AF463" s="26"/>
      <c r="AG463" s="27"/>
      <c r="AH463" s="26"/>
      <c r="AI463" s="26"/>
      <c r="AJ463" s="26"/>
      <c r="AK463" s="26"/>
      <c r="AL463" s="26"/>
      <c r="AM463" s="26"/>
      <c r="AN463">
        <v>304</v>
      </c>
    </row>
    <row r="464" spans="1:40" ht="13" customHeight="1" x14ac:dyDescent="0.3">
      <c r="A46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64" s="11">
        <v>390</v>
      </c>
      <c r="C464" s="12" t="str">
        <f t="shared" si="40"/>
        <v>4级-3级</v>
      </c>
      <c r="D464" s="12" t="s">
        <v>37</v>
      </c>
      <c r="E464" s="12" t="s">
        <v>42</v>
      </c>
      <c r="F464" s="12" t="s">
        <v>33</v>
      </c>
      <c r="G464" s="85" t="s">
        <v>331</v>
      </c>
      <c r="H464" s="280">
        <f>IF(I464="主营业务收入",1,IF(I464="营业收入",2,IF(I464="租赁收入",3,IF(I464="利息收入",4,IF(I464="企业拆借利息收入",5,IF(I464="其他业务收入",6,IF(I464="其他收入",7,IF(I464="主营业务成本",8,IF(I464="营业成本",9,IF(I464="生产成本",10,IF(I464="其他业务成本",11,IF(I464="主营业务支出",12,IF(I464="其他业务支出",13,IF(I464="营业外支出",14,IF(I464="材料采购",15,IF(I464="库存商品",16,IF(I464="库存内销商品",17,IF(I464="其他应收款",18,IF(I464="长期股权投资",19,IF(I464="其他应付款",20,IF(I464="财务费用",21,IF(I464="管理费用",22,IF(I464="管理费",23,IF(I464="销售费用",24,IF(I464="投资收益",25,IF(I464="资产处置收益",26,B))))))))))))))))))))))))))</f>
        <v>8</v>
      </c>
      <c r="I464" s="363" t="s">
        <v>164</v>
      </c>
      <c r="J464" s="14" t="s">
        <v>122</v>
      </c>
      <c r="K464" s="391">
        <v>267592.7238095238</v>
      </c>
      <c r="O464" s="89"/>
      <c r="P464" s="89"/>
      <c r="Q464" s="91"/>
      <c r="R464" s="21" t="s">
        <v>99</v>
      </c>
      <c r="S464" s="21"/>
      <c r="T464" s="22">
        <v>267592.7238095238</v>
      </c>
      <c r="U464" s="21"/>
      <c r="V464" s="21"/>
      <c r="W464" s="22"/>
      <c r="X464" s="23"/>
      <c r="Y464" s="23"/>
      <c r="Z464" s="24"/>
      <c r="AA464" s="25" t="e">
        <f>ROUND(#REF!-W464-Z464,2)</f>
        <v>#REF!</v>
      </c>
      <c r="AB464" s="266">
        <f t="shared" si="41"/>
        <v>0</v>
      </c>
      <c r="AC464" s="26"/>
      <c r="AD464" s="26"/>
      <c r="AE464" s="26"/>
      <c r="AF464" s="26"/>
      <c r="AG464" s="27"/>
      <c r="AH464" s="26"/>
      <c r="AI464" s="26"/>
      <c r="AJ464" s="26"/>
      <c r="AK464" s="26"/>
      <c r="AL464" s="26"/>
      <c r="AM464" s="26"/>
      <c r="AN464">
        <v>323</v>
      </c>
    </row>
    <row r="465" spans="1:40" ht="14" x14ac:dyDescent="0.3">
      <c r="A465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65" s="11">
        <v>180</v>
      </c>
      <c r="C465" s="12" t="str">
        <f t="shared" si="40"/>
        <v>2级-2级</v>
      </c>
      <c r="D465" s="12" t="s">
        <v>29</v>
      </c>
      <c r="E465" s="12" t="s">
        <v>39</v>
      </c>
      <c r="F465" s="12" t="s">
        <v>29</v>
      </c>
      <c r="G465" s="12" t="s">
        <v>44</v>
      </c>
      <c r="H465" s="280">
        <f>IF(I465="主营业务收入",1,IF(I465="营业收入",2,IF(I465="租赁收入",3,IF(I465="利息收入",4,IF(I465="企业拆借利息收入",5,IF(I465="其他业务收入",6,IF(I465="其他收入",7,IF(I465="主营业务成本",8,IF(I465="营业成本",9,IF(I465="生产成本",10,IF(I465="其他业务成本",11,IF(I465="主营业务支出",12,IF(I465="其他业务支出",13,IF(I465="营业外支出",14,IF(I465="材料采购",15,IF(I465="库存商品",16,IF(I465="库存内销商品",17,IF(I465="其他应收款",18,IF(I465="长期股权投资",19,IF(I465="其他应付款",20,IF(I465="财务费用",21,IF(I465="管理费用",22,IF(I465="管理费",23,IF(I465="销售费用",24,IF(I465="投资收益",25,IF(I465="资产处置收益",26,B))))))))))))))))))))))))))</f>
        <v>22</v>
      </c>
      <c r="I465" s="369" t="s">
        <v>68</v>
      </c>
      <c r="J465" s="49" t="s">
        <v>254</v>
      </c>
      <c r="K465" s="207">
        <v>263100</v>
      </c>
      <c r="O465" s="89"/>
      <c r="P465" s="90"/>
      <c r="Q465" s="91"/>
      <c r="R465" s="66" t="s">
        <v>99</v>
      </c>
      <c r="S465" s="66"/>
      <c r="T465" s="67">
        <v>248207.56</v>
      </c>
      <c r="U465" s="66"/>
      <c r="V465" s="66"/>
      <c r="W465" s="67"/>
      <c r="X465" s="68"/>
      <c r="Y465" s="68"/>
      <c r="Z465" s="69"/>
      <c r="AA465" s="25" t="e">
        <f>ROUND(#REF!-W465-Z465,2)</f>
        <v>#REF!</v>
      </c>
      <c r="AB465" s="266">
        <f t="shared" si="41"/>
        <v>14892.44</v>
      </c>
      <c r="AC465" s="71"/>
      <c r="AD465" s="71"/>
      <c r="AE465" s="71"/>
      <c r="AF465" s="71"/>
      <c r="AG465" s="72"/>
      <c r="AH465" s="71"/>
      <c r="AI465" s="71"/>
      <c r="AJ465" s="71"/>
      <c r="AK465" s="71"/>
      <c r="AL465" s="71"/>
      <c r="AM465" s="71"/>
      <c r="AN465">
        <v>163</v>
      </c>
    </row>
    <row r="466" spans="1:40" ht="14" x14ac:dyDescent="0.3">
      <c r="A466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66" s="11">
        <v>179</v>
      </c>
      <c r="C466" s="12" t="str">
        <f t="shared" si="40"/>
        <v>2级-1级</v>
      </c>
      <c r="D466" s="12" t="s">
        <v>29</v>
      </c>
      <c r="E466" s="12" t="s">
        <v>39</v>
      </c>
      <c r="F466" s="12" t="s">
        <v>27</v>
      </c>
      <c r="G466" s="12" t="s">
        <v>28</v>
      </c>
      <c r="H466" s="280">
        <f>IF(I466="主营业务收入",1,IF(I466="营业收入",2,IF(I466="租赁收入",3,IF(I466="利息收入",4,IF(I466="企业拆借利息收入",5,IF(I466="其他业务收入",6,IF(I466="其他收入",7,IF(I466="主营业务成本",8,IF(I466="营业成本",9,IF(I466="生产成本",10,IF(I466="其他业务成本",11,IF(I466="主营业务支出",12,IF(I466="其他业务支出",13,IF(I466="营业外支出",14,IF(I466="材料采购",15,IF(I466="库存商品",16,IF(I466="库存内销商品",17,IF(I466="其他应收款",18,IF(I466="长期股权投资",19,IF(I466="其他应付款",20,IF(I466="财务费用",21,IF(I466="管理费用",22,IF(I466="管理费",23,IF(I466="销售费用",24,IF(I466="投资收益",25,IF(I466="资产处置收益",26,B))))))))))))))))))))))))))</f>
        <v>22</v>
      </c>
      <c r="I466" s="369" t="s">
        <v>68</v>
      </c>
      <c r="J466" s="49" t="s">
        <v>254</v>
      </c>
      <c r="K466" s="207">
        <v>263100</v>
      </c>
      <c r="O466" s="89"/>
      <c r="P466" s="90"/>
      <c r="Q466" s="91"/>
      <c r="R466" s="66" t="s">
        <v>35</v>
      </c>
      <c r="S466" s="66" t="s">
        <v>41</v>
      </c>
      <c r="T466" s="67">
        <v>248207.56</v>
      </c>
      <c r="U466" s="66"/>
      <c r="V466" s="66"/>
      <c r="W466" s="67"/>
      <c r="X466" s="68"/>
      <c r="Y466" s="68"/>
      <c r="Z466" s="69"/>
      <c r="AA466" s="25" t="e">
        <f>ROUND(#REF!-W466-Z466,2)</f>
        <v>#REF!</v>
      </c>
      <c r="AB466" s="266">
        <f t="shared" si="41"/>
        <v>14892.44</v>
      </c>
      <c r="AC466" s="71"/>
      <c r="AD466" s="71"/>
      <c r="AE466" s="71"/>
      <c r="AF466" s="71"/>
      <c r="AG466" s="72"/>
      <c r="AH466" s="71"/>
      <c r="AI466" s="71"/>
      <c r="AJ466" s="71"/>
      <c r="AK466" s="71"/>
      <c r="AL466" s="71"/>
      <c r="AM466" s="71"/>
      <c r="AN466">
        <v>162</v>
      </c>
    </row>
    <row r="467" spans="1:40" ht="14" x14ac:dyDescent="0.3">
      <c r="A467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467" s="11">
        <v>113</v>
      </c>
      <c r="C467" s="12" t="str">
        <f t="shared" si="40"/>
        <v>2级-2级</v>
      </c>
      <c r="D467" s="12" t="s">
        <v>29</v>
      </c>
      <c r="E467" s="12" t="s">
        <v>158</v>
      </c>
      <c r="F467" s="12" t="s">
        <v>29</v>
      </c>
      <c r="G467" s="12" t="s">
        <v>167</v>
      </c>
      <c r="H467" s="280">
        <f>IF(I467="主营业务收入",1,IF(I467="营业收入",2,IF(I467="租赁收入",3,IF(I467="利息收入",4,IF(I467="企业拆借利息收入",5,IF(I467="其他业务收入",6,IF(I467="其他收入",7,IF(I467="主营业务成本",8,IF(I467="营业成本",9,IF(I467="生产成本",10,IF(I467="其他业务成本",11,IF(I467="主营业务支出",12,IF(I467="其他业务支出",13,IF(I467="营业外支出",14,IF(I467="材料采购",15,IF(I467="库存商品",16,IF(I467="库存内销商品",17,IF(I467="其他应收款",18,IF(I467="长期股权投资",19,IF(I467="其他应付款",20,IF(I467="财务费用",21,IF(I467="管理费用",22,IF(I467="管理费",23,IF(I467="销售费用",24,IF(I467="投资收益",25,IF(I467="资产处置收益",26,B))))))))))))))))))))))))))</f>
        <v>11</v>
      </c>
      <c r="I467" s="122" t="s">
        <v>58</v>
      </c>
      <c r="J467" s="16"/>
      <c r="K467" s="207">
        <v>259828.57</v>
      </c>
      <c r="O467" s="89"/>
      <c r="P467" s="89"/>
      <c r="Q467" s="91"/>
      <c r="R467" s="303" t="s">
        <v>99</v>
      </c>
      <c r="S467" s="303" t="s">
        <v>271</v>
      </c>
      <c r="T467" s="304">
        <v>259828.57</v>
      </c>
      <c r="U467" s="303"/>
      <c r="V467" s="21"/>
      <c r="W467" s="22"/>
      <c r="X467" s="23"/>
      <c r="Y467" s="23"/>
      <c r="Z467" s="24"/>
      <c r="AA467" s="25" t="e">
        <f>ROUND(#REF!-W467-Z467,2)</f>
        <v>#REF!</v>
      </c>
      <c r="AB467" s="266">
        <f t="shared" si="41"/>
        <v>0</v>
      </c>
      <c r="AC467" s="26"/>
      <c r="AD467" s="26"/>
      <c r="AE467" s="26"/>
      <c r="AF467" s="26"/>
      <c r="AG467" s="27"/>
      <c r="AH467" s="26"/>
      <c r="AI467" s="26"/>
      <c r="AJ467" s="26"/>
      <c r="AK467" s="26"/>
      <c r="AL467" s="26"/>
      <c r="AM467" s="26"/>
      <c r="AN467">
        <v>99</v>
      </c>
    </row>
    <row r="468" spans="1:40" ht="14" x14ac:dyDescent="0.3">
      <c r="A46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68" s="11">
        <v>379</v>
      </c>
      <c r="C468" s="12" t="str">
        <f t="shared" si="40"/>
        <v>4级-3级</v>
      </c>
      <c r="D468" s="12" t="s">
        <v>37</v>
      </c>
      <c r="E468" s="12" t="s">
        <v>42</v>
      </c>
      <c r="F468" s="12" t="s">
        <v>33</v>
      </c>
      <c r="G468" s="85" t="s">
        <v>96</v>
      </c>
      <c r="H468" s="280">
        <f>IF(I468="主营业务收入",1,IF(I468="营业收入",2,IF(I468="租赁收入",3,IF(I468="利息收入",4,IF(I468="企业拆借利息收入",5,IF(I468="其他业务收入",6,IF(I468="其他收入",7,IF(I468="主营业务成本",8,IF(I468="营业成本",9,IF(I468="生产成本",10,IF(I468="其他业务成本",11,IF(I468="主营业务支出",12,IF(I468="其他业务支出",13,IF(I468="营业外支出",14,IF(I468="材料采购",15,IF(I468="库存商品",16,IF(I468="库存内销商品",17,IF(I468="其他应收款",18,IF(I468="长期股权投资",19,IF(I468="其他应付款",20,IF(I468="财务费用",21,IF(I468="管理费用",22,IF(I468="管理费",23,IF(I468="销售费用",24,IF(I468="投资收益",25,IF(I468="资产处置收益",26,B))))))))))))))))))))))))))</f>
        <v>8</v>
      </c>
      <c r="I468" s="363" t="s">
        <v>164</v>
      </c>
      <c r="J468" s="14" t="s">
        <v>122</v>
      </c>
      <c r="K468" s="207">
        <v>256214.73333333334</v>
      </c>
      <c r="O468" s="89"/>
      <c r="P468" s="89"/>
      <c r="Q468" s="91"/>
      <c r="R468" s="21" t="s">
        <v>107</v>
      </c>
      <c r="S468" s="21" t="s">
        <v>122</v>
      </c>
      <c r="T468" s="22">
        <v>241920.9</v>
      </c>
      <c r="U468" s="21"/>
      <c r="V468" s="21"/>
      <c r="W468" s="22"/>
      <c r="X468" s="23"/>
      <c r="Y468" s="23"/>
      <c r="Z468" s="24"/>
      <c r="AA468" s="25" t="e">
        <f>ROUND(#REF!-W468-Z468,2)</f>
        <v>#REF!</v>
      </c>
      <c r="AB468" s="266">
        <f t="shared" si="41"/>
        <v>14293.83</v>
      </c>
      <c r="AC468" s="26"/>
      <c r="AD468" s="26"/>
      <c r="AE468" s="26"/>
      <c r="AF468" s="26"/>
      <c r="AG468" s="27"/>
      <c r="AH468" s="26"/>
      <c r="AI468" s="26"/>
      <c r="AJ468" s="26"/>
      <c r="AK468" s="26"/>
      <c r="AL468" s="26"/>
      <c r="AM468" s="26"/>
      <c r="AN468">
        <v>315</v>
      </c>
    </row>
    <row r="469" spans="1:40" ht="14" x14ac:dyDescent="0.3">
      <c r="A469" s="174" t="str">
        <f>HYPERLINK("C:\Users\chizh\Desktop\ffcell\提取结果.xlsx#'2内部关联交易-1'!A1","[提取结果.xlsx]2内部关联交易-1")</f>
        <v>[提取结果.xlsx]2内部关联交易-1</v>
      </c>
      <c r="B469" s="11">
        <v>475</v>
      </c>
      <c r="C469" s="12" t="str">
        <f t="shared" si="40"/>
        <v>3级-2级</v>
      </c>
      <c r="D469" s="12" t="s">
        <v>33</v>
      </c>
      <c r="E469" s="85" t="s">
        <v>112</v>
      </c>
      <c r="F469" s="12" t="s">
        <v>29</v>
      </c>
      <c r="G469" s="12" t="s">
        <v>458</v>
      </c>
      <c r="H469" s="280">
        <f>IF(I469="主营业务收入",1,IF(I469="营业收入",2,IF(I469="租赁收入",3,IF(I469="利息收入",4,IF(I469="企业拆借利息收入",5,IF(I469="其他业务收入",6,IF(I469="其他收入",7,IF(I469="主营业务成本",8,IF(I469="营业成本",9,IF(I469="生产成本",10,IF(I469="其他业务成本",11,IF(I469="主营业务支出",12,IF(I469="其他业务支出",13,IF(I469="营业外支出",14,IF(I469="材料采购",15,IF(I469="库存商品",16,IF(I469="库存内销商品",17,IF(I469="其他应收款",18,IF(I469="长期股权投资",19,IF(I469="其他应付款",20,IF(I469="财务费用",21,IF(I469="管理费用",22,IF(I469="管理费",23,IF(I469="销售费用",24,IF(I469="投资收益",25,IF(I469="资产处置收益",26,B))))))))))))))))))))))))))</f>
        <v>15</v>
      </c>
      <c r="I469" s="363" t="s">
        <v>422</v>
      </c>
      <c r="J469" s="87" t="s">
        <v>422</v>
      </c>
      <c r="K469" s="207">
        <v>241912.27</v>
      </c>
      <c r="O469" s="89"/>
      <c r="P469" s="89"/>
      <c r="Q469" s="91"/>
      <c r="R469" s="21" t="s">
        <v>144</v>
      </c>
      <c r="S469" s="21"/>
      <c r="T469" s="22">
        <v>272699.91999999993</v>
      </c>
      <c r="U469" s="21"/>
      <c r="V469" s="21"/>
      <c r="W469" s="22"/>
      <c r="X469" s="23"/>
      <c r="Y469" s="23"/>
      <c r="Z469" s="24"/>
      <c r="AA469" s="25" t="e">
        <f>ROUND(#REF!-W469-Z469,2)</f>
        <v>#REF!</v>
      </c>
      <c r="AB469" s="266">
        <f t="shared" si="41"/>
        <v>-30787.65</v>
      </c>
      <c r="AC469" s="26"/>
      <c r="AD469" s="26"/>
      <c r="AE469" s="26"/>
      <c r="AF469" s="26"/>
      <c r="AG469" s="27"/>
      <c r="AH469" s="26"/>
      <c r="AI469" s="26"/>
      <c r="AJ469" s="26"/>
      <c r="AK469" s="26"/>
      <c r="AL469" s="26"/>
      <c r="AM469" s="26"/>
      <c r="AN469">
        <v>377</v>
      </c>
    </row>
    <row r="470" spans="1:40" ht="14" x14ac:dyDescent="0.3">
      <c r="A470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70" s="11">
        <v>181</v>
      </c>
      <c r="C470" s="12" t="str">
        <f t="shared" si="40"/>
        <v>2级-4级</v>
      </c>
      <c r="D470" s="12" t="s">
        <v>29</v>
      </c>
      <c r="E470" s="12" t="s">
        <v>39</v>
      </c>
      <c r="F470" s="12" t="s">
        <v>37</v>
      </c>
      <c r="G470" s="12" t="s">
        <v>42</v>
      </c>
      <c r="H470" s="280">
        <f>IF(I470="主营业务收入",1,IF(I470="营业收入",2,IF(I470="租赁收入",3,IF(I470="利息收入",4,IF(I470="企业拆借利息收入",5,IF(I470="其他业务收入",6,IF(I470="其他收入",7,IF(I470="主营业务成本",8,IF(I470="营业成本",9,IF(I470="生产成本",10,IF(I470="其他业务成本",11,IF(I470="主营业务支出",12,IF(I470="其他业务支出",13,IF(I470="营业外支出",14,IF(I470="材料采购",15,IF(I470="库存商品",16,IF(I470="库存内销商品",17,IF(I470="其他应收款",18,IF(I470="长期股权投资",19,IF(I470="其他应付款",20,IF(I470="财务费用",21,IF(I470="管理费用",22,IF(I470="管理费",23,IF(I470="销售费用",24,IF(I470="投资收益",25,IF(I470="资产处置收益",26,B))))))))))))))))))))))))))</f>
        <v>22</v>
      </c>
      <c r="I470" s="182" t="s">
        <v>68</v>
      </c>
      <c r="J470" s="73" t="s">
        <v>256</v>
      </c>
      <c r="K470" s="207">
        <v>233551</v>
      </c>
      <c r="O470" s="89"/>
      <c r="P470" s="90"/>
      <c r="Q470" s="91"/>
      <c r="R470" s="66" t="s">
        <v>351</v>
      </c>
      <c r="S470" s="66" t="s">
        <v>122</v>
      </c>
      <c r="T470" s="67">
        <v>214266.98</v>
      </c>
      <c r="U470" s="66"/>
      <c r="V470" s="66"/>
      <c r="W470" s="67"/>
      <c r="X470" s="68"/>
      <c r="Y470" s="68"/>
      <c r="Z470" s="69"/>
      <c r="AA470" s="25" t="e">
        <f>ROUND(#REF!-W470-Z470,2)</f>
        <v>#REF!</v>
      </c>
      <c r="AB470" s="266">
        <f t="shared" si="41"/>
        <v>19284.02</v>
      </c>
      <c r="AC470" s="71"/>
      <c r="AD470" s="71"/>
      <c r="AE470" s="71"/>
      <c r="AF470" s="71"/>
      <c r="AG470" s="72"/>
      <c r="AH470" s="71"/>
      <c r="AI470" s="71"/>
      <c r="AJ470" s="71"/>
      <c r="AK470" s="71"/>
      <c r="AL470" s="71"/>
      <c r="AM470" s="71"/>
      <c r="AN470">
        <v>164</v>
      </c>
    </row>
    <row r="471" spans="1:40" ht="14" x14ac:dyDescent="0.3">
      <c r="A471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471" s="11">
        <v>47</v>
      </c>
      <c r="C471" s="12" t="str">
        <f t="shared" si="40"/>
        <v>3及-4级</v>
      </c>
      <c r="D471" s="12" t="s">
        <v>124</v>
      </c>
      <c r="E471" s="12" t="s">
        <v>88</v>
      </c>
      <c r="F471" s="12" t="s">
        <v>119</v>
      </c>
      <c r="G471" s="12" t="s">
        <v>42</v>
      </c>
      <c r="H471" s="280">
        <f>IF(I471="主营业务收入",1,IF(I471="营业收入",2,IF(I471="租赁收入",3,IF(I471="利息收入",4,IF(I471="企业拆借利息收入",5,IF(I471="其他业务收入",6,IF(I471="其他收入",7,IF(I471="主营业务成本",8,IF(I471="营业成本",9,IF(I471="生产成本",10,IF(I471="其他业务成本",11,IF(I471="主营业务支出",12,IF(I471="其他业务支出",13,IF(I471="营业外支出",14,IF(I471="材料采购",15,IF(I471="库存商品",16,IF(I471="库存内销商品",17,IF(I471="其他应收款",18,IF(I471="长期股权投资",19,IF(I471="其他应付款",20,IF(I471="财务费用",21,IF(I471="管理费用",22,IF(I471="管理费",23,IF(I471="销售费用",24,IF(I471="投资收益",25,IF(I471="资产处置收益",26,B))))))))))))))))))))))))))</f>
        <v>22</v>
      </c>
      <c r="I471" s="122" t="s">
        <v>68</v>
      </c>
      <c r="J471" s="16" t="s">
        <v>121</v>
      </c>
      <c r="K471" s="207">
        <v>232702.64</v>
      </c>
      <c r="O471" s="89"/>
      <c r="P471" s="89"/>
      <c r="Q471" s="91"/>
      <c r="R471" s="21" t="s">
        <v>677</v>
      </c>
      <c r="S471" s="21" t="s">
        <v>303</v>
      </c>
      <c r="T471" s="22">
        <v>232702.64</v>
      </c>
      <c r="U471" s="21"/>
      <c r="V471" s="21"/>
      <c r="W471" s="22"/>
      <c r="X471" s="23"/>
      <c r="Y471" s="23"/>
      <c r="Z471" s="24"/>
      <c r="AA471" s="25" t="e">
        <f>ROUND(#REF!-W471-Z471,2)</f>
        <v>#REF!</v>
      </c>
      <c r="AB471" s="266">
        <f t="shared" si="41"/>
        <v>0</v>
      </c>
      <c r="AC471" s="26"/>
      <c r="AD471" s="26"/>
      <c r="AE471" s="26"/>
      <c r="AF471" s="26"/>
      <c r="AG471" s="27"/>
      <c r="AH471" s="26"/>
      <c r="AI471" s="26"/>
      <c r="AJ471" s="26"/>
      <c r="AK471" s="26"/>
      <c r="AL471" s="26"/>
      <c r="AM471" s="26"/>
      <c r="AN471">
        <v>40</v>
      </c>
    </row>
    <row r="472" spans="1:40" ht="14" x14ac:dyDescent="0.3">
      <c r="A47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72" s="11">
        <v>260</v>
      </c>
      <c r="C472" s="12" t="str">
        <f t="shared" si="40"/>
        <v>4级-3级</v>
      </c>
      <c r="D472" s="12" t="s">
        <v>37</v>
      </c>
      <c r="E472" s="12" t="s">
        <v>66</v>
      </c>
      <c r="F472" s="12" t="s">
        <v>33</v>
      </c>
      <c r="G472" s="12" t="s">
        <v>336</v>
      </c>
      <c r="H472" s="280">
        <f>IF(I472="主营业务收入",1,IF(I472="营业收入",2,IF(I472="租赁收入",3,IF(I472="利息收入",4,IF(I472="企业拆借利息收入",5,IF(I472="其他业务收入",6,IF(I472="其他收入",7,IF(I472="主营业务成本",8,IF(I472="营业成本",9,IF(I472="生产成本",10,IF(I472="其他业务成本",11,IF(I472="主营业务支出",12,IF(I472="其他业务支出",13,IF(I472="营业外支出",14,IF(I472="材料采购",15,IF(I472="库存商品",16,IF(I472="库存内销商品",17,IF(I472="其他应收款",18,IF(I472="长期股权投资",19,IF(I472="其他应付款",20,IF(I472="财务费用",21,IF(I472="管理费用",22,IF(I472="管理费",23,IF(I472="销售费用",24,IF(I472="投资收益",25,IF(I472="资产处置收益",26,B))))))))))))))))))))))))))</f>
        <v>8</v>
      </c>
      <c r="I472" s="122" t="s">
        <v>164</v>
      </c>
      <c r="J472" s="14" t="s">
        <v>122</v>
      </c>
      <c r="K472" s="207">
        <v>231929.04</v>
      </c>
      <c r="O472" s="89"/>
      <c r="P472" s="89"/>
      <c r="Q472" s="91"/>
      <c r="R472" s="21" t="s">
        <v>99</v>
      </c>
      <c r="S472" s="21" t="s">
        <v>122</v>
      </c>
      <c r="T472" s="22">
        <v>231929.04</v>
      </c>
      <c r="U472" s="21"/>
      <c r="V472" s="21"/>
      <c r="W472" s="22"/>
      <c r="X472" s="23"/>
      <c r="Y472" s="23"/>
      <c r="Z472" s="24"/>
      <c r="AA472" s="25" t="e">
        <f>ROUND(#REF!-W472-Z472,2)</f>
        <v>#REF!</v>
      </c>
      <c r="AB472" s="266">
        <f t="shared" si="41"/>
        <v>0</v>
      </c>
      <c r="AC472" s="26"/>
      <c r="AD472" s="26"/>
      <c r="AE472" s="26"/>
      <c r="AF472" s="26"/>
      <c r="AG472" s="27"/>
      <c r="AH472" s="26"/>
      <c r="AI472" s="26"/>
      <c r="AJ472" s="26"/>
      <c r="AK472" s="26"/>
      <c r="AL472" s="26"/>
      <c r="AM472" s="26"/>
      <c r="AN472">
        <v>210</v>
      </c>
    </row>
    <row r="473" spans="1:40" ht="14" x14ac:dyDescent="0.3">
      <c r="A473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473" s="11">
        <v>43</v>
      </c>
      <c r="C473" s="12" t="str">
        <f t="shared" ref="C473:C499" si="42">TEXT(D473,"000")&amp;"-"&amp;TEXT(F473,"000")</f>
        <v>3级-4级</v>
      </c>
      <c r="D473" s="12" t="s">
        <v>79</v>
      </c>
      <c r="E473" s="12" t="s">
        <v>96</v>
      </c>
      <c r="F473" s="12" t="s">
        <v>119</v>
      </c>
      <c r="G473" s="12" t="s">
        <v>42</v>
      </c>
      <c r="H473" s="280">
        <f>IF(I473="主营业务收入",1,IF(I473="营业收入",2,IF(I473="租赁收入",3,IF(I473="利息收入",4,IF(I473="企业拆借利息收入",5,IF(I473="其他业务收入",6,IF(I473="其他收入",7,IF(I473="主营业务成本",8,IF(I473="营业成本",9,IF(I473="生产成本",10,IF(I473="其他业务成本",11,IF(I473="主营业务支出",12,IF(I473="其他业务支出",13,IF(I473="营业外支出",14,IF(I473="材料采购",15,IF(I473="库存商品",16,IF(I473="库存内销商品",17,IF(I473="其他应收款",18,IF(I473="长期股权投资",19,IF(I473="其他应付款",20,IF(I473="财务费用",21,IF(I473="管理费用",22,IF(I473="管理费",23,IF(I473="销售费用",24,IF(I473="投资收益",25,IF(I473="资产处置收益",26,B))))))))))))))))))))))))))</f>
        <v>9</v>
      </c>
      <c r="I473" s="122" t="s">
        <v>108</v>
      </c>
      <c r="J473" s="16" t="s">
        <v>121</v>
      </c>
      <c r="K473" s="207">
        <v>216394.8</v>
      </c>
      <c r="O473" s="89"/>
      <c r="P473" s="89"/>
      <c r="Q473" s="91"/>
      <c r="R473" s="21" t="s">
        <v>677</v>
      </c>
      <c r="S473" s="21" t="s">
        <v>303</v>
      </c>
      <c r="T473" s="22">
        <v>204146.00000000003</v>
      </c>
      <c r="U473" s="21"/>
      <c r="V473" s="21"/>
      <c r="W473" s="22"/>
      <c r="X473" s="23"/>
      <c r="Y473" s="23"/>
      <c r="Z473" s="24"/>
      <c r="AA473" s="25" t="e">
        <f>ROUND(#REF!-W473-Z473,2)</f>
        <v>#REF!</v>
      </c>
      <c r="AB473" s="266">
        <f t="shared" ref="AB473:AB478" si="43">ROUND(K473+Q473-T473,2)</f>
        <v>12248.8</v>
      </c>
      <c r="AC473" s="26"/>
      <c r="AD473" s="26"/>
      <c r="AE473" s="26"/>
      <c r="AF473" s="26"/>
      <c r="AG473" s="27"/>
      <c r="AH473" s="26"/>
      <c r="AI473" s="26"/>
      <c r="AJ473" s="26"/>
      <c r="AK473" s="26"/>
      <c r="AL473" s="26"/>
      <c r="AM473" s="26"/>
      <c r="AN473">
        <v>38</v>
      </c>
    </row>
    <row r="474" spans="1:40" ht="14" x14ac:dyDescent="0.3">
      <c r="A47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474" s="11">
        <v>803</v>
      </c>
      <c r="C474" s="12" t="str">
        <f t="shared" si="42"/>
        <v>2级-1级</v>
      </c>
      <c r="D474" s="12" t="s">
        <v>29</v>
      </c>
      <c r="E474" s="12" t="s">
        <v>44</v>
      </c>
      <c r="F474" s="12" t="s">
        <v>27</v>
      </c>
      <c r="G474" s="12" t="s">
        <v>28</v>
      </c>
      <c r="H474" s="280">
        <f>IF(I474="主营业务收入",1,IF(I474="营业收入",2,IF(I474="租赁收入",3,IF(I474="利息收入",4,IF(I474="企业拆借利息收入",5,IF(I474="其他业务收入",6,IF(I474="其他收入",7,IF(I474="主营业务成本",8,IF(I474="营业成本",9,IF(I474="生产成本",10,IF(I474="其他业务成本",11,IF(I474="主营业务支出",12,IF(I474="其他业务支出",13,IF(I474="营业外支出",14,IF(I474="材料采购",15,IF(I474="库存商品",16,IF(I474="库存内销商品",17,IF(I474="其他应收款",18,IF(I474="长期股权投资",19,IF(I474="其他应付款",20,IF(I474="财务费用",21,IF(I474="管理费用",22,IF(I474="管理费",23,IF(I474="销售费用",24,IF(I474="投资收益",25,IF(I474="资产处置收益",26,B))))))))))))))))))))))))))</f>
        <v>22</v>
      </c>
      <c r="I474" s="122" t="s">
        <v>68</v>
      </c>
      <c r="J474" s="87" t="s">
        <v>121</v>
      </c>
      <c r="K474" s="207">
        <v>207547.17</v>
      </c>
      <c r="O474" s="89"/>
      <c r="P474" s="89"/>
      <c r="Q474" s="91"/>
      <c r="R474" s="21"/>
      <c r="S474" s="21"/>
      <c r="T474" s="22"/>
      <c r="U474" s="21"/>
      <c r="V474" s="21"/>
      <c r="W474" s="22"/>
      <c r="X474" s="23"/>
      <c r="Y474" s="23"/>
      <c r="Z474" s="24"/>
      <c r="AA474" s="25" t="e">
        <f>ROUND(#REF!-W474-Z474,2)</f>
        <v>#REF!</v>
      </c>
      <c r="AB474" s="266">
        <f t="shared" si="43"/>
        <v>207547.17</v>
      </c>
      <c r="AC474" s="26"/>
      <c r="AD474" s="26"/>
      <c r="AE474" s="26"/>
      <c r="AF474" s="26"/>
      <c r="AG474" s="27"/>
      <c r="AH474" s="26"/>
      <c r="AI474" s="26"/>
      <c r="AJ474" s="26"/>
      <c r="AK474" s="26"/>
      <c r="AL474" s="26"/>
      <c r="AM474" s="26"/>
      <c r="AN474">
        <v>672</v>
      </c>
    </row>
    <row r="475" spans="1:40" ht="14" x14ac:dyDescent="0.3">
      <c r="A475" s="173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475" s="11">
        <v>756</v>
      </c>
      <c r="C475" s="12" t="str">
        <f t="shared" si="42"/>
        <v>2级-2级</v>
      </c>
      <c r="D475" s="12" t="s">
        <v>29</v>
      </c>
      <c r="E475" s="12" t="s">
        <v>44</v>
      </c>
      <c r="F475" s="12" t="s">
        <v>29</v>
      </c>
      <c r="G475" s="12" t="s">
        <v>46</v>
      </c>
      <c r="H475" s="280">
        <f>IF(I475="主营业务收入",1,IF(I475="营业收入",2,IF(I475="租赁收入",3,IF(I475="利息收入",4,IF(I475="企业拆借利息收入",5,IF(I475="其他业务收入",6,IF(I475="其他收入",7,IF(I475="主营业务成本",8,IF(I475="营业成本",9,IF(I475="生产成本",10,IF(I475="其他业务成本",11,IF(I475="主营业务支出",12,IF(I475="其他业务支出",13,IF(I475="营业外支出",14,IF(I475="材料采购",15,IF(I475="库存商品",16,IF(I475="库存内销商品",17,IF(I475="其他应收款",18,IF(I475="长期股权投资",19,IF(I475="其他应付款",20,IF(I475="财务费用",21,IF(I475="管理费用",22,IF(I475="管理费",23,IF(I475="销售费用",24,IF(I475="投资收益",25,IF(I475="资产处置收益",26,B))))))))))))))))))))))))))</f>
        <v>22</v>
      </c>
      <c r="I475" s="122" t="s">
        <v>68</v>
      </c>
      <c r="J475" s="16"/>
      <c r="K475" s="207">
        <v>195913.27</v>
      </c>
      <c r="O475" s="89"/>
      <c r="P475" s="89"/>
      <c r="Q475" s="91"/>
      <c r="R475" s="21" t="s">
        <v>144</v>
      </c>
      <c r="S475" s="21" t="s">
        <v>718</v>
      </c>
      <c r="T475" s="22">
        <v>284113.65000000002</v>
      </c>
      <c r="U475" s="21"/>
      <c r="V475" s="21"/>
      <c r="W475" s="22"/>
      <c r="X475" s="23"/>
      <c r="Y475" s="23"/>
      <c r="Z475" s="24"/>
      <c r="AA475" s="25" t="e">
        <f>ROUND(#REF!-W475-Z475,2)</f>
        <v>#REF!</v>
      </c>
      <c r="AB475" s="266">
        <f t="shared" si="43"/>
        <v>-88200.38</v>
      </c>
      <c r="AC475" s="26"/>
      <c r="AD475" s="26"/>
      <c r="AE475" s="26"/>
      <c r="AF475" s="26"/>
      <c r="AG475" s="27"/>
      <c r="AH475" s="26"/>
      <c r="AI475" s="26"/>
      <c r="AJ475" s="26"/>
      <c r="AK475" s="26"/>
      <c r="AL475" s="26"/>
      <c r="AM475" s="26"/>
      <c r="AN475">
        <v>629</v>
      </c>
    </row>
    <row r="476" spans="1:40" ht="14" x14ac:dyDescent="0.3">
      <c r="A476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76" s="11">
        <v>26</v>
      </c>
      <c r="C476" s="12" t="str">
        <f t="shared" si="42"/>
        <v>1级-2级</v>
      </c>
      <c r="D476" s="12" t="s">
        <v>27</v>
      </c>
      <c r="E476" s="12" t="s">
        <v>28</v>
      </c>
      <c r="F476" s="12" t="s">
        <v>29</v>
      </c>
      <c r="G476" s="12" t="s">
        <v>62</v>
      </c>
      <c r="H476" s="280">
        <f>IF(I476="主营业务收入",1,IF(I476="营业收入",2,IF(I476="租赁收入",3,IF(I476="利息收入",4,IF(I476="企业拆借利息收入",5,IF(I476="其他业务收入",6,IF(I476="其他收入",7,IF(I476="主营业务成本",8,IF(I476="营业成本",9,IF(I476="生产成本",10,IF(I476="其他业务成本",11,IF(I476="主营业务支出",12,IF(I476="其他业务支出",13,IF(I476="营业外支出",14,IF(I476="材料采购",15,IF(I476="库存商品",16,IF(I476="库存内销商品",17,IF(I476="其他应收款",18,IF(I476="长期股权投资",19,IF(I476="其他应付款",20,IF(I476="财务费用",21,IF(I476="管理费用",22,IF(I476="管理费",23,IF(I476="销售费用",24,IF(I476="投资收益",25,IF(I476="资产处置收益",26,B))))))))))))))))))))))))))</f>
        <v>21</v>
      </c>
      <c r="I476" s="122" t="s">
        <v>60</v>
      </c>
      <c r="J476" s="14" t="s">
        <v>32</v>
      </c>
      <c r="K476" s="207">
        <v>195000</v>
      </c>
      <c r="O476" s="89"/>
      <c r="P476" s="90"/>
      <c r="Q476" s="91"/>
      <c r="R476" s="275" t="s">
        <v>99</v>
      </c>
      <c r="S476" s="275" t="s">
        <v>32</v>
      </c>
      <c r="T476" s="22">
        <v>193069.31999999995</v>
      </c>
      <c r="U476" s="21"/>
      <c r="V476" s="21"/>
      <c r="W476" s="22"/>
      <c r="X476" s="23"/>
      <c r="Y476" s="23"/>
      <c r="Z476" s="24"/>
      <c r="AA476" s="25" t="e">
        <f>ROUND(#REF!-W476-Z476,2)</f>
        <v>#REF!</v>
      </c>
      <c r="AB476" s="266">
        <f t="shared" si="43"/>
        <v>1930.68</v>
      </c>
      <c r="AC476" s="26"/>
      <c r="AD476" s="26"/>
      <c r="AE476" s="26"/>
      <c r="AF476" s="26"/>
      <c r="AG476" s="27"/>
      <c r="AH476" s="26"/>
      <c r="AI476" s="26"/>
      <c r="AJ476" s="26"/>
      <c r="AK476" s="26"/>
      <c r="AL476" s="26"/>
      <c r="AM476" s="26"/>
      <c r="AN476">
        <v>23</v>
      </c>
    </row>
    <row r="477" spans="1:40" ht="14" x14ac:dyDescent="0.3">
      <c r="A47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77" s="11">
        <v>388</v>
      </c>
      <c r="C477" s="85" t="str">
        <f t="shared" si="42"/>
        <v>4级-4级</v>
      </c>
      <c r="D477" s="12" t="s">
        <v>37</v>
      </c>
      <c r="E477" s="12" t="s">
        <v>42</v>
      </c>
      <c r="F477" s="12" t="s">
        <v>37</v>
      </c>
      <c r="G477" s="85" t="s">
        <v>123</v>
      </c>
      <c r="H477" s="280">
        <f>IF(I477="主营业务收入",1,IF(I477="营业收入",2,IF(I477="租赁收入",3,IF(I477="利息收入",4,IF(I477="企业拆借利息收入",5,IF(I477="其他业务收入",6,IF(I477="其他收入",7,IF(I477="主营业务成本",8,IF(I477="营业成本",9,IF(I477="生产成本",10,IF(I477="其他业务成本",11,IF(I477="主营业务支出",12,IF(I477="其他业务支出",13,IF(I477="营业外支出",14,IF(I477="材料采购",15,IF(I477="库存商品",16,IF(I477="库存内销商品",17,IF(I477="其他应收款",18,IF(I477="长期股权投资",19,IF(I477="其他应付款",20,IF(I477="财务费用",21,IF(I477="管理费用",22,IF(I477="管理费",23,IF(I477="销售费用",24,IF(I477="投资收益",25,IF(I477="资产处置收益",26,B))))))))))))))))))))))))))</f>
        <v>8</v>
      </c>
      <c r="I477" s="363" t="s">
        <v>164</v>
      </c>
      <c r="J477" s="14" t="s">
        <v>122</v>
      </c>
      <c r="K477" s="207">
        <v>191576.87142857138</v>
      </c>
      <c r="O477" s="89"/>
      <c r="P477" s="90"/>
      <c r="Q477" s="91"/>
      <c r="R477" s="21" t="s">
        <v>107</v>
      </c>
      <c r="S477" s="21" t="s">
        <v>122</v>
      </c>
      <c r="T477" s="22">
        <v>183212.25</v>
      </c>
      <c r="U477" s="21"/>
      <c r="V477" s="21"/>
      <c r="W477" s="22"/>
      <c r="X477" s="23"/>
      <c r="Y477" s="23"/>
      <c r="Z477" s="24"/>
      <c r="AA477" s="25" t="e">
        <f>ROUND(#REF!-W477-Z477,2)</f>
        <v>#REF!</v>
      </c>
      <c r="AB477" s="266">
        <f t="shared" si="43"/>
        <v>8364.6200000000008</v>
      </c>
      <c r="AC477" s="26"/>
      <c r="AD477" s="26"/>
      <c r="AE477" s="26"/>
      <c r="AF477" s="26"/>
      <c r="AG477" s="27"/>
      <c r="AH477" s="26"/>
      <c r="AI477" s="26"/>
      <c r="AJ477" s="26"/>
      <c r="AK477" s="26"/>
      <c r="AL477" s="26"/>
      <c r="AM477" s="26"/>
      <c r="AN477">
        <v>321</v>
      </c>
    </row>
    <row r="478" spans="1:40" ht="13.75" customHeight="1" x14ac:dyDescent="0.3">
      <c r="A47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78" s="11">
        <v>389</v>
      </c>
      <c r="C478" s="12" t="str">
        <f t="shared" si="42"/>
        <v>4级-3级</v>
      </c>
      <c r="D478" s="12" t="s">
        <v>37</v>
      </c>
      <c r="E478" s="12" t="s">
        <v>42</v>
      </c>
      <c r="F478" s="12" t="s">
        <v>33</v>
      </c>
      <c r="G478" s="12" t="s">
        <v>165</v>
      </c>
      <c r="H478" s="280">
        <f>IF(I478="主营业务收入",1,IF(I478="营业收入",2,IF(I478="租赁收入",3,IF(I478="利息收入",4,IF(I478="企业拆借利息收入",5,IF(I478="其他业务收入",6,IF(I478="其他收入",7,IF(I478="主营业务成本",8,IF(I478="营业成本",9,IF(I478="生产成本",10,IF(I478="其他业务成本",11,IF(I478="主营业务支出",12,IF(I478="其他业务支出",13,IF(I478="营业外支出",14,IF(I478="材料采购",15,IF(I478="库存商品",16,IF(I478="库存内销商品",17,IF(I478="其他应收款",18,IF(I478="长期股权投资",19,IF(I478="其他应付款",20,IF(I478="财务费用",21,IF(I478="管理费用",22,IF(I478="管理费",23,IF(I478="销售费用",24,IF(I478="投资收益",25,IF(I478="资产处置收益",26,B))))))))))))))))))))))))))</f>
        <v>8</v>
      </c>
      <c r="I478" s="363" t="s">
        <v>164</v>
      </c>
      <c r="J478" s="14" t="s">
        <v>122</v>
      </c>
      <c r="K478" s="207">
        <v>188819.54761904757</v>
      </c>
      <c r="O478" s="89"/>
      <c r="P478" s="90"/>
      <c r="Q478" s="91"/>
      <c r="R478" s="21" t="s">
        <v>99</v>
      </c>
      <c r="S478" s="21" t="s">
        <v>398</v>
      </c>
      <c r="T478" s="22">
        <v>173084.59</v>
      </c>
      <c r="U478" s="21"/>
      <c r="V478" s="21"/>
      <c r="W478" s="22"/>
      <c r="X478" s="23"/>
      <c r="Y478" s="23"/>
      <c r="Z478" s="24"/>
      <c r="AA478" s="25" t="e">
        <f>ROUND(#REF!-W478-Z478,2)</f>
        <v>#REF!</v>
      </c>
      <c r="AB478" s="266">
        <f t="shared" si="43"/>
        <v>15734.96</v>
      </c>
      <c r="AC478" s="26"/>
      <c r="AD478" s="26"/>
      <c r="AE478" s="26"/>
      <c r="AF478" s="26"/>
      <c r="AG478" s="27"/>
      <c r="AH478" s="26"/>
      <c r="AI478" s="26"/>
      <c r="AJ478" s="26"/>
      <c r="AK478" s="26"/>
      <c r="AL478" s="26"/>
      <c r="AM478" s="26"/>
      <c r="AN478">
        <v>322</v>
      </c>
    </row>
    <row r="479" spans="1:40" ht="14" x14ac:dyDescent="0.3">
      <c r="A47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79" s="11">
        <v>263</v>
      </c>
      <c r="C479" s="12" t="str">
        <f t="shared" si="42"/>
        <v>4级-3级</v>
      </c>
      <c r="D479" s="12" t="s">
        <v>37</v>
      </c>
      <c r="E479" s="12" t="s">
        <v>66</v>
      </c>
      <c r="F479" s="12" t="s">
        <v>33</v>
      </c>
      <c r="G479" s="12" t="s">
        <v>146</v>
      </c>
      <c r="H479" s="280">
        <f>IF(I479="主营业务收入",1,IF(I479="营业收入",2,IF(I479="租赁收入",3,IF(I479="利息收入",4,IF(I479="企业拆借利息收入",5,IF(I479="其他业务收入",6,IF(I479="其他收入",7,IF(I479="主营业务成本",8,IF(I479="营业成本",9,IF(I479="生产成本",10,IF(I479="其他业务成本",11,IF(I479="主营业务支出",12,IF(I479="其他业务支出",13,IF(I479="营业外支出",14,IF(I479="材料采购",15,IF(I479="库存商品",16,IF(I479="库存内销商品",17,IF(I479="其他应收款",18,IF(I479="长期股权投资",19,IF(I479="其他应付款",20,IF(I479="财务费用",21,IF(I479="管理费用",22,IF(I479="管理费",23,IF(I479="销售费用",24,IF(I479="投资收益",25,IF(I479="资产处置收益",26,B))))))))))))))))))))))))))</f>
        <v>8</v>
      </c>
      <c r="I479" s="122" t="s">
        <v>164</v>
      </c>
      <c r="J479" s="14" t="s">
        <v>122</v>
      </c>
      <c r="K479" s="207">
        <v>180552.85</v>
      </c>
      <c r="R479" s="21"/>
      <c r="S479" s="21"/>
      <c r="T479" s="22"/>
      <c r="U479" s="21"/>
      <c r="V479" s="21"/>
      <c r="W479" s="22"/>
      <c r="X479" s="23"/>
      <c r="Y479" s="23"/>
      <c r="Z479" s="24"/>
      <c r="AA479" s="25" t="e">
        <f>ROUND(#REF!-W479-Z479,2)</f>
        <v>#REF!</v>
      </c>
      <c r="AB479" s="266">
        <f>ROUND(K479+K480-T479,2)</f>
        <v>89555.15</v>
      </c>
      <c r="AC479" s="26"/>
      <c r="AD479" s="26"/>
      <c r="AE479" s="26"/>
      <c r="AF479" s="26"/>
      <c r="AG479" s="27"/>
      <c r="AH479" s="26"/>
      <c r="AI479" s="26"/>
      <c r="AJ479" s="26"/>
      <c r="AK479" s="26"/>
      <c r="AL479" s="26"/>
      <c r="AM479" s="26"/>
      <c r="AN479">
        <v>213</v>
      </c>
    </row>
    <row r="480" spans="1:40" ht="14" x14ac:dyDescent="0.3">
      <c r="A480" s="174"/>
      <c r="B480" s="11"/>
      <c r="C480" s="12" t="str">
        <f t="shared" si="42"/>
        <v>4级-3级</v>
      </c>
      <c r="D480" s="12" t="s">
        <v>37</v>
      </c>
      <c r="E480" s="12" t="s">
        <v>66</v>
      </c>
      <c r="F480" s="12" t="s">
        <v>33</v>
      </c>
      <c r="G480" s="12" t="s">
        <v>146</v>
      </c>
      <c r="H480" s="280">
        <f>IF(I480="主营业务收入",1,IF(I480="营业收入",2,IF(I480="租赁收入",3,IF(I480="利息收入",4,IF(I480="企业拆借利息收入",5,IF(I480="其他业务收入",6,IF(I480="其他收入",7,IF(I480="主营业务成本",8,IF(I480="营业成本",9,IF(I480="生产成本",10,IF(I480="其他业务成本",11,IF(I480="主营业务支出",12,IF(I480="其他业务支出",13,IF(I480="营业外支出",14,IF(I480="材料采购",15,IF(I480="库存商品",16,IF(I480="库存内销商品",17,IF(I480="其他应收款",18,IF(I480="长期股权投资",19,IF(I480="其他应付款",20,IF(I480="财务费用",21,IF(I480="管理费用",22,IF(I480="管理费",23,IF(I480="销售费用",24,IF(I480="投资收益",25,IF(I480="资产处置收益",26,B))))))))))))))))))))))))))</f>
        <v>8</v>
      </c>
      <c r="I480" s="122" t="s">
        <v>818</v>
      </c>
      <c r="J480" s="14" t="s">
        <v>122</v>
      </c>
      <c r="K480" s="390">
        <v>-90997.7</v>
      </c>
      <c r="O480" s="16"/>
      <c r="P480" s="14"/>
      <c r="Q480" s="89"/>
      <c r="R480" s="21"/>
      <c r="S480" s="21"/>
      <c r="T480" s="22"/>
      <c r="U480" s="21"/>
      <c r="V480" s="21"/>
      <c r="W480" s="22"/>
      <c r="X480" s="23"/>
      <c r="Y480" s="23"/>
      <c r="Z480" s="24"/>
      <c r="AA480" s="25"/>
      <c r="AB480" s="266"/>
      <c r="AC480" s="26"/>
      <c r="AD480" s="26"/>
      <c r="AE480" s="26"/>
      <c r="AF480" s="26"/>
      <c r="AG480" s="27"/>
      <c r="AH480" s="26"/>
      <c r="AI480" s="26"/>
      <c r="AJ480" s="26"/>
      <c r="AK480" s="26"/>
      <c r="AL480" s="26"/>
      <c r="AM480" s="26"/>
    </row>
    <row r="481" spans="1:40" ht="14" x14ac:dyDescent="0.3">
      <c r="A481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481" s="11">
        <v>132</v>
      </c>
      <c r="C481" s="12" t="str">
        <f t="shared" si="42"/>
        <v>2级-3级</v>
      </c>
      <c r="D481" s="12" t="s">
        <v>29</v>
      </c>
      <c r="E481" s="12" t="s">
        <v>50</v>
      </c>
      <c r="F481" s="12" t="s">
        <v>33</v>
      </c>
      <c r="G481" s="12" t="s">
        <v>214</v>
      </c>
      <c r="H481" s="280">
        <f>IF(I481="主营业务收入",1,IF(I481="营业收入",2,IF(I481="租赁收入",3,IF(I481="利息收入",4,IF(I481="企业拆借利息收入",5,IF(I481="其他业务收入",6,IF(I481="其他收入",7,IF(I481="主营业务成本",8,IF(I481="营业成本",9,IF(I481="生产成本",10,IF(I481="其他业务成本",11,IF(I481="主营业务支出",12,IF(I481="其他业务支出",13,IF(I481="营业外支出",14,IF(I481="材料采购",15,IF(I481="库存商品",16,IF(I481="库存内销商品",17,IF(I481="其他应收款",18,IF(I481="长期股权投资",19,IF(I481="其他应付款",20,IF(I481="财务费用",21,IF(I481="管理费用",22,IF(I481="管理费",23,IF(I481="销售费用",24,IF(I481="投资收益",25,IF(I481="资产处置收益",26,B))))))))))))))))))))))))))</f>
        <v>8</v>
      </c>
      <c r="I481" s="122" t="s">
        <v>164</v>
      </c>
      <c r="J481" s="14" t="s">
        <v>213</v>
      </c>
      <c r="K481" s="201">
        <v>173381.58</v>
      </c>
      <c r="O481" s="89"/>
      <c r="P481" s="89"/>
      <c r="Q481" s="91"/>
      <c r="R481" s="21" t="s">
        <v>144</v>
      </c>
      <c r="S481" s="21"/>
      <c r="T481" s="22">
        <v>168781.58</v>
      </c>
      <c r="U481" s="21"/>
      <c r="V481" s="21"/>
      <c r="W481" s="22"/>
      <c r="X481" s="23"/>
      <c r="Y481" s="23"/>
      <c r="Z481" s="24"/>
      <c r="AA481" s="25" t="e">
        <f>ROUND(#REF!-W481-Z481,2)</f>
        <v>#REF!</v>
      </c>
      <c r="AB481" s="266">
        <f t="shared" ref="AB481:AB512" si="44">ROUND(K481+Q481-T481,2)</f>
        <v>4600</v>
      </c>
      <c r="AC481" s="26"/>
      <c r="AD481" s="26"/>
      <c r="AE481" s="26"/>
      <c r="AF481" s="26"/>
      <c r="AG481" s="27"/>
      <c r="AH481" s="26"/>
      <c r="AI481" s="26"/>
      <c r="AJ481" s="26"/>
      <c r="AK481" s="26"/>
      <c r="AL481" s="26"/>
      <c r="AM481" s="26"/>
      <c r="AN481">
        <v>117</v>
      </c>
    </row>
    <row r="482" spans="1:40" ht="14" x14ac:dyDescent="0.3">
      <c r="A48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82" s="11">
        <v>361</v>
      </c>
      <c r="C482" s="12" t="str">
        <f t="shared" si="42"/>
        <v>4级-2级</v>
      </c>
      <c r="D482" s="12" t="s">
        <v>37</v>
      </c>
      <c r="E482" s="12" t="s">
        <v>42</v>
      </c>
      <c r="F482" s="12" t="s">
        <v>29</v>
      </c>
      <c r="G482" s="12" t="s">
        <v>48</v>
      </c>
      <c r="H482" s="280">
        <f>IF(I482="主营业务收入",1,IF(I482="营业收入",2,IF(I482="租赁收入",3,IF(I482="利息收入",4,IF(I482="企业拆借利息收入",5,IF(I482="其他业务收入",6,IF(I482="其他收入",7,IF(I482="主营业务成本",8,IF(I482="营业成本",9,IF(I482="生产成本",10,IF(I482="其他业务成本",11,IF(I482="主营业务支出",12,IF(I482="其他业务支出",13,IF(I482="营业外支出",14,IF(I482="材料采购",15,IF(I482="库存商品",16,IF(I482="库存内销商品",17,IF(I482="其他应收款",18,IF(I482="长期股权投资",19,IF(I482="其他应付款",20,IF(I482="财务费用",21,IF(I482="管理费用",22,IF(I482="管理费",23,IF(I482="销售费用",24,IF(I482="投资收益",25,IF(I482="资产处置收益",26,B))))))))))))))))))))))))))</f>
        <v>8</v>
      </c>
      <c r="I482" s="363" t="s">
        <v>164</v>
      </c>
      <c r="J482" s="14" t="s">
        <v>122</v>
      </c>
      <c r="K482" s="207">
        <v>172635.71904761906</v>
      </c>
      <c r="O482" s="89"/>
      <c r="P482" s="90"/>
      <c r="Q482" s="91"/>
      <c r="R482" s="21" t="s">
        <v>99</v>
      </c>
      <c r="S482" s="21" t="s">
        <v>122</v>
      </c>
      <c r="T482" s="22">
        <v>59076.1</v>
      </c>
      <c r="U482" s="21"/>
      <c r="V482" s="21"/>
      <c r="W482" s="22"/>
      <c r="X482" s="23"/>
      <c r="Y482" s="23"/>
      <c r="Z482" s="24"/>
      <c r="AA482" s="25" t="e">
        <f>ROUND(#REF!-W482-Z482,2)</f>
        <v>#REF!</v>
      </c>
      <c r="AB482" s="266">
        <f t="shared" si="44"/>
        <v>113559.62</v>
      </c>
      <c r="AC482" s="26"/>
      <c r="AD482" s="26"/>
      <c r="AE482" s="26"/>
      <c r="AF482" s="26"/>
      <c r="AG482" s="27"/>
      <c r="AH482" s="26"/>
      <c r="AI482" s="26"/>
      <c r="AJ482" s="26"/>
      <c r="AK482" s="26"/>
      <c r="AL482" s="26"/>
      <c r="AM482" s="26"/>
      <c r="AN482">
        <v>300</v>
      </c>
    </row>
    <row r="483" spans="1:40" ht="14" x14ac:dyDescent="0.3">
      <c r="A483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83" s="11">
        <v>23</v>
      </c>
      <c r="C483" s="12" t="str">
        <f t="shared" si="42"/>
        <v>1级-2级</v>
      </c>
      <c r="D483" s="12" t="s">
        <v>27</v>
      </c>
      <c r="E483" s="12" t="s">
        <v>28</v>
      </c>
      <c r="F483" s="12" t="s">
        <v>29</v>
      </c>
      <c r="G483" s="12" t="s">
        <v>61</v>
      </c>
      <c r="H483" s="280">
        <f>IF(I483="主营业务收入",1,IF(I483="营业收入",2,IF(I483="租赁收入",3,IF(I483="利息收入",4,IF(I483="企业拆借利息收入",5,IF(I483="其他业务收入",6,IF(I483="其他收入",7,IF(I483="主营业务成本",8,IF(I483="营业成本",9,IF(I483="生产成本",10,IF(I483="其他业务成本",11,IF(I483="主营业务支出",12,IF(I483="其他业务支出",13,IF(I483="营业外支出",14,IF(I483="材料采购",15,IF(I483="库存商品",16,IF(I483="库存内销商品",17,IF(I483="其他应收款",18,IF(I483="长期股权投资",19,IF(I483="其他应付款",20,IF(I483="财务费用",21,IF(I483="管理费用",22,IF(I483="管理费",23,IF(I483="销售费用",24,IF(I483="投资收益",25,IF(I483="资产处置收益",26,B))))))))))))))))))))))))))</f>
        <v>21</v>
      </c>
      <c r="I483" s="122" t="s">
        <v>60</v>
      </c>
      <c r="J483" s="14" t="s">
        <v>32</v>
      </c>
      <c r="K483" s="207">
        <v>150000</v>
      </c>
      <c r="O483" s="89"/>
      <c r="P483" s="89"/>
      <c r="Q483" s="91"/>
      <c r="R483" s="275" t="s">
        <v>99</v>
      </c>
      <c r="S483" s="275" t="s">
        <v>32</v>
      </c>
      <c r="T483" s="22">
        <v>148514.88</v>
      </c>
      <c r="U483" s="21"/>
      <c r="V483" s="21"/>
      <c r="W483" s="22"/>
      <c r="X483" s="23"/>
      <c r="Y483" s="23"/>
      <c r="Z483" s="24"/>
      <c r="AA483" s="25" t="e">
        <f>ROUND(#REF!-W483-Z483,2)</f>
        <v>#REF!</v>
      </c>
      <c r="AB483" s="266">
        <f t="shared" si="44"/>
        <v>1485.12</v>
      </c>
      <c r="AC483" s="26"/>
      <c r="AD483" s="26"/>
      <c r="AE483" s="26"/>
      <c r="AF483" s="26"/>
      <c r="AG483" s="27"/>
      <c r="AH483" s="26"/>
      <c r="AI483" s="26"/>
      <c r="AJ483" s="26"/>
      <c r="AK483" s="26"/>
      <c r="AL483" s="26"/>
      <c r="AM483" s="26"/>
      <c r="AN483">
        <v>21</v>
      </c>
    </row>
    <row r="484" spans="1:40" ht="14" x14ac:dyDescent="0.3">
      <c r="A484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84" s="11">
        <v>28</v>
      </c>
      <c r="C484" s="12" t="str">
        <f t="shared" si="42"/>
        <v>1级-2级</v>
      </c>
      <c r="D484" s="12" t="s">
        <v>27</v>
      </c>
      <c r="E484" s="12" t="s">
        <v>28</v>
      </c>
      <c r="F484" s="12" t="s">
        <v>29</v>
      </c>
      <c r="G484" s="12" t="s">
        <v>64</v>
      </c>
      <c r="H484" s="280">
        <f>IF(I484="主营业务收入",1,IF(I484="营业收入",2,IF(I484="租赁收入",3,IF(I484="利息收入",4,IF(I484="企业拆借利息收入",5,IF(I484="其他业务收入",6,IF(I484="其他收入",7,IF(I484="主营业务成本",8,IF(I484="营业成本",9,IF(I484="生产成本",10,IF(I484="其他业务成本",11,IF(I484="主营业务支出",12,IF(I484="其他业务支出",13,IF(I484="营业外支出",14,IF(I484="材料采购",15,IF(I484="库存商品",16,IF(I484="库存内销商品",17,IF(I484="其他应收款",18,IF(I484="长期股权投资",19,IF(I484="其他应付款",20,IF(I484="财务费用",21,IF(I484="管理费用",22,IF(I484="管理费",23,IF(I484="销售费用",24,IF(I484="投资收益",25,IF(I484="资产处置收益",26,B))))))))))))))))))))))))))</f>
        <v>21</v>
      </c>
      <c r="I484" s="122" t="s">
        <v>60</v>
      </c>
      <c r="J484" s="14" t="s">
        <v>32</v>
      </c>
      <c r="K484" s="207">
        <v>150000</v>
      </c>
      <c r="O484" s="89"/>
      <c r="P484" s="89"/>
      <c r="Q484" s="91"/>
      <c r="R484" s="275" t="s">
        <v>99</v>
      </c>
      <c r="S484" s="275" t="s">
        <v>32</v>
      </c>
      <c r="T484" s="22">
        <v>141509.4</v>
      </c>
      <c r="U484" s="21"/>
      <c r="V484" s="21"/>
      <c r="W484" s="22"/>
      <c r="X484" s="23"/>
      <c r="Y484" s="23"/>
      <c r="Z484" s="24"/>
      <c r="AA484" s="25" t="e">
        <f>ROUND(#REF!-W484-Z484,2)</f>
        <v>#REF!</v>
      </c>
      <c r="AB484" s="266">
        <f t="shared" si="44"/>
        <v>8490.6</v>
      </c>
      <c r="AC484" s="26"/>
      <c r="AD484" s="26"/>
      <c r="AE484" s="26"/>
      <c r="AF484" s="26"/>
      <c r="AG484" s="27"/>
      <c r="AH484" s="26"/>
      <c r="AI484" s="26"/>
      <c r="AJ484" s="26"/>
      <c r="AK484" s="26"/>
      <c r="AL484" s="26"/>
      <c r="AM484" s="26"/>
      <c r="AN484">
        <v>25</v>
      </c>
    </row>
    <row r="485" spans="1:40" ht="14" x14ac:dyDescent="0.3">
      <c r="A48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85" s="11">
        <v>609</v>
      </c>
      <c r="C485" s="120" t="str">
        <f t="shared" si="42"/>
        <v>3级-2级</v>
      </c>
      <c r="D485" s="120" t="s">
        <v>33</v>
      </c>
      <c r="E485" s="120" t="s">
        <v>161</v>
      </c>
      <c r="F485" s="120" t="s">
        <v>29</v>
      </c>
      <c r="G485" s="120" t="s">
        <v>50</v>
      </c>
      <c r="H485" s="280">
        <f>IF(I485="主营业务收入",1,IF(I485="营业收入",2,IF(I485="租赁收入",3,IF(I485="利息收入",4,IF(I485="企业拆借利息收入",5,IF(I485="其他业务收入",6,IF(I485="其他收入",7,IF(I485="主营业务成本",8,IF(I485="营业成本",9,IF(I485="生产成本",10,IF(I485="其他业务成本",11,IF(I485="主营业务支出",12,IF(I485="其他业务支出",13,IF(I485="营业外支出",14,IF(I485="材料采购",15,IF(I485="库存商品",16,IF(I485="库存内销商品",17,IF(I485="其他应收款",18,IF(I485="长期股权投资",19,IF(I485="其他应付款",20,IF(I485="财务费用",21,IF(I485="管理费用",22,IF(I485="管理费",23,IF(I485="销售费用",24,IF(I485="投资收益",25,IF(I485="资产处置收益",26,B))))))))))))))))))))))))))</f>
        <v>11</v>
      </c>
      <c r="I485" s="122" t="s">
        <v>58</v>
      </c>
      <c r="J485" s="122" t="s">
        <v>544</v>
      </c>
      <c r="K485" s="202">
        <v>142363</v>
      </c>
      <c r="O485" s="125"/>
      <c r="P485" s="126"/>
      <c r="Q485" s="124"/>
      <c r="R485" s="21"/>
      <c r="S485" s="21"/>
      <c r="T485" s="22"/>
      <c r="U485" s="21" t="s">
        <v>808</v>
      </c>
      <c r="V485" s="21"/>
      <c r="W485" s="22"/>
      <c r="X485" s="23"/>
      <c r="Y485" s="23"/>
      <c r="Z485" s="24"/>
      <c r="AA485" s="25" t="e">
        <f>ROUND(#REF!-W485-Z485,2)</f>
        <v>#REF!</v>
      </c>
      <c r="AB485" s="266">
        <f t="shared" si="44"/>
        <v>142363</v>
      </c>
      <c r="AC485" s="71"/>
      <c r="AD485" s="71"/>
      <c r="AE485" s="71"/>
      <c r="AF485" s="71"/>
      <c r="AG485" s="72"/>
      <c r="AH485" s="71"/>
      <c r="AI485" s="71"/>
      <c r="AJ485" s="71"/>
      <c r="AK485" s="71"/>
      <c r="AL485" s="71"/>
      <c r="AM485" s="71"/>
      <c r="AN485">
        <v>493</v>
      </c>
    </row>
    <row r="486" spans="1:40" ht="14" x14ac:dyDescent="0.3">
      <c r="A486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486" s="11">
        <v>495</v>
      </c>
      <c r="C486" s="12" t="str">
        <f t="shared" si="42"/>
        <v>2级-2级</v>
      </c>
      <c r="D486" s="12" t="s">
        <v>29</v>
      </c>
      <c r="E486" s="13" t="s">
        <v>56</v>
      </c>
      <c r="F486" s="12" t="s">
        <v>29</v>
      </c>
      <c r="G486" s="12" t="s">
        <v>57</v>
      </c>
      <c r="H486" s="280">
        <f>IF(I486="主营业务收入",1,IF(I486="营业收入",2,IF(I486="租赁收入",3,IF(I486="利息收入",4,IF(I486="企业拆借利息收入",5,IF(I486="其他业务收入",6,IF(I486="其他收入",7,IF(I486="主营业务成本",8,IF(I486="营业成本",9,IF(I486="生产成本",10,IF(I486="其他业务成本",11,IF(I486="主营业务支出",12,IF(I486="其他业务支出",13,IF(I486="营业外支出",14,IF(I486="材料采购",15,IF(I486="库存商品",16,IF(I486="库存内销商品",17,IF(I486="其他应收款",18,IF(I486="长期股权投资",19,IF(I486="其他应付款",20,IF(I486="财务费用",21,IF(I486="管理费用",22,IF(I486="管理费",23,IF(I486="销售费用",24,IF(I486="投资收益",25,IF(I486="资产处置收益",26,B))))))))))))))))))))))))))</f>
        <v>22</v>
      </c>
      <c r="I486" s="122" t="s">
        <v>68</v>
      </c>
      <c r="J486" s="208" t="s">
        <v>650</v>
      </c>
      <c r="K486" s="404">
        <v>137885</v>
      </c>
      <c r="O486" s="89"/>
      <c r="P486" s="89"/>
      <c r="Q486" s="89"/>
      <c r="R486" s="21" t="s">
        <v>721</v>
      </c>
      <c r="S486" s="66" t="s">
        <v>722</v>
      </c>
      <c r="T486" s="66">
        <v>137885</v>
      </c>
      <c r="U486" s="67"/>
      <c r="V486" s="66"/>
      <c r="W486" s="66"/>
      <c r="X486" s="67"/>
      <c r="Y486" s="68"/>
      <c r="Z486" s="68"/>
      <c r="AA486" s="25" t="e">
        <f>ROUND(#REF!-W486-Z486,2)</f>
        <v>#REF!</v>
      </c>
      <c r="AB486" s="266">
        <f t="shared" si="44"/>
        <v>0</v>
      </c>
      <c r="AC486" s="26"/>
      <c r="AD486" s="71"/>
      <c r="AE486" s="71"/>
      <c r="AF486" s="71"/>
      <c r="AG486" s="71"/>
      <c r="AH486" s="72"/>
      <c r="AI486" s="71"/>
      <c r="AJ486" s="71"/>
      <c r="AK486" s="71"/>
      <c r="AL486" s="71"/>
      <c r="AM486" s="71"/>
      <c r="AN486">
        <v>391</v>
      </c>
    </row>
    <row r="487" spans="1:40" ht="14" x14ac:dyDescent="0.3">
      <c r="A487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87" s="11">
        <v>182</v>
      </c>
      <c r="C487" s="12" t="str">
        <f t="shared" si="42"/>
        <v>2级-4级</v>
      </c>
      <c r="D487" s="12" t="s">
        <v>29</v>
      </c>
      <c r="E487" s="12" t="s">
        <v>39</v>
      </c>
      <c r="F487" s="12" t="s">
        <v>37</v>
      </c>
      <c r="G487" s="12" t="s">
        <v>42</v>
      </c>
      <c r="H487" s="280">
        <f>IF(I487="主营业务收入",1,IF(I487="营业收入",2,IF(I487="租赁收入",3,IF(I487="利息收入",4,IF(I487="企业拆借利息收入",5,IF(I487="其他业务收入",6,IF(I487="其他收入",7,IF(I487="主营业务成本",8,IF(I487="营业成本",9,IF(I487="生产成本",10,IF(I487="其他业务成本",11,IF(I487="主营业务支出",12,IF(I487="其他业务支出",13,IF(I487="营业外支出",14,IF(I487="材料采购",15,IF(I487="库存商品",16,IF(I487="库存内销商品",17,IF(I487="其他应收款",18,IF(I487="长期股权投资",19,IF(I487="其他应付款",20,IF(I487="财务费用",21,IF(I487="管理费用",22,IF(I487="管理费",23,IF(I487="销售费用",24,IF(I487="投资收益",25,IF(I487="资产处置收益",26,B))))))))))))))))))))))))))</f>
        <v>18</v>
      </c>
      <c r="I487" s="122" t="s">
        <v>813</v>
      </c>
      <c r="J487" s="73" t="s">
        <v>258</v>
      </c>
      <c r="K487" s="207">
        <v>136605</v>
      </c>
      <c r="O487" s="89"/>
      <c r="P487" s="90"/>
      <c r="Q487" s="91"/>
      <c r="R487" s="66" t="s">
        <v>731</v>
      </c>
      <c r="S487" s="66"/>
      <c r="T487" s="67">
        <v>136605</v>
      </c>
      <c r="U487" s="66"/>
      <c r="V487" s="66"/>
      <c r="W487" s="67"/>
      <c r="X487" s="68"/>
      <c r="Y487" s="68"/>
      <c r="Z487" s="69"/>
      <c r="AA487" s="25" t="e">
        <f>ROUND(#REF!-W487-Z487,2)</f>
        <v>#REF!</v>
      </c>
      <c r="AB487" s="266">
        <f t="shared" si="44"/>
        <v>0</v>
      </c>
      <c r="AC487" s="71"/>
      <c r="AD487" s="71"/>
      <c r="AE487" s="71"/>
      <c r="AF487" s="71"/>
      <c r="AG487" s="72"/>
      <c r="AH487" s="71"/>
      <c r="AI487" s="71"/>
      <c r="AJ487" s="71"/>
      <c r="AK487" s="71"/>
      <c r="AL487" s="71"/>
      <c r="AM487" s="71"/>
      <c r="AN487">
        <v>165</v>
      </c>
    </row>
    <row r="488" spans="1:40" ht="14" x14ac:dyDescent="0.3">
      <c r="A488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488" s="11">
        <v>781</v>
      </c>
      <c r="C488" s="12" t="str">
        <f t="shared" si="42"/>
        <v>2级-3级</v>
      </c>
      <c r="D488" s="12" t="s">
        <v>29</v>
      </c>
      <c r="E488" s="12" t="s">
        <v>44</v>
      </c>
      <c r="F488" s="12" t="s">
        <v>33</v>
      </c>
      <c r="G488" s="85" t="s">
        <v>463</v>
      </c>
      <c r="H488" s="280">
        <f>IF(I488="主营业务收入",1,IF(I488="营业收入",2,IF(I488="租赁收入",3,IF(I488="利息收入",4,IF(I488="企业拆借利息收入",5,IF(I488="其他业务收入",6,IF(I488="其他收入",7,IF(I488="主营业务成本",8,IF(I488="营业成本",9,IF(I488="生产成本",10,IF(I488="其他业务成本",11,IF(I488="主营业务支出",12,IF(I488="其他业务支出",13,IF(I488="营业外支出",14,IF(I488="材料采购",15,IF(I488="库存商品",16,IF(I488="库存内销商品",17,IF(I488="其他应收款",18,IF(I488="长期股权投资",19,IF(I488="其他应付款",20,IF(I488="财务费用",21,IF(I488="管理费用",22,IF(I488="管理费",23,IF(I488="销售费用",24,IF(I488="投资收益",25,IF(I488="资产处置收益",26,B))))))))))))))))))))))))))</f>
        <v>8</v>
      </c>
      <c r="I488" s="122" t="s">
        <v>164</v>
      </c>
      <c r="J488" s="87"/>
      <c r="K488" s="207">
        <v>135950.32</v>
      </c>
      <c r="O488" s="89"/>
      <c r="P488" s="89"/>
      <c r="Q488" s="91"/>
      <c r="R488" s="21"/>
      <c r="S488" s="21"/>
      <c r="T488" s="22"/>
      <c r="U488" s="21"/>
      <c r="V488" s="21"/>
      <c r="W488" s="22"/>
      <c r="X488" s="23"/>
      <c r="Y488" s="23"/>
      <c r="Z488" s="24"/>
      <c r="AA488" s="25" t="e">
        <f>ROUND(#REF!-W488-Z488,2)</f>
        <v>#REF!</v>
      </c>
      <c r="AB488" s="266">
        <f t="shared" si="44"/>
        <v>135950.32</v>
      </c>
      <c r="AC488" s="26"/>
      <c r="AD488" s="26"/>
      <c r="AE488" s="26"/>
      <c r="AF488" s="26"/>
      <c r="AG488" s="27"/>
      <c r="AH488" s="26"/>
      <c r="AI488" s="26"/>
      <c r="AJ488" s="26"/>
      <c r="AK488" s="26"/>
      <c r="AL488" s="26"/>
      <c r="AM488" s="26"/>
      <c r="AN488">
        <v>653</v>
      </c>
    </row>
    <row r="489" spans="1:40" ht="14" x14ac:dyDescent="0.3">
      <c r="A48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89" s="11">
        <v>376</v>
      </c>
      <c r="C489" s="12" t="str">
        <f t="shared" si="42"/>
        <v>4级-2级</v>
      </c>
      <c r="D489" s="12" t="s">
        <v>37</v>
      </c>
      <c r="E489" s="12" t="s">
        <v>42</v>
      </c>
      <c r="F489" s="12" t="s">
        <v>29</v>
      </c>
      <c r="G489" s="85" t="s">
        <v>301</v>
      </c>
      <c r="H489" s="280">
        <f>IF(I489="主营业务收入",1,IF(I489="营业收入",2,IF(I489="租赁收入",3,IF(I489="利息收入",4,IF(I489="企业拆借利息收入",5,IF(I489="其他业务收入",6,IF(I489="其他收入",7,IF(I489="主营业务成本",8,IF(I489="营业成本",9,IF(I489="生产成本",10,IF(I489="其他业务成本",11,IF(I489="主营业务支出",12,IF(I489="其他业务支出",13,IF(I489="营业外支出",14,IF(I489="材料采购",15,IF(I489="库存商品",16,IF(I489="库存内销商品",17,IF(I489="其他应收款",18,IF(I489="长期股权投资",19,IF(I489="其他应付款",20,IF(I489="财务费用",21,IF(I489="管理费用",22,IF(I489="管理费",23,IF(I489="销售费用",24,IF(I489="投资收益",25,IF(I489="资产处置收益",26,B))))))))))))))))))))))))))</f>
        <v>8</v>
      </c>
      <c r="I489" s="363" t="s">
        <v>164</v>
      </c>
      <c r="J489" s="14" t="s">
        <v>122</v>
      </c>
      <c r="K489" s="207">
        <v>127661.76190476188</v>
      </c>
      <c r="O489" s="89"/>
      <c r="P489" s="89"/>
      <c r="Q489" s="91"/>
      <c r="R489" s="21" t="s">
        <v>784</v>
      </c>
      <c r="S489" s="21"/>
      <c r="T489" s="22"/>
      <c r="U489" s="21" t="s">
        <v>785</v>
      </c>
      <c r="V489" s="21"/>
      <c r="W489" s="22"/>
      <c r="X489" s="23"/>
      <c r="Y489" s="23"/>
      <c r="Z489" s="24"/>
      <c r="AA489" s="25" t="e">
        <f>ROUND(#REF!-W489-Z489,2)</f>
        <v>#REF!</v>
      </c>
      <c r="AB489" s="266">
        <f t="shared" si="44"/>
        <v>127661.75999999999</v>
      </c>
      <c r="AC489" s="26"/>
      <c r="AD489" s="26"/>
      <c r="AE489" s="26"/>
      <c r="AF489" s="26"/>
      <c r="AG489" s="27"/>
      <c r="AH489" s="26"/>
      <c r="AI489" s="26"/>
      <c r="AJ489" s="26"/>
      <c r="AK489" s="26"/>
      <c r="AL489" s="26"/>
      <c r="AM489" s="26"/>
      <c r="AN489">
        <v>312</v>
      </c>
    </row>
    <row r="490" spans="1:40" ht="14" customHeight="1" x14ac:dyDescent="0.3">
      <c r="A49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90" s="11">
        <v>357</v>
      </c>
      <c r="C490" s="12" t="str">
        <f t="shared" si="42"/>
        <v>4级-2级</v>
      </c>
      <c r="D490" s="12" t="s">
        <v>37</v>
      </c>
      <c r="E490" s="12" t="s">
        <v>42</v>
      </c>
      <c r="F490" s="12" t="s">
        <v>29</v>
      </c>
      <c r="G490" s="85" t="s">
        <v>357</v>
      </c>
      <c r="H490" s="280">
        <f>IF(I490="主营业务收入",1,IF(I490="营业收入",2,IF(I490="租赁收入",3,IF(I490="利息收入",4,IF(I490="企业拆借利息收入",5,IF(I490="其他业务收入",6,IF(I490="其他收入",7,IF(I490="主营业务成本",8,IF(I490="营业成本",9,IF(I490="生产成本",10,IF(I490="其他业务成本",11,IF(I490="主营业务支出",12,IF(I490="其他业务支出",13,IF(I490="营业外支出",14,IF(I490="材料采购",15,IF(I490="库存商品",16,IF(I490="库存内销商品",17,IF(I490="其他应收款",18,IF(I490="长期股权投资",19,IF(I490="其他应付款",20,IF(I490="财务费用",21,IF(I490="管理费用",22,IF(I490="管理费",23,IF(I490="销售费用",24,IF(I490="投资收益",25,IF(I490="资产处置收益",26,B))))))))))))))))))))))))))</f>
        <v>8</v>
      </c>
      <c r="I490" s="363" t="s">
        <v>164</v>
      </c>
      <c r="J490" s="14" t="s">
        <v>122</v>
      </c>
      <c r="K490" s="207">
        <v>126252.08571428571</v>
      </c>
      <c r="O490" s="89"/>
      <c r="P490" s="89"/>
      <c r="Q490" s="91"/>
      <c r="R490" s="21"/>
      <c r="S490" s="21"/>
      <c r="T490" s="22"/>
      <c r="U490" s="21"/>
      <c r="V490" s="21"/>
      <c r="W490" s="22"/>
      <c r="X490" s="23"/>
      <c r="Y490" s="23"/>
      <c r="Z490" s="24"/>
      <c r="AA490" s="25" t="e">
        <f>ROUND(#REF!-W490-Z490,2)</f>
        <v>#REF!</v>
      </c>
      <c r="AB490" s="266">
        <f t="shared" si="44"/>
        <v>126252.09</v>
      </c>
      <c r="AC490" s="26"/>
      <c r="AD490" s="26"/>
      <c r="AE490" s="26"/>
      <c r="AF490" s="26"/>
      <c r="AG490" s="27"/>
      <c r="AH490" s="26"/>
      <c r="AI490" s="26"/>
      <c r="AJ490" s="26"/>
      <c r="AK490" s="26"/>
      <c r="AL490" s="26"/>
      <c r="AM490" s="26"/>
      <c r="AN490">
        <v>296</v>
      </c>
    </row>
    <row r="491" spans="1:40" ht="14" x14ac:dyDescent="0.3">
      <c r="A49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91" s="11">
        <v>399</v>
      </c>
      <c r="C491" s="12" t="str">
        <f t="shared" si="42"/>
        <v>4级-3级</v>
      </c>
      <c r="D491" s="12" t="s">
        <v>37</v>
      </c>
      <c r="E491" s="12" t="s">
        <v>42</v>
      </c>
      <c r="F491" s="12" t="s">
        <v>33</v>
      </c>
      <c r="G491" s="85" t="s">
        <v>34</v>
      </c>
      <c r="H491" s="280">
        <f>IF(I491="主营业务收入",1,IF(I491="营业收入",2,IF(I491="租赁收入",3,IF(I491="利息收入",4,IF(I491="企业拆借利息收入",5,IF(I491="其他业务收入",6,IF(I491="其他收入",7,IF(I491="主营业务成本",8,IF(I491="营业成本",9,IF(I491="生产成本",10,IF(I491="其他业务成本",11,IF(I491="主营业务支出",12,IF(I491="其他业务支出",13,IF(I491="营业外支出",14,IF(I491="材料采购",15,IF(I491="库存商品",16,IF(I491="库存内销商品",17,IF(I491="其他应收款",18,IF(I491="长期股权投资",19,IF(I491="其他应付款",20,IF(I491="财务费用",21,IF(I491="管理费用",22,IF(I491="管理费",23,IF(I491="销售费用",24,IF(I491="投资收益",25,IF(I491="资产处置收益",26,B))))))))))))))))))))))))))</f>
        <v>8</v>
      </c>
      <c r="I491" s="363" t="s">
        <v>164</v>
      </c>
      <c r="J491" s="14" t="s">
        <v>122</v>
      </c>
      <c r="K491" s="390">
        <v>123250</v>
      </c>
      <c r="O491" s="89"/>
      <c r="P491" s="89"/>
      <c r="Q491" s="91"/>
      <c r="R491" s="318" t="s">
        <v>746</v>
      </c>
      <c r="S491" s="318" t="s">
        <v>747</v>
      </c>
      <c r="T491" s="22"/>
      <c r="U491" s="21"/>
      <c r="V491" s="21"/>
      <c r="W491" s="22"/>
      <c r="X491" s="23"/>
      <c r="Y491" s="23"/>
      <c r="Z491" s="24"/>
      <c r="AA491" s="25" t="e">
        <f>ROUND(#REF!-W491-Z491,2)</f>
        <v>#REF!</v>
      </c>
      <c r="AB491" s="266">
        <f t="shared" si="44"/>
        <v>123250</v>
      </c>
      <c r="AC491" s="26"/>
      <c r="AD491" s="26"/>
      <c r="AE491" s="26"/>
      <c r="AF491" s="26"/>
      <c r="AG491" s="27"/>
      <c r="AH491" s="26"/>
      <c r="AI491" s="26"/>
      <c r="AJ491" s="26"/>
      <c r="AK491" s="26"/>
      <c r="AL491" s="26"/>
      <c r="AM491" s="26"/>
      <c r="AN491">
        <v>330</v>
      </c>
    </row>
    <row r="492" spans="1:40" ht="14" x14ac:dyDescent="0.3">
      <c r="A492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492" s="11">
        <v>112</v>
      </c>
      <c r="C492" s="12" t="str">
        <f t="shared" si="42"/>
        <v>2级-2级</v>
      </c>
      <c r="D492" s="12" t="s">
        <v>29</v>
      </c>
      <c r="E492" s="12" t="s">
        <v>158</v>
      </c>
      <c r="F492" s="12" t="s">
        <v>29</v>
      </c>
      <c r="G492" s="12" t="s">
        <v>163</v>
      </c>
      <c r="H492" s="280">
        <f>IF(I492="主营业务收入",1,IF(I492="营业收入",2,IF(I492="租赁收入",3,IF(I492="利息收入",4,IF(I492="企业拆借利息收入",5,IF(I492="其他业务收入",6,IF(I492="其他收入",7,IF(I492="主营业务成本",8,IF(I492="营业成本",9,IF(I492="生产成本",10,IF(I492="其他业务成本",11,IF(I492="主营业务支出",12,IF(I492="其他业务支出",13,IF(I492="营业外支出",14,IF(I492="材料采购",15,IF(I492="库存商品",16,IF(I492="库存内销商品",17,IF(I492="其他应收款",18,IF(I492="长期股权投资",19,IF(I492="其他应付款",20,IF(I492="财务费用",21,IF(I492="管理费用",22,IF(I492="管理费",23,IF(I492="销售费用",24,IF(I492="投资收益",25,IF(I492="资产处置收益",26,B))))))))))))))))))))))))))</f>
        <v>10</v>
      </c>
      <c r="I492" s="122" t="s">
        <v>166</v>
      </c>
      <c r="J492" s="16"/>
      <c r="K492" s="207">
        <v>122636</v>
      </c>
      <c r="O492" s="89"/>
      <c r="P492" s="90"/>
      <c r="Q492" s="91"/>
      <c r="R492" s="21"/>
      <c r="S492" s="21"/>
      <c r="T492" s="22"/>
      <c r="U492" s="21"/>
      <c r="V492" s="21"/>
      <c r="W492" s="22"/>
      <c r="X492" s="23"/>
      <c r="Y492" s="23"/>
      <c r="Z492" s="24"/>
      <c r="AA492" s="25" t="e">
        <f>ROUND(#REF!-W492-Z492,2)</f>
        <v>#REF!</v>
      </c>
      <c r="AB492" s="266">
        <f t="shared" si="44"/>
        <v>122636</v>
      </c>
      <c r="AC492" s="26"/>
      <c r="AD492" s="26"/>
      <c r="AE492" s="26"/>
      <c r="AF492" s="26"/>
      <c r="AG492" s="27"/>
      <c r="AH492" s="26"/>
      <c r="AI492" s="26"/>
      <c r="AJ492" s="26"/>
      <c r="AK492" s="26"/>
      <c r="AL492" s="26"/>
      <c r="AM492" s="26"/>
      <c r="AN492">
        <v>98</v>
      </c>
    </row>
    <row r="493" spans="1:40" ht="28" x14ac:dyDescent="0.3">
      <c r="A49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493" s="11">
        <v>597</v>
      </c>
      <c r="C493" s="120" t="str">
        <f t="shared" si="42"/>
        <v>3级-2级</v>
      </c>
      <c r="D493" s="120" t="s">
        <v>33</v>
      </c>
      <c r="E493" s="120" t="s">
        <v>160</v>
      </c>
      <c r="F493" s="120" t="s">
        <v>29</v>
      </c>
      <c r="G493" s="120" t="s">
        <v>50</v>
      </c>
      <c r="H493" s="280">
        <f>IF(I493="主营业务收入",1,IF(I493="营业收入",2,IF(I493="租赁收入",3,IF(I493="利息收入",4,IF(I493="企业拆借利息收入",5,IF(I493="其他业务收入",6,IF(I493="其他收入",7,IF(I493="主营业务成本",8,IF(I493="营业成本",9,IF(I493="生产成本",10,IF(I493="其他业务成本",11,IF(I493="主营业务支出",12,IF(I493="其他业务支出",13,IF(I493="营业外支出",14,IF(I493="材料采购",15,IF(I493="库存商品",16,IF(I493="库存内销商品",17,IF(I493="其他应收款",18,IF(I493="长期股权投资",19,IF(I493="其他应付款",20,IF(I493="财务费用",21,IF(I493="管理费用",22,IF(I493="管理费",23,IF(I493="销售费用",24,IF(I493="投资收益",25,IF(I493="资产处置收益",26,B))))))))))))))))))))))))))</f>
        <v>22</v>
      </c>
      <c r="I493" s="122" t="s">
        <v>68</v>
      </c>
      <c r="J493" s="129" t="s">
        <v>306</v>
      </c>
      <c r="K493" s="202">
        <v>121614.44</v>
      </c>
      <c r="O493" s="125"/>
      <c r="P493" s="126"/>
      <c r="Q493" s="124"/>
      <c r="R493" s="21" t="s">
        <v>144</v>
      </c>
      <c r="S493" s="21" t="s">
        <v>727</v>
      </c>
      <c r="T493" s="22">
        <v>121614.44</v>
      </c>
      <c r="U493" s="21"/>
      <c r="V493" s="21"/>
      <c r="W493" s="22"/>
      <c r="X493" s="23"/>
      <c r="Y493" s="23"/>
      <c r="Z493" s="24"/>
      <c r="AA493" s="25" t="e">
        <f>ROUND(#REF!-W493-Z493,2)</f>
        <v>#REF!</v>
      </c>
      <c r="AB493" s="266">
        <f t="shared" si="44"/>
        <v>0</v>
      </c>
      <c r="AC493" s="26"/>
      <c r="AD493" s="26"/>
      <c r="AE493" s="26"/>
      <c r="AF493" s="26"/>
      <c r="AG493" s="27"/>
      <c r="AH493" s="26"/>
      <c r="AI493" s="26"/>
      <c r="AJ493" s="26"/>
      <c r="AK493" s="26"/>
      <c r="AL493" s="26"/>
      <c r="AM493" s="26"/>
      <c r="AN493">
        <v>482</v>
      </c>
    </row>
    <row r="494" spans="1:40" ht="14" customHeight="1" x14ac:dyDescent="0.3">
      <c r="A494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94" s="11">
        <v>241</v>
      </c>
      <c r="C494" s="12" t="str">
        <f t="shared" si="42"/>
        <v>2级-2级</v>
      </c>
      <c r="D494" s="12" t="s">
        <v>243</v>
      </c>
      <c r="E494" s="13" t="s">
        <v>301</v>
      </c>
      <c r="F494" s="12" t="s">
        <v>243</v>
      </c>
      <c r="G494" s="13" t="s">
        <v>314</v>
      </c>
      <c r="H494" s="280">
        <f>IF(I494="主营业务收入",1,IF(I494="营业收入",2,IF(I494="租赁收入",3,IF(I494="利息收入",4,IF(I494="企业拆借利息收入",5,IF(I494="其他业务收入",6,IF(I494="其他收入",7,IF(I494="主营业务成本",8,IF(I494="营业成本",9,IF(I494="生产成本",10,IF(I494="其他业务成本",11,IF(I494="主营业务支出",12,IF(I494="其他业务支出",13,IF(I494="营业外支出",14,IF(I494="材料采购",15,IF(I494="库存商品",16,IF(I494="库存内销商品",17,IF(I494="其他应收款",18,IF(I494="长期股权投资",19,IF(I494="其他应付款",20,IF(I494="财务费用",21,IF(I494="管理费用",22,IF(I494="管理费",23,IF(I494="销售费用",24,IF(I494="投资收益",25,IF(I494="资产处置收益",26,B))))))))))))))))))))))))))</f>
        <v>21</v>
      </c>
      <c r="I494" s="122" t="s">
        <v>60</v>
      </c>
      <c r="J494" s="16" t="s">
        <v>313</v>
      </c>
      <c r="K494" s="207">
        <v>116533.33</v>
      </c>
      <c r="O494" s="89"/>
      <c r="P494" s="90"/>
      <c r="Q494" s="91"/>
      <c r="R494" s="66" t="s">
        <v>784</v>
      </c>
      <c r="S494" s="66"/>
      <c r="T494" s="67"/>
      <c r="U494" s="66" t="s">
        <v>786</v>
      </c>
      <c r="V494" s="66"/>
      <c r="W494" s="67"/>
      <c r="X494" s="68"/>
      <c r="Y494" s="68"/>
      <c r="Z494" s="69"/>
      <c r="AA494" s="25" t="e">
        <f>ROUND(#REF!-W494-Z494,2)</f>
        <v>#REF!</v>
      </c>
      <c r="AB494" s="266">
        <f t="shared" si="44"/>
        <v>116533.33</v>
      </c>
      <c r="AC494" s="71"/>
      <c r="AD494" s="71"/>
      <c r="AE494" s="71"/>
      <c r="AF494" s="71"/>
      <c r="AG494" s="72"/>
      <c r="AH494" s="71"/>
      <c r="AI494" s="71"/>
      <c r="AJ494" s="71"/>
      <c r="AK494" s="71"/>
      <c r="AL494" s="71"/>
      <c r="AM494" s="71"/>
      <c r="AN494">
        <v>193</v>
      </c>
    </row>
    <row r="495" spans="1:40" ht="14" x14ac:dyDescent="0.3">
      <c r="A49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95" s="11">
        <v>266</v>
      </c>
      <c r="C495" s="12" t="str">
        <f t="shared" si="42"/>
        <v>4级-3级</v>
      </c>
      <c r="D495" s="12" t="s">
        <v>37</v>
      </c>
      <c r="E495" s="12" t="s">
        <v>66</v>
      </c>
      <c r="F495" s="12" t="s">
        <v>33</v>
      </c>
      <c r="G495" s="12" t="s">
        <v>146</v>
      </c>
      <c r="H495" s="280">
        <f>IF(I495="主营业务收入",1,IF(I495="营业收入",2,IF(I495="租赁收入",3,IF(I495="利息收入",4,IF(I495="企业拆借利息收入",5,IF(I495="其他业务收入",6,IF(I495="其他收入",7,IF(I495="主营业务成本",8,IF(I495="营业成本",9,IF(I495="生产成本",10,IF(I495="其他业务成本",11,IF(I495="主营业务支出",12,IF(I495="其他业务支出",13,IF(I495="营业外支出",14,IF(I495="材料采购",15,IF(I495="库存商品",16,IF(I495="库存内销商品",17,IF(I495="其他应收款",18,IF(I495="长期股权投资",19,IF(I495="其他应付款",20,IF(I495="财务费用",21,IF(I495="管理费用",22,IF(I495="管理费",23,IF(I495="销售费用",24,IF(I495="投资收益",25,IF(I495="资产处置收益",26,B))))))))))))))))))))))))))</f>
        <v>8</v>
      </c>
      <c r="I495" s="122" t="s">
        <v>164</v>
      </c>
      <c r="J495" s="14" t="s">
        <v>210</v>
      </c>
      <c r="K495" s="207">
        <v>104140.52</v>
      </c>
      <c r="O495" s="89"/>
      <c r="P495" s="90"/>
      <c r="Q495" s="91"/>
      <c r="R495" s="21" t="s">
        <v>754</v>
      </c>
      <c r="S495" s="21"/>
      <c r="T495" s="22">
        <v>104140.52</v>
      </c>
      <c r="U495" s="21"/>
      <c r="V495" s="21"/>
      <c r="W495" s="22"/>
      <c r="X495" s="23"/>
      <c r="Y495" s="23"/>
      <c r="Z495" s="24"/>
      <c r="AA495" s="25" t="e">
        <f>ROUND(#REF!-W495-Z495,2)</f>
        <v>#REF!</v>
      </c>
      <c r="AB495" s="266">
        <f t="shared" si="44"/>
        <v>0</v>
      </c>
      <c r="AC495" s="26"/>
      <c r="AD495" s="26"/>
      <c r="AE495" s="26"/>
      <c r="AF495" s="26"/>
      <c r="AG495" s="27"/>
      <c r="AH495" s="26"/>
      <c r="AI495" s="26"/>
      <c r="AJ495" s="26"/>
      <c r="AK495" s="26"/>
      <c r="AL495" s="26"/>
      <c r="AM495" s="26"/>
      <c r="AN495">
        <v>216</v>
      </c>
    </row>
    <row r="496" spans="1:40" ht="14" x14ac:dyDescent="0.3">
      <c r="A49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96" s="11">
        <v>372</v>
      </c>
      <c r="C496" s="12" t="str">
        <f t="shared" si="42"/>
        <v>4级-3级</v>
      </c>
      <c r="D496" s="12" t="s">
        <v>37</v>
      </c>
      <c r="E496" s="12" t="s">
        <v>42</v>
      </c>
      <c r="F496" s="12" t="s">
        <v>33</v>
      </c>
      <c r="G496" s="85" t="s">
        <v>362</v>
      </c>
      <c r="H496" s="280">
        <f>IF(I496="主营业务收入",1,IF(I496="营业收入",2,IF(I496="租赁收入",3,IF(I496="利息收入",4,IF(I496="企业拆借利息收入",5,IF(I496="其他业务收入",6,IF(I496="其他收入",7,IF(I496="主营业务成本",8,IF(I496="营业成本",9,IF(I496="生产成本",10,IF(I496="其他业务成本",11,IF(I496="主营业务支出",12,IF(I496="其他业务支出",13,IF(I496="营业外支出",14,IF(I496="材料采购",15,IF(I496="库存商品",16,IF(I496="库存内销商品",17,IF(I496="其他应收款",18,IF(I496="长期股权投资",19,IF(I496="其他应付款",20,IF(I496="财务费用",21,IF(I496="管理费用",22,IF(I496="管理费",23,IF(I496="销售费用",24,IF(I496="投资收益",25,IF(I496="资产处置收益",26,B))))))))))))))))))))))))))</f>
        <v>8</v>
      </c>
      <c r="I496" s="363" t="s">
        <v>164</v>
      </c>
      <c r="J496" s="14" t="s">
        <v>122</v>
      </c>
      <c r="K496" s="207">
        <v>102890.75238095237</v>
      </c>
      <c r="O496" s="89"/>
      <c r="P496" s="89"/>
      <c r="Q496" s="91"/>
      <c r="R496" s="21" t="s">
        <v>784</v>
      </c>
      <c r="S496" s="21"/>
      <c r="T496" s="22"/>
      <c r="U496" s="21" t="s">
        <v>786</v>
      </c>
      <c r="V496" s="21"/>
      <c r="W496" s="22"/>
      <c r="X496" s="23"/>
      <c r="Y496" s="23"/>
      <c r="Z496" s="24"/>
      <c r="AA496" s="25" t="e">
        <f>ROUND(#REF!-W496-Z496,2)</f>
        <v>#REF!</v>
      </c>
      <c r="AB496" s="266">
        <f t="shared" si="44"/>
        <v>102890.75</v>
      </c>
      <c r="AC496" s="26"/>
      <c r="AD496" s="26"/>
      <c r="AE496" s="26"/>
      <c r="AF496" s="26"/>
      <c r="AG496" s="27"/>
      <c r="AH496" s="26"/>
      <c r="AI496" s="26"/>
      <c r="AJ496" s="26"/>
      <c r="AK496" s="26"/>
      <c r="AL496" s="26"/>
      <c r="AM496" s="26"/>
      <c r="AN496">
        <v>308</v>
      </c>
    </row>
    <row r="497" spans="1:40" ht="14" x14ac:dyDescent="0.3">
      <c r="A497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97" s="11">
        <v>256</v>
      </c>
      <c r="C497" s="12" t="str">
        <f t="shared" si="42"/>
        <v>4级-3级</v>
      </c>
      <c r="D497" s="12" t="s">
        <v>37</v>
      </c>
      <c r="E497" s="12" t="s">
        <v>66</v>
      </c>
      <c r="F497" s="12" t="s">
        <v>33</v>
      </c>
      <c r="G497" s="12" t="s">
        <v>332</v>
      </c>
      <c r="H497" s="280">
        <f>IF(I497="主营业务收入",1,IF(I497="营业收入",2,IF(I497="租赁收入",3,IF(I497="利息收入",4,IF(I497="企业拆借利息收入",5,IF(I497="其他业务收入",6,IF(I497="其他收入",7,IF(I497="主营业务成本",8,IF(I497="营业成本",9,IF(I497="生产成本",10,IF(I497="其他业务成本",11,IF(I497="主营业务支出",12,IF(I497="其他业务支出",13,IF(I497="营业外支出",14,IF(I497="材料采购",15,IF(I497="库存商品",16,IF(I497="库存内销商品",17,IF(I497="其他应收款",18,IF(I497="长期股权投资",19,IF(I497="其他应付款",20,IF(I497="财务费用",21,IF(I497="管理费用",22,IF(I497="管理费",23,IF(I497="销售费用",24,IF(I497="投资收益",25,IF(I497="资产处置收益",26,B))))))))))))))))))))))))))</f>
        <v>8</v>
      </c>
      <c r="I497" s="122" t="s">
        <v>164</v>
      </c>
      <c r="J497" s="14" t="s">
        <v>122</v>
      </c>
      <c r="K497" s="207">
        <v>102166.02</v>
      </c>
      <c r="O497" s="89"/>
      <c r="P497" s="89"/>
      <c r="Q497" s="91"/>
      <c r="R497" s="21" t="s">
        <v>99</v>
      </c>
      <c r="S497" s="21" t="s">
        <v>756</v>
      </c>
      <c r="T497" s="22">
        <v>0</v>
      </c>
      <c r="U497" s="21" t="s">
        <v>757</v>
      </c>
      <c r="V497" s="21"/>
      <c r="W497" s="22"/>
      <c r="X497" s="23"/>
      <c r="Y497" s="23"/>
      <c r="Z497" s="24"/>
      <c r="AA497" s="25" t="e">
        <f>ROUND(#REF!-W497-Z497,2)</f>
        <v>#REF!</v>
      </c>
      <c r="AB497" s="266">
        <f t="shared" si="44"/>
        <v>102166.02</v>
      </c>
      <c r="AC497" s="26"/>
      <c r="AD497" s="26"/>
      <c r="AE497" s="26"/>
      <c r="AF497" s="26"/>
      <c r="AG497" s="27"/>
      <c r="AH497" s="26"/>
      <c r="AI497" s="26"/>
      <c r="AJ497" s="26"/>
      <c r="AK497" s="26"/>
      <c r="AL497" s="26"/>
      <c r="AM497" s="26"/>
      <c r="AN497">
        <v>206</v>
      </c>
    </row>
    <row r="498" spans="1:40" ht="14" x14ac:dyDescent="0.3">
      <c r="A498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498" s="11">
        <v>188</v>
      </c>
      <c r="C498" s="12" t="str">
        <f t="shared" si="42"/>
        <v>2级-2级</v>
      </c>
      <c r="D498" s="12" t="s">
        <v>29</v>
      </c>
      <c r="E498" s="12" t="s">
        <v>266</v>
      </c>
      <c r="F498" s="12" t="s">
        <v>29</v>
      </c>
      <c r="G498" s="12" t="s">
        <v>265</v>
      </c>
      <c r="H498" s="280">
        <f>IF(I498="主营业务收入",1,IF(I498="营业收入",2,IF(I498="租赁收入",3,IF(I498="利息收入",4,IF(I498="企业拆借利息收入",5,IF(I498="其他业务收入",6,IF(I498="其他收入",7,IF(I498="主营业务成本",8,IF(I498="营业成本",9,IF(I498="生产成本",10,IF(I498="其他业务成本",11,IF(I498="主营业务支出",12,IF(I498="其他业务支出",13,IF(I498="营业外支出",14,IF(I498="材料采购",15,IF(I498="库存商品",16,IF(I498="库存内销商品",17,IF(I498="其他应收款",18,IF(I498="长期股权投资",19,IF(I498="其他应付款",20,IF(I498="财务费用",21,IF(I498="管理费用",22,IF(I498="管理费",23,IF(I498="销售费用",24,IF(I498="投资收益",25,IF(I498="资产处置收益",26,B))))))))))))))))))))))))))</f>
        <v>22</v>
      </c>
      <c r="I498" s="122" t="s">
        <v>68</v>
      </c>
      <c r="J498" s="14" t="s">
        <v>269</v>
      </c>
      <c r="K498" s="201">
        <f>120000*0.82933</f>
        <v>99519.6</v>
      </c>
      <c r="O498" s="89"/>
      <c r="P498" s="90"/>
      <c r="Q498" s="91"/>
      <c r="R498" s="66" t="s">
        <v>267</v>
      </c>
      <c r="S498" s="66" t="s">
        <v>268</v>
      </c>
      <c r="T498" s="67">
        <v>99519.6</v>
      </c>
      <c r="U498" s="66"/>
      <c r="V498" s="66"/>
      <c r="W498" s="67"/>
      <c r="X498" s="68"/>
      <c r="Y498" s="68"/>
      <c r="Z498" s="69"/>
      <c r="AA498" s="25" t="e">
        <f>ROUND(#REF!-W498-Z498,2)</f>
        <v>#REF!</v>
      </c>
      <c r="AB498" s="266">
        <f t="shared" si="44"/>
        <v>0</v>
      </c>
      <c r="AC498" s="71"/>
      <c r="AD498" s="71"/>
      <c r="AE498" s="71"/>
      <c r="AF498" s="71"/>
      <c r="AG498" s="72"/>
      <c r="AH498" s="71"/>
      <c r="AI498" s="71"/>
      <c r="AJ498" s="71"/>
      <c r="AK498" s="71"/>
      <c r="AL498" s="71"/>
      <c r="AM498" s="71"/>
      <c r="AN498">
        <v>171</v>
      </c>
    </row>
    <row r="499" spans="1:40" ht="14" x14ac:dyDescent="0.3">
      <c r="A499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99" s="11">
        <v>25</v>
      </c>
      <c r="C499" s="12" t="str">
        <f t="shared" si="42"/>
        <v>1级-3级</v>
      </c>
      <c r="D499" s="12" t="s">
        <v>27</v>
      </c>
      <c r="E499" s="12" t="s">
        <v>28</v>
      </c>
      <c r="F499" s="12" t="s">
        <v>33</v>
      </c>
      <c r="G499" s="12" t="s">
        <v>34</v>
      </c>
      <c r="H499" s="280">
        <f>IF(I499="主营业务收入",1,IF(I499="营业收入",2,IF(I499="租赁收入",3,IF(I499="利息收入",4,IF(I499="企业拆借利息收入",5,IF(I499="其他业务收入",6,IF(I499="其他收入",7,IF(I499="主营业务成本",8,IF(I499="营业成本",9,IF(I499="生产成本",10,IF(I499="其他业务成本",11,IF(I499="主营业务支出",12,IF(I499="其他业务支出",13,IF(I499="营业外支出",14,IF(I499="材料采购",15,IF(I499="库存商品",16,IF(I499="库存内销商品",17,IF(I499="其他应收款",18,IF(I499="长期股权投资",19,IF(I499="其他应付款",20,IF(I499="财务费用",21,IF(I499="管理费用",22,IF(I499="管理费",23,IF(I499="销售费用",24,IF(I499="投资收益",25,IF(I499="资产处置收益",26,B))))))))))))))))))))))))))</f>
        <v>21</v>
      </c>
      <c r="I499" s="122" t="s">
        <v>60</v>
      </c>
      <c r="J499" s="14" t="s">
        <v>32</v>
      </c>
      <c r="K499" s="207">
        <v>98333.33</v>
      </c>
      <c r="O499" s="89"/>
      <c r="P499" s="90"/>
      <c r="Q499" s="91"/>
      <c r="R499" s="275" t="s">
        <v>99</v>
      </c>
      <c r="S499" s="275" t="s">
        <v>32</v>
      </c>
      <c r="T499" s="22">
        <v>92767.26999999999</v>
      </c>
      <c r="U499" s="21"/>
      <c r="V499" s="21"/>
      <c r="W499" s="22"/>
      <c r="X499" s="23"/>
      <c r="Y499" s="23"/>
      <c r="Z499" s="24"/>
      <c r="AA499" s="25" t="e">
        <f>ROUND(#REF!-W499-Z499,2)</f>
        <v>#REF!</v>
      </c>
      <c r="AB499" s="266">
        <f t="shared" si="44"/>
        <v>5566.06</v>
      </c>
      <c r="AC499" s="26"/>
      <c r="AD499" s="26"/>
      <c r="AE499" s="26"/>
      <c r="AF499" s="26"/>
      <c r="AG499" s="27"/>
      <c r="AH499" s="26"/>
      <c r="AI499" s="26"/>
      <c r="AJ499" s="26"/>
      <c r="AK499" s="26"/>
      <c r="AL499" s="26"/>
      <c r="AM499" s="26"/>
      <c r="AN499">
        <v>22</v>
      </c>
    </row>
    <row r="500" spans="1:40" ht="14" x14ac:dyDescent="0.3">
      <c r="A500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500" s="11">
        <v>547</v>
      </c>
      <c r="C500" s="12" t="s">
        <v>502</v>
      </c>
      <c r="D500" s="12" t="s">
        <v>29</v>
      </c>
      <c r="E500" s="12" t="s">
        <v>54</v>
      </c>
      <c r="F500" s="12" t="s">
        <v>29</v>
      </c>
      <c r="G500" s="12" t="s">
        <v>163</v>
      </c>
      <c r="H500" s="280">
        <f>IF(I500="主营业务收入",1,IF(I500="营业收入",2,IF(I500="租赁收入",3,IF(I500="利息收入",4,IF(I500="企业拆借利息收入",5,IF(I500="其他业务收入",6,IF(I500="其他收入",7,IF(I500="主营业务成本",8,IF(I500="营业成本",9,IF(I500="生产成本",10,IF(I500="其他业务成本",11,IF(I500="主营业务支出",12,IF(I500="其他业务支出",13,IF(I500="营业外支出",14,IF(I500="材料采购",15,IF(I500="库存商品",16,IF(I500="库存内销商品",17,IF(I500="其他应收款",18,IF(I500="长期股权投资",19,IF(I500="其他应付款",20,IF(I500="财务费用",21,IF(I500="管理费用",22,IF(I500="管理费",23,IF(I500="销售费用",24,IF(I500="投资收益",25,IF(I500="资产处置收益",26,B))))))))))))))))))))))))))</f>
        <v>16</v>
      </c>
      <c r="I500" s="122" t="s">
        <v>503</v>
      </c>
      <c r="J500" s="16"/>
      <c r="K500" s="207">
        <v>94297.34</v>
      </c>
      <c r="O500" s="89"/>
      <c r="P500" s="89"/>
      <c r="Q500" s="91"/>
      <c r="R500" s="21" t="s">
        <v>144</v>
      </c>
      <c r="S500" s="21"/>
      <c r="T500" s="22">
        <v>94297.34</v>
      </c>
      <c r="U500" s="21"/>
      <c r="V500" s="21"/>
      <c r="W500" s="22"/>
      <c r="X500" s="23"/>
      <c r="Y500" s="23"/>
      <c r="Z500" s="24"/>
      <c r="AA500" s="25" t="e">
        <f>ROUND(#REF!-W500-Z500,2)</f>
        <v>#REF!</v>
      </c>
      <c r="AB500" s="266">
        <f t="shared" si="44"/>
        <v>0</v>
      </c>
      <c r="AC500" s="26"/>
      <c r="AD500" s="26"/>
      <c r="AE500" s="26"/>
      <c r="AF500" s="26"/>
      <c r="AG500" s="27"/>
      <c r="AH500" s="26"/>
      <c r="AI500" s="26"/>
      <c r="AJ500" s="26"/>
      <c r="AK500" s="26"/>
      <c r="AL500" s="26"/>
      <c r="AM500" s="26"/>
      <c r="AN500">
        <v>436</v>
      </c>
    </row>
    <row r="501" spans="1:40" ht="14" x14ac:dyDescent="0.3">
      <c r="A501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01" s="11">
        <v>808</v>
      </c>
      <c r="C501" s="12" t="str">
        <f>TEXT(D501,"000")&amp;"-"&amp;TEXT(F501,"000")</f>
        <v>3级-3级</v>
      </c>
      <c r="D501" s="12" t="s">
        <v>33</v>
      </c>
      <c r="E501" s="85" t="s">
        <v>298</v>
      </c>
      <c r="F501" s="12" t="s">
        <v>33</v>
      </c>
      <c r="G501" s="85" t="s">
        <v>463</v>
      </c>
      <c r="H501" s="280">
        <f>IF(I501="主营业务收入",1,IF(I501="营业收入",2,IF(I501="租赁收入",3,IF(I501="利息收入",4,IF(I501="企业拆借利息收入",5,IF(I501="其他业务收入",6,IF(I501="其他收入",7,IF(I501="主营业务成本",8,IF(I501="营业成本",9,IF(I501="生产成本",10,IF(I501="其他业务成本",11,IF(I501="主营业务支出",12,IF(I501="其他业务支出",13,IF(I501="营业外支出",14,IF(I501="材料采购",15,IF(I501="库存商品",16,IF(I501="库存内销商品",17,IF(I501="其他应收款",18,IF(I501="长期股权投资",19,IF(I501="其他应付款",20,IF(I501="财务费用",21,IF(I501="管理费用",22,IF(I501="管理费",23,IF(I501="销售费用",24,IF(I501="投资收益",25,IF(I501="资产处置收益",26,B))))))))))))))))))))))))))</f>
        <v>8</v>
      </c>
      <c r="I501" s="122" t="s">
        <v>164</v>
      </c>
      <c r="J501" s="87"/>
      <c r="K501" s="207">
        <v>94262</v>
      </c>
      <c r="O501" s="89"/>
      <c r="P501" s="89"/>
      <c r="Q501" s="91"/>
      <c r="R501" s="21"/>
      <c r="S501" s="21"/>
      <c r="T501" s="22"/>
      <c r="U501" s="21"/>
      <c r="V501" s="21"/>
      <c r="W501" s="22"/>
      <c r="X501" s="23"/>
      <c r="Y501" s="23"/>
      <c r="Z501" s="24"/>
      <c r="AA501" s="25" t="e">
        <f>ROUND(#REF!-W501-Z501,2)</f>
        <v>#REF!</v>
      </c>
      <c r="AB501" s="266">
        <f t="shared" si="44"/>
        <v>94262</v>
      </c>
      <c r="AC501" s="26"/>
      <c r="AD501" s="26"/>
      <c r="AE501" s="26"/>
      <c r="AF501" s="26"/>
      <c r="AG501" s="27"/>
      <c r="AH501" s="26"/>
      <c r="AI501" s="26"/>
      <c r="AJ501" s="26"/>
      <c r="AK501" s="26"/>
      <c r="AL501" s="26"/>
      <c r="AM501" s="26"/>
      <c r="AN501">
        <v>677</v>
      </c>
    </row>
    <row r="502" spans="1:40" ht="14" x14ac:dyDescent="0.3">
      <c r="A502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02" s="11">
        <v>378</v>
      </c>
      <c r="C502" s="12" t="str">
        <f>TEXT(D502,"000")&amp;"-"&amp;TEXT(F502,"000")</f>
        <v>4级-2级</v>
      </c>
      <c r="D502" s="12" t="s">
        <v>37</v>
      </c>
      <c r="E502" s="12" t="s">
        <v>42</v>
      </c>
      <c r="F502" s="12" t="s">
        <v>29</v>
      </c>
      <c r="G502" s="85" t="s">
        <v>49</v>
      </c>
      <c r="H502" s="280">
        <f>IF(I502="主营业务收入",1,IF(I502="营业收入",2,IF(I502="租赁收入",3,IF(I502="利息收入",4,IF(I502="企业拆借利息收入",5,IF(I502="其他业务收入",6,IF(I502="其他收入",7,IF(I502="主营业务成本",8,IF(I502="营业成本",9,IF(I502="生产成本",10,IF(I502="其他业务成本",11,IF(I502="主营业务支出",12,IF(I502="其他业务支出",13,IF(I502="营业外支出",14,IF(I502="材料采购",15,IF(I502="库存商品",16,IF(I502="库存内销商品",17,IF(I502="其他应收款",18,IF(I502="长期股权投资",19,IF(I502="其他应付款",20,IF(I502="财务费用",21,IF(I502="管理费用",22,IF(I502="管理费",23,IF(I502="销售费用",24,IF(I502="投资收益",25,IF(I502="资产处置收益",26,B))))))))))))))))))))))))))</f>
        <v>8</v>
      </c>
      <c r="I502" s="363" t="s">
        <v>164</v>
      </c>
      <c r="J502" s="14" t="s">
        <v>122</v>
      </c>
      <c r="K502" s="207">
        <v>90345.142857142841</v>
      </c>
      <c r="O502" s="89"/>
      <c r="P502" s="90"/>
      <c r="Q502" s="91"/>
      <c r="R502" s="318" t="s">
        <v>708</v>
      </c>
      <c r="S502" s="21" t="s">
        <v>707</v>
      </c>
      <c r="T502" s="22">
        <v>97844.39</v>
      </c>
      <c r="U502" s="21"/>
      <c r="V502" s="21"/>
      <c r="W502" s="22"/>
      <c r="X502" s="23"/>
      <c r="Y502" s="23"/>
      <c r="Z502" s="24"/>
      <c r="AA502" s="25" t="e">
        <f>ROUND(#REF!-W502-Z502,2)</f>
        <v>#REF!</v>
      </c>
      <c r="AB502" s="266">
        <f t="shared" si="44"/>
        <v>-7499.25</v>
      </c>
      <c r="AC502" s="26"/>
      <c r="AD502" s="26"/>
      <c r="AE502" s="26"/>
      <c r="AF502" s="26"/>
      <c r="AG502" s="27"/>
      <c r="AH502" s="26"/>
      <c r="AI502" s="26"/>
      <c r="AJ502" s="26"/>
      <c r="AK502" s="26"/>
      <c r="AL502" s="26"/>
      <c r="AM502" s="26"/>
      <c r="AN502">
        <v>314</v>
      </c>
    </row>
    <row r="503" spans="1:40" ht="14" x14ac:dyDescent="0.3">
      <c r="A503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503" s="11">
        <v>35</v>
      </c>
      <c r="C503" s="12" t="str">
        <f>TEXT(D503,"000")&amp;"-"&amp;TEXT(F503,"000")</f>
        <v>1级-2级</v>
      </c>
      <c r="D503" s="12" t="s">
        <v>27</v>
      </c>
      <c r="E503" s="12" t="s">
        <v>28</v>
      </c>
      <c r="F503" s="12" t="s">
        <v>29</v>
      </c>
      <c r="G503" s="12" t="s">
        <v>49</v>
      </c>
      <c r="H503" s="280">
        <f>IF(I503="主营业务收入",1,IF(I503="营业收入",2,IF(I503="租赁收入",3,IF(I503="利息收入",4,IF(I503="企业拆借利息收入",5,IF(I503="其他业务收入",6,IF(I503="其他收入",7,IF(I503="主营业务成本",8,IF(I503="营业成本",9,IF(I503="生产成本",10,IF(I503="其他业务成本",11,IF(I503="主营业务支出",12,IF(I503="其他业务支出",13,IF(I503="营业外支出",14,IF(I503="材料采购",15,IF(I503="库存商品",16,IF(I503="库存内销商品",17,IF(I503="其他应收款",18,IF(I503="长期股权投资",19,IF(I503="其他应付款",20,IF(I503="财务费用",21,IF(I503="管理费用",22,IF(I503="管理费",23,IF(I503="销售费用",24,IF(I503="投资收益",25,IF(I503="资产处置收益",26,B))))))))))))))))))))))))))</f>
        <v>21</v>
      </c>
      <c r="I503" s="122" t="s">
        <v>60</v>
      </c>
      <c r="J503" s="14" t="s">
        <v>32</v>
      </c>
      <c r="K503" s="207">
        <v>82500</v>
      </c>
      <c r="O503" s="89"/>
      <c r="P503" s="89"/>
      <c r="Q503" s="91"/>
      <c r="R503" s="275" t="s">
        <v>99</v>
      </c>
      <c r="S503" s="275" t="s">
        <v>32</v>
      </c>
      <c r="T503" s="22">
        <v>77830.19</v>
      </c>
      <c r="U503" s="21"/>
      <c r="V503" s="21"/>
      <c r="W503" s="22"/>
      <c r="X503" s="23"/>
      <c r="Y503" s="23"/>
      <c r="Z503" s="24"/>
      <c r="AA503" s="25" t="e">
        <f>ROUND(#REF!-W503-Z503,2)</f>
        <v>#REF!</v>
      </c>
      <c r="AB503" s="266">
        <f t="shared" si="44"/>
        <v>4669.8100000000004</v>
      </c>
      <c r="AC503" s="26"/>
      <c r="AD503" s="26"/>
      <c r="AE503" s="26"/>
      <c r="AF503" s="26"/>
      <c r="AG503" s="27"/>
      <c r="AH503" s="26"/>
      <c r="AI503" s="26"/>
      <c r="AJ503" s="26"/>
      <c r="AK503" s="26"/>
      <c r="AL503" s="26"/>
      <c r="AM503" s="26"/>
      <c r="AN503">
        <v>31</v>
      </c>
    </row>
    <row r="504" spans="1:40" ht="14" x14ac:dyDescent="0.3">
      <c r="A50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504" s="11">
        <v>546</v>
      </c>
      <c r="C504" s="12" t="s">
        <v>497</v>
      </c>
      <c r="D504" s="12" t="s">
        <v>33</v>
      </c>
      <c r="E504" s="12" t="s">
        <v>114</v>
      </c>
      <c r="F504" s="12" t="s">
        <v>29</v>
      </c>
      <c r="G504" s="12" t="s">
        <v>361</v>
      </c>
      <c r="H504" s="280">
        <f>IF(I504="主营业务收入",1,IF(I504="营业收入",2,IF(I504="租赁收入",3,IF(I504="利息收入",4,IF(I504="企业拆借利息收入",5,IF(I504="其他业务收入",6,IF(I504="其他收入",7,IF(I504="主营业务成本",8,IF(I504="营业成本",9,IF(I504="生产成本",10,IF(I504="其他业务成本",11,IF(I504="主营业务支出",12,IF(I504="其他业务支出",13,IF(I504="营业外支出",14,IF(I504="材料采购",15,IF(I504="库存商品",16,IF(I504="库存内销商品",17,IF(I504="其他应收款",18,IF(I504="长期股权投资",19,IF(I504="其他应付款",20,IF(I504="财务费用",21,IF(I504="管理费用",22,IF(I504="管理费",23,IF(I504="销售费用",24,IF(I504="投资收益",25,IF(I504="资产处置收益",26,B))))))))))))))))))))))))))</f>
        <v>22</v>
      </c>
      <c r="I504" s="122" t="s">
        <v>68</v>
      </c>
      <c r="J504" s="16"/>
      <c r="K504" s="207">
        <v>78552.06</v>
      </c>
      <c r="O504" s="89"/>
      <c r="P504" s="89"/>
      <c r="Q504" s="91"/>
      <c r="R504" s="21"/>
      <c r="S504" s="21"/>
      <c r="T504" s="22"/>
      <c r="U504" s="21"/>
      <c r="V504" s="21"/>
      <c r="W504" s="22"/>
      <c r="X504" s="23"/>
      <c r="Y504" s="23"/>
      <c r="Z504" s="24"/>
      <c r="AA504" s="25" t="e">
        <f>ROUND(#REF!-W504-Z504,2)</f>
        <v>#REF!</v>
      </c>
      <c r="AB504" s="266">
        <f t="shared" si="44"/>
        <v>78552.06</v>
      </c>
      <c r="AC504" s="26"/>
      <c r="AD504" s="26"/>
      <c r="AE504" s="26"/>
      <c r="AF504" s="26"/>
      <c r="AG504" s="27"/>
      <c r="AH504" s="26"/>
      <c r="AI504" s="26"/>
      <c r="AJ504" s="26"/>
      <c r="AK504" s="26"/>
      <c r="AL504" s="26"/>
      <c r="AM504" s="26"/>
      <c r="AN504">
        <v>435</v>
      </c>
    </row>
    <row r="505" spans="1:40" ht="14" x14ac:dyDescent="0.3">
      <c r="A50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05" s="11">
        <v>258</v>
      </c>
      <c r="C505" s="12" t="str">
        <f t="shared" ref="C505:C536" si="45">TEXT(D505,"000")&amp;"-"&amp;TEXT(F505,"000")</f>
        <v>4级-3级</v>
      </c>
      <c r="D505" s="12" t="s">
        <v>37</v>
      </c>
      <c r="E505" s="12" t="s">
        <v>66</v>
      </c>
      <c r="F505" s="12" t="s">
        <v>33</v>
      </c>
      <c r="G505" s="12" t="s">
        <v>333</v>
      </c>
      <c r="H505" s="280">
        <f>IF(I505="主营业务收入",1,IF(I505="营业收入",2,IF(I505="租赁收入",3,IF(I505="利息收入",4,IF(I505="企业拆借利息收入",5,IF(I505="其他业务收入",6,IF(I505="其他收入",7,IF(I505="主营业务成本",8,IF(I505="营业成本",9,IF(I505="生产成本",10,IF(I505="其他业务成本",11,IF(I505="主营业务支出",12,IF(I505="其他业务支出",13,IF(I505="营业外支出",14,IF(I505="材料采购",15,IF(I505="库存商品",16,IF(I505="库存内销商品",17,IF(I505="其他应收款",18,IF(I505="长期股权投资",19,IF(I505="其他应付款",20,IF(I505="财务费用",21,IF(I505="管理费用",22,IF(I505="管理费",23,IF(I505="销售费用",24,IF(I505="投资收益",25,IF(I505="资产处置收益",26,B))))))))))))))))))))))))))</f>
        <v>8</v>
      </c>
      <c r="I505" s="122" t="s">
        <v>164</v>
      </c>
      <c r="J505" s="14" t="s">
        <v>122</v>
      </c>
      <c r="K505" s="207">
        <v>77627.7</v>
      </c>
      <c r="O505" s="89"/>
      <c r="P505" s="89"/>
      <c r="Q505" s="91"/>
      <c r="R505" s="21"/>
      <c r="S505" s="21"/>
      <c r="T505" s="22"/>
      <c r="U505" s="21"/>
      <c r="V505" s="21"/>
      <c r="W505" s="22"/>
      <c r="X505" s="23"/>
      <c r="Y505" s="23"/>
      <c r="Z505" s="24"/>
      <c r="AA505" s="25" t="e">
        <f>ROUND(#REF!-W505-Z505,2)</f>
        <v>#REF!</v>
      </c>
      <c r="AB505" s="266">
        <f t="shared" si="44"/>
        <v>77627.7</v>
      </c>
      <c r="AC505" s="26"/>
      <c r="AD505" s="26"/>
      <c r="AE505" s="26"/>
      <c r="AF505" s="26"/>
      <c r="AG505" s="27"/>
      <c r="AH505" s="26"/>
      <c r="AI505" s="26"/>
      <c r="AJ505" s="26"/>
      <c r="AK505" s="26"/>
      <c r="AL505" s="26"/>
      <c r="AM505" s="26"/>
      <c r="AN505">
        <v>208</v>
      </c>
    </row>
    <row r="506" spans="1:40" ht="14" x14ac:dyDescent="0.3">
      <c r="A506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06" s="11">
        <v>70</v>
      </c>
      <c r="C506" s="12" t="str">
        <f t="shared" si="45"/>
        <v>2级-2级</v>
      </c>
      <c r="D506" s="12" t="s">
        <v>29</v>
      </c>
      <c r="E506" s="12" t="s">
        <v>125</v>
      </c>
      <c r="F506" s="12" t="s">
        <v>29</v>
      </c>
      <c r="G506" s="12" t="s">
        <v>47</v>
      </c>
      <c r="H506" s="280">
        <f>IF(I506="主营业务收入",1,IF(I506="营业收入",2,IF(I506="租赁收入",3,IF(I506="利息收入",4,IF(I506="企业拆借利息收入",5,IF(I506="其他业务收入",6,IF(I506="其他收入",7,IF(I506="主营业务成本",8,IF(I506="营业成本",9,IF(I506="生产成本",10,IF(I506="其他业务成本",11,IF(I506="主营业务支出",12,IF(I506="其他业务支出",13,IF(I506="营业外支出",14,IF(I506="材料采购",15,IF(I506="库存商品",16,IF(I506="库存内销商品",17,IF(I506="其他应收款",18,IF(I506="长期股权投资",19,IF(I506="其他应付款",20,IF(I506="财务费用",21,IF(I506="管理费用",22,IF(I506="管理费",23,IF(I506="销售费用",24,IF(I506="投资收益",25,IF(I506="资产处置收益",26,B))))))))))))))))))))))))))</f>
        <v>22</v>
      </c>
      <c r="I506" s="122" t="s">
        <v>68</v>
      </c>
      <c r="J506" s="16"/>
      <c r="K506" s="207">
        <v>75963.3</v>
      </c>
      <c r="O506" s="89"/>
      <c r="P506" s="89"/>
      <c r="Q506" s="91"/>
      <c r="R506" s="21"/>
      <c r="S506" s="21"/>
      <c r="T506" s="22"/>
      <c r="U506" s="21"/>
      <c r="V506" s="21"/>
      <c r="W506" s="22"/>
      <c r="X506" s="23"/>
      <c r="Y506" s="23"/>
      <c r="Z506" s="24"/>
      <c r="AA506" s="25" t="e">
        <f>ROUND(#REF!-W506-Z506,2)</f>
        <v>#REF!</v>
      </c>
      <c r="AB506" s="266">
        <f t="shared" si="44"/>
        <v>75963.3</v>
      </c>
      <c r="AC506" s="26"/>
      <c r="AD506" s="26"/>
      <c r="AE506" s="26"/>
      <c r="AF506" s="26"/>
      <c r="AG506" s="27"/>
      <c r="AH506" s="26"/>
      <c r="AI506" s="26"/>
      <c r="AJ506" s="26"/>
      <c r="AK506" s="26"/>
      <c r="AL506" s="26"/>
      <c r="AM506" s="26"/>
      <c r="AN506">
        <v>58</v>
      </c>
    </row>
    <row r="507" spans="1:40" ht="14" x14ac:dyDescent="0.3">
      <c r="A507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07" s="11">
        <v>629</v>
      </c>
      <c r="C507" s="120" t="str">
        <f t="shared" si="45"/>
        <v>3级-4级</v>
      </c>
      <c r="D507" s="120" t="s">
        <v>33</v>
      </c>
      <c r="E507" s="120" t="s">
        <v>338</v>
      </c>
      <c r="F507" s="120" t="s">
        <v>37</v>
      </c>
      <c r="G507" s="120" t="s">
        <v>66</v>
      </c>
      <c r="H507" s="280">
        <f>IF(I507="主营业务收入",1,IF(I507="营业收入",2,IF(I507="租赁收入",3,IF(I507="利息收入",4,IF(I507="企业拆借利息收入",5,IF(I507="其他业务收入",6,IF(I507="其他收入",7,IF(I507="主营业务成本",8,IF(I507="营业成本",9,IF(I507="生产成本",10,IF(I507="其他业务成本",11,IF(I507="主营业务支出",12,IF(I507="其他业务支出",13,IF(I507="营业外支出",14,IF(I507="材料采购",15,IF(I507="库存商品",16,IF(I507="库存内销商品",17,IF(I507="其他应收款",18,IF(I507="长期股权投资",19,IF(I507="其他应付款",20,IF(I507="财务费用",21,IF(I507="管理费用",22,IF(I507="管理费",23,IF(I507="销售费用",24,IF(I507="投资收益",25,IF(I507="资产处置收益",26,B))))))))))))))))))))))))))</f>
        <v>22</v>
      </c>
      <c r="I507" s="122" t="s">
        <v>68</v>
      </c>
      <c r="J507" s="122" t="s">
        <v>559</v>
      </c>
      <c r="K507" s="202">
        <v>75600</v>
      </c>
      <c r="O507" s="125"/>
      <c r="P507" s="125"/>
      <c r="Q507" s="124"/>
      <c r="R507" s="21"/>
      <c r="S507" s="21"/>
      <c r="T507" s="22"/>
      <c r="U507" s="21"/>
      <c r="V507" s="21"/>
      <c r="W507" s="22"/>
      <c r="X507" s="23"/>
      <c r="Y507" s="23"/>
      <c r="Z507" s="24"/>
      <c r="AA507" s="25" t="e">
        <f>ROUND(#REF!-W507-Z507,2)</f>
        <v>#REF!</v>
      </c>
      <c r="AB507" s="266">
        <f t="shared" si="44"/>
        <v>75600</v>
      </c>
      <c r="AC507" s="26"/>
      <c r="AD507" s="26"/>
      <c r="AE507" s="26"/>
      <c r="AF507" s="26"/>
      <c r="AG507" s="27"/>
      <c r="AH507" s="26"/>
      <c r="AI507" s="26"/>
      <c r="AJ507" s="26"/>
      <c r="AK507" s="26"/>
      <c r="AL507" s="26"/>
      <c r="AM507" s="26"/>
      <c r="AN507">
        <v>509</v>
      </c>
    </row>
    <row r="508" spans="1:40" ht="14" x14ac:dyDescent="0.3">
      <c r="A50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08" s="11">
        <v>384</v>
      </c>
      <c r="C508" s="12" t="str">
        <f t="shared" si="45"/>
        <v>4级-2级</v>
      </c>
      <c r="D508" s="12" t="s">
        <v>37</v>
      </c>
      <c r="E508" s="12" t="s">
        <v>42</v>
      </c>
      <c r="F508" s="12" t="s">
        <v>29</v>
      </c>
      <c r="G508" s="85" t="s">
        <v>363</v>
      </c>
      <c r="H508" s="280">
        <f>IF(I508="主营业务收入",1,IF(I508="营业收入",2,IF(I508="租赁收入",3,IF(I508="利息收入",4,IF(I508="企业拆借利息收入",5,IF(I508="其他业务收入",6,IF(I508="其他收入",7,IF(I508="主营业务成本",8,IF(I508="营业成本",9,IF(I508="生产成本",10,IF(I508="其他业务成本",11,IF(I508="主营业务支出",12,IF(I508="其他业务支出",13,IF(I508="营业外支出",14,IF(I508="材料采购",15,IF(I508="库存商品",16,IF(I508="库存内销商品",17,IF(I508="其他应收款",18,IF(I508="长期股权投资",19,IF(I508="其他应付款",20,IF(I508="财务费用",21,IF(I508="管理费用",22,IF(I508="管理费",23,IF(I508="销售费用",24,IF(I508="投资收益",25,IF(I508="资产处置收益",26,B))))))))))))))))))))))))))</f>
        <v>8</v>
      </c>
      <c r="I508" s="363" t="s">
        <v>164</v>
      </c>
      <c r="J508" s="14" t="s">
        <v>122</v>
      </c>
      <c r="K508" s="390">
        <v>69241.076190476189</v>
      </c>
      <c r="O508" s="89"/>
      <c r="P508" s="89"/>
      <c r="Q508" s="91"/>
      <c r="R508" s="21"/>
      <c r="S508" s="21"/>
      <c r="T508" s="22"/>
      <c r="U508" s="21"/>
      <c r="V508" s="21"/>
      <c r="W508" s="22"/>
      <c r="X508" s="23"/>
      <c r="Y508" s="23"/>
      <c r="Z508" s="24"/>
      <c r="AA508" s="25" t="e">
        <f>ROUND(#REF!-W508-Z508,2)</f>
        <v>#REF!</v>
      </c>
      <c r="AB508" s="266">
        <f t="shared" si="44"/>
        <v>69241.08</v>
      </c>
      <c r="AC508" s="26"/>
      <c r="AD508" s="26"/>
      <c r="AE508" s="26"/>
      <c r="AF508" s="26"/>
      <c r="AG508" s="27"/>
      <c r="AH508" s="26"/>
      <c r="AI508" s="26"/>
      <c r="AJ508" s="26"/>
      <c r="AK508" s="26"/>
      <c r="AL508" s="26"/>
      <c r="AM508" s="26"/>
      <c r="AN508">
        <v>319</v>
      </c>
    </row>
    <row r="509" spans="1:40" ht="14" x14ac:dyDescent="0.3">
      <c r="A509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509" s="11">
        <v>37</v>
      </c>
      <c r="C509" s="12" t="str">
        <f t="shared" si="45"/>
        <v>3级-3级</v>
      </c>
      <c r="D509" s="12" t="s">
        <v>79</v>
      </c>
      <c r="E509" s="12" t="s">
        <v>98</v>
      </c>
      <c r="F509" s="12" t="s">
        <v>79</v>
      </c>
      <c r="G509" s="12" t="s">
        <v>112</v>
      </c>
      <c r="H509" s="280">
        <f>IF(I509="主营业务收入",1,IF(I509="营业收入",2,IF(I509="租赁收入",3,IF(I509="利息收入",4,IF(I509="企业拆借利息收入",5,IF(I509="其他业务收入",6,IF(I509="其他收入",7,IF(I509="主营业务成本",8,IF(I509="营业成本",9,IF(I509="生产成本",10,IF(I509="其他业务成本",11,IF(I509="主营业务支出",12,IF(I509="其他业务支出",13,IF(I509="营业外支出",14,IF(I509="材料采购",15,IF(I509="库存商品",16,IF(I509="库存内销商品",17,IF(I509="其他应收款",18,IF(I509="长期股权投资",19,IF(I509="其他应付款",20,IF(I509="财务费用",21,IF(I509="管理费用",22,IF(I509="管理费",23,IF(I509="销售费用",24,IF(I509="投资收益",25,IF(I509="资产处置收益",26,B))))))))))))))))))))))))))</f>
        <v>9</v>
      </c>
      <c r="I509" s="122" t="s">
        <v>108</v>
      </c>
      <c r="J509" s="16" t="s">
        <v>113</v>
      </c>
      <c r="K509" s="207">
        <v>68814.16</v>
      </c>
      <c r="O509" s="89"/>
      <c r="P509" s="89"/>
      <c r="Q509" s="91"/>
      <c r="R509" s="275"/>
      <c r="S509" s="275"/>
      <c r="T509" s="22"/>
      <c r="U509" s="21"/>
      <c r="V509" s="21"/>
      <c r="W509" s="22"/>
      <c r="X509" s="23"/>
      <c r="Y509" s="23"/>
      <c r="Z509" s="24"/>
      <c r="AA509" s="25" t="e">
        <f>ROUND(#REF!-W509-Z509,2)</f>
        <v>#REF!</v>
      </c>
      <c r="AB509" s="266">
        <f t="shared" si="44"/>
        <v>68814.16</v>
      </c>
      <c r="AC509" s="26"/>
      <c r="AD509" s="26"/>
      <c r="AE509" s="267" t="e">
        <f>#REF!</f>
        <v>#REF!</v>
      </c>
      <c r="AF509" s="26"/>
      <c r="AG509" s="27"/>
      <c r="AH509" s="26"/>
      <c r="AI509" s="26"/>
      <c r="AJ509" s="26"/>
      <c r="AK509" s="26"/>
      <c r="AL509" s="26"/>
      <c r="AM509" s="26"/>
      <c r="AN509">
        <v>32</v>
      </c>
    </row>
    <row r="510" spans="1:40" ht="14" x14ac:dyDescent="0.3">
      <c r="A510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10" s="11">
        <v>82</v>
      </c>
      <c r="C510" s="12" t="str">
        <f t="shared" si="45"/>
        <v>3级-2级</v>
      </c>
      <c r="D510" s="12" t="s">
        <v>33</v>
      </c>
      <c r="E510" s="12" t="s">
        <v>127</v>
      </c>
      <c r="F510" s="12" t="s">
        <v>29</v>
      </c>
      <c r="G510" s="12" t="s">
        <v>47</v>
      </c>
      <c r="H510" s="280">
        <f>IF(I510="主营业务收入",1,IF(I510="营业收入",2,IF(I510="租赁收入",3,IF(I510="利息收入",4,IF(I510="企业拆借利息收入",5,IF(I510="其他业务收入",6,IF(I510="其他收入",7,IF(I510="主营业务成本",8,IF(I510="营业成本",9,IF(I510="生产成本",10,IF(I510="其他业务成本",11,IF(I510="主营业务支出",12,IF(I510="其他业务支出",13,IF(I510="营业外支出",14,IF(I510="材料采购",15,IF(I510="库存商品",16,IF(I510="库存内销商品",17,IF(I510="其他应收款",18,IF(I510="长期股权投资",19,IF(I510="其他应付款",20,IF(I510="财务费用",21,IF(I510="管理费用",22,IF(I510="管理费",23,IF(I510="销售费用",24,IF(I510="投资收益",25,IF(I510="资产处置收益",26,B))))))))))))))))))))))))))</f>
        <v>22</v>
      </c>
      <c r="I510" s="299" t="s">
        <v>68</v>
      </c>
      <c r="J510" s="16"/>
      <c r="K510" s="207">
        <v>64094.78</v>
      </c>
      <c r="O510" s="89"/>
      <c r="P510" s="89"/>
      <c r="Q510" s="91"/>
      <c r="R510" s="21"/>
      <c r="S510" s="21"/>
      <c r="T510" s="22"/>
      <c r="U510" s="21"/>
      <c r="V510" s="21"/>
      <c r="W510" s="22"/>
      <c r="X510" s="23"/>
      <c r="Y510" s="23"/>
      <c r="Z510" s="24"/>
      <c r="AA510" s="25" t="e">
        <f>ROUND(#REF!-W510-Z510,2)</f>
        <v>#REF!</v>
      </c>
      <c r="AB510" s="266">
        <f t="shared" si="44"/>
        <v>64094.78</v>
      </c>
      <c r="AC510" s="26"/>
      <c r="AD510" s="26"/>
      <c r="AE510" s="26"/>
      <c r="AF510" s="26"/>
      <c r="AG510" s="27"/>
      <c r="AH510" s="26"/>
      <c r="AI510" s="26"/>
      <c r="AJ510" s="26"/>
      <c r="AK510" s="26"/>
      <c r="AL510" s="26"/>
      <c r="AM510" s="26"/>
      <c r="AN510">
        <v>69</v>
      </c>
    </row>
    <row r="511" spans="1:40" ht="14" x14ac:dyDescent="0.3">
      <c r="A51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11" s="11">
        <v>393</v>
      </c>
      <c r="C511" s="12" t="str">
        <f t="shared" si="45"/>
        <v>4级-3级</v>
      </c>
      <c r="D511" s="12" t="s">
        <v>37</v>
      </c>
      <c r="E511" s="12" t="s">
        <v>42</v>
      </c>
      <c r="F511" s="12" t="s">
        <v>33</v>
      </c>
      <c r="G511" s="85" t="s">
        <v>231</v>
      </c>
      <c r="H511" s="280">
        <f>IF(I511="主营业务收入",1,IF(I511="营业收入",2,IF(I511="租赁收入",3,IF(I511="利息收入",4,IF(I511="企业拆借利息收入",5,IF(I511="其他业务收入",6,IF(I511="其他收入",7,IF(I511="主营业务成本",8,IF(I511="营业成本",9,IF(I511="生产成本",10,IF(I511="其他业务成本",11,IF(I511="主营业务支出",12,IF(I511="其他业务支出",13,IF(I511="营业外支出",14,IF(I511="材料采购",15,IF(I511="库存商品",16,IF(I511="库存内销商品",17,IF(I511="其他应收款",18,IF(I511="长期股权投资",19,IF(I511="其他应付款",20,IF(I511="财务费用",21,IF(I511="管理费用",22,IF(I511="管理费",23,IF(I511="销售费用",24,IF(I511="投资收益",25,IF(I511="资产处置收益",26,B))))))))))))))))))))))))))</f>
        <v>8</v>
      </c>
      <c r="I511" s="363" t="s">
        <v>164</v>
      </c>
      <c r="J511" s="14" t="s">
        <v>122</v>
      </c>
      <c r="K511" s="390">
        <v>62224.514285714286</v>
      </c>
      <c r="O511" s="89"/>
      <c r="P511" s="89"/>
      <c r="Q511" s="91"/>
      <c r="R511" s="21" t="s">
        <v>99</v>
      </c>
      <c r="S511" s="21" t="s">
        <v>43</v>
      </c>
      <c r="T511" s="22">
        <v>89879.85</v>
      </c>
      <c r="U511" s="21"/>
      <c r="V511" s="21"/>
      <c r="W511" s="22"/>
      <c r="X511" s="23"/>
      <c r="Y511" s="23"/>
      <c r="Z511" s="24"/>
      <c r="AA511" s="25" t="e">
        <f>ROUND(#REF!-W511-Z511,2)</f>
        <v>#REF!</v>
      </c>
      <c r="AB511" s="266">
        <f t="shared" si="44"/>
        <v>-27655.34</v>
      </c>
      <c r="AC511" s="26"/>
      <c r="AD511" s="26"/>
      <c r="AE511" s="26"/>
      <c r="AF511" s="26"/>
      <c r="AG511" s="27"/>
      <c r="AH511" s="26"/>
      <c r="AI511" s="26"/>
      <c r="AJ511" s="26"/>
      <c r="AK511" s="26"/>
      <c r="AL511" s="26"/>
      <c r="AM511" s="26"/>
      <c r="AN511">
        <v>326</v>
      </c>
    </row>
    <row r="512" spans="1:40" ht="14" x14ac:dyDescent="0.3">
      <c r="A512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512" s="11">
        <v>42</v>
      </c>
      <c r="C512" s="12" t="str">
        <f t="shared" si="45"/>
        <v>3级-3级</v>
      </c>
      <c r="D512" s="12" t="s">
        <v>79</v>
      </c>
      <c r="E512" s="12" t="s">
        <v>91</v>
      </c>
      <c r="F512" s="12" t="s">
        <v>79</v>
      </c>
      <c r="G512" s="12" t="s">
        <v>114</v>
      </c>
      <c r="H512" s="280">
        <f>IF(I512="主营业务收入",1,IF(I512="营业收入",2,IF(I512="租赁收入",3,IF(I512="利息收入",4,IF(I512="企业拆借利息收入",5,IF(I512="其他业务收入",6,IF(I512="其他收入",7,IF(I512="主营业务成本",8,IF(I512="营业成本",9,IF(I512="生产成本",10,IF(I512="其他业务成本",11,IF(I512="主营业务支出",12,IF(I512="其他业务支出",13,IF(I512="营业外支出",14,IF(I512="材料采购",15,IF(I512="库存商品",16,IF(I512="库存内销商品",17,IF(I512="其他应收款",18,IF(I512="长期股权投资",19,IF(I512="其他应付款",20,IF(I512="财务费用",21,IF(I512="管理费用",22,IF(I512="管理费",23,IF(I512="销售费用",24,IF(I512="投资收益",25,IF(I512="资产处置收益",26,B))))))))))))))))))))))))))</f>
        <v>24</v>
      </c>
      <c r="I512" s="122" t="s">
        <v>115</v>
      </c>
      <c r="J512" s="16" t="s">
        <v>116</v>
      </c>
      <c r="K512" s="207">
        <v>60528.3</v>
      </c>
      <c r="O512" s="89"/>
      <c r="P512" s="89"/>
      <c r="Q512" s="91"/>
      <c r="R512" s="21"/>
      <c r="S512" s="40"/>
      <c r="T512" s="22"/>
      <c r="U512" s="21"/>
      <c r="V512" s="21"/>
      <c r="W512" s="22"/>
      <c r="X512" s="23"/>
      <c r="Y512" s="23"/>
      <c r="Z512" s="24"/>
      <c r="AA512" s="25" t="e">
        <f>ROUND(#REF!-W512-Z512,2)</f>
        <v>#REF!</v>
      </c>
      <c r="AB512" s="266">
        <f t="shared" si="44"/>
        <v>60528.3</v>
      </c>
      <c r="AC512" s="26"/>
      <c r="AD512" s="26"/>
      <c r="AE512" s="26"/>
      <c r="AF512" s="26"/>
      <c r="AG512" s="27"/>
      <c r="AH512" s="26"/>
      <c r="AI512" s="26"/>
      <c r="AJ512" s="26"/>
      <c r="AK512" s="26"/>
      <c r="AL512" s="26"/>
      <c r="AM512" s="26"/>
      <c r="AN512">
        <v>37</v>
      </c>
    </row>
    <row r="513" spans="1:40" ht="14" x14ac:dyDescent="0.3">
      <c r="A51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13" s="11">
        <v>608</v>
      </c>
      <c r="C513" s="120" t="str">
        <f t="shared" si="45"/>
        <v>3级-4级</v>
      </c>
      <c r="D513" s="120" t="s">
        <v>33</v>
      </c>
      <c r="E513" s="120" t="s">
        <v>356</v>
      </c>
      <c r="F513" s="120" t="s">
        <v>37</v>
      </c>
      <c r="G513" s="120" t="s">
        <v>42</v>
      </c>
      <c r="H513" s="280">
        <f>IF(I513="主营业务收入",1,IF(I513="营业收入",2,IF(I513="租赁收入",3,IF(I513="利息收入",4,IF(I513="企业拆借利息收入",5,IF(I513="其他业务收入",6,IF(I513="其他收入",7,IF(I513="主营业务成本",8,IF(I513="营业成本",9,IF(I513="生产成本",10,IF(I513="其他业务成本",11,IF(I513="主营业务支出",12,IF(I513="其他业务支出",13,IF(I513="营业外支出",14,IF(I513="材料采购",15,IF(I513="库存商品",16,IF(I513="库存内销商品",17,IF(I513="其他应收款",18,IF(I513="长期股权投资",19,IF(I513="其他应付款",20,IF(I513="财务费用",21,IF(I513="管理费用",22,IF(I513="管理费",23,IF(I513="销售费用",24,IF(I513="投资收益",25,IF(I513="资产处置收益",26,B))))))))))))))))))))))))))</f>
        <v>11</v>
      </c>
      <c r="I513" s="122" t="s">
        <v>58</v>
      </c>
      <c r="J513" s="122" t="s">
        <v>303</v>
      </c>
      <c r="K513" s="202">
        <v>56389.17</v>
      </c>
      <c r="O513" s="125"/>
      <c r="P513" s="125"/>
      <c r="Q513" s="124"/>
      <c r="R513" s="66"/>
      <c r="S513" s="66"/>
      <c r="T513" s="67"/>
      <c r="U513" s="66"/>
      <c r="V513" s="66"/>
      <c r="W513" s="67"/>
      <c r="X513" s="68"/>
      <c r="Y513" s="68"/>
      <c r="Z513" s="69"/>
      <c r="AA513" s="25" t="e">
        <f>ROUND(#REF!-W513-Z513,2)</f>
        <v>#REF!</v>
      </c>
      <c r="AB513" s="266">
        <f t="shared" ref="AB513:AB540" si="46">ROUND(K513+Q513-T513,2)</f>
        <v>56389.17</v>
      </c>
      <c r="AC513" s="71"/>
      <c r="AD513" s="71"/>
      <c r="AE513" s="71"/>
      <c r="AF513" s="71"/>
      <c r="AG513" s="72"/>
      <c r="AH513" s="71"/>
      <c r="AI513" s="71"/>
      <c r="AJ513" s="71"/>
      <c r="AK513" s="71"/>
      <c r="AL513" s="71"/>
      <c r="AM513" s="71"/>
      <c r="AN513">
        <v>492</v>
      </c>
    </row>
    <row r="514" spans="1:40" ht="14" x14ac:dyDescent="0.3">
      <c r="A51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14" s="11">
        <v>762</v>
      </c>
      <c r="C514" s="12" t="str">
        <f t="shared" si="45"/>
        <v>2级-3级</v>
      </c>
      <c r="D514" s="12" t="s">
        <v>29</v>
      </c>
      <c r="E514" s="12" t="s">
        <v>44</v>
      </c>
      <c r="F514" s="12" t="s">
        <v>33</v>
      </c>
      <c r="G514" s="12" t="s">
        <v>117</v>
      </c>
      <c r="H514" s="280">
        <f>IF(I514="主营业务收入",1,IF(I514="营业收入",2,IF(I514="租赁收入",3,IF(I514="利息收入",4,IF(I514="企业拆借利息收入",5,IF(I514="其他业务收入",6,IF(I514="其他收入",7,IF(I514="主营业务成本",8,IF(I514="营业成本",9,IF(I514="生产成本",10,IF(I514="其他业务成本",11,IF(I514="主营业务支出",12,IF(I514="其他业务支出",13,IF(I514="营业外支出",14,IF(I514="材料采购",15,IF(I514="库存商品",16,IF(I514="库存内销商品",17,IF(I514="其他应收款",18,IF(I514="长期股权投资",19,IF(I514="其他应付款",20,IF(I514="财务费用",21,IF(I514="管理费用",22,IF(I514="管理费",23,IF(I514="销售费用",24,IF(I514="投资收益",25,IF(I514="资产处置收益",26,B))))))))))))))))))))))))))</f>
        <v>22</v>
      </c>
      <c r="I514" s="122" t="s">
        <v>68</v>
      </c>
      <c r="J514" s="16"/>
      <c r="K514" s="207">
        <v>56016.81</v>
      </c>
      <c r="O514" s="89"/>
      <c r="P514" s="90"/>
      <c r="Q514" s="91"/>
      <c r="R514" s="21"/>
      <c r="S514" s="21"/>
      <c r="T514" s="22"/>
      <c r="U514" s="21"/>
      <c r="V514" s="21"/>
      <c r="W514" s="22"/>
      <c r="X514" s="23"/>
      <c r="Y514" s="23"/>
      <c r="Z514" s="24"/>
      <c r="AA514" s="25" t="e">
        <f>ROUND(#REF!-W514-Z514,2)</f>
        <v>#REF!</v>
      </c>
      <c r="AB514" s="266">
        <f t="shared" si="46"/>
        <v>56016.81</v>
      </c>
      <c r="AC514" s="26"/>
      <c r="AD514" s="26"/>
      <c r="AE514" s="26"/>
      <c r="AF514" s="26"/>
      <c r="AG514" s="27"/>
      <c r="AH514" s="26"/>
      <c r="AI514" s="26"/>
      <c r="AJ514" s="26"/>
      <c r="AK514" s="26"/>
      <c r="AL514" s="26"/>
      <c r="AM514" s="26"/>
      <c r="AN514">
        <v>635</v>
      </c>
    </row>
    <row r="515" spans="1:40" ht="14" x14ac:dyDescent="0.3">
      <c r="A515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15" s="11">
        <v>71</v>
      </c>
      <c r="C515" s="12" t="str">
        <f t="shared" si="45"/>
        <v>2级-2级</v>
      </c>
      <c r="D515" s="12" t="s">
        <v>29</v>
      </c>
      <c r="E515" s="12" t="s">
        <v>125</v>
      </c>
      <c r="F515" s="12" t="s">
        <v>29</v>
      </c>
      <c r="G515" s="12" t="s">
        <v>47</v>
      </c>
      <c r="H515" s="280">
        <f>IF(I515="主营业务收入",1,IF(I515="营业收入",2,IF(I515="租赁收入",3,IF(I515="利息收入",4,IF(I515="企业拆借利息收入",5,IF(I515="其他业务收入",6,IF(I515="其他收入",7,IF(I515="主营业务成本",8,IF(I515="营业成本",9,IF(I515="生产成本",10,IF(I515="其他业务成本",11,IF(I515="主营业务支出",12,IF(I515="其他业务支出",13,IF(I515="营业外支出",14,IF(I515="材料采购",15,IF(I515="库存商品",16,IF(I515="库存内销商品",17,IF(I515="其他应收款",18,IF(I515="长期股权投资",19,IF(I515="其他应付款",20,IF(I515="财务费用",21,IF(I515="管理费用",22,IF(I515="管理费",23,IF(I515="销售费用",24,IF(I515="投资收益",25,IF(I515="资产处置收益",26,B))))))))))))))))))))))))))</f>
        <v>22</v>
      </c>
      <c r="I515" s="122" t="s">
        <v>68</v>
      </c>
      <c r="J515" s="16"/>
      <c r="K515" s="207">
        <v>50642.2</v>
      </c>
      <c r="O515" s="89"/>
      <c r="P515" s="89"/>
      <c r="Q515" s="91"/>
      <c r="R515" s="21"/>
      <c r="S515" s="21"/>
      <c r="T515" s="22"/>
      <c r="U515" s="21"/>
      <c r="V515" s="21"/>
      <c r="W515" s="22"/>
      <c r="X515" s="23"/>
      <c r="Y515" s="23"/>
      <c r="Z515" s="24"/>
      <c r="AA515" s="25" t="e">
        <f>ROUND(#REF!-W515-Z515,2)</f>
        <v>#REF!</v>
      </c>
      <c r="AB515" s="266">
        <f t="shared" si="46"/>
        <v>50642.2</v>
      </c>
      <c r="AC515" s="26"/>
      <c r="AD515" s="26"/>
      <c r="AE515" s="26"/>
      <c r="AF515" s="26"/>
      <c r="AG515" s="27"/>
      <c r="AH515" s="26"/>
      <c r="AI515" s="26"/>
      <c r="AJ515" s="26"/>
      <c r="AK515" s="26"/>
      <c r="AL515" s="26"/>
      <c r="AM515" s="26"/>
      <c r="AN515">
        <v>59</v>
      </c>
    </row>
    <row r="516" spans="1:40" ht="14" x14ac:dyDescent="0.3">
      <c r="A516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516" s="11">
        <v>178</v>
      </c>
      <c r="C516" s="12" t="str">
        <f t="shared" si="45"/>
        <v>2级-3级</v>
      </c>
      <c r="D516" s="12" t="s">
        <v>243</v>
      </c>
      <c r="E516" s="12" t="s">
        <v>244</v>
      </c>
      <c r="F516" s="12" t="s">
        <v>250</v>
      </c>
      <c r="G516" s="13" t="s">
        <v>251</v>
      </c>
      <c r="H516" s="280">
        <f>IF(I516="主营业务收入",1,IF(I516="营业收入",2,IF(I516="租赁收入",3,IF(I516="利息收入",4,IF(I516="企业拆借利息收入",5,IF(I516="其他业务收入",6,IF(I516="其他收入",7,IF(I516="主营业务成本",8,IF(I516="营业成本",9,IF(I516="生产成本",10,IF(I516="其他业务成本",11,IF(I516="主营业务支出",12,IF(I516="其他业务支出",13,IF(I516="营业外支出",14,IF(I516="材料采购",15,IF(I516="库存商品",16,IF(I516="库存内销商品",17,IF(I516="其他应收款",18,IF(I516="长期股权投资",19,IF(I516="其他应付款",20,IF(I516="财务费用",21,IF(I516="管理费用",22,IF(I516="管理费",23,IF(I516="销售费用",24,IF(I516="投资收益",25,IF(I516="资产处置收益",26,B))))))))))))))))))))))))))</f>
        <v>22</v>
      </c>
      <c r="I516" s="122" t="s">
        <v>68</v>
      </c>
      <c r="J516" s="16" t="s">
        <v>252</v>
      </c>
      <c r="K516" s="207">
        <v>49811.32</v>
      </c>
      <c r="O516" s="89"/>
      <c r="P516" s="89"/>
      <c r="Q516" s="91"/>
      <c r="R516" s="21"/>
      <c r="S516" s="21"/>
      <c r="T516" s="22"/>
      <c r="U516" s="21"/>
      <c r="V516" s="21"/>
      <c r="W516" s="22"/>
      <c r="X516" s="23"/>
      <c r="Y516" s="23"/>
      <c r="Z516" s="24"/>
      <c r="AA516" s="25" t="e">
        <f>ROUND(#REF!-W516-Z516,2)</f>
        <v>#REF!</v>
      </c>
      <c r="AB516" s="266">
        <f t="shared" si="46"/>
        <v>49811.32</v>
      </c>
      <c r="AC516" s="26"/>
      <c r="AD516" s="26"/>
      <c r="AE516" s="26"/>
      <c r="AF516" s="26"/>
      <c r="AG516" s="27"/>
      <c r="AH516" s="26"/>
      <c r="AI516" s="26"/>
      <c r="AJ516" s="26"/>
      <c r="AK516" s="26"/>
      <c r="AL516" s="26"/>
      <c r="AM516" s="26"/>
      <c r="AN516">
        <v>161</v>
      </c>
    </row>
    <row r="517" spans="1:40" ht="14" x14ac:dyDescent="0.3">
      <c r="A517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517" s="11">
        <v>246</v>
      </c>
      <c r="C517" s="12" t="str">
        <f t="shared" si="45"/>
        <v>3级-2级</v>
      </c>
      <c r="D517" s="12" t="s">
        <v>250</v>
      </c>
      <c r="E517" s="13" t="s">
        <v>317</v>
      </c>
      <c r="F517" s="12" t="s">
        <v>243</v>
      </c>
      <c r="G517" s="13" t="s">
        <v>318</v>
      </c>
      <c r="H517" s="280">
        <f>IF(I517="主营业务收入",1,IF(I517="营业收入",2,IF(I517="租赁收入",3,IF(I517="利息收入",4,IF(I517="企业拆借利息收入",5,IF(I517="其他业务收入",6,IF(I517="其他收入",7,IF(I517="主营业务成本",8,IF(I517="营业成本",9,IF(I517="生产成本",10,IF(I517="其他业务成本",11,IF(I517="主营业务支出",12,IF(I517="其他业务支出",13,IF(I517="营业外支出",14,IF(I517="材料采购",15,IF(I517="库存商品",16,IF(I517="库存内销商品",17,IF(I517="其他应收款",18,IF(I517="长期股权投资",19,IF(I517="其他应付款",20,IF(I517="财务费用",21,IF(I517="管理费用",22,IF(I517="管理费",23,IF(I517="销售费用",24,IF(I517="投资收益",25,IF(I517="资产处置收益",26,B))))))))))))))))))))))))))</f>
        <v>22</v>
      </c>
      <c r="I517" s="122" t="s">
        <v>68</v>
      </c>
      <c r="J517" s="16" t="s">
        <v>319</v>
      </c>
      <c r="K517" s="201">
        <v>49056</v>
      </c>
      <c r="O517" s="89"/>
      <c r="P517" s="90"/>
      <c r="Q517" s="91"/>
      <c r="R517" s="21"/>
      <c r="S517" s="21"/>
      <c r="T517" s="22"/>
      <c r="U517" s="21"/>
      <c r="V517" s="21"/>
      <c r="W517" s="22"/>
      <c r="X517" s="23"/>
      <c r="Y517" s="23"/>
      <c r="Z517" s="24"/>
      <c r="AA517" s="25" t="e">
        <f>ROUND(#REF!-W517-Z517,2)</f>
        <v>#REF!</v>
      </c>
      <c r="AB517" s="266">
        <f t="shared" si="46"/>
        <v>49056</v>
      </c>
      <c r="AC517" s="26"/>
      <c r="AD517" s="26"/>
      <c r="AE517" s="26"/>
      <c r="AF517" s="26"/>
      <c r="AG517" s="27"/>
      <c r="AH517" s="26"/>
      <c r="AI517" s="26"/>
      <c r="AJ517" s="26"/>
      <c r="AK517" s="26"/>
      <c r="AL517" s="26"/>
      <c r="AM517" s="26"/>
      <c r="AN517">
        <v>197</v>
      </c>
    </row>
    <row r="518" spans="1:40" ht="14" x14ac:dyDescent="0.3">
      <c r="A518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18" s="11">
        <v>67</v>
      </c>
      <c r="C518" s="12" t="str">
        <f t="shared" si="45"/>
        <v>2级-2级</v>
      </c>
      <c r="D518" s="12" t="s">
        <v>29</v>
      </c>
      <c r="E518" s="12" t="s">
        <v>125</v>
      </c>
      <c r="F518" s="12" t="s">
        <v>29</v>
      </c>
      <c r="G518" s="12" t="s">
        <v>47</v>
      </c>
      <c r="H518" s="280">
        <f>IF(I518="主营业务收入",1,IF(I518="营业收入",2,IF(I518="租赁收入",3,IF(I518="利息收入",4,IF(I518="企业拆借利息收入",5,IF(I518="其他业务收入",6,IF(I518="其他收入",7,IF(I518="主营业务成本",8,IF(I518="营业成本",9,IF(I518="生产成本",10,IF(I518="其他业务成本",11,IF(I518="主营业务支出",12,IF(I518="其他业务支出",13,IF(I518="营业外支出",14,IF(I518="材料采购",15,IF(I518="库存商品",16,IF(I518="库存内销商品",17,IF(I518="其他应收款",18,IF(I518="长期股权投资",19,IF(I518="其他应付款",20,IF(I518="财务费用",21,IF(I518="管理费用",22,IF(I518="管理费",23,IF(I518="销售费用",24,IF(I518="投资收益",25,IF(I518="资产处置收益",26,B))))))))))))))))))))))))))</f>
        <v>22</v>
      </c>
      <c r="I518" s="122" t="s">
        <v>68</v>
      </c>
      <c r="J518" s="16"/>
      <c r="K518" s="207">
        <v>46621.87</v>
      </c>
      <c r="O518" s="89"/>
      <c r="P518" s="89"/>
      <c r="Q518" s="91"/>
      <c r="R518" s="21"/>
      <c r="S518" s="21"/>
      <c r="T518" s="22"/>
      <c r="U518" s="21"/>
      <c r="V518" s="21"/>
      <c r="W518" s="22"/>
      <c r="X518" s="23"/>
      <c r="Y518" s="23"/>
      <c r="Z518" s="24"/>
      <c r="AA518" s="25" t="e">
        <f>ROUND(#REF!-W518-Z518,2)</f>
        <v>#REF!</v>
      </c>
      <c r="AB518" s="266">
        <f t="shared" si="46"/>
        <v>46621.87</v>
      </c>
      <c r="AC518" s="26"/>
      <c r="AD518" s="26"/>
      <c r="AE518" s="26"/>
      <c r="AF518" s="26"/>
      <c r="AG518" s="27"/>
      <c r="AH518" s="26"/>
      <c r="AI518" s="26"/>
      <c r="AJ518" s="26"/>
      <c r="AK518" s="26"/>
      <c r="AL518" s="26"/>
      <c r="AM518" s="26"/>
      <c r="AN518">
        <v>55</v>
      </c>
    </row>
    <row r="519" spans="1:40" ht="14" x14ac:dyDescent="0.3">
      <c r="A519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19" s="11">
        <v>161</v>
      </c>
      <c r="C519" s="12" t="str">
        <f t="shared" si="45"/>
        <v>3级-3级</v>
      </c>
      <c r="D519" s="12" t="s">
        <v>33</v>
      </c>
      <c r="E519" s="12" t="s">
        <v>162</v>
      </c>
      <c r="F519" s="12" t="s">
        <v>33</v>
      </c>
      <c r="G519" s="12" t="s">
        <v>117</v>
      </c>
      <c r="H519" s="280">
        <f>IF(I519="主营业务收入",1,IF(I519="营业收入",2,IF(I519="租赁收入",3,IF(I519="利息收入",4,IF(I519="企业拆借利息收入",5,IF(I519="其他业务收入",6,IF(I519="其他收入",7,IF(I519="主营业务成本",8,IF(I519="营业成本",9,IF(I519="生产成本",10,IF(I519="其他业务成本",11,IF(I519="主营业务支出",12,IF(I519="其他业务支出",13,IF(I519="营业外支出",14,IF(I519="材料采购",15,IF(I519="库存商品",16,IF(I519="库存内销商品",17,IF(I519="其他应收款",18,IF(I519="长期股权投资",19,IF(I519="其他应付款",20,IF(I519="财务费用",21,IF(I519="管理费用",22,IF(I519="管理费",23,IF(I519="销售费用",24,IF(I519="投资收益",25,IF(I519="资产处置收益",26,B))))))))))))))))))))))))))</f>
        <v>8</v>
      </c>
      <c r="I519" s="122" t="s">
        <v>164</v>
      </c>
      <c r="J519" s="14" t="s">
        <v>229</v>
      </c>
      <c r="K519" s="207">
        <v>45856.88</v>
      </c>
      <c r="O519" s="89"/>
      <c r="P519" s="89"/>
      <c r="Q519" s="91"/>
      <c r="R519" s="21"/>
      <c r="S519" s="21"/>
      <c r="T519" s="22"/>
      <c r="U519" s="21"/>
      <c r="V519" s="21"/>
      <c r="W519" s="22"/>
      <c r="X519" s="23"/>
      <c r="Y519" s="23"/>
      <c r="Z519" s="24"/>
      <c r="AA519" s="25" t="e">
        <f>ROUND(#REF!-W519-Z519,2)</f>
        <v>#REF!</v>
      </c>
      <c r="AB519" s="266">
        <f t="shared" si="46"/>
        <v>45856.88</v>
      </c>
      <c r="AC519" s="26"/>
      <c r="AD519" s="26"/>
      <c r="AE519" s="26"/>
      <c r="AF519" s="26"/>
      <c r="AG519" s="27"/>
      <c r="AH519" s="26"/>
      <c r="AI519" s="26"/>
      <c r="AJ519" s="26"/>
      <c r="AK519" s="26"/>
      <c r="AL519" s="26"/>
      <c r="AM519" s="26"/>
      <c r="AN519">
        <v>144</v>
      </c>
    </row>
    <row r="520" spans="1:40" ht="14" x14ac:dyDescent="0.3">
      <c r="A520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520" s="11">
        <v>38</v>
      </c>
      <c r="C520" s="12" t="str">
        <f t="shared" si="45"/>
        <v>3级-3级</v>
      </c>
      <c r="D520" s="12" t="s">
        <v>79</v>
      </c>
      <c r="E520" s="12" t="s">
        <v>98</v>
      </c>
      <c r="F520" s="12" t="s">
        <v>79</v>
      </c>
      <c r="G520" s="12" t="s">
        <v>114</v>
      </c>
      <c r="H520" s="280">
        <f>IF(I520="主营业务收入",1,IF(I520="营业收入",2,IF(I520="租赁收入",3,IF(I520="利息收入",4,IF(I520="企业拆借利息收入",5,IF(I520="其他业务收入",6,IF(I520="其他收入",7,IF(I520="主营业务成本",8,IF(I520="营业成本",9,IF(I520="生产成本",10,IF(I520="其他业务成本",11,IF(I520="主营业务支出",12,IF(I520="其他业务支出",13,IF(I520="营业外支出",14,IF(I520="材料采购",15,IF(I520="库存商品",16,IF(I520="库存内销商品",17,IF(I520="其他应收款",18,IF(I520="长期股权投资",19,IF(I520="其他应付款",20,IF(I520="财务费用",21,IF(I520="管理费用",22,IF(I520="管理费",23,IF(I520="销售费用",24,IF(I520="投资收益",25,IF(I520="资产处置收益",26,B))))))))))))))))))))))))))</f>
        <v>24</v>
      </c>
      <c r="I520" s="122" t="s">
        <v>115</v>
      </c>
      <c r="J520" s="16" t="s">
        <v>116</v>
      </c>
      <c r="K520" s="207">
        <v>44603.78</v>
      </c>
      <c r="O520" s="89"/>
      <c r="P520" s="89"/>
      <c r="Q520" s="91"/>
      <c r="R520" s="21"/>
      <c r="S520" s="21"/>
      <c r="T520" s="22"/>
      <c r="U520" s="21"/>
      <c r="V520" s="21"/>
      <c r="W520" s="22"/>
      <c r="X520" s="23"/>
      <c r="Y520" s="23"/>
      <c r="Z520" s="24"/>
      <c r="AA520" s="25" t="e">
        <f>ROUND(#REF!-W520-Z520,2)</f>
        <v>#REF!</v>
      </c>
      <c r="AB520" s="266">
        <f t="shared" si="46"/>
        <v>44603.78</v>
      </c>
      <c r="AC520" s="26"/>
      <c r="AD520" s="26"/>
      <c r="AE520" s="26"/>
      <c r="AF520" s="26"/>
      <c r="AG520" s="27"/>
      <c r="AH520" s="26"/>
      <c r="AI520" s="26"/>
      <c r="AJ520" s="26"/>
      <c r="AK520" s="26"/>
      <c r="AL520" s="26"/>
      <c r="AM520" s="26"/>
      <c r="AN520">
        <v>33</v>
      </c>
    </row>
    <row r="521" spans="1:40" ht="14" x14ac:dyDescent="0.3">
      <c r="A521" s="174" t="str">
        <f>HYPERLINK("C:\Users\chizh\Desktop\ffcell\提取结果.xlsx#'2内部关联交易-1'!A1","[提取结果.xlsx]2内部关联交易-1")</f>
        <v>[提取结果.xlsx]2内部关联交易-1</v>
      </c>
      <c r="B521" s="11">
        <v>452</v>
      </c>
      <c r="C521" s="12" t="str">
        <f t="shared" si="45"/>
        <v>2级-3级</v>
      </c>
      <c r="D521" s="45" t="s">
        <v>29</v>
      </c>
      <c r="E521" s="12" t="s">
        <v>412</v>
      </c>
      <c r="F521" s="12" t="s">
        <v>33</v>
      </c>
      <c r="G521" s="103" t="s">
        <v>251</v>
      </c>
      <c r="H521" s="280">
        <f>IF(I521="主营业务收入",1,IF(I521="营业收入",2,IF(I521="租赁收入",3,IF(I521="利息收入",4,IF(I521="企业拆借利息收入",5,IF(I521="其他业务收入",6,IF(I521="其他收入",7,IF(I521="主营业务成本",8,IF(I521="营业成本",9,IF(I521="生产成本",10,IF(I521="其他业务成本",11,IF(I521="主营业务支出",12,IF(I521="其他业务支出",13,IF(I521="营业外支出",14,IF(I521="材料采购",15,IF(I521="库存商品",16,IF(I521="库存内销商品",17,IF(I521="其他应收款",18,IF(I521="长期股权投资",19,IF(I521="其他应付款",20,IF(I521="财务费用",21,IF(I521="管理费用",22,IF(I521="管理费",23,IF(I521="销售费用",24,IF(I521="投资收益",25,IF(I521="资产处置收益",26,B))))))))))))))))))))))))))</f>
        <v>22</v>
      </c>
      <c r="I521" s="122" t="s">
        <v>68</v>
      </c>
      <c r="J521" s="87" t="s">
        <v>441</v>
      </c>
      <c r="K521" s="207">
        <v>43100</v>
      </c>
      <c r="O521" s="89"/>
      <c r="P521" s="89"/>
      <c r="Q521" s="91"/>
      <c r="R521" s="21"/>
      <c r="S521" s="21"/>
      <c r="T521" s="22"/>
      <c r="U521" s="21"/>
      <c r="V521" s="21"/>
      <c r="W521" s="22"/>
      <c r="X521" s="23"/>
      <c r="Y521" s="23"/>
      <c r="Z521" s="24"/>
      <c r="AA521" s="25" t="e">
        <f>ROUND(#REF!-W521-Z521,2)</f>
        <v>#REF!</v>
      </c>
      <c r="AB521" s="266">
        <f t="shared" si="46"/>
        <v>43100</v>
      </c>
      <c r="AC521" s="26"/>
      <c r="AD521" s="26"/>
      <c r="AE521" s="26"/>
      <c r="AF521" s="26"/>
      <c r="AG521" s="27"/>
      <c r="AH521" s="26"/>
      <c r="AI521" s="26"/>
      <c r="AJ521" s="26"/>
      <c r="AK521" s="26"/>
      <c r="AL521" s="26"/>
      <c r="AM521" s="26"/>
      <c r="AN521">
        <v>354</v>
      </c>
    </row>
    <row r="522" spans="1:40" ht="14" x14ac:dyDescent="0.3">
      <c r="A522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522" s="11">
        <v>114</v>
      </c>
      <c r="C522" s="12" t="str">
        <f t="shared" si="45"/>
        <v>3级-2级</v>
      </c>
      <c r="D522" s="12" t="s">
        <v>33</v>
      </c>
      <c r="E522" s="12" t="s">
        <v>169</v>
      </c>
      <c r="F522" s="12" t="s">
        <v>29</v>
      </c>
      <c r="G522" s="12" t="s">
        <v>46</v>
      </c>
      <c r="H522" s="280">
        <f>IF(I522="主营业务收入",1,IF(I522="营业收入",2,IF(I522="租赁收入",3,IF(I522="利息收入",4,IF(I522="企业拆借利息收入",5,IF(I522="其他业务收入",6,IF(I522="其他收入",7,IF(I522="主营业务成本",8,IF(I522="营业成本",9,IF(I522="生产成本",10,IF(I522="其他业务成本",11,IF(I522="主营业务支出",12,IF(I522="其他业务支出",13,IF(I522="营业外支出",14,IF(I522="材料采购",15,IF(I522="库存商品",16,IF(I522="库存内销商品",17,IF(I522="其他应收款",18,IF(I522="长期股权投资",19,IF(I522="其他应付款",20,IF(I522="财务费用",21,IF(I522="管理费用",22,IF(I522="管理费",23,IF(I522="销售费用",24,IF(I522="投资收益",25,IF(I522="资产处置收益",26,B))))))))))))))))))))))))))</f>
        <v>8</v>
      </c>
      <c r="I522" s="122" t="s">
        <v>164</v>
      </c>
      <c r="J522" s="16"/>
      <c r="K522" s="207">
        <v>42960</v>
      </c>
      <c r="O522" s="89"/>
      <c r="P522" s="89"/>
      <c r="Q522" s="91"/>
      <c r="R522" s="303" t="s">
        <v>144</v>
      </c>
      <c r="S522" s="303" t="s">
        <v>717</v>
      </c>
      <c r="T522" s="304">
        <v>51881.61</v>
      </c>
      <c r="U522" s="303"/>
      <c r="V522" s="21"/>
      <c r="W522" s="22"/>
      <c r="X522" s="23"/>
      <c r="Y522" s="23"/>
      <c r="Z522" s="24"/>
      <c r="AA522" s="25" t="e">
        <f>ROUND(#REF!-W522-Z522,2)</f>
        <v>#REF!</v>
      </c>
      <c r="AB522" s="266">
        <f t="shared" si="46"/>
        <v>-8921.61</v>
      </c>
      <c r="AC522" s="26"/>
      <c r="AD522" s="26"/>
      <c r="AE522" s="26"/>
      <c r="AF522" s="26"/>
      <c r="AG522" s="27"/>
      <c r="AH522" s="26"/>
      <c r="AI522" s="26"/>
      <c r="AJ522" s="26"/>
      <c r="AK522" s="26"/>
      <c r="AL522" s="26"/>
      <c r="AM522" s="26"/>
      <c r="AN522">
        <v>100</v>
      </c>
    </row>
    <row r="523" spans="1:40" ht="14" x14ac:dyDescent="0.3">
      <c r="A523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523" s="11">
        <v>494</v>
      </c>
      <c r="C523" s="12" t="str">
        <f t="shared" si="45"/>
        <v>2级-4级</v>
      </c>
      <c r="D523" s="12" t="s">
        <v>29</v>
      </c>
      <c r="E523" s="13" t="s">
        <v>56</v>
      </c>
      <c r="F523" s="12" t="s">
        <v>37</v>
      </c>
      <c r="G523" s="12" t="s">
        <v>148</v>
      </c>
      <c r="H523" s="280">
        <f>IF(I523="主营业务收入",1,IF(I523="营业收入",2,IF(I523="租赁收入",3,IF(I523="利息收入",4,IF(I523="企业拆借利息收入",5,IF(I523="其他业务收入",6,IF(I523="其他收入",7,IF(I523="主营业务成本",8,IF(I523="营业成本",9,IF(I523="生产成本",10,IF(I523="其他业务成本",11,IF(I523="主营业务支出",12,IF(I523="其他业务支出",13,IF(I523="营业外支出",14,IF(I523="材料采购",15,IF(I523="库存商品",16,IF(I523="库存内销商品",17,IF(I523="其他应收款",18,IF(I523="长期股权投资",19,IF(I523="其他应付款",20,IF(I523="财务费用",21,IF(I523="管理费用",22,IF(I523="管理费",23,IF(I523="销售费用",24,IF(I523="投资收益",25,IF(I523="资产处置收益",26,B))))))))))))))))))))))))))</f>
        <v>22</v>
      </c>
      <c r="I523" s="122" t="s">
        <v>68</v>
      </c>
      <c r="J523" s="204" t="s">
        <v>649</v>
      </c>
      <c r="K523" s="207">
        <v>42359.3</v>
      </c>
      <c r="O523" s="89"/>
      <c r="P523" s="89"/>
      <c r="Q523" s="89"/>
      <c r="R523" s="21"/>
      <c r="S523" s="66"/>
      <c r="T523" s="66"/>
      <c r="U523" s="67"/>
      <c r="V523" s="66"/>
      <c r="W523" s="66"/>
      <c r="X523" s="67"/>
      <c r="Y523" s="68"/>
      <c r="Z523" s="68"/>
      <c r="AA523" s="25" t="e">
        <f>ROUND(#REF!-W523-Z523,2)</f>
        <v>#REF!</v>
      </c>
      <c r="AB523" s="266">
        <f t="shared" si="46"/>
        <v>42359.3</v>
      </c>
      <c r="AC523" s="26"/>
      <c r="AD523" s="71"/>
      <c r="AE523" s="71"/>
      <c r="AF523" s="71"/>
      <c r="AG523" s="71"/>
      <c r="AH523" s="72"/>
      <c r="AI523" s="71"/>
      <c r="AJ523" s="71"/>
      <c r="AK523" s="71"/>
      <c r="AL523" s="71"/>
      <c r="AM523" s="71"/>
      <c r="AN523">
        <v>390</v>
      </c>
    </row>
    <row r="524" spans="1:40" ht="14" x14ac:dyDescent="0.3">
      <c r="A52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24" s="11">
        <v>360</v>
      </c>
      <c r="C524" s="12" t="str">
        <f t="shared" si="45"/>
        <v>4级-3级</v>
      </c>
      <c r="D524" s="12" t="s">
        <v>37</v>
      </c>
      <c r="E524" s="12" t="s">
        <v>42</v>
      </c>
      <c r="F524" s="12" t="s">
        <v>33</v>
      </c>
      <c r="G524" s="12" t="s">
        <v>117</v>
      </c>
      <c r="H524" s="280">
        <f>IF(I524="主营业务收入",1,IF(I524="营业收入",2,IF(I524="租赁收入",3,IF(I524="利息收入",4,IF(I524="企业拆借利息收入",5,IF(I524="其他业务收入",6,IF(I524="其他收入",7,IF(I524="主营业务成本",8,IF(I524="营业成本",9,IF(I524="生产成本",10,IF(I524="其他业务成本",11,IF(I524="主营业务支出",12,IF(I524="其他业务支出",13,IF(I524="营业外支出",14,IF(I524="材料采购",15,IF(I524="库存商品",16,IF(I524="库存内销商品",17,IF(I524="其他应收款",18,IF(I524="长期股权投资",19,IF(I524="其他应付款",20,IF(I524="财务费用",21,IF(I524="管理费用",22,IF(I524="管理费",23,IF(I524="销售费用",24,IF(I524="投资收益",25,IF(I524="资产处置收益",26,B))))))))))))))))))))))))))</f>
        <v>8</v>
      </c>
      <c r="I524" s="363" t="s">
        <v>164</v>
      </c>
      <c r="J524" s="14" t="s">
        <v>122</v>
      </c>
      <c r="K524" s="207">
        <v>38587.428571428565</v>
      </c>
      <c r="O524" s="89"/>
      <c r="P524" s="90"/>
      <c r="Q524" s="91"/>
      <c r="R524" s="21"/>
      <c r="S524" s="21"/>
      <c r="T524" s="22"/>
      <c r="U524" s="21"/>
      <c r="V524" s="21"/>
      <c r="W524" s="22"/>
      <c r="X524" s="23"/>
      <c r="Y524" s="23"/>
      <c r="Z524" s="24"/>
      <c r="AA524" s="25" t="e">
        <f>ROUND(#REF!-W524-Z524,2)</f>
        <v>#REF!</v>
      </c>
      <c r="AB524" s="266">
        <f t="shared" si="46"/>
        <v>38587.43</v>
      </c>
      <c r="AC524" s="26"/>
      <c r="AD524" s="26"/>
      <c r="AE524" s="26"/>
      <c r="AF524" s="26"/>
      <c r="AG524" s="27"/>
      <c r="AH524" s="26"/>
      <c r="AI524" s="26"/>
      <c r="AJ524" s="26"/>
      <c r="AK524" s="26"/>
      <c r="AL524" s="26"/>
      <c r="AM524" s="26"/>
      <c r="AN524">
        <v>299</v>
      </c>
    </row>
    <row r="525" spans="1:40" ht="14" x14ac:dyDescent="0.3">
      <c r="A525" s="174" t="str">
        <f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525" s="11">
        <v>237</v>
      </c>
      <c r="C525" s="12" t="str">
        <f t="shared" si="45"/>
        <v>2级-3级</v>
      </c>
      <c r="D525" s="12" t="s">
        <v>243</v>
      </c>
      <c r="E525" s="13" t="s">
        <v>304</v>
      </c>
      <c r="F525" s="12" t="s">
        <v>250</v>
      </c>
      <c r="G525" s="178" t="s">
        <v>307</v>
      </c>
      <c r="H525" s="280">
        <f>IF(I525="主营业务收入",1,IF(I525="营业收入",2,IF(I525="租赁收入",3,IF(I525="利息收入",4,IF(I525="企业拆借利息收入",5,IF(I525="其他业务收入",6,IF(I525="其他收入",7,IF(I525="主营业务成本",8,IF(I525="营业成本",9,IF(I525="生产成本",10,IF(I525="其他业务成本",11,IF(I525="主营业务支出",12,IF(I525="其他业务支出",13,IF(I525="营业外支出",14,IF(I525="材料采购",15,IF(I525="库存商品",16,IF(I525="库存内销商品",17,IF(I525="其他应收款",18,IF(I525="长期股权投资",19,IF(I525="其他应付款",20,IF(I525="财务费用",21,IF(I525="管理费用",22,IF(I525="管理费",23,IF(I525="销售费用",24,IF(I525="投资收益",25,IF(I525="资产处置收益",26,B))))))))))))))))))))))))))</f>
        <v>22</v>
      </c>
      <c r="I525" s="122" t="s">
        <v>68</v>
      </c>
      <c r="J525" s="16" t="s">
        <v>308</v>
      </c>
      <c r="K525" s="207">
        <v>38385.550000000003</v>
      </c>
      <c r="O525" s="89"/>
      <c r="P525" s="90"/>
      <c r="Q525" s="91"/>
      <c r="R525" s="21"/>
      <c r="S525" s="21"/>
      <c r="T525" s="22"/>
      <c r="U525" s="21"/>
      <c r="V525" s="21"/>
      <c r="W525" s="22"/>
      <c r="X525" s="23"/>
      <c r="Y525" s="23"/>
      <c r="Z525" s="24"/>
      <c r="AA525" s="25" t="e">
        <f>ROUND(#REF!-W525-Z525,2)</f>
        <v>#REF!</v>
      </c>
      <c r="AB525" s="266">
        <f t="shared" si="46"/>
        <v>38385.550000000003</v>
      </c>
      <c r="AC525" s="26"/>
      <c r="AD525" s="26"/>
      <c r="AE525" s="26"/>
      <c r="AF525" s="26"/>
      <c r="AG525" s="27"/>
      <c r="AH525" s="26"/>
      <c r="AI525" s="26"/>
      <c r="AJ525" s="26"/>
      <c r="AK525" s="26"/>
      <c r="AL525" s="26"/>
      <c r="AM525" s="26"/>
      <c r="AN525">
        <v>189</v>
      </c>
    </row>
    <row r="526" spans="1:40" ht="14" x14ac:dyDescent="0.3">
      <c r="A52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26" s="11">
        <v>253</v>
      </c>
      <c r="C526" s="12" t="str">
        <f t="shared" si="45"/>
        <v>4级-3级</v>
      </c>
      <c r="D526" s="12" t="s">
        <v>37</v>
      </c>
      <c r="E526" s="12" t="s">
        <v>66</v>
      </c>
      <c r="F526" s="12" t="s">
        <v>33</v>
      </c>
      <c r="G526" s="12" t="s">
        <v>159</v>
      </c>
      <c r="H526" s="280">
        <f>IF(I526="主营业务收入",1,IF(I526="营业收入",2,IF(I526="租赁收入",3,IF(I526="利息收入",4,IF(I526="企业拆借利息收入",5,IF(I526="其他业务收入",6,IF(I526="其他收入",7,IF(I526="主营业务成本",8,IF(I526="营业成本",9,IF(I526="生产成本",10,IF(I526="其他业务成本",11,IF(I526="主营业务支出",12,IF(I526="其他业务支出",13,IF(I526="营业外支出",14,IF(I526="材料采购",15,IF(I526="库存商品",16,IF(I526="库存内销商品",17,IF(I526="其他应收款",18,IF(I526="长期股权投资",19,IF(I526="其他应付款",20,IF(I526="财务费用",21,IF(I526="管理费用",22,IF(I526="管理费",23,IF(I526="销售费用",24,IF(I526="投资收益",25,IF(I526="资产处置收益",26,B))))))))))))))))))))))))))</f>
        <v>8</v>
      </c>
      <c r="I526" s="122" t="s">
        <v>164</v>
      </c>
      <c r="J526" s="14" t="s">
        <v>122</v>
      </c>
      <c r="K526" s="207">
        <v>37700</v>
      </c>
      <c r="O526" s="89"/>
      <c r="P526" s="90"/>
      <c r="Q526" s="91"/>
      <c r="R526" s="21"/>
      <c r="S526" s="21"/>
      <c r="T526" s="22"/>
      <c r="U526" s="21"/>
      <c r="V526" s="21"/>
      <c r="W526" s="22"/>
      <c r="X526" s="23"/>
      <c r="Y526" s="23"/>
      <c r="Z526" s="24"/>
      <c r="AA526" s="25" t="e">
        <f>ROUND(#REF!-W526-Z526,2)</f>
        <v>#REF!</v>
      </c>
      <c r="AB526" s="266">
        <f t="shared" si="46"/>
        <v>37700</v>
      </c>
      <c r="AC526" s="26"/>
      <c r="AD526" s="26"/>
      <c r="AE526" s="26"/>
      <c r="AF526" s="26"/>
      <c r="AG526" s="27"/>
      <c r="AH526" s="26"/>
      <c r="AI526" s="26"/>
      <c r="AJ526" s="26"/>
      <c r="AK526" s="26"/>
      <c r="AL526" s="26"/>
      <c r="AM526" s="26"/>
      <c r="AN526">
        <v>203</v>
      </c>
    </row>
    <row r="527" spans="1:40" ht="14" x14ac:dyDescent="0.3">
      <c r="A527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527" s="11">
        <v>493</v>
      </c>
      <c r="C527" s="12" t="str">
        <f t="shared" si="45"/>
        <v>2级-3级</v>
      </c>
      <c r="D527" s="12" t="s">
        <v>29</v>
      </c>
      <c r="E527" s="13" t="s">
        <v>56</v>
      </c>
      <c r="F527" s="12" t="s">
        <v>33</v>
      </c>
      <c r="G527" s="12" t="s">
        <v>117</v>
      </c>
      <c r="H527" s="280">
        <f>IF(I527="主营业务收入",1,IF(I527="营业收入",2,IF(I527="租赁收入",3,IF(I527="利息收入",4,IF(I527="企业拆借利息收入",5,IF(I527="其他业务收入",6,IF(I527="其他收入",7,IF(I527="主营业务成本",8,IF(I527="营业成本",9,IF(I527="生产成本",10,IF(I527="其他业务成本",11,IF(I527="主营业务支出",12,IF(I527="其他业务支出",13,IF(I527="营业外支出",14,IF(I527="材料采购",15,IF(I527="库存商品",16,IF(I527="库存内销商品",17,IF(I527="其他应收款",18,IF(I527="长期股权投资",19,IF(I527="其他应付款",20,IF(I527="财务费用",21,IF(I527="管理费用",22,IF(I527="管理费",23,IF(I527="销售费用",24,IF(I527="投资收益",25,IF(I527="资产处置收益",26,B))))))))))))))))))))))))))</f>
        <v>22</v>
      </c>
      <c r="I527" s="122" t="s">
        <v>68</v>
      </c>
      <c r="J527" s="204" t="s">
        <v>648</v>
      </c>
      <c r="K527" s="207">
        <v>31042.76</v>
      </c>
      <c r="O527" s="89"/>
      <c r="P527" s="89"/>
      <c r="Q527" s="89"/>
      <c r="R527" s="21"/>
      <c r="S527" s="66"/>
      <c r="T527" s="66"/>
      <c r="U527" s="67"/>
      <c r="V527" s="66"/>
      <c r="W527" s="66"/>
      <c r="X527" s="67"/>
      <c r="Y527" s="68"/>
      <c r="Z527" s="68"/>
      <c r="AA527" s="25" t="e">
        <f>ROUND(#REF!-W527-Z527,2)</f>
        <v>#REF!</v>
      </c>
      <c r="AB527" s="266">
        <f t="shared" si="46"/>
        <v>31042.76</v>
      </c>
      <c r="AC527" s="26"/>
      <c r="AD527" s="71"/>
      <c r="AE527" s="71"/>
      <c r="AF527" s="71"/>
      <c r="AG527" s="71"/>
      <c r="AH527" s="72"/>
      <c r="AI527" s="71"/>
      <c r="AJ527" s="71"/>
      <c r="AK527" s="71"/>
      <c r="AL527" s="71"/>
      <c r="AM527" s="71"/>
      <c r="AN527">
        <v>389</v>
      </c>
    </row>
    <row r="528" spans="1:40" ht="14" x14ac:dyDescent="0.3">
      <c r="A52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28" s="11">
        <v>377</v>
      </c>
      <c r="C528" s="85" t="str">
        <f t="shared" si="45"/>
        <v>4级-5级</v>
      </c>
      <c r="D528" s="12" t="s">
        <v>37</v>
      </c>
      <c r="E528" s="12" t="s">
        <v>42</v>
      </c>
      <c r="F528" s="85" t="s">
        <v>359</v>
      </c>
      <c r="G528" s="85" t="s">
        <v>360</v>
      </c>
      <c r="H528" s="280">
        <f>IF(I528="主营业务收入",1,IF(I528="营业收入",2,IF(I528="租赁收入",3,IF(I528="利息收入",4,IF(I528="企业拆借利息收入",5,IF(I528="其他业务收入",6,IF(I528="其他收入",7,IF(I528="主营业务成本",8,IF(I528="营业成本",9,IF(I528="生产成本",10,IF(I528="其他业务成本",11,IF(I528="主营业务支出",12,IF(I528="其他业务支出",13,IF(I528="营业外支出",14,IF(I528="材料采购",15,IF(I528="库存商品",16,IF(I528="库存内销商品",17,IF(I528="其他应收款",18,IF(I528="长期股权投资",19,IF(I528="其他应付款",20,IF(I528="财务费用",21,IF(I528="管理费用",22,IF(I528="管理费",23,IF(I528="销售费用",24,IF(I528="投资收益",25,IF(I528="资产处置收益",26,B))))))))))))))))))))))))))</f>
        <v>8</v>
      </c>
      <c r="I528" s="363" t="s">
        <v>164</v>
      </c>
      <c r="J528" s="14" t="s">
        <v>122</v>
      </c>
      <c r="K528" s="207">
        <v>29138.095238095237</v>
      </c>
      <c r="O528" s="89"/>
      <c r="P528" s="89"/>
      <c r="Q528" s="91"/>
      <c r="R528" s="21"/>
      <c r="S528" s="21"/>
      <c r="T528" s="22"/>
      <c r="U528" s="21"/>
      <c r="V528" s="21"/>
      <c r="W528" s="22"/>
      <c r="X528" s="23"/>
      <c r="Y528" s="23"/>
      <c r="Z528" s="24"/>
      <c r="AA528" s="25" t="e">
        <f>ROUND(#REF!-W528-Z528,2)</f>
        <v>#REF!</v>
      </c>
      <c r="AB528" s="266">
        <f t="shared" si="46"/>
        <v>29138.1</v>
      </c>
      <c r="AC528" s="26"/>
      <c r="AD528" s="26"/>
      <c r="AE528" s="26"/>
      <c r="AF528" s="26"/>
      <c r="AG528" s="27"/>
      <c r="AH528" s="26"/>
      <c r="AI528" s="26"/>
      <c r="AJ528" s="26"/>
      <c r="AK528" s="26"/>
      <c r="AL528" s="26"/>
      <c r="AM528" s="26"/>
      <c r="AN528">
        <v>313</v>
      </c>
    </row>
    <row r="529" spans="1:40" ht="14" x14ac:dyDescent="0.3">
      <c r="A529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29" s="11">
        <v>159</v>
      </c>
      <c r="C529" s="12" t="str">
        <f t="shared" si="45"/>
        <v>3级-4级</v>
      </c>
      <c r="D529" s="12" t="s">
        <v>33</v>
      </c>
      <c r="E529" s="12" t="s">
        <v>162</v>
      </c>
      <c r="F529" s="12" t="s">
        <v>37</v>
      </c>
      <c r="G529" s="12" t="s">
        <v>148</v>
      </c>
      <c r="H529" s="280">
        <f>IF(I529="主营业务收入",1,IF(I529="营业收入",2,IF(I529="租赁收入",3,IF(I529="利息收入",4,IF(I529="企业拆借利息收入",5,IF(I529="其他业务收入",6,IF(I529="其他收入",7,IF(I529="主营业务成本",8,IF(I529="营业成本",9,IF(I529="生产成本",10,IF(I529="其他业务成本",11,IF(I529="主营业务支出",12,IF(I529="其他业务支出",13,IF(I529="营业外支出",14,IF(I529="材料采购",15,IF(I529="库存商品",16,IF(I529="库存内销商品",17,IF(I529="其他应收款",18,IF(I529="长期股权投资",19,IF(I529="其他应付款",20,IF(I529="财务费用",21,IF(I529="管理费用",22,IF(I529="管理费",23,IF(I529="销售费用",24,IF(I529="投资收益",25,IF(I529="资产处置收益",26,B))))))))))))))))))))))))))</f>
        <v>8</v>
      </c>
      <c r="I529" s="122" t="s">
        <v>164</v>
      </c>
      <c r="J529" s="14" t="s">
        <v>229</v>
      </c>
      <c r="K529" s="207">
        <v>27610.61</v>
      </c>
      <c r="O529" s="89"/>
      <c r="P529" s="90"/>
      <c r="Q529" s="91"/>
      <c r="R529" s="21"/>
      <c r="S529" s="21"/>
      <c r="T529" s="22"/>
      <c r="U529" s="21"/>
      <c r="V529" s="21"/>
      <c r="W529" s="22"/>
      <c r="X529" s="23"/>
      <c r="Y529" s="23"/>
      <c r="Z529" s="24"/>
      <c r="AA529" s="25" t="e">
        <f>ROUND(#REF!-W529-Z529,2)</f>
        <v>#REF!</v>
      </c>
      <c r="AB529" s="266">
        <f t="shared" si="46"/>
        <v>27610.61</v>
      </c>
      <c r="AC529" s="26"/>
      <c r="AD529" s="26"/>
      <c r="AE529" s="26"/>
      <c r="AF529" s="26"/>
      <c r="AG529" s="27"/>
      <c r="AH529" s="26"/>
      <c r="AI529" s="26"/>
      <c r="AJ529" s="26"/>
      <c r="AK529" s="26"/>
      <c r="AL529" s="26"/>
      <c r="AM529" s="26"/>
      <c r="AN529">
        <v>142</v>
      </c>
    </row>
    <row r="530" spans="1:40" ht="14" x14ac:dyDescent="0.3">
      <c r="A530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530" s="11">
        <v>46</v>
      </c>
      <c r="C530" s="12" t="str">
        <f t="shared" si="45"/>
        <v>3及-3级</v>
      </c>
      <c r="D530" s="12" t="s">
        <v>124</v>
      </c>
      <c r="E530" s="12" t="s">
        <v>88</v>
      </c>
      <c r="F530" s="12" t="s">
        <v>79</v>
      </c>
      <c r="G530" s="12" t="s">
        <v>114</v>
      </c>
      <c r="H530" s="280">
        <f>IF(I530="主营业务收入",1,IF(I530="营业收入",2,IF(I530="租赁收入",3,IF(I530="利息收入",4,IF(I530="企业拆借利息收入",5,IF(I530="其他业务收入",6,IF(I530="其他收入",7,IF(I530="主营业务成本",8,IF(I530="营业成本",9,IF(I530="生产成本",10,IF(I530="其他业务成本",11,IF(I530="主营业务支出",12,IF(I530="其他业务支出",13,IF(I530="营业外支出",14,IF(I530="材料采购",15,IF(I530="库存商品",16,IF(I530="库存内销商品",17,IF(I530="其他应收款",18,IF(I530="长期股权投资",19,IF(I530="其他应付款",20,IF(I530="财务费用",21,IF(I530="管理费用",22,IF(I530="管理费",23,IF(I530="销售费用",24,IF(I530="投资收益",25,IF(I530="资产处置收益",26,B))))))))))))))))))))))))))</f>
        <v>24</v>
      </c>
      <c r="I530" s="122" t="s">
        <v>115</v>
      </c>
      <c r="J530" s="16" t="s">
        <v>116</v>
      </c>
      <c r="K530" s="207">
        <v>26396.23</v>
      </c>
      <c r="O530" s="89"/>
      <c r="P530" s="89"/>
      <c r="Q530" s="91"/>
      <c r="R530" s="21"/>
      <c r="S530" s="21"/>
      <c r="T530" s="22"/>
      <c r="U530" s="21"/>
      <c r="V530" s="21"/>
      <c r="W530" s="22"/>
      <c r="X530" s="23"/>
      <c r="Y530" s="23"/>
      <c r="Z530" s="24"/>
      <c r="AA530" s="25" t="e">
        <f>ROUND(#REF!-W530-Z530,2)</f>
        <v>#REF!</v>
      </c>
      <c r="AB530" s="266">
        <f t="shared" si="46"/>
        <v>26396.23</v>
      </c>
      <c r="AC530" s="26"/>
      <c r="AD530" s="26"/>
      <c r="AE530" s="26"/>
      <c r="AF530" s="26"/>
      <c r="AG530" s="27"/>
      <c r="AH530" s="26"/>
      <c r="AI530" s="26"/>
      <c r="AJ530" s="26"/>
      <c r="AK530" s="26"/>
      <c r="AL530" s="26"/>
      <c r="AM530" s="26"/>
      <c r="AN530">
        <v>39</v>
      </c>
    </row>
    <row r="531" spans="1:40" ht="14" x14ac:dyDescent="0.3">
      <c r="A531" s="174" t="str">
        <f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531" s="11">
        <v>115</v>
      </c>
      <c r="C531" s="12" t="str">
        <f t="shared" si="45"/>
        <v>2级-1级</v>
      </c>
      <c r="D531" s="12" t="s">
        <v>178</v>
      </c>
      <c r="E531" s="262" t="s">
        <v>179</v>
      </c>
      <c r="F531" s="263" t="s">
        <v>27</v>
      </c>
      <c r="G531" s="262" t="s">
        <v>180</v>
      </c>
      <c r="H531" s="280">
        <f>IF(I531="主营业务收入",1,IF(I531="营业收入",2,IF(I531="租赁收入",3,IF(I531="利息收入",4,IF(I531="企业拆借利息收入",5,IF(I531="其他业务收入",6,IF(I531="其他收入",7,IF(I531="主营业务成本",8,IF(I531="营业成本",9,IF(I531="生产成本",10,IF(I531="其他业务成本",11,IF(I531="主营业务支出",12,IF(I531="其他业务支出",13,IF(I531="营业外支出",14,IF(I531="材料采购",15,IF(I531="库存商品",16,IF(I531="库存内销商品",17,IF(I531="其他应收款",18,IF(I531="长期股权投资",19,IF(I531="其他应付款",20,IF(I531="财务费用",21,IF(I531="管理费用",22,IF(I531="管理费",23,IF(I531="销售费用",24,IF(I531="投资收益",25,IF(I531="资产处置收益",26,B))))))))))))))))))))))))))</f>
        <v>22</v>
      </c>
      <c r="I531" s="182" t="s">
        <v>68</v>
      </c>
      <c r="J531" s="176" t="s">
        <v>182</v>
      </c>
      <c r="K531" s="403">
        <v>26161.45</v>
      </c>
      <c r="O531" s="176"/>
      <c r="P531" s="90"/>
      <c r="Q531" s="50"/>
      <c r="R531" s="303"/>
      <c r="S531" s="303"/>
      <c r="T531" s="304"/>
      <c r="U531" s="303"/>
      <c r="V531" s="51"/>
      <c r="W531" s="52"/>
      <c r="X531" s="53"/>
      <c r="Y531" s="53"/>
      <c r="Z531" s="54"/>
      <c r="AA531" s="25" t="e">
        <f>ROUND(#REF!-W531-Z531,2)</f>
        <v>#REF!</v>
      </c>
      <c r="AB531" s="266">
        <f t="shared" si="46"/>
        <v>26161.45</v>
      </c>
      <c r="AC531" s="56"/>
      <c r="AD531" s="56"/>
      <c r="AE531" s="56"/>
      <c r="AF531" s="56"/>
      <c r="AG531" s="57"/>
      <c r="AH531" s="56"/>
      <c r="AI531" s="56"/>
      <c r="AJ531" s="56"/>
      <c r="AK531" s="56"/>
      <c r="AL531" s="56"/>
      <c r="AM531" s="56"/>
      <c r="AN531">
        <v>101</v>
      </c>
    </row>
    <row r="532" spans="1:40" ht="14" x14ac:dyDescent="0.3">
      <c r="A532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32" s="11">
        <v>165</v>
      </c>
      <c r="C532" s="12" t="str">
        <f t="shared" si="45"/>
        <v>3级-3级</v>
      </c>
      <c r="D532" s="12" t="s">
        <v>33</v>
      </c>
      <c r="E532" s="12" t="s">
        <v>162</v>
      </c>
      <c r="F532" s="12" t="s">
        <v>33</v>
      </c>
      <c r="G532" s="12" t="s">
        <v>114</v>
      </c>
      <c r="H532" s="280">
        <f>IF(I532="主营业务收入",1,IF(I532="营业收入",2,IF(I532="租赁收入",3,IF(I532="利息收入",4,IF(I532="企业拆借利息收入",5,IF(I532="其他业务收入",6,IF(I532="其他收入",7,IF(I532="主营业务成本",8,IF(I532="营业成本",9,IF(I532="生产成本",10,IF(I532="其他业务成本",11,IF(I532="主营业务支出",12,IF(I532="其他业务支出",13,IF(I532="营业外支出",14,IF(I532="材料采购",15,IF(I532="库存商品",16,IF(I532="库存内销商品",17,IF(I532="其他应收款",18,IF(I532="长期股权投资",19,IF(I532="其他应付款",20,IF(I532="财务费用",21,IF(I532="管理费用",22,IF(I532="管理费",23,IF(I532="销售费用",24,IF(I532="投资收益",25,IF(I532="资产处置收益",26,B))))))))))))))))))))))))))</f>
        <v>8</v>
      </c>
      <c r="I532" s="122" t="s">
        <v>164</v>
      </c>
      <c r="J532" s="14" t="s">
        <v>229</v>
      </c>
      <c r="K532" s="207">
        <v>25471.7</v>
      </c>
      <c r="O532" s="89"/>
      <c r="P532" s="89"/>
      <c r="Q532" s="91"/>
      <c r="R532" s="21"/>
      <c r="S532" s="21"/>
      <c r="T532" s="22"/>
      <c r="U532" s="21"/>
      <c r="V532" s="21"/>
      <c r="W532" s="22"/>
      <c r="X532" s="23"/>
      <c r="Y532" s="23"/>
      <c r="Z532" s="24"/>
      <c r="AA532" s="25" t="e">
        <f>ROUND(#REF!-W532-Z532,2)</f>
        <v>#REF!</v>
      </c>
      <c r="AB532" s="266">
        <f t="shared" si="46"/>
        <v>25471.7</v>
      </c>
      <c r="AC532" s="26"/>
      <c r="AD532" s="26"/>
      <c r="AE532" s="26"/>
      <c r="AF532" s="26"/>
      <c r="AG532" s="27"/>
      <c r="AH532" s="26"/>
      <c r="AI532" s="26"/>
      <c r="AJ532" s="26"/>
      <c r="AK532" s="26"/>
      <c r="AL532" s="26"/>
      <c r="AM532" s="26"/>
      <c r="AN532">
        <v>148</v>
      </c>
    </row>
    <row r="533" spans="1:40" ht="14" x14ac:dyDescent="0.3">
      <c r="A53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33" s="11">
        <v>255</v>
      </c>
      <c r="C533" s="12" t="str">
        <f t="shared" si="45"/>
        <v>4级-3级</v>
      </c>
      <c r="D533" s="12" t="s">
        <v>37</v>
      </c>
      <c r="E533" s="12" t="s">
        <v>66</v>
      </c>
      <c r="F533" s="12" t="s">
        <v>33</v>
      </c>
      <c r="G533" s="12" t="s">
        <v>331</v>
      </c>
      <c r="H533" s="280">
        <f>IF(I533="主营业务收入",1,IF(I533="营业收入",2,IF(I533="租赁收入",3,IF(I533="利息收入",4,IF(I533="企业拆借利息收入",5,IF(I533="其他业务收入",6,IF(I533="其他收入",7,IF(I533="主营业务成本",8,IF(I533="营业成本",9,IF(I533="生产成本",10,IF(I533="其他业务成本",11,IF(I533="主营业务支出",12,IF(I533="其他业务支出",13,IF(I533="营业外支出",14,IF(I533="材料采购",15,IF(I533="库存商品",16,IF(I533="库存内销商品",17,IF(I533="其他应收款",18,IF(I533="长期股权投资",19,IF(I533="其他应付款",20,IF(I533="财务费用",21,IF(I533="管理费用",22,IF(I533="管理费",23,IF(I533="销售费用",24,IF(I533="投资收益",25,IF(I533="资产处置收益",26,B))))))))))))))))))))))))))</f>
        <v>8</v>
      </c>
      <c r="I533" s="122" t="s">
        <v>164</v>
      </c>
      <c r="J533" s="14" t="s">
        <v>122</v>
      </c>
      <c r="K533" s="207">
        <v>23084.01</v>
      </c>
      <c r="O533" s="89"/>
      <c r="P533" s="90"/>
      <c r="Q533" s="91"/>
      <c r="R533" s="21"/>
      <c r="S533" s="21"/>
      <c r="T533" s="22"/>
      <c r="U533" s="21"/>
      <c r="V533" s="21"/>
      <c r="W533" s="22"/>
      <c r="X533" s="23"/>
      <c r="Y533" s="23"/>
      <c r="Z533" s="24"/>
      <c r="AA533" s="25" t="e">
        <f>ROUND(#REF!-W533-Z533,2)</f>
        <v>#REF!</v>
      </c>
      <c r="AB533" s="266">
        <f t="shared" si="46"/>
        <v>23084.01</v>
      </c>
      <c r="AC533" s="26"/>
      <c r="AD533" s="26"/>
      <c r="AE533" s="26"/>
      <c r="AF533" s="26"/>
      <c r="AG533" s="27"/>
      <c r="AH533" s="26"/>
      <c r="AI533" s="26"/>
      <c r="AJ533" s="26"/>
      <c r="AK533" s="26"/>
      <c r="AL533" s="26"/>
      <c r="AM533" s="26"/>
      <c r="AN533">
        <v>205</v>
      </c>
    </row>
    <row r="534" spans="1:40" ht="14" x14ac:dyDescent="0.3">
      <c r="A534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34" s="11">
        <v>596</v>
      </c>
      <c r="C534" s="120" t="str">
        <f t="shared" si="45"/>
        <v>3级-4级</v>
      </c>
      <c r="D534" s="120" t="s">
        <v>33</v>
      </c>
      <c r="E534" s="120" t="s">
        <v>160</v>
      </c>
      <c r="F534" s="120" t="s">
        <v>37</v>
      </c>
      <c r="G534" s="120" t="s">
        <v>66</v>
      </c>
      <c r="H534" s="280">
        <f>IF(I534="主营业务收入",1,IF(I534="营业收入",2,IF(I534="租赁收入",3,IF(I534="利息收入",4,IF(I534="企业拆借利息收入",5,IF(I534="其他业务收入",6,IF(I534="其他收入",7,IF(I534="主营业务成本",8,IF(I534="营业成本",9,IF(I534="生产成本",10,IF(I534="其他业务成本",11,IF(I534="主营业务支出",12,IF(I534="其他业务支出",13,IF(I534="营业外支出",14,IF(I534="材料采购",15,IF(I534="库存商品",16,IF(I534="库存内销商品",17,IF(I534="其他应收款",18,IF(I534="长期股权投资",19,IF(I534="其他应付款",20,IF(I534="财务费用",21,IF(I534="管理费用",22,IF(I534="管理费",23,IF(I534="销售费用",24,IF(I534="投资收益",25,IF(I534="资产处置收益",26,B))))))))))))))))))))))))))</f>
        <v>22</v>
      </c>
      <c r="I534" s="122" t="s">
        <v>68</v>
      </c>
      <c r="J534" s="129" t="s">
        <v>122</v>
      </c>
      <c r="K534" s="202">
        <v>22709.15</v>
      </c>
      <c r="O534" s="125"/>
      <c r="P534" s="125"/>
      <c r="Q534" s="124"/>
      <c r="R534" s="21"/>
      <c r="S534" s="21"/>
      <c r="T534" s="22"/>
      <c r="U534" s="21"/>
      <c r="V534" s="21"/>
      <c r="W534" s="22"/>
      <c r="X534" s="23"/>
      <c r="Y534" s="23"/>
      <c r="Z534" s="24"/>
      <c r="AA534" s="25" t="e">
        <f>ROUND(#REF!-W534-Z534,2)</f>
        <v>#REF!</v>
      </c>
      <c r="AB534" s="266">
        <f t="shared" si="46"/>
        <v>22709.15</v>
      </c>
      <c r="AC534" s="26"/>
      <c r="AD534" s="26"/>
      <c r="AE534" s="26"/>
      <c r="AF534" s="26"/>
      <c r="AG534" s="27"/>
      <c r="AH534" s="26"/>
      <c r="AI534" s="26"/>
      <c r="AJ534" s="26"/>
      <c r="AK534" s="26"/>
      <c r="AL534" s="26"/>
      <c r="AM534" s="26"/>
      <c r="AN534">
        <v>481</v>
      </c>
    </row>
    <row r="535" spans="1:40" ht="14" x14ac:dyDescent="0.3">
      <c r="A535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35" s="11">
        <v>86</v>
      </c>
      <c r="C535" s="12" t="str">
        <f t="shared" si="45"/>
        <v>3级-3级</v>
      </c>
      <c r="D535" s="12" t="s">
        <v>33</v>
      </c>
      <c r="E535" s="12" t="s">
        <v>127</v>
      </c>
      <c r="F535" s="12" t="s">
        <v>33</v>
      </c>
      <c r="G535" s="12" t="s">
        <v>65</v>
      </c>
      <c r="H535" s="280">
        <f>IF(I535="主营业务收入",1,IF(I535="营业收入",2,IF(I535="租赁收入",3,IF(I535="利息收入",4,IF(I535="企业拆借利息收入",5,IF(I535="其他业务收入",6,IF(I535="其他收入",7,IF(I535="主营业务成本",8,IF(I535="营业成本",9,IF(I535="生产成本",10,IF(I535="其他业务成本",11,IF(I535="主营业务支出",12,IF(I535="其他业务支出",13,IF(I535="营业外支出",14,IF(I535="材料采购",15,IF(I535="库存商品",16,IF(I535="库存内销商品",17,IF(I535="其他应收款",18,IF(I535="长期股权投资",19,IF(I535="其他应付款",20,IF(I535="财务费用",21,IF(I535="管理费用",22,IF(I535="管理费",23,IF(I535="销售费用",24,IF(I535="投资收益",25,IF(I535="资产处置收益",26,B))))))))))))))))))))))))))</f>
        <v>22</v>
      </c>
      <c r="I535" s="299" t="s">
        <v>68</v>
      </c>
      <c r="J535" s="16"/>
      <c r="K535" s="207">
        <v>21548.21</v>
      </c>
      <c r="O535" s="89"/>
      <c r="P535" s="89"/>
      <c r="Q535" s="91"/>
      <c r="R535" s="21"/>
      <c r="S535" s="21"/>
      <c r="T535" s="22"/>
      <c r="U535" s="21"/>
      <c r="V535" s="21"/>
      <c r="W535" s="22"/>
      <c r="X535" s="23"/>
      <c r="Y535" s="23"/>
      <c r="Z535" s="24"/>
      <c r="AA535" s="25" t="e">
        <f>ROUND(#REF!-W535-Z535,2)</f>
        <v>#REF!</v>
      </c>
      <c r="AB535" s="266">
        <f t="shared" si="46"/>
        <v>21548.21</v>
      </c>
      <c r="AC535" s="26"/>
      <c r="AD535" s="26"/>
      <c r="AE535" s="26"/>
      <c r="AF535" s="26"/>
      <c r="AG535" s="27"/>
      <c r="AH535" s="26"/>
      <c r="AI535" s="26"/>
      <c r="AJ535" s="26"/>
      <c r="AK535" s="26"/>
      <c r="AL535" s="26"/>
      <c r="AM535" s="26"/>
      <c r="AN535">
        <v>73</v>
      </c>
    </row>
    <row r="536" spans="1:40" ht="14" x14ac:dyDescent="0.3">
      <c r="A536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536" s="11">
        <v>111</v>
      </c>
      <c r="C536" s="12" t="str">
        <f t="shared" si="45"/>
        <v>2级-4级</v>
      </c>
      <c r="D536" s="12" t="s">
        <v>29</v>
      </c>
      <c r="E536" s="12" t="s">
        <v>158</v>
      </c>
      <c r="F536" s="12" t="s">
        <v>37</v>
      </c>
      <c r="G536" s="12" t="s">
        <v>148</v>
      </c>
      <c r="H536" s="280">
        <f>IF(I536="主营业务收入",1,IF(I536="营业收入",2,IF(I536="租赁收入",3,IF(I536="利息收入",4,IF(I536="企业拆借利息收入",5,IF(I536="其他业务收入",6,IF(I536="其他收入",7,IF(I536="主营业务成本",8,IF(I536="营业成本",9,IF(I536="生产成本",10,IF(I536="其他业务成本",11,IF(I536="主营业务支出",12,IF(I536="其他业务支出",13,IF(I536="营业外支出",14,IF(I536="材料采购",15,IF(I536="库存商品",16,IF(I536="库存内销商品",17,IF(I536="其他应收款",18,IF(I536="长期股权投资",19,IF(I536="其他应付款",20,IF(I536="财务费用",21,IF(I536="管理费用",22,IF(I536="管理费",23,IF(I536="销售费用",24,IF(I536="投资收益",25,IF(I536="资产处置收益",26,B))))))))))))))))))))))))))</f>
        <v>22</v>
      </c>
      <c r="I536" s="122" t="s">
        <v>68</v>
      </c>
      <c r="J536" s="16"/>
      <c r="K536" s="207">
        <v>21168.16</v>
      </c>
      <c r="O536" s="89"/>
      <c r="P536" s="90"/>
      <c r="Q536" s="91"/>
      <c r="R536" s="21"/>
      <c r="S536" s="21"/>
      <c r="T536" s="22"/>
      <c r="U536" s="21"/>
      <c r="V536" s="21"/>
      <c r="W536" s="22"/>
      <c r="X536" s="23"/>
      <c r="Y536" s="23"/>
      <c r="Z536" s="24"/>
      <c r="AA536" s="25" t="e">
        <f>ROUND(#REF!-W536-Z536,2)</f>
        <v>#REF!</v>
      </c>
      <c r="AB536" s="266">
        <f t="shared" si="46"/>
        <v>21168.16</v>
      </c>
      <c r="AC536" s="26"/>
      <c r="AD536" s="26"/>
      <c r="AE536" s="26"/>
      <c r="AF536" s="26"/>
      <c r="AG536" s="27"/>
      <c r="AH536" s="26"/>
      <c r="AI536" s="26"/>
      <c r="AJ536" s="26"/>
      <c r="AK536" s="26"/>
      <c r="AL536" s="26"/>
      <c r="AM536" s="26"/>
      <c r="AN536">
        <v>97</v>
      </c>
    </row>
    <row r="537" spans="1:40" ht="14" x14ac:dyDescent="0.3">
      <c r="A537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537" s="11">
        <v>500</v>
      </c>
      <c r="C537" s="12" t="str">
        <f t="shared" ref="C537:C554" si="47">TEXT(D537,"000")&amp;"-"&amp;TEXT(F537,"000")</f>
        <v>2级-3级</v>
      </c>
      <c r="D537" s="12" t="s">
        <v>29</v>
      </c>
      <c r="E537" s="13" t="s">
        <v>56</v>
      </c>
      <c r="F537" s="12" t="s">
        <v>33</v>
      </c>
      <c r="G537" s="12" t="s">
        <v>146</v>
      </c>
      <c r="H537" s="280">
        <f>IF(I537="主营业务收入",1,IF(I537="营业收入",2,IF(I537="租赁收入",3,IF(I537="利息收入",4,IF(I537="企业拆借利息收入",5,IF(I537="其他业务收入",6,IF(I537="其他收入",7,IF(I537="主营业务成本",8,IF(I537="营业成本",9,IF(I537="生产成本",10,IF(I537="其他业务成本",11,IF(I537="主营业务支出",12,IF(I537="其他业务支出",13,IF(I537="营业外支出",14,IF(I537="材料采购",15,IF(I537="库存商品",16,IF(I537="库存内销商品",17,IF(I537="其他应收款",18,IF(I537="长期股权投资",19,IF(I537="其他应付款",20,IF(I537="财务费用",21,IF(I537="管理费用",22,IF(I537="管理费",23,IF(I537="销售费用",24,IF(I537="投资收益",25,IF(I537="资产处置收益",26,B))))))))))))))))))))))))))</f>
        <v>22</v>
      </c>
      <c r="I537" s="122" t="s">
        <v>68</v>
      </c>
      <c r="J537" s="204" t="s">
        <v>654</v>
      </c>
      <c r="K537" s="207">
        <v>20761.7</v>
      </c>
      <c r="O537" s="89"/>
      <c r="P537" s="89"/>
      <c r="Q537" s="90"/>
      <c r="R537" s="21"/>
      <c r="S537" s="66"/>
      <c r="T537" s="66"/>
      <c r="U537" s="67"/>
      <c r="V537" s="66"/>
      <c r="W537" s="66"/>
      <c r="X537" s="67"/>
      <c r="Y537" s="68"/>
      <c r="Z537" s="68"/>
      <c r="AA537" s="25" t="e">
        <f>ROUND(#REF!-W537-Z537,2)</f>
        <v>#REF!</v>
      </c>
      <c r="AB537" s="266">
        <f t="shared" si="46"/>
        <v>20761.7</v>
      </c>
      <c r="AC537" s="26"/>
      <c r="AD537" s="71"/>
      <c r="AE537" s="71"/>
      <c r="AF537" s="71"/>
      <c r="AG537" s="71"/>
      <c r="AH537" s="72"/>
      <c r="AI537" s="71"/>
      <c r="AJ537" s="71"/>
      <c r="AK537" s="71"/>
      <c r="AL537" s="71"/>
      <c r="AM537" s="71"/>
      <c r="AN537">
        <v>395</v>
      </c>
    </row>
    <row r="538" spans="1:40" ht="14" x14ac:dyDescent="0.3">
      <c r="A538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38" s="11">
        <v>171</v>
      </c>
      <c r="C538" s="12" t="str">
        <f t="shared" si="47"/>
        <v>3级-3级</v>
      </c>
      <c r="D538" s="12" t="s">
        <v>33</v>
      </c>
      <c r="E538" s="12" t="s">
        <v>232</v>
      </c>
      <c r="F538" s="12" t="s">
        <v>33</v>
      </c>
      <c r="G538" s="12" t="s">
        <v>159</v>
      </c>
      <c r="H538" s="280">
        <f>IF(I538="主营业务收入",1,IF(I538="营业收入",2,IF(I538="租赁收入",3,IF(I538="利息收入",4,IF(I538="企业拆借利息收入",5,IF(I538="其他业务收入",6,IF(I538="其他收入",7,IF(I538="主营业务成本",8,IF(I538="营业成本",9,IF(I538="生产成本",10,IF(I538="其他业务成本",11,IF(I538="主营业务支出",12,IF(I538="其他业务支出",13,IF(I538="营业外支出",14,IF(I538="材料采购",15,IF(I538="库存商品",16,IF(I538="库存内销商品",17,IF(I538="其他应收款",18,IF(I538="长期股权投资",19,IF(I538="其他应付款",20,IF(I538="财务费用",21,IF(I538="管理费用",22,IF(I538="管理费",23,IF(I538="销售费用",24,IF(I538="投资收益",25,IF(I538="资产处置收益",26,B))))))))))))))))))))))))))</f>
        <v>8</v>
      </c>
      <c r="I538" s="122" t="s">
        <v>164</v>
      </c>
      <c r="J538" s="14" t="s">
        <v>209</v>
      </c>
      <c r="K538" s="207">
        <v>20270.68</v>
      </c>
      <c r="O538" s="89"/>
      <c r="P538" s="89"/>
      <c r="Q538" s="91"/>
      <c r="R538" s="21"/>
      <c r="S538" s="21"/>
      <c r="T538" s="22"/>
      <c r="U538" s="21"/>
      <c r="V538" s="21"/>
      <c r="W538" s="22"/>
      <c r="X538" s="23"/>
      <c r="Y538" s="23"/>
      <c r="Z538" s="24"/>
      <c r="AA538" s="25" t="e">
        <f>ROUND(#REF!-W538-Z538,2)</f>
        <v>#REF!</v>
      </c>
      <c r="AB538" s="266">
        <f t="shared" si="46"/>
        <v>20270.68</v>
      </c>
      <c r="AC538" s="26"/>
      <c r="AD538" s="26"/>
      <c r="AE538" s="26"/>
      <c r="AF538" s="26"/>
      <c r="AG538" s="27"/>
      <c r="AH538" s="26"/>
      <c r="AI538" s="26"/>
      <c r="AJ538" s="26"/>
      <c r="AK538" s="26"/>
      <c r="AL538" s="26"/>
      <c r="AM538" s="26"/>
      <c r="AN538">
        <v>154</v>
      </c>
    </row>
    <row r="539" spans="1:40" ht="14" x14ac:dyDescent="0.3">
      <c r="A539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39" s="11">
        <v>162</v>
      </c>
      <c r="C539" s="12" t="str">
        <f t="shared" si="47"/>
        <v>3级-2级</v>
      </c>
      <c r="D539" s="12" t="s">
        <v>33</v>
      </c>
      <c r="E539" s="12" t="s">
        <v>162</v>
      </c>
      <c r="F539" s="12" t="s">
        <v>29</v>
      </c>
      <c r="G539" s="12" t="s">
        <v>46</v>
      </c>
      <c r="H539" s="280">
        <f>IF(I539="主营业务收入",1,IF(I539="营业收入",2,IF(I539="租赁收入",3,IF(I539="利息收入",4,IF(I539="企业拆借利息收入",5,IF(I539="其他业务收入",6,IF(I539="其他收入",7,IF(I539="主营业务成本",8,IF(I539="营业成本",9,IF(I539="生产成本",10,IF(I539="其他业务成本",11,IF(I539="主营业务支出",12,IF(I539="其他业务支出",13,IF(I539="营业外支出",14,IF(I539="材料采购",15,IF(I539="库存商品",16,IF(I539="库存内销商品",17,IF(I539="其他应收款",18,IF(I539="长期股权投资",19,IF(I539="其他应付款",20,IF(I539="财务费用",21,IF(I539="管理费用",22,IF(I539="管理费",23,IF(I539="销售费用",24,IF(I539="投资收益",25,IF(I539="资产处置收益",26,B))))))))))))))))))))))))))</f>
        <v>8</v>
      </c>
      <c r="I539" s="122" t="s">
        <v>164</v>
      </c>
      <c r="J539" s="14" t="s">
        <v>229</v>
      </c>
      <c r="K539" s="207">
        <v>20066.080000000002</v>
      </c>
      <c r="O539" s="89"/>
      <c r="P539" s="89"/>
      <c r="Q539" s="91"/>
      <c r="R539" s="21" t="s">
        <v>144</v>
      </c>
      <c r="S539" s="21" t="s">
        <v>717</v>
      </c>
      <c r="T539" s="22">
        <v>26797.56</v>
      </c>
      <c r="U539" s="21"/>
      <c r="V539" s="21"/>
      <c r="W539" s="22"/>
      <c r="X539" s="23"/>
      <c r="Y539" s="23"/>
      <c r="Z539" s="24"/>
      <c r="AA539" s="25" t="e">
        <f>ROUND(#REF!-W539-Z539,2)</f>
        <v>#REF!</v>
      </c>
      <c r="AB539" s="266">
        <f t="shared" si="46"/>
        <v>-6731.48</v>
      </c>
      <c r="AC539" s="26"/>
      <c r="AD539" s="26"/>
      <c r="AE539" s="26"/>
      <c r="AF539" s="26"/>
      <c r="AG539" s="27"/>
      <c r="AH539" s="26"/>
      <c r="AI539" s="26"/>
      <c r="AJ539" s="26"/>
      <c r="AK539" s="26"/>
      <c r="AL539" s="26"/>
      <c r="AM539" s="26"/>
      <c r="AN539">
        <v>145</v>
      </c>
    </row>
    <row r="540" spans="1:40" ht="14" x14ac:dyDescent="0.3">
      <c r="A54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40" s="11">
        <v>268</v>
      </c>
      <c r="C540" s="12" t="str">
        <f t="shared" si="47"/>
        <v>4级-3级</v>
      </c>
      <c r="D540" s="12" t="s">
        <v>37</v>
      </c>
      <c r="E540" s="12" t="s">
        <v>66</v>
      </c>
      <c r="F540" s="12" t="s">
        <v>33</v>
      </c>
      <c r="G540" s="12" t="s">
        <v>117</v>
      </c>
      <c r="H540" s="280">
        <f>IF(I540="主营业务收入",1,IF(I540="营业收入",2,IF(I540="租赁收入",3,IF(I540="利息收入",4,IF(I540="企业拆借利息收入",5,IF(I540="其他业务收入",6,IF(I540="其他收入",7,IF(I540="主营业务成本",8,IF(I540="营业成本",9,IF(I540="生产成本",10,IF(I540="其他业务成本",11,IF(I540="主营业务支出",12,IF(I540="其他业务支出",13,IF(I540="营业外支出",14,IF(I540="材料采购",15,IF(I540="库存商品",16,IF(I540="库存内销商品",17,IF(I540="其他应收款",18,IF(I540="长期股权投资",19,IF(I540="其他应付款",20,IF(I540="财务费用",21,IF(I540="管理费用",22,IF(I540="管理费",23,IF(I540="销售费用",24,IF(I540="投资收益",25,IF(I540="资产处置收益",26,B))))))))))))))))))))))))))</f>
        <v>8</v>
      </c>
      <c r="I540" s="122" t="s">
        <v>164</v>
      </c>
      <c r="J540" s="14" t="s">
        <v>210</v>
      </c>
      <c r="K540" s="207">
        <v>19957.560000000001</v>
      </c>
      <c r="O540" s="89"/>
      <c r="P540" s="89"/>
      <c r="Q540" s="91"/>
      <c r="R540" s="21"/>
      <c r="S540" s="21"/>
      <c r="T540" s="22"/>
      <c r="U540" s="21"/>
      <c r="V540" s="21"/>
      <c r="W540" s="22"/>
      <c r="X540" s="23"/>
      <c r="Y540" s="23"/>
      <c r="Z540" s="24"/>
      <c r="AA540" s="25" t="e">
        <f>ROUND(#REF!-W540-Z540,2)</f>
        <v>#REF!</v>
      </c>
      <c r="AB540" s="266">
        <f t="shared" si="46"/>
        <v>19957.560000000001</v>
      </c>
      <c r="AC540" s="26"/>
      <c r="AD540" s="26"/>
      <c r="AE540" s="26"/>
      <c r="AF540" s="26"/>
      <c r="AG540" s="27"/>
      <c r="AH540" s="26"/>
      <c r="AI540" s="26"/>
      <c r="AJ540" s="26"/>
      <c r="AK540" s="26"/>
      <c r="AL540" s="26"/>
      <c r="AM540" s="26"/>
      <c r="AN540">
        <v>218</v>
      </c>
    </row>
    <row r="541" spans="1:40" ht="14" x14ac:dyDescent="0.3">
      <c r="A541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41" s="11">
        <v>79</v>
      </c>
      <c r="C541" s="12" t="str">
        <f t="shared" si="47"/>
        <v>3级-2级</v>
      </c>
      <c r="D541" s="12" t="s">
        <v>33</v>
      </c>
      <c r="E541" s="12" t="s">
        <v>127</v>
      </c>
      <c r="F541" s="12" t="s">
        <v>29</v>
      </c>
      <c r="G541" s="12" t="s">
        <v>125</v>
      </c>
      <c r="H541" s="280">
        <f>IF(I541="主营业务收入",1,IF(I541="营业收入",2,IF(I541="租赁收入",3,IF(I541="利息收入",4,IF(I541="企业拆借利息收入",5,IF(I541="其他业务收入",6,IF(I541="其他收入",7,IF(I541="主营业务成本",8,IF(I541="营业成本",9,IF(I541="生产成本",10,IF(I541="其他业务成本",11,IF(I541="主营业务支出",12,IF(I541="其他业务支出",13,IF(I541="营业外支出",14,IF(I541="材料采购",15,IF(I541="库存商品",16,IF(I541="库存内销商品",17,IF(I541="其他应收款",18,IF(I541="长期股权投资",19,IF(I541="其他应付款",20,IF(I541="财务费用",21,IF(I541="管理费用",22,IF(I541="管理费",23,IF(I541="销售费用",24,IF(I541="投资收益",25,IF(I541="资产处置收益",26,B))))))))))))))))))))))))))</f>
        <v>9</v>
      </c>
      <c r="I541" s="122" t="s">
        <v>108</v>
      </c>
      <c r="J541" s="16"/>
      <c r="K541" s="207">
        <v>19715.93</v>
      </c>
      <c r="R541" s="21"/>
      <c r="S541" s="21"/>
      <c r="T541" s="22"/>
      <c r="U541" s="21"/>
      <c r="V541" s="21"/>
      <c r="W541" s="22"/>
      <c r="X541" s="23"/>
      <c r="Y541" s="23"/>
      <c r="Z541" s="24"/>
      <c r="AA541" s="25" t="e">
        <f>ROUND(#REF!-W541-Z541,2)</f>
        <v>#REF!</v>
      </c>
      <c r="AB541" s="266">
        <f>ROUND(K541+K542-T541,2)</f>
        <v>22123.89</v>
      </c>
      <c r="AC541" s="26"/>
      <c r="AD541" s="26"/>
      <c r="AE541" s="26"/>
      <c r="AF541" s="26"/>
      <c r="AG541" s="27"/>
      <c r="AH541" s="26"/>
      <c r="AI541" s="26"/>
      <c r="AJ541" s="26"/>
      <c r="AK541" s="26"/>
      <c r="AL541" s="26"/>
      <c r="AM541" s="26"/>
      <c r="AN541">
        <v>66</v>
      </c>
    </row>
    <row r="542" spans="1:40" ht="14" x14ac:dyDescent="0.3">
      <c r="A542" s="174"/>
      <c r="B542" s="11"/>
      <c r="C542" s="12" t="str">
        <f t="shared" si="47"/>
        <v>3级-2级</v>
      </c>
      <c r="D542" s="12" t="s">
        <v>33</v>
      </c>
      <c r="E542" s="12" t="s">
        <v>127</v>
      </c>
      <c r="F542" s="12" t="s">
        <v>29</v>
      </c>
      <c r="G542" s="12" t="s">
        <v>125</v>
      </c>
      <c r="H542" s="280">
        <f>IF(I542="主营业务收入",1,IF(I542="营业收入",2,IF(I542="租赁收入",3,IF(I542="利息收入",4,IF(I542="企业拆借利息收入",5,IF(I542="其他业务收入",6,IF(I542="其他收入",7,IF(I542="主营业务成本",8,IF(I542="营业成本",9,IF(I542="生产成本",10,IF(I542="其他业务成本",11,IF(I542="主营业务支出",12,IF(I542="其他业务支出",13,IF(I542="营业外支出",14,IF(I542="材料采购",15,IF(I542="库存商品",16,IF(I542="库存内销商品",17,IF(I542="其他应收款",18,IF(I542="长期股权投资",19,IF(I542="其他应付款",20,IF(I542="财务费用",21,IF(I542="管理费用",22,IF(I542="管理费",23,IF(I542="销售费用",24,IF(I542="投资收益",25,IF(I542="资产处置收益",26,B))))))))))))))))))))))))))</f>
        <v>17</v>
      </c>
      <c r="I542" s="125" t="s">
        <v>149</v>
      </c>
      <c r="J542" s="90"/>
      <c r="K542" s="390">
        <v>2407.96</v>
      </c>
      <c r="O542" s="89"/>
      <c r="P542" s="90"/>
      <c r="Q542" s="91"/>
      <c r="R542" s="21"/>
      <c r="S542" s="21"/>
      <c r="T542" s="22"/>
      <c r="U542" s="21"/>
      <c r="V542" s="21"/>
      <c r="W542" s="22"/>
      <c r="X542" s="23"/>
      <c r="Y542" s="23"/>
      <c r="Z542" s="24"/>
      <c r="AA542" s="25"/>
      <c r="AB542" s="266"/>
      <c r="AC542" s="26"/>
      <c r="AD542" s="26"/>
      <c r="AE542" s="26"/>
      <c r="AF542" s="26"/>
      <c r="AG542" s="27"/>
      <c r="AH542" s="26"/>
      <c r="AI542" s="26"/>
      <c r="AJ542" s="26"/>
      <c r="AK542" s="26"/>
      <c r="AL542" s="26"/>
      <c r="AM542" s="26"/>
    </row>
    <row r="543" spans="1:40" x14ac:dyDescent="0.3">
      <c r="A543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43" s="11">
        <v>809</v>
      </c>
      <c r="C543" s="12" t="str">
        <f t="shared" si="47"/>
        <v>3级-3级</v>
      </c>
      <c r="D543" s="12" t="s">
        <v>33</v>
      </c>
      <c r="E543" s="85" t="s">
        <v>298</v>
      </c>
      <c r="F543" s="12" t="s">
        <v>33</v>
      </c>
      <c r="G543" s="12" t="s">
        <v>117</v>
      </c>
      <c r="H543" s="280">
        <f>IF(I543="主营业务收入",1,IF(I543="营业收入",2,IF(I543="租赁收入",3,IF(I543="利息收入",4,IF(I543="企业拆借利息收入",5,IF(I543="其他业务收入",6,IF(I543="其他收入",7,IF(I543="主营业务成本",8,IF(I543="营业成本",9,IF(I543="生产成本",10,IF(I543="其他业务成本",11,IF(I543="主营业务支出",12,IF(I543="其他业务支出",13,IF(I543="营业外支出",14,IF(I543="材料采购",15,IF(I543="库存商品",16,IF(I543="库存内销商品",17,IF(I543="其他应收款",18,IF(I543="长期股权投资",19,IF(I543="其他应付款",20,IF(I543="财务费用",21,IF(I543="管理费用",22,IF(I543="管理费",23,IF(I543="销售费用",24,IF(I543="投资收益",25,IF(I543="资产处置收益",26,B))))))))))))))))))))))))))</f>
        <v>22</v>
      </c>
      <c r="I543" s="122" t="s">
        <v>68</v>
      </c>
      <c r="J543" s="151" t="s">
        <v>629</v>
      </c>
      <c r="K543" s="207">
        <v>19469.03</v>
      </c>
      <c r="O543" s="89"/>
      <c r="P543" s="89"/>
      <c r="Q543" s="91"/>
      <c r="R543" s="21"/>
      <c r="S543" s="21"/>
      <c r="T543" s="22"/>
      <c r="U543" s="21"/>
      <c r="V543" s="21"/>
      <c r="W543" s="22"/>
      <c r="X543" s="23"/>
      <c r="Y543" s="23"/>
      <c r="Z543" s="24"/>
      <c r="AA543" s="25" t="e">
        <f>ROUND(#REF!-W543-Z543,2)</f>
        <v>#REF!</v>
      </c>
      <c r="AB543" s="266">
        <f t="shared" ref="AB543:AB574" si="48">ROUND(K543+Q543-T543,2)</f>
        <v>19469.03</v>
      </c>
      <c r="AC543" s="26"/>
      <c r="AD543" s="26"/>
      <c r="AE543" s="26"/>
      <c r="AF543" s="26"/>
      <c r="AG543" s="27"/>
      <c r="AH543" s="26"/>
      <c r="AI543" s="26"/>
      <c r="AJ543" s="26"/>
      <c r="AK543" s="26"/>
      <c r="AL543" s="26"/>
      <c r="AM543" s="26"/>
      <c r="AN543">
        <v>678</v>
      </c>
    </row>
    <row r="544" spans="1:40" ht="14" x14ac:dyDescent="0.3">
      <c r="A544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544" s="11">
        <v>490</v>
      </c>
      <c r="C544" s="12" t="str">
        <f t="shared" si="47"/>
        <v>3级-3级</v>
      </c>
      <c r="D544" s="12" t="s">
        <v>33</v>
      </c>
      <c r="E544" s="12" t="s">
        <v>352</v>
      </c>
      <c r="F544" s="12" t="s">
        <v>33</v>
      </c>
      <c r="G544" s="12" t="s">
        <v>117</v>
      </c>
      <c r="H544" s="280">
        <f>IF(I544="主营业务收入",1,IF(I544="营业收入",2,IF(I544="租赁收入",3,IF(I544="利息收入",4,IF(I544="企业拆借利息收入",5,IF(I544="其他业务收入",6,IF(I544="其他收入",7,IF(I544="主营业务成本",8,IF(I544="营业成本",9,IF(I544="生产成本",10,IF(I544="其他业务成本",11,IF(I544="主营业务支出",12,IF(I544="其他业务支出",13,IF(I544="营业外支出",14,IF(I544="材料采购",15,IF(I544="库存商品",16,IF(I544="库存内销商品",17,IF(I544="其他应收款",18,IF(I544="长期股权投资",19,IF(I544="其他应付款",20,IF(I544="财务费用",21,IF(I544="管理费用",22,IF(I544="管理费",23,IF(I544="销售费用",24,IF(I544="投资收益",25,IF(I544="资产处置收益",26,B))))))))))))))))))))))))))</f>
        <v>22</v>
      </c>
      <c r="I544" s="122" t="s">
        <v>68</v>
      </c>
      <c r="J544" s="204"/>
      <c r="K544" s="207">
        <v>18711.669999999998</v>
      </c>
      <c r="O544" s="89"/>
      <c r="P544" s="89"/>
      <c r="Q544" s="89"/>
      <c r="R544" s="21"/>
      <c r="S544" s="66"/>
      <c r="T544" s="66"/>
      <c r="U544" s="67"/>
      <c r="V544" s="66"/>
      <c r="W544" s="66"/>
      <c r="X544" s="67"/>
      <c r="Y544" s="68"/>
      <c r="Z544" s="68"/>
      <c r="AA544" s="25" t="e">
        <f>ROUND(#REF!-W544-Z544,2)</f>
        <v>#REF!</v>
      </c>
      <c r="AB544" s="266">
        <f t="shared" si="48"/>
        <v>18711.669999999998</v>
      </c>
      <c r="AC544" s="26"/>
      <c r="AD544" s="71"/>
      <c r="AE544" s="71"/>
      <c r="AF544" s="71"/>
      <c r="AG544" s="71"/>
      <c r="AH544" s="72"/>
      <c r="AI544" s="71"/>
      <c r="AJ544" s="71"/>
      <c r="AK544" s="71"/>
      <c r="AL544" s="71"/>
      <c r="AM544" s="71"/>
      <c r="AN544">
        <v>386</v>
      </c>
    </row>
    <row r="545" spans="1:40" ht="14" x14ac:dyDescent="0.3">
      <c r="A54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45" s="11">
        <v>783</v>
      </c>
      <c r="C545" s="12" t="str">
        <f t="shared" si="47"/>
        <v>2级-3级</v>
      </c>
      <c r="D545" s="12" t="s">
        <v>29</v>
      </c>
      <c r="E545" s="12" t="s">
        <v>44</v>
      </c>
      <c r="F545" s="12" t="s">
        <v>33</v>
      </c>
      <c r="G545" s="12" t="s">
        <v>114</v>
      </c>
      <c r="H545" s="280">
        <f>IF(I545="主营业务收入",1,IF(I545="营业收入",2,IF(I545="租赁收入",3,IF(I545="利息收入",4,IF(I545="企业拆借利息收入",5,IF(I545="其他业务收入",6,IF(I545="其他收入",7,IF(I545="主营业务成本",8,IF(I545="营业成本",9,IF(I545="生产成本",10,IF(I545="其他业务成本",11,IF(I545="主营业务支出",12,IF(I545="其他业务支出",13,IF(I545="营业外支出",14,IF(I545="材料采购",15,IF(I545="库存商品",16,IF(I545="库存内销商品",17,IF(I545="其他应收款",18,IF(I545="长期股权投资",19,IF(I545="其他应付款",20,IF(I545="财务费用",21,IF(I545="管理费用",22,IF(I545="管理费",23,IF(I545="销售费用",24,IF(I545="投资收益",25,IF(I545="资产处置收益",26,B))))))))))))))))))))))))))</f>
        <v>22</v>
      </c>
      <c r="I545" s="122" t="s">
        <v>68</v>
      </c>
      <c r="J545" s="87" t="s">
        <v>605</v>
      </c>
      <c r="K545" s="207">
        <v>18396.240000000002</v>
      </c>
      <c r="O545" s="89"/>
      <c r="P545" s="90"/>
      <c r="Q545" s="91"/>
      <c r="R545" s="21"/>
      <c r="S545" s="21"/>
      <c r="T545" s="22"/>
      <c r="U545" s="21"/>
      <c r="V545" s="21"/>
      <c r="W545" s="22"/>
      <c r="X545" s="23"/>
      <c r="Y545" s="23"/>
      <c r="Z545" s="24"/>
      <c r="AA545" s="25" t="e">
        <f>ROUND(#REF!-W545-Z545,2)</f>
        <v>#REF!</v>
      </c>
      <c r="AB545" s="266">
        <f t="shared" si="48"/>
        <v>18396.240000000002</v>
      </c>
      <c r="AC545" s="26"/>
      <c r="AD545" s="26"/>
      <c r="AE545" s="26"/>
      <c r="AF545" s="26"/>
      <c r="AG545" s="27"/>
      <c r="AH545" s="26"/>
      <c r="AI545" s="26"/>
      <c r="AJ545" s="26"/>
      <c r="AK545" s="26"/>
      <c r="AL545" s="26"/>
      <c r="AM545" s="26"/>
      <c r="AN545">
        <v>655</v>
      </c>
    </row>
    <row r="546" spans="1:40" ht="14" x14ac:dyDescent="0.3">
      <c r="A546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46" s="11">
        <v>156</v>
      </c>
      <c r="C546" s="12" t="str">
        <f t="shared" si="47"/>
        <v>3级-2级</v>
      </c>
      <c r="D546" s="12" t="s">
        <v>33</v>
      </c>
      <c r="E546" s="12" t="s">
        <v>162</v>
      </c>
      <c r="F546" s="12" t="s">
        <v>29</v>
      </c>
      <c r="G546" s="12" t="s">
        <v>57</v>
      </c>
      <c r="H546" s="280">
        <f>IF(I546="主营业务收入",1,IF(I546="营业收入",2,IF(I546="租赁收入",3,IF(I546="利息收入",4,IF(I546="企业拆借利息收入",5,IF(I546="其他业务收入",6,IF(I546="其他收入",7,IF(I546="主营业务成本",8,IF(I546="营业成本",9,IF(I546="生产成本",10,IF(I546="其他业务成本",11,IF(I546="主营业务支出",12,IF(I546="其他业务支出",13,IF(I546="营业外支出",14,IF(I546="材料采购",15,IF(I546="库存商品",16,IF(I546="库存内销商品",17,IF(I546="其他应收款",18,IF(I546="长期股权投资",19,IF(I546="其他应付款",20,IF(I546="财务费用",21,IF(I546="管理费用",22,IF(I546="管理费",23,IF(I546="销售费用",24,IF(I546="投资收益",25,IF(I546="资产处置收益",26,B))))))))))))))))))))))))))</f>
        <v>8</v>
      </c>
      <c r="I546" s="122" t="s">
        <v>164</v>
      </c>
      <c r="J546" s="14" t="s">
        <v>229</v>
      </c>
      <c r="K546" s="207">
        <v>17110.439999999999</v>
      </c>
      <c r="O546" s="89"/>
      <c r="P546" s="89"/>
      <c r="Q546" s="91"/>
      <c r="R546" s="21"/>
      <c r="S546" s="21"/>
      <c r="T546" s="22"/>
      <c r="U546" s="21"/>
      <c r="V546" s="21"/>
      <c r="W546" s="22"/>
      <c r="X546" s="23"/>
      <c r="Y546" s="23"/>
      <c r="Z546" s="24"/>
      <c r="AA546" s="25" t="e">
        <f>ROUND(#REF!-W546-Z546,2)</f>
        <v>#REF!</v>
      </c>
      <c r="AB546" s="266">
        <f t="shared" si="48"/>
        <v>17110.439999999999</v>
      </c>
      <c r="AC546" s="26"/>
      <c r="AD546" s="26"/>
      <c r="AE546" s="26"/>
      <c r="AF546" s="26"/>
      <c r="AG546" s="27"/>
      <c r="AH546" s="26"/>
      <c r="AI546" s="26"/>
      <c r="AJ546" s="26"/>
      <c r="AK546" s="26"/>
      <c r="AL546" s="26"/>
      <c r="AM546" s="26"/>
      <c r="AN546">
        <v>139</v>
      </c>
    </row>
    <row r="547" spans="1:40" ht="14" x14ac:dyDescent="0.3">
      <c r="A547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47" s="11">
        <v>80</v>
      </c>
      <c r="C547" s="12" t="str">
        <f t="shared" si="47"/>
        <v>3级-2级</v>
      </c>
      <c r="D547" s="12" t="s">
        <v>33</v>
      </c>
      <c r="E547" s="12" t="s">
        <v>127</v>
      </c>
      <c r="F547" s="12" t="s">
        <v>29</v>
      </c>
      <c r="G547" s="12" t="s">
        <v>125</v>
      </c>
      <c r="H547" s="280">
        <f>IF(I547="主营业务收入",1,IF(I547="营业收入",2,IF(I547="租赁收入",3,IF(I547="利息收入",4,IF(I547="企业拆借利息收入",5,IF(I547="其他业务收入",6,IF(I547="其他收入",7,IF(I547="主营业务成本",8,IF(I547="营业成本",9,IF(I547="生产成本",10,IF(I547="其他业务成本",11,IF(I547="主营业务支出",12,IF(I547="其他业务支出",13,IF(I547="营业外支出",14,IF(I547="材料采购",15,IF(I547="库存商品",16,IF(I547="库存内销商品",17,IF(I547="其他应收款",18,IF(I547="长期股权投资",19,IF(I547="其他应付款",20,IF(I547="财务费用",21,IF(I547="管理费用",22,IF(I547="管理费",23,IF(I547="销售费用",24,IF(I547="投资收益",25,IF(I547="资产处置收益",26,B))))))))))))))))))))))))))</f>
        <v>24</v>
      </c>
      <c r="I547" s="122" t="s">
        <v>115</v>
      </c>
      <c r="J547" s="16"/>
      <c r="K547" s="207">
        <v>16037.74</v>
      </c>
      <c r="O547" s="89"/>
      <c r="P547" s="90"/>
      <c r="Q547" s="91"/>
      <c r="R547" s="21"/>
      <c r="S547" s="21"/>
      <c r="T547" s="22"/>
      <c r="U547" s="21"/>
      <c r="V547" s="21"/>
      <c r="W547" s="22"/>
      <c r="X547" s="23"/>
      <c r="Y547" s="23"/>
      <c r="Z547" s="24"/>
      <c r="AA547" s="25" t="e">
        <f>ROUND(#REF!-W547-Z547,2)</f>
        <v>#REF!</v>
      </c>
      <c r="AB547" s="266">
        <f t="shared" si="48"/>
        <v>16037.74</v>
      </c>
      <c r="AC547" s="26"/>
      <c r="AD547" s="26"/>
      <c r="AE547" s="26"/>
      <c r="AF547" s="26"/>
      <c r="AG547" s="27"/>
      <c r="AH547" s="26"/>
      <c r="AI547" s="26"/>
      <c r="AJ547" s="26"/>
      <c r="AK547" s="26"/>
      <c r="AL547" s="26"/>
      <c r="AM547" s="26"/>
      <c r="AN547">
        <v>67</v>
      </c>
    </row>
    <row r="548" spans="1:40" ht="14" x14ac:dyDescent="0.3">
      <c r="A54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48" s="11">
        <v>743</v>
      </c>
      <c r="C548" s="120" t="str">
        <f t="shared" si="47"/>
        <v>4级-4级</v>
      </c>
      <c r="D548" s="120" t="s">
        <v>37</v>
      </c>
      <c r="E548" s="120" t="s">
        <v>355</v>
      </c>
      <c r="F548" s="120" t="s">
        <v>37</v>
      </c>
      <c r="G548" s="120" t="s">
        <v>42</v>
      </c>
      <c r="H548" s="280">
        <f>IF(I548="主营业务收入",1,IF(I548="营业收入",2,IF(I548="租赁收入",3,IF(I548="利息收入",4,IF(I548="企业拆借利息收入",5,IF(I548="其他业务收入",6,IF(I548="其他收入",7,IF(I548="主营业务成本",8,IF(I548="营业成本",9,IF(I548="生产成本",10,IF(I548="其他业务成本",11,IF(I548="主营业务支出",12,IF(I548="其他业务支出",13,IF(I548="营业外支出",14,IF(I548="材料采购",15,IF(I548="库存商品",16,IF(I548="库存内销商品",17,IF(I548="其他应收款",18,IF(I548="长期股权投资",19,IF(I548="其他应付款",20,IF(I548="财务费用",21,IF(I548="管理费用",22,IF(I548="管理费",23,IF(I548="销售费用",24,IF(I548="投资收益",25,IF(I548="资产处置收益",26,B))))))))))))))))))))))))))</f>
        <v>13</v>
      </c>
      <c r="I548" s="122" t="s">
        <v>302</v>
      </c>
      <c r="J548" s="122" t="s">
        <v>613</v>
      </c>
      <c r="K548" s="202">
        <v>15845.83</v>
      </c>
      <c r="O548" s="125"/>
      <c r="P548" s="126"/>
      <c r="Q548" s="124"/>
      <c r="R548" s="21"/>
      <c r="S548" s="21"/>
      <c r="T548" s="22"/>
      <c r="U548" s="21"/>
      <c r="V548" s="21"/>
      <c r="W548" s="22"/>
      <c r="X548" s="23"/>
      <c r="Y548" s="23"/>
      <c r="Z548" s="24"/>
      <c r="AA548" s="25" t="e">
        <f>ROUND(#REF!-W548-Z548,2)</f>
        <v>#REF!</v>
      </c>
      <c r="AB548" s="266">
        <f t="shared" si="48"/>
        <v>15845.83</v>
      </c>
      <c r="AC548" s="26"/>
      <c r="AD548" s="26"/>
      <c r="AE548" s="26"/>
      <c r="AF548" s="26"/>
      <c r="AG548" s="27"/>
      <c r="AH548" s="26"/>
      <c r="AI548" s="26"/>
      <c r="AJ548" s="26"/>
      <c r="AK548" s="26"/>
      <c r="AL548" s="26"/>
      <c r="AM548" s="26"/>
      <c r="AN548">
        <v>618</v>
      </c>
    </row>
    <row r="549" spans="1:40" ht="14" x14ac:dyDescent="0.3">
      <c r="A549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49" s="11">
        <v>729</v>
      </c>
      <c r="C549" s="120" t="str">
        <f t="shared" si="47"/>
        <v>3级-2级</v>
      </c>
      <c r="D549" s="120" t="s">
        <v>33</v>
      </c>
      <c r="E549" s="120" t="s">
        <v>348</v>
      </c>
      <c r="F549" s="120" t="s">
        <v>29</v>
      </c>
      <c r="G549" s="120" t="s">
        <v>53</v>
      </c>
      <c r="H549" s="280">
        <f>IF(I549="主营业务收入",1,IF(I549="营业收入",2,IF(I549="租赁收入",3,IF(I549="利息收入",4,IF(I549="企业拆借利息收入",5,IF(I549="其他业务收入",6,IF(I549="其他收入",7,IF(I549="主营业务成本",8,IF(I549="营业成本",9,IF(I549="生产成本",10,IF(I549="其他业务成本",11,IF(I549="主营业务支出",12,IF(I549="其他业务支出",13,IF(I549="营业外支出",14,IF(I549="材料采购",15,IF(I549="库存商品",16,IF(I549="库存内销商品",17,IF(I549="其他应收款",18,IF(I549="长期股权投资",19,IF(I549="其他应付款",20,IF(I549="财务费用",21,IF(I549="管理费用",22,IF(I549="管理费",23,IF(I549="销售费用",24,IF(I549="投资收益",25,IF(I549="资产处置收益",26,B))))))))))))))))))))))))))</f>
        <v>12</v>
      </c>
      <c r="I549" s="122" t="s">
        <v>603</v>
      </c>
      <c r="J549" s="122" t="s">
        <v>122</v>
      </c>
      <c r="K549" s="202">
        <v>15685.72</v>
      </c>
      <c r="O549" s="125"/>
      <c r="P549" s="125"/>
      <c r="Q549" s="124"/>
      <c r="R549" s="66"/>
      <c r="S549" s="66"/>
      <c r="T549" s="67"/>
      <c r="U549" s="66"/>
      <c r="V549" s="66"/>
      <c r="W549" s="67"/>
      <c r="X549" s="68"/>
      <c r="Y549" s="68"/>
      <c r="Z549" s="69"/>
      <c r="AA549" s="25" t="e">
        <f>ROUND(#REF!-W549-Z549,2)</f>
        <v>#REF!</v>
      </c>
      <c r="AB549" s="266">
        <f t="shared" si="48"/>
        <v>15685.72</v>
      </c>
      <c r="AC549" s="71"/>
      <c r="AD549" s="71"/>
      <c r="AE549" s="71"/>
      <c r="AF549" s="71"/>
      <c r="AG549" s="72"/>
      <c r="AH549" s="71"/>
      <c r="AI549" s="71"/>
      <c r="AJ549" s="71"/>
      <c r="AK549" s="71"/>
      <c r="AL549" s="71"/>
      <c r="AM549" s="71"/>
      <c r="AN549">
        <v>605</v>
      </c>
    </row>
    <row r="550" spans="1:40" ht="26" x14ac:dyDescent="0.3">
      <c r="A550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50" s="11">
        <v>151</v>
      </c>
      <c r="C550" s="12" t="str">
        <f t="shared" si="47"/>
        <v>2级-2级</v>
      </c>
      <c r="D550" s="12" t="s">
        <v>29</v>
      </c>
      <c r="E550" s="12" t="s">
        <v>50</v>
      </c>
      <c r="F550" s="12" t="s">
        <v>29</v>
      </c>
      <c r="G550" s="12" t="s">
        <v>57</v>
      </c>
      <c r="H550" s="280">
        <f>IF(I550="主营业务收入",1,IF(I550="营业收入",2,IF(I550="租赁收入",3,IF(I550="利息收入",4,IF(I550="企业拆借利息收入",5,IF(I550="其他业务收入",6,IF(I550="其他收入",7,IF(I550="主营业务成本",8,IF(I550="营业成本",9,IF(I550="生产成本",10,IF(I550="其他业务成本",11,IF(I550="主营业务支出",12,IF(I550="其他业务支出",13,IF(I550="营业外支出",14,IF(I550="材料采购",15,IF(I550="库存商品",16,IF(I550="库存内销商品",17,IF(I550="其他应收款",18,IF(I550="长期股权投资",19,IF(I550="其他应付款",20,IF(I550="财务费用",21,IF(I550="管理费用",22,IF(I550="管理费",23,IF(I550="销售费用",24,IF(I550="投资收益",25,IF(I550="资产处置收益",26,B))))))))))))))))))))))))))</f>
        <v>14</v>
      </c>
      <c r="I550" s="122" t="s">
        <v>218</v>
      </c>
      <c r="J550" s="58" t="s">
        <v>228</v>
      </c>
      <c r="K550" s="207">
        <v>14925</v>
      </c>
      <c r="O550" s="89"/>
      <c r="P550" s="89"/>
      <c r="Q550" s="91"/>
      <c r="R550" s="21"/>
      <c r="S550" s="21"/>
      <c r="T550" s="22"/>
      <c r="U550" s="21"/>
      <c r="V550" s="21"/>
      <c r="W550" s="22"/>
      <c r="X550" s="23"/>
      <c r="Y550" s="23"/>
      <c r="Z550" s="24"/>
      <c r="AA550" s="25" t="e">
        <f>ROUND(#REF!-W550-Z550,2)</f>
        <v>#REF!</v>
      </c>
      <c r="AB550" s="266">
        <f t="shared" si="48"/>
        <v>14925</v>
      </c>
      <c r="AC550" s="26"/>
      <c r="AD550" s="26"/>
      <c r="AE550" s="26"/>
      <c r="AF550" s="26"/>
      <c r="AG550" s="27"/>
      <c r="AH550" s="26"/>
      <c r="AI550" s="26"/>
      <c r="AJ550" s="26"/>
      <c r="AK550" s="26"/>
      <c r="AL550" s="26"/>
      <c r="AM550" s="26"/>
      <c r="AN550">
        <v>134</v>
      </c>
    </row>
    <row r="551" spans="1:40" ht="14" customHeight="1" x14ac:dyDescent="0.3">
      <c r="A551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51" s="11">
        <v>786</v>
      </c>
      <c r="C551" s="12" t="str">
        <f t="shared" si="47"/>
        <v>2级-4级</v>
      </c>
      <c r="D551" s="12" t="s">
        <v>29</v>
      </c>
      <c r="E551" s="12" t="s">
        <v>44</v>
      </c>
      <c r="F551" s="12" t="s">
        <v>37</v>
      </c>
      <c r="G551" s="85" t="s">
        <v>148</v>
      </c>
      <c r="H551" s="280">
        <f>IF(I551="主营业务收入",1,IF(I551="营业收入",2,IF(I551="租赁收入",3,IF(I551="利息收入",4,IF(I551="企业拆借利息收入",5,IF(I551="其他业务收入",6,IF(I551="其他收入",7,IF(I551="主营业务成本",8,IF(I551="营业成本",9,IF(I551="生产成本",10,IF(I551="其他业务成本",11,IF(I551="主营业务支出",12,IF(I551="其他业务支出",13,IF(I551="营业外支出",14,IF(I551="材料采购",15,IF(I551="库存商品",16,IF(I551="库存内销商品",17,IF(I551="其他应收款",18,IF(I551="长期股权投资",19,IF(I551="其他应付款",20,IF(I551="财务费用",21,IF(I551="管理费用",22,IF(I551="管理费",23,IF(I551="销售费用",24,IF(I551="投资收益",25,IF(I551="资产处置收益",26,B))))))))))))))))))))))))))</f>
        <v>22</v>
      </c>
      <c r="I551" s="122" t="s">
        <v>68</v>
      </c>
      <c r="J551" s="87" t="s">
        <v>605</v>
      </c>
      <c r="K551" s="207">
        <v>13663.73</v>
      </c>
      <c r="O551" s="89"/>
      <c r="P551" s="89"/>
      <c r="Q551" s="91"/>
      <c r="R551" s="21"/>
      <c r="S551" s="21"/>
      <c r="T551" s="22"/>
      <c r="U551" s="21"/>
      <c r="V551" s="21"/>
      <c r="W551" s="22"/>
      <c r="X551" s="23"/>
      <c r="Y551" s="23"/>
      <c r="Z551" s="24"/>
      <c r="AA551" s="25" t="e">
        <f>ROUND(#REF!-W551-Z551,2)</f>
        <v>#REF!</v>
      </c>
      <c r="AB551" s="266">
        <f t="shared" si="48"/>
        <v>13663.73</v>
      </c>
      <c r="AC551" s="26"/>
      <c r="AD551" s="26"/>
      <c r="AE551" s="26"/>
      <c r="AF551" s="26"/>
      <c r="AG551" s="27"/>
      <c r="AH551" s="26"/>
      <c r="AI551" s="26"/>
      <c r="AJ551" s="26"/>
      <c r="AK551" s="26"/>
      <c r="AL551" s="26"/>
      <c r="AM551" s="26"/>
      <c r="AN551">
        <v>657</v>
      </c>
    </row>
    <row r="552" spans="1:40" ht="14" customHeight="1" x14ac:dyDescent="0.3">
      <c r="A55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52" s="11">
        <v>679</v>
      </c>
      <c r="C552" s="120" t="str">
        <f t="shared" si="47"/>
        <v>3级-4级</v>
      </c>
      <c r="D552" s="120" t="s">
        <v>33</v>
      </c>
      <c r="E552" s="149" t="s">
        <v>332</v>
      </c>
      <c r="F552" s="120" t="s">
        <v>37</v>
      </c>
      <c r="G552" s="265" t="s">
        <v>42</v>
      </c>
      <c r="H552" s="280">
        <f>IF(I552="主营业务收入",1,IF(I552="营业收入",2,IF(I552="租赁收入",3,IF(I552="利息收入",4,IF(I552="企业拆借利息收入",5,IF(I552="其他业务收入",6,IF(I552="其他收入",7,IF(I552="主营业务成本",8,IF(I552="营业成本",9,IF(I552="生产成本",10,IF(I552="其他业务成本",11,IF(I552="主营业务支出",12,IF(I552="其他业务支出",13,IF(I552="营业外支出",14,IF(I552="材料采购",15,IF(I552="库存商品",16,IF(I552="库存内销商品",17,IF(I552="其他应收款",18,IF(I552="长期股权投资",19,IF(I552="其他应付款",20,IF(I552="财务费用",21,IF(I552="管理费用",22,IF(I552="管理费",23,IF(I552="销售费用",24,IF(I552="投资收益",25,IF(I552="资产处置收益",26,B))))))))))))))))))))))))))</f>
        <v>11</v>
      </c>
      <c r="I552" s="122" t="s">
        <v>58</v>
      </c>
      <c r="J552" s="122"/>
      <c r="K552" s="202">
        <v>13381.89</v>
      </c>
      <c r="O552" s="125"/>
      <c r="P552" s="126"/>
      <c r="Q552" s="124"/>
      <c r="R552" s="66"/>
      <c r="S552" s="66"/>
      <c r="T552" s="67"/>
      <c r="U552" s="66"/>
      <c r="V552" s="66"/>
      <c r="W552" s="67"/>
      <c r="X552" s="68"/>
      <c r="Y552" s="68"/>
      <c r="Z552" s="69"/>
      <c r="AA552" s="25" t="e">
        <f>ROUND(#REF!-W552-Z552,2)</f>
        <v>#REF!</v>
      </c>
      <c r="AB552" s="266">
        <f t="shared" si="48"/>
        <v>13381.89</v>
      </c>
      <c r="AC552" s="71"/>
      <c r="AD552" s="71"/>
      <c r="AE552" s="71"/>
      <c r="AF552" s="71"/>
      <c r="AG552" s="72"/>
      <c r="AH552" s="71"/>
      <c r="AI552" s="71"/>
      <c r="AJ552" s="71"/>
      <c r="AK552" s="71"/>
      <c r="AL552" s="71"/>
      <c r="AM552" s="71"/>
      <c r="AN552">
        <v>556</v>
      </c>
    </row>
    <row r="553" spans="1:40" ht="13" customHeight="1" x14ac:dyDescent="0.3">
      <c r="A553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53" s="11">
        <v>163</v>
      </c>
      <c r="C553" s="12" t="str">
        <f t="shared" si="47"/>
        <v>3级-2级</v>
      </c>
      <c r="D553" s="12" t="s">
        <v>33</v>
      </c>
      <c r="E553" s="12" t="s">
        <v>162</v>
      </c>
      <c r="F553" s="12" t="s">
        <v>29</v>
      </c>
      <c r="G553" s="12" t="s">
        <v>163</v>
      </c>
      <c r="H553" s="280">
        <f>IF(I553="主营业务收入",1,IF(I553="营业收入",2,IF(I553="租赁收入",3,IF(I553="利息收入",4,IF(I553="企业拆借利息收入",5,IF(I553="其他业务收入",6,IF(I553="其他收入",7,IF(I553="主营业务成本",8,IF(I553="营业成本",9,IF(I553="生产成本",10,IF(I553="其他业务成本",11,IF(I553="主营业务支出",12,IF(I553="其他业务支出",13,IF(I553="营业外支出",14,IF(I553="材料采购",15,IF(I553="库存商品",16,IF(I553="库存内销商品",17,IF(I553="其他应收款",18,IF(I553="长期股权投资",19,IF(I553="其他应付款",20,IF(I553="财务费用",21,IF(I553="管理费用",22,IF(I553="管理费",23,IF(I553="销售费用",24,IF(I553="投资收益",25,IF(I553="资产处置收益",26,B))))))))))))))))))))))))))</f>
        <v>8</v>
      </c>
      <c r="I553" s="122" t="s">
        <v>164</v>
      </c>
      <c r="J553" s="14" t="s">
        <v>230</v>
      </c>
      <c r="K553" s="207">
        <v>12336.28</v>
      </c>
      <c r="O553" s="89"/>
      <c r="P553" s="89"/>
      <c r="Q553" s="91"/>
      <c r="R553" s="21" t="s">
        <v>144</v>
      </c>
      <c r="S553" s="21"/>
      <c r="T553" s="22">
        <v>12336.28</v>
      </c>
      <c r="U553" s="21"/>
      <c r="V553" s="21"/>
      <c r="W553" s="22"/>
      <c r="X553" s="23"/>
      <c r="Y553" s="23"/>
      <c r="Z553" s="24"/>
      <c r="AA553" s="25" t="e">
        <f>ROUND(#REF!-W553-Z553,2)</f>
        <v>#REF!</v>
      </c>
      <c r="AB553" s="266">
        <f t="shared" si="48"/>
        <v>0</v>
      </c>
      <c r="AC553" s="26"/>
      <c r="AD553" s="26"/>
      <c r="AE553" s="26"/>
      <c r="AF553" s="26"/>
      <c r="AG553" s="27"/>
      <c r="AH553" s="26"/>
      <c r="AI553" s="26"/>
      <c r="AJ553" s="26"/>
      <c r="AK553" s="26"/>
      <c r="AL553" s="26"/>
      <c r="AM553" s="26"/>
      <c r="AN553">
        <v>146</v>
      </c>
    </row>
    <row r="554" spans="1:40" ht="14" x14ac:dyDescent="0.3">
      <c r="A554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54" s="11">
        <v>805</v>
      </c>
      <c r="C554" s="12" t="str">
        <f t="shared" si="47"/>
        <v>3级-3级</v>
      </c>
      <c r="D554" s="12" t="s">
        <v>33</v>
      </c>
      <c r="E554" s="85" t="s">
        <v>298</v>
      </c>
      <c r="F554" s="12" t="s">
        <v>33</v>
      </c>
      <c r="G554" s="85" t="s">
        <v>280</v>
      </c>
      <c r="H554" s="280">
        <f>IF(I554="主营业务收入",1,IF(I554="营业收入",2,IF(I554="租赁收入",3,IF(I554="利息收入",4,IF(I554="企业拆借利息收入",5,IF(I554="其他业务收入",6,IF(I554="其他收入",7,IF(I554="主营业务成本",8,IF(I554="营业成本",9,IF(I554="生产成本",10,IF(I554="其他业务成本",11,IF(I554="主营业务支出",12,IF(I554="其他业务支出",13,IF(I554="营业外支出",14,IF(I554="材料采购",15,IF(I554="库存商品",16,IF(I554="库存内销商品",17,IF(I554="其他应收款",18,IF(I554="长期股权投资",19,IF(I554="其他应付款",20,IF(I554="财务费用",21,IF(I554="管理费用",22,IF(I554="管理费",23,IF(I554="销售费用",24,IF(I554="投资收益",25,IF(I554="资产处置收益",26,B))))))))))))))))))))))))))</f>
        <v>8</v>
      </c>
      <c r="I554" s="122" t="s">
        <v>164</v>
      </c>
      <c r="J554" s="87"/>
      <c r="K554" s="207">
        <v>11796.67</v>
      </c>
      <c r="O554" s="89"/>
      <c r="P554" s="90"/>
      <c r="Q554" s="91"/>
      <c r="R554" s="21"/>
      <c r="S554" s="21"/>
      <c r="T554" s="22"/>
      <c r="U554" s="21"/>
      <c r="V554" s="21"/>
      <c r="W554" s="22"/>
      <c r="X554" s="23"/>
      <c r="Y554" s="23"/>
      <c r="Z554" s="24"/>
      <c r="AA554" s="25" t="e">
        <f>ROUND(#REF!-W554-Z554,2)</f>
        <v>#REF!</v>
      </c>
      <c r="AB554" s="266">
        <f t="shared" si="48"/>
        <v>11796.67</v>
      </c>
      <c r="AC554" s="26"/>
      <c r="AD554" s="26"/>
      <c r="AE554" s="26"/>
      <c r="AF554" s="26"/>
      <c r="AG554" s="27"/>
      <c r="AH554" s="26"/>
      <c r="AI554" s="26"/>
      <c r="AJ554" s="26"/>
      <c r="AK554" s="26"/>
      <c r="AL554" s="26"/>
      <c r="AM554" s="26"/>
      <c r="AN554">
        <v>674</v>
      </c>
    </row>
    <row r="555" spans="1:40" ht="14" customHeight="1" x14ac:dyDescent="0.3">
      <c r="A55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555" s="11">
        <v>545</v>
      </c>
      <c r="C555" s="12" t="s">
        <v>501</v>
      </c>
      <c r="D555" s="12" t="s">
        <v>33</v>
      </c>
      <c r="E555" s="12" t="s">
        <v>114</v>
      </c>
      <c r="F555" s="12" t="s">
        <v>37</v>
      </c>
      <c r="G555" s="12" t="s">
        <v>42</v>
      </c>
      <c r="H555" s="280">
        <f>IF(I555="主营业务收入",1,IF(I555="营业收入",2,IF(I555="租赁收入",3,IF(I555="利息收入",4,IF(I555="企业拆借利息收入",5,IF(I555="其他业务收入",6,IF(I555="其他收入",7,IF(I555="主营业务成本",8,IF(I555="营业成本",9,IF(I555="生产成本",10,IF(I555="其他业务成本",11,IF(I555="主营业务支出",12,IF(I555="其他业务支出",13,IF(I555="营业外支出",14,IF(I555="材料采购",15,IF(I555="库存商品",16,IF(I555="库存内销商品",17,IF(I555="其他应收款",18,IF(I555="长期股权投资",19,IF(I555="其他应付款",20,IF(I555="财务费用",21,IF(I555="管理费用",22,IF(I555="管理费",23,IF(I555="销售费用",24,IF(I555="投资收益",25,IF(I555="资产处置收益",26,B))))))))))))))))))))))))))</f>
        <v>8</v>
      </c>
      <c r="I555" s="122" t="s">
        <v>164</v>
      </c>
      <c r="J555" s="16"/>
      <c r="K555" s="207">
        <v>10890.83</v>
      </c>
      <c r="O555" s="89"/>
      <c r="P555" s="89"/>
      <c r="Q555" s="91"/>
      <c r="R555" s="21"/>
      <c r="S555" s="21"/>
      <c r="T555" s="22"/>
      <c r="U555" s="21"/>
      <c r="V555" s="21"/>
      <c r="W555" s="22"/>
      <c r="X555" s="23"/>
      <c r="Y555" s="23"/>
      <c r="Z555" s="24"/>
      <c r="AA555" s="25" t="e">
        <f>ROUND(#REF!-W555-Z555,2)</f>
        <v>#REF!</v>
      </c>
      <c r="AB555" s="266">
        <f t="shared" si="48"/>
        <v>10890.83</v>
      </c>
      <c r="AC555" s="26"/>
      <c r="AD555" s="26"/>
      <c r="AE555" s="26"/>
      <c r="AF555" s="26"/>
      <c r="AG555" s="27"/>
      <c r="AH555" s="26"/>
      <c r="AI555" s="26"/>
      <c r="AJ555" s="26"/>
      <c r="AK555" s="26"/>
      <c r="AL555" s="26"/>
      <c r="AM555" s="26"/>
      <c r="AN555">
        <v>434</v>
      </c>
    </row>
    <row r="556" spans="1:40" ht="14" x14ac:dyDescent="0.3">
      <c r="A55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56" s="11">
        <v>674</v>
      </c>
      <c r="C556" s="120" t="str">
        <f t="shared" ref="C556:C577" si="49">TEXT(D556,"000")&amp;"-"&amp;TEXT(F556,"000")</f>
        <v>3级-4级</v>
      </c>
      <c r="D556" s="120" t="s">
        <v>33</v>
      </c>
      <c r="E556" s="120" t="s">
        <v>345</v>
      </c>
      <c r="F556" s="120" t="s">
        <v>37</v>
      </c>
      <c r="G556" s="120" t="s">
        <v>158</v>
      </c>
      <c r="H556" s="280">
        <f>IF(I556="主营业务收入",1,IF(I556="营业收入",2,IF(I556="租赁收入",3,IF(I556="利息收入",4,IF(I556="企业拆借利息收入",5,IF(I556="其他业务收入",6,IF(I556="其他收入",7,IF(I556="主营业务成本",8,IF(I556="营业成本",9,IF(I556="生产成本",10,IF(I556="其他业务成本",11,IF(I556="主营业务支出",12,IF(I556="其他业务支出",13,IF(I556="营业外支出",14,IF(I556="材料采购",15,IF(I556="库存商品",16,IF(I556="库存内销商品",17,IF(I556="其他应收款",18,IF(I556="长期股权投资",19,IF(I556="其他应付款",20,IF(I556="财务费用",21,IF(I556="管理费用",22,IF(I556="管理费",23,IF(I556="销售费用",24,IF(I556="投资收益",25,IF(I556="资产处置收益",26,B))))))))))))))))))))))))))</f>
        <v>11</v>
      </c>
      <c r="I556" s="122" t="s">
        <v>58</v>
      </c>
      <c r="J556" s="122" t="s">
        <v>573</v>
      </c>
      <c r="K556" s="202">
        <v>10260</v>
      </c>
      <c r="O556" s="125"/>
      <c r="P556" s="125"/>
      <c r="Q556" s="124"/>
      <c r="R556" s="66"/>
      <c r="S556" s="66"/>
      <c r="T556" s="67"/>
      <c r="U556" s="66"/>
      <c r="V556" s="66"/>
      <c r="W556" s="67"/>
      <c r="X556" s="68"/>
      <c r="Y556" s="68"/>
      <c r="Z556" s="69"/>
      <c r="AA556" s="25" t="e">
        <f>ROUND(#REF!-W556-Z556,2)</f>
        <v>#REF!</v>
      </c>
      <c r="AB556" s="266">
        <f t="shared" si="48"/>
        <v>10260</v>
      </c>
      <c r="AC556" s="71"/>
      <c r="AD556" s="71"/>
      <c r="AE556" s="71"/>
      <c r="AF556" s="71"/>
      <c r="AG556" s="72"/>
      <c r="AH556" s="71"/>
      <c r="AI556" s="71"/>
      <c r="AJ556" s="71"/>
      <c r="AK556" s="71"/>
      <c r="AL556" s="71"/>
      <c r="AM556" s="71"/>
      <c r="AN556">
        <v>552</v>
      </c>
    </row>
    <row r="557" spans="1:40" ht="14" x14ac:dyDescent="0.3">
      <c r="A557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557" s="255">
        <v>106</v>
      </c>
      <c r="C557" s="12" t="str">
        <f t="shared" si="49"/>
        <v>2级-2级</v>
      </c>
      <c r="D557" s="12" t="s">
        <v>29</v>
      </c>
      <c r="E557" s="12" t="s">
        <v>158</v>
      </c>
      <c r="F557" s="12" t="s">
        <v>29</v>
      </c>
      <c r="G557" s="12" t="s">
        <v>54</v>
      </c>
      <c r="H557" s="280">
        <f>IF(I557="主营业务收入",1,IF(I557="营业收入",2,IF(I557="租赁收入",3,IF(I557="利息收入",4,IF(I557="企业拆借利息收入",5,IF(I557="其他业务收入",6,IF(I557="其他收入",7,IF(I557="主营业务成本",8,IF(I557="营业成本",9,IF(I557="生产成本",10,IF(I557="其他业务成本",11,IF(I557="主营业务支出",12,IF(I557="其他业务支出",13,IF(I557="营业外支出",14,IF(I557="材料采购",15,IF(I557="库存商品",16,IF(I557="库存内销商品",17,IF(I557="其他应收款",18,IF(I557="长期股权投资",19,IF(I557="其他应付款",20,IF(I557="财务费用",21,IF(I557="管理费用",22,IF(I557="管理费",23,IF(I557="销售费用",24,IF(I557="投资收益",25,IF(I557="资产处置收益",26,B))))))))))))))))))))))))))</f>
        <v>24</v>
      </c>
      <c r="I557" s="122" t="s">
        <v>115</v>
      </c>
      <c r="J557" s="16"/>
      <c r="K557" s="207">
        <v>8814.16</v>
      </c>
      <c r="O557" s="89"/>
      <c r="P557" s="89"/>
      <c r="Q557" s="91"/>
      <c r="R557" s="21"/>
      <c r="S557" s="21"/>
      <c r="T557" s="22"/>
      <c r="U557" s="21"/>
      <c r="V557" s="21"/>
      <c r="W557" s="22"/>
      <c r="X557" s="23"/>
      <c r="Y557" s="23"/>
      <c r="Z557" s="24"/>
      <c r="AA557" s="25" t="e">
        <f>ROUND(#REF!-W557-Z557,2)</f>
        <v>#REF!</v>
      </c>
      <c r="AB557" s="266">
        <f t="shared" si="48"/>
        <v>8814.16</v>
      </c>
      <c r="AC557" s="26"/>
      <c r="AD557" s="26"/>
      <c r="AE557" s="26"/>
      <c r="AF557" s="26"/>
      <c r="AG557" s="27"/>
      <c r="AH557" s="26"/>
      <c r="AI557" s="26"/>
      <c r="AJ557" s="26"/>
      <c r="AK557" s="26"/>
      <c r="AL557" s="26"/>
      <c r="AM557" s="26"/>
      <c r="AN557">
        <v>92</v>
      </c>
    </row>
    <row r="558" spans="1:40" ht="14" x14ac:dyDescent="0.3">
      <c r="A55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58" s="11">
        <v>728</v>
      </c>
      <c r="C558" s="120" t="str">
        <f t="shared" si="49"/>
        <v>3级-4级</v>
      </c>
      <c r="D558" s="120" t="s">
        <v>33</v>
      </c>
      <c r="E558" s="120" t="s">
        <v>348</v>
      </c>
      <c r="F558" s="120" t="s">
        <v>37</v>
      </c>
      <c r="G558" s="120" t="s">
        <v>42</v>
      </c>
      <c r="H558" s="280">
        <f>IF(I558="主营业务收入",1,IF(I558="营业收入",2,IF(I558="租赁收入",3,IF(I558="利息收入",4,IF(I558="企业拆借利息收入",5,IF(I558="其他业务收入",6,IF(I558="其他收入",7,IF(I558="主营业务成本",8,IF(I558="营业成本",9,IF(I558="生产成本",10,IF(I558="其他业务成本",11,IF(I558="主营业务支出",12,IF(I558="其他业务支出",13,IF(I558="营业外支出",14,IF(I558="材料采购",15,IF(I558="库存商品",16,IF(I558="库存内销商品",17,IF(I558="其他应收款",18,IF(I558="长期股权投资",19,IF(I558="其他应付款",20,IF(I558="财务费用",21,IF(I558="管理费用",22,IF(I558="管理费",23,IF(I558="销售费用",24,IF(I558="投资收益",25,IF(I558="资产处置收益",26,B))))))))))))))))))))))))))</f>
        <v>12</v>
      </c>
      <c r="I558" s="122" t="s">
        <v>603</v>
      </c>
      <c r="J558" s="122" t="s">
        <v>556</v>
      </c>
      <c r="K558" s="202">
        <v>8583.93</v>
      </c>
      <c r="O558" s="125"/>
      <c r="P558" s="126"/>
      <c r="Q558" s="124"/>
      <c r="R558" s="66"/>
      <c r="S558" s="66"/>
      <c r="T558" s="67"/>
      <c r="U558" s="66"/>
      <c r="V558" s="66"/>
      <c r="W558" s="67"/>
      <c r="X558" s="68"/>
      <c r="Y558" s="68"/>
      <c r="Z558" s="69"/>
      <c r="AA558" s="25" t="e">
        <f>ROUND(#REF!-W558-Z558,2)</f>
        <v>#REF!</v>
      </c>
      <c r="AB558" s="266">
        <f t="shared" si="48"/>
        <v>8583.93</v>
      </c>
      <c r="AC558" s="71"/>
      <c r="AD558" s="71"/>
      <c r="AE558" s="71"/>
      <c r="AF558" s="71"/>
      <c r="AG558" s="72"/>
      <c r="AH558" s="71"/>
      <c r="AI558" s="71"/>
      <c r="AJ558" s="71"/>
      <c r="AK558" s="71"/>
      <c r="AL558" s="71"/>
      <c r="AM558" s="71"/>
      <c r="AN558">
        <v>604</v>
      </c>
    </row>
    <row r="559" spans="1:40" ht="14" x14ac:dyDescent="0.3">
      <c r="A55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59" s="11">
        <v>270</v>
      </c>
      <c r="C559" s="12" t="str">
        <f t="shared" si="49"/>
        <v>4级-2级</v>
      </c>
      <c r="D559" s="12" t="s">
        <v>37</v>
      </c>
      <c r="E559" s="12" t="s">
        <v>66</v>
      </c>
      <c r="F559" s="12" t="s">
        <v>29</v>
      </c>
      <c r="G559" s="12" t="s">
        <v>50</v>
      </c>
      <c r="H559" s="280">
        <f>IF(I559="主营业务收入",1,IF(I559="营业收入",2,IF(I559="租赁收入",3,IF(I559="利息收入",4,IF(I559="企业拆借利息收入",5,IF(I559="其他业务收入",6,IF(I559="其他收入",7,IF(I559="主营业务成本",8,IF(I559="营业成本",9,IF(I559="生产成本",10,IF(I559="其他业务成本",11,IF(I559="主营业务支出",12,IF(I559="其他业务支出",13,IF(I559="营业外支出",14,IF(I559="材料采购",15,IF(I559="库存商品",16,IF(I559="库存内销商品",17,IF(I559="其他应收款",18,IF(I559="长期股权投资",19,IF(I559="其他应付款",20,IF(I559="财务费用",21,IF(I559="管理费用",22,IF(I559="管理费",23,IF(I559="销售费用",24,IF(I559="投资收益",25,IF(I559="资产处置收益",26,B))))))))))))))))))))))))))</f>
        <v>8</v>
      </c>
      <c r="I559" s="122" t="s">
        <v>164</v>
      </c>
      <c r="J559" s="14" t="s">
        <v>210</v>
      </c>
      <c r="K559" s="207">
        <v>8249.1200000000008</v>
      </c>
      <c r="O559" s="89"/>
      <c r="P559" s="89"/>
      <c r="Q559" s="91"/>
      <c r="R559" s="21" t="s">
        <v>144</v>
      </c>
      <c r="S559" s="21" t="s">
        <v>210</v>
      </c>
      <c r="T559" s="22">
        <v>8249.1200000000008</v>
      </c>
      <c r="U559" s="21"/>
      <c r="V559" s="21"/>
      <c r="W559" s="22"/>
      <c r="X559" s="23"/>
      <c r="Y559" s="23"/>
      <c r="Z559" s="24"/>
      <c r="AA559" s="25" t="e">
        <f>ROUND(#REF!-W559-Z559,2)</f>
        <v>#REF!</v>
      </c>
      <c r="AB559" s="266">
        <f t="shared" si="48"/>
        <v>0</v>
      </c>
      <c r="AC559" s="26"/>
      <c r="AD559" s="26"/>
      <c r="AE559" s="26"/>
      <c r="AF559" s="26"/>
      <c r="AG559" s="27"/>
      <c r="AH559" s="26"/>
      <c r="AI559" s="26"/>
      <c r="AJ559" s="26"/>
      <c r="AK559" s="26"/>
      <c r="AL559" s="26"/>
      <c r="AM559" s="26"/>
      <c r="AN559">
        <v>220</v>
      </c>
    </row>
    <row r="560" spans="1:40" ht="14" x14ac:dyDescent="0.3">
      <c r="A560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60" s="11">
        <v>83</v>
      </c>
      <c r="C560" s="12" t="str">
        <f t="shared" si="49"/>
        <v>3级-4级</v>
      </c>
      <c r="D560" s="12" t="s">
        <v>33</v>
      </c>
      <c r="E560" s="12" t="s">
        <v>127</v>
      </c>
      <c r="F560" s="12" t="s">
        <v>37</v>
      </c>
      <c r="G560" s="12" t="s">
        <v>42</v>
      </c>
      <c r="H560" s="280">
        <f>IF(I560="主营业务收入",1,IF(I560="营业收入",2,IF(I560="租赁收入",3,IF(I560="利息收入",4,IF(I560="企业拆借利息收入",5,IF(I560="其他业务收入",6,IF(I560="其他收入",7,IF(I560="主营业务成本",8,IF(I560="营业成本",9,IF(I560="生产成本",10,IF(I560="其他业务成本",11,IF(I560="主营业务支出",12,IF(I560="其他业务支出",13,IF(I560="营业外支出",14,IF(I560="材料采购",15,IF(I560="库存商品",16,IF(I560="库存内销商品",17,IF(I560="其他应收款",18,IF(I560="长期股权投资",19,IF(I560="其他应付款",20,IF(I560="财务费用",21,IF(I560="管理费用",22,IF(I560="管理费",23,IF(I560="销售费用",24,IF(I560="投资收益",25,IF(I560="资产处置收益",26,B))))))))))))))))))))))))))</f>
        <v>22</v>
      </c>
      <c r="I560" s="122" t="s">
        <v>68</v>
      </c>
      <c r="J560" s="16"/>
      <c r="K560" s="207">
        <v>8214.82</v>
      </c>
      <c r="O560" s="89"/>
      <c r="P560" s="89"/>
      <c r="Q560" s="91"/>
      <c r="R560" s="21"/>
      <c r="S560" s="21"/>
      <c r="T560" s="22"/>
      <c r="U560" s="21"/>
      <c r="V560" s="21"/>
      <c r="W560" s="22"/>
      <c r="X560" s="23"/>
      <c r="Y560" s="23"/>
      <c r="Z560" s="24"/>
      <c r="AA560" s="25" t="e">
        <f>ROUND(#REF!-W560-Z560,2)</f>
        <v>#REF!</v>
      </c>
      <c r="AB560" s="266">
        <f t="shared" si="48"/>
        <v>8214.82</v>
      </c>
      <c r="AC560" s="26"/>
      <c r="AD560" s="26"/>
      <c r="AE560" s="26"/>
      <c r="AF560" s="26"/>
      <c r="AG560" s="27"/>
      <c r="AH560" s="26"/>
      <c r="AI560" s="26"/>
      <c r="AJ560" s="26"/>
      <c r="AK560" s="26"/>
      <c r="AL560" s="26"/>
      <c r="AM560" s="26"/>
      <c r="AN560">
        <v>70</v>
      </c>
    </row>
    <row r="561" spans="1:40" ht="14" x14ac:dyDescent="0.3">
      <c r="A561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61" s="11">
        <v>157</v>
      </c>
      <c r="C561" s="12" t="str">
        <f t="shared" si="49"/>
        <v>3级-3级</v>
      </c>
      <c r="D561" s="12" t="s">
        <v>33</v>
      </c>
      <c r="E561" s="12" t="s">
        <v>162</v>
      </c>
      <c r="F561" s="12" t="s">
        <v>33</v>
      </c>
      <c r="G561" s="12" t="s">
        <v>146</v>
      </c>
      <c r="H561" s="280">
        <f>IF(I561="主营业务收入",1,IF(I561="营业收入",2,IF(I561="租赁收入",3,IF(I561="利息收入",4,IF(I561="企业拆借利息收入",5,IF(I561="其他业务收入",6,IF(I561="其他收入",7,IF(I561="主营业务成本",8,IF(I561="营业成本",9,IF(I561="生产成本",10,IF(I561="其他业务成本",11,IF(I561="主营业务支出",12,IF(I561="其他业务支出",13,IF(I561="营业外支出",14,IF(I561="材料采购",15,IF(I561="库存商品",16,IF(I561="库存内销商品",17,IF(I561="其他应收款",18,IF(I561="长期股权投资",19,IF(I561="其他应付款",20,IF(I561="财务费用",21,IF(I561="管理费用",22,IF(I561="管理费",23,IF(I561="销售费用",24,IF(I561="投资收益",25,IF(I561="资产处置收益",26,B))))))))))))))))))))))))))</f>
        <v>8</v>
      </c>
      <c r="I561" s="122" t="s">
        <v>164</v>
      </c>
      <c r="J561" s="14" t="s">
        <v>229</v>
      </c>
      <c r="K561" s="207">
        <v>8128.32</v>
      </c>
      <c r="O561" s="89"/>
      <c r="P561" s="89"/>
      <c r="Q561" s="91"/>
      <c r="R561" s="21"/>
      <c r="S561" s="21"/>
      <c r="T561" s="22"/>
      <c r="U561" s="21"/>
      <c r="V561" s="21"/>
      <c r="W561" s="22"/>
      <c r="X561" s="23"/>
      <c r="Y561" s="23"/>
      <c r="Z561" s="24"/>
      <c r="AA561" s="25" t="e">
        <f>ROUND(#REF!-W561-Z561,2)</f>
        <v>#REF!</v>
      </c>
      <c r="AB561" s="266">
        <f t="shared" si="48"/>
        <v>8128.32</v>
      </c>
      <c r="AC561" s="26"/>
      <c r="AD561" s="26"/>
      <c r="AE561" s="26"/>
      <c r="AF561" s="26"/>
      <c r="AG561" s="27"/>
      <c r="AH561" s="26"/>
      <c r="AI561" s="26"/>
      <c r="AJ561" s="26"/>
      <c r="AK561" s="26"/>
      <c r="AL561" s="26"/>
      <c r="AM561" s="26"/>
      <c r="AN561">
        <v>140</v>
      </c>
    </row>
    <row r="562" spans="1:40" ht="14" x14ac:dyDescent="0.3">
      <c r="A56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62" s="11">
        <v>739</v>
      </c>
      <c r="C562" s="120" t="str">
        <f t="shared" si="49"/>
        <v>3级-4级</v>
      </c>
      <c r="D562" s="120" t="s">
        <v>33</v>
      </c>
      <c r="E562" s="120" t="s">
        <v>159</v>
      </c>
      <c r="F562" s="120" t="s">
        <v>37</v>
      </c>
      <c r="G562" s="120" t="s">
        <v>42</v>
      </c>
      <c r="H562" s="280">
        <f>IF(I562="主营业务收入",1,IF(I562="营业收入",2,IF(I562="租赁收入",3,IF(I562="利息收入",4,IF(I562="企业拆借利息收入",5,IF(I562="其他业务收入",6,IF(I562="其他收入",7,IF(I562="主营业务成本",8,IF(I562="营业成本",9,IF(I562="生产成本",10,IF(I562="其他业务成本",11,IF(I562="主营业务支出",12,IF(I562="其他业务支出",13,IF(I562="营业外支出",14,IF(I562="材料采购",15,IF(I562="库存商品",16,IF(I562="库存内销商品",17,IF(I562="其他应收款",18,IF(I562="长期股权投资",19,IF(I562="其他应付款",20,IF(I562="财务费用",21,IF(I562="管理费用",22,IF(I562="管理费",23,IF(I562="销售费用",24,IF(I562="投资收益",25,IF(I562="资产处置收益",26,B))))))))))))))))))))))))))</f>
        <v>22</v>
      </c>
      <c r="I562" s="122" t="s">
        <v>68</v>
      </c>
      <c r="J562" s="122" t="s">
        <v>482</v>
      </c>
      <c r="K562" s="202">
        <v>7563.67</v>
      </c>
      <c r="O562" s="125"/>
      <c r="P562" s="125"/>
      <c r="Q562" s="124"/>
      <c r="R562" s="66"/>
      <c r="S562" s="66"/>
      <c r="T562" s="67"/>
      <c r="U562" s="66"/>
      <c r="V562" s="66"/>
      <c r="W562" s="67"/>
      <c r="X562" s="68"/>
      <c r="Y562" s="68"/>
      <c r="Z562" s="69"/>
      <c r="AA562" s="25" t="e">
        <f>ROUND(#REF!-W562-Z562,2)</f>
        <v>#REF!</v>
      </c>
      <c r="AB562" s="266">
        <f t="shared" si="48"/>
        <v>7563.67</v>
      </c>
      <c r="AC562" s="71"/>
      <c r="AD562" s="71"/>
      <c r="AE562" s="71"/>
      <c r="AF562" s="71"/>
      <c r="AG562" s="72"/>
      <c r="AH562" s="71"/>
      <c r="AI562" s="71"/>
      <c r="AJ562" s="71"/>
      <c r="AK562" s="71"/>
      <c r="AL562" s="71"/>
      <c r="AM562" s="71"/>
      <c r="AN562">
        <v>614</v>
      </c>
    </row>
    <row r="563" spans="1:40" ht="14" x14ac:dyDescent="0.3">
      <c r="A563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63" s="11">
        <v>774</v>
      </c>
      <c r="C563" s="12" t="str">
        <f t="shared" si="49"/>
        <v>2级-3级</v>
      </c>
      <c r="D563" s="12" t="s">
        <v>29</v>
      </c>
      <c r="E563" s="12" t="s">
        <v>44</v>
      </c>
      <c r="F563" s="12" t="s">
        <v>33</v>
      </c>
      <c r="G563" s="85" t="s">
        <v>280</v>
      </c>
      <c r="H563" s="280">
        <f>IF(I563="主营业务收入",1,IF(I563="营业收入",2,IF(I563="租赁收入",3,IF(I563="利息收入",4,IF(I563="企业拆借利息收入",5,IF(I563="其他业务收入",6,IF(I563="其他收入",7,IF(I563="主营业务成本",8,IF(I563="营业成本",9,IF(I563="生产成本",10,IF(I563="其他业务成本",11,IF(I563="主营业务支出",12,IF(I563="其他业务支出",13,IF(I563="营业外支出",14,IF(I563="材料采购",15,IF(I563="库存商品",16,IF(I563="库存内销商品",17,IF(I563="其他应收款",18,IF(I563="长期股权投资",19,IF(I563="其他应付款",20,IF(I563="财务费用",21,IF(I563="管理费用",22,IF(I563="管理费",23,IF(I563="销售费用",24,IF(I563="投资收益",25,IF(I563="资产处置收益",26,B))))))))))))))))))))))))))</f>
        <v>8</v>
      </c>
      <c r="I563" s="122" t="s">
        <v>164</v>
      </c>
      <c r="J563" s="87"/>
      <c r="K563" s="207">
        <v>7130.69</v>
      </c>
      <c r="O563" s="89"/>
      <c r="P563" s="89"/>
      <c r="Q563" s="91"/>
      <c r="R563" s="21"/>
      <c r="S563" s="21"/>
      <c r="T563" s="22"/>
      <c r="U563" s="21"/>
      <c r="V563" s="21"/>
      <c r="W563" s="22"/>
      <c r="X563" s="23"/>
      <c r="Y563" s="23"/>
      <c r="Z563" s="24"/>
      <c r="AA563" s="25" t="e">
        <f>ROUND(#REF!-W563-Z563,2)</f>
        <v>#REF!</v>
      </c>
      <c r="AB563" s="266">
        <f t="shared" si="48"/>
        <v>7130.69</v>
      </c>
      <c r="AC563" s="26"/>
      <c r="AD563" s="26"/>
      <c r="AE563" s="26"/>
      <c r="AF563" s="26"/>
      <c r="AG563" s="27"/>
      <c r="AH563" s="26"/>
      <c r="AI563" s="26"/>
      <c r="AJ563" s="26"/>
      <c r="AK563" s="26"/>
      <c r="AL563" s="26"/>
      <c r="AM563" s="26"/>
      <c r="AN563">
        <v>647</v>
      </c>
    </row>
    <row r="564" spans="1:40" ht="14" x14ac:dyDescent="0.3">
      <c r="A564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64" s="11">
        <v>391</v>
      </c>
      <c r="C564" s="12" t="str">
        <f t="shared" si="49"/>
        <v>4级-3级</v>
      </c>
      <c r="D564" s="12" t="s">
        <v>37</v>
      </c>
      <c r="E564" s="12" t="s">
        <v>42</v>
      </c>
      <c r="F564" s="12" t="s">
        <v>33</v>
      </c>
      <c r="G564" s="85" t="s">
        <v>348</v>
      </c>
      <c r="H564" s="280">
        <f>IF(I564="主营业务收入",1,IF(I564="营业收入",2,IF(I564="租赁收入",3,IF(I564="利息收入",4,IF(I564="企业拆借利息收入",5,IF(I564="其他业务收入",6,IF(I564="其他收入",7,IF(I564="主营业务成本",8,IF(I564="营业成本",9,IF(I564="生产成本",10,IF(I564="其他业务成本",11,IF(I564="主营业务支出",12,IF(I564="其他业务支出",13,IF(I564="营业外支出",14,IF(I564="材料采购",15,IF(I564="库存商品",16,IF(I564="库存内销商品",17,IF(I564="其他应收款",18,IF(I564="长期股权投资",19,IF(I564="其他应付款",20,IF(I564="财务费用",21,IF(I564="管理费用",22,IF(I564="管理费",23,IF(I564="销售费用",24,IF(I564="投资收益",25,IF(I564="资产处置收益",26,B))))))))))))))))))))))))))</f>
        <v>8</v>
      </c>
      <c r="I564" s="363" t="s">
        <v>164</v>
      </c>
      <c r="J564" s="14" t="s">
        <v>122</v>
      </c>
      <c r="K564" s="390">
        <v>7093.333333333333</v>
      </c>
      <c r="O564" s="89"/>
      <c r="P564" s="89"/>
      <c r="Q564" s="91"/>
      <c r="R564" s="21"/>
      <c r="S564" s="21"/>
      <c r="T564" s="22"/>
      <c r="U564" s="21"/>
      <c r="V564" s="21"/>
      <c r="W564" s="22"/>
      <c r="X564" s="23"/>
      <c r="Y564" s="23"/>
      <c r="Z564" s="24"/>
      <c r="AA564" s="25" t="e">
        <f>ROUND(#REF!-W564-Z564,2)</f>
        <v>#REF!</v>
      </c>
      <c r="AB564" s="266">
        <f t="shared" si="48"/>
        <v>7093.33</v>
      </c>
      <c r="AC564" s="26"/>
      <c r="AD564" s="26"/>
      <c r="AE564" s="26"/>
      <c r="AF564" s="26"/>
      <c r="AG564" s="27"/>
      <c r="AH564" s="26"/>
      <c r="AI564" s="26"/>
      <c r="AJ564" s="26"/>
      <c r="AK564" s="26"/>
      <c r="AL564" s="26"/>
      <c r="AM564" s="26"/>
      <c r="AN564">
        <v>324</v>
      </c>
    </row>
    <row r="565" spans="1:40" ht="52" x14ac:dyDescent="0.3">
      <c r="A565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65" s="11">
        <v>146</v>
      </c>
      <c r="C565" s="12" t="str">
        <f t="shared" si="49"/>
        <v>2级-3级</v>
      </c>
      <c r="D565" s="12" t="s">
        <v>29</v>
      </c>
      <c r="E565" s="12" t="s">
        <v>50</v>
      </c>
      <c r="F565" s="12" t="s">
        <v>33</v>
      </c>
      <c r="G565" s="12" t="s">
        <v>114</v>
      </c>
      <c r="H565" s="280">
        <f>IF(I565="主营业务收入",1,IF(I565="营业收入",2,IF(I565="租赁收入",3,IF(I565="利息收入",4,IF(I565="企业拆借利息收入",5,IF(I565="其他业务收入",6,IF(I565="其他收入",7,IF(I565="主营业务成本",8,IF(I565="营业成本",9,IF(I565="生产成本",10,IF(I565="其他业务成本",11,IF(I565="主营业务支出",12,IF(I565="其他业务支出",13,IF(I565="营业外支出",14,IF(I565="材料采购",15,IF(I565="库存商品",16,IF(I565="库存内销商品",17,IF(I565="其他应收款",18,IF(I565="长期股权投资",19,IF(I565="其他应付款",20,IF(I565="财务费用",21,IF(I565="管理费用",22,IF(I565="管理费",23,IF(I565="销售费用",24,IF(I565="投资收益",25,IF(I565="资产处置收益",26,B))))))))))))))))))))))))))</f>
        <v>8</v>
      </c>
      <c r="I565" s="122" t="s">
        <v>164</v>
      </c>
      <c r="J565" s="58" t="s">
        <v>224</v>
      </c>
      <c r="K565" s="207">
        <v>6908.26</v>
      </c>
      <c r="O565" s="89"/>
      <c r="P565" s="89"/>
      <c r="Q565" s="91"/>
      <c r="R565" s="21"/>
      <c r="S565" s="21"/>
      <c r="T565" s="22"/>
      <c r="U565" s="21"/>
      <c r="V565" s="21"/>
      <c r="W565" s="22"/>
      <c r="X565" s="23"/>
      <c r="Y565" s="23"/>
      <c r="Z565" s="24"/>
      <c r="AA565" s="25" t="e">
        <f>ROUND(#REF!-W565-Z565,2)</f>
        <v>#REF!</v>
      </c>
      <c r="AB565" s="266">
        <f t="shared" si="48"/>
        <v>6908.26</v>
      </c>
      <c r="AC565" s="26"/>
      <c r="AD565" s="26"/>
      <c r="AE565" s="26"/>
      <c r="AF565" s="26"/>
      <c r="AG565" s="27"/>
      <c r="AH565" s="26"/>
      <c r="AI565" s="26"/>
      <c r="AJ565" s="26"/>
      <c r="AK565" s="26"/>
      <c r="AL565" s="26"/>
      <c r="AM565" s="26"/>
      <c r="AN565">
        <v>129</v>
      </c>
    </row>
    <row r="566" spans="1:40" ht="14" x14ac:dyDescent="0.3">
      <c r="A566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66" s="11">
        <v>74</v>
      </c>
      <c r="C566" s="12" t="str">
        <f t="shared" si="49"/>
        <v>2级-4级</v>
      </c>
      <c r="D566" s="12" t="s">
        <v>29</v>
      </c>
      <c r="E566" s="12" t="s">
        <v>125</v>
      </c>
      <c r="F566" s="12" t="s">
        <v>37</v>
      </c>
      <c r="G566" s="12" t="s">
        <v>148</v>
      </c>
      <c r="H566" s="280">
        <f>IF(I566="主营业务收入",1,IF(I566="营业收入",2,IF(I566="租赁收入",3,IF(I566="利息收入",4,IF(I566="企业拆借利息收入",5,IF(I566="其他业务收入",6,IF(I566="其他收入",7,IF(I566="主营业务成本",8,IF(I566="营业成本",9,IF(I566="生产成本",10,IF(I566="其他业务成本",11,IF(I566="主营业务支出",12,IF(I566="其他业务支出",13,IF(I566="营业外支出",14,IF(I566="材料采购",15,IF(I566="库存商品",16,IF(I566="库存内销商品",17,IF(I566="其他应收款",18,IF(I566="长期股权投资",19,IF(I566="其他应付款",20,IF(I566="财务费用",21,IF(I566="管理费用",22,IF(I566="管理费",23,IF(I566="销售费用",24,IF(I566="投资收益",25,IF(I566="资产处置收益",26,B))))))))))))))))))))))))))</f>
        <v>22</v>
      </c>
      <c r="I566" s="122" t="s">
        <v>68</v>
      </c>
      <c r="J566" s="16"/>
      <c r="K566" s="207">
        <v>5796</v>
      </c>
      <c r="O566" s="89"/>
      <c r="P566" s="90"/>
      <c r="Q566" s="91"/>
      <c r="R566" s="21"/>
      <c r="S566" s="21"/>
      <c r="T566" s="22"/>
      <c r="U566" s="21"/>
      <c r="V566" s="21"/>
      <c r="W566" s="22"/>
      <c r="X566" s="23"/>
      <c r="Y566" s="23"/>
      <c r="Z566" s="24"/>
      <c r="AA566" s="25" t="e">
        <f>ROUND(#REF!-W566-Z566,2)</f>
        <v>#REF!</v>
      </c>
      <c r="AB566" s="266">
        <f t="shared" si="48"/>
        <v>5796</v>
      </c>
      <c r="AC566" s="26"/>
      <c r="AD566" s="26"/>
      <c r="AE566" s="26"/>
      <c r="AF566" s="26"/>
      <c r="AG566" s="27"/>
      <c r="AH566" s="26"/>
      <c r="AI566" s="26"/>
      <c r="AJ566" s="26"/>
      <c r="AK566" s="26"/>
      <c r="AL566" s="26"/>
      <c r="AM566" s="26"/>
      <c r="AN566">
        <v>62</v>
      </c>
    </row>
    <row r="567" spans="1:40" ht="14" x14ac:dyDescent="0.3">
      <c r="A567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67" s="11">
        <v>164</v>
      </c>
      <c r="C567" s="12" t="str">
        <f t="shared" si="49"/>
        <v>3级-3级</v>
      </c>
      <c r="D567" s="12" t="s">
        <v>33</v>
      </c>
      <c r="E567" s="12" t="s">
        <v>162</v>
      </c>
      <c r="F567" s="12" t="s">
        <v>33</v>
      </c>
      <c r="G567" s="12" t="s">
        <v>231</v>
      </c>
      <c r="H567" s="280">
        <f>IF(I567="主营业务收入",1,IF(I567="营业收入",2,IF(I567="租赁收入",3,IF(I567="利息收入",4,IF(I567="企业拆借利息收入",5,IF(I567="其他业务收入",6,IF(I567="其他收入",7,IF(I567="主营业务成本",8,IF(I567="营业成本",9,IF(I567="生产成本",10,IF(I567="其他业务成本",11,IF(I567="主营业务支出",12,IF(I567="其他业务支出",13,IF(I567="营业外支出",14,IF(I567="材料采购",15,IF(I567="库存商品",16,IF(I567="库存内销商品",17,IF(I567="其他应收款",18,IF(I567="长期股权投资",19,IF(I567="其他应付款",20,IF(I567="财务费用",21,IF(I567="管理费用",22,IF(I567="管理费",23,IF(I567="销售费用",24,IF(I567="投资收益",25,IF(I567="资产处置收益",26,B))))))))))))))))))))))))))</f>
        <v>8</v>
      </c>
      <c r="I567" s="122" t="s">
        <v>164</v>
      </c>
      <c r="J567" s="14" t="s">
        <v>229</v>
      </c>
      <c r="K567" s="207">
        <v>5739.83</v>
      </c>
      <c r="O567" s="89"/>
      <c r="P567" s="89"/>
      <c r="Q567" s="91"/>
      <c r="R567" s="21"/>
      <c r="S567" s="21"/>
      <c r="T567" s="22"/>
      <c r="U567" s="21"/>
      <c r="V567" s="21"/>
      <c r="W567" s="22"/>
      <c r="X567" s="23"/>
      <c r="Y567" s="23"/>
      <c r="Z567" s="24"/>
      <c r="AA567" s="25" t="e">
        <f>ROUND(#REF!-W567-Z567,2)</f>
        <v>#REF!</v>
      </c>
      <c r="AB567" s="266">
        <f t="shared" si="48"/>
        <v>5739.83</v>
      </c>
      <c r="AC567" s="26"/>
      <c r="AD567" s="26"/>
      <c r="AE567" s="26"/>
      <c r="AF567" s="26"/>
      <c r="AG567" s="27"/>
      <c r="AH567" s="26"/>
      <c r="AI567" s="26"/>
      <c r="AJ567" s="26"/>
      <c r="AK567" s="26"/>
      <c r="AL567" s="26"/>
      <c r="AM567" s="26"/>
      <c r="AN567">
        <v>147</v>
      </c>
    </row>
    <row r="568" spans="1:40" ht="52" x14ac:dyDescent="0.3">
      <c r="A568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68" s="11">
        <v>147</v>
      </c>
      <c r="C568" s="12" t="str">
        <f t="shared" si="49"/>
        <v>2级-3级</v>
      </c>
      <c r="D568" s="12" t="s">
        <v>29</v>
      </c>
      <c r="E568" s="12" t="s">
        <v>50</v>
      </c>
      <c r="F568" s="12" t="s">
        <v>33</v>
      </c>
      <c r="G568" s="12" t="s">
        <v>114</v>
      </c>
      <c r="H568" s="280">
        <f>IF(I568="主营业务收入",1,IF(I568="营业收入",2,IF(I568="租赁收入",3,IF(I568="利息收入",4,IF(I568="企业拆借利息收入",5,IF(I568="其他业务收入",6,IF(I568="其他收入",7,IF(I568="主营业务成本",8,IF(I568="营业成本",9,IF(I568="生产成本",10,IF(I568="其他业务成本",11,IF(I568="主营业务支出",12,IF(I568="其他业务支出",13,IF(I568="营业外支出",14,IF(I568="材料采购",15,IF(I568="库存商品",16,IF(I568="库存内销商品",17,IF(I568="其他应收款",18,IF(I568="长期股权投资",19,IF(I568="其他应付款",20,IF(I568="财务费用",21,IF(I568="管理费用",22,IF(I568="管理费",23,IF(I568="销售费用",24,IF(I568="投资收益",25,IF(I568="资产处置收益",26,B))))))))))))))))))))))))))</f>
        <v>8</v>
      </c>
      <c r="I568" s="122" t="s">
        <v>164</v>
      </c>
      <c r="J568" s="314" t="s">
        <v>225</v>
      </c>
      <c r="K568" s="207">
        <v>5670.64</v>
      </c>
      <c r="O568" s="104"/>
      <c r="P568" s="62"/>
      <c r="Q568" s="17"/>
      <c r="R568" s="21"/>
      <c r="S568" s="21"/>
      <c r="T568" s="22"/>
      <c r="U568" s="21"/>
      <c r="V568" s="21"/>
      <c r="W568" s="22"/>
      <c r="X568" s="23"/>
      <c r="Y568" s="23"/>
      <c r="Z568" s="24"/>
      <c r="AA568" s="25" t="e">
        <f>ROUND(#REF!-W568-Z568,2)</f>
        <v>#REF!</v>
      </c>
      <c r="AB568" s="266">
        <f t="shared" si="48"/>
        <v>5670.64</v>
      </c>
      <c r="AC568" s="26"/>
      <c r="AD568" s="26"/>
      <c r="AE568" s="26"/>
      <c r="AF568" s="26"/>
      <c r="AG568" s="27"/>
      <c r="AH568" s="26"/>
      <c r="AI568" s="26"/>
      <c r="AJ568" s="26"/>
      <c r="AK568" s="26"/>
      <c r="AL568" s="26"/>
      <c r="AM568" s="26"/>
      <c r="AN568">
        <v>130</v>
      </c>
    </row>
    <row r="569" spans="1:40" ht="52" x14ac:dyDescent="0.3">
      <c r="A569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69" s="11">
        <v>148</v>
      </c>
      <c r="C569" s="12" t="str">
        <f t="shared" si="49"/>
        <v>2级-3级</v>
      </c>
      <c r="D569" s="12" t="s">
        <v>29</v>
      </c>
      <c r="E569" s="12" t="s">
        <v>50</v>
      </c>
      <c r="F569" s="12" t="s">
        <v>33</v>
      </c>
      <c r="G569" s="12" t="s">
        <v>114</v>
      </c>
      <c r="H569" s="280">
        <f>IF(I569="主营业务收入",1,IF(I569="营业收入",2,IF(I569="租赁收入",3,IF(I569="利息收入",4,IF(I569="企业拆借利息收入",5,IF(I569="其他业务收入",6,IF(I569="其他收入",7,IF(I569="主营业务成本",8,IF(I569="营业成本",9,IF(I569="生产成本",10,IF(I569="其他业务成本",11,IF(I569="主营业务支出",12,IF(I569="其他业务支出",13,IF(I569="营业外支出",14,IF(I569="材料采购",15,IF(I569="库存商品",16,IF(I569="库存内销商品",17,IF(I569="其他应收款",18,IF(I569="长期股权投资",19,IF(I569="其他应付款",20,IF(I569="财务费用",21,IF(I569="管理费用",22,IF(I569="管理费",23,IF(I569="销售费用",24,IF(I569="投资收益",25,IF(I569="资产处置收益",26,B))))))))))))))))))))))))))</f>
        <v>8</v>
      </c>
      <c r="I569" s="122" t="s">
        <v>164</v>
      </c>
      <c r="J569" s="60" t="s">
        <v>226</v>
      </c>
      <c r="K569" s="207">
        <v>5670.64</v>
      </c>
      <c r="O569" s="104"/>
      <c r="P569" s="62"/>
      <c r="Q569" s="17"/>
      <c r="R569" s="21"/>
      <c r="S569" s="21"/>
      <c r="T569" s="22"/>
      <c r="U569" s="21"/>
      <c r="V569" s="21"/>
      <c r="W569" s="22"/>
      <c r="X569" s="23"/>
      <c r="Y569" s="23"/>
      <c r="Z569" s="24"/>
      <c r="AA569" s="25" t="e">
        <f>ROUND(#REF!-W569-Z569,2)</f>
        <v>#REF!</v>
      </c>
      <c r="AB569" s="266">
        <f t="shared" si="48"/>
        <v>5670.64</v>
      </c>
      <c r="AC569" s="26"/>
      <c r="AD569" s="26"/>
      <c r="AE569" s="26"/>
      <c r="AF569" s="26"/>
      <c r="AG569" s="27"/>
      <c r="AH569" s="26"/>
      <c r="AI569" s="26"/>
      <c r="AJ569" s="26"/>
      <c r="AK569" s="26"/>
      <c r="AL569" s="26"/>
      <c r="AM569" s="26"/>
      <c r="AN569">
        <v>131</v>
      </c>
    </row>
    <row r="570" spans="1:40" ht="14" x14ac:dyDescent="0.3">
      <c r="A570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570" s="11">
        <v>105</v>
      </c>
      <c r="C570" s="12" t="str">
        <f t="shared" si="49"/>
        <v>2级-3级</v>
      </c>
      <c r="D570" s="12" t="s">
        <v>29</v>
      </c>
      <c r="E570" s="12" t="s">
        <v>158</v>
      </c>
      <c r="F570" s="12" t="s">
        <v>33</v>
      </c>
      <c r="G570" s="12" t="s">
        <v>165</v>
      </c>
      <c r="H570" s="280">
        <f>IF(I570="主营业务收入",1,IF(I570="营业收入",2,IF(I570="租赁收入",3,IF(I570="利息收入",4,IF(I570="企业拆借利息收入",5,IF(I570="其他业务收入",6,IF(I570="其他收入",7,IF(I570="主营业务成本",8,IF(I570="营业成本",9,IF(I570="生产成本",10,IF(I570="其他业务成本",11,IF(I570="主营业务支出",12,IF(I570="其他业务支出",13,IF(I570="营业外支出",14,IF(I570="材料采购",15,IF(I570="库存商品",16,IF(I570="库存内销商品",17,IF(I570="其他应收款",18,IF(I570="长期股权投资",19,IF(I570="其他应付款",20,IF(I570="财务费用",21,IF(I570="管理费用",22,IF(I570="管理费",23,IF(I570="销售费用",24,IF(I570="投资收益",25,IF(I570="资产处置收益",26,B))))))))))))))))))))))))))</f>
        <v>22</v>
      </c>
      <c r="I570" s="122" t="s">
        <v>68</v>
      </c>
      <c r="J570" s="16"/>
      <c r="K570" s="207">
        <v>5504</v>
      </c>
      <c r="O570" s="89"/>
      <c r="P570" s="89"/>
      <c r="Q570" s="91"/>
      <c r="R570" s="21" t="s">
        <v>144</v>
      </c>
      <c r="S570" s="21" t="s">
        <v>394</v>
      </c>
      <c r="T570" s="22">
        <v>4870.8</v>
      </c>
      <c r="U570" s="21"/>
      <c r="V570" s="21"/>
      <c r="W570" s="22"/>
      <c r="X570" s="23"/>
      <c r="Y570" s="23"/>
      <c r="Z570" s="24"/>
      <c r="AA570" s="25" t="e">
        <f>ROUND(#REF!-W570-Z570,2)</f>
        <v>#REF!</v>
      </c>
      <c r="AB570" s="266">
        <f t="shared" si="48"/>
        <v>633.20000000000005</v>
      </c>
      <c r="AC570" s="26"/>
      <c r="AD570" s="26"/>
      <c r="AE570" s="26"/>
      <c r="AF570" s="26"/>
      <c r="AG570" s="27"/>
      <c r="AH570" s="26"/>
      <c r="AI570" s="26"/>
      <c r="AJ570" s="26"/>
      <c r="AK570" s="26"/>
      <c r="AL570" s="26"/>
      <c r="AM570" s="26"/>
      <c r="AN570">
        <v>91</v>
      </c>
    </row>
    <row r="571" spans="1:40" ht="14" x14ac:dyDescent="0.3">
      <c r="A571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71" s="11">
        <v>778</v>
      </c>
      <c r="C571" s="12" t="str">
        <f t="shared" si="49"/>
        <v>2级-2级</v>
      </c>
      <c r="D571" s="12" t="s">
        <v>29</v>
      </c>
      <c r="E571" s="12" t="s">
        <v>44</v>
      </c>
      <c r="F571" s="12" t="s">
        <v>29</v>
      </c>
      <c r="G571" s="12" t="s">
        <v>163</v>
      </c>
      <c r="H571" s="280">
        <f>IF(I571="主营业务收入",1,IF(I571="营业收入",2,IF(I571="租赁收入",3,IF(I571="利息收入",4,IF(I571="企业拆借利息收入",5,IF(I571="其他业务收入",6,IF(I571="其他收入",7,IF(I571="主营业务成本",8,IF(I571="营业成本",9,IF(I571="生产成本",10,IF(I571="其他业务成本",11,IF(I571="主营业务支出",12,IF(I571="其他业务支出",13,IF(I571="营业外支出",14,IF(I571="材料采购",15,IF(I571="库存商品",16,IF(I571="库存内销商品",17,IF(I571="其他应收款",18,IF(I571="长期股权投资",19,IF(I571="其他应付款",20,IF(I571="财务费用",21,IF(I571="管理费用",22,IF(I571="管理费",23,IF(I571="销售费用",24,IF(I571="投资收益",25,IF(I571="资产处置收益",26,B))))))))))))))))))))))))))</f>
        <v>22</v>
      </c>
      <c r="I571" s="122" t="s">
        <v>68</v>
      </c>
      <c r="J571" s="87"/>
      <c r="K571" s="207">
        <v>5203.53</v>
      </c>
      <c r="O571" s="89"/>
      <c r="P571" s="89"/>
      <c r="Q571" s="91"/>
      <c r="R571" s="21"/>
      <c r="S571" s="21"/>
      <c r="T571" s="22"/>
      <c r="U571" s="21"/>
      <c r="V571" s="21"/>
      <c r="W571" s="22"/>
      <c r="X571" s="23"/>
      <c r="Y571" s="23"/>
      <c r="Z571" s="24"/>
      <c r="AA571" s="25" t="e">
        <f>ROUND(#REF!-W571-Z571,2)</f>
        <v>#REF!</v>
      </c>
      <c r="AB571" s="266">
        <f t="shared" si="48"/>
        <v>5203.53</v>
      </c>
      <c r="AC571" s="26"/>
      <c r="AD571" s="26"/>
      <c r="AE571" s="26"/>
      <c r="AF571" s="26"/>
      <c r="AG571" s="27"/>
      <c r="AH571" s="26"/>
      <c r="AI571" s="26"/>
      <c r="AJ571" s="26"/>
      <c r="AK571" s="26"/>
      <c r="AL571" s="26"/>
      <c r="AM571" s="26"/>
      <c r="AN571">
        <v>650</v>
      </c>
    </row>
    <row r="572" spans="1:40" ht="26" x14ac:dyDescent="0.3">
      <c r="A572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72" s="11">
        <v>141</v>
      </c>
      <c r="C572" s="12" t="str">
        <f t="shared" si="49"/>
        <v>2级-4级</v>
      </c>
      <c r="D572" s="12" t="s">
        <v>29</v>
      </c>
      <c r="E572" s="12" t="s">
        <v>50</v>
      </c>
      <c r="F572" s="12" t="s">
        <v>37</v>
      </c>
      <c r="G572" s="12" t="s">
        <v>148</v>
      </c>
      <c r="H572" s="280">
        <f>IF(I572="主营业务收入",1,IF(I572="营业收入",2,IF(I572="租赁收入",3,IF(I572="利息收入",4,IF(I572="企业拆借利息收入",5,IF(I572="其他业务收入",6,IF(I572="其他收入",7,IF(I572="主营业务成本",8,IF(I572="营业成本",9,IF(I572="生产成本",10,IF(I572="其他业务成本",11,IF(I572="主营业务支出",12,IF(I572="其他业务支出",13,IF(I572="营业外支出",14,IF(I572="材料采购",15,IF(I572="库存商品",16,IF(I572="库存内销商品",17,IF(I572="其他应收款",18,IF(I572="长期股权投资",19,IF(I572="其他应付款",20,IF(I572="财务费用",21,IF(I572="管理费用",22,IF(I572="管理费",23,IF(I572="销售费用",24,IF(I572="投资收益",25,IF(I572="资产处置收益",26,B))))))))))))))))))))))))))</f>
        <v>14</v>
      </c>
      <c r="I572" s="122" t="s">
        <v>218</v>
      </c>
      <c r="J572" s="58" t="s">
        <v>219</v>
      </c>
      <c r="K572" s="207">
        <v>4800</v>
      </c>
      <c r="O572" s="89"/>
      <c r="P572" s="89"/>
      <c r="Q572" s="91"/>
      <c r="R572" s="21"/>
      <c r="S572" s="21"/>
      <c r="T572" s="22"/>
      <c r="U572" s="21"/>
      <c r="V572" s="21"/>
      <c r="W572" s="22"/>
      <c r="X572" s="23"/>
      <c r="Y572" s="23"/>
      <c r="Z572" s="24"/>
      <c r="AA572" s="25" t="e">
        <f>ROUND(#REF!-W572-Z572,2)</f>
        <v>#REF!</v>
      </c>
      <c r="AB572" s="266">
        <f t="shared" si="48"/>
        <v>4800</v>
      </c>
      <c r="AC572" s="26"/>
      <c r="AD572" s="26"/>
      <c r="AE572" s="26"/>
      <c r="AF572" s="26"/>
      <c r="AG572" s="27"/>
      <c r="AH572" s="26"/>
      <c r="AI572" s="26"/>
      <c r="AJ572" s="26"/>
      <c r="AK572" s="26"/>
      <c r="AL572" s="26"/>
      <c r="AM572" s="26"/>
      <c r="AN572">
        <v>124</v>
      </c>
    </row>
    <row r="573" spans="1:40" ht="14" x14ac:dyDescent="0.3">
      <c r="A573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73" s="11">
        <v>265</v>
      </c>
      <c r="C573" s="12" t="str">
        <f t="shared" si="49"/>
        <v>4级-3级</v>
      </c>
      <c r="D573" s="12" t="s">
        <v>37</v>
      </c>
      <c r="E573" s="12" t="s">
        <v>66</v>
      </c>
      <c r="F573" s="12" t="s">
        <v>33</v>
      </c>
      <c r="G573" s="12" t="s">
        <v>146</v>
      </c>
      <c r="H573" s="280">
        <f>IF(I573="主营业务收入",1,IF(I573="营业收入",2,IF(I573="租赁收入",3,IF(I573="利息收入",4,IF(I573="企业拆借利息收入",5,IF(I573="其他业务收入",6,IF(I573="其他收入",7,IF(I573="主营业务成本",8,IF(I573="营业成本",9,IF(I573="生产成本",10,IF(I573="其他业务成本",11,IF(I573="主营业务支出",12,IF(I573="其他业务支出",13,IF(I573="营业外支出",14,IF(I573="材料采购",15,IF(I573="库存商品",16,IF(I573="库存内销商品",17,IF(I573="其他应收款",18,IF(I573="长期股权投资",19,IF(I573="其他应付款",20,IF(I573="财务费用",21,IF(I573="管理费用",22,IF(I573="管理费",23,IF(I573="销售费用",24,IF(I573="投资收益",25,IF(I573="资产处置收益",26,B))))))))))))))))))))))))))</f>
        <v>8</v>
      </c>
      <c r="I573" s="122" t="s">
        <v>164</v>
      </c>
      <c r="J573" s="14" t="s">
        <v>209</v>
      </c>
      <c r="K573" s="207">
        <v>4558.68</v>
      </c>
      <c r="O573" s="89"/>
      <c r="P573" s="90"/>
      <c r="Q573" s="91"/>
      <c r="R573" s="21"/>
      <c r="S573" s="21"/>
      <c r="T573" s="22"/>
      <c r="U573" s="21"/>
      <c r="V573" s="21"/>
      <c r="W573" s="22"/>
      <c r="X573" s="23"/>
      <c r="Y573" s="23"/>
      <c r="Z573" s="24"/>
      <c r="AA573" s="25" t="e">
        <f>ROUND(#REF!-W573-Z573,2)</f>
        <v>#REF!</v>
      </c>
      <c r="AB573" s="266">
        <f t="shared" si="48"/>
        <v>4558.68</v>
      </c>
      <c r="AC573" s="26"/>
      <c r="AD573" s="26"/>
      <c r="AE573" s="26"/>
      <c r="AF573" s="26"/>
      <c r="AG573" s="27"/>
      <c r="AH573" s="26"/>
      <c r="AI573" s="26"/>
      <c r="AJ573" s="26"/>
      <c r="AK573" s="26"/>
      <c r="AL573" s="26"/>
      <c r="AM573" s="26"/>
      <c r="AN573">
        <v>215</v>
      </c>
    </row>
    <row r="574" spans="1:40" ht="14" x14ac:dyDescent="0.3">
      <c r="A574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574" s="11">
        <v>506</v>
      </c>
      <c r="C574" s="12" t="str">
        <f t="shared" si="49"/>
        <v>2级-1级</v>
      </c>
      <c r="D574" s="12" t="s">
        <v>29</v>
      </c>
      <c r="E574" s="13" t="s">
        <v>56</v>
      </c>
      <c r="F574" s="12" t="s">
        <v>27</v>
      </c>
      <c r="G574" s="12" t="s">
        <v>28</v>
      </c>
      <c r="H574" s="280">
        <f>IF(I574="主营业务收入",1,IF(I574="营业收入",2,IF(I574="租赁收入",3,IF(I574="利息收入",4,IF(I574="企业拆借利息收入",5,IF(I574="其他业务收入",6,IF(I574="其他收入",7,IF(I574="主营业务成本",8,IF(I574="营业成本",9,IF(I574="生产成本",10,IF(I574="其他业务成本",11,IF(I574="主营业务支出",12,IF(I574="其他业务支出",13,IF(I574="营业外支出",14,IF(I574="材料采购",15,IF(I574="库存商品",16,IF(I574="库存内销商品",17,IF(I574="其他应收款",18,IF(I574="长期股权投资",19,IF(I574="其他应付款",20,IF(I574="财务费用",21,IF(I574="管理费用",22,IF(I574="管理费",23,IF(I574="销售费用",24,IF(I574="投资收益",25,IF(I574="资产处置收益",26,B))))))))))))))))))))))))))</f>
        <v>22</v>
      </c>
      <c r="I574" s="122" t="s">
        <v>68</v>
      </c>
      <c r="J574" s="203" t="s">
        <v>656</v>
      </c>
      <c r="K574" s="399">
        <v>4547.17</v>
      </c>
      <c r="O574" s="89"/>
      <c r="P574" s="89"/>
      <c r="Q574" s="89"/>
      <c r="R574" s="21"/>
      <c r="S574" s="66"/>
      <c r="T574" s="66"/>
      <c r="U574" s="67"/>
      <c r="V574" s="66"/>
      <c r="W574" s="66"/>
      <c r="X574" s="67"/>
      <c r="Y574" s="68"/>
      <c r="Z574" s="68"/>
      <c r="AA574" s="25" t="e">
        <f>ROUND(#REF!-W574-Z574,2)</f>
        <v>#REF!</v>
      </c>
      <c r="AB574" s="266">
        <f t="shared" si="48"/>
        <v>4547.17</v>
      </c>
      <c r="AC574" s="26"/>
      <c r="AD574" s="71"/>
      <c r="AE574" s="71"/>
      <c r="AF574" s="71"/>
      <c r="AG574" s="71"/>
      <c r="AH574" s="72"/>
      <c r="AI574" s="71"/>
      <c r="AJ574" s="71"/>
      <c r="AK574" s="71"/>
      <c r="AL574" s="71"/>
      <c r="AM574" s="71"/>
      <c r="AN574">
        <v>400</v>
      </c>
    </row>
    <row r="575" spans="1:40" ht="14" x14ac:dyDescent="0.3">
      <c r="A575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75" s="11">
        <v>264</v>
      </c>
      <c r="C575" s="12" t="str">
        <f t="shared" si="49"/>
        <v>4级-3级</v>
      </c>
      <c r="D575" s="12" t="s">
        <v>37</v>
      </c>
      <c r="E575" s="12" t="s">
        <v>66</v>
      </c>
      <c r="F575" s="12" t="s">
        <v>33</v>
      </c>
      <c r="G575" s="12" t="s">
        <v>146</v>
      </c>
      <c r="H575" s="280">
        <f>IF(I575="主营业务收入",1,IF(I575="营业收入",2,IF(I575="租赁收入",3,IF(I575="利息收入",4,IF(I575="企业拆借利息收入",5,IF(I575="其他业务收入",6,IF(I575="其他收入",7,IF(I575="主营业务成本",8,IF(I575="营业成本",9,IF(I575="生产成本",10,IF(I575="其他业务成本",11,IF(I575="主营业务支出",12,IF(I575="其他业务支出",13,IF(I575="营业外支出",14,IF(I575="材料采购",15,IF(I575="库存商品",16,IF(I575="库存内销商品",17,IF(I575="其他应收款",18,IF(I575="长期股权投资",19,IF(I575="其他应付款",20,IF(I575="财务费用",21,IF(I575="管理费用",22,IF(I575="管理费",23,IF(I575="销售费用",24,IF(I575="投资收益",25,IF(I575="资产处置收益",26,B))))))))))))))))))))))))))</f>
        <v>8</v>
      </c>
      <c r="I575" s="122" t="s">
        <v>164</v>
      </c>
      <c r="J575" s="16"/>
      <c r="K575" s="207">
        <v>4528.32</v>
      </c>
      <c r="O575" s="89"/>
      <c r="P575" s="89"/>
      <c r="Q575" s="91"/>
      <c r="R575" s="21"/>
      <c r="S575" s="21"/>
      <c r="T575" s="22"/>
      <c r="U575" s="21"/>
      <c r="V575" s="21"/>
      <c r="W575" s="22"/>
      <c r="X575" s="23"/>
      <c r="Y575" s="23"/>
      <c r="Z575" s="24"/>
      <c r="AA575" s="25" t="e">
        <f>ROUND(#REF!-W575-Z575,2)</f>
        <v>#REF!</v>
      </c>
      <c r="AB575" s="266">
        <f t="shared" ref="AB575:AB606" si="50">ROUND(K575+Q575-T575,2)</f>
        <v>4528.32</v>
      </c>
      <c r="AC575" s="26"/>
      <c r="AD575" s="26"/>
      <c r="AE575" s="26"/>
      <c r="AF575" s="26"/>
      <c r="AG575" s="27"/>
      <c r="AH575" s="26"/>
      <c r="AI575" s="26"/>
      <c r="AJ575" s="26"/>
      <c r="AK575" s="26"/>
      <c r="AL575" s="26"/>
      <c r="AM575" s="26"/>
      <c r="AN575">
        <v>214</v>
      </c>
    </row>
    <row r="576" spans="1:40" ht="14" x14ac:dyDescent="0.3">
      <c r="A57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76" s="11">
        <v>782</v>
      </c>
      <c r="C576" s="12" t="str">
        <f t="shared" si="49"/>
        <v>2级-3级</v>
      </c>
      <c r="D576" s="12" t="s">
        <v>29</v>
      </c>
      <c r="E576" s="12" t="s">
        <v>44</v>
      </c>
      <c r="F576" s="12" t="s">
        <v>33</v>
      </c>
      <c r="G576" s="85" t="s">
        <v>463</v>
      </c>
      <c r="H576" s="280">
        <f>IF(I576="主营业务收入",1,IF(I576="营业收入",2,IF(I576="租赁收入",3,IF(I576="利息收入",4,IF(I576="企业拆借利息收入",5,IF(I576="其他业务收入",6,IF(I576="其他收入",7,IF(I576="主营业务成本",8,IF(I576="营业成本",9,IF(I576="生产成本",10,IF(I576="其他业务成本",11,IF(I576="主营业务支出",12,IF(I576="其他业务支出",13,IF(I576="营业外支出",14,IF(I576="材料采购",15,IF(I576="库存商品",16,IF(I576="库存内销商品",17,IF(I576="其他应收款",18,IF(I576="长期股权投资",19,IF(I576="其他应付款",20,IF(I576="财务费用",21,IF(I576="管理费用",22,IF(I576="管理费",23,IF(I576="销售费用",24,IF(I576="投资收益",25,IF(I576="资产处置收益",26,B))))))))))))))))))))))))))</f>
        <v>24</v>
      </c>
      <c r="I576" s="363" t="s">
        <v>115</v>
      </c>
      <c r="J576" s="87" t="s">
        <v>625</v>
      </c>
      <c r="K576" s="207">
        <v>4336.29</v>
      </c>
      <c r="O576" s="89"/>
      <c r="P576" s="89"/>
      <c r="Q576" s="91"/>
      <c r="R576" s="21"/>
      <c r="S576" s="21"/>
      <c r="T576" s="22"/>
      <c r="U576" s="21"/>
      <c r="V576" s="21"/>
      <c r="W576" s="22"/>
      <c r="X576" s="23"/>
      <c r="Y576" s="23"/>
      <c r="Z576" s="24"/>
      <c r="AA576" s="25" t="e">
        <f>ROUND(#REF!-W576-Z576,2)</f>
        <v>#REF!</v>
      </c>
      <c r="AB576" s="266">
        <f t="shared" si="50"/>
        <v>4336.29</v>
      </c>
      <c r="AC576" s="26"/>
      <c r="AD576" s="26"/>
      <c r="AE576" s="26"/>
      <c r="AF576" s="26"/>
      <c r="AG576" s="27"/>
      <c r="AH576" s="26"/>
      <c r="AI576" s="26"/>
      <c r="AJ576" s="26"/>
      <c r="AK576" s="26"/>
      <c r="AL576" s="26"/>
      <c r="AM576" s="26"/>
      <c r="AN576">
        <v>654</v>
      </c>
    </row>
    <row r="577" spans="1:40" ht="14" x14ac:dyDescent="0.3">
      <c r="A577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77" s="11">
        <v>172</v>
      </c>
      <c r="C577" s="12" t="str">
        <f t="shared" si="49"/>
        <v>3级-2级</v>
      </c>
      <c r="D577" s="12" t="s">
        <v>33</v>
      </c>
      <c r="E577" s="12" t="s">
        <v>233</v>
      </c>
      <c r="F577" s="12" t="s">
        <v>29</v>
      </c>
      <c r="G577" s="12" t="s">
        <v>163</v>
      </c>
      <c r="H577" s="280">
        <f>IF(I577="主营业务收入",1,IF(I577="营业收入",2,IF(I577="租赁收入",3,IF(I577="利息收入",4,IF(I577="企业拆借利息收入",5,IF(I577="其他业务收入",6,IF(I577="其他收入",7,IF(I577="主营业务成本",8,IF(I577="营业成本",9,IF(I577="生产成本",10,IF(I577="其他业务成本",11,IF(I577="主营业务支出",12,IF(I577="其他业务支出",13,IF(I577="营业外支出",14,IF(I577="材料采购",15,IF(I577="库存商品",16,IF(I577="库存内销商品",17,IF(I577="其他应收款",18,IF(I577="长期股权投资",19,IF(I577="其他应付款",20,IF(I577="财务费用",21,IF(I577="管理费用",22,IF(I577="管理费",23,IF(I577="销售费用",24,IF(I577="投资收益",25,IF(I577="资产处置收益",26,B))))))))))))))))))))))))))</f>
        <v>8</v>
      </c>
      <c r="I577" s="122" t="s">
        <v>164</v>
      </c>
      <c r="J577" s="14" t="s">
        <v>234</v>
      </c>
      <c r="K577" s="207">
        <v>4194.6899999999996</v>
      </c>
      <c r="O577" s="89"/>
      <c r="P577" s="89"/>
      <c r="Q577" s="91"/>
      <c r="R577" s="21"/>
      <c r="S577" s="21"/>
      <c r="T577" s="22"/>
      <c r="U577" s="21"/>
      <c r="V577" s="21"/>
      <c r="W577" s="22"/>
      <c r="X577" s="23"/>
      <c r="Y577" s="23"/>
      <c r="Z577" s="24"/>
      <c r="AA577" s="25" t="e">
        <f>ROUND(#REF!-W577-Z577,2)</f>
        <v>#REF!</v>
      </c>
      <c r="AB577" s="266">
        <f t="shared" si="50"/>
        <v>4194.6899999999996</v>
      </c>
      <c r="AC577" s="26"/>
      <c r="AD577" s="26"/>
      <c r="AE577" s="26"/>
      <c r="AF577" s="26"/>
      <c r="AG577" s="27"/>
      <c r="AH577" s="26"/>
      <c r="AI577" s="26"/>
      <c r="AJ577" s="26"/>
      <c r="AK577" s="26"/>
      <c r="AL577" s="26"/>
      <c r="AM577" s="26"/>
      <c r="AN577">
        <v>155</v>
      </c>
    </row>
    <row r="578" spans="1:40" ht="14" x14ac:dyDescent="0.3">
      <c r="A578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578" s="11">
        <v>544</v>
      </c>
      <c r="C578" s="12" t="s">
        <v>496</v>
      </c>
      <c r="D578" s="12" t="s">
        <v>33</v>
      </c>
      <c r="E578" s="12" t="s">
        <v>114</v>
      </c>
      <c r="F578" s="12" t="s">
        <v>33</v>
      </c>
      <c r="G578" s="12" t="s">
        <v>446</v>
      </c>
      <c r="H578" s="280">
        <f>IF(I578="主营业务收入",1,IF(I578="营业收入",2,IF(I578="租赁收入",3,IF(I578="利息收入",4,IF(I578="企业拆借利息收入",5,IF(I578="其他业务收入",6,IF(I578="其他收入",7,IF(I578="主营业务成本",8,IF(I578="营业成本",9,IF(I578="生产成本",10,IF(I578="其他业务成本",11,IF(I578="主营业务支出",12,IF(I578="其他业务支出",13,IF(I578="营业外支出",14,IF(I578="材料采购",15,IF(I578="库存商品",16,IF(I578="库存内销商品",17,IF(I578="其他应收款",18,IF(I578="长期股权投资",19,IF(I578="其他应付款",20,IF(I578="财务费用",21,IF(I578="管理费用",22,IF(I578="管理费",23,IF(I578="销售费用",24,IF(I578="投资收益",25,IF(I578="资产处置收益",26,B))))))))))))))))))))))))))</f>
        <v>8</v>
      </c>
      <c r="I578" s="122" t="s">
        <v>164</v>
      </c>
      <c r="J578" s="16"/>
      <c r="K578" s="207">
        <v>4141.59</v>
      </c>
      <c r="O578" s="89"/>
      <c r="P578" s="89"/>
      <c r="Q578" s="91"/>
      <c r="R578" s="21"/>
      <c r="S578" s="21"/>
      <c r="T578" s="22"/>
      <c r="U578" s="21"/>
      <c r="V578" s="21"/>
      <c r="W578" s="22"/>
      <c r="X578" s="23"/>
      <c r="Y578" s="23"/>
      <c r="Z578" s="24"/>
      <c r="AA578" s="25" t="e">
        <f>ROUND(#REF!-W578-Z578,2)</f>
        <v>#REF!</v>
      </c>
      <c r="AB578" s="266">
        <f t="shared" si="50"/>
        <v>4141.59</v>
      </c>
      <c r="AC578" s="26"/>
      <c r="AD578" s="26"/>
      <c r="AE578" s="26"/>
      <c r="AF578" s="26"/>
      <c r="AG578" s="27"/>
      <c r="AH578" s="26"/>
      <c r="AI578" s="26"/>
      <c r="AJ578" s="26"/>
      <c r="AK578" s="26"/>
      <c r="AL578" s="26"/>
      <c r="AM578" s="26"/>
      <c r="AN578">
        <v>433</v>
      </c>
    </row>
    <row r="579" spans="1:40" ht="14" x14ac:dyDescent="0.3">
      <c r="A579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579" s="255">
        <v>507</v>
      </c>
      <c r="C579" s="12" t="str">
        <f t="shared" ref="C579:C611" si="51">TEXT(D579,"000")&amp;"-"&amp;TEXT(F579,"000")</f>
        <v>2级-2级</v>
      </c>
      <c r="D579" s="12" t="s">
        <v>29</v>
      </c>
      <c r="E579" s="13" t="s">
        <v>56</v>
      </c>
      <c r="F579" s="12" t="s">
        <v>29</v>
      </c>
      <c r="G579" s="12" t="s">
        <v>54</v>
      </c>
      <c r="H579" s="280">
        <f>IF(I579="主营业务收入",1,IF(I579="营业收入",2,IF(I579="租赁收入",3,IF(I579="利息收入",4,IF(I579="企业拆借利息收入",5,IF(I579="其他业务收入",6,IF(I579="其他收入",7,IF(I579="主营业务成本",8,IF(I579="营业成本",9,IF(I579="生产成本",10,IF(I579="其他业务成本",11,IF(I579="主营业务支出",12,IF(I579="其他业务支出",13,IF(I579="营业外支出",14,IF(I579="材料采购",15,IF(I579="库存商品",16,IF(I579="库存内销商品",17,IF(I579="其他应收款",18,IF(I579="长期股权投资",19,IF(I579="其他应付款",20,IF(I579="财务费用",21,IF(I579="管理费用",22,IF(I579="管理费",23,IF(I579="销售费用",24,IF(I579="投资收益",25,IF(I579="资产处置收益",26,B))))))))))))))))))))))))))</f>
        <v>22</v>
      </c>
      <c r="I579" s="122" t="s">
        <v>68</v>
      </c>
      <c r="J579" s="204" t="s">
        <v>657</v>
      </c>
      <c r="K579" s="405">
        <v>4000</v>
      </c>
      <c r="O579" s="89"/>
      <c r="P579" s="89"/>
      <c r="Q579" s="89"/>
      <c r="R579" s="21"/>
      <c r="S579" s="66"/>
      <c r="T579" s="66"/>
      <c r="U579" s="67"/>
      <c r="V579" s="66"/>
      <c r="W579" s="66"/>
      <c r="X579" s="67"/>
      <c r="Y579" s="68"/>
      <c r="Z579" s="68"/>
      <c r="AA579" s="25" t="e">
        <f>ROUND(#REF!-W579-Z579,2)</f>
        <v>#REF!</v>
      </c>
      <c r="AB579" s="266">
        <f t="shared" si="50"/>
        <v>4000</v>
      </c>
      <c r="AC579" s="26"/>
      <c r="AD579" s="71"/>
      <c r="AE579" s="71"/>
      <c r="AF579" s="71"/>
      <c r="AG579" s="71"/>
      <c r="AH579" s="72"/>
      <c r="AI579" s="71"/>
      <c r="AJ579" s="71"/>
      <c r="AK579" s="71"/>
      <c r="AL579" s="71"/>
      <c r="AM579" s="71"/>
      <c r="AN579">
        <v>401</v>
      </c>
    </row>
    <row r="580" spans="1:40" ht="14" x14ac:dyDescent="0.3">
      <c r="A580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580" s="11">
        <v>40</v>
      </c>
      <c r="C580" s="12" t="str">
        <f t="shared" si="51"/>
        <v>3级-3级</v>
      </c>
      <c r="D580" s="12" t="s">
        <v>79</v>
      </c>
      <c r="E580" s="12" t="s">
        <v>81</v>
      </c>
      <c r="F580" s="12" t="s">
        <v>79</v>
      </c>
      <c r="G580" s="12" t="s">
        <v>117</v>
      </c>
      <c r="H580" s="280">
        <f>IF(I580="主营业务收入",1,IF(I580="营业收入",2,IF(I580="租赁收入",3,IF(I580="利息收入",4,IF(I580="企业拆借利息收入",5,IF(I580="其他业务收入",6,IF(I580="其他收入",7,IF(I580="主营业务成本",8,IF(I580="营业成本",9,IF(I580="生产成本",10,IF(I580="其他业务成本",11,IF(I580="主营业务支出",12,IF(I580="其他业务支出",13,IF(I580="营业外支出",14,IF(I580="材料采购",15,IF(I580="库存商品",16,IF(I580="库存内销商品",17,IF(I580="其他应收款",18,IF(I580="长期股权投资",19,IF(I580="其他应付款",20,IF(I580="财务费用",21,IF(I580="管理费用",22,IF(I580="管理费",23,IF(I580="销售费用",24,IF(I580="投资收益",25,IF(I580="资产处置收益",26,B))))))))))))))))))))))))))</f>
        <v>24</v>
      </c>
      <c r="I580" s="122" t="s">
        <v>115</v>
      </c>
      <c r="J580" s="16" t="s">
        <v>118</v>
      </c>
      <c r="K580" s="207">
        <v>3989</v>
      </c>
      <c r="O580" s="89"/>
      <c r="P580" s="89"/>
      <c r="Q580" s="91"/>
      <c r="R580" s="21"/>
      <c r="S580" s="21"/>
      <c r="T580" s="22"/>
      <c r="U580" s="21"/>
      <c r="V580" s="21"/>
      <c r="W580" s="22"/>
      <c r="X580" s="23"/>
      <c r="Y580" s="23"/>
      <c r="Z580" s="24"/>
      <c r="AA580" s="25" t="e">
        <f>ROUND(#REF!-W580-Z580,2)</f>
        <v>#REF!</v>
      </c>
      <c r="AB580" s="266">
        <f t="shared" si="50"/>
        <v>3989</v>
      </c>
      <c r="AC580" s="26"/>
      <c r="AD580" s="26"/>
      <c r="AE580" s="26"/>
      <c r="AF580" s="26"/>
      <c r="AG580" s="27"/>
      <c r="AH580" s="26"/>
      <c r="AI580" s="26"/>
      <c r="AJ580" s="26"/>
      <c r="AK580" s="26"/>
      <c r="AL580" s="26"/>
      <c r="AM580" s="26"/>
      <c r="AN580">
        <v>35</v>
      </c>
    </row>
    <row r="581" spans="1:40" ht="14" x14ac:dyDescent="0.3">
      <c r="A581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81" s="11">
        <v>149</v>
      </c>
      <c r="C581" s="12" t="str">
        <f t="shared" si="51"/>
        <v>2级-3级</v>
      </c>
      <c r="D581" s="12" t="s">
        <v>29</v>
      </c>
      <c r="E581" s="12" t="s">
        <v>50</v>
      </c>
      <c r="F581" s="12" t="s">
        <v>33</v>
      </c>
      <c r="G581" s="12" t="s">
        <v>117</v>
      </c>
      <c r="H581" s="280">
        <f>IF(I581="主营业务收入",1,IF(I581="营业收入",2,IF(I581="租赁收入",3,IF(I581="利息收入",4,IF(I581="企业拆借利息收入",5,IF(I581="其他业务收入",6,IF(I581="其他收入",7,IF(I581="主营业务成本",8,IF(I581="营业成本",9,IF(I581="生产成本",10,IF(I581="其他业务成本",11,IF(I581="主营业务支出",12,IF(I581="其他业务支出",13,IF(I581="营业外支出",14,IF(I581="材料采购",15,IF(I581="库存商品",16,IF(I581="库存内销商品",17,IF(I581="其他应收款",18,IF(I581="长期股权投资",19,IF(I581="其他应付款",20,IF(I581="财务费用",21,IF(I581="管理费用",22,IF(I581="管理费",23,IF(I581="销售费用",24,IF(I581="投资收益",25,IF(I581="资产处置收益",26,B))))))))))))))))))))))))))</f>
        <v>22</v>
      </c>
      <c r="I581" s="122" t="s">
        <v>68</v>
      </c>
      <c r="J581" s="14" t="s">
        <v>227</v>
      </c>
      <c r="K581" s="207">
        <v>3850</v>
      </c>
      <c r="O581" s="89"/>
      <c r="P581" s="104"/>
      <c r="Q581" s="91"/>
      <c r="R581" s="21"/>
      <c r="S581" s="21"/>
      <c r="T581" s="22"/>
      <c r="U581" s="21"/>
      <c r="V581" s="21"/>
      <c r="W581" s="22"/>
      <c r="X581" s="23"/>
      <c r="Y581" s="23"/>
      <c r="Z581" s="24"/>
      <c r="AA581" s="25" t="e">
        <f>ROUND(#REF!-W581-Z581,2)</f>
        <v>#REF!</v>
      </c>
      <c r="AB581" s="266">
        <f t="shared" si="50"/>
        <v>3850</v>
      </c>
      <c r="AC581" s="26"/>
      <c r="AD581" s="26"/>
      <c r="AE581" s="26"/>
      <c r="AF581" s="26"/>
      <c r="AG581" s="27"/>
      <c r="AH581" s="26"/>
      <c r="AI581" s="26"/>
      <c r="AJ581" s="26"/>
      <c r="AK581" s="26"/>
      <c r="AL581" s="26"/>
      <c r="AM581" s="26"/>
      <c r="AN581">
        <v>132</v>
      </c>
    </row>
    <row r="582" spans="1:40" ht="14" x14ac:dyDescent="0.3">
      <c r="A582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82" s="11">
        <v>81</v>
      </c>
      <c r="C582" s="12" t="str">
        <f t="shared" si="51"/>
        <v>3级-2级</v>
      </c>
      <c r="D582" s="12" t="s">
        <v>33</v>
      </c>
      <c r="E582" s="12" t="s">
        <v>127</v>
      </c>
      <c r="F582" s="12" t="s">
        <v>29</v>
      </c>
      <c r="G582" s="12" t="s">
        <v>47</v>
      </c>
      <c r="H582" s="280">
        <f>IF(I582="主营业务收入",1,IF(I582="营业收入",2,IF(I582="租赁收入",3,IF(I582="利息收入",4,IF(I582="企业拆借利息收入",5,IF(I582="其他业务收入",6,IF(I582="其他收入",7,IF(I582="主营业务成本",8,IF(I582="营业成本",9,IF(I582="生产成本",10,IF(I582="其他业务成本",11,IF(I582="主营业务支出",12,IF(I582="其他业务支出",13,IF(I582="营业外支出",14,IF(I582="材料采购",15,IF(I582="库存商品",16,IF(I582="库存内销商品",17,IF(I582="其他应收款",18,IF(I582="长期股权投资",19,IF(I582="其他应付款",20,IF(I582="财务费用",21,IF(I582="管理费用",22,IF(I582="管理费",23,IF(I582="销售费用",24,IF(I582="投资收益",25,IF(I582="资产处置收益",26,B))))))))))))))))))))))))))</f>
        <v>9</v>
      </c>
      <c r="I582" s="122" t="s">
        <v>108</v>
      </c>
      <c r="J582" s="16"/>
      <c r="K582" s="207">
        <v>3699.62</v>
      </c>
      <c r="O582" s="89"/>
      <c r="P582" s="89"/>
      <c r="Q582" s="91"/>
      <c r="R582" s="21"/>
      <c r="S582" s="21"/>
      <c r="T582" s="22"/>
      <c r="U582" s="21"/>
      <c r="V582" s="21"/>
      <c r="W582" s="22"/>
      <c r="X582" s="23"/>
      <c r="Y582" s="23"/>
      <c r="Z582" s="24"/>
      <c r="AA582" s="25" t="e">
        <f>ROUND(#REF!-W582-Z582,2)</f>
        <v>#REF!</v>
      </c>
      <c r="AB582" s="266">
        <f t="shared" si="50"/>
        <v>3699.62</v>
      </c>
      <c r="AC582" s="26"/>
      <c r="AD582" s="26"/>
      <c r="AE582" s="26"/>
      <c r="AF582" s="26"/>
      <c r="AG582" s="27"/>
      <c r="AH582" s="26"/>
      <c r="AI582" s="26"/>
      <c r="AJ582" s="26"/>
      <c r="AK582" s="26"/>
      <c r="AL582" s="26"/>
      <c r="AM582" s="26"/>
      <c r="AN582">
        <v>68</v>
      </c>
    </row>
    <row r="583" spans="1:40" ht="14" x14ac:dyDescent="0.3">
      <c r="A583" s="174" t="str">
        <f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583" s="11">
        <v>119</v>
      </c>
      <c r="C583" s="12" t="str">
        <f t="shared" si="51"/>
        <v>2级-3级</v>
      </c>
      <c r="D583" s="12" t="s">
        <v>178</v>
      </c>
      <c r="E583" s="262" t="s">
        <v>179</v>
      </c>
      <c r="F583" s="263" t="s">
        <v>187</v>
      </c>
      <c r="G583" s="176" t="s">
        <v>191</v>
      </c>
      <c r="H583" s="280">
        <f>IF(I583="主营业务收入",1,IF(I583="营业收入",2,IF(I583="租赁收入",3,IF(I583="利息收入",4,IF(I583="企业拆借利息收入",5,IF(I583="其他业务收入",6,IF(I583="其他收入",7,IF(I583="主营业务成本",8,IF(I583="营业成本",9,IF(I583="生产成本",10,IF(I583="其他业务成本",11,IF(I583="主营业务支出",12,IF(I583="其他业务支出",13,IF(I583="营业外支出",14,IF(I583="材料采购",15,IF(I583="库存商品",16,IF(I583="库存内销商品",17,IF(I583="其他应收款",18,IF(I583="长期股权投资",19,IF(I583="其他应付款",20,IF(I583="财务费用",21,IF(I583="管理费用",22,IF(I583="管理费",23,IF(I583="销售费用",24,IF(I583="投资收益",25,IF(I583="资产处置收益",26,B))))))))))))))))))))))))))</f>
        <v>22</v>
      </c>
      <c r="I583" s="182" t="s">
        <v>68</v>
      </c>
      <c r="J583" s="176" t="s">
        <v>193</v>
      </c>
      <c r="K583" s="403">
        <v>3498.7</v>
      </c>
      <c r="O583" s="176"/>
      <c r="P583" s="90"/>
      <c r="Q583" s="50"/>
      <c r="R583" s="303"/>
      <c r="S583" s="303"/>
      <c r="T583" s="304"/>
      <c r="U583" s="303"/>
      <c r="V583" s="51"/>
      <c r="W583" s="52"/>
      <c r="X583" s="53"/>
      <c r="Y583" s="53"/>
      <c r="Z583" s="54"/>
      <c r="AA583" s="25" t="e">
        <f>ROUND(#REF!-W583-Z583,2)</f>
        <v>#REF!</v>
      </c>
      <c r="AB583" s="266">
        <f t="shared" si="50"/>
        <v>3498.7</v>
      </c>
      <c r="AC583" s="56"/>
      <c r="AD583" s="56"/>
      <c r="AE583" s="56"/>
      <c r="AF583" s="56"/>
      <c r="AG583" s="57"/>
      <c r="AH583" s="56"/>
      <c r="AI583" s="56"/>
      <c r="AJ583" s="56"/>
      <c r="AK583" s="56"/>
      <c r="AL583" s="56"/>
      <c r="AM583" s="56"/>
      <c r="AN583">
        <v>105</v>
      </c>
    </row>
    <row r="584" spans="1:40" ht="14" x14ac:dyDescent="0.3">
      <c r="A584" s="174" t="str">
        <f>HYPERLINK("C:\Users\chizh\Desktop\ffcell\提取结果.xlsx#'2内部关联交易-1'!A1","[提取结果.xlsx]2内部关联交易-1")</f>
        <v>[提取结果.xlsx]2内部关联交易-1</v>
      </c>
      <c r="B584" s="11">
        <v>485</v>
      </c>
      <c r="C584" s="12" t="str">
        <f t="shared" si="51"/>
        <v>3级-3级</v>
      </c>
      <c r="D584" s="12" t="s">
        <v>33</v>
      </c>
      <c r="E584" s="85" t="s">
        <v>449</v>
      </c>
      <c r="F584" s="12" t="s">
        <v>33</v>
      </c>
      <c r="G584" s="13" t="s">
        <v>146</v>
      </c>
      <c r="H584" s="280">
        <f>IF(I584="主营业务收入",1,IF(I584="营业收入",2,IF(I584="租赁收入",3,IF(I584="利息收入",4,IF(I584="企业拆借利息收入",5,IF(I584="其他业务收入",6,IF(I584="其他收入",7,IF(I584="主营业务成本",8,IF(I584="营业成本",9,IF(I584="生产成本",10,IF(I584="其他业务成本",11,IF(I584="主营业务支出",12,IF(I584="其他业务支出",13,IF(I584="营业外支出",14,IF(I584="材料采购",15,IF(I584="库存商品",16,IF(I584="库存内销商品",17,IF(I584="其他应收款",18,IF(I584="长期股权投资",19,IF(I584="其他应付款",20,IF(I584="财务费用",21,IF(I584="管理费用",22,IF(I584="管理费",23,IF(I584="销售费用",24,IF(I584="投资收益",25,IF(I584="资产处置收益",26,B))))))))))))))))))))))))))</f>
        <v>22</v>
      </c>
      <c r="I584" s="122" t="s">
        <v>68</v>
      </c>
      <c r="J584" s="87" t="s">
        <v>465</v>
      </c>
      <c r="K584" s="207">
        <v>3398.23</v>
      </c>
      <c r="O584" s="92"/>
      <c r="P584" s="87"/>
      <c r="Q584" s="17"/>
      <c r="R584" s="21"/>
      <c r="S584" s="21"/>
      <c r="T584" s="22"/>
      <c r="U584" s="21"/>
      <c r="V584" s="21"/>
      <c r="W584" s="22"/>
      <c r="X584" s="23"/>
      <c r="Y584" s="23"/>
      <c r="Z584" s="24"/>
      <c r="AA584" s="25" t="e">
        <f>ROUND(#REF!-W584-Z584,2)</f>
        <v>#REF!</v>
      </c>
      <c r="AB584" s="266">
        <f t="shared" si="50"/>
        <v>3398.23</v>
      </c>
      <c r="AC584" s="26"/>
      <c r="AD584" s="26"/>
      <c r="AE584" s="26"/>
      <c r="AF584" s="26"/>
      <c r="AG584" s="27"/>
      <c r="AH584" s="26"/>
      <c r="AI584" s="26"/>
      <c r="AJ584" s="26"/>
      <c r="AK584" s="26"/>
      <c r="AL584" s="26"/>
      <c r="AM584" s="26"/>
      <c r="AN584">
        <v>381</v>
      </c>
    </row>
    <row r="585" spans="1:40" ht="14" x14ac:dyDescent="0.3">
      <c r="A58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85" s="11">
        <v>769</v>
      </c>
      <c r="C585" s="12" t="str">
        <f t="shared" si="51"/>
        <v>2级-4级</v>
      </c>
      <c r="D585" s="12" t="s">
        <v>29</v>
      </c>
      <c r="E585" s="12" t="s">
        <v>44</v>
      </c>
      <c r="F585" s="12" t="s">
        <v>37</v>
      </c>
      <c r="G585" s="12" t="s">
        <v>38</v>
      </c>
      <c r="H585" s="280">
        <f>IF(I585="主营业务收入",1,IF(I585="营业收入",2,IF(I585="租赁收入",3,IF(I585="利息收入",4,IF(I585="企业拆借利息收入",5,IF(I585="其他业务收入",6,IF(I585="其他收入",7,IF(I585="主营业务成本",8,IF(I585="营业成本",9,IF(I585="生产成本",10,IF(I585="其他业务成本",11,IF(I585="主营业务支出",12,IF(I585="其他业务支出",13,IF(I585="营业外支出",14,IF(I585="材料采购",15,IF(I585="库存商品",16,IF(I585="库存内销商品",17,IF(I585="其他应收款",18,IF(I585="长期股权投资",19,IF(I585="其他应付款",20,IF(I585="财务费用",21,IF(I585="管理费用",22,IF(I585="管理费",23,IF(I585="销售费用",24,IF(I585="投资收益",25,IF(I585="资产处置收益",26,B))))))))))))))))))))))))))</f>
        <v>8</v>
      </c>
      <c r="I585" s="122" t="s">
        <v>164</v>
      </c>
      <c r="J585" s="16"/>
      <c r="K585" s="207">
        <v>3391.14</v>
      </c>
      <c r="O585" s="89"/>
      <c r="P585" s="89"/>
      <c r="Q585" s="91"/>
      <c r="R585" s="21"/>
      <c r="S585" s="21"/>
      <c r="T585" s="22"/>
      <c r="U585" s="21"/>
      <c r="V585" s="21"/>
      <c r="W585" s="22"/>
      <c r="X585" s="23"/>
      <c r="Y585" s="23"/>
      <c r="Z585" s="24"/>
      <c r="AA585" s="25" t="e">
        <f>ROUND(#REF!-W585-Z585,2)</f>
        <v>#REF!</v>
      </c>
      <c r="AB585" s="266">
        <f t="shared" si="50"/>
        <v>3391.14</v>
      </c>
      <c r="AC585" s="26"/>
      <c r="AD585" s="26"/>
      <c r="AE585" s="26"/>
      <c r="AF585" s="26"/>
      <c r="AG585" s="27"/>
      <c r="AH585" s="26"/>
      <c r="AI585" s="26"/>
      <c r="AJ585" s="26"/>
      <c r="AK585" s="26"/>
      <c r="AL585" s="26"/>
      <c r="AM585" s="26"/>
      <c r="AN585">
        <v>642</v>
      </c>
    </row>
    <row r="586" spans="1:40" ht="14" x14ac:dyDescent="0.3">
      <c r="A58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86" s="11">
        <v>780</v>
      </c>
      <c r="C586" s="12" t="str">
        <f t="shared" si="51"/>
        <v>2级-2级</v>
      </c>
      <c r="D586" s="12" t="s">
        <v>29</v>
      </c>
      <c r="E586" s="12" t="s">
        <v>44</v>
      </c>
      <c r="F586" s="12" t="s">
        <v>29</v>
      </c>
      <c r="G586" s="12" t="s">
        <v>163</v>
      </c>
      <c r="H586" s="280">
        <f>IF(I586="主营业务收入",1,IF(I586="营业收入",2,IF(I586="租赁收入",3,IF(I586="利息收入",4,IF(I586="企业拆借利息收入",5,IF(I586="其他业务收入",6,IF(I586="其他收入",7,IF(I586="主营业务成本",8,IF(I586="营业成本",9,IF(I586="生产成本",10,IF(I586="其他业务成本",11,IF(I586="主营业务支出",12,IF(I586="其他业务支出",13,IF(I586="营业外支出",14,IF(I586="材料采购",15,IF(I586="库存商品",16,IF(I586="库存内销商品",17,IF(I586="其他应收款",18,IF(I586="长期股权投资",19,IF(I586="其他应付款",20,IF(I586="财务费用",21,IF(I586="管理费用",22,IF(I586="管理费",23,IF(I586="销售费用",24,IF(I586="投资收益",25,IF(I586="资产处置收益",26,B))))))))))))))))))))))))))</f>
        <v>22</v>
      </c>
      <c r="I586" s="122" t="s">
        <v>68</v>
      </c>
      <c r="J586" s="87" t="s">
        <v>605</v>
      </c>
      <c r="K586" s="207">
        <v>3327.43</v>
      </c>
      <c r="O586" s="89"/>
      <c r="P586" s="89"/>
      <c r="Q586" s="91"/>
      <c r="R586" s="21"/>
      <c r="S586" s="21"/>
      <c r="T586" s="22"/>
      <c r="U586" s="21"/>
      <c r="V586" s="21"/>
      <c r="W586" s="22"/>
      <c r="X586" s="23"/>
      <c r="Y586" s="23"/>
      <c r="Z586" s="24"/>
      <c r="AA586" s="25" t="e">
        <f>ROUND(#REF!-W586-Z586,2)</f>
        <v>#REF!</v>
      </c>
      <c r="AB586" s="266">
        <f t="shared" si="50"/>
        <v>3327.43</v>
      </c>
      <c r="AC586" s="26"/>
      <c r="AD586" s="26"/>
      <c r="AE586" s="26"/>
      <c r="AF586" s="26"/>
      <c r="AG586" s="27"/>
      <c r="AH586" s="26"/>
      <c r="AI586" s="26"/>
      <c r="AJ586" s="26"/>
      <c r="AK586" s="26"/>
      <c r="AL586" s="26"/>
      <c r="AM586" s="26"/>
      <c r="AN586">
        <v>652</v>
      </c>
    </row>
    <row r="587" spans="1:40" ht="39" x14ac:dyDescent="0.3">
      <c r="A587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87" s="11">
        <v>154</v>
      </c>
      <c r="C587" s="12" t="str">
        <f t="shared" si="51"/>
        <v>2级-3级</v>
      </c>
      <c r="D587" s="12" t="s">
        <v>29</v>
      </c>
      <c r="E587" s="12" t="s">
        <v>50</v>
      </c>
      <c r="F587" s="12" t="s">
        <v>33</v>
      </c>
      <c r="G587" s="12" t="s">
        <v>146</v>
      </c>
      <c r="H587" s="280">
        <f>IF(I587="主营业务收入",1,IF(I587="营业收入",2,IF(I587="租赁收入",3,IF(I587="利息收入",4,IF(I587="企业拆借利息收入",5,IF(I587="其他业务收入",6,IF(I587="其他收入",7,IF(I587="主营业务成本",8,IF(I587="营业成本",9,IF(I587="生产成本",10,IF(I587="其他业务成本",11,IF(I587="主营业务支出",12,IF(I587="其他业务支出",13,IF(I587="营业外支出",14,IF(I587="材料采购",15,IF(I587="库存商品",16,IF(I587="库存内销商品",17,IF(I587="其他应收款",18,IF(I587="长期股权投资",19,IF(I587="其他应付款",20,IF(I587="财务费用",21,IF(I587="管理费用",22,IF(I587="管理费",23,IF(I587="销售费用",24,IF(I587="投资收益",25,IF(I587="资产处置收益",26,B))))))))))))))))))))))))))</f>
        <v>22</v>
      </c>
      <c r="I587" s="122" t="s">
        <v>68</v>
      </c>
      <c r="J587" s="58" t="s">
        <v>216</v>
      </c>
      <c r="K587" s="207">
        <v>3257</v>
      </c>
      <c r="O587" s="89"/>
      <c r="P587" s="89"/>
      <c r="Q587" s="91"/>
      <c r="R587" s="21"/>
      <c r="S587" s="21"/>
      <c r="T587" s="22"/>
      <c r="U587" s="21"/>
      <c r="V587" s="21"/>
      <c r="W587" s="22"/>
      <c r="X587" s="23"/>
      <c r="Y587" s="23"/>
      <c r="Z587" s="24"/>
      <c r="AA587" s="25" t="e">
        <f>ROUND(#REF!-W587-Z587,2)</f>
        <v>#REF!</v>
      </c>
      <c r="AB587" s="266">
        <f t="shared" si="50"/>
        <v>3257</v>
      </c>
      <c r="AC587" s="26"/>
      <c r="AD587" s="26"/>
      <c r="AE587" s="26"/>
      <c r="AF587" s="26"/>
      <c r="AG587" s="27"/>
      <c r="AH587" s="26"/>
      <c r="AI587" s="26"/>
      <c r="AJ587" s="26"/>
      <c r="AK587" s="26"/>
      <c r="AL587" s="26"/>
      <c r="AM587" s="26"/>
      <c r="AN587">
        <v>137</v>
      </c>
    </row>
    <row r="588" spans="1:40" ht="14" x14ac:dyDescent="0.3">
      <c r="A588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88" s="11">
        <v>269</v>
      </c>
      <c r="C588" s="12" t="str">
        <f t="shared" si="51"/>
        <v>4级-3级</v>
      </c>
      <c r="D588" s="12" t="s">
        <v>37</v>
      </c>
      <c r="E588" s="12" t="s">
        <v>66</v>
      </c>
      <c r="F588" s="12" t="s">
        <v>33</v>
      </c>
      <c r="G588" s="12" t="s">
        <v>232</v>
      </c>
      <c r="H588" s="280">
        <f>IF(I588="主营业务收入",1,IF(I588="营业收入",2,IF(I588="租赁收入",3,IF(I588="利息收入",4,IF(I588="企业拆借利息收入",5,IF(I588="其他业务收入",6,IF(I588="其他收入",7,IF(I588="主营业务成本",8,IF(I588="营业成本",9,IF(I588="生产成本",10,IF(I588="其他业务成本",11,IF(I588="主营业务支出",12,IF(I588="其他业务支出",13,IF(I588="营业外支出",14,IF(I588="材料采购",15,IF(I588="库存商品",16,IF(I588="库存内销商品",17,IF(I588="其他应收款",18,IF(I588="长期股权投资",19,IF(I588="其他应付款",20,IF(I588="财务费用",21,IF(I588="管理费用",22,IF(I588="管理费",23,IF(I588="销售费用",24,IF(I588="投资收益",25,IF(I588="资产处置收益",26,B))))))))))))))))))))))))))</f>
        <v>8</v>
      </c>
      <c r="I588" s="122" t="s">
        <v>164</v>
      </c>
      <c r="J588" s="14" t="s">
        <v>210</v>
      </c>
      <c r="K588" s="207">
        <v>3086.7</v>
      </c>
      <c r="O588" s="89"/>
      <c r="P588" s="89"/>
      <c r="Q588" s="91"/>
      <c r="R588" s="21"/>
      <c r="S588" s="21"/>
      <c r="T588" s="22"/>
      <c r="U588" s="21"/>
      <c r="V588" s="21"/>
      <c r="W588" s="22"/>
      <c r="X588" s="23"/>
      <c r="Y588" s="23"/>
      <c r="Z588" s="24"/>
      <c r="AA588" s="25" t="e">
        <f>ROUND(#REF!-W588-Z588,2)</f>
        <v>#REF!</v>
      </c>
      <c r="AB588" s="266">
        <f t="shared" si="50"/>
        <v>3086.7</v>
      </c>
      <c r="AC588" s="26"/>
      <c r="AD588" s="26"/>
      <c r="AE588" s="26"/>
      <c r="AF588" s="26"/>
      <c r="AG588" s="27"/>
      <c r="AH588" s="26"/>
      <c r="AI588" s="26"/>
      <c r="AJ588" s="26"/>
      <c r="AK588" s="26"/>
      <c r="AL588" s="26"/>
      <c r="AM588" s="26"/>
      <c r="AN588">
        <v>219</v>
      </c>
    </row>
    <row r="589" spans="1:40" ht="14" x14ac:dyDescent="0.3">
      <c r="A589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89" s="11">
        <v>65</v>
      </c>
      <c r="C589" s="12" t="str">
        <f t="shared" si="51"/>
        <v>2级-2级</v>
      </c>
      <c r="D589" s="12" t="s">
        <v>29</v>
      </c>
      <c r="E589" s="12" t="s">
        <v>125</v>
      </c>
      <c r="F589" s="12" t="s">
        <v>29</v>
      </c>
      <c r="G589" s="12" t="s">
        <v>47</v>
      </c>
      <c r="H589" s="280">
        <f>IF(I589="主营业务收入",1,IF(I589="营业收入",2,IF(I589="租赁收入",3,IF(I589="利息收入",4,IF(I589="企业拆借利息收入",5,IF(I589="其他业务收入",6,IF(I589="其他收入",7,IF(I589="主营业务成本",8,IF(I589="营业成本",9,IF(I589="生产成本",10,IF(I589="其他业务成本",11,IF(I589="主营业务支出",12,IF(I589="其他业务支出",13,IF(I589="营业外支出",14,IF(I589="材料采购",15,IF(I589="库存商品",16,IF(I589="库存内销商品",17,IF(I589="其他应收款",18,IF(I589="长期股权投资",19,IF(I589="其他应付款",20,IF(I589="财务费用",21,IF(I589="管理费用",22,IF(I589="管理费",23,IF(I589="销售费用",24,IF(I589="投资收益",25,IF(I589="资产处置收益",26,B))))))))))))))))))))))))))</f>
        <v>22</v>
      </c>
      <c r="I589" s="122" t="s">
        <v>68</v>
      </c>
      <c r="J589" s="16"/>
      <c r="K589" s="207">
        <v>3000</v>
      </c>
      <c r="O589" s="89"/>
      <c r="P589" s="89"/>
      <c r="Q589" s="91"/>
      <c r="R589" s="21"/>
      <c r="S589" s="21"/>
      <c r="T589" s="22"/>
      <c r="U589" s="21"/>
      <c r="V589" s="21"/>
      <c r="W589" s="22"/>
      <c r="X589" s="23"/>
      <c r="Y589" s="23"/>
      <c r="Z589" s="24"/>
      <c r="AA589" s="25" t="e">
        <f>ROUND(#REF!-W589-Z589,2)</f>
        <v>#REF!</v>
      </c>
      <c r="AB589" s="266">
        <f t="shared" si="50"/>
        <v>3000</v>
      </c>
      <c r="AC589" s="26"/>
      <c r="AD589" s="26"/>
      <c r="AE589" s="26"/>
      <c r="AF589" s="26"/>
      <c r="AG589" s="27"/>
      <c r="AH589" s="26"/>
      <c r="AI589" s="26"/>
      <c r="AJ589" s="26"/>
      <c r="AK589" s="26"/>
      <c r="AL589" s="26"/>
      <c r="AM589" s="26"/>
      <c r="AN589">
        <v>53</v>
      </c>
    </row>
    <row r="590" spans="1:40" ht="14" x14ac:dyDescent="0.3">
      <c r="A590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90" s="11">
        <v>259</v>
      </c>
      <c r="C590" s="12" t="str">
        <f t="shared" si="51"/>
        <v>4级-3级</v>
      </c>
      <c r="D590" s="12" t="s">
        <v>37</v>
      </c>
      <c r="E590" s="12" t="s">
        <v>66</v>
      </c>
      <c r="F590" s="12" t="s">
        <v>33</v>
      </c>
      <c r="G590" s="12" t="s">
        <v>333</v>
      </c>
      <c r="H590" s="280">
        <f>IF(I590="主营业务收入",1,IF(I590="营业收入",2,IF(I590="租赁收入",3,IF(I590="利息收入",4,IF(I590="企业拆借利息收入",5,IF(I590="其他业务收入",6,IF(I590="其他收入",7,IF(I590="主营业务成本",8,IF(I590="营业成本",9,IF(I590="生产成本",10,IF(I590="其他业务成本",11,IF(I590="主营业务支出",12,IF(I590="其他业务支出",13,IF(I590="营业外支出",14,IF(I590="材料采购",15,IF(I590="库存商品",16,IF(I590="库存内销商品",17,IF(I590="其他应收款",18,IF(I590="长期股权投资",19,IF(I590="其他应付款",20,IF(I590="财务费用",21,IF(I590="管理费用",22,IF(I590="管理费",23,IF(I590="销售费用",24,IF(I590="投资收益",25,IF(I590="资产处置收益",26,B))))))))))))))))))))))))))</f>
        <v>8</v>
      </c>
      <c r="I590" s="122" t="s">
        <v>164</v>
      </c>
      <c r="J590" s="14" t="s">
        <v>335</v>
      </c>
      <c r="K590" s="207">
        <v>2980.19</v>
      </c>
      <c r="O590" s="89"/>
      <c r="P590" s="89"/>
      <c r="Q590" s="91"/>
      <c r="R590" s="21"/>
      <c r="S590" s="21"/>
      <c r="T590" s="22"/>
      <c r="U590" s="21"/>
      <c r="V590" s="21"/>
      <c r="W590" s="22"/>
      <c r="X590" s="23"/>
      <c r="Y590" s="23"/>
      <c r="Z590" s="24"/>
      <c r="AA590" s="25" t="e">
        <f>ROUND(#REF!-W590-Z590,2)</f>
        <v>#REF!</v>
      </c>
      <c r="AB590" s="266">
        <f t="shared" si="50"/>
        <v>2980.19</v>
      </c>
      <c r="AC590" s="26"/>
      <c r="AD590" s="26"/>
      <c r="AE590" s="26"/>
      <c r="AF590" s="26"/>
      <c r="AG590" s="27"/>
      <c r="AH590" s="26"/>
      <c r="AI590" s="26"/>
      <c r="AJ590" s="26"/>
      <c r="AK590" s="26"/>
      <c r="AL590" s="26"/>
      <c r="AM590" s="26"/>
      <c r="AN590">
        <v>209</v>
      </c>
    </row>
    <row r="591" spans="1:40" ht="14" x14ac:dyDescent="0.3">
      <c r="A591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91" s="11">
        <v>397</v>
      </c>
      <c r="C591" s="12" t="str">
        <f t="shared" si="51"/>
        <v>4级-2级</v>
      </c>
      <c r="D591" s="12" t="s">
        <v>37</v>
      </c>
      <c r="E591" s="12" t="s">
        <v>42</v>
      </c>
      <c r="F591" s="12" t="s">
        <v>29</v>
      </c>
      <c r="G591" s="85" t="s">
        <v>62</v>
      </c>
      <c r="H591" s="280">
        <f>IF(I591="主营业务收入",1,IF(I591="营业收入",2,IF(I591="租赁收入",3,IF(I591="利息收入",4,IF(I591="企业拆借利息收入",5,IF(I591="其他业务收入",6,IF(I591="其他收入",7,IF(I591="主营业务成本",8,IF(I591="营业成本",9,IF(I591="生产成本",10,IF(I591="其他业务成本",11,IF(I591="主营业务支出",12,IF(I591="其他业务支出",13,IF(I591="营业外支出",14,IF(I591="材料采购",15,IF(I591="库存商品",16,IF(I591="库存内销商品",17,IF(I591="其他应收款",18,IF(I591="长期股权投资",19,IF(I591="其他应付款",20,IF(I591="财务费用",21,IF(I591="管理费用",22,IF(I591="管理费",23,IF(I591="销售费用",24,IF(I591="投资收益",25,IF(I591="资产处置收益",26,B))))))))))))))))))))))))))</f>
        <v>8</v>
      </c>
      <c r="I591" s="363" t="s">
        <v>164</v>
      </c>
      <c r="J591" s="14" t="s">
        <v>122</v>
      </c>
      <c r="K591" s="390">
        <v>2964.6857142857139</v>
      </c>
      <c r="O591" s="89"/>
      <c r="P591" s="90"/>
      <c r="Q591" s="91"/>
      <c r="R591" s="21"/>
      <c r="S591" s="21"/>
      <c r="T591" s="22"/>
      <c r="U591" s="21"/>
      <c r="V591" s="21"/>
      <c r="W591" s="22"/>
      <c r="X591" s="23"/>
      <c r="Y591" s="23"/>
      <c r="Z591" s="24"/>
      <c r="AA591" s="25" t="e">
        <f>ROUND(#REF!-W591-Z591,2)</f>
        <v>#REF!</v>
      </c>
      <c r="AB591" s="266">
        <f t="shared" si="50"/>
        <v>2964.69</v>
      </c>
      <c r="AC591" s="26"/>
      <c r="AD591" s="26"/>
      <c r="AE591" s="26"/>
      <c r="AF591" s="26"/>
      <c r="AG591" s="27"/>
      <c r="AH591" s="26"/>
      <c r="AI591" s="26"/>
      <c r="AJ591" s="26"/>
      <c r="AK591" s="26"/>
      <c r="AL591" s="26"/>
      <c r="AM591" s="26"/>
      <c r="AN591">
        <v>328</v>
      </c>
    </row>
    <row r="592" spans="1:40" ht="14" x14ac:dyDescent="0.3">
      <c r="A592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92" s="11">
        <v>144</v>
      </c>
      <c r="C592" s="12" t="str">
        <f t="shared" si="51"/>
        <v>2级-2级</v>
      </c>
      <c r="D592" s="12" t="s">
        <v>29</v>
      </c>
      <c r="E592" s="12" t="s">
        <v>50</v>
      </c>
      <c r="F592" s="12" t="s">
        <v>29</v>
      </c>
      <c r="G592" s="12" t="s">
        <v>163</v>
      </c>
      <c r="H592" s="280">
        <f>IF(I592="主营业务收入",1,IF(I592="营业收入",2,IF(I592="租赁收入",3,IF(I592="利息收入",4,IF(I592="企业拆借利息收入",5,IF(I592="其他业务收入",6,IF(I592="其他收入",7,IF(I592="主营业务成本",8,IF(I592="营业成本",9,IF(I592="生产成本",10,IF(I592="其他业务成本",11,IF(I592="主营业务支出",12,IF(I592="其他业务支出",13,IF(I592="营业外支出",14,IF(I592="材料采购",15,IF(I592="库存商品",16,IF(I592="库存内销商品",17,IF(I592="其他应收款",18,IF(I592="长期股权投资",19,IF(I592="其他应付款",20,IF(I592="财务费用",21,IF(I592="管理费用",22,IF(I592="管理费",23,IF(I592="销售费用",24,IF(I592="投资收益",25,IF(I592="资产处置收益",26,B))))))))))))))))))))))))))</f>
        <v>22</v>
      </c>
      <c r="I592" s="122" t="s">
        <v>68</v>
      </c>
      <c r="J592" s="14" t="s">
        <v>222</v>
      </c>
      <c r="K592" s="207">
        <v>2955.75</v>
      </c>
      <c r="O592" s="89"/>
      <c r="P592" s="89"/>
      <c r="Q592" s="91"/>
      <c r="R592" s="21"/>
      <c r="S592" s="21"/>
      <c r="T592" s="22"/>
      <c r="U592" s="21"/>
      <c r="V592" s="21"/>
      <c r="W592" s="22"/>
      <c r="X592" s="23"/>
      <c r="Y592" s="23"/>
      <c r="Z592" s="24"/>
      <c r="AA592" s="25" t="e">
        <f>ROUND(#REF!-W592-Z592,2)</f>
        <v>#REF!</v>
      </c>
      <c r="AB592" s="266">
        <f t="shared" si="50"/>
        <v>2955.75</v>
      </c>
      <c r="AC592" s="26"/>
      <c r="AD592" s="26"/>
      <c r="AE592" s="26"/>
      <c r="AF592" s="26"/>
      <c r="AG592" s="27"/>
      <c r="AH592" s="26"/>
      <c r="AI592" s="26"/>
      <c r="AJ592" s="26"/>
      <c r="AK592" s="26"/>
      <c r="AL592" s="26"/>
      <c r="AM592" s="26"/>
      <c r="AN592">
        <v>127</v>
      </c>
    </row>
    <row r="593" spans="1:40" ht="14" x14ac:dyDescent="0.3">
      <c r="A59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593" s="11">
        <v>741</v>
      </c>
      <c r="C593" s="120" t="str">
        <f t="shared" si="51"/>
        <v>3级-4级</v>
      </c>
      <c r="D593" s="120" t="s">
        <v>33</v>
      </c>
      <c r="E593" s="120" t="s">
        <v>347</v>
      </c>
      <c r="F593" s="120" t="s">
        <v>37</v>
      </c>
      <c r="G593" s="120" t="s">
        <v>66</v>
      </c>
      <c r="H593" s="280">
        <f>IF(I593="主营业务收入",1,IF(I593="营业收入",2,IF(I593="租赁收入",3,IF(I593="利息收入",4,IF(I593="企业拆借利息收入",5,IF(I593="其他业务收入",6,IF(I593="其他收入",7,IF(I593="主营业务成本",8,IF(I593="营业成本",9,IF(I593="生产成本",10,IF(I593="其他业务成本",11,IF(I593="主营业务支出",12,IF(I593="其他业务支出",13,IF(I593="营业外支出",14,IF(I593="材料采购",15,IF(I593="库存商品",16,IF(I593="库存内销商品",17,IF(I593="其他应收款",18,IF(I593="长期股权投资",19,IF(I593="其他应付款",20,IF(I593="财务费用",21,IF(I593="管理费用",22,IF(I593="管理费",23,IF(I593="销售费用",24,IF(I593="投资收益",25,IF(I593="资产处置收益",26,B))))))))))))))))))))))))))</f>
        <v>22</v>
      </c>
      <c r="I593" s="122" t="s">
        <v>68</v>
      </c>
      <c r="J593" s="122" t="s">
        <v>556</v>
      </c>
      <c r="K593" s="202">
        <v>2774.58</v>
      </c>
      <c r="O593" s="125"/>
      <c r="P593" s="126"/>
      <c r="Q593" s="124"/>
      <c r="R593" s="66"/>
      <c r="S593" s="66"/>
      <c r="T593" s="67"/>
      <c r="U593" s="66"/>
      <c r="V593" s="66"/>
      <c r="W593" s="67"/>
      <c r="X593" s="68"/>
      <c r="Y593" s="68"/>
      <c r="Z593" s="69"/>
      <c r="AA593" s="25" t="e">
        <f>ROUND(#REF!-W593-Z593,2)</f>
        <v>#REF!</v>
      </c>
      <c r="AB593" s="266">
        <f t="shared" si="50"/>
        <v>2774.58</v>
      </c>
      <c r="AC593" s="71"/>
      <c r="AD593" s="71"/>
      <c r="AE593" s="71"/>
      <c r="AF593" s="71"/>
      <c r="AG593" s="72"/>
      <c r="AH593" s="71"/>
      <c r="AI593" s="71"/>
      <c r="AJ593" s="71"/>
      <c r="AK593" s="71"/>
      <c r="AL593" s="71"/>
      <c r="AM593" s="71"/>
      <c r="AN593">
        <v>616</v>
      </c>
    </row>
    <row r="594" spans="1:40" ht="39" x14ac:dyDescent="0.3">
      <c r="A594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94" s="11">
        <v>155</v>
      </c>
      <c r="C594" s="12" t="str">
        <f t="shared" si="51"/>
        <v>2级-2级</v>
      </c>
      <c r="D594" s="12" t="s">
        <v>29</v>
      </c>
      <c r="E594" s="12" t="s">
        <v>50</v>
      </c>
      <c r="F594" s="12" t="s">
        <v>29</v>
      </c>
      <c r="G594" s="12" t="s">
        <v>46</v>
      </c>
      <c r="H594" s="280">
        <f>IF(I594="主营业务收入",1,IF(I594="营业收入",2,IF(I594="租赁收入",3,IF(I594="利息收入",4,IF(I594="企业拆借利息收入",5,IF(I594="其他业务收入",6,IF(I594="其他收入",7,IF(I594="主营业务成本",8,IF(I594="营业成本",9,IF(I594="生产成本",10,IF(I594="其他业务成本",11,IF(I594="主营业务支出",12,IF(I594="其他业务支出",13,IF(I594="营业外支出",14,IF(I594="材料采购",15,IF(I594="库存商品",16,IF(I594="库存内销商品",17,IF(I594="其他应收款",18,IF(I594="长期股权投资",19,IF(I594="其他应付款",20,IF(I594="财务费用",21,IF(I594="管理费用",22,IF(I594="管理费",23,IF(I594="销售费用",24,IF(I594="投资收益",25,IF(I594="资产处置收益",26,B))))))))))))))))))))))))))</f>
        <v>22</v>
      </c>
      <c r="I594" s="122" t="s">
        <v>68</v>
      </c>
      <c r="J594" s="58" t="s">
        <v>216</v>
      </c>
      <c r="K594" s="207">
        <v>2705.6</v>
      </c>
      <c r="O594" s="89"/>
      <c r="P594" s="89"/>
      <c r="Q594" s="91"/>
      <c r="R594" s="21"/>
      <c r="S594" s="21"/>
      <c r="T594" s="22"/>
      <c r="U594" s="21"/>
      <c r="V594" s="21"/>
      <c r="W594" s="22"/>
      <c r="X594" s="23"/>
      <c r="Y594" s="23"/>
      <c r="Z594" s="24"/>
      <c r="AA594" s="25" t="e">
        <f>ROUND(#REF!-W594-Z594,2)</f>
        <v>#REF!</v>
      </c>
      <c r="AB594" s="266">
        <f t="shared" si="50"/>
        <v>2705.6</v>
      </c>
      <c r="AC594" s="26"/>
      <c r="AD594" s="26"/>
      <c r="AE594" s="26"/>
      <c r="AF594" s="26"/>
      <c r="AG594" s="27"/>
      <c r="AH594" s="26"/>
      <c r="AI594" s="26"/>
      <c r="AJ594" s="26"/>
      <c r="AK594" s="26"/>
      <c r="AL594" s="26"/>
      <c r="AM594" s="26"/>
      <c r="AN594">
        <v>138</v>
      </c>
    </row>
    <row r="595" spans="1:40" ht="14" x14ac:dyDescent="0.3">
      <c r="A595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595" s="11">
        <v>69</v>
      </c>
      <c r="C595" s="12" t="str">
        <f t="shared" si="51"/>
        <v>2级-2级</v>
      </c>
      <c r="D595" s="12" t="s">
        <v>29</v>
      </c>
      <c r="E595" s="12" t="s">
        <v>125</v>
      </c>
      <c r="F595" s="12" t="s">
        <v>29</v>
      </c>
      <c r="G595" s="12" t="s">
        <v>47</v>
      </c>
      <c r="H595" s="280">
        <f>IF(I595="主营业务收入",1,IF(I595="营业收入",2,IF(I595="租赁收入",3,IF(I595="利息收入",4,IF(I595="企业拆借利息收入",5,IF(I595="其他业务收入",6,IF(I595="其他收入",7,IF(I595="主营业务成本",8,IF(I595="营业成本",9,IF(I595="生产成本",10,IF(I595="其他业务成本",11,IF(I595="主营业务支出",12,IF(I595="其他业务支出",13,IF(I595="营业外支出",14,IF(I595="材料采购",15,IF(I595="库存商品",16,IF(I595="库存内销商品",17,IF(I595="其他应收款",18,IF(I595="长期股权投资",19,IF(I595="其他应付款",20,IF(I595="财务费用",21,IF(I595="管理费用",22,IF(I595="管理费",23,IF(I595="销售费用",24,IF(I595="投资收益",25,IF(I595="资产处置收益",26,B))))))))))))))))))))))))))</f>
        <v>22</v>
      </c>
      <c r="I595" s="122" t="s">
        <v>68</v>
      </c>
      <c r="J595" s="16"/>
      <c r="K595" s="207">
        <v>2662.88</v>
      </c>
      <c r="O595" s="89"/>
      <c r="P595" s="89"/>
      <c r="Q595" s="91"/>
      <c r="R595" s="21"/>
      <c r="S595" s="21"/>
      <c r="T595" s="22"/>
      <c r="U595" s="21"/>
      <c r="V595" s="21"/>
      <c r="W595" s="22"/>
      <c r="X595" s="23"/>
      <c r="Y595" s="23"/>
      <c r="Z595" s="24"/>
      <c r="AA595" s="25" t="e">
        <f>ROUND(#REF!-W595-Z595,2)</f>
        <v>#REF!</v>
      </c>
      <c r="AB595" s="266">
        <f t="shared" si="50"/>
        <v>2662.88</v>
      </c>
      <c r="AC595" s="26"/>
      <c r="AD595" s="26"/>
      <c r="AE595" s="26"/>
      <c r="AF595" s="26"/>
      <c r="AG595" s="27"/>
      <c r="AH595" s="26"/>
      <c r="AI595" s="26"/>
      <c r="AJ595" s="26"/>
      <c r="AK595" s="26"/>
      <c r="AL595" s="26"/>
      <c r="AM595" s="26"/>
      <c r="AN595">
        <v>57</v>
      </c>
    </row>
    <row r="596" spans="1:40" ht="14" x14ac:dyDescent="0.3">
      <c r="A596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596" s="11">
        <v>254</v>
      </c>
      <c r="C596" s="12" t="str">
        <f t="shared" si="51"/>
        <v>4级-3级</v>
      </c>
      <c r="D596" s="12" t="s">
        <v>37</v>
      </c>
      <c r="E596" s="12" t="s">
        <v>66</v>
      </c>
      <c r="F596" s="12" t="s">
        <v>33</v>
      </c>
      <c r="G596" s="12" t="s">
        <v>159</v>
      </c>
      <c r="H596" s="280">
        <f>IF(I596="主营业务收入",1,IF(I596="营业收入",2,IF(I596="租赁收入",3,IF(I596="利息收入",4,IF(I596="企业拆借利息收入",5,IF(I596="其他业务收入",6,IF(I596="其他收入",7,IF(I596="主营业务成本",8,IF(I596="营业成本",9,IF(I596="生产成本",10,IF(I596="其他业务成本",11,IF(I596="主营业务支出",12,IF(I596="其他业务支出",13,IF(I596="营业外支出",14,IF(I596="材料采购",15,IF(I596="库存商品",16,IF(I596="库存内销商品",17,IF(I596="其他应收款",18,IF(I596="长期股权投资",19,IF(I596="其他应付款",20,IF(I596="财务费用",21,IF(I596="管理费用",22,IF(I596="管理费",23,IF(I596="销售费用",24,IF(I596="投资收益",25,IF(I596="资产处置收益",26,B))))))))))))))))))))))))))</f>
        <v>8</v>
      </c>
      <c r="I596" s="122" t="s">
        <v>164</v>
      </c>
      <c r="J596" s="14" t="s">
        <v>209</v>
      </c>
      <c r="K596" s="207">
        <v>2599.15</v>
      </c>
      <c r="O596" s="89"/>
      <c r="P596" s="90"/>
      <c r="Q596" s="91"/>
      <c r="R596" s="21"/>
      <c r="S596" s="21"/>
      <c r="T596" s="22"/>
      <c r="U596" s="21"/>
      <c r="V596" s="21"/>
      <c r="W596" s="22"/>
      <c r="X596" s="23"/>
      <c r="Y596" s="23"/>
      <c r="Z596" s="24"/>
      <c r="AA596" s="25" t="e">
        <f>ROUND(#REF!-W596-Z596,2)</f>
        <v>#REF!</v>
      </c>
      <c r="AB596" s="266">
        <f t="shared" si="50"/>
        <v>2599.15</v>
      </c>
      <c r="AC596" s="26"/>
      <c r="AD596" s="26"/>
      <c r="AE596" s="26"/>
      <c r="AF596" s="26"/>
      <c r="AG596" s="27"/>
      <c r="AH596" s="26"/>
      <c r="AI596" s="26"/>
      <c r="AJ596" s="26"/>
      <c r="AK596" s="26"/>
      <c r="AL596" s="26"/>
      <c r="AM596" s="26"/>
      <c r="AN596">
        <v>204</v>
      </c>
    </row>
    <row r="597" spans="1:40" ht="39" x14ac:dyDescent="0.3">
      <c r="A597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597" s="11">
        <v>153</v>
      </c>
      <c r="C597" s="12" t="str">
        <f t="shared" si="51"/>
        <v>2级-3级</v>
      </c>
      <c r="D597" s="12" t="s">
        <v>29</v>
      </c>
      <c r="E597" s="12" t="s">
        <v>50</v>
      </c>
      <c r="F597" s="12" t="s">
        <v>33</v>
      </c>
      <c r="G597" s="12" t="s">
        <v>112</v>
      </c>
      <c r="H597" s="280">
        <f>IF(I597="主营业务收入",1,IF(I597="营业收入",2,IF(I597="租赁收入",3,IF(I597="利息收入",4,IF(I597="企业拆借利息收入",5,IF(I597="其他业务收入",6,IF(I597="其他收入",7,IF(I597="主营业务成本",8,IF(I597="营业成本",9,IF(I597="生产成本",10,IF(I597="其他业务成本",11,IF(I597="主营业务支出",12,IF(I597="其他业务支出",13,IF(I597="营业外支出",14,IF(I597="材料采购",15,IF(I597="库存商品",16,IF(I597="库存内销商品",17,IF(I597="其他应收款",18,IF(I597="长期股权投资",19,IF(I597="其他应付款",20,IF(I597="财务费用",21,IF(I597="管理费用",22,IF(I597="管理费",23,IF(I597="销售费用",24,IF(I597="投资收益",25,IF(I597="资产处置收益",26,B))))))))))))))))))))))))))</f>
        <v>22</v>
      </c>
      <c r="I597" s="122" t="s">
        <v>68</v>
      </c>
      <c r="J597" s="58" t="s">
        <v>216</v>
      </c>
      <c r="K597" s="207">
        <v>2514.25</v>
      </c>
      <c r="O597" s="89"/>
      <c r="P597" s="89"/>
      <c r="Q597" s="91"/>
      <c r="R597" s="21"/>
      <c r="S597" s="21"/>
      <c r="T597" s="22"/>
      <c r="U597" s="21"/>
      <c r="V597" s="21"/>
      <c r="W597" s="22"/>
      <c r="X597" s="23"/>
      <c r="Y597" s="23"/>
      <c r="Z597" s="24"/>
      <c r="AA597" s="25" t="e">
        <f>ROUND(#REF!-W597-Z597,2)</f>
        <v>#REF!</v>
      </c>
      <c r="AB597" s="266">
        <f t="shared" si="50"/>
        <v>2514.25</v>
      </c>
      <c r="AC597" s="26"/>
      <c r="AD597" s="26"/>
      <c r="AE597" s="26"/>
      <c r="AF597" s="26"/>
      <c r="AG597" s="27"/>
      <c r="AH597" s="26"/>
      <c r="AI597" s="26"/>
      <c r="AJ597" s="26"/>
      <c r="AK597" s="26"/>
      <c r="AL597" s="26"/>
      <c r="AM597" s="26"/>
      <c r="AN597">
        <v>136</v>
      </c>
    </row>
    <row r="598" spans="1:40" ht="14" x14ac:dyDescent="0.3">
      <c r="A598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98" s="11">
        <v>804</v>
      </c>
      <c r="C598" s="12" t="str">
        <f t="shared" si="51"/>
        <v>3级-4级</v>
      </c>
      <c r="D598" s="12" t="s">
        <v>33</v>
      </c>
      <c r="E598" s="85" t="s">
        <v>298</v>
      </c>
      <c r="F598" s="12" t="s">
        <v>37</v>
      </c>
      <c r="G598" s="85" t="s">
        <v>38</v>
      </c>
      <c r="H598" s="280">
        <f>IF(I598="主营业务收入",1,IF(I598="营业收入",2,IF(I598="租赁收入",3,IF(I598="利息收入",4,IF(I598="企业拆借利息收入",5,IF(I598="其他业务收入",6,IF(I598="其他收入",7,IF(I598="主营业务成本",8,IF(I598="营业成本",9,IF(I598="生产成本",10,IF(I598="其他业务成本",11,IF(I598="主营业务支出",12,IF(I598="其他业务支出",13,IF(I598="营业外支出",14,IF(I598="材料采购",15,IF(I598="库存商品",16,IF(I598="库存内销商品",17,IF(I598="其他应收款",18,IF(I598="长期股权投资",19,IF(I598="其他应付款",20,IF(I598="财务费用",21,IF(I598="管理费用",22,IF(I598="管理费",23,IF(I598="销售费用",24,IF(I598="投资收益",25,IF(I598="资产处置收益",26,B))))))))))))))))))))))))))</f>
        <v>8</v>
      </c>
      <c r="I598" s="122" t="s">
        <v>164</v>
      </c>
      <c r="J598" s="87"/>
      <c r="K598" s="207">
        <v>2415.92</v>
      </c>
      <c r="O598" s="89"/>
      <c r="P598" s="89"/>
      <c r="Q598" s="91"/>
      <c r="R598" s="21"/>
      <c r="S598" s="21"/>
      <c r="T598" s="22"/>
      <c r="U598" s="21"/>
      <c r="V598" s="21"/>
      <c r="W598" s="22"/>
      <c r="X598" s="23"/>
      <c r="Y598" s="23"/>
      <c r="Z598" s="24"/>
      <c r="AA598" s="25" t="e">
        <f>ROUND(#REF!-W598-Z598,2)</f>
        <v>#REF!</v>
      </c>
      <c r="AB598" s="266">
        <f t="shared" si="50"/>
        <v>2415.92</v>
      </c>
      <c r="AC598" s="26"/>
      <c r="AD598" s="26"/>
      <c r="AE598" s="26"/>
      <c r="AF598" s="26"/>
      <c r="AG598" s="27"/>
      <c r="AH598" s="26"/>
      <c r="AI598" s="26"/>
      <c r="AJ598" s="26"/>
      <c r="AK598" s="26"/>
      <c r="AL598" s="26"/>
      <c r="AM598" s="26"/>
      <c r="AN598">
        <v>673</v>
      </c>
    </row>
    <row r="599" spans="1:40" ht="14" x14ac:dyDescent="0.3">
      <c r="A599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599" s="11">
        <v>768</v>
      </c>
      <c r="C599" s="12" t="str">
        <f t="shared" si="51"/>
        <v>2级-3级</v>
      </c>
      <c r="D599" s="12" t="s">
        <v>29</v>
      </c>
      <c r="E599" s="12" t="s">
        <v>44</v>
      </c>
      <c r="F599" s="12" t="s">
        <v>33</v>
      </c>
      <c r="G599" s="12" t="s">
        <v>146</v>
      </c>
      <c r="H599" s="280">
        <f>IF(I599="主营业务收入",1,IF(I599="营业收入",2,IF(I599="租赁收入",3,IF(I599="利息收入",4,IF(I599="企业拆借利息收入",5,IF(I599="其他业务收入",6,IF(I599="其他收入",7,IF(I599="主营业务成本",8,IF(I599="营业成本",9,IF(I599="生产成本",10,IF(I599="其他业务成本",11,IF(I599="主营业务支出",12,IF(I599="其他业务支出",13,IF(I599="营业外支出",14,IF(I599="材料采购",15,IF(I599="库存商品",16,IF(I599="库存内销商品",17,IF(I599="其他应收款",18,IF(I599="长期股权投资",19,IF(I599="其他应付款",20,IF(I599="财务费用",21,IF(I599="管理费用",22,IF(I599="管理费",23,IF(I599="销售费用",24,IF(I599="投资收益",25,IF(I599="资产处置收益",26,B))))))))))))))))))))))))))</f>
        <v>22</v>
      </c>
      <c r="I599" s="122" t="s">
        <v>68</v>
      </c>
      <c r="J599" s="16"/>
      <c r="K599" s="207">
        <v>2040.71</v>
      </c>
      <c r="O599" s="89"/>
      <c r="P599" s="89"/>
      <c r="Q599" s="91"/>
      <c r="R599" s="21"/>
      <c r="S599" s="21"/>
      <c r="T599" s="22"/>
      <c r="U599" s="21"/>
      <c r="V599" s="21"/>
      <c r="W599" s="22"/>
      <c r="X599" s="23"/>
      <c r="Y599" s="23"/>
      <c r="Z599" s="24"/>
      <c r="AA599" s="25" t="e">
        <f>ROUND(#REF!-W599-Z599,2)</f>
        <v>#REF!</v>
      </c>
      <c r="AB599" s="266">
        <f t="shared" si="50"/>
        <v>2040.71</v>
      </c>
      <c r="AC599" s="26"/>
      <c r="AD599" s="26"/>
      <c r="AE599" s="26"/>
      <c r="AF599" s="26"/>
      <c r="AG599" s="27"/>
      <c r="AH599" s="26"/>
      <c r="AI599" s="26"/>
      <c r="AJ599" s="26"/>
      <c r="AK599" s="26"/>
      <c r="AL599" s="26"/>
      <c r="AM599" s="26"/>
      <c r="AN599">
        <v>641</v>
      </c>
    </row>
    <row r="600" spans="1:40" ht="26" x14ac:dyDescent="0.3">
      <c r="A600" s="174" t="str">
        <f>HYPERLINK("C:\Users\chizh\Desktop\ffcell\提取结果.xlsx#'2内部关联交易-1'!A1","[提取结果.xlsx]2内部关联交易-1")</f>
        <v>[提取结果.xlsx]2内部关联交易-1</v>
      </c>
      <c r="B600" s="11">
        <v>446</v>
      </c>
      <c r="C600" s="12" t="str">
        <f t="shared" si="51"/>
        <v>2级-3级</v>
      </c>
      <c r="D600" s="45" t="s">
        <v>29</v>
      </c>
      <c r="E600" s="12" t="s">
        <v>412</v>
      </c>
      <c r="F600" s="12" t="s">
        <v>33</v>
      </c>
      <c r="G600" s="103" t="s">
        <v>307</v>
      </c>
      <c r="H600" s="280">
        <f>IF(I600="主营业务收入",1,IF(I600="营业收入",2,IF(I600="租赁收入",3,IF(I600="利息收入",4,IF(I600="企业拆借利息收入",5,IF(I600="其他业务收入",6,IF(I600="其他收入",7,IF(I600="主营业务成本",8,IF(I600="营业成本",9,IF(I600="生产成本",10,IF(I600="其他业务成本",11,IF(I600="主营业务支出",12,IF(I600="其他业务支出",13,IF(I600="营业外支出",14,IF(I600="材料采购",15,IF(I600="库存商品",16,IF(I600="库存内销商品",17,IF(I600="其他应收款",18,IF(I600="长期股权投资",19,IF(I600="其他应付款",20,IF(I600="财务费用",21,IF(I600="管理费用",22,IF(I600="管理费",23,IF(I600="销售费用",24,IF(I600="投资收益",25,IF(I600="资产处置收益",26,B))))))))))))))))))))))))))</f>
        <v>15</v>
      </c>
      <c r="I600" s="363" t="s">
        <v>422</v>
      </c>
      <c r="J600" s="87" t="s">
        <v>423</v>
      </c>
      <c r="K600" s="207">
        <v>2000</v>
      </c>
      <c r="O600" s="89"/>
      <c r="P600" s="90"/>
      <c r="Q600" s="91"/>
      <c r="R600" s="21"/>
      <c r="S600" s="21"/>
      <c r="T600" s="22"/>
      <c r="U600" s="21"/>
      <c r="V600" s="21"/>
      <c r="W600" s="22"/>
      <c r="X600" s="23"/>
      <c r="Y600" s="23"/>
      <c r="Z600" s="24"/>
      <c r="AA600" s="25" t="e">
        <f>ROUND(#REF!-W600-Z600,2)</f>
        <v>#REF!</v>
      </c>
      <c r="AB600" s="266">
        <f t="shared" si="50"/>
        <v>2000</v>
      </c>
      <c r="AC600" s="26"/>
      <c r="AD600" s="26"/>
      <c r="AE600" s="26"/>
      <c r="AF600" s="26"/>
      <c r="AG600" s="27"/>
      <c r="AH600" s="26"/>
      <c r="AI600" s="26"/>
      <c r="AJ600" s="26"/>
      <c r="AK600" s="26"/>
      <c r="AL600" s="26"/>
      <c r="AM600" s="26"/>
      <c r="AN600">
        <v>348</v>
      </c>
    </row>
    <row r="601" spans="1:40" ht="14" x14ac:dyDescent="0.3">
      <c r="A601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01" s="11">
        <v>75</v>
      </c>
      <c r="C601" s="12" t="str">
        <f t="shared" si="51"/>
        <v>2级-3级</v>
      </c>
      <c r="D601" s="12" t="s">
        <v>29</v>
      </c>
      <c r="E601" s="12" t="s">
        <v>125</v>
      </c>
      <c r="F601" s="12" t="s">
        <v>33</v>
      </c>
      <c r="G601" s="12" t="s">
        <v>117</v>
      </c>
      <c r="H601" s="280">
        <f>IF(I601="主营业务收入",1,IF(I601="营业收入",2,IF(I601="租赁收入",3,IF(I601="利息收入",4,IF(I601="企业拆借利息收入",5,IF(I601="其他业务收入",6,IF(I601="其他收入",7,IF(I601="主营业务成本",8,IF(I601="营业成本",9,IF(I601="生产成本",10,IF(I601="其他业务成本",11,IF(I601="主营业务支出",12,IF(I601="其他业务支出",13,IF(I601="营业外支出",14,IF(I601="材料采购",15,IF(I601="库存商品",16,IF(I601="库存内销商品",17,IF(I601="其他应收款",18,IF(I601="长期股权投资",19,IF(I601="其他应付款",20,IF(I601="财务费用",21,IF(I601="管理费用",22,IF(I601="管理费",23,IF(I601="销售费用",24,IF(I601="投资收益",25,IF(I601="资产处置收益",26,B))))))))))))))))))))))))))</f>
        <v>22</v>
      </c>
      <c r="I601" s="122" t="s">
        <v>68</v>
      </c>
      <c r="J601" s="16"/>
      <c r="K601" s="207">
        <v>1893.8</v>
      </c>
      <c r="O601" s="89"/>
      <c r="P601" s="90"/>
      <c r="Q601" s="91"/>
      <c r="R601" s="21"/>
      <c r="S601" s="21"/>
      <c r="T601" s="22"/>
      <c r="U601" s="21"/>
      <c r="V601" s="21"/>
      <c r="W601" s="22"/>
      <c r="X601" s="23"/>
      <c r="Y601" s="23"/>
      <c r="Z601" s="24"/>
      <c r="AA601" s="25" t="e">
        <f>ROUND(#REF!-W601-Z601,2)</f>
        <v>#REF!</v>
      </c>
      <c r="AB601" s="266">
        <f t="shared" si="50"/>
        <v>1893.8</v>
      </c>
      <c r="AC601" s="26"/>
      <c r="AD601" s="26"/>
      <c r="AE601" s="26"/>
      <c r="AF601" s="26"/>
      <c r="AG601" s="27"/>
      <c r="AH601" s="26"/>
      <c r="AI601" s="26"/>
      <c r="AJ601" s="26"/>
      <c r="AK601" s="26"/>
      <c r="AL601" s="26"/>
      <c r="AM601" s="26"/>
      <c r="AN601">
        <v>63</v>
      </c>
    </row>
    <row r="602" spans="1:40" ht="14" x14ac:dyDescent="0.3">
      <c r="A60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02" s="11">
        <v>742</v>
      </c>
      <c r="C602" s="120" t="str">
        <f t="shared" si="51"/>
        <v>3级-4级</v>
      </c>
      <c r="D602" s="120" t="s">
        <v>33</v>
      </c>
      <c r="E602" s="120" t="s">
        <v>347</v>
      </c>
      <c r="F602" s="120" t="s">
        <v>37</v>
      </c>
      <c r="G602" s="120" t="s">
        <v>42</v>
      </c>
      <c r="H602" s="280">
        <f>IF(I602="主营业务收入",1,IF(I602="营业收入",2,IF(I602="租赁收入",3,IF(I602="利息收入",4,IF(I602="企业拆借利息收入",5,IF(I602="其他业务收入",6,IF(I602="其他收入",7,IF(I602="主营业务成本",8,IF(I602="营业成本",9,IF(I602="生产成本",10,IF(I602="其他业务成本",11,IF(I602="主营业务支出",12,IF(I602="其他业务支出",13,IF(I602="营业外支出",14,IF(I602="材料采购",15,IF(I602="库存商品",16,IF(I602="库存内销商品",17,IF(I602="其他应收款",18,IF(I602="长期股权投资",19,IF(I602="其他应付款",20,IF(I602="财务费用",21,IF(I602="管理费用",22,IF(I602="管理费",23,IF(I602="销售费用",24,IF(I602="投资收益",25,IF(I602="资产处置收益",26,B))))))))))))))))))))))))))</f>
        <v>22</v>
      </c>
      <c r="I602" s="122" t="s">
        <v>68</v>
      </c>
      <c r="J602" s="122" t="s">
        <v>556</v>
      </c>
      <c r="K602" s="202">
        <v>1849.72</v>
      </c>
      <c r="O602" s="125"/>
      <c r="P602" s="126"/>
      <c r="Q602" s="124"/>
      <c r="R602" s="66"/>
      <c r="S602" s="66"/>
      <c r="T602" s="67"/>
      <c r="U602" s="66"/>
      <c r="V602" s="66"/>
      <c r="W602" s="67"/>
      <c r="X602" s="68"/>
      <c r="Y602" s="68"/>
      <c r="Z602" s="69"/>
      <c r="AA602" s="25" t="e">
        <f>ROUND(#REF!-W602-Z602,2)</f>
        <v>#REF!</v>
      </c>
      <c r="AB602" s="266">
        <f t="shared" si="50"/>
        <v>1849.72</v>
      </c>
      <c r="AC602" s="71"/>
      <c r="AD602" s="71"/>
      <c r="AE602" s="71"/>
      <c r="AF602" s="71"/>
      <c r="AG602" s="72"/>
      <c r="AH602" s="71"/>
      <c r="AI602" s="71"/>
      <c r="AJ602" s="71"/>
      <c r="AK602" s="71"/>
      <c r="AL602" s="71"/>
      <c r="AM602" s="71"/>
      <c r="AN602">
        <v>617</v>
      </c>
    </row>
    <row r="603" spans="1:40" ht="14" x14ac:dyDescent="0.3">
      <c r="A603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603" s="11">
        <v>110</v>
      </c>
      <c r="C603" s="12" t="str">
        <f t="shared" si="51"/>
        <v>2级-2级</v>
      </c>
      <c r="D603" s="12" t="s">
        <v>29</v>
      </c>
      <c r="E603" s="12" t="s">
        <v>158</v>
      </c>
      <c r="F603" s="12" t="s">
        <v>29</v>
      </c>
      <c r="G603" s="12" t="s">
        <v>46</v>
      </c>
      <c r="H603" s="280">
        <f>IF(I603="主营业务收入",1,IF(I603="营业收入",2,IF(I603="租赁收入",3,IF(I603="利息收入",4,IF(I603="企业拆借利息收入",5,IF(I603="其他业务收入",6,IF(I603="其他收入",7,IF(I603="主营业务成本",8,IF(I603="营业成本",9,IF(I603="生产成本",10,IF(I603="其他业务成本",11,IF(I603="主营业务支出",12,IF(I603="其他业务支出",13,IF(I603="营业外支出",14,IF(I603="材料采购",15,IF(I603="库存商品",16,IF(I603="库存内销商品",17,IF(I603="其他应收款",18,IF(I603="长期股权投资",19,IF(I603="其他应付款",20,IF(I603="财务费用",21,IF(I603="管理费用",22,IF(I603="管理费",23,IF(I603="销售费用",24,IF(I603="投资收益",25,IF(I603="资产处置收益",26,B))))))))))))))))))))))))))</f>
        <v>22</v>
      </c>
      <c r="I603" s="122" t="s">
        <v>68</v>
      </c>
      <c r="J603" s="16"/>
      <c r="K603" s="207">
        <v>1824</v>
      </c>
      <c r="O603" s="89"/>
      <c r="P603" s="89"/>
      <c r="Q603" s="91"/>
      <c r="R603" s="21"/>
      <c r="S603" s="21"/>
      <c r="T603" s="22"/>
      <c r="U603" s="21"/>
      <c r="V603" s="21"/>
      <c r="W603" s="22"/>
      <c r="X603" s="23"/>
      <c r="Y603" s="23"/>
      <c r="Z603" s="24"/>
      <c r="AA603" s="25" t="e">
        <f>ROUND(#REF!-W603-Z603,2)</f>
        <v>#REF!</v>
      </c>
      <c r="AB603" s="266">
        <f t="shared" si="50"/>
        <v>1824</v>
      </c>
      <c r="AC603" s="26"/>
      <c r="AD603" s="26"/>
      <c r="AE603" s="26"/>
      <c r="AF603" s="26"/>
      <c r="AG603" s="27"/>
      <c r="AH603" s="26"/>
      <c r="AI603" s="26"/>
      <c r="AJ603" s="26"/>
      <c r="AK603" s="26"/>
      <c r="AL603" s="26"/>
      <c r="AM603" s="26"/>
      <c r="AN603">
        <v>96</v>
      </c>
    </row>
    <row r="604" spans="1:40" ht="14" x14ac:dyDescent="0.3">
      <c r="A604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604" s="11">
        <v>109</v>
      </c>
      <c r="C604" s="12" t="str">
        <f t="shared" si="51"/>
        <v>2级-3级</v>
      </c>
      <c r="D604" s="12" t="s">
        <v>29</v>
      </c>
      <c r="E604" s="12" t="s">
        <v>158</v>
      </c>
      <c r="F604" s="12" t="s">
        <v>33</v>
      </c>
      <c r="G604" s="12" t="s">
        <v>112</v>
      </c>
      <c r="H604" s="280">
        <f>IF(I604="主营业务收入",1,IF(I604="营业收入",2,IF(I604="租赁收入",3,IF(I604="利息收入",4,IF(I604="企业拆借利息收入",5,IF(I604="其他业务收入",6,IF(I604="其他收入",7,IF(I604="主营业务成本",8,IF(I604="营业成本",9,IF(I604="生产成本",10,IF(I604="其他业务成本",11,IF(I604="主营业务支出",12,IF(I604="其他业务支出",13,IF(I604="营业外支出",14,IF(I604="材料采购",15,IF(I604="库存商品",16,IF(I604="库存内销商品",17,IF(I604="其他应收款",18,IF(I604="长期股权投资",19,IF(I604="其他应付款",20,IF(I604="财务费用",21,IF(I604="管理费用",22,IF(I604="管理费",23,IF(I604="销售费用",24,IF(I604="投资收益",25,IF(I604="资产处置收益",26,B))))))))))))))))))))))))))</f>
        <v>22</v>
      </c>
      <c r="I604" s="122" t="s">
        <v>68</v>
      </c>
      <c r="J604" s="16"/>
      <c r="K604" s="207">
        <v>1610.1</v>
      </c>
      <c r="O604" s="89"/>
      <c r="P604" s="89"/>
      <c r="Q604" s="91"/>
      <c r="R604" s="21"/>
      <c r="S604" s="21"/>
      <c r="T604" s="22"/>
      <c r="U604" s="21"/>
      <c r="V604" s="21"/>
      <c r="W604" s="22"/>
      <c r="X604" s="23"/>
      <c r="Y604" s="23"/>
      <c r="Z604" s="24"/>
      <c r="AA604" s="25" t="e">
        <f>ROUND(#REF!-W604-Z604,2)</f>
        <v>#REF!</v>
      </c>
      <c r="AB604" s="266">
        <f t="shared" si="50"/>
        <v>1610.1</v>
      </c>
      <c r="AC604" s="26"/>
      <c r="AD604" s="26"/>
      <c r="AE604" s="26"/>
      <c r="AF604" s="26"/>
      <c r="AG604" s="27"/>
      <c r="AH604" s="26"/>
      <c r="AI604" s="26"/>
      <c r="AJ604" s="26"/>
      <c r="AK604" s="26"/>
      <c r="AL604" s="26"/>
      <c r="AM604" s="26"/>
      <c r="AN604">
        <v>95</v>
      </c>
    </row>
    <row r="605" spans="1:40" ht="14" x14ac:dyDescent="0.3">
      <c r="A605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605" s="11">
        <v>773</v>
      </c>
      <c r="C605" s="12" t="str">
        <f t="shared" si="51"/>
        <v>2级-3级</v>
      </c>
      <c r="D605" s="12" t="s">
        <v>29</v>
      </c>
      <c r="E605" s="12" t="s">
        <v>44</v>
      </c>
      <c r="F605" s="12" t="s">
        <v>33</v>
      </c>
      <c r="G605" s="85" t="s">
        <v>112</v>
      </c>
      <c r="H605" s="280">
        <f>IF(I605="主营业务收入",1,IF(I605="营业收入",2,IF(I605="租赁收入",3,IF(I605="利息收入",4,IF(I605="企业拆借利息收入",5,IF(I605="其他业务收入",6,IF(I605="其他收入",7,IF(I605="主营业务成本",8,IF(I605="营业成本",9,IF(I605="生产成本",10,IF(I605="其他业务成本",11,IF(I605="主营业务支出",12,IF(I605="其他业务支出",13,IF(I605="营业外支出",14,IF(I605="材料采购",15,IF(I605="库存商品",16,IF(I605="库存内销商品",17,IF(I605="其他应收款",18,IF(I605="长期股权投资",19,IF(I605="其他应付款",20,IF(I605="财务费用",21,IF(I605="管理费用",22,IF(I605="管理费",23,IF(I605="销售费用",24,IF(I605="投资收益",25,IF(I605="资产处置收益",26,B))))))))))))))))))))))))))</f>
        <v>22</v>
      </c>
      <c r="I605" s="122" t="s">
        <v>68</v>
      </c>
      <c r="J605" s="87"/>
      <c r="K605" s="207">
        <v>1505.93</v>
      </c>
      <c r="O605" s="89"/>
      <c r="P605" s="90"/>
      <c r="Q605" s="91"/>
      <c r="R605" s="21"/>
      <c r="S605" s="21"/>
      <c r="T605" s="22"/>
      <c r="U605" s="21"/>
      <c r="V605" s="21"/>
      <c r="W605" s="22"/>
      <c r="X605" s="23"/>
      <c r="Y605" s="23"/>
      <c r="Z605" s="24"/>
      <c r="AA605" s="25" t="e">
        <f>ROUND(#REF!-W605-Z605,2)</f>
        <v>#REF!</v>
      </c>
      <c r="AB605" s="266">
        <f t="shared" si="50"/>
        <v>1505.93</v>
      </c>
      <c r="AC605" s="26"/>
      <c r="AD605" s="26"/>
      <c r="AE605" s="26"/>
      <c r="AF605" s="26"/>
      <c r="AG605" s="27"/>
      <c r="AH605" s="26"/>
      <c r="AI605" s="26"/>
      <c r="AJ605" s="26"/>
      <c r="AK605" s="26"/>
      <c r="AL605" s="26"/>
      <c r="AM605" s="26"/>
      <c r="AN605">
        <v>646</v>
      </c>
    </row>
    <row r="606" spans="1:40" ht="14" x14ac:dyDescent="0.3">
      <c r="A606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606" s="11">
        <v>173</v>
      </c>
      <c r="C606" s="12" t="str">
        <f t="shared" si="51"/>
        <v>3级-4级</v>
      </c>
      <c r="D606" s="12" t="s">
        <v>33</v>
      </c>
      <c r="E606" s="12" t="s">
        <v>233</v>
      </c>
      <c r="F606" s="12" t="s">
        <v>37</v>
      </c>
      <c r="G606" s="12" t="s">
        <v>148</v>
      </c>
      <c r="H606" s="280">
        <f>IF(I606="主营业务收入",1,IF(I606="营业收入",2,IF(I606="租赁收入",3,IF(I606="利息收入",4,IF(I606="企业拆借利息收入",5,IF(I606="其他业务收入",6,IF(I606="其他收入",7,IF(I606="主营业务成本",8,IF(I606="营业成本",9,IF(I606="生产成本",10,IF(I606="其他业务成本",11,IF(I606="主营业务支出",12,IF(I606="其他业务支出",13,IF(I606="营业外支出",14,IF(I606="材料采购",15,IF(I606="库存商品",16,IF(I606="库存内销商品",17,IF(I606="其他应收款",18,IF(I606="长期股权投资",19,IF(I606="其他应付款",20,IF(I606="财务费用",21,IF(I606="管理费用",22,IF(I606="管理费",23,IF(I606="销售费用",24,IF(I606="投资收益",25,IF(I606="资产处置收益",26,B))))))))))))))))))))))))))</f>
        <v>8</v>
      </c>
      <c r="I606" s="122" t="s">
        <v>164</v>
      </c>
      <c r="J606" s="14" t="s">
        <v>217</v>
      </c>
      <c r="K606" s="207">
        <v>1460.18</v>
      </c>
      <c r="O606" s="89"/>
      <c r="P606" s="89"/>
      <c r="Q606" s="91"/>
      <c r="R606" s="21"/>
      <c r="S606" s="21"/>
      <c r="T606" s="22"/>
      <c r="U606" s="21"/>
      <c r="V606" s="21"/>
      <c r="W606" s="22"/>
      <c r="X606" s="23"/>
      <c r="Y606" s="23"/>
      <c r="Z606" s="24"/>
      <c r="AA606" s="25" t="e">
        <f>ROUND(#REF!-W606-Z606,2)</f>
        <v>#REF!</v>
      </c>
      <c r="AB606" s="266">
        <f t="shared" si="50"/>
        <v>1460.18</v>
      </c>
      <c r="AC606" s="26"/>
      <c r="AD606" s="26"/>
      <c r="AE606" s="26"/>
      <c r="AF606" s="26"/>
      <c r="AG606" s="27"/>
      <c r="AH606" s="26"/>
      <c r="AI606" s="26"/>
      <c r="AJ606" s="26"/>
      <c r="AK606" s="26"/>
      <c r="AL606" s="26"/>
      <c r="AM606" s="26"/>
      <c r="AN606">
        <v>156</v>
      </c>
    </row>
    <row r="607" spans="1:40" ht="14" x14ac:dyDescent="0.3">
      <c r="A607" s="174" t="str">
        <f>HYPERLINK("C:\Users\chizh\Desktop\ffcell\提取结果.xlsx#'2内部关联交易-1'!A1","[提取结果.xlsx]2内部关联交易-1")</f>
        <v>[提取结果.xlsx]2内部关联交易-1</v>
      </c>
      <c r="B607" s="11">
        <v>449</v>
      </c>
      <c r="C607" s="12" t="str">
        <f t="shared" si="51"/>
        <v>2级-2级</v>
      </c>
      <c r="D607" s="45" t="s">
        <v>29</v>
      </c>
      <c r="E607" s="12" t="s">
        <v>412</v>
      </c>
      <c r="F607" s="12" t="s">
        <v>29</v>
      </c>
      <c r="G607" s="103" t="s">
        <v>436</v>
      </c>
      <c r="H607" s="280">
        <f>IF(I607="主营业务收入",1,IF(I607="营业收入",2,IF(I607="租赁收入",3,IF(I607="利息收入",4,IF(I607="企业拆借利息收入",5,IF(I607="其他业务收入",6,IF(I607="其他收入",7,IF(I607="主营业务成本",8,IF(I607="营业成本",9,IF(I607="生产成本",10,IF(I607="其他业务成本",11,IF(I607="主营业务支出",12,IF(I607="其他业务支出",13,IF(I607="营业外支出",14,IF(I607="材料采购",15,IF(I607="库存商品",16,IF(I607="库存内销商品",17,IF(I607="其他应收款",18,IF(I607="长期股权投资",19,IF(I607="其他应付款",20,IF(I607="财务费用",21,IF(I607="管理费用",22,IF(I607="管理费",23,IF(I607="销售费用",24,IF(I607="投资收益",25,IF(I607="资产处置收益",26,B))))))))))))))))))))))))))</f>
        <v>22</v>
      </c>
      <c r="I607" s="122" t="s">
        <v>68</v>
      </c>
      <c r="J607" s="87" t="s">
        <v>437</v>
      </c>
      <c r="K607" s="207">
        <v>1349.8</v>
      </c>
      <c r="O607" s="89"/>
      <c r="P607" s="89"/>
      <c r="Q607" s="91"/>
      <c r="R607" s="21"/>
      <c r="S607" s="21"/>
      <c r="T607" s="22"/>
      <c r="U607" s="21"/>
      <c r="V607" s="21"/>
      <c r="W607" s="22"/>
      <c r="X607" s="23"/>
      <c r="Y607" s="23"/>
      <c r="Z607" s="24"/>
      <c r="AA607" s="25" t="e">
        <f>ROUND(#REF!-W607-Z607,2)</f>
        <v>#REF!</v>
      </c>
      <c r="AB607" s="266">
        <f t="shared" ref="AB607:AB638" si="52">ROUND(K607+Q607-T607,2)</f>
        <v>1349.8</v>
      </c>
      <c r="AC607" s="26"/>
      <c r="AD607" s="26"/>
      <c r="AE607" s="26"/>
      <c r="AF607" s="26"/>
      <c r="AG607" s="27"/>
      <c r="AH607" s="26"/>
      <c r="AI607" s="26"/>
      <c r="AJ607" s="26"/>
      <c r="AK607" s="26"/>
      <c r="AL607" s="26"/>
      <c r="AM607" s="26"/>
      <c r="AN607">
        <v>351</v>
      </c>
    </row>
    <row r="608" spans="1:40" ht="14" x14ac:dyDescent="0.3">
      <c r="A608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608" s="11">
        <v>807</v>
      </c>
      <c r="C608" s="12" t="str">
        <f t="shared" si="51"/>
        <v>3级-2级</v>
      </c>
      <c r="D608" s="12" t="s">
        <v>33</v>
      </c>
      <c r="E608" s="85" t="s">
        <v>298</v>
      </c>
      <c r="F608" s="12" t="s">
        <v>29</v>
      </c>
      <c r="G608" s="12" t="s">
        <v>163</v>
      </c>
      <c r="H608" s="280">
        <f>IF(I608="主营业务收入",1,IF(I608="营业收入",2,IF(I608="租赁收入",3,IF(I608="利息收入",4,IF(I608="企业拆借利息收入",5,IF(I608="其他业务收入",6,IF(I608="其他收入",7,IF(I608="主营业务成本",8,IF(I608="营业成本",9,IF(I608="生产成本",10,IF(I608="其他业务成本",11,IF(I608="主营业务支出",12,IF(I608="其他业务支出",13,IF(I608="营业外支出",14,IF(I608="材料采购",15,IF(I608="库存商品",16,IF(I608="库存内销商品",17,IF(I608="其他应收款",18,IF(I608="长期股权投资",19,IF(I608="其他应付款",20,IF(I608="财务费用",21,IF(I608="管理费用",22,IF(I608="管理费",23,IF(I608="销售费用",24,IF(I608="投资收益",25,IF(I608="资产处置收益",26,B))))))))))))))))))))))))))</f>
        <v>22</v>
      </c>
      <c r="I608" s="122" t="s">
        <v>68</v>
      </c>
      <c r="J608" s="87"/>
      <c r="K608" s="207">
        <v>1327.43</v>
      </c>
      <c r="O608" s="89"/>
      <c r="P608" s="89"/>
      <c r="Q608" s="91"/>
      <c r="R608" s="21"/>
      <c r="S608" s="21"/>
      <c r="T608" s="22"/>
      <c r="U608" s="21"/>
      <c r="V608" s="21"/>
      <c r="W608" s="22"/>
      <c r="X608" s="23"/>
      <c r="Y608" s="23"/>
      <c r="Z608" s="24"/>
      <c r="AA608" s="25" t="e">
        <f>ROUND(#REF!-W608-Z608,2)</f>
        <v>#REF!</v>
      </c>
      <c r="AB608" s="266">
        <f t="shared" si="52"/>
        <v>1327.43</v>
      </c>
      <c r="AC608" s="26"/>
      <c r="AD608" s="26"/>
      <c r="AE608" s="26"/>
      <c r="AF608" s="26"/>
      <c r="AG608" s="27"/>
      <c r="AH608" s="26"/>
      <c r="AI608" s="26"/>
      <c r="AJ608" s="26"/>
      <c r="AK608" s="26"/>
      <c r="AL608" s="26"/>
      <c r="AM608" s="26"/>
      <c r="AN608">
        <v>676</v>
      </c>
    </row>
    <row r="609" spans="1:40" ht="14" x14ac:dyDescent="0.3">
      <c r="A609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09" s="11">
        <v>66</v>
      </c>
      <c r="C609" s="12" t="str">
        <f t="shared" si="51"/>
        <v>2级-3级</v>
      </c>
      <c r="D609" s="12" t="s">
        <v>29</v>
      </c>
      <c r="E609" s="12" t="s">
        <v>125</v>
      </c>
      <c r="F609" s="12" t="s">
        <v>33</v>
      </c>
      <c r="G609" s="12" t="s">
        <v>97</v>
      </c>
      <c r="H609" s="280">
        <f>IF(I609="主营业务收入",1,IF(I609="营业收入",2,IF(I609="租赁收入",3,IF(I609="利息收入",4,IF(I609="企业拆借利息收入",5,IF(I609="其他业务收入",6,IF(I609="其他收入",7,IF(I609="主营业务成本",8,IF(I609="营业成本",9,IF(I609="生产成本",10,IF(I609="其他业务成本",11,IF(I609="主营业务支出",12,IF(I609="其他业务支出",13,IF(I609="营业外支出",14,IF(I609="材料采购",15,IF(I609="库存商品",16,IF(I609="库存内销商品",17,IF(I609="其他应收款",18,IF(I609="长期股权投资",19,IF(I609="其他应付款",20,IF(I609="财务费用",21,IF(I609="管理费用",22,IF(I609="管理费",23,IF(I609="销售费用",24,IF(I609="投资收益",25,IF(I609="资产处置收益",26,B))))))))))))))))))))))))))</f>
        <v>22</v>
      </c>
      <c r="I609" s="122" t="s">
        <v>68</v>
      </c>
      <c r="J609" s="16"/>
      <c r="K609" s="207">
        <v>1308.8699999999999</v>
      </c>
      <c r="O609" s="89"/>
      <c r="P609" s="89"/>
      <c r="Q609" s="91"/>
      <c r="R609" s="21"/>
      <c r="S609" s="21"/>
      <c r="T609" s="22"/>
      <c r="U609" s="21"/>
      <c r="V609" s="21"/>
      <c r="W609" s="22"/>
      <c r="X609" s="23"/>
      <c r="Y609" s="23"/>
      <c r="Z609" s="24"/>
      <c r="AA609" s="25" t="e">
        <f>ROUND(#REF!-W609-Z609,2)</f>
        <v>#REF!</v>
      </c>
      <c r="AB609" s="266">
        <f t="shared" si="52"/>
        <v>1308.8699999999999</v>
      </c>
      <c r="AC609" s="26"/>
      <c r="AD609" s="26"/>
      <c r="AE609" s="26"/>
      <c r="AF609" s="26"/>
      <c r="AG609" s="27"/>
      <c r="AH609" s="26"/>
      <c r="AI609" s="26"/>
      <c r="AJ609" s="26"/>
      <c r="AK609" s="26"/>
      <c r="AL609" s="26"/>
      <c r="AM609" s="26"/>
      <c r="AN609">
        <v>54</v>
      </c>
    </row>
    <row r="610" spans="1:40" ht="39" x14ac:dyDescent="0.3">
      <c r="A610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610" s="11">
        <v>139</v>
      </c>
      <c r="C610" s="12" t="str">
        <f t="shared" si="51"/>
        <v>2级-2级</v>
      </c>
      <c r="D610" s="12" t="s">
        <v>29</v>
      </c>
      <c r="E610" s="12" t="s">
        <v>50</v>
      </c>
      <c r="F610" s="12" t="s">
        <v>29</v>
      </c>
      <c r="G610" s="12" t="s">
        <v>44</v>
      </c>
      <c r="H610" s="280">
        <f>IF(I610="主营业务收入",1,IF(I610="营业收入",2,IF(I610="租赁收入",3,IF(I610="利息收入",4,IF(I610="企业拆借利息收入",5,IF(I610="其他业务收入",6,IF(I610="其他收入",7,IF(I610="主营业务成本",8,IF(I610="营业成本",9,IF(I610="生产成本",10,IF(I610="其他业务成本",11,IF(I610="主营业务支出",12,IF(I610="其他业务支出",13,IF(I610="营业外支出",14,IF(I610="材料采购",15,IF(I610="库存商品",16,IF(I610="库存内销商品",17,IF(I610="其他应收款",18,IF(I610="长期股权投资",19,IF(I610="其他应付款",20,IF(I610="财务费用",21,IF(I610="管理费用",22,IF(I610="管理费",23,IF(I610="销售费用",24,IF(I610="投资收益",25,IF(I610="资产处置收益",26,B))))))))))))))))))))))))))</f>
        <v>22</v>
      </c>
      <c r="I610" s="122" t="s">
        <v>68</v>
      </c>
      <c r="J610" s="58" t="s">
        <v>216</v>
      </c>
      <c r="K610" s="207">
        <v>1246</v>
      </c>
      <c r="O610" s="89"/>
      <c r="P610" s="89"/>
      <c r="Q610" s="91"/>
      <c r="R610" s="21"/>
      <c r="S610" s="21"/>
      <c r="T610" s="22"/>
      <c r="U610" s="21"/>
      <c r="V610" s="21"/>
      <c r="W610" s="22"/>
      <c r="X610" s="23"/>
      <c r="Y610" s="23"/>
      <c r="Z610" s="24"/>
      <c r="AA610" s="25" t="e">
        <f>ROUND(#REF!-W610-Z610,2)</f>
        <v>#REF!</v>
      </c>
      <c r="AB610" s="266">
        <f t="shared" si="52"/>
        <v>1246</v>
      </c>
      <c r="AC610" s="26"/>
      <c r="AD610" s="26"/>
      <c r="AE610" s="26"/>
      <c r="AF610" s="26"/>
      <c r="AG610" s="27"/>
      <c r="AH610" s="26"/>
      <c r="AI610" s="26"/>
      <c r="AJ610" s="26"/>
      <c r="AK610" s="26"/>
      <c r="AL610" s="26"/>
      <c r="AM610" s="26"/>
      <c r="AN610">
        <v>122</v>
      </c>
    </row>
    <row r="611" spans="1:40" ht="14" x14ac:dyDescent="0.3">
      <c r="A611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611" s="11">
        <v>143</v>
      </c>
      <c r="C611" s="12" t="str">
        <f t="shared" si="51"/>
        <v>2级-2级</v>
      </c>
      <c r="D611" s="12" t="s">
        <v>29</v>
      </c>
      <c r="E611" s="12" t="s">
        <v>50</v>
      </c>
      <c r="F611" s="12" t="s">
        <v>29</v>
      </c>
      <c r="G611" s="12" t="s">
        <v>163</v>
      </c>
      <c r="H611" s="280">
        <f>IF(I611="主营业务收入",1,IF(I611="营业收入",2,IF(I611="租赁收入",3,IF(I611="利息收入",4,IF(I611="企业拆借利息收入",5,IF(I611="其他业务收入",6,IF(I611="其他收入",7,IF(I611="主营业务成本",8,IF(I611="营业成本",9,IF(I611="生产成本",10,IF(I611="其他业务成本",11,IF(I611="主营业务支出",12,IF(I611="其他业务支出",13,IF(I611="营业外支出",14,IF(I611="材料采购",15,IF(I611="库存商品",16,IF(I611="库存内销商品",17,IF(I611="其他应收款",18,IF(I611="长期股权投资",19,IF(I611="其他应付款",20,IF(I611="财务费用",21,IF(I611="管理费用",22,IF(I611="管理费",23,IF(I611="销售费用",24,IF(I611="投资收益",25,IF(I611="资产处置收益",26,B))))))))))))))))))))))))))</f>
        <v>8</v>
      </c>
      <c r="I611" s="122" t="s">
        <v>164</v>
      </c>
      <c r="J611" s="14" t="s">
        <v>221</v>
      </c>
      <c r="K611" s="207">
        <v>1088.49</v>
      </c>
      <c r="O611" s="89"/>
      <c r="P611" s="89"/>
      <c r="Q611" s="91"/>
      <c r="R611" s="21"/>
      <c r="S611" s="21"/>
      <c r="T611" s="22"/>
      <c r="U611" s="21"/>
      <c r="V611" s="21"/>
      <c r="W611" s="22"/>
      <c r="X611" s="23"/>
      <c r="Y611" s="23"/>
      <c r="Z611" s="24"/>
      <c r="AA611" s="25" t="e">
        <f>ROUND(#REF!-W611-Z611,2)</f>
        <v>#REF!</v>
      </c>
      <c r="AB611" s="266">
        <f t="shared" si="52"/>
        <v>1088.49</v>
      </c>
      <c r="AC611" s="26"/>
      <c r="AD611" s="26"/>
      <c r="AE611" s="26"/>
      <c r="AF611" s="26"/>
      <c r="AG611" s="27"/>
      <c r="AH611" s="26"/>
      <c r="AI611" s="26"/>
      <c r="AJ611" s="26"/>
      <c r="AK611" s="26"/>
      <c r="AL611" s="26"/>
      <c r="AM611" s="26"/>
      <c r="AN611">
        <v>126</v>
      </c>
    </row>
    <row r="612" spans="1:40" ht="14" x14ac:dyDescent="0.3">
      <c r="A612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12" s="11">
        <v>561</v>
      </c>
      <c r="C612" s="12" t="s">
        <v>505</v>
      </c>
      <c r="D612" s="12" t="s">
        <v>29</v>
      </c>
      <c r="E612" s="12" t="s">
        <v>364</v>
      </c>
      <c r="F612" s="12" t="s">
        <v>37</v>
      </c>
      <c r="G612" s="12" t="s">
        <v>42</v>
      </c>
      <c r="H612" s="280">
        <f>IF(I612="主营业务收入",1,IF(I612="营业收入",2,IF(I612="租赁收入",3,IF(I612="利息收入",4,IF(I612="企业拆借利息收入",5,IF(I612="其他业务收入",6,IF(I612="其他收入",7,IF(I612="主营业务成本",8,IF(I612="营业成本",9,IF(I612="生产成本",10,IF(I612="其他业务成本",11,IF(I612="主营业务支出",12,IF(I612="其他业务支出",13,IF(I612="营业外支出",14,IF(I612="材料采购",15,IF(I612="库存商品",16,IF(I612="库存内销商品",17,IF(I612="其他应收款",18,IF(I612="长期股权投资",19,IF(I612="其他应付款",20,IF(I612="财务费用",21,IF(I612="管理费用",22,IF(I612="管理费",23,IF(I612="销售费用",24,IF(I612="投资收益",25,IF(I612="资产处置收益",26,B))))))))))))))))))))))))))</f>
        <v>22</v>
      </c>
      <c r="I612" s="122" t="s">
        <v>68</v>
      </c>
      <c r="J612" s="16"/>
      <c r="K612" s="207">
        <v>1062.8599999999999</v>
      </c>
      <c r="O612" s="89"/>
      <c r="P612" s="89"/>
      <c r="Q612" s="91"/>
      <c r="R612" s="21"/>
      <c r="S612" s="21"/>
      <c r="T612" s="22"/>
      <c r="U612" s="21"/>
      <c r="V612" s="21"/>
      <c r="W612" s="22"/>
      <c r="X612" s="23"/>
      <c r="Y612" s="23"/>
      <c r="Z612" s="24"/>
      <c r="AA612" s="25" t="e">
        <f>ROUND(#REF!-W612-Z612,2)</f>
        <v>#REF!</v>
      </c>
      <c r="AB612" s="266">
        <f t="shared" si="52"/>
        <v>1062.8599999999999</v>
      </c>
      <c r="AC612" s="26"/>
      <c r="AD612" s="26"/>
      <c r="AE612" s="26"/>
      <c r="AF612" s="26"/>
      <c r="AG612" s="27"/>
      <c r="AH612" s="26"/>
      <c r="AI612" s="26"/>
      <c r="AJ612" s="26"/>
      <c r="AK612" s="26"/>
      <c r="AL612" s="26"/>
      <c r="AM612" s="26"/>
      <c r="AN612">
        <v>450</v>
      </c>
    </row>
    <row r="613" spans="1:40" ht="14" x14ac:dyDescent="0.3">
      <c r="A613" s="174" t="str">
        <f>HYPERLINK("C:\Users\chizh\Desktop\ffcell\提取结果.xlsx#'2内部关联交易-1'!A1","[提取结果.xlsx]2内部关联交易-1")</f>
        <v>[提取结果.xlsx]2内部关联交易-1</v>
      </c>
      <c r="B613" s="11">
        <v>448</v>
      </c>
      <c r="C613" s="12" t="str">
        <f t="shared" ref="C613:C653" si="53">TEXT(D613,"000")&amp;"-"&amp;TEXT(F613,"000")</f>
        <v>2级-4级</v>
      </c>
      <c r="D613" s="45" t="s">
        <v>29</v>
      </c>
      <c r="E613" s="12" t="s">
        <v>412</v>
      </c>
      <c r="F613" s="12" t="s">
        <v>37</v>
      </c>
      <c r="G613" s="103" t="s">
        <v>246</v>
      </c>
      <c r="H613" s="280">
        <f>IF(I613="主营业务收入",1,IF(I613="营业收入",2,IF(I613="租赁收入",3,IF(I613="利息收入",4,IF(I613="企业拆借利息收入",5,IF(I613="其他业务收入",6,IF(I613="其他收入",7,IF(I613="主营业务成本",8,IF(I613="营业成本",9,IF(I613="生产成本",10,IF(I613="其他业务成本",11,IF(I613="主营业务支出",12,IF(I613="其他业务支出",13,IF(I613="营业外支出",14,IF(I613="材料采购",15,IF(I613="库存商品",16,IF(I613="库存内销商品",17,IF(I613="其他应收款",18,IF(I613="长期股权投资",19,IF(I613="其他应付款",20,IF(I613="财务费用",21,IF(I613="管理费用",22,IF(I613="管理费",23,IF(I613="销售费用",24,IF(I613="投资收益",25,IF(I613="资产处置收益",26,B))))))))))))))))))))))))))</f>
        <v>15</v>
      </c>
      <c r="I613" s="363" t="s">
        <v>422</v>
      </c>
      <c r="J613" s="87" t="s">
        <v>423</v>
      </c>
      <c r="K613" s="207">
        <v>1060</v>
      </c>
      <c r="O613" s="89"/>
      <c r="P613" s="89"/>
      <c r="Q613" s="91"/>
      <c r="R613" s="21"/>
      <c r="S613" s="21"/>
      <c r="T613" s="22"/>
      <c r="U613" s="21"/>
      <c r="V613" s="21"/>
      <c r="W613" s="22"/>
      <c r="X613" s="23"/>
      <c r="Y613" s="23"/>
      <c r="Z613" s="24"/>
      <c r="AA613" s="25" t="e">
        <f>ROUND(#REF!-W613-Z613,2)</f>
        <v>#REF!</v>
      </c>
      <c r="AB613" s="266">
        <f t="shared" si="52"/>
        <v>1060</v>
      </c>
      <c r="AC613" s="26"/>
      <c r="AD613" s="26"/>
      <c r="AE613" s="26"/>
      <c r="AF613" s="26"/>
      <c r="AG613" s="27"/>
      <c r="AH613" s="26"/>
      <c r="AI613" s="26"/>
      <c r="AJ613" s="26"/>
      <c r="AK613" s="26"/>
      <c r="AL613" s="26"/>
      <c r="AM613" s="26"/>
      <c r="AN613">
        <v>350</v>
      </c>
    </row>
    <row r="614" spans="1:40" ht="14" customHeight="1" x14ac:dyDescent="0.3">
      <c r="A614" s="174" t="str">
        <f>HYPERLINK("C:\Users\chizh\Desktop\ffcell\提取结果.xlsx#'2内部关联交易-1'!A1","[提取结果.xlsx]2内部关联交易-1")</f>
        <v>[提取结果.xlsx]2内部关联交易-1</v>
      </c>
      <c r="B614" s="11">
        <v>444</v>
      </c>
      <c r="C614" s="12" t="str">
        <f t="shared" si="53"/>
        <v>2级-3级</v>
      </c>
      <c r="D614" s="45" t="s">
        <v>29</v>
      </c>
      <c r="E614" s="12" t="s">
        <v>412</v>
      </c>
      <c r="F614" s="12" t="s">
        <v>33</v>
      </c>
      <c r="G614" s="103" t="s">
        <v>432</v>
      </c>
      <c r="H614" s="280">
        <f>IF(I614="主营业务收入",1,IF(I614="营业收入",2,IF(I614="租赁收入",3,IF(I614="利息收入",4,IF(I614="企业拆借利息收入",5,IF(I614="其他业务收入",6,IF(I614="其他收入",7,IF(I614="主营业务成本",8,IF(I614="营业成本",9,IF(I614="生产成本",10,IF(I614="其他业务成本",11,IF(I614="主营业务支出",12,IF(I614="其他业务支出",13,IF(I614="营业外支出",14,IF(I614="材料采购",15,IF(I614="库存商品",16,IF(I614="库存内销商品",17,IF(I614="其他应收款",18,IF(I614="长期股权投资",19,IF(I614="其他应付款",20,IF(I614="财务费用",21,IF(I614="管理费用",22,IF(I614="管理费",23,IF(I614="销售费用",24,IF(I614="投资收益",25,IF(I614="资产处置收益",26,B))))))))))))))))))))))))))</f>
        <v>15</v>
      </c>
      <c r="I614" s="363" t="s">
        <v>422</v>
      </c>
      <c r="J614" s="87" t="s">
        <v>423</v>
      </c>
      <c r="K614" s="207">
        <v>1037.4000000000001</v>
      </c>
      <c r="O614" s="89"/>
      <c r="P614" s="89"/>
      <c r="Q614" s="91"/>
      <c r="R614" s="21"/>
      <c r="S614" s="21"/>
      <c r="T614" s="22"/>
      <c r="U614" s="21"/>
      <c r="V614" s="21"/>
      <c r="W614" s="22"/>
      <c r="X614" s="23"/>
      <c r="Y614" s="23"/>
      <c r="Z614" s="24"/>
      <c r="AA614" s="25" t="e">
        <f>ROUND(#REF!-W614-Z614,2)</f>
        <v>#REF!</v>
      </c>
      <c r="AB614" s="266">
        <f t="shared" si="52"/>
        <v>1037.4000000000001</v>
      </c>
      <c r="AC614" s="26"/>
      <c r="AD614" s="26"/>
      <c r="AE614" s="26"/>
      <c r="AF614" s="26"/>
      <c r="AG614" s="27"/>
      <c r="AH614" s="26"/>
      <c r="AI614" s="26"/>
      <c r="AJ614" s="26"/>
      <c r="AK614" s="26"/>
      <c r="AL614" s="26"/>
      <c r="AM614" s="26"/>
      <c r="AN614">
        <v>346</v>
      </c>
    </row>
    <row r="615" spans="1:40" ht="39" x14ac:dyDescent="0.3">
      <c r="A615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615" s="11">
        <v>152</v>
      </c>
      <c r="C615" s="12" t="str">
        <f t="shared" si="53"/>
        <v>2级-2级</v>
      </c>
      <c r="D615" s="12" t="s">
        <v>29</v>
      </c>
      <c r="E615" s="12" t="s">
        <v>50</v>
      </c>
      <c r="F615" s="12" t="s">
        <v>29</v>
      </c>
      <c r="G615" s="12" t="s">
        <v>158</v>
      </c>
      <c r="H615" s="280">
        <f>IF(I615="主营业务收入",1,IF(I615="营业收入",2,IF(I615="租赁收入",3,IF(I615="利息收入",4,IF(I615="企业拆借利息收入",5,IF(I615="其他业务收入",6,IF(I615="其他收入",7,IF(I615="主营业务成本",8,IF(I615="营业成本",9,IF(I615="生产成本",10,IF(I615="其他业务成本",11,IF(I615="主营业务支出",12,IF(I615="其他业务支出",13,IF(I615="营业外支出",14,IF(I615="材料采购",15,IF(I615="库存商品",16,IF(I615="库存内销商品",17,IF(I615="其他应收款",18,IF(I615="长期股权投资",19,IF(I615="其他应付款",20,IF(I615="财务费用",21,IF(I615="管理费用",22,IF(I615="管理费",23,IF(I615="销售费用",24,IF(I615="投资收益",25,IF(I615="资产处置收益",26,B))))))))))))))))))))))))))</f>
        <v>22</v>
      </c>
      <c r="I615" s="122" t="s">
        <v>68</v>
      </c>
      <c r="J615" s="58" t="s">
        <v>216</v>
      </c>
      <c r="K615" s="207">
        <v>979</v>
      </c>
      <c r="O615" s="89"/>
      <c r="P615" s="89"/>
      <c r="Q615" s="91"/>
      <c r="R615" s="21"/>
      <c r="S615" s="21"/>
      <c r="T615" s="22"/>
      <c r="U615" s="21"/>
      <c r="V615" s="21"/>
      <c r="W615" s="22"/>
      <c r="X615" s="23"/>
      <c r="Y615" s="23"/>
      <c r="Z615" s="24"/>
      <c r="AA615" s="25" t="e">
        <f>ROUND(#REF!-W615-Z615,2)</f>
        <v>#REF!</v>
      </c>
      <c r="AB615" s="266">
        <f t="shared" si="52"/>
        <v>979</v>
      </c>
      <c r="AC615" s="26"/>
      <c r="AD615" s="26"/>
      <c r="AE615" s="26"/>
      <c r="AF615" s="26"/>
      <c r="AG615" s="27"/>
      <c r="AH615" s="26"/>
      <c r="AI615" s="26"/>
      <c r="AJ615" s="26"/>
      <c r="AK615" s="26"/>
      <c r="AL615" s="26"/>
      <c r="AM615" s="26"/>
      <c r="AN615">
        <v>135</v>
      </c>
    </row>
    <row r="616" spans="1:40" ht="39" x14ac:dyDescent="0.3">
      <c r="A616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616" s="11">
        <v>150</v>
      </c>
      <c r="C616" s="12" t="str">
        <f t="shared" si="53"/>
        <v>2级-3级</v>
      </c>
      <c r="D616" s="12" t="s">
        <v>29</v>
      </c>
      <c r="E616" s="12" t="s">
        <v>50</v>
      </c>
      <c r="F616" s="12" t="s">
        <v>33</v>
      </c>
      <c r="G616" s="12" t="s">
        <v>117</v>
      </c>
      <c r="H616" s="280">
        <f>IF(I616="主营业务收入",1,IF(I616="营业收入",2,IF(I616="租赁收入",3,IF(I616="利息收入",4,IF(I616="企业拆借利息收入",5,IF(I616="其他业务收入",6,IF(I616="其他收入",7,IF(I616="主营业务成本",8,IF(I616="营业成本",9,IF(I616="生产成本",10,IF(I616="其他业务成本",11,IF(I616="主营业务支出",12,IF(I616="其他业务支出",13,IF(I616="营业外支出",14,IF(I616="材料采购",15,IF(I616="库存商品",16,IF(I616="库存内销商品",17,IF(I616="其他应收款",18,IF(I616="长期股权投资",19,IF(I616="其他应付款",20,IF(I616="财务费用",21,IF(I616="管理费用",22,IF(I616="管理费",23,IF(I616="销售费用",24,IF(I616="投资收益",25,IF(I616="资产处置收益",26,B))))))))))))))))))))))))))</f>
        <v>22</v>
      </c>
      <c r="I616" s="122" t="s">
        <v>68</v>
      </c>
      <c r="J616" s="58" t="s">
        <v>216</v>
      </c>
      <c r="K616" s="207">
        <v>979</v>
      </c>
      <c r="O616" s="89"/>
      <c r="P616" s="89"/>
      <c r="Q616" s="91"/>
      <c r="R616" s="21"/>
      <c r="S616" s="21"/>
      <c r="T616" s="22"/>
      <c r="U616" s="21"/>
      <c r="V616" s="21"/>
      <c r="W616" s="22"/>
      <c r="X616" s="23"/>
      <c r="Y616" s="23"/>
      <c r="Z616" s="24"/>
      <c r="AA616" s="25" t="e">
        <f>ROUND(#REF!-W616-Z616,2)</f>
        <v>#REF!</v>
      </c>
      <c r="AB616" s="266">
        <f t="shared" si="52"/>
        <v>979</v>
      </c>
      <c r="AC616" s="26"/>
      <c r="AD616" s="26"/>
      <c r="AE616" s="26"/>
      <c r="AF616" s="26"/>
      <c r="AG616" s="27"/>
      <c r="AH616" s="26"/>
      <c r="AI616" s="26"/>
      <c r="AJ616" s="26"/>
      <c r="AK616" s="26"/>
      <c r="AL616" s="26"/>
      <c r="AM616" s="26"/>
      <c r="AN616">
        <v>133</v>
      </c>
    </row>
    <row r="617" spans="1:40" ht="39" x14ac:dyDescent="0.3">
      <c r="A617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617" s="11">
        <v>145</v>
      </c>
      <c r="C617" s="12" t="str">
        <f t="shared" si="53"/>
        <v>2级-2级</v>
      </c>
      <c r="D617" s="12" t="s">
        <v>29</v>
      </c>
      <c r="E617" s="12" t="s">
        <v>50</v>
      </c>
      <c r="F617" s="12" t="s">
        <v>29</v>
      </c>
      <c r="G617" s="12" t="s">
        <v>163</v>
      </c>
      <c r="H617" s="280">
        <f>IF(I617="主营业务收入",1,IF(I617="营业收入",2,IF(I617="租赁收入",3,IF(I617="利息收入",4,IF(I617="企业拆借利息收入",5,IF(I617="其他业务收入",6,IF(I617="其他收入",7,IF(I617="主营业务成本",8,IF(I617="营业成本",9,IF(I617="生产成本",10,IF(I617="其他业务成本",11,IF(I617="主营业务支出",12,IF(I617="其他业务支出",13,IF(I617="营业外支出",14,IF(I617="材料采购",15,IF(I617="库存商品",16,IF(I617="库存内销商品",17,IF(I617="其他应收款",18,IF(I617="长期股权投资",19,IF(I617="其他应付款",20,IF(I617="财务费用",21,IF(I617="管理费用",22,IF(I617="管理费",23,IF(I617="销售费用",24,IF(I617="投资收益",25,IF(I617="资产处置收益",26,B))))))))))))))))))))))))))</f>
        <v>8</v>
      </c>
      <c r="I617" s="122" t="s">
        <v>164</v>
      </c>
      <c r="J617" s="58" t="s">
        <v>223</v>
      </c>
      <c r="K617" s="207">
        <v>973.45</v>
      </c>
      <c r="O617" s="89"/>
      <c r="P617" s="89"/>
      <c r="Q617" s="91"/>
      <c r="R617" s="21"/>
      <c r="S617" s="21"/>
      <c r="T617" s="22"/>
      <c r="U617" s="21"/>
      <c r="V617" s="21"/>
      <c r="W617" s="22"/>
      <c r="X617" s="23"/>
      <c r="Y617" s="23"/>
      <c r="Z617" s="24"/>
      <c r="AA617" s="25" t="e">
        <f>ROUND(#REF!-W617-Z617,2)</f>
        <v>#REF!</v>
      </c>
      <c r="AB617" s="266">
        <f t="shared" si="52"/>
        <v>973.45</v>
      </c>
      <c r="AC617" s="26"/>
      <c r="AD617" s="26"/>
      <c r="AE617" s="26"/>
      <c r="AF617" s="26"/>
      <c r="AG617" s="27"/>
      <c r="AH617" s="26"/>
      <c r="AI617" s="26"/>
      <c r="AJ617" s="26"/>
      <c r="AK617" s="26"/>
      <c r="AL617" s="26"/>
      <c r="AM617" s="26"/>
      <c r="AN617">
        <v>128</v>
      </c>
    </row>
    <row r="618" spans="1:40" ht="14" x14ac:dyDescent="0.3">
      <c r="A618" s="174" t="str">
        <f>HYPERLINK("C:\Users\chizh\Desktop\ffcell\提取结果.xlsx#'2内部关联交易-1'!A1","[提取结果.xlsx]2内部关联交易-1")</f>
        <v>[提取结果.xlsx]2内部关联交易-1</v>
      </c>
      <c r="B618" s="11">
        <v>437</v>
      </c>
      <c r="C618" s="12" t="str">
        <f t="shared" si="53"/>
        <v>2级-3级</v>
      </c>
      <c r="D618" s="45" t="s">
        <v>29</v>
      </c>
      <c r="E618" s="12" t="s">
        <v>412</v>
      </c>
      <c r="F618" s="12" t="s">
        <v>33</v>
      </c>
      <c r="G618" s="103" t="s">
        <v>425</v>
      </c>
      <c r="H618" s="280">
        <f>IF(I618="主营业务收入",1,IF(I618="营业收入",2,IF(I618="租赁收入",3,IF(I618="利息收入",4,IF(I618="企业拆借利息收入",5,IF(I618="其他业务收入",6,IF(I618="其他收入",7,IF(I618="主营业务成本",8,IF(I618="营业成本",9,IF(I618="生产成本",10,IF(I618="其他业务成本",11,IF(I618="主营业务支出",12,IF(I618="其他业务支出",13,IF(I618="营业外支出",14,IF(I618="材料采购",15,IF(I618="库存商品",16,IF(I618="库存内销商品",17,IF(I618="其他应收款",18,IF(I618="长期股权投资",19,IF(I618="其他应付款",20,IF(I618="财务费用",21,IF(I618="管理费用",22,IF(I618="管理费",23,IF(I618="销售费用",24,IF(I618="投资收益",25,IF(I618="资产处置收益",26,B))))))))))))))))))))))))))</f>
        <v>15</v>
      </c>
      <c r="I618" s="363" t="s">
        <v>422</v>
      </c>
      <c r="J618" s="87" t="s">
        <v>423</v>
      </c>
      <c r="K618" s="207">
        <v>900</v>
      </c>
      <c r="O618" s="89"/>
      <c r="P618" s="89"/>
      <c r="Q618" s="91"/>
      <c r="R618" s="21"/>
      <c r="S618" s="21"/>
      <c r="T618" s="22"/>
      <c r="U618" s="21"/>
      <c r="V618" s="21"/>
      <c r="W618" s="22"/>
      <c r="X618" s="23"/>
      <c r="Y618" s="23"/>
      <c r="Z618" s="24"/>
      <c r="AA618" s="25" t="e">
        <f>ROUND(#REF!-W618-Z618,2)</f>
        <v>#REF!</v>
      </c>
      <c r="AB618" s="266">
        <f t="shared" si="52"/>
        <v>900</v>
      </c>
      <c r="AC618" s="26"/>
      <c r="AD618" s="26"/>
      <c r="AE618" s="26"/>
      <c r="AF618" s="26"/>
      <c r="AG618" s="27"/>
      <c r="AH618" s="26"/>
      <c r="AI618" s="26"/>
      <c r="AJ618" s="26"/>
      <c r="AK618" s="26"/>
      <c r="AL618" s="26"/>
      <c r="AM618" s="26"/>
      <c r="AN618">
        <v>339</v>
      </c>
    </row>
    <row r="619" spans="1:40" ht="26" x14ac:dyDescent="0.3">
      <c r="A619" s="174" t="str">
        <f>HYPERLINK("C:\Users\chizh\Desktop\ffcell\提取结果.xlsx#'2内部关联交易-1'!A1","[提取结果.xlsx]2内部关联交易-1")</f>
        <v>[提取结果.xlsx]2内部关联交易-1</v>
      </c>
      <c r="B619" s="11">
        <v>442</v>
      </c>
      <c r="C619" s="12" t="str">
        <f t="shared" si="53"/>
        <v>2级-3级</v>
      </c>
      <c r="D619" s="45" t="s">
        <v>29</v>
      </c>
      <c r="E619" s="12" t="s">
        <v>412</v>
      </c>
      <c r="F619" s="12" t="s">
        <v>33</v>
      </c>
      <c r="G619" s="103" t="s">
        <v>430</v>
      </c>
      <c r="H619" s="280">
        <f>IF(I619="主营业务收入",1,IF(I619="营业收入",2,IF(I619="租赁收入",3,IF(I619="利息收入",4,IF(I619="企业拆借利息收入",5,IF(I619="其他业务收入",6,IF(I619="其他收入",7,IF(I619="主营业务成本",8,IF(I619="营业成本",9,IF(I619="生产成本",10,IF(I619="其他业务成本",11,IF(I619="主营业务支出",12,IF(I619="其他业务支出",13,IF(I619="营业外支出",14,IF(I619="材料采购",15,IF(I619="库存商品",16,IF(I619="库存内销商品",17,IF(I619="其他应收款",18,IF(I619="长期股权投资",19,IF(I619="其他应付款",20,IF(I619="财务费用",21,IF(I619="管理费用",22,IF(I619="管理费",23,IF(I619="销售费用",24,IF(I619="投资收益",25,IF(I619="资产处置收益",26,B))))))))))))))))))))))))))</f>
        <v>15</v>
      </c>
      <c r="I619" s="363" t="s">
        <v>422</v>
      </c>
      <c r="J619" s="87" t="s">
        <v>423</v>
      </c>
      <c r="K619" s="207">
        <v>884</v>
      </c>
      <c r="O619" s="89"/>
      <c r="P619" s="89"/>
      <c r="Q619" s="91"/>
      <c r="R619" s="21"/>
      <c r="S619" s="21"/>
      <c r="T619" s="22"/>
      <c r="U619" s="21"/>
      <c r="V619" s="21"/>
      <c r="W619" s="22"/>
      <c r="X619" s="23"/>
      <c r="Y619" s="23"/>
      <c r="Z619" s="24"/>
      <c r="AA619" s="25" t="e">
        <f>ROUND(#REF!-W619-Z619,2)</f>
        <v>#REF!</v>
      </c>
      <c r="AB619" s="266">
        <f t="shared" si="52"/>
        <v>884</v>
      </c>
      <c r="AC619" s="26"/>
      <c r="AD619" s="26"/>
      <c r="AE619" s="26"/>
      <c r="AF619" s="26"/>
      <c r="AG619" s="27"/>
      <c r="AH619" s="26"/>
      <c r="AI619" s="26"/>
      <c r="AJ619" s="26"/>
      <c r="AK619" s="26"/>
      <c r="AL619" s="26"/>
      <c r="AM619" s="26"/>
      <c r="AN619">
        <v>344</v>
      </c>
    </row>
    <row r="620" spans="1:40" ht="39" x14ac:dyDescent="0.3">
      <c r="A620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620" s="11">
        <v>158</v>
      </c>
      <c r="C620" s="12" t="str">
        <f t="shared" si="53"/>
        <v>3级-3级</v>
      </c>
      <c r="D620" s="12" t="s">
        <v>33</v>
      </c>
      <c r="E620" s="12" t="s">
        <v>162</v>
      </c>
      <c r="F620" s="12" t="s">
        <v>33</v>
      </c>
      <c r="G620" s="12" t="s">
        <v>146</v>
      </c>
      <c r="H620" s="280">
        <f>IF(I620="主营业务收入",1,IF(I620="营业收入",2,IF(I620="租赁收入",3,IF(I620="利息收入",4,IF(I620="企业拆借利息收入",5,IF(I620="其他业务收入",6,IF(I620="其他收入",7,IF(I620="主营业务成本",8,IF(I620="营业成本",9,IF(I620="生产成本",10,IF(I620="其他业务成本",11,IF(I620="主营业务支出",12,IF(I620="其他业务支出",13,IF(I620="营业外支出",14,IF(I620="材料采购",15,IF(I620="库存商品",16,IF(I620="库存内销商品",17,IF(I620="其他应收款",18,IF(I620="长期股权投资",19,IF(I620="其他应付款",20,IF(I620="财务费用",21,IF(I620="管理费用",22,IF(I620="管理费",23,IF(I620="销售费用",24,IF(I620="投资收益",25,IF(I620="资产处置收益",26,B))))))))))))))))))))))))))</f>
        <v>8</v>
      </c>
      <c r="I620" s="122" t="s">
        <v>164</v>
      </c>
      <c r="J620" s="58" t="s">
        <v>216</v>
      </c>
      <c r="K620" s="207">
        <v>878.4</v>
      </c>
      <c r="O620" s="89"/>
      <c r="P620" s="90"/>
      <c r="Q620" s="91"/>
      <c r="R620" s="21"/>
      <c r="S620" s="21"/>
      <c r="T620" s="22"/>
      <c r="U620" s="21"/>
      <c r="V620" s="21"/>
      <c r="W620" s="22"/>
      <c r="X620" s="23"/>
      <c r="Y620" s="23"/>
      <c r="Z620" s="24"/>
      <c r="AA620" s="25" t="e">
        <f>ROUND(#REF!-W620-Z620,2)</f>
        <v>#REF!</v>
      </c>
      <c r="AB620" s="266">
        <f t="shared" si="52"/>
        <v>878.4</v>
      </c>
      <c r="AC620" s="26"/>
      <c r="AD620" s="26"/>
      <c r="AE620" s="26"/>
      <c r="AF620" s="26"/>
      <c r="AG620" s="27"/>
      <c r="AH620" s="26"/>
      <c r="AI620" s="26"/>
      <c r="AJ620" s="26"/>
      <c r="AK620" s="26"/>
      <c r="AL620" s="26"/>
      <c r="AM620" s="26"/>
      <c r="AN620">
        <v>141</v>
      </c>
    </row>
    <row r="621" spans="1:40" ht="14" x14ac:dyDescent="0.3">
      <c r="A621" s="174" t="str">
        <f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621" s="11">
        <v>41</v>
      </c>
      <c r="C621" s="12" t="str">
        <f t="shared" si="53"/>
        <v>3级-3级</v>
      </c>
      <c r="D621" s="12" t="s">
        <v>79</v>
      </c>
      <c r="E621" s="12" t="s">
        <v>81</v>
      </c>
      <c r="F621" s="12" t="s">
        <v>79</v>
      </c>
      <c r="G621" s="12" t="s">
        <v>117</v>
      </c>
      <c r="H621" s="280">
        <f>IF(I621="主营业务收入",1,IF(I621="营业收入",2,IF(I621="租赁收入",3,IF(I621="利息收入",4,IF(I621="企业拆借利息收入",5,IF(I621="其他业务收入",6,IF(I621="其他收入",7,IF(I621="主营业务成本",8,IF(I621="营业成本",9,IF(I621="生产成本",10,IF(I621="其他业务成本",11,IF(I621="主营业务支出",12,IF(I621="其他业务支出",13,IF(I621="营业外支出",14,IF(I621="材料采购",15,IF(I621="库存商品",16,IF(I621="库存内销商品",17,IF(I621="其他应收款",18,IF(I621="长期股权投资",19,IF(I621="其他应付款",20,IF(I621="财务费用",21,IF(I621="管理费用",22,IF(I621="管理费",23,IF(I621="销售费用",24,IF(I621="投资收益",25,IF(I621="资产处置收益",26,B))))))))))))))))))))))))))</f>
        <v>22</v>
      </c>
      <c r="I621" s="122" t="s">
        <v>68</v>
      </c>
      <c r="J621" s="16" t="s">
        <v>118</v>
      </c>
      <c r="K621" s="207">
        <v>856.64</v>
      </c>
      <c r="O621" s="89"/>
      <c r="P621" s="89"/>
      <c r="Q621" s="91"/>
      <c r="R621" s="21"/>
      <c r="S621" s="21"/>
      <c r="T621" s="22"/>
      <c r="U621" s="21"/>
      <c r="V621" s="21"/>
      <c r="W621" s="22"/>
      <c r="X621" s="23"/>
      <c r="Y621" s="23"/>
      <c r="Z621" s="24"/>
      <c r="AA621" s="25" t="e">
        <f>ROUND(#REF!-W621-Z621,2)</f>
        <v>#REF!</v>
      </c>
      <c r="AB621" s="266">
        <f t="shared" si="52"/>
        <v>856.64</v>
      </c>
      <c r="AC621" s="26"/>
      <c r="AD621" s="26"/>
      <c r="AE621" s="26"/>
      <c r="AF621" s="26"/>
      <c r="AG621" s="27"/>
      <c r="AH621" s="26"/>
      <c r="AI621" s="26"/>
      <c r="AJ621" s="26"/>
      <c r="AK621" s="26"/>
      <c r="AL621" s="26"/>
      <c r="AM621" s="26"/>
      <c r="AN621">
        <v>36</v>
      </c>
    </row>
    <row r="622" spans="1:40" ht="14" x14ac:dyDescent="0.3">
      <c r="A622" s="174" t="str">
        <f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622" s="11">
        <v>118</v>
      </c>
      <c r="C622" s="12" t="str">
        <f t="shared" si="53"/>
        <v>2级-3级</v>
      </c>
      <c r="D622" s="12" t="s">
        <v>178</v>
      </c>
      <c r="E622" s="262" t="s">
        <v>179</v>
      </c>
      <c r="F622" s="263" t="s">
        <v>187</v>
      </c>
      <c r="G622" s="176" t="s">
        <v>188</v>
      </c>
      <c r="H622" s="280">
        <f>IF(I622="主营业务收入",1,IF(I622="营业收入",2,IF(I622="租赁收入",3,IF(I622="利息收入",4,IF(I622="企业拆借利息收入",5,IF(I622="其他业务收入",6,IF(I622="其他收入",7,IF(I622="主营业务成本",8,IF(I622="营业成本",9,IF(I622="生产成本",10,IF(I622="其他业务成本",11,IF(I622="主营业务支出",12,IF(I622="其他业务支出",13,IF(I622="营业外支出",14,IF(I622="材料采购",15,IF(I622="库存商品",16,IF(I622="库存内销商品",17,IF(I622="其他应收款",18,IF(I622="长期股权投资",19,IF(I622="其他应付款",20,IF(I622="财务费用",21,IF(I622="管理费用",22,IF(I622="管理费",23,IF(I622="销售费用",24,IF(I622="投资收益",25,IF(I622="资产处置收益",26,B))))))))))))))))))))))))))</f>
        <v>22</v>
      </c>
      <c r="I622" s="182" t="s">
        <v>68</v>
      </c>
      <c r="J622" s="176" t="s">
        <v>190</v>
      </c>
      <c r="K622" s="403">
        <v>849</v>
      </c>
      <c r="O622" s="176"/>
      <c r="P622" s="90"/>
      <c r="Q622" s="50"/>
      <c r="R622" s="303"/>
      <c r="S622" s="303"/>
      <c r="T622" s="304"/>
      <c r="U622" s="303"/>
      <c r="V622" s="51"/>
      <c r="W622" s="52"/>
      <c r="X622" s="53"/>
      <c r="Y622" s="53"/>
      <c r="Z622" s="54"/>
      <c r="AA622" s="25" t="e">
        <f>ROUND(#REF!-W622-Z622,2)</f>
        <v>#REF!</v>
      </c>
      <c r="AB622" s="266">
        <f t="shared" si="52"/>
        <v>849</v>
      </c>
      <c r="AC622" s="56"/>
      <c r="AD622" s="56"/>
      <c r="AE622" s="56"/>
      <c r="AF622" s="56"/>
      <c r="AG622" s="57"/>
      <c r="AH622" s="56"/>
      <c r="AI622" s="56"/>
      <c r="AJ622" s="56"/>
      <c r="AK622" s="56"/>
      <c r="AL622" s="56"/>
      <c r="AM622" s="56"/>
      <c r="AN622">
        <v>104</v>
      </c>
    </row>
    <row r="623" spans="1:40" ht="14" x14ac:dyDescent="0.3">
      <c r="A623" s="174" t="str">
        <f>HYPERLINK("C:\Users\chizh\Desktop\ffcell\提取结果.xlsx#'2内部关联交易-1'!A1","[提取结果.xlsx]2内部关联交易-1")</f>
        <v>[提取结果.xlsx]2内部关联交易-1</v>
      </c>
      <c r="B623" s="11">
        <v>436</v>
      </c>
      <c r="C623" s="12" t="str">
        <f t="shared" si="53"/>
        <v>2级-3级</v>
      </c>
      <c r="D623" s="45" t="s">
        <v>29</v>
      </c>
      <c r="E623" s="12" t="s">
        <v>412</v>
      </c>
      <c r="F623" s="12" t="s">
        <v>33</v>
      </c>
      <c r="G623" s="103" t="s">
        <v>424</v>
      </c>
      <c r="H623" s="280">
        <f>IF(I623="主营业务收入",1,IF(I623="营业收入",2,IF(I623="租赁收入",3,IF(I623="利息收入",4,IF(I623="企业拆借利息收入",5,IF(I623="其他业务收入",6,IF(I623="其他收入",7,IF(I623="主营业务成本",8,IF(I623="营业成本",9,IF(I623="生产成本",10,IF(I623="其他业务成本",11,IF(I623="主营业务支出",12,IF(I623="其他业务支出",13,IF(I623="营业外支出",14,IF(I623="材料采购",15,IF(I623="库存商品",16,IF(I623="库存内销商品",17,IF(I623="其他应收款",18,IF(I623="长期股权投资",19,IF(I623="其他应付款",20,IF(I623="财务费用",21,IF(I623="管理费用",22,IF(I623="管理费",23,IF(I623="销售费用",24,IF(I623="投资收益",25,IF(I623="资产处置收益",26,B))))))))))))))))))))))))))</f>
        <v>15</v>
      </c>
      <c r="I623" s="363" t="s">
        <v>422</v>
      </c>
      <c r="J623" s="87" t="s">
        <v>423</v>
      </c>
      <c r="K623" s="207">
        <v>840</v>
      </c>
      <c r="O623" s="89"/>
      <c r="P623" s="89"/>
      <c r="Q623" s="91"/>
      <c r="R623" s="21"/>
      <c r="S623" s="21"/>
      <c r="T623" s="22"/>
      <c r="U623" s="21"/>
      <c r="V623" s="21"/>
      <c r="W623" s="22"/>
      <c r="X623" s="23"/>
      <c r="Y623" s="23"/>
      <c r="Z623" s="24"/>
      <c r="AA623" s="25" t="e">
        <f>ROUND(#REF!-W623-Z623,2)</f>
        <v>#REF!</v>
      </c>
      <c r="AB623" s="266">
        <f t="shared" si="52"/>
        <v>840</v>
      </c>
      <c r="AC623" s="26"/>
      <c r="AD623" s="26"/>
      <c r="AE623" s="26"/>
      <c r="AF623" s="26"/>
      <c r="AG623" s="27"/>
      <c r="AH623" s="26"/>
      <c r="AI623" s="26"/>
      <c r="AJ623" s="26"/>
      <c r="AK623" s="26"/>
      <c r="AL623" s="26"/>
      <c r="AM623" s="26"/>
      <c r="AN623">
        <v>338</v>
      </c>
    </row>
    <row r="624" spans="1:40" ht="14" x14ac:dyDescent="0.3">
      <c r="A624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624" s="11">
        <v>108</v>
      </c>
      <c r="C624" s="12" t="str">
        <f t="shared" si="53"/>
        <v>2级-2级</v>
      </c>
      <c r="D624" s="12" t="s">
        <v>29</v>
      </c>
      <c r="E624" s="12" t="s">
        <v>158</v>
      </c>
      <c r="F624" s="12" t="s">
        <v>29</v>
      </c>
      <c r="G624" s="12" t="s">
        <v>44</v>
      </c>
      <c r="H624" s="280">
        <f>IF(I624="主营业务收入",1,IF(I624="营业收入",2,IF(I624="租赁收入",3,IF(I624="利息收入",4,IF(I624="企业拆借利息收入",5,IF(I624="其他业务收入",6,IF(I624="其他收入",7,IF(I624="主营业务成本",8,IF(I624="营业成本",9,IF(I624="生产成本",10,IF(I624="其他业务成本",11,IF(I624="主营业务支出",12,IF(I624="其他业务支出",13,IF(I624="营业外支出",14,IF(I624="材料采购",15,IF(I624="库存商品",16,IF(I624="库存内销商品",17,IF(I624="其他应收款",18,IF(I624="长期股权投资",19,IF(I624="其他应付款",20,IF(I624="财务费用",21,IF(I624="管理费用",22,IF(I624="管理费",23,IF(I624="销售费用",24,IF(I624="投资收益",25,IF(I624="资产处置收益",26,B))))))))))))))))))))))))))</f>
        <v>22</v>
      </c>
      <c r="I624" s="122" t="s">
        <v>68</v>
      </c>
      <c r="J624" s="16"/>
      <c r="K624" s="207">
        <v>840</v>
      </c>
      <c r="O624" s="89"/>
      <c r="P624" s="89"/>
      <c r="Q624" s="91"/>
      <c r="R624" s="21"/>
      <c r="S624" s="21"/>
      <c r="T624" s="22"/>
      <c r="U624" s="21"/>
      <c r="V624" s="21"/>
      <c r="W624" s="22"/>
      <c r="X624" s="23"/>
      <c r="Y624" s="23"/>
      <c r="Z624" s="24"/>
      <c r="AA624" s="25" t="e">
        <f>ROUND(#REF!-W624-Z624,2)</f>
        <v>#REF!</v>
      </c>
      <c r="AB624" s="266">
        <f t="shared" si="52"/>
        <v>840</v>
      </c>
      <c r="AC624" s="26"/>
      <c r="AD624" s="26"/>
      <c r="AE624" s="26"/>
      <c r="AF624" s="26"/>
      <c r="AG624" s="27"/>
      <c r="AH624" s="26"/>
      <c r="AI624" s="26"/>
      <c r="AJ624" s="26"/>
      <c r="AK624" s="26"/>
      <c r="AL624" s="26"/>
      <c r="AM624" s="26"/>
      <c r="AN624">
        <v>94</v>
      </c>
    </row>
    <row r="625" spans="1:40" ht="14" x14ac:dyDescent="0.3">
      <c r="A625" s="174" t="str">
        <f t="shared" ref="A625:A630" si="54">HYPERLINK("C:\Users\chizh\Desktop\ffcell\提取结果.xlsx#'2内部关联交易-1'!A1","[提取结果.xlsx]2内部关联交易-1")</f>
        <v>[提取结果.xlsx]2内部关联交易-1</v>
      </c>
      <c r="B625" s="11">
        <v>443</v>
      </c>
      <c r="C625" s="12" t="str">
        <f t="shared" si="53"/>
        <v>2级-3级</v>
      </c>
      <c r="D625" s="45" t="s">
        <v>29</v>
      </c>
      <c r="E625" s="12" t="s">
        <v>412</v>
      </c>
      <c r="F625" s="12" t="s">
        <v>33</v>
      </c>
      <c r="G625" s="103" t="s">
        <v>431</v>
      </c>
      <c r="H625" s="280">
        <f>IF(I625="主营业务收入",1,IF(I625="营业收入",2,IF(I625="租赁收入",3,IF(I625="利息收入",4,IF(I625="企业拆借利息收入",5,IF(I625="其他业务收入",6,IF(I625="其他收入",7,IF(I625="主营业务成本",8,IF(I625="营业成本",9,IF(I625="生产成本",10,IF(I625="其他业务成本",11,IF(I625="主营业务支出",12,IF(I625="其他业务支出",13,IF(I625="营业外支出",14,IF(I625="材料采购",15,IF(I625="库存商品",16,IF(I625="库存内销商品",17,IF(I625="其他应收款",18,IF(I625="长期股权投资",19,IF(I625="其他应付款",20,IF(I625="财务费用",21,IF(I625="管理费用",22,IF(I625="管理费",23,IF(I625="销售费用",24,IF(I625="投资收益",25,IF(I625="资产处置收益",26,B))))))))))))))))))))))))))</f>
        <v>15</v>
      </c>
      <c r="I625" s="363" t="s">
        <v>422</v>
      </c>
      <c r="J625" s="87" t="s">
        <v>423</v>
      </c>
      <c r="K625" s="207">
        <v>840</v>
      </c>
      <c r="O625" s="89"/>
      <c r="P625" s="89"/>
      <c r="Q625" s="91"/>
      <c r="R625" s="21"/>
      <c r="S625" s="21"/>
      <c r="T625" s="22"/>
      <c r="U625" s="21"/>
      <c r="V625" s="21"/>
      <c r="W625" s="22"/>
      <c r="X625" s="23"/>
      <c r="Y625" s="23"/>
      <c r="Z625" s="24"/>
      <c r="AA625" s="25" t="e">
        <f>ROUND(#REF!-W625-Z625,2)</f>
        <v>#REF!</v>
      </c>
      <c r="AB625" s="266">
        <f t="shared" si="52"/>
        <v>840</v>
      </c>
      <c r="AC625" s="26"/>
      <c r="AD625" s="26"/>
      <c r="AE625" s="26"/>
      <c r="AF625" s="26"/>
      <c r="AG625" s="27"/>
      <c r="AH625" s="26"/>
      <c r="AI625" s="26"/>
      <c r="AJ625" s="26"/>
      <c r="AK625" s="26"/>
      <c r="AL625" s="26"/>
      <c r="AM625" s="26"/>
      <c r="AN625">
        <v>345</v>
      </c>
    </row>
    <row r="626" spans="1:40" ht="14" x14ac:dyDescent="0.3">
      <c r="A626" s="174" t="str">
        <f t="shared" si="54"/>
        <v>[提取结果.xlsx]2内部关联交易-1</v>
      </c>
      <c r="B626" s="11">
        <v>447</v>
      </c>
      <c r="C626" s="12" t="str">
        <f t="shared" si="53"/>
        <v>2级-3级</v>
      </c>
      <c r="D626" s="45" t="s">
        <v>29</v>
      </c>
      <c r="E626" s="12" t="s">
        <v>412</v>
      </c>
      <c r="F626" s="12" t="s">
        <v>33</v>
      </c>
      <c r="G626" s="103" t="s">
        <v>434</v>
      </c>
      <c r="H626" s="280">
        <f>IF(I626="主营业务收入",1,IF(I626="营业收入",2,IF(I626="租赁收入",3,IF(I626="利息收入",4,IF(I626="企业拆借利息收入",5,IF(I626="其他业务收入",6,IF(I626="其他收入",7,IF(I626="主营业务成本",8,IF(I626="营业成本",9,IF(I626="生产成本",10,IF(I626="其他业务成本",11,IF(I626="主营业务支出",12,IF(I626="其他业务支出",13,IF(I626="营业外支出",14,IF(I626="材料采购",15,IF(I626="库存商品",16,IF(I626="库存内销商品",17,IF(I626="其他应收款",18,IF(I626="长期股权投资",19,IF(I626="其他应付款",20,IF(I626="财务费用",21,IF(I626="管理费用",22,IF(I626="管理费",23,IF(I626="销售费用",24,IF(I626="投资收益",25,IF(I626="资产处置收益",26,B))))))))))))))))))))))))))</f>
        <v>15</v>
      </c>
      <c r="I626" s="363" t="s">
        <v>422</v>
      </c>
      <c r="J626" s="87" t="s">
        <v>423</v>
      </c>
      <c r="K626" s="207">
        <v>836</v>
      </c>
      <c r="O626" s="89"/>
      <c r="P626" s="89"/>
      <c r="Q626" s="91"/>
      <c r="R626" s="21"/>
      <c r="S626" s="21"/>
      <c r="T626" s="22"/>
      <c r="U626" s="21"/>
      <c r="V626" s="21"/>
      <c r="W626" s="22"/>
      <c r="X626" s="23"/>
      <c r="Y626" s="23"/>
      <c r="Z626" s="24"/>
      <c r="AA626" s="25" t="e">
        <f>ROUND(#REF!-W626-Z626,2)</f>
        <v>#REF!</v>
      </c>
      <c r="AB626" s="266">
        <f t="shared" si="52"/>
        <v>836</v>
      </c>
      <c r="AC626" s="26"/>
      <c r="AD626" s="26"/>
      <c r="AE626" s="26"/>
      <c r="AF626" s="26"/>
      <c r="AG626" s="27"/>
      <c r="AH626" s="26"/>
      <c r="AI626" s="26"/>
      <c r="AJ626" s="26"/>
      <c r="AK626" s="26"/>
      <c r="AL626" s="26"/>
      <c r="AM626" s="26"/>
      <c r="AN626">
        <v>349</v>
      </c>
    </row>
    <row r="627" spans="1:40" ht="14" x14ac:dyDescent="0.3">
      <c r="A627" s="174" t="str">
        <f t="shared" si="54"/>
        <v>[提取结果.xlsx]2内部关联交易-1</v>
      </c>
      <c r="B627" s="11">
        <v>441</v>
      </c>
      <c r="C627" s="12" t="str">
        <f t="shared" si="53"/>
        <v>2级-3级</v>
      </c>
      <c r="D627" s="45" t="s">
        <v>29</v>
      </c>
      <c r="E627" s="12" t="s">
        <v>412</v>
      </c>
      <c r="F627" s="12" t="s">
        <v>33</v>
      </c>
      <c r="G627" s="103" t="s">
        <v>429</v>
      </c>
      <c r="H627" s="280">
        <f>IF(I627="主营业务收入",1,IF(I627="营业收入",2,IF(I627="租赁收入",3,IF(I627="利息收入",4,IF(I627="企业拆借利息收入",5,IF(I627="其他业务收入",6,IF(I627="其他收入",7,IF(I627="主营业务成本",8,IF(I627="营业成本",9,IF(I627="生产成本",10,IF(I627="其他业务成本",11,IF(I627="主营业务支出",12,IF(I627="其他业务支出",13,IF(I627="营业外支出",14,IF(I627="材料采购",15,IF(I627="库存商品",16,IF(I627="库存内销商品",17,IF(I627="其他应收款",18,IF(I627="长期股权投资",19,IF(I627="其他应付款",20,IF(I627="财务费用",21,IF(I627="管理费用",22,IF(I627="管理费",23,IF(I627="销售费用",24,IF(I627="投资收益",25,IF(I627="资产处置收益",26,B))))))))))))))))))))))))))</f>
        <v>15</v>
      </c>
      <c r="I627" s="363" t="s">
        <v>422</v>
      </c>
      <c r="J627" s="87" t="s">
        <v>423</v>
      </c>
      <c r="K627" s="207">
        <v>832</v>
      </c>
      <c r="O627" s="89"/>
      <c r="P627" s="89"/>
      <c r="Q627" s="91"/>
      <c r="R627" s="21"/>
      <c r="S627" s="21"/>
      <c r="T627" s="22"/>
      <c r="U627" s="21"/>
      <c r="V627" s="21"/>
      <c r="W627" s="22"/>
      <c r="X627" s="23"/>
      <c r="Y627" s="23"/>
      <c r="Z627" s="24"/>
      <c r="AA627" s="25" t="e">
        <f>ROUND(#REF!-W627-Z627,2)</f>
        <v>#REF!</v>
      </c>
      <c r="AB627" s="266">
        <f t="shared" si="52"/>
        <v>832</v>
      </c>
      <c r="AC627" s="26"/>
      <c r="AD627" s="26"/>
      <c r="AE627" s="26"/>
      <c r="AF627" s="26"/>
      <c r="AG627" s="27"/>
      <c r="AH627" s="26"/>
      <c r="AI627" s="26"/>
      <c r="AJ627" s="26"/>
      <c r="AK627" s="26"/>
      <c r="AL627" s="26"/>
      <c r="AM627" s="26"/>
      <c r="AN627">
        <v>343</v>
      </c>
    </row>
    <row r="628" spans="1:40" ht="14" x14ac:dyDescent="0.3">
      <c r="A628" s="174" t="str">
        <f t="shared" si="54"/>
        <v>[提取结果.xlsx]2内部关联交易-1</v>
      </c>
      <c r="B628" s="11">
        <v>445</v>
      </c>
      <c r="C628" s="12" t="str">
        <f t="shared" si="53"/>
        <v>2级-3级</v>
      </c>
      <c r="D628" s="45" t="s">
        <v>29</v>
      </c>
      <c r="E628" s="12" t="s">
        <v>412</v>
      </c>
      <c r="F628" s="12" t="s">
        <v>33</v>
      </c>
      <c r="G628" s="103" t="s">
        <v>433</v>
      </c>
      <c r="H628" s="280">
        <f>IF(I628="主营业务收入",1,IF(I628="营业收入",2,IF(I628="租赁收入",3,IF(I628="利息收入",4,IF(I628="企业拆借利息收入",5,IF(I628="其他业务收入",6,IF(I628="其他收入",7,IF(I628="主营业务成本",8,IF(I628="营业成本",9,IF(I628="生产成本",10,IF(I628="其他业务成本",11,IF(I628="主营业务支出",12,IF(I628="其他业务支出",13,IF(I628="营业外支出",14,IF(I628="材料采购",15,IF(I628="库存商品",16,IF(I628="库存内销商品",17,IF(I628="其他应收款",18,IF(I628="长期股权投资",19,IF(I628="其他应付款",20,IF(I628="财务费用",21,IF(I628="管理费用",22,IF(I628="管理费",23,IF(I628="销售费用",24,IF(I628="投资收益",25,IF(I628="资产处置收益",26,B))))))))))))))))))))))))))</f>
        <v>15</v>
      </c>
      <c r="I628" s="363" t="s">
        <v>422</v>
      </c>
      <c r="J628" s="87" t="s">
        <v>423</v>
      </c>
      <c r="K628" s="207">
        <v>819</v>
      </c>
      <c r="O628" s="89"/>
      <c r="P628" s="90"/>
      <c r="Q628" s="91"/>
      <c r="R628" s="21"/>
      <c r="S628" s="21"/>
      <c r="T628" s="22"/>
      <c r="U628" s="21"/>
      <c r="V628" s="21"/>
      <c r="W628" s="22"/>
      <c r="X628" s="23"/>
      <c r="Y628" s="23"/>
      <c r="Z628" s="24"/>
      <c r="AA628" s="25" t="e">
        <f>ROUND(#REF!-W628-Z628,2)</f>
        <v>#REF!</v>
      </c>
      <c r="AB628" s="266">
        <f t="shared" si="52"/>
        <v>819</v>
      </c>
      <c r="AC628" s="26"/>
      <c r="AD628" s="26"/>
      <c r="AE628" s="26"/>
      <c r="AF628" s="26"/>
      <c r="AG628" s="27"/>
      <c r="AH628" s="26"/>
      <c r="AI628" s="26"/>
      <c r="AJ628" s="26"/>
      <c r="AK628" s="26"/>
      <c r="AL628" s="26"/>
      <c r="AM628" s="26"/>
      <c r="AN628">
        <v>347</v>
      </c>
    </row>
    <row r="629" spans="1:40" ht="14" x14ac:dyDescent="0.3">
      <c r="A629" s="174" t="str">
        <f t="shared" si="54"/>
        <v>[提取结果.xlsx]2内部关联交易-1</v>
      </c>
      <c r="B629" s="11">
        <v>438</v>
      </c>
      <c r="C629" s="12" t="str">
        <f t="shared" si="53"/>
        <v>2级-4级</v>
      </c>
      <c r="D629" s="45" t="s">
        <v>29</v>
      </c>
      <c r="E629" s="12" t="s">
        <v>412</v>
      </c>
      <c r="F629" s="12" t="s">
        <v>37</v>
      </c>
      <c r="G629" s="103" t="s">
        <v>426</v>
      </c>
      <c r="H629" s="280">
        <f>IF(I629="主营业务收入",1,IF(I629="营业收入",2,IF(I629="租赁收入",3,IF(I629="利息收入",4,IF(I629="企业拆借利息收入",5,IF(I629="其他业务收入",6,IF(I629="其他收入",7,IF(I629="主营业务成本",8,IF(I629="营业成本",9,IF(I629="生产成本",10,IF(I629="其他业务成本",11,IF(I629="主营业务支出",12,IF(I629="其他业务支出",13,IF(I629="营业外支出",14,IF(I629="材料采购",15,IF(I629="库存商品",16,IF(I629="库存内销商品",17,IF(I629="其他应收款",18,IF(I629="长期股权投资",19,IF(I629="其他应付款",20,IF(I629="财务费用",21,IF(I629="管理费用",22,IF(I629="管理费",23,IF(I629="销售费用",24,IF(I629="投资收益",25,IF(I629="资产处置收益",26,B))))))))))))))))))))))))))</f>
        <v>15</v>
      </c>
      <c r="I629" s="363" t="s">
        <v>422</v>
      </c>
      <c r="J629" s="87" t="s">
        <v>423</v>
      </c>
      <c r="K629" s="207">
        <v>808.5</v>
      </c>
      <c r="O629" s="89"/>
      <c r="P629" s="89"/>
      <c r="Q629" s="91"/>
      <c r="R629" s="21"/>
      <c r="S629" s="21"/>
      <c r="T629" s="22"/>
      <c r="U629" s="21"/>
      <c r="V629" s="21"/>
      <c r="W629" s="22"/>
      <c r="X629" s="23"/>
      <c r="Y629" s="23"/>
      <c r="Z629" s="24"/>
      <c r="AA629" s="25" t="e">
        <f>ROUND(#REF!-W629-Z629,2)</f>
        <v>#REF!</v>
      </c>
      <c r="AB629" s="266">
        <f t="shared" si="52"/>
        <v>808.5</v>
      </c>
      <c r="AC629" s="26"/>
      <c r="AD629" s="26"/>
      <c r="AE629" s="26"/>
      <c r="AF629" s="26"/>
      <c r="AG629" s="27"/>
      <c r="AH629" s="26"/>
      <c r="AI629" s="26"/>
      <c r="AJ629" s="26"/>
      <c r="AK629" s="26"/>
      <c r="AL629" s="26"/>
      <c r="AM629" s="26"/>
      <c r="AN629">
        <v>340</v>
      </c>
    </row>
    <row r="630" spans="1:40" ht="14" x14ac:dyDescent="0.3">
      <c r="A630" s="174" t="str">
        <f t="shared" si="54"/>
        <v>[提取结果.xlsx]2内部关联交易-1</v>
      </c>
      <c r="B630" s="11">
        <v>435</v>
      </c>
      <c r="C630" s="12" t="str">
        <f t="shared" si="53"/>
        <v>2级-3级</v>
      </c>
      <c r="D630" s="45" t="s">
        <v>29</v>
      </c>
      <c r="E630" s="12" t="s">
        <v>412</v>
      </c>
      <c r="F630" s="12" t="s">
        <v>33</v>
      </c>
      <c r="G630" s="103" t="s">
        <v>421</v>
      </c>
      <c r="H630" s="280">
        <f>IF(I630="主营业务收入",1,IF(I630="营业收入",2,IF(I630="租赁收入",3,IF(I630="利息收入",4,IF(I630="企业拆借利息收入",5,IF(I630="其他业务收入",6,IF(I630="其他收入",7,IF(I630="主营业务成本",8,IF(I630="营业成本",9,IF(I630="生产成本",10,IF(I630="其他业务成本",11,IF(I630="主营业务支出",12,IF(I630="其他业务支出",13,IF(I630="营业外支出",14,IF(I630="材料采购",15,IF(I630="库存商品",16,IF(I630="库存内销商品",17,IF(I630="其他应收款",18,IF(I630="长期股权投资",19,IF(I630="其他应付款",20,IF(I630="财务费用",21,IF(I630="管理费用",22,IF(I630="管理费",23,IF(I630="销售费用",24,IF(I630="投资收益",25,IF(I630="资产处置收益",26,B))))))))))))))))))))))))))</f>
        <v>15</v>
      </c>
      <c r="I630" s="363" t="s">
        <v>422</v>
      </c>
      <c r="J630" s="87" t="s">
        <v>423</v>
      </c>
      <c r="K630" s="207">
        <v>803.6</v>
      </c>
      <c r="O630" s="89"/>
      <c r="P630" s="89"/>
      <c r="Q630" s="91"/>
      <c r="R630" s="21"/>
      <c r="S630" s="21"/>
      <c r="T630" s="22"/>
      <c r="U630" s="21"/>
      <c r="V630" s="21"/>
      <c r="W630" s="22"/>
      <c r="X630" s="23"/>
      <c r="Y630" s="23"/>
      <c r="Z630" s="24"/>
      <c r="AA630" s="25" t="e">
        <f>ROUND(#REF!-W630-Z630,2)</f>
        <v>#REF!</v>
      </c>
      <c r="AB630" s="266">
        <f t="shared" si="52"/>
        <v>803.6</v>
      </c>
      <c r="AC630" s="26"/>
      <c r="AD630" s="26"/>
      <c r="AE630" s="26"/>
      <c r="AF630" s="26"/>
      <c r="AG630" s="27"/>
      <c r="AH630" s="26"/>
      <c r="AI630" s="26"/>
      <c r="AJ630" s="26"/>
      <c r="AK630" s="26"/>
      <c r="AL630" s="26"/>
      <c r="AM630" s="26"/>
      <c r="AN630">
        <v>337</v>
      </c>
    </row>
    <row r="631" spans="1:40" ht="14" x14ac:dyDescent="0.3">
      <c r="A63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31" s="11">
        <v>727</v>
      </c>
      <c r="C631" s="120" t="str">
        <f t="shared" si="53"/>
        <v>3级-4级</v>
      </c>
      <c r="D631" s="120" t="s">
        <v>33</v>
      </c>
      <c r="E631" s="120" t="s">
        <v>348</v>
      </c>
      <c r="F631" s="120" t="s">
        <v>37</v>
      </c>
      <c r="G631" s="120" t="s">
        <v>66</v>
      </c>
      <c r="H631" s="280">
        <f>IF(I631="主营业务收入",1,IF(I631="营业收入",2,IF(I631="租赁收入",3,IF(I631="利息收入",4,IF(I631="企业拆借利息收入",5,IF(I631="其他业务收入",6,IF(I631="其他收入",7,IF(I631="主营业务成本",8,IF(I631="营业成本",9,IF(I631="生产成本",10,IF(I631="其他业务成本",11,IF(I631="主营业务支出",12,IF(I631="其他业务支出",13,IF(I631="营业外支出",14,IF(I631="材料采购",15,IF(I631="库存商品",16,IF(I631="库存内销商品",17,IF(I631="其他应收款",18,IF(I631="长期股权投资",19,IF(I631="其他应付款",20,IF(I631="财务费用",21,IF(I631="管理费用",22,IF(I631="管理费",23,IF(I631="销售费用",24,IF(I631="投资收益",25,IF(I631="资产处置收益",26,B))))))))))))))))))))))))))</f>
        <v>12</v>
      </c>
      <c r="I631" s="122" t="s">
        <v>603</v>
      </c>
      <c r="J631" s="122" t="s">
        <v>556</v>
      </c>
      <c r="K631" s="202">
        <v>801.03</v>
      </c>
      <c r="O631" s="125"/>
      <c r="P631" s="126"/>
      <c r="Q631" s="124"/>
      <c r="R631" s="66"/>
      <c r="S631" s="66"/>
      <c r="T631" s="67"/>
      <c r="U631" s="66"/>
      <c r="V631" s="66"/>
      <c r="W631" s="67"/>
      <c r="X631" s="68"/>
      <c r="Y631" s="68"/>
      <c r="Z631" s="69"/>
      <c r="AA631" s="25" t="e">
        <f>ROUND(#REF!-W631-Z631,2)</f>
        <v>#REF!</v>
      </c>
      <c r="AB631" s="266">
        <f t="shared" si="52"/>
        <v>801.03</v>
      </c>
      <c r="AC631" s="71"/>
      <c r="AD631" s="71"/>
      <c r="AE631" s="71"/>
      <c r="AF631" s="71"/>
      <c r="AG631" s="72"/>
      <c r="AH631" s="71"/>
      <c r="AI631" s="71"/>
      <c r="AJ631" s="71"/>
      <c r="AK631" s="71"/>
      <c r="AL631" s="71"/>
      <c r="AM631" s="71"/>
      <c r="AN631">
        <v>603</v>
      </c>
    </row>
    <row r="632" spans="1:40" ht="14" x14ac:dyDescent="0.3">
      <c r="A632" s="174" t="str">
        <f>HYPERLINK("C:\Users\chizh\Desktop\ffcell\提取结果.xlsx#'2内部关联交易-1'!A1","[提取结果.xlsx]2内部关联交易-1")</f>
        <v>[提取结果.xlsx]2内部关联交易-1</v>
      </c>
      <c r="B632" s="11">
        <v>439</v>
      </c>
      <c r="C632" s="12" t="str">
        <f t="shared" si="53"/>
        <v>2级-3级</v>
      </c>
      <c r="D632" s="45" t="s">
        <v>29</v>
      </c>
      <c r="E632" s="12" t="s">
        <v>412</v>
      </c>
      <c r="F632" s="12" t="s">
        <v>33</v>
      </c>
      <c r="G632" s="103" t="s">
        <v>427</v>
      </c>
      <c r="H632" s="280">
        <f>IF(I632="主营业务收入",1,IF(I632="营业收入",2,IF(I632="租赁收入",3,IF(I632="利息收入",4,IF(I632="企业拆借利息收入",5,IF(I632="其他业务收入",6,IF(I632="其他收入",7,IF(I632="主营业务成本",8,IF(I632="营业成本",9,IF(I632="生产成本",10,IF(I632="其他业务成本",11,IF(I632="主营业务支出",12,IF(I632="其他业务支出",13,IF(I632="营业外支出",14,IF(I632="材料采购",15,IF(I632="库存商品",16,IF(I632="库存内销商品",17,IF(I632="其他应收款",18,IF(I632="长期股权投资",19,IF(I632="其他应付款",20,IF(I632="财务费用",21,IF(I632="管理费用",22,IF(I632="管理费",23,IF(I632="销售费用",24,IF(I632="投资收益",25,IF(I632="资产处置收益",26,B))))))))))))))))))))))))))</f>
        <v>15</v>
      </c>
      <c r="I632" s="363" t="s">
        <v>422</v>
      </c>
      <c r="J632" s="87" t="s">
        <v>423</v>
      </c>
      <c r="K632" s="207">
        <v>800</v>
      </c>
      <c r="O632" s="89"/>
      <c r="P632" s="89"/>
      <c r="Q632" s="91"/>
      <c r="R632" s="21"/>
      <c r="S632" s="21"/>
      <c r="T632" s="22"/>
      <c r="U632" s="21"/>
      <c r="V632" s="21"/>
      <c r="W632" s="22"/>
      <c r="X632" s="23"/>
      <c r="Y632" s="23"/>
      <c r="Z632" s="24"/>
      <c r="AA632" s="25" t="e">
        <f>ROUND(#REF!-W632-Z632,2)</f>
        <v>#REF!</v>
      </c>
      <c r="AB632" s="266">
        <f t="shared" si="52"/>
        <v>800</v>
      </c>
      <c r="AC632" s="26"/>
      <c r="AD632" s="26"/>
      <c r="AE632" s="26"/>
      <c r="AF632" s="26"/>
      <c r="AG632" s="27"/>
      <c r="AH632" s="26"/>
      <c r="AI632" s="26"/>
      <c r="AJ632" s="26"/>
      <c r="AK632" s="26"/>
      <c r="AL632" s="26"/>
      <c r="AM632" s="26"/>
      <c r="AN632">
        <v>341</v>
      </c>
    </row>
    <row r="633" spans="1:40" ht="14" x14ac:dyDescent="0.3">
      <c r="A633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33" s="11">
        <v>84</v>
      </c>
      <c r="C633" s="12" t="str">
        <f t="shared" si="53"/>
        <v>3级-2级</v>
      </c>
      <c r="D633" s="12" t="s">
        <v>33</v>
      </c>
      <c r="E633" s="12" t="s">
        <v>127</v>
      </c>
      <c r="F633" s="12" t="s">
        <v>29</v>
      </c>
      <c r="G633" s="12" t="s">
        <v>57</v>
      </c>
      <c r="H633" s="280">
        <f>IF(I633="主营业务收入",1,IF(I633="营业收入",2,IF(I633="租赁收入",3,IF(I633="利息收入",4,IF(I633="企业拆借利息收入",5,IF(I633="其他业务收入",6,IF(I633="其他收入",7,IF(I633="主营业务成本",8,IF(I633="营业成本",9,IF(I633="生产成本",10,IF(I633="其他业务成本",11,IF(I633="主营业务支出",12,IF(I633="其他业务支出",13,IF(I633="营业外支出",14,IF(I633="材料采购",15,IF(I633="库存商品",16,IF(I633="库存内销商品",17,IF(I633="其他应收款",18,IF(I633="长期股权投资",19,IF(I633="其他应付款",20,IF(I633="财务费用",21,IF(I633="管理费用",22,IF(I633="管理费",23,IF(I633="销售费用",24,IF(I633="投资收益",25,IF(I633="资产处置收益",26,B))))))))))))))))))))))))))</f>
        <v>2</v>
      </c>
      <c r="I633" s="125" t="s">
        <v>107</v>
      </c>
      <c r="J633" s="16"/>
      <c r="K633" s="207">
        <v>796.46</v>
      </c>
      <c r="O633" s="89"/>
      <c r="P633" s="89"/>
      <c r="Q633" s="91"/>
      <c r="R633" s="21"/>
      <c r="S633" s="21"/>
      <c r="T633" s="22"/>
      <c r="U633" s="21"/>
      <c r="V633" s="21"/>
      <c r="W633" s="22"/>
      <c r="X633" s="23"/>
      <c r="Y633" s="23"/>
      <c r="Z633" s="24"/>
      <c r="AA633" s="25" t="e">
        <f>ROUND(#REF!-W633-Z633,2)</f>
        <v>#REF!</v>
      </c>
      <c r="AB633" s="266">
        <f t="shared" si="52"/>
        <v>796.46</v>
      </c>
      <c r="AC633" s="26"/>
      <c r="AD633" s="26"/>
      <c r="AE633" s="26"/>
      <c r="AF633" s="26"/>
      <c r="AG633" s="27"/>
      <c r="AH633" s="26"/>
      <c r="AI633" s="26"/>
      <c r="AJ633" s="26"/>
      <c r="AK633" s="26"/>
      <c r="AL633" s="26"/>
      <c r="AM633" s="26"/>
      <c r="AN633">
        <v>71</v>
      </c>
    </row>
    <row r="634" spans="1:40" ht="26" x14ac:dyDescent="0.3">
      <c r="A634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634" s="11">
        <v>142</v>
      </c>
      <c r="C634" s="12" t="str">
        <f t="shared" si="53"/>
        <v>2级-2级</v>
      </c>
      <c r="D634" s="12" t="s">
        <v>29</v>
      </c>
      <c r="E634" s="12" t="s">
        <v>50</v>
      </c>
      <c r="F634" s="12" t="s">
        <v>29</v>
      </c>
      <c r="G634" s="12" t="s">
        <v>163</v>
      </c>
      <c r="H634" s="280">
        <f>IF(I634="主营业务收入",1,IF(I634="营业收入",2,IF(I634="租赁收入",3,IF(I634="利息收入",4,IF(I634="企业拆借利息收入",5,IF(I634="其他业务收入",6,IF(I634="其他收入",7,IF(I634="主营业务成本",8,IF(I634="营业成本",9,IF(I634="生产成本",10,IF(I634="其他业务成本",11,IF(I634="主营业务支出",12,IF(I634="其他业务支出",13,IF(I634="营业外支出",14,IF(I634="材料采购",15,IF(I634="库存商品",16,IF(I634="库存内销商品",17,IF(I634="其他应收款",18,IF(I634="长期股权投资",19,IF(I634="其他应付款",20,IF(I634="财务费用",21,IF(I634="管理费用",22,IF(I634="管理费",23,IF(I634="销售费用",24,IF(I634="投资收益",25,IF(I634="资产处置收益",26,B))))))))))))))))))))))))))</f>
        <v>22</v>
      </c>
      <c r="I634" s="122" t="s">
        <v>68</v>
      </c>
      <c r="J634" s="58" t="s">
        <v>220</v>
      </c>
      <c r="K634" s="207">
        <v>690</v>
      </c>
      <c r="O634" s="89"/>
      <c r="P634" s="89"/>
      <c r="Q634" s="91"/>
      <c r="R634" s="21"/>
      <c r="S634" s="21"/>
      <c r="T634" s="22"/>
      <c r="U634" s="21"/>
      <c r="V634" s="21"/>
      <c r="W634" s="22"/>
      <c r="X634" s="23"/>
      <c r="Y634" s="23"/>
      <c r="Z634" s="24"/>
      <c r="AA634" s="25" t="e">
        <f>ROUND(#REF!-W634-Z634,2)</f>
        <v>#REF!</v>
      </c>
      <c r="AB634" s="266">
        <f t="shared" si="52"/>
        <v>690</v>
      </c>
      <c r="AC634" s="26"/>
      <c r="AD634" s="26"/>
      <c r="AE634" s="26"/>
      <c r="AF634" s="26"/>
      <c r="AG634" s="27"/>
      <c r="AH634" s="26"/>
      <c r="AI634" s="26"/>
      <c r="AJ634" s="26"/>
      <c r="AK634" s="26"/>
      <c r="AL634" s="26"/>
      <c r="AM634" s="26"/>
      <c r="AN634">
        <v>125</v>
      </c>
    </row>
    <row r="635" spans="1:40" ht="39" x14ac:dyDescent="0.3">
      <c r="A635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635" s="11">
        <v>160</v>
      </c>
      <c r="C635" s="12" t="str">
        <f t="shared" si="53"/>
        <v>3级-3级</v>
      </c>
      <c r="D635" s="12" t="s">
        <v>33</v>
      </c>
      <c r="E635" s="12" t="s">
        <v>162</v>
      </c>
      <c r="F635" s="12" t="s">
        <v>33</v>
      </c>
      <c r="G635" s="12" t="s">
        <v>112</v>
      </c>
      <c r="H635" s="280">
        <f>IF(I635="主营业务收入",1,IF(I635="营业收入",2,IF(I635="租赁收入",3,IF(I635="利息收入",4,IF(I635="企业拆借利息收入",5,IF(I635="其他业务收入",6,IF(I635="其他收入",7,IF(I635="主营业务成本",8,IF(I635="营业成本",9,IF(I635="生产成本",10,IF(I635="其他业务成本",11,IF(I635="主营业务支出",12,IF(I635="其他业务支出",13,IF(I635="营业外支出",14,IF(I635="材料采购",15,IF(I635="库存商品",16,IF(I635="库存内销商品",17,IF(I635="其他应收款",18,IF(I635="长期股权投资",19,IF(I635="其他应付款",20,IF(I635="财务费用",21,IF(I635="管理费用",22,IF(I635="管理费",23,IF(I635="销售费用",24,IF(I635="投资收益",25,IF(I635="资产处置收益",26,B))))))))))))))))))))))))))</f>
        <v>8</v>
      </c>
      <c r="I635" s="122" t="s">
        <v>164</v>
      </c>
      <c r="J635" s="58" t="s">
        <v>216</v>
      </c>
      <c r="K635" s="207">
        <v>678</v>
      </c>
      <c r="O635" s="89"/>
      <c r="P635" s="89"/>
      <c r="Q635" s="91"/>
      <c r="R635" s="21"/>
      <c r="S635" s="21"/>
      <c r="T635" s="22"/>
      <c r="U635" s="21"/>
      <c r="V635" s="21"/>
      <c r="W635" s="22"/>
      <c r="X635" s="23"/>
      <c r="Y635" s="23"/>
      <c r="Z635" s="24"/>
      <c r="AA635" s="25" t="e">
        <f>ROUND(#REF!-W635-Z635,2)</f>
        <v>#REF!</v>
      </c>
      <c r="AB635" s="266">
        <f t="shared" si="52"/>
        <v>678</v>
      </c>
      <c r="AC635" s="26"/>
      <c r="AD635" s="26"/>
      <c r="AE635" s="26"/>
      <c r="AF635" s="26"/>
      <c r="AG635" s="27"/>
      <c r="AH635" s="26"/>
      <c r="AI635" s="26"/>
      <c r="AJ635" s="26"/>
      <c r="AK635" s="26"/>
      <c r="AL635" s="26"/>
      <c r="AM635" s="26"/>
      <c r="AN635">
        <v>143</v>
      </c>
    </row>
    <row r="636" spans="1:40" ht="14" x14ac:dyDescent="0.3">
      <c r="A636" s="174" t="str">
        <f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636" s="11">
        <v>107</v>
      </c>
      <c r="C636" s="12" t="str">
        <f t="shared" si="53"/>
        <v>2级-3级</v>
      </c>
      <c r="D636" s="12" t="s">
        <v>29</v>
      </c>
      <c r="E636" s="12" t="s">
        <v>158</v>
      </c>
      <c r="F636" s="12" t="s">
        <v>33</v>
      </c>
      <c r="G636" s="12" t="s">
        <v>117</v>
      </c>
      <c r="H636" s="280">
        <f>IF(I636="主营业务收入",1,IF(I636="营业收入",2,IF(I636="租赁收入",3,IF(I636="利息收入",4,IF(I636="企业拆借利息收入",5,IF(I636="其他业务收入",6,IF(I636="其他收入",7,IF(I636="主营业务成本",8,IF(I636="营业成本",9,IF(I636="生产成本",10,IF(I636="其他业务成本",11,IF(I636="主营业务支出",12,IF(I636="其他业务支出",13,IF(I636="营业外支出",14,IF(I636="材料采购",15,IF(I636="库存商品",16,IF(I636="库存内销商品",17,IF(I636="其他应收款",18,IF(I636="长期股权投资",19,IF(I636="其他应付款",20,IF(I636="财务费用",21,IF(I636="管理费用",22,IF(I636="管理费",23,IF(I636="销售费用",24,IF(I636="投资收益",25,IF(I636="资产处置收益",26,B))))))))))))))))))))))))))</f>
        <v>22</v>
      </c>
      <c r="I636" s="122" t="s">
        <v>68</v>
      </c>
      <c r="J636" s="16"/>
      <c r="K636" s="207">
        <v>660</v>
      </c>
      <c r="O636" s="89"/>
      <c r="P636" s="89"/>
      <c r="Q636" s="91"/>
      <c r="R636" s="21"/>
      <c r="S636" s="21"/>
      <c r="T636" s="22"/>
      <c r="U636" s="21"/>
      <c r="V636" s="21"/>
      <c r="W636" s="22"/>
      <c r="X636" s="23"/>
      <c r="Y636" s="23"/>
      <c r="Z636" s="24"/>
      <c r="AA636" s="25" t="e">
        <f>ROUND(#REF!-W636-Z636,2)</f>
        <v>#REF!</v>
      </c>
      <c r="AB636" s="266">
        <f t="shared" si="52"/>
        <v>660</v>
      </c>
      <c r="AC636" s="26"/>
      <c r="AD636" s="26"/>
      <c r="AE636" s="26"/>
      <c r="AF636" s="26"/>
      <c r="AG636" s="27"/>
      <c r="AH636" s="26"/>
      <c r="AI636" s="26"/>
      <c r="AJ636" s="26"/>
      <c r="AK636" s="26"/>
      <c r="AL636" s="26"/>
      <c r="AM636" s="26"/>
      <c r="AN636">
        <v>93</v>
      </c>
    </row>
    <row r="637" spans="1:40" ht="14" x14ac:dyDescent="0.3">
      <c r="A637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637" s="11">
        <v>755</v>
      </c>
      <c r="C637" s="12" t="str">
        <f t="shared" si="53"/>
        <v>2级-2级</v>
      </c>
      <c r="D637" s="12" t="s">
        <v>29</v>
      </c>
      <c r="E637" s="12" t="s">
        <v>44</v>
      </c>
      <c r="F637" s="12" t="s">
        <v>29</v>
      </c>
      <c r="G637" s="12" t="s">
        <v>167</v>
      </c>
      <c r="H637" s="280">
        <f>IF(I637="主营业务收入",1,IF(I637="营业收入",2,IF(I637="租赁收入",3,IF(I637="利息收入",4,IF(I637="企业拆借利息收入",5,IF(I637="其他业务收入",6,IF(I637="其他收入",7,IF(I637="主营业务成本",8,IF(I637="营业成本",9,IF(I637="生产成本",10,IF(I637="其他业务成本",11,IF(I637="主营业务支出",12,IF(I637="其他业务支出",13,IF(I637="营业外支出",14,IF(I637="材料采购",15,IF(I637="库存商品",16,IF(I637="库存内销商品",17,IF(I637="其他应收款",18,IF(I637="长期股权投资",19,IF(I637="其他应付款",20,IF(I637="财务费用",21,IF(I637="管理费用",22,IF(I637="管理费",23,IF(I637="销售费用",24,IF(I637="投资收益",25,IF(I637="资产处置收益",26,B))))))))))))))))))))))))))</f>
        <v>22</v>
      </c>
      <c r="I637" s="122" t="s">
        <v>68</v>
      </c>
      <c r="J637" s="16"/>
      <c r="K637" s="207">
        <v>613.27</v>
      </c>
      <c r="O637" s="89"/>
      <c r="P637" s="89"/>
      <c r="Q637" s="91"/>
      <c r="R637" s="21"/>
      <c r="S637" s="21"/>
      <c r="T637" s="22"/>
      <c r="U637" s="21"/>
      <c r="V637" s="21"/>
      <c r="W637" s="22"/>
      <c r="X637" s="23"/>
      <c r="Y637" s="23"/>
      <c r="Z637" s="24"/>
      <c r="AA637" s="25" t="e">
        <f>ROUND(#REF!-W637-Z637,2)</f>
        <v>#REF!</v>
      </c>
      <c r="AB637" s="266">
        <f t="shared" si="52"/>
        <v>613.27</v>
      </c>
      <c r="AC637" s="26"/>
      <c r="AD637" s="26"/>
      <c r="AE637" s="26"/>
      <c r="AF637" s="26"/>
      <c r="AG637" s="27"/>
      <c r="AH637" s="26"/>
      <c r="AI637" s="26"/>
      <c r="AJ637" s="26"/>
      <c r="AK637" s="26"/>
      <c r="AL637" s="26"/>
      <c r="AM637" s="26"/>
      <c r="AN637">
        <v>628</v>
      </c>
    </row>
    <row r="638" spans="1:40" ht="14" x14ac:dyDescent="0.3">
      <c r="A638" s="174" t="str">
        <f>HYPERLINK("C:\Users\chizh\Desktop\ffcell\提取结果.xlsx#'2内部关联交易-1'!A1","[提取结果.xlsx]2内部关联交易-1")</f>
        <v>[提取结果.xlsx]2内部关联交易-1</v>
      </c>
      <c r="B638" s="11">
        <v>450</v>
      </c>
      <c r="C638" s="12" t="str">
        <f t="shared" si="53"/>
        <v>2级-2级</v>
      </c>
      <c r="D638" s="45" t="s">
        <v>29</v>
      </c>
      <c r="E638" s="12" t="s">
        <v>412</v>
      </c>
      <c r="F638" s="12" t="s">
        <v>29</v>
      </c>
      <c r="G638" s="103" t="s">
        <v>438</v>
      </c>
      <c r="H638" s="280">
        <f>IF(I638="主营业务收入",1,IF(I638="营业收入",2,IF(I638="租赁收入",3,IF(I638="利息收入",4,IF(I638="企业拆借利息收入",5,IF(I638="其他业务收入",6,IF(I638="其他收入",7,IF(I638="主营业务成本",8,IF(I638="营业成本",9,IF(I638="生产成本",10,IF(I638="其他业务成本",11,IF(I638="主营业务支出",12,IF(I638="其他业务支出",13,IF(I638="营业外支出",14,IF(I638="材料采购",15,IF(I638="库存商品",16,IF(I638="库存内销商品",17,IF(I638="其他应收款",18,IF(I638="长期股权投资",19,IF(I638="其他应付款",20,IF(I638="财务费用",21,IF(I638="管理费用",22,IF(I638="管理费",23,IF(I638="销售费用",24,IF(I638="投资收益",25,IF(I638="资产处置收益",26,B))))))))))))))))))))))))))</f>
        <v>22</v>
      </c>
      <c r="I638" s="122" t="s">
        <v>68</v>
      </c>
      <c r="J638" s="87" t="s">
        <v>439</v>
      </c>
      <c r="K638" s="207">
        <v>608</v>
      </c>
      <c r="O638" s="89"/>
      <c r="P638" s="89"/>
      <c r="Q638" s="91"/>
      <c r="R638" s="21"/>
      <c r="S638" s="21"/>
      <c r="T638" s="22"/>
      <c r="U638" s="21"/>
      <c r="V638" s="21"/>
      <c r="W638" s="22"/>
      <c r="X638" s="23"/>
      <c r="Y638" s="23"/>
      <c r="Z638" s="24"/>
      <c r="AA638" s="25" t="e">
        <f>ROUND(#REF!-W638-Z638,2)</f>
        <v>#REF!</v>
      </c>
      <c r="AB638" s="266">
        <f t="shared" si="52"/>
        <v>608</v>
      </c>
      <c r="AC638" s="26"/>
      <c r="AD638" s="26"/>
      <c r="AE638" s="26"/>
      <c r="AF638" s="26"/>
      <c r="AG638" s="27"/>
      <c r="AH638" s="26"/>
      <c r="AI638" s="26"/>
      <c r="AJ638" s="26"/>
      <c r="AK638" s="26"/>
      <c r="AL638" s="26"/>
      <c r="AM638" s="26"/>
      <c r="AN638">
        <v>352</v>
      </c>
    </row>
    <row r="639" spans="1:40" ht="13" customHeight="1" x14ac:dyDescent="0.3">
      <c r="A639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39" s="11">
        <v>64</v>
      </c>
      <c r="C639" s="12" t="str">
        <f t="shared" si="53"/>
        <v>2级-3级</v>
      </c>
      <c r="D639" s="12" t="s">
        <v>29</v>
      </c>
      <c r="E639" s="12" t="s">
        <v>125</v>
      </c>
      <c r="F639" s="12" t="s">
        <v>33</v>
      </c>
      <c r="G639" s="12" t="s">
        <v>146</v>
      </c>
      <c r="H639" s="280">
        <f>IF(I639="主营业务收入",1,IF(I639="营业收入",2,IF(I639="租赁收入",3,IF(I639="利息收入",4,IF(I639="企业拆借利息收入",5,IF(I639="其他业务收入",6,IF(I639="其他收入",7,IF(I639="主营业务成本",8,IF(I639="营业成本",9,IF(I639="生产成本",10,IF(I639="其他业务成本",11,IF(I639="主营业务支出",12,IF(I639="其他业务支出",13,IF(I639="营业外支出",14,IF(I639="材料采购",15,IF(I639="库存商品",16,IF(I639="库存内销商品",17,IF(I639="其他应收款",18,IF(I639="长期股权投资",19,IF(I639="其他应付款",20,IF(I639="财务费用",21,IF(I639="管理费用",22,IF(I639="管理费",23,IF(I639="销售费用",24,IF(I639="投资收益",25,IF(I639="资产处置收益",26,B))))))))))))))))))))))))))</f>
        <v>22</v>
      </c>
      <c r="I639" s="122" t="s">
        <v>68</v>
      </c>
      <c r="J639" s="16"/>
      <c r="K639" s="207">
        <v>530.97</v>
      </c>
      <c r="O639" s="89"/>
      <c r="P639" s="90"/>
      <c r="Q639" s="91"/>
      <c r="R639" s="21"/>
      <c r="S639" s="21"/>
      <c r="T639" s="22"/>
      <c r="U639" s="21"/>
      <c r="V639" s="21"/>
      <c r="W639" s="22"/>
      <c r="X639" s="23"/>
      <c r="Y639" s="23"/>
      <c r="Z639" s="24"/>
      <c r="AA639" s="25" t="e">
        <f>ROUND(#REF!-W639-Z639,2)</f>
        <v>#REF!</v>
      </c>
      <c r="AB639" s="266">
        <f t="shared" ref="AB639:AB663" si="55">ROUND(K639+Q639-T639,2)</f>
        <v>530.97</v>
      </c>
      <c r="AC639" s="26"/>
      <c r="AD639" s="26"/>
      <c r="AE639" s="26"/>
      <c r="AF639" s="26"/>
      <c r="AG639" s="27"/>
      <c r="AH639" s="26"/>
      <c r="AI639" s="26"/>
      <c r="AJ639" s="26"/>
      <c r="AK639" s="26"/>
      <c r="AL639" s="26"/>
      <c r="AM639" s="26"/>
      <c r="AN639">
        <v>52</v>
      </c>
    </row>
    <row r="640" spans="1:40" ht="14" x14ac:dyDescent="0.3">
      <c r="A640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40" s="11">
        <v>503</v>
      </c>
      <c r="C640" s="12" t="str">
        <f t="shared" si="53"/>
        <v>2级-2级</v>
      </c>
      <c r="D640" s="12" t="s">
        <v>29</v>
      </c>
      <c r="E640" s="13" t="s">
        <v>56</v>
      </c>
      <c r="F640" s="12" t="s">
        <v>29</v>
      </c>
      <c r="G640" s="12" t="s">
        <v>46</v>
      </c>
      <c r="H640" s="280">
        <f>IF(I640="主营业务收入",1,IF(I640="营业收入",2,IF(I640="租赁收入",3,IF(I640="利息收入",4,IF(I640="企业拆借利息收入",5,IF(I640="其他业务收入",6,IF(I640="其他收入",7,IF(I640="主营业务成本",8,IF(I640="营业成本",9,IF(I640="生产成本",10,IF(I640="其他业务成本",11,IF(I640="主营业务支出",12,IF(I640="其他业务支出",13,IF(I640="营业外支出",14,IF(I640="材料采购",15,IF(I640="库存商品",16,IF(I640="库存内销商品",17,IF(I640="其他应收款",18,IF(I640="长期股权投资",19,IF(I640="其他应付款",20,IF(I640="财务费用",21,IF(I640="管理费用",22,IF(I640="管理费",23,IF(I640="销售费用",24,IF(I640="投资收益",25,IF(I640="资产处置收益",26,B))))))))))))))))))))))))))</f>
        <v>22</v>
      </c>
      <c r="I640" s="122" t="s">
        <v>68</v>
      </c>
      <c r="J640" s="204" t="s">
        <v>655</v>
      </c>
      <c r="K640" s="404">
        <v>486.4</v>
      </c>
      <c r="O640" s="89"/>
      <c r="P640" s="89"/>
      <c r="Q640" s="89"/>
      <c r="R640" s="21"/>
      <c r="S640" s="66"/>
      <c r="T640" s="66"/>
      <c r="U640" s="67"/>
      <c r="V640" s="66"/>
      <c r="W640" s="66"/>
      <c r="X640" s="67"/>
      <c r="Y640" s="68"/>
      <c r="Z640" s="68"/>
      <c r="AA640" s="25" t="e">
        <f>ROUND(#REF!-W640-Z640,2)</f>
        <v>#REF!</v>
      </c>
      <c r="AB640" s="266">
        <f t="shared" si="55"/>
        <v>486.4</v>
      </c>
      <c r="AC640" s="26"/>
      <c r="AD640" s="71"/>
      <c r="AE640" s="71"/>
      <c r="AF640" s="71"/>
      <c r="AG640" s="71"/>
      <c r="AH640" s="72"/>
      <c r="AI640" s="71"/>
      <c r="AJ640" s="71"/>
      <c r="AK640" s="71"/>
      <c r="AL640" s="71"/>
      <c r="AM640" s="71"/>
      <c r="AN640">
        <v>398</v>
      </c>
    </row>
    <row r="641" spans="1:40" ht="14" x14ac:dyDescent="0.3">
      <c r="A64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41" s="11">
        <v>676</v>
      </c>
      <c r="C641" s="120" t="str">
        <f t="shared" si="53"/>
        <v>3级-2级</v>
      </c>
      <c r="D641" s="120" t="s">
        <v>33</v>
      </c>
      <c r="E641" s="120" t="s">
        <v>345</v>
      </c>
      <c r="F641" s="120" t="s">
        <v>29</v>
      </c>
      <c r="G641" s="182" t="s">
        <v>46</v>
      </c>
      <c r="H641" s="280">
        <f>IF(I641="主营业务收入",1,IF(I641="营业收入",2,IF(I641="租赁收入",3,IF(I641="利息收入",4,IF(I641="企业拆借利息收入",5,IF(I641="其他业务收入",6,IF(I641="其他收入",7,IF(I641="主营业务成本",8,IF(I641="营业成本",9,IF(I641="生产成本",10,IF(I641="其他业务成本",11,IF(I641="主营业务支出",12,IF(I641="其他业务支出",13,IF(I641="营业外支出",14,IF(I641="材料采购",15,IF(I641="库存商品",16,IF(I641="库存内销商品",17,IF(I641="其他应收款",18,IF(I641="长期股权投资",19,IF(I641="其他应付款",20,IF(I641="财务费用",21,IF(I641="管理费用",22,IF(I641="管理费",23,IF(I641="销售费用",24,IF(I641="投资收益",25,IF(I641="资产处置收益",26,B))))))))))))))))))))))))))</f>
        <v>22</v>
      </c>
      <c r="I641" s="299" t="s">
        <v>68</v>
      </c>
      <c r="J641" s="122" t="s">
        <v>575</v>
      </c>
      <c r="K641" s="202">
        <v>486.4</v>
      </c>
      <c r="O641" s="125"/>
      <c r="P641" s="125"/>
      <c r="Q641" s="124"/>
      <c r="R641" s="66"/>
      <c r="S641" s="66"/>
      <c r="T641" s="67"/>
      <c r="U641" s="66"/>
      <c r="V641" s="66"/>
      <c r="W641" s="67"/>
      <c r="X641" s="68"/>
      <c r="Y641" s="68"/>
      <c r="Z641" s="69"/>
      <c r="AA641" s="25" t="e">
        <f>ROUND(#REF!-W641-Z641,2)</f>
        <v>#REF!</v>
      </c>
      <c r="AB641" s="266">
        <f t="shared" si="55"/>
        <v>486.4</v>
      </c>
      <c r="AC641" s="71"/>
      <c r="AD641" s="71"/>
      <c r="AE641" s="71"/>
      <c r="AF641" s="71"/>
      <c r="AG641" s="72"/>
      <c r="AH641" s="71"/>
      <c r="AI641" s="71"/>
      <c r="AJ641" s="71"/>
      <c r="AK641" s="71"/>
      <c r="AL641" s="71"/>
      <c r="AM641" s="71"/>
      <c r="AN641">
        <v>553</v>
      </c>
    </row>
    <row r="642" spans="1:40" ht="14" x14ac:dyDescent="0.3">
      <c r="A642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42" s="11">
        <v>501</v>
      </c>
      <c r="C642" s="12" t="str">
        <f t="shared" si="53"/>
        <v>2级-3级</v>
      </c>
      <c r="D642" s="12" t="s">
        <v>29</v>
      </c>
      <c r="E642" s="13" t="s">
        <v>56</v>
      </c>
      <c r="F642" s="12" t="s">
        <v>33</v>
      </c>
      <c r="G642" s="12" t="s">
        <v>112</v>
      </c>
      <c r="H642" s="280">
        <f>IF(I642="主营业务收入",1,IF(I642="营业收入",2,IF(I642="租赁收入",3,IF(I642="利息收入",4,IF(I642="企业拆借利息收入",5,IF(I642="其他业务收入",6,IF(I642="其他收入",7,IF(I642="主营业务成本",8,IF(I642="营业成本",9,IF(I642="生产成本",10,IF(I642="其他业务成本",11,IF(I642="主营业务支出",12,IF(I642="其他业务支出",13,IF(I642="营业外支出",14,IF(I642="材料采购",15,IF(I642="库存商品",16,IF(I642="库存内销商品",17,IF(I642="其他应收款",18,IF(I642="长期股权投资",19,IF(I642="其他应付款",20,IF(I642="财务费用",21,IF(I642="管理费用",22,IF(I642="管理费",23,IF(I642="销售费用",24,IF(I642="投资收益",25,IF(I642="资产处置收益",26,B))))))))))))))))))))))))))</f>
        <v>22</v>
      </c>
      <c r="I642" s="122" t="s">
        <v>68</v>
      </c>
      <c r="J642" s="204" t="s">
        <v>655</v>
      </c>
      <c r="K642" s="404">
        <v>463.4</v>
      </c>
      <c r="O642" s="89"/>
      <c r="P642" s="89"/>
      <c r="Q642" s="89"/>
      <c r="R642" s="21"/>
      <c r="S642" s="66"/>
      <c r="T642" s="66"/>
      <c r="U642" s="67"/>
      <c r="V642" s="66"/>
      <c r="W642" s="66"/>
      <c r="X642" s="67"/>
      <c r="Y642" s="68"/>
      <c r="Z642" s="68"/>
      <c r="AA642" s="25" t="e">
        <f>ROUND(#REF!-W642-Z642,2)</f>
        <v>#REF!</v>
      </c>
      <c r="AB642" s="266">
        <f t="shared" si="55"/>
        <v>463.4</v>
      </c>
      <c r="AC642" s="26"/>
      <c r="AD642" s="71"/>
      <c r="AE642" s="71"/>
      <c r="AF642" s="71"/>
      <c r="AG642" s="71"/>
      <c r="AH642" s="72"/>
      <c r="AI642" s="71"/>
      <c r="AJ642" s="71"/>
      <c r="AK642" s="71"/>
      <c r="AL642" s="71"/>
      <c r="AM642" s="71"/>
      <c r="AN642">
        <v>396</v>
      </c>
    </row>
    <row r="643" spans="1:40" ht="14" x14ac:dyDescent="0.3">
      <c r="A64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43" s="11">
        <v>677</v>
      </c>
      <c r="C643" s="120" t="str">
        <f t="shared" si="53"/>
        <v>3级-3级</v>
      </c>
      <c r="D643" s="120" t="s">
        <v>33</v>
      </c>
      <c r="E643" s="120" t="s">
        <v>345</v>
      </c>
      <c r="F643" s="120" t="s">
        <v>33</v>
      </c>
      <c r="G643" s="182" t="s">
        <v>112</v>
      </c>
      <c r="H643" s="280">
        <f>IF(I643="主营业务收入",1,IF(I643="营业收入",2,IF(I643="租赁收入",3,IF(I643="利息收入",4,IF(I643="企业拆借利息收入",5,IF(I643="其他业务收入",6,IF(I643="其他收入",7,IF(I643="主营业务成本",8,IF(I643="营业成本",9,IF(I643="生产成本",10,IF(I643="其他业务成本",11,IF(I643="主营业务支出",12,IF(I643="其他业务支出",13,IF(I643="营业外支出",14,IF(I643="材料采购",15,IF(I643="库存商品",16,IF(I643="库存内销商品",17,IF(I643="其他应收款",18,IF(I643="长期股权投资",19,IF(I643="其他应付款",20,IF(I643="财务费用",21,IF(I643="管理费用",22,IF(I643="管理费",23,IF(I643="销售费用",24,IF(I643="投资收益",25,IF(I643="资产处置收益",26,B))))))))))))))))))))))))))</f>
        <v>22</v>
      </c>
      <c r="I643" s="299" t="s">
        <v>68</v>
      </c>
      <c r="J643" s="122" t="s">
        <v>576</v>
      </c>
      <c r="K643" s="202">
        <v>446</v>
      </c>
      <c r="O643" s="125"/>
      <c r="P643" s="125"/>
      <c r="Q643" s="124"/>
      <c r="R643" s="66"/>
      <c r="S643" s="66"/>
      <c r="T643" s="67"/>
      <c r="U643" s="66"/>
      <c r="V643" s="66"/>
      <c r="W643" s="67"/>
      <c r="X643" s="68"/>
      <c r="Y643" s="68"/>
      <c r="Z643" s="69"/>
      <c r="AA643" s="25" t="e">
        <f>ROUND(#REF!-W643-Z643,2)</f>
        <v>#REF!</v>
      </c>
      <c r="AB643" s="266">
        <f t="shared" si="55"/>
        <v>446</v>
      </c>
      <c r="AC643" s="71"/>
      <c r="AD643" s="71"/>
      <c r="AE643" s="71"/>
      <c r="AF643" s="71"/>
      <c r="AG643" s="72"/>
      <c r="AH643" s="71"/>
      <c r="AI643" s="71"/>
      <c r="AJ643" s="71"/>
      <c r="AK643" s="71"/>
      <c r="AL643" s="71"/>
      <c r="AM643" s="71"/>
      <c r="AN643">
        <v>554</v>
      </c>
    </row>
    <row r="644" spans="1:40" ht="14" x14ac:dyDescent="0.3">
      <c r="A644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44" s="11">
        <v>85</v>
      </c>
      <c r="C644" s="12" t="str">
        <f t="shared" si="53"/>
        <v>3级-3级</v>
      </c>
      <c r="D644" s="12" t="s">
        <v>33</v>
      </c>
      <c r="E644" s="12" t="s">
        <v>127</v>
      </c>
      <c r="F644" s="12" t="s">
        <v>33</v>
      </c>
      <c r="G644" s="12" t="s">
        <v>117</v>
      </c>
      <c r="H644" s="280">
        <f>IF(I644="主营业务收入",1,IF(I644="营业收入",2,IF(I644="租赁收入",3,IF(I644="利息收入",4,IF(I644="企业拆借利息收入",5,IF(I644="其他业务收入",6,IF(I644="其他收入",7,IF(I644="主营业务成本",8,IF(I644="营业成本",9,IF(I644="生产成本",10,IF(I644="其他业务成本",11,IF(I644="主营业务支出",12,IF(I644="其他业务支出",13,IF(I644="营业外支出",14,IF(I644="材料采购",15,IF(I644="库存商品",16,IF(I644="库存内销商品",17,IF(I644="其他应收款",18,IF(I644="长期股权投资",19,IF(I644="其他应付款",20,IF(I644="财务费用",21,IF(I644="管理费用",22,IF(I644="管理费",23,IF(I644="销售费用",24,IF(I644="投资收益",25,IF(I644="资产处置收益",26,B))))))))))))))))))))))))))</f>
        <v>22</v>
      </c>
      <c r="I644" s="299" t="s">
        <v>68</v>
      </c>
      <c r="J644" s="16"/>
      <c r="K644" s="207">
        <v>398.23</v>
      </c>
      <c r="O644" s="89"/>
      <c r="P644" s="89"/>
      <c r="Q644" s="91"/>
      <c r="R644" s="21"/>
      <c r="S644" s="21"/>
      <c r="T644" s="22"/>
      <c r="U644" s="21"/>
      <c r="V644" s="21"/>
      <c r="W644" s="22"/>
      <c r="X644" s="23"/>
      <c r="Y644" s="23"/>
      <c r="Z644" s="24"/>
      <c r="AA644" s="25" t="e">
        <f>ROUND(#REF!-W644-Z644,2)</f>
        <v>#REF!</v>
      </c>
      <c r="AB644" s="266">
        <f t="shared" si="55"/>
        <v>398.23</v>
      </c>
      <c r="AC644" s="26"/>
      <c r="AD644" s="26"/>
      <c r="AE644" s="26"/>
      <c r="AF644" s="26"/>
      <c r="AG644" s="27"/>
      <c r="AH644" s="26"/>
      <c r="AI644" s="26"/>
      <c r="AJ644" s="26"/>
      <c r="AK644" s="26"/>
      <c r="AL644" s="26"/>
      <c r="AM644" s="26"/>
      <c r="AN644">
        <v>72</v>
      </c>
    </row>
    <row r="645" spans="1:40" ht="14" x14ac:dyDescent="0.3">
      <c r="A645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645" s="11">
        <v>134</v>
      </c>
      <c r="C645" s="12" t="str">
        <f t="shared" si="53"/>
        <v>2级-3级</v>
      </c>
      <c r="D645" s="12" t="s">
        <v>29</v>
      </c>
      <c r="E645" s="12" t="s">
        <v>50</v>
      </c>
      <c r="F645" s="12" t="s">
        <v>33</v>
      </c>
      <c r="G645" s="12" t="s">
        <v>159</v>
      </c>
      <c r="H645" s="280">
        <f>IF(I645="主营业务收入",1,IF(I645="营业收入",2,IF(I645="租赁收入",3,IF(I645="利息收入",4,IF(I645="企业拆借利息收入",5,IF(I645="其他业务收入",6,IF(I645="其他收入",7,IF(I645="主营业务成本",8,IF(I645="营业成本",9,IF(I645="生产成本",10,IF(I645="其他业务成本",11,IF(I645="主营业务支出",12,IF(I645="其他业务支出",13,IF(I645="营业外支出",14,IF(I645="材料采购",15,IF(I645="库存商品",16,IF(I645="库存内销商品",17,IF(I645="其他应收款",18,IF(I645="长期股权投资",19,IF(I645="其他应付款",20,IF(I645="财务费用",21,IF(I645="管理费用",22,IF(I645="管理费",23,IF(I645="销售费用",24,IF(I645="投资收益",25,IF(I645="资产处置收益",26,B))))))))))))))))))))))))))</f>
        <v>8</v>
      </c>
      <c r="I645" s="122" t="s">
        <v>164</v>
      </c>
      <c r="J645" s="14" t="s">
        <v>209</v>
      </c>
      <c r="K645" s="207">
        <v>344.93</v>
      </c>
      <c r="O645" s="89"/>
      <c r="P645" s="89"/>
      <c r="Q645" s="91"/>
      <c r="R645" s="21"/>
      <c r="S645" s="21"/>
      <c r="T645" s="22"/>
      <c r="U645" s="21"/>
      <c r="V645" s="21"/>
      <c r="W645" s="22"/>
      <c r="X645" s="23"/>
      <c r="Y645" s="23"/>
      <c r="Z645" s="24"/>
      <c r="AA645" s="25" t="e">
        <f>ROUND(#REF!-W645-Z645,2)</f>
        <v>#REF!</v>
      </c>
      <c r="AB645" s="266">
        <f t="shared" si="55"/>
        <v>344.93</v>
      </c>
      <c r="AC645" s="26"/>
      <c r="AD645" s="26"/>
      <c r="AE645" s="26"/>
      <c r="AF645" s="26"/>
      <c r="AG645" s="27"/>
      <c r="AH645" s="26"/>
      <c r="AI645" s="26"/>
      <c r="AJ645" s="26"/>
      <c r="AK645" s="26"/>
      <c r="AL645" s="26"/>
      <c r="AM645" s="26"/>
      <c r="AN645">
        <v>119</v>
      </c>
    </row>
    <row r="646" spans="1:40" ht="39" x14ac:dyDescent="0.3">
      <c r="A646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646" s="11">
        <v>167</v>
      </c>
      <c r="C646" s="12" t="str">
        <f t="shared" si="53"/>
        <v>3级-2级</v>
      </c>
      <c r="D646" s="12" t="s">
        <v>33</v>
      </c>
      <c r="E646" s="12" t="s">
        <v>162</v>
      </c>
      <c r="F646" s="12" t="s">
        <v>29</v>
      </c>
      <c r="G646" s="12" t="s">
        <v>44</v>
      </c>
      <c r="H646" s="280">
        <f>IF(I646="主营业务收入",1,IF(I646="营业收入",2,IF(I646="租赁收入",3,IF(I646="利息收入",4,IF(I646="企业拆借利息收入",5,IF(I646="其他业务收入",6,IF(I646="其他收入",7,IF(I646="主营业务成本",8,IF(I646="营业成本",9,IF(I646="生产成本",10,IF(I646="其他业务成本",11,IF(I646="主营业务支出",12,IF(I646="其他业务支出",13,IF(I646="营业外支出",14,IF(I646="材料采购",15,IF(I646="库存商品",16,IF(I646="库存内销商品",17,IF(I646="其他应收款",18,IF(I646="长期股权投资",19,IF(I646="其他应付款",20,IF(I646="财务费用",21,IF(I646="管理费用",22,IF(I646="管理费",23,IF(I646="销售费用",24,IF(I646="投资收益",25,IF(I646="资产处置收益",26,B))))))))))))))))))))))))))</f>
        <v>8</v>
      </c>
      <c r="I646" s="122" t="s">
        <v>164</v>
      </c>
      <c r="J646" s="58" t="s">
        <v>216</v>
      </c>
      <c r="K646" s="207">
        <v>336</v>
      </c>
      <c r="O646" s="89"/>
      <c r="P646" s="89"/>
      <c r="Q646" s="91"/>
      <c r="R646" s="21"/>
      <c r="S646" s="21"/>
      <c r="T646" s="22"/>
      <c r="U646" s="21"/>
      <c r="V646" s="21"/>
      <c r="W646" s="22"/>
      <c r="X646" s="23"/>
      <c r="Y646" s="23"/>
      <c r="Z646" s="24"/>
      <c r="AA646" s="25" t="e">
        <f>ROUND(#REF!-W646-Z646,2)</f>
        <v>#REF!</v>
      </c>
      <c r="AB646" s="266">
        <f t="shared" si="55"/>
        <v>336</v>
      </c>
      <c r="AC646" s="26"/>
      <c r="AD646" s="26"/>
      <c r="AE646" s="26"/>
      <c r="AF646" s="26"/>
      <c r="AG646" s="27"/>
      <c r="AH646" s="26"/>
      <c r="AI646" s="26"/>
      <c r="AJ646" s="26"/>
      <c r="AK646" s="26"/>
      <c r="AL646" s="26"/>
      <c r="AM646" s="26"/>
      <c r="AN646">
        <v>150</v>
      </c>
    </row>
    <row r="647" spans="1:40" ht="26" x14ac:dyDescent="0.3">
      <c r="A647" s="174" t="str">
        <f>HYPERLINK("C:\Users\chizh\Desktop\ffcell\提取结果.xlsx#'2内部关联交易-1'!A1","[提取结果.xlsx]2内部关联交易-1")</f>
        <v>[提取结果.xlsx]2内部关联交易-1</v>
      </c>
      <c r="B647" s="11">
        <v>451</v>
      </c>
      <c r="C647" s="12" t="str">
        <f t="shared" si="53"/>
        <v>2级-2级</v>
      </c>
      <c r="D647" s="45" t="s">
        <v>29</v>
      </c>
      <c r="E647" s="12" t="s">
        <v>412</v>
      </c>
      <c r="F647" s="12" t="s">
        <v>29</v>
      </c>
      <c r="G647" s="310" t="s">
        <v>440</v>
      </c>
      <c r="H647" s="280">
        <f>IF(I647="主营业务收入",1,IF(I647="营业收入",2,IF(I647="租赁收入",3,IF(I647="利息收入",4,IF(I647="企业拆借利息收入",5,IF(I647="其他业务收入",6,IF(I647="其他收入",7,IF(I647="主营业务成本",8,IF(I647="营业成本",9,IF(I647="生产成本",10,IF(I647="其他业务成本",11,IF(I647="主营业务支出",12,IF(I647="其他业务支出",13,IF(I647="营业外支出",14,IF(I647="材料采购",15,IF(I647="库存商品",16,IF(I647="库存内销商品",17,IF(I647="其他应收款",18,IF(I647="长期股权投资",19,IF(I647="其他应付款",20,IF(I647="财务费用",21,IF(I647="管理费用",22,IF(I647="管理费",23,IF(I647="销售费用",24,IF(I647="投资收益",25,IF(I647="资产处置收益",26,B))))))))))))))))))))))))))</f>
        <v>22</v>
      </c>
      <c r="I647" s="122" t="s">
        <v>68</v>
      </c>
      <c r="J647" s="87" t="s">
        <v>439</v>
      </c>
      <c r="K647" s="207">
        <v>280</v>
      </c>
      <c r="O647" s="89"/>
      <c r="P647" s="89"/>
      <c r="Q647" s="91"/>
      <c r="R647" s="21"/>
      <c r="S647" s="21"/>
      <c r="T647" s="22"/>
      <c r="U647" s="21"/>
      <c r="V647" s="21"/>
      <c r="W647" s="22"/>
      <c r="X647" s="23"/>
      <c r="Y647" s="23"/>
      <c r="Z647" s="24"/>
      <c r="AA647" s="25" t="e">
        <f>ROUND(#REF!-W647-Z647,2)</f>
        <v>#REF!</v>
      </c>
      <c r="AB647" s="266">
        <f t="shared" si="55"/>
        <v>280</v>
      </c>
      <c r="AC647" s="26"/>
      <c r="AD647" s="26"/>
      <c r="AE647" s="26"/>
      <c r="AF647" s="26"/>
      <c r="AG647" s="27"/>
      <c r="AH647" s="26"/>
      <c r="AI647" s="26"/>
      <c r="AJ647" s="26"/>
      <c r="AK647" s="26"/>
      <c r="AL647" s="26"/>
      <c r="AM647" s="26"/>
      <c r="AN647">
        <v>353</v>
      </c>
    </row>
    <row r="648" spans="1:40" ht="39" x14ac:dyDescent="0.3">
      <c r="A648" s="174" t="str">
        <f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648" s="11">
        <v>166</v>
      </c>
      <c r="C648" s="12" t="str">
        <f t="shared" si="53"/>
        <v>3级-2级</v>
      </c>
      <c r="D648" s="12" t="s">
        <v>33</v>
      </c>
      <c r="E648" s="12" t="s">
        <v>162</v>
      </c>
      <c r="F648" s="12" t="s">
        <v>29</v>
      </c>
      <c r="G648" s="12" t="s">
        <v>158</v>
      </c>
      <c r="H648" s="280">
        <f>IF(I648="主营业务收入",1,IF(I648="营业收入",2,IF(I648="租赁收入",3,IF(I648="利息收入",4,IF(I648="企业拆借利息收入",5,IF(I648="其他业务收入",6,IF(I648="其他收入",7,IF(I648="主营业务成本",8,IF(I648="营业成本",9,IF(I648="生产成本",10,IF(I648="其他业务成本",11,IF(I648="主营业务支出",12,IF(I648="其他业务支出",13,IF(I648="营业外支出",14,IF(I648="材料采购",15,IF(I648="库存商品",16,IF(I648="库存内销商品",17,IF(I648="其他应收款",18,IF(I648="长期股权投资",19,IF(I648="其他应付款",20,IF(I648="财务费用",21,IF(I648="管理费用",22,IF(I648="管理费",23,IF(I648="销售费用",24,IF(I648="投资收益",25,IF(I648="资产处置收益",26,B))))))))))))))))))))))))))</f>
        <v>8</v>
      </c>
      <c r="I648" s="122" t="s">
        <v>164</v>
      </c>
      <c r="J648" s="58" t="s">
        <v>216</v>
      </c>
      <c r="K648" s="207">
        <v>264</v>
      </c>
      <c r="O648" s="89"/>
      <c r="P648" s="89"/>
      <c r="Q648" s="91"/>
      <c r="R648" s="21"/>
      <c r="S648" s="21"/>
      <c r="T648" s="22"/>
      <c r="U648" s="21"/>
      <c r="V648" s="21"/>
      <c r="W648" s="22"/>
      <c r="X648" s="23"/>
      <c r="Y648" s="23"/>
      <c r="Z648" s="24"/>
      <c r="AA648" s="25" t="e">
        <f>ROUND(#REF!-W648-Z648,2)</f>
        <v>#REF!</v>
      </c>
      <c r="AB648" s="266">
        <f t="shared" si="55"/>
        <v>264</v>
      </c>
      <c r="AC648" s="26"/>
      <c r="AD648" s="26"/>
      <c r="AE648" s="26"/>
      <c r="AF648" s="26"/>
      <c r="AG648" s="27"/>
      <c r="AH648" s="26"/>
      <c r="AI648" s="26"/>
      <c r="AJ648" s="26"/>
      <c r="AK648" s="26"/>
      <c r="AL648" s="26"/>
      <c r="AM648" s="26"/>
      <c r="AN648">
        <v>149</v>
      </c>
    </row>
    <row r="649" spans="1:40" ht="14" x14ac:dyDescent="0.3">
      <c r="A649" s="174" t="str">
        <f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649" s="11">
        <v>257</v>
      </c>
      <c r="C649" s="12" t="str">
        <f t="shared" si="53"/>
        <v>4级-3级</v>
      </c>
      <c r="D649" s="12" t="s">
        <v>37</v>
      </c>
      <c r="E649" s="12" t="s">
        <v>66</v>
      </c>
      <c r="F649" s="12" t="s">
        <v>33</v>
      </c>
      <c r="G649" s="12" t="s">
        <v>332</v>
      </c>
      <c r="H649" s="280">
        <f>IF(I649="主营业务收入",1,IF(I649="营业收入",2,IF(I649="租赁收入",3,IF(I649="利息收入",4,IF(I649="企业拆借利息收入",5,IF(I649="其他业务收入",6,IF(I649="其他收入",7,IF(I649="主营业务成本",8,IF(I649="营业成本",9,IF(I649="生产成本",10,IF(I649="其他业务成本",11,IF(I649="主营业务支出",12,IF(I649="其他业务支出",13,IF(I649="营业外支出",14,IF(I649="材料采购",15,IF(I649="库存商品",16,IF(I649="库存内销商品",17,IF(I649="其他应收款",18,IF(I649="长期股权投资",19,IF(I649="其他应付款",20,IF(I649="财务费用",21,IF(I649="管理费用",22,IF(I649="管理费",23,IF(I649="销售费用",24,IF(I649="投资收益",25,IF(I649="资产处置收益",26,B))))))))))))))))))))))))))</f>
        <v>8</v>
      </c>
      <c r="I649" s="122" t="s">
        <v>164</v>
      </c>
      <c r="J649" s="14" t="s">
        <v>209</v>
      </c>
      <c r="K649" s="207">
        <v>240.1</v>
      </c>
      <c r="O649" s="89"/>
      <c r="P649" s="89"/>
      <c r="Q649" s="91"/>
      <c r="R649" s="21"/>
      <c r="S649" s="21"/>
      <c r="T649" s="22"/>
      <c r="U649" s="21"/>
      <c r="V649" s="21"/>
      <c r="W649" s="22"/>
      <c r="X649" s="23"/>
      <c r="Y649" s="23"/>
      <c r="Z649" s="24"/>
      <c r="AA649" s="25" t="e">
        <f>ROUND(#REF!-W649-Z649,2)</f>
        <v>#REF!</v>
      </c>
      <c r="AB649" s="266">
        <f t="shared" si="55"/>
        <v>240.1</v>
      </c>
      <c r="AC649" s="26"/>
      <c r="AD649" s="26"/>
      <c r="AE649" s="26"/>
      <c r="AF649" s="26"/>
      <c r="AG649" s="27"/>
      <c r="AH649" s="26"/>
      <c r="AI649" s="26"/>
      <c r="AJ649" s="26"/>
      <c r="AK649" s="26"/>
      <c r="AL649" s="26"/>
      <c r="AM649" s="26"/>
      <c r="AN649">
        <v>207</v>
      </c>
    </row>
    <row r="650" spans="1:40" ht="14" x14ac:dyDescent="0.3">
      <c r="A650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50" s="11">
        <v>504</v>
      </c>
      <c r="C650" s="12" t="str">
        <f t="shared" si="53"/>
        <v>2级-2级</v>
      </c>
      <c r="D650" s="12" t="s">
        <v>29</v>
      </c>
      <c r="E650" s="13" t="s">
        <v>56</v>
      </c>
      <c r="F650" s="12" t="s">
        <v>29</v>
      </c>
      <c r="G650" s="12" t="s">
        <v>44</v>
      </c>
      <c r="H650" s="280">
        <f>IF(I650="主营业务收入",1,IF(I650="营业收入",2,IF(I650="租赁收入",3,IF(I650="利息收入",4,IF(I650="企业拆借利息收入",5,IF(I650="其他业务收入",6,IF(I650="其他收入",7,IF(I650="主营业务成本",8,IF(I650="营业成本",9,IF(I650="生产成本",10,IF(I650="其他业务成本",11,IF(I650="主营业务支出",12,IF(I650="其他业务支出",13,IF(I650="营业外支出",14,IF(I650="材料采购",15,IF(I650="库存商品",16,IF(I650="库存内销商品",17,IF(I650="其他应收款",18,IF(I650="长期股权投资",19,IF(I650="其他应付款",20,IF(I650="财务费用",21,IF(I650="管理费用",22,IF(I650="管理费",23,IF(I650="销售费用",24,IF(I650="投资收益",25,IF(I650="资产处置收益",26,B))))))))))))))))))))))))))</f>
        <v>22</v>
      </c>
      <c r="I650" s="122" t="s">
        <v>68</v>
      </c>
      <c r="J650" s="204" t="s">
        <v>655</v>
      </c>
      <c r="K650" s="404">
        <v>224</v>
      </c>
      <c r="O650" s="89"/>
      <c r="P650" s="89"/>
      <c r="Q650" s="89"/>
      <c r="R650" s="21"/>
      <c r="S650" s="66"/>
      <c r="T650" s="66"/>
      <c r="U650" s="67"/>
      <c r="V650" s="66"/>
      <c r="W650" s="66"/>
      <c r="X650" s="67"/>
      <c r="Y650" s="68"/>
      <c r="Z650" s="68"/>
      <c r="AA650" s="25" t="e">
        <f>ROUND(#REF!-W650-Z650,2)</f>
        <v>#REF!</v>
      </c>
      <c r="AB650" s="266">
        <f t="shared" si="55"/>
        <v>224</v>
      </c>
      <c r="AC650" s="26"/>
      <c r="AD650" s="71"/>
      <c r="AE650" s="71"/>
      <c r="AF650" s="71"/>
      <c r="AG650" s="71"/>
      <c r="AH650" s="72"/>
      <c r="AI650" s="71"/>
      <c r="AJ650" s="71"/>
      <c r="AK650" s="71"/>
      <c r="AL650" s="71"/>
      <c r="AM650" s="71"/>
      <c r="AN650">
        <v>399</v>
      </c>
    </row>
    <row r="651" spans="1:40" ht="14" x14ac:dyDescent="0.3">
      <c r="A651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51" s="11">
        <v>678</v>
      </c>
      <c r="C651" s="120" t="str">
        <f t="shared" si="53"/>
        <v>3级-2级</v>
      </c>
      <c r="D651" s="120" t="s">
        <v>33</v>
      </c>
      <c r="E651" s="120" t="s">
        <v>345</v>
      </c>
      <c r="F651" s="120" t="s">
        <v>29</v>
      </c>
      <c r="G651" s="286" t="s">
        <v>44</v>
      </c>
      <c r="H651" s="280">
        <f>IF(I651="主营业务收入",1,IF(I651="营业收入",2,IF(I651="租赁收入",3,IF(I651="利息收入",4,IF(I651="企业拆借利息收入",5,IF(I651="其他业务收入",6,IF(I651="其他收入",7,IF(I651="主营业务成本",8,IF(I651="营业成本",9,IF(I651="生产成本",10,IF(I651="其他业务成本",11,IF(I651="主营业务支出",12,IF(I651="其他业务支出",13,IF(I651="营业外支出",14,IF(I651="材料采购",15,IF(I651="库存商品",16,IF(I651="库存内销商品",17,IF(I651="其他应收款",18,IF(I651="长期股权投资",19,IF(I651="其他应付款",20,IF(I651="财务费用",21,IF(I651="管理费用",22,IF(I651="管理费",23,IF(I651="销售费用",24,IF(I651="投资收益",25,IF(I651="资产处置收益",26,B))))))))))))))))))))))))))</f>
        <v>22</v>
      </c>
      <c r="I651" s="299" t="s">
        <v>68</v>
      </c>
      <c r="J651" s="122" t="s">
        <v>577</v>
      </c>
      <c r="K651" s="202">
        <v>224</v>
      </c>
      <c r="O651" s="125"/>
      <c r="P651" s="125"/>
      <c r="Q651" s="124"/>
      <c r="R651" s="66"/>
      <c r="S651" s="66"/>
      <c r="T651" s="67"/>
      <c r="U651" s="66"/>
      <c r="V651" s="66"/>
      <c r="W651" s="67"/>
      <c r="X651" s="68"/>
      <c r="Y651" s="68"/>
      <c r="Z651" s="69"/>
      <c r="AA651" s="25" t="e">
        <f>ROUND(#REF!-W651-Z651,2)</f>
        <v>#REF!</v>
      </c>
      <c r="AB651" s="266">
        <f t="shared" si="55"/>
        <v>224</v>
      </c>
      <c r="AC651" s="71"/>
      <c r="AD651" s="71"/>
      <c r="AE651" s="71"/>
      <c r="AF651" s="71"/>
      <c r="AG651" s="72"/>
      <c r="AH651" s="71"/>
      <c r="AI651" s="71"/>
      <c r="AJ651" s="71"/>
      <c r="AK651" s="71"/>
      <c r="AL651" s="71"/>
      <c r="AM651" s="71"/>
      <c r="AN651">
        <v>555</v>
      </c>
    </row>
    <row r="652" spans="1:40" ht="14" x14ac:dyDescent="0.3">
      <c r="A652" s="174" t="str">
        <f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652" s="11">
        <v>502</v>
      </c>
      <c r="C652" s="12" t="str">
        <f t="shared" si="53"/>
        <v>2级-2级</v>
      </c>
      <c r="D652" s="12" t="s">
        <v>29</v>
      </c>
      <c r="E652" s="13" t="s">
        <v>56</v>
      </c>
      <c r="F652" s="12" t="s">
        <v>29</v>
      </c>
      <c r="G652" s="12" t="s">
        <v>158</v>
      </c>
      <c r="H652" s="280">
        <f>IF(I652="主营业务收入",1,IF(I652="营业收入",2,IF(I652="租赁收入",3,IF(I652="利息收入",4,IF(I652="企业拆借利息收入",5,IF(I652="其他业务收入",6,IF(I652="其他收入",7,IF(I652="主营业务成本",8,IF(I652="营业成本",9,IF(I652="生产成本",10,IF(I652="其他业务成本",11,IF(I652="主营业务支出",12,IF(I652="其他业务支出",13,IF(I652="营业外支出",14,IF(I652="材料采购",15,IF(I652="库存商品",16,IF(I652="库存内销商品",17,IF(I652="其他应收款",18,IF(I652="长期股权投资",19,IF(I652="其他应付款",20,IF(I652="财务费用",21,IF(I652="管理费用",22,IF(I652="管理费",23,IF(I652="销售费用",24,IF(I652="投资收益",25,IF(I652="资产处置收益",26,B))))))))))))))))))))))))))</f>
        <v>22</v>
      </c>
      <c r="I652" s="122" t="s">
        <v>68</v>
      </c>
      <c r="J652" s="204" t="s">
        <v>655</v>
      </c>
      <c r="K652" s="404">
        <v>176</v>
      </c>
      <c r="O652" s="89"/>
      <c r="P652" s="89"/>
      <c r="Q652" s="89"/>
      <c r="R652" s="21"/>
      <c r="S652" s="66"/>
      <c r="T652" s="66"/>
      <c r="U652" s="67"/>
      <c r="V652" s="66"/>
      <c r="W652" s="66"/>
      <c r="X652" s="67"/>
      <c r="Y652" s="68"/>
      <c r="Z652" s="68"/>
      <c r="AA652" s="25" t="e">
        <f>ROUND(#REF!-W652-Z652,2)</f>
        <v>#REF!</v>
      </c>
      <c r="AB652" s="266">
        <f t="shared" si="55"/>
        <v>176</v>
      </c>
      <c r="AC652" s="26"/>
      <c r="AD652" s="71"/>
      <c r="AE652" s="71"/>
      <c r="AF652" s="71"/>
      <c r="AG652" s="71"/>
      <c r="AH652" s="72"/>
      <c r="AI652" s="71"/>
      <c r="AJ652" s="71"/>
      <c r="AK652" s="71"/>
      <c r="AL652" s="71"/>
      <c r="AM652" s="71"/>
      <c r="AN652">
        <v>397</v>
      </c>
    </row>
    <row r="653" spans="1:40" ht="14" x14ac:dyDescent="0.3">
      <c r="A653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53" s="11">
        <v>673</v>
      </c>
      <c r="C653" s="120" t="str">
        <f t="shared" si="53"/>
        <v>3级-2级</v>
      </c>
      <c r="D653" s="120" t="s">
        <v>33</v>
      </c>
      <c r="E653" s="120" t="s">
        <v>345</v>
      </c>
      <c r="F653" s="120" t="s">
        <v>29</v>
      </c>
      <c r="G653" s="120" t="s">
        <v>158</v>
      </c>
      <c r="H653" s="280">
        <f>IF(I653="主营业务收入",1,IF(I653="营业收入",2,IF(I653="租赁收入",3,IF(I653="利息收入",4,IF(I653="企业拆借利息收入",5,IF(I653="其他业务收入",6,IF(I653="其他收入",7,IF(I653="主营业务成本",8,IF(I653="营业成本",9,IF(I653="生产成本",10,IF(I653="其他业务成本",11,IF(I653="主营业务支出",12,IF(I653="其他业务支出",13,IF(I653="营业外支出",14,IF(I653="材料采购",15,IF(I653="库存商品",16,IF(I653="库存内销商品",17,IF(I653="其他应收款",18,IF(I653="长期股权投资",19,IF(I653="其他应付款",20,IF(I653="财务费用",21,IF(I653="管理费用",22,IF(I653="管理费",23,IF(I653="销售费用",24,IF(I653="投资收益",25,IF(I653="资产处置收益",26,B))))))))))))))))))))))))))</f>
        <v>22</v>
      </c>
      <c r="I653" s="299" t="s">
        <v>68</v>
      </c>
      <c r="J653" s="181" t="s">
        <v>572</v>
      </c>
      <c r="K653" s="202">
        <v>176</v>
      </c>
      <c r="O653" s="125"/>
      <c r="P653" s="126"/>
      <c r="Q653" s="124"/>
      <c r="R653" s="66"/>
      <c r="S653" s="66"/>
      <c r="T653" s="67"/>
      <c r="U653" s="66"/>
      <c r="V653" s="66"/>
      <c r="W653" s="67"/>
      <c r="X653" s="68"/>
      <c r="Y653" s="68"/>
      <c r="Z653" s="69"/>
      <c r="AA653" s="25" t="e">
        <f>ROUND(#REF!-W653-Z653,2)</f>
        <v>#REF!</v>
      </c>
      <c r="AB653" s="266">
        <f t="shared" si="55"/>
        <v>176</v>
      </c>
      <c r="AC653" s="71"/>
      <c r="AD653" s="71"/>
      <c r="AE653" s="71"/>
      <c r="AF653" s="71"/>
      <c r="AG653" s="72"/>
      <c r="AH653" s="71"/>
      <c r="AI653" s="71"/>
      <c r="AJ653" s="71"/>
      <c r="AK653" s="71"/>
      <c r="AL653" s="71"/>
      <c r="AM653" s="71"/>
      <c r="AN653">
        <v>551</v>
      </c>
    </row>
    <row r="654" spans="1:40" ht="14" x14ac:dyDescent="0.3">
      <c r="A654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54" s="11">
        <v>552</v>
      </c>
      <c r="C654" s="12" t="s">
        <v>496</v>
      </c>
      <c r="D654" s="12" t="s">
        <v>33</v>
      </c>
      <c r="E654" s="12" t="s">
        <v>34</v>
      </c>
      <c r="F654" s="12" t="s">
        <v>33</v>
      </c>
      <c r="G654" s="12" t="s">
        <v>146</v>
      </c>
      <c r="H654" s="280">
        <f>IF(I654="主营业务收入",1,IF(I654="营业收入",2,IF(I654="租赁收入",3,IF(I654="利息收入",4,IF(I654="企业拆借利息收入",5,IF(I654="其他业务收入",6,IF(I654="其他收入",7,IF(I654="主营业务成本",8,IF(I654="营业成本",9,IF(I654="生产成本",10,IF(I654="其他业务成本",11,IF(I654="主营业务支出",12,IF(I654="其他业务支出",13,IF(I654="营业外支出",14,IF(I654="材料采购",15,IF(I654="库存商品",16,IF(I654="库存内销商品",17,IF(I654="其他应收款",18,IF(I654="长期股权投资",19,IF(I654="其他应付款",20,IF(I654="财务费用",21,IF(I654="管理费用",22,IF(I654="管理费",23,IF(I654="销售费用",24,IF(I654="投资收益",25,IF(I654="资产处置收益",26,B))))))))))))))))))))))))))</f>
        <v>24</v>
      </c>
      <c r="I654" s="122" t="s">
        <v>115</v>
      </c>
      <c r="J654" s="16"/>
      <c r="K654" s="207">
        <v>109.8</v>
      </c>
      <c r="O654" s="89"/>
      <c r="P654" s="90"/>
      <c r="Q654" s="91"/>
      <c r="R654" s="21"/>
      <c r="S654" s="21"/>
      <c r="T654" s="22"/>
      <c r="U654" s="21"/>
      <c r="V654" s="21"/>
      <c r="W654" s="22"/>
      <c r="X654" s="23"/>
      <c r="Y654" s="23"/>
      <c r="Z654" s="24"/>
      <c r="AA654" s="25" t="e">
        <f>ROUND(#REF!-W654-Z654,2)</f>
        <v>#REF!</v>
      </c>
      <c r="AB654" s="266">
        <f t="shared" si="55"/>
        <v>109.8</v>
      </c>
      <c r="AC654" s="26"/>
      <c r="AD654" s="26"/>
      <c r="AE654" s="26"/>
      <c r="AF654" s="26"/>
      <c r="AG654" s="27"/>
      <c r="AH654" s="26"/>
      <c r="AI654" s="26"/>
      <c r="AJ654" s="26"/>
      <c r="AK654" s="26"/>
      <c r="AL654" s="26"/>
      <c r="AM654" s="26"/>
      <c r="AN654">
        <v>441</v>
      </c>
    </row>
    <row r="655" spans="1:40" ht="14" x14ac:dyDescent="0.3">
      <c r="A655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55" s="11">
        <v>554</v>
      </c>
      <c r="C655" s="12" t="s">
        <v>497</v>
      </c>
      <c r="D655" s="12" t="s">
        <v>33</v>
      </c>
      <c r="E655" s="12" t="s">
        <v>34</v>
      </c>
      <c r="F655" s="12" t="s">
        <v>29</v>
      </c>
      <c r="G655" s="12" t="s">
        <v>46</v>
      </c>
      <c r="H655" s="280">
        <f>IF(I655="主营业务收入",1,IF(I655="营业收入",2,IF(I655="租赁收入",3,IF(I655="利息收入",4,IF(I655="企业拆借利息收入",5,IF(I655="其他业务收入",6,IF(I655="其他收入",7,IF(I655="主营业务成本",8,IF(I655="营业成本",9,IF(I655="生产成本",10,IF(I655="其他业务成本",11,IF(I655="主营业务支出",12,IF(I655="其他业务支出",13,IF(I655="营业外支出",14,IF(I655="材料采购",15,IF(I655="库存商品",16,IF(I655="库存内销商品",17,IF(I655="其他应收款",18,IF(I655="长期股权投资",19,IF(I655="其他应付款",20,IF(I655="财务费用",21,IF(I655="管理费用",22,IF(I655="管理费",23,IF(I655="销售费用",24,IF(I655="投资收益",25,IF(I655="资产处置收益",26,B))))))))))))))))))))))))))</f>
        <v>24</v>
      </c>
      <c r="I655" s="122" t="s">
        <v>115</v>
      </c>
      <c r="J655" s="16"/>
      <c r="K655" s="207">
        <v>91.2</v>
      </c>
      <c r="O655" s="89"/>
      <c r="P655" s="89"/>
      <c r="Q655" s="91"/>
      <c r="R655" s="21"/>
      <c r="S655" s="21"/>
      <c r="T655" s="22"/>
      <c r="U655" s="21"/>
      <c r="V655" s="21"/>
      <c r="W655" s="22"/>
      <c r="X655" s="23"/>
      <c r="Y655" s="23"/>
      <c r="Z655" s="24"/>
      <c r="AA655" s="25" t="e">
        <f>ROUND(#REF!-W655-Z655,2)</f>
        <v>#REF!</v>
      </c>
      <c r="AB655" s="266">
        <f t="shared" si="55"/>
        <v>91.2</v>
      </c>
      <c r="AC655" s="26"/>
      <c r="AD655" s="26"/>
      <c r="AE655" s="26"/>
      <c r="AF655" s="26"/>
      <c r="AG655" s="27"/>
      <c r="AH655" s="26"/>
      <c r="AI655" s="26"/>
      <c r="AJ655" s="26"/>
      <c r="AK655" s="26"/>
      <c r="AL655" s="26"/>
      <c r="AM655" s="26"/>
      <c r="AN655">
        <v>443</v>
      </c>
    </row>
    <row r="656" spans="1:40" ht="14" x14ac:dyDescent="0.3">
      <c r="A656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56" s="11">
        <v>631</v>
      </c>
      <c r="C656" s="120" t="str">
        <f>TEXT(D656,"000")&amp;"-"&amp;TEXT(F656,"000")</f>
        <v>3级-2级</v>
      </c>
      <c r="D656" s="120" t="s">
        <v>33</v>
      </c>
      <c r="E656" s="120" t="s">
        <v>338</v>
      </c>
      <c r="F656" s="120" t="s">
        <v>29</v>
      </c>
      <c r="G656" s="120" t="s">
        <v>46</v>
      </c>
      <c r="H656" s="280">
        <f>IF(I656="主营业务收入",1,IF(I656="营业收入",2,IF(I656="租赁收入",3,IF(I656="利息收入",4,IF(I656="企业拆借利息收入",5,IF(I656="其他业务收入",6,IF(I656="其他收入",7,IF(I656="主营业务成本",8,IF(I656="营业成本",9,IF(I656="生产成本",10,IF(I656="其他业务成本",11,IF(I656="主营业务支出",12,IF(I656="其他业务支出",13,IF(I656="营业外支出",14,IF(I656="材料采购",15,IF(I656="库存商品",16,IF(I656="库存内销商品",17,IF(I656="其他应收款",18,IF(I656="长期股权投资",19,IF(I656="其他应付款",20,IF(I656="财务费用",21,IF(I656="管理费用",22,IF(I656="管理费",23,IF(I656="销售费用",24,IF(I656="投资收益",25,IF(I656="资产处置收益",26,B))))))))))))))))))))))))))</f>
        <v>22</v>
      </c>
      <c r="I656" s="122" t="s">
        <v>68</v>
      </c>
      <c r="J656" s="122" t="s">
        <v>560</v>
      </c>
      <c r="K656" s="202">
        <v>91.2</v>
      </c>
      <c r="O656" s="125"/>
      <c r="P656" s="125"/>
      <c r="Q656" s="124"/>
      <c r="R656" s="21"/>
      <c r="S656" s="21"/>
      <c r="T656" s="22"/>
      <c r="U656" s="21"/>
      <c r="V656" s="21"/>
      <c r="W656" s="22"/>
      <c r="X656" s="23"/>
      <c r="Y656" s="23"/>
      <c r="Z656" s="24"/>
      <c r="AA656" s="25" t="e">
        <f>ROUND(#REF!-W656-Z656,2)</f>
        <v>#REF!</v>
      </c>
      <c r="AB656" s="266">
        <f t="shared" si="55"/>
        <v>91.2</v>
      </c>
      <c r="AC656" s="26"/>
      <c r="AD656" s="26"/>
      <c r="AE656" s="26"/>
      <c r="AF656" s="26"/>
      <c r="AG656" s="27"/>
      <c r="AH656" s="26"/>
      <c r="AI656" s="26"/>
      <c r="AJ656" s="26"/>
      <c r="AK656" s="26"/>
      <c r="AL656" s="26"/>
      <c r="AM656" s="26"/>
      <c r="AN656">
        <v>511</v>
      </c>
    </row>
    <row r="657" spans="1:40" ht="14" x14ac:dyDescent="0.3">
      <c r="A657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57" s="11">
        <v>553</v>
      </c>
      <c r="C657" s="12" t="s">
        <v>496</v>
      </c>
      <c r="D657" s="12" t="s">
        <v>33</v>
      </c>
      <c r="E657" s="12" t="s">
        <v>34</v>
      </c>
      <c r="F657" s="12" t="s">
        <v>33</v>
      </c>
      <c r="G657" s="12" t="s">
        <v>112</v>
      </c>
      <c r="H657" s="280">
        <f>IF(I657="主营业务收入",1,IF(I657="营业收入",2,IF(I657="租赁收入",3,IF(I657="利息收入",4,IF(I657="企业拆借利息收入",5,IF(I657="其他业务收入",6,IF(I657="其他收入",7,IF(I657="主营业务成本",8,IF(I657="营业成本",9,IF(I657="生产成本",10,IF(I657="其他业务成本",11,IF(I657="主营业务支出",12,IF(I657="其他业务支出",13,IF(I657="营业外支出",14,IF(I657="材料采购",15,IF(I657="库存商品",16,IF(I657="库存内销商品",17,IF(I657="其他应收款",18,IF(I657="长期股权投资",19,IF(I657="其他应付款",20,IF(I657="财务费用",21,IF(I657="管理费用",22,IF(I657="管理费",23,IF(I657="销售费用",24,IF(I657="投资收益",25,IF(I657="资产处置收益",26,B))))))))))))))))))))))))))</f>
        <v>24</v>
      </c>
      <c r="I657" s="122" t="s">
        <v>115</v>
      </c>
      <c r="J657" s="16"/>
      <c r="K657" s="207">
        <v>79.2</v>
      </c>
      <c r="O657" s="89"/>
      <c r="P657" s="89"/>
      <c r="Q657" s="91"/>
      <c r="R657" s="21"/>
      <c r="S657" s="21"/>
      <c r="T657" s="22"/>
      <c r="U657" s="21"/>
      <c r="V657" s="21"/>
      <c r="W657" s="22"/>
      <c r="X657" s="23"/>
      <c r="Y657" s="23"/>
      <c r="Z657" s="24"/>
      <c r="AA657" s="25" t="e">
        <f>ROUND(#REF!-W657-Z657,2)</f>
        <v>#REF!</v>
      </c>
      <c r="AB657" s="266">
        <f t="shared" si="55"/>
        <v>79.2</v>
      </c>
      <c r="AC657" s="26"/>
      <c r="AD657" s="26"/>
      <c r="AE657" s="26"/>
      <c r="AF657" s="26"/>
      <c r="AG657" s="27"/>
      <c r="AH657" s="26"/>
      <c r="AI657" s="26"/>
      <c r="AJ657" s="26"/>
      <c r="AK657" s="26"/>
      <c r="AL657" s="26"/>
      <c r="AM657" s="26"/>
      <c r="AN657">
        <v>442</v>
      </c>
    </row>
    <row r="658" spans="1:40" ht="14" x14ac:dyDescent="0.3">
      <c r="A658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58" s="11">
        <v>633</v>
      </c>
      <c r="C658" s="120" t="str">
        <f>TEXT(D658,"000")&amp;"-"&amp;TEXT(F658,"000")</f>
        <v>3级-3级</v>
      </c>
      <c r="D658" s="120" t="s">
        <v>33</v>
      </c>
      <c r="E658" s="120" t="s">
        <v>338</v>
      </c>
      <c r="F658" s="120" t="s">
        <v>33</v>
      </c>
      <c r="G658" s="120" t="s">
        <v>112</v>
      </c>
      <c r="H658" s="280">
        <f>IF(I658="主营业务收入",1,IF(I658="营业收入",2,IF(I658="租赁收入",3,IF(I658="利息收入",4,IF(I658="企业拆借利息收入",5,IF(I658="其他业务收入",6,IF(I658="其他收入",7,IF(I658="主营业务成本",8,IF(I658="营业成本",9,IF(I658="生产成本",10,IF(I658="其他业务成本",11,IF(I658="主营业务支出",12,IF(I658="其他业务支出",13,IF(I658="营业外支出",14,IF(I658="材料采购",15,IF(I658="库存商品",16,IF(I658="库存内销商品",17,IF(I658="其他应收款",18,IF(I658="长期股权投资",19,IF(I658="其他应付款",20,IF(I658="财务费用",21,IF(I658="管理费用",22,IF(I658="管理费",23,IF(I658="销售费用",24,IF(I658="投资收益",25,IF(I658="资产处置收益",26,B))))))))))))))))))))))))))</f>
        <v>22</v>
      </c>
      <c r="I658" s="122" t="s">
        <v>68</v>
      </c>
      <c r="J658" s="122" t="s">
        <v>560</v>
      </c>
      <c r="K658" s="202">
        <v>79.2</v>
      </c>
      <c r="O658" s="125"/>
      <c r="P658" s="125"/>
      <c r="Q658" s="124"/>
      <c r="R658" s="21"/>
      <c r="S658" s="21"/>
      <c r="T658" s="22"/>
      <c r="U658" s="21"/>
      <c r="V658" s="21"/>
      <c r="W658" s="22"/>
      <c r="X658" s="23"/>
      <c r="Y658" s="23"/>
      <c r="Z658" s="24"/>
      <c r="AA658" s="25" t="e">
        <f>ROUND(#REF!-W658-Z658,2)</f>
        <v>#REF!</v>
      </c>
      <c r="AB658" s="266">
        <f t="shared" si="55"/>
        <v>79.2</v>
      </c>
      <c r="AC658" s="26"/>
      <c r="AD658" s="26"/>
      <c r="AE658" s="26"/>
      <c r="AF658" s="26"/>
      <c r="AG658" s="27"/>
      <c r="AH658" s="26"/>
      <c r="AI658" s="26"/>
      <c r="AJ658" s="26"/>
      <c r="AK658" s="26"/>
      <c r="AL658" s="26"/>
      <c r="AM658" s="26"/>
      <c r="AN658">
        <v>513</v>
      </c>
    </row>
    <row r="659" spans="1:40" ht="14" x14ac:dyDescent="0.3">
      <c r="A659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59" s="11">
        <v>551</v>
      </c>
      <c r="C659" s="12" t="s">
        <v>497</v>
      </c>
      <c r="D659" s="12" t="s">
        <v>33</v>
      </c>
      <c r="E659" s="12" t="s">
        <v>34</v>
      </c>
      <c r="F659" s="12" t="s">
        <v>29</v>
      </c>
      <c r="G659" s="12" t="s">
        <v>44</v>
      </c>
      <c r="H659" s="280">
        <f>IF(I659="主营业务收入",1,IF(I659="营业收入",2,IF(I659="租赁收入",3,IF(I659="利息收入",4,IF(I659="企业拆借利息收入",5,IF(I659="其他业务收入",6,IF(I659="其他收入",7,IF(I659="主营业务成本",8,IF(I659="营业成本",9,IF(I659="生产成本",10,IF(I659="其他业务成本",11,IF(I659="主营业务支出",12,IF(I659="其他业务支出",13,IF(I659="营业外支出",14,IF(I659="材料采购",15,IF(I659="库存商品",16,IF(I659="库存内销商品",17,IF(I659="其他应收款",18,IF(I659="长期股权投资",19,IF(I659="其他应付款",20,IF(I659="财务费用",21,IF(I659="管理费用",22,IF(I659="管理费",23,IF(I659="销售费用",24,IF(I659="投资收益",25,IF(I659="资产处置收益",26,B))))))))))))))))))))))))))</f>
        <v>24</v>
      </c>
      <c r="I659" s="122" t="s">
        <v>115</v>
      </c>
      <c r="J659" s="16"/>
      <c r="K659" s="207">
        <v>42</v>
      </c>
      <c r="O659" s="89"/>
      <c r="P659" s="90"/>
      <c r="Q659" s="91"/>
      <c r="R659" s="21"/>
      <c r="S659" s="21"/>
      <c r="T659" s="22"/>
      <c r="U659" s="21"/>
      <c r="V659" s="21"/>
      <c r="W659" s="22"/>
      <c r="X659" s="23"/>
      <c r="Y659" s="23"/>
      <c r="Z659" s="24"/>
      <c r="AA659" s="25" t="e">
        <f>ROUND(#REF!-W659-Z659,2)</f>
        <v>#REF!</v>
      </c>
      <c r="AB659" s="266">
        <f t="shared" si="55"/>
        <v>42</v>
      </c>
      <c r="AC659" s="26"/>
      <c r="AD659" s="26"/>
      <c r="AE659" s="26"/>
      <c r="AF659" s="26"/>
      <c r="AG659" s="27"/>
      <c r="AH659" s="26"/>
      <c r="AI659" s="26"/>
      <c r="AJ659" s="26"/>
      <c r="AK659" s="26"/>
      <c r="AL659" s="26"/>
      <c r="AM659" s="26"/>
      <c r="AN659">
        <v>440</v>
      </c>
    </row>
    <row r="660" spans="1:40" ht="14" x14ac:dyDescent="0.3">
      <c r="A660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60" s="11">
        <v>632</v>
      </c>
      <c r="C660" s="120" t="str">
        <f>TEXT(D660,"000")&amp;"-"&amp;TEXT(F660,"000")</f>
        <v>3级-2级</v>
      </c>
      <c r="D660" s="120" t="s">
        <v>33</v>
      </c>
      <c r="E660" s="120" t="s">
        <v>338</v>
      </c>
      <c r="F660" s="120" t="s">
        <v>29</v>
      </c>
      <c r="G660" s="120" t="s">
        <v>44</v>
      </c>
      <c r="H660" s="280">
        <f>IF(I660="主营业务收入",1,IF(I660="营业收入",2,IF(I660="租赁收入",3,IF(I660="利息收入",4,IF(I660="企业拆借利息收入",5,IF(I660="其他业务收入",6,IF(I660="其他收入",7,IF(I660="主营业务成本",8,IF(I660="营业成本",9,IF(I660="生产成本",10,IF(I660="其他业务成本",11,IF(I660="主营业务支出",12,IF(I660="其他业务支出",13,IF(I660="营业外支出",14,IF(I660="材料采购",15,IF(I660="库存商品",16,IF(I660="库存内销商品",17,IF(I660="其他应收款",18,IF(I660="长期股权投资",19,IF(I660="其他应付款",20,IF(I660="财务费用",21,IF(I660="管理费用",22,IF(I660="管理费",23,IF(I660="销售费用",24,IF(I660="投资收益",25,IF(I660="资产处置收益",26,B))))))))))))))))))))))))))</f>
        <v>22</v>
      </c>
      <c r="I660" s="122" t="s">
        <v>68</v>
      </c>
      <c r="J660" s="122" t="s">
        <v>560</v>
      </c>
      <c r="K660" s="202">
        <v>42</v>
      </c>
      <c r="O660" s="125"/>
      <c r="P660" s="125"/>
      <c r="Q660" s="124"/>
      <c r="R660" s="21"/>
      <c r="S660" s="21"/>
      <c r="T660" s="22"/>
      <c r="U660" s="21"/>
      <c r="V660" s="21"/>
      <c r="W660" s="22"/>
      <c r="X660" s="23"/>
      <c r="Y660" s="23"/>
      <c r="Z660" s="24"/>
      <c r="AA660" s="25" t="e">
        <f>ROUND(#REF!-W660-Z660,2)</f>
        <v>#REF!</v>
      </c>
      <c r="AB660" s="266">
        <f t="shared" si="55"/>
        <v>42</v>
      </c>
      <c r="AC660" s="26"/>
      <c r="AD660" s="26"/>
      <c r="AE660" s="26"/>
      <c r="AF660" s="26"/>
      <c r="AG660" s="27"/>
      <c r="AH660" s="26"/>
      <c r="AI660" s="26"/>
      <c r="AJ660" s="26"/>
      <c r="AK660" s="26"/>
      <c r="AL660" s="26"/>
      <c r="AM660" s="26"/>
      <c r="AN660">
        <v>512</v>
      </c>
    </row>
    <row r="661" spans="1:40" ht="14" x14ac:dyDescent="0.3">
      <c r="A661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61" s="11">
        <v>549</v>
      </c>
      <c r="C661" s="12" t="s">
        <v>497</v>
      </c>
      <c r="D661" s="12" t="s">
        <v>33</v>
      </c>
      <c r="E661" s="12" t="s">
        <v>34</v>
      </c>
      <c r="F661" s="12" t="s">
        <v>29</v>
      </c>
      <c r="G661" s="12" t="s">
        <v>158</v>
      </c>
      <c r="H661" s="280">
        <f>IF(I661="主营业务收入",1,IF(I661="营业收入",2,IF(I661="租赁收入",3,IF(I661="利息收入",4,IF(I661="企业拆借利息收入",5,IF(I661="其他业务收入",6,IF(I661="其他收入",7,IF(I661="主营业务成本",8,IF(I661="营业成本",9,IF(I661="生产成本",10,IF(I661="其他业务成本",11,IF(I661="主营业务支出",12,IF(I661="其他业务支出",13,IF(I661="营业外支出",14,IF(I661="材料采购",15,IF(I661="库存商品",16,IF(I661="库存内销商品",17,IF(I661="其他应收款",18,IF(I661="长期股权投资",19,IF(I661="其他应付款",20,IF(I661="财务费用",21,IF(I661="管理费用",22,IF(I661="管理费",23,IF(I661="销售费用",24,IF(I661="投资收益",25,IF(I661="资产处置收益",26,B))))))))))))))))))))))))))</f>
        <v>24</v>
      </c>
      <c r="I661" s="122" t="s">
        <v>115</v>
      </c>
      <c r="J661" s="16"/>
      <c r="K661" s="207">
        <v>33</v>
      </c>
      <c r="O661" s="89"/>
      <c r="P661" s="89"/>
      <c r="Q661" s="91"/>
      <c r="R661" s="21"/>
      <c r="S661" s="21"/>
      <c r="T661" s="22"/>
      <c r="U661" s="21"/>
      <c r="V661" s="21"/>
      <c r="W661" s="22"/>
      <c r="X661" s="23"/>
      <c r="Y661" s="23"/>
      <c r="Z661" s="24"/>
      <c r="AA661" s="25" t="e">
        <f>ROUND(#REF!-W661-Z661,2)</f>
        <v>#REF!</v>
      </c>
      <c r="AB661" s="266">
        <f t="shared" si="55"/>
        <v>33</v>
      </c>
      <c r="AC661" s="26"/>
      <c r="AD661" s="26"/>
      <c r="AE661" s="26"/>
      <c r="AF661" s="26"/>
      <c r="AG661" s="27"/>
      <c r="AH661" s="26"/>
      <c r="AI661" s="26"/>
      <c r="AJ661" s="26"/>
      <c r="AK661" s="26"/>
      <c r="AL661" s="26"/>
      <c r="AM661" s="26"/>
      <c r="AN661">
        <v>438</v>
      </c>
    </row>
    <row r="662" spans="1:40" ht="14" x14ac:dyDescent="0.3">
      <c r="A662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62" s="11">
        <v>630</v>
      </c>
      <c r="C662" s="120" t="str">
        <f>TEXT(D662,"000")&amp;"-"&amp;TEXT(F662,"000")</f>
        <v>3级-2级</v>
      </c>
      <c r="D662" s="120" t="s">
        <v>33</v>
      </c>
      <c r="E662" s="120" t="s">
        <v>338</v>
      </c>
      <c r="F662" s="120" t="s">
        <v>29</v>
      </c>
      <c r="G662" s="120" t="s">
        <v>158</v>
      </c>
      <c r="H662" s="280">
        <f>IF(I662="主营业务收入",1,IF(I662="营业收入",2,IF(I662="租赁收入",3,IF(I662="利息收入",4,IF(I662="企业拆借利息收入",5,IF(I662="其他业务收入",6,IF(I662="其他收入",7,IF(I662="主营业务成本",8,IF(I662="营业成本",9,IF(I662="生产成本",10,IF(I662="其他业务成本",11,IF(I662="主营业务支出",12,IF(I662="其他业务支出",13,IF(I662="营业外支出",14,IF(I662="材料采购",15,IF(I662="库存商品",16,IF(I662="库存内销商品",17,IF(I662="其他应收款",18,IF(I662="长期股权投资",19,IF(I662="其他应付款",20,IF(I662="财务费用",21,IF(I662="管理费用",22,IF(I662="管理费",23,IF(I662="销售费用",24,IF(I662="投资收益",25,IF(I662="资产处置收益",26,B))))))))))))))))))))))))))</f>
        <v>22</v>
      </c>
      <c r="I662" s="122" t="s">
        <v>68</v>
      </c>
      <c r="J662" s="122" t="s">
        <v>560</v>
      </c>
      <c r="K662" s="202">
        <v>33</v>
      </c>
      <c r="O662" s="125"/>
      <c r="P662" s="125"/>
      <c r="Q662" s="124"/>
      <c r="R662" s="21"/>
      <c r="S662" s="21"/>
      <c r="T662" s="22"/>
      <c r="U662" s="21"/>
      <c r="V662" s="21"/>
      <c r="W662" s="22"/>
      <c r="X662" s="23"/>
      <c r="Y662" s="23"/>
      <c r="Z662" s="24"/>
      <c r="AA662" s="25" t="e">
        <f>ROUND(#REF!-W662-Z662,2)</f>
        <v>#REF!</v>
      </c>
      <c r="AB662" s="266">
        <f t="shared" si="55"/>
        <v>33</v>
      </c>
      <c r="AC662" s="26"/>
      <c r="AD662" s="26"/>
      <c r="AE662" s="26"/>
      <c r="AF662" s="26"/>
      <c r="AG662" s="27"/>
      <c r="AH662" s="26"/>
      <c r="AI662" s="26"/>
      <c r="AJ662" s="26"/>
      <c r="AK662" s="26"/>
      <c r="AL662" s="26"/>
      <c r="AM662" s="26"/>
      <c r="AN662">
        <v>510</v>
      </c>
    </row>
    <row r="663" spans="1:40" ht="14" x14ac:dyDescent="0.3">
      <c r="A663" s="174" t="str">
        <f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63" s="11">
        <v>550</v>
      </c>
      <c r="C663" s="12" t="s">
        <v>496</v>
      </c>
      <c r="D663" s="12" t="s">
        <v>33</v>
      </c>
      <c r="E663" s="12" t="s">
        <v>34</v>
      </c>
      <c r="F663" s="12" t="s">
        <v>33</v>
      </c>
      <c r="G663" s="12" t="s">
        <v>117</v>
      </c>
      <c r="H663" s="280">
        <f>IF(I663="主营业务收入",1,IF(I663="营业收入",2,IF(I663="租赁收入",3,IF(I663="利息收入",4,IF(I663="企业拆借利息收入",5,IF(I663="其他业务收入",6,IF(I663="其他收入",7,IF(I663="主营业务成本",8,IF(I663="营业成本",9,IF(I663="生产成本",10,IF(I663="其他业务成本",11,IF(I663="主营业务支出",12,IF(I663="其他业务支出",13,IF(I663="营业外支出",14,IF(I663="材料采购",15,IF(I663="库存商品",16,IF(I663="库存内销商品",17,IF(I663="其他应收款",18,IF(I663="长期股权投资",19,IF(I663="其他应付款",20,IF(I663="财务费用",21,IF(I663="管理费用",22,IF(I663="管理费",23,IF(I663="销售费用",24,IF(I663="投资收益",25,IF(I663="资产处置收益",26,B))))))))))))))))))))))))))</f>
        <v>24</v>
      </c>
      <c r="I663" s="122" t="s">
        <v>115</v>
      </c>
      <c r="J663" s="16"/>
      <c r="K663" s="207">
        <v>33</v>
      </c>
      <c r="O663" s="89"/>
      <c r="P663" s="89"/>
      <c r="Q663" s="91"/>
      <c r="R663" s="21"/>
      <c r="S663" s="21"/>
      <c r="T663" s="22"/>
      <c r="U663" s="21"/>
      <c r="V663" s="21"/>
      <c r="W663" s="22"/>
      <c r="X663" s="23"/>
      <c r="Y663" s="23"/>
      <c r="Z663" s="24"/>
      <c r="AA663" s="25" t="e">
        <f>ROUND(#REF!-W663-Z663,2)</f>
        <v>#REF!</v>
      </c>
      <c r="AB663" s="266">
        <f t="shared" si="55"/>
        <v>33</v>
      </c>
      <c r="AC663" s="26"/>
      <c r="AD663" s="26"/>
      <c r="AE663" s="26"/>
      <c r="AF663" s="26"/>
      <c r="AG663" s="27"/>
      <c r="AH663" s="26"/>
      <c r="AI663" s="26"/>
      <c r="AJ663" s="26"/>
      <c r="AK663" s="26"/>
      <c r="AL663" s="26"/>
      <c r="AM663" s="26"/>
      <c r="AN663">
        <v>439</v>
      </c>
    </row>
    <row r="664" spans="1:40" ht="14" x14ac:dyDescent="0.25">
      <c r="A664" s="174" t="str">
        <f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664" s="11">
        <v>76</v>
      </c>
      <c r="C664" s="12" t="str">
        <f t="shared" ref="C664:C675" si="56">TEXT(D664,"000")&amp;"-"&amp;TEXT(F664,"000")</f>
        <v>2级-3级</v>
      </c>
      <c r="D664" s="12" t="s">
        <v>29</v>
      </c>
      <c r="E664" s="12" t="s">
        <v>125</v>
      </c>
      <c r="F664" s="12" t="s">
        <v>33</v>
      </c>
      <c r="G664" s="12" t="s">
        <v>127</v>
      </c>
      <c r="H664" s="280">
        <f>IF(I664="主营业务收入",1,IF(I664="营业收入",2,IF(I664="租赁收入",3,IF(I664="利息收入",4,IF(I664="企业拆借利息收入",5,IF(I664="其他业务收入",6,IF(I664="其他收入",7,IF(I664="主营业务成本",8,IF(I664="营业成本",9,IF(I664="生产成本",10,IF(I664="其他业务成本",11,IF(I664="主营业务支出",12,IF(I664="其他业务支出",13,IF(I664="营业外支出",14,IF(I664="材料采购",15,IF(I664="库存商品",16,IF(I664="库存内销商品",17,IF(I664="其他应收款",18,IF(I664="长期股权投资",19,IF(I664="其他应付款",20,IF(I664="财务费用",21,IF(I664="管理费用",22,IF(I664="管理费",23,IF(I664="销售费用",24,IF(I664="投资收益",25,IF(I664="资产处置收益",26,B))))))))))))))))))))))))))</f>
        <v>17</v>
      </c>
      <c r="I664" s="387" t="s">
        <v>817</v>
      </c>
      <c r="J664" s="89"/>
      <c r="K664" s="400">
        <v>65787.61</v>
      </c>
      <c r="L664" s="16"/>
      <c r="M664" s="16"/>
      <c r="N664" s="207">
        <v>0</v>
      </c>
      <c r="R664" s="40"/>
      <c r="S664" s="21"/>
      <c r="T664" s="22"/>
      <c r="U664" s="21"/>
      <c r="V664" s="21"/>
      <c r="W664" s="22"/>
      <c r="X664" s="23"/>
      <c r="Y664" s="23"/>
      <c r="Z664" s="24"/>
      <c r="AA664" s="25" t="e">
        <f>ROUND(#REF!-W664-Z664,2)</f>
        <v>#REF!</v>
      </c>
      <c r="AB664" s="266">
        <f>ROUND(N664+K664-T664,2)</f>
        <v>65787.61</v>
      </c>
      <c r="AC664" s="26"/>
      <c r="AD664" s="26"/>
      <c r="AE664" s="26"/>
      <c r="AF664" s="26"/>
      <c r="AG664" s="27"/>
      <c r="AH664" s="26"/>
      <c r="AI664" s="26"/>
      <c r="AJ664" s="26"/>
      <c r="AK664" s="26"/>
      <c r="AL664" s="26"/>
      <c r="AM664" s="26"/>
      <c r="AN664">
        <v>64</v>
      </c>
    </row>
    <row r="665" spans="1:40" ht="14" x14ac:dyDescent="0.3">
      <c r="A665" s="174" t="str">
        <f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65" s="11">
        <v>598</v>
      </c>
      <c r="C665" s="120" t="str">
        <f t="shared" si="56"/>
        <v>3级-2级</v>
      </c>
      <c r="D665" s="120" t="s">
        <v>33</v>
      </c>
      <c r="E665" s="120" t="s">
        <v>160</v>
      </c>
      <c r="F665" s="120" t="s">
        <v>29</v>
      </c>
      <c r="G665" s="120" t="s">
        <v>51</v>
      </c>
      <c r="H665" s="280">
        <f>IF(I665="主营业务收入",1,IF(I665="营业收入",2,IF(I665="租赁收入",3,IF(I665="利息收入",4,IF(I665="企业拆借利息收入",5,IF(I665="其他业务收入",6,IF(I665="其他收入",7,IF(I665="主营业务成本",8,IF(I665="营业成本",9,IF(I665="生产成本",10,IF(I665="其他业务成本",11,IF(I665="主营业务支出",12,IF(I665="其他业务支出",13,IF(I665="营业外支出",14,IF(I665="材料采购",15,IF(I665="库存商品",16,IF(I665="库存内销商品",17,IF(I665="其他应收款",18,IF(I665="长期股权投资",19,IF(I665="其他应付款",20,IF(I665="财务费用",21,IF(I665="管理费用",22,IF(I665="管理费",23,IF(I665="销售费用",24,IF(I665="投资收益",25,IF(I665="资产处置收益",26,B))))))))))))))))))))))))))</f>
        <v>22</v>
      </c>
      <c r="I665" s="122" t="s">
        <v>68</v>
      </c>
      <c r="J665" s="122" t="s">
        <v>526</v>
      </c>
      <c r="K665" s="202">
        <v>-3476.88</v>
      </c>
      <c r="O665" s="125"/>
      <c r="P665" s="125"/>
      <c r="Q665" s="124"/>
      <c r="R665" s="21"/>
      <c r="S665" s="21"/>
      <c r="T665" s="22"/>
      <c r="U665" s="21"/>
      <c r="V665" s="21"/>
      <c r="W665" s="22"/>
      <c r="X665" s="23"/>
      <c r="Y665" s="23"/>
      <c r="Z665" s="24"/>
      <c r="AA665" s="25" t="e">
        <f>ROUND(#REF!-W665-Z665,2)</f>
        <v>#REF!</v>
      </c>
      <c r="AB665" s="266">
        <f>ROUND(K665+Q665-T665,2)</f>
        <v>-3476.88</v>
      </c>
      <c r="AC665" s="26"/>
      <c r="AD665" s="26"/>
      <c r="AE665" s="26"/>
      <c r="AF665" s="26"/>
      <c r="AG665" s="27"/>
      <c r="AH665" s="26"/>
      <c r="AI665" s="26"/>
      <c r="AJ665" s="26"/>
      <c r="AK665" s="26"/>
      <c r="AL665" s="26"/>
      <c r="AM665" s="26"/>
      <c r="AN665">
        <v>483</v>
      </c>
    </row>
    <row r="666" spans="1:40" ht="14" x14ac:dyDescent="0.3">
      <c r="A666" s="174" t="str">
        <f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666" s="11">
        <v>791</v>
      </c>
      <c r="C666" s="12" t="str">
        <f t="shared" si="56"/>
        <v>2级-4级</v>
      </c>
      <c r="D666" s="12" t="s">
        <v>29</v>
      </c>
      <c r="E666" s="12" t="s">
        <v>44</v>
      </c>
      <c r="F666" s="12" t="s">
        <v>37</v>
      </c>
      <c r="G666" s="12" t="s">
        <v>42</v>
      </c>
      <c r="H666" s="280">
        <f>IF(I666="主营业务收入",1,IF(I666="营业收入",2,IF(I666="租赁收入",3,IF(I666="利息收入",4,IF(I666="企业拆借利息收入",5,IF(I666="其他业务收入",6,IF(I666="其他收入",7,IF(I666="主营业务成本",8,IF(I666="营业成本",9,IF(I666="生产成本",10,IF(I666="其他业务成本",11,IF(I666="主营业务支出",12,IF(I666="其他业务支出",13,IF(I666="营业外支出",14,IF(I666="材料采购",15,IF(I666="库存商品",16,IF(I666="库存内销商品",17,IF(I666="其他应收款",18,IF(I666="长期股权投资",19,IF(I666="其他应付款",20,IF(I666="财务费用",21,IF(I666="管理费用",22,IF(I666="管理费",23,IF(I666="销售费用",24,IF(I666="投资收益",25,IF(I666="资产处置收益",26,B))))))))))))))))))))))))))</f>
        <v>11</v>
      </c>
      <c r="I666" s="122" t="s">
        <v>58</v>
      </c>
      <c r="J666" s="87" t="s">
        <v>121</v>
      </c>
      <c r="K666" s="210">
        <v>-144200.29</v>
      </c>
      <c r="O666" s="89"/>
      <c r="P666" s="89"/>
      <c r="Q666" s="91"/>
      <c r="R666" s="21"/>
      <c r="S666" s="21"/>
      <c r="T666" s="22"/>
      <c r="U666" s="21"/>
      <c r="V666" s="21"/>
      <c r="W666" s="22"/>
      <c r="X666" s="23"/>
      <c r="Y666" s="23"/>
      <c r="Z666" s="24"/>
      <c r="AA666" s="25" t="e">
        <f>ROUND(#REF!-W666-Z666,2)</f>
        <v>#REF!</v>
      </c>
      <c r="AB666" s="266">
        <f>ROUND(K666+Q666-T666,2)</f>
        <v>-144200.29</v>
      </c>
      <c r="AC666" s="26"/>
      <c r="AD666" s="26"/>
      <c r="AE666" s="26"/>
      <c r="AF666" s="26"/>
      <c r="AG666" s="27"/>
      <c r="AH666" s="26"/>
      <c r="AI666" s="26"/>
      <c r="AJ666" s="26"/>
      <c r="AK666" s="26"/>
      <c r="AL666" s="26"/>
      <c r="AM666" s="26"/>
      <c r="AN666">
        <v>662</v>
      </c>
    </row>
    <row r="667" spans="1:40" ht="14" x14ac:dyDescent="0.25">
      <c r="A667" s="174" t="str">
        <f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667" s="11">
        <v>4</v>
      </c>
      <c r="C667" s="12" t="str">
        <f t="shared" si="56"/>
        <v>1级-4级</v>
      </c>
      <c r="D667" s="12" t="s">
        <v>27</v>
      </c>
      <c r="E667" s="12" t="s">
        <v>28</v>
      </c>
      <c r="F667" s="12" t="s">
        <v>37</v>
      </c>
      <c r="G667" s="12" t="s">
        <v>38</v>
      </c>
      <c r="H667" s="280">
        <f>IF(I667="主营业务收入",1,IF(I667="营业收入",2,IF(I667="租赁收入",3,IF(I667="利息收入",4,IF(I667="企业拆借利息收入",5,IF(I667="其他业务收入",6,IF(I667="其他收入",7,IF(I667="主营业务成本",8,IF(I667="营业成本",9,IF(I667="生产成本",10,IF(I667="其他业务成本",11,IF(I667="主营业务支出",12,IF(I667="其他业务支出",13,IF(I667="营业外支出",14,IF(I667="材料采购",15,IF(I667="库存商品",16,IF(I667="库存内销商品",17,IF(I667="其他应收款",18,IF(I667="长期股权投资",19,IF(I667="其他应付款",20,IF(I667="财务费用",21,IF(I667="管理费用",22,IF(I667="管理费",23,IF(I667="销售费用",24,IF(I667="投资收益",25,IF(I667="资产处置收益",26,B))))))))))))))))))))))))))</f>
        <v>6</v>
      </c>
      <c r="I667" s="122" t="s">
        <v>816</v>
      </c>
      <c r="J667" s="14" t="s">
        <v>36</v>
      </c>
      <c r="K667" s="201">
        <v>215130.27</v>
      </c>
      <c r="L667" s="16"/>
      <c r="M667" s="16"/>
      <c r="N667" s="207"/>
      <c r="O667" s="89"/>
      <c r="P667" s="90"/>
      <c r="Q667" s="91"/>
      <c r="R667" s="21"/>
      <c r="S667" s="21"/>
      <c r="T667" s="22"/>
      <c r="U667" s="21"/>
      <c r="V667" s="21"/>
      <c r="W667" s="22"/>
      <c r="X667" s="23"/>
      <c r="Y667" s="23"/>
      <c r="Z667" s="24"/>
      <c r="AA667" s="25">
        <f>ROUND(K667-W667-Z667,2)</f>
        <v>215130.27</v>
      </c>
      <c r="AB667" s="266">
        <f>ROUND(N667+Q667-T667,2)</f>
        <v>0</v>
      </c>
      <c r="AC667" s="26"/>
      <c r="AD667" s="26"/>
      <c r="AE667" s="26"/>
      <c r="AF667" s="26"/>
      <c r="AG667" s="27"/>
      <c r="AH667" s="26"/>
      <c r="AI667" s="26"/>
      <c r="AJ667" s="26"/>
      <c r="AK667" s="26"/>
      <c r="AL667" s="26"/>
      <c r="AM667" s="26"/>
      <c r="AN667">
        <v>4</v>
      </c>
    </row>
    <row r="668" spans="1:40" ht="14" x14ac:dyDescent="0.25">
      <c r="A668" s="174" t="str">
        <f t="shared" ref="A668:A676" si="57"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68" s="11">
        <v>688</v>
      </c>
      <c r="C668" s="120" t="str">
        <f t="shared" si="56"/>
        <v>3级-4级</v>
      </c>
      <c r="D668" s="120" t="s">
        <v>33</v>
      </c>
      <c r="E668" s="120" t="s">
        <v>481</v>
      </c>
      <c r="F668" s="120" t="s">
        <v>37</v>
      </c>
      <c r="G668" s="120" t="s">
        <v>148</v>
      </c>
      <c r="H668" s="280">
        <f>IF(I668="主营业务收入",1,IF(I668="营业收入",2,IF(I668="租赁收入",3,IF(I668="利息收入",4,IF(I668="企业拆借利息收入",5,IF(I668="其他业务收入",6,IF(I668="其他收入",7,IF(I668="主营业务成本",8,IF(I668="营业成本",9,IF(I668="生产成本",10,IF(I668="其他业务成本",11,IF(I668="主营业务支出",12,IF(I668="其他业务支出",13,IF(I668="营业外支出",14,IF(I668="材料采购",15,IF(I668="库存商品",16,IF(I668="库存内销商品",17,IF(I668="其他应收款",18,IF(I668="长期股权投资",19,IF(I668="其他应付款",20,IF(I668="财务费用",21,IF(I668="管理费用",22,IF(I668="管理费",23,IF(I668="销售费用",24,IF(I668="投资收益",25,IF(I668="资产处置收益",26,B))))))))))))))))))))))))))</f>
        <v>22</v>
      </c>
      <c r="I668" s="122" t="s">
        <v>68</v>
      </c>
      <c r="J668" s="122" t="s">
        <v>594</v>
      </c>
      <c r="K668" s="202">
        <v>849.56</v>
      </c>
      <c r="L668" s="122"/>
      <c r="M668" s="122"/>
      <c r="N668" s="202"/>
      <c r="R668" s="66"/>
      <c r="S668" s="66"/>
      <c r="T668" s="67"/>
      <c r="U668" s="66"/>
      <c r="V668" s="66"/>
      <c r="W668" s="67"/>
      <c r="X668" s="68"/>
      <c r="Y668" s="68"/>
      <c r="Z668" s="69"/>
      <c r="AA668" s="25" t="e">
        <f>ROUND(#REF!-W668-Z668,2)</f>
        <v>#REF!</v>
      </c>
      <c r="AB668" s="266">
        <f>ROUND(N668+K668-T668,2)</f>
        <v>849.56</v>
      </c>
      <c r="AC668" s="71"/>
      <c r="AD668" s="71"/>
      <c r="AE668" s="71"/>
      <c r="AF668" s="71"/>
      <c r="AG668" s="72"/>
      <c r="AH668" s="71"/>
      <c r="AI668" s="71"/>
      <c r="AJ668" s="71"/>
      <c r="AK668" s="71"/>
      <c r="AL668" s="71"/>
      <c r="AM668" s="71"/>
      <c r="AN668">
        <v>564</v>
      </c>
    </row>
    <row r="669" spans="1:40" ht="14" x14ac:dyDescent="0.25">
      <c r="A669" s="174" t="str">
        <f t="shared" si="57"/>
        <v>[提取结果.xlsx]02-关联交易等事项统计表-纺织公司-2内部关联交易</v>
      </c>
      <c r="B669" s="11">
        <v>684</v>
      </c>
      <c r="C669" s="120" t="str">
        <f t="shared" si="56"/>
        <v>3级-2级</v>
      </c>
      <c r="D669" s="120" t="s">
        <v>33</v>
      </c>
      <c r="E669" s="120" t="s">
        <v>481</v>
      </c>
      <c r="F669" s="120" t="s">
        <v>29</v>
      </c>
      <c r="G669" s="120" t="s">
        <v>46</v>
      </c>
      <c r="H669" s="280">
        <f>IF(I669="主营业务收入",1,IF(I669="营业收入",2,IF(I669="租赁收入",3,IF(I669="利息收入",4,IF(I669="企业拆借利息收入",5,IF(I669="其他业务收入",6,IF(I669="其他收入",7,IF(I669="主营业务成本",8,IF(I669="营业成本",9,IF(I669="生产成本",10,IF(I669="其他业务成本",11,IF(I669="主营业务支出",12,IF(I669="其他业务支出",13,IF(I669="营业外支出",14,IF(I669="材料采购",15,IF(I669="库存商品",16,IF(I669="库存内销商品",17,IF(I669="其他应收款",18,IF(I669="长期股权投资",19,IF(I669="其他应付款",20,IF(I669="财务费用",21,IF(I669="管理费用",22,IF(I669="管理费",23,IF(I669="销售费用",24,IF(I669="投资收益",25,IF(I669="资产处置收益",26,B))))))))))))))))))))))))))</f>
        <v>22</v>
      </c>
      <c r="I669" s="122" t="s">
        <v>68</v>
      </c>
      <c r="J669" s="125" t="s">
        <v>593</v>
      </c>
      <c r="K669" s="202">
        <v>516.79999999999995</v>
      </c>
      <c r="L669" s="122"/>
      <c r="M669" s="122"/>
      <c r="N669" s="202"/>
      <c r="R669" s="66"/>
      <c r="S669" s="66"/>
      <c r="T669" s="67"/>
      <c r="U669" s="66"/>
      <c r="V669" s="66"/>
      <c r="W669" s="67"/>
      <c r="X669" s="68"/>
      <c r="Y669" s="68"/>
      <c r="Z669" s="69"/>
      <c r="AA669" s="25" t="e">
        <f>ROUND(#REF!-W669-Z669,2)</f>
        <v>#REF!</v>
      </c>
      <c r="AB669" s="266">
        <f>ROUND(N669+K669-T669,2)</f>
        <v>516.79999999999995</v>
      </c>
      <c r="AC669" s="71"/>
      <c r="AD669" s="71"/>
      <c r="AE669" s="71"/>
      <c r="AF669" s="71"/>
      <c r="AG669" s="72"/>
      <c r="AH669" s="71"/>
      <c r="AI669" s="71"/>
      <c r="AJ669" s="71"/>
      <c r="AK669" s="71"/>
      <c r="AL669" s="71"/>
      <c r="AM669" s="71"/>
      <c r="AN669">
        <v>560</v>
      </c>
    </row>
    <row r="670" spans="1:40" ht="14" x14ac:dyDescent="0.25">
      <c r="A670" s="174" t="str">
        <f t="shared" si="57"/>
        <v>[提取结果.xlsx]02-关联交易等事项统计表-纺织公司-2内部关联交易</v>
      </c>
      <c r="B670" s="11">
        <v>687</v>
      </c>
      <c r="C670" s="120" t="str">
        <f t="shared" si="56"/>
        <v>3级-3级</v>
      </c>
      <c r="D670" s="120" t="s">
        <v>33</v>
      </c>
      <c r="E670" s="120" t="s">
        <v>481</v>
      </c>
      <c r="F670" s="120" t="s">
        <v>33</v>
      </c>
      <c r="G670" s="120" t="s">
        <v>112</v>
      </c>
      <c r="H670" s="280">
        <f>IF(I670="主营业务收入",1,IF(I670="营业收入",2,IF(I670="租赁收入",3,IF(I670="利息收入",4,IF(I670="企业拆借利息收入",5,IF(I670="其他业务收入",6,IF(I670="其他收入",7,IF(I670="主营业务成本",8,IF(I670="营业成本",9,IF(I670="生产成本",10,IF(I670="其他业务成本",11,IF(I670="主营业务支出",12,IF(I670="其他业务支出",13,IF(I670="营业外支出",14,IF(I670="材料采购",15,IF(I670="库存商品",16,IF(I670="库存内销商品",17,IF(I670="其他应收款",18,IF(I670="长期股权投资",19,IF(I670="其他应付款",20,IF(I670="财务费用",21,IF(I670="管理费用",22,IF(I670="管理费",23,IF(I670="销售费用",24,IF(I670="投资收益",25,IF(I670="资产处置收益",26,B))))))))))))))))))))))))))</f>
        <v>22</v>
      </c>
      <c r="I670" s="122" t="s">
        <v>68</v>
      </c>
      <c r="J670" s="125" t="s">
        <v>593</v>
      </c>
      <c r="K670" s="202">
        <v>492.3</v>
      </c>
      <c r="L670" s="122"/>
      <c r="M670" s="122"/>
      <c r="N670" s="202"/>
      <c r="R670" s="66"/>
      <c r="S670" s="66"/>
      <c r="T670" s="67"/>
      <c r="U670" s="66"/>
      <c r="V670" s="66"/>
      <c r="W670" s="67"/>
      <c r="X670" s="68"/>
      <c r="Y670" s="68"/>
      <c r="Z670" s="69"/>
      <c r="AA670" s="25" t="e">
        <f>ROUND(#REF!-W670-Z670,2)</f>
        <v>#REF!</v>
      </c>
      <c r="AB670" s="266">
        <f>ROUND(N670+K670-T670,2)</f>
        <v>492.3</v>
      </c>
      <c r="AC670" s="71"/>
      <c r="AD670" s="71"/>
      <c r="AE670" s="71"/>
      <c r="AF670" s="71"/>
      <c r="AG670" s="72"/>
      <c r="AH670" s="71"/>
      <c r="AI670" s="71"/>
      <c r="AJ670" s="71"/>
      <c r="AK670" s="71"/>
      <c r="AL670" s="71"/>
      <c r="AM670" s="71"/>
      <c r="AN670">
        <v>563</v>
      </c>
    </row>
    <row r="671" spans="1:40" ht="14" x14ac:dyDescent="0.25">
      <c r="A671" s="174" t="str">
        <f t="shared" si="57"/>
        <v>[提取结果.xlsx]02-关联交易等事项统计表-纺织公司-2内部关联交易</v>
      </c>
      <c r="B671" s="11">
        <v>686</v>
      </c>
      <c r="C671" s="120" t="str">
        <f t="shared" si="56"/>
        <v>3级-2级</v>
      </c>
      <c r="D671" s="120" t="s">
        <v>33</v>
      </c>
      <c r="E671" s="120" t="s">
        <v>481</v>
      </c>
      <c r="F671" s="120" t="s">
        <v>29</v>
      </c>
      <c r="G671" s="120" t="s">
        <v>44</v>
      </c>
      <c r="H671" s="280">
        <f>IF(I671="主营业务收入",1,IF(I671="营业收入",2,IF(I671="租赁收入",3,IF(I671="利息收入",4,IF(I671="企业拆借利息收入",5,IF(I671="其他业务收入",6,IF(I671="其他收入",7,IF(I671="主营业务成本",8,IF(I671="营业成本",9,IF(I671="生产成本",10,IF(I671="其他业务成本",11,IF(I671="主营业务支出",12,IF(I671="其他业务支出",13,IF(I671="营业外支出",14,IF(I671="材料采购",15,IF(I671="库存商品",16,IF(I671="库存内销商品",17,IF(I671="其他应收款",18,IF(I671="长期股权投资",19,IF(I671="其他应付款",20,IF(I671="财务费用",21,IF(I671="管理费用",22,IF(I671="管理费",23,IF(I671="销售费用",24,IF(I671="投资收益",25,IF(I671="资产处置收益",26,B))))))))))))))))))))))))))</f>
        <v>22</v>
      </c>
      <c r="I671" s="122" t="s">
        <v>68</v>
      </c>
      <c r="J671" s="125" t="s">
        <v>593</v>
      </c>
      <c r="K671" s="202">
        <v>238</v>
      </c>
      <c r="L671" s="122"/>
      <c r="M671" s="122"/>
      <c r="N671" s="202"/>
      <c r="R671" s="66"/>
      <c r="S671" s="66"/>
      <c r="T671" s="67"/>
      <c r="U671" s="66"/>
      <c r="V671" s="66"/>
      <c r="W671" s="67"/>
      <c r="X671" s="68"/>
      <c r="Y671" s="68"/>
      <c r="Z671" s="69"/>
      <c r="AA671" s="25" t="e">
        <f>ROUND(#REF!-W671-Z671,2)</f>
        <v>#REF!</v>
      </c>
      <c r="AB671" s="266">
        <f>ROUND(N671+K671-T671,2)</f>
        <v>238</v>
      </c>
      <c r="AC671" s="71"/>
      <c r="AD671" s="71"/>
      <c r="AE671" s="71"/>
      <c r="AF671" s="71"/>
      <c r="AG671" s="72"/>
      <c r="AH671" s="71"/>
      <c r="AI671" s="71"/>
      <c r="AJ671" s="71"/>
      <c r="AK671" s="71"/>
      <c r="AL671" s="71"/>
      <c r="AM671" s="71"/>
      <c r="AN671">
        <v>562</v>
      </c>
    </row>
    <row r="672" spans="1:40" ht="14" x14ac:dyDescent="0.25">
      <c r="A672" s="174" t="str">
        <f t="shared" si="57"/>
        <v>[提取结果.xlsx]02-关联交易等事项统计表-纺织公司-2内部关联交易</v>
      </c>
      <c r="B672" s="11">
        <v>685</v>
      </c>
      <c r="C672" s="120" t="str">
        <f t="shared" si="56"/>
        <v>3级-2级</v>
      </c>
      <c r="D672" s="120" t="s">
        <v>33</v>
      </c>
      <c r="E672" s="120" t="s">
        <v>481</v>
      </c>
      <c r="F672" s="120" t="s">
        <v>29</v>
      </c>
      <c r="G672" s="120" t="s">
        <v>158</v>
      </c>
      <c r="H672" s="280">
        <f>IF(I672="主营业务收入",1,IF(I672="营业收入",2,IF(I672="租赁收入",3,IF(I672="利息收入",4,IF(I672="企业拆借利息收入",5,IF(I672="其他业务收入",6,IF(I672="其他收入",7,IF(I672="主营业务成本",8,IF(I672="营业成本",9,IF(I672="生产成本",10,IF(I672="其他业务成本",11,IF(I672="主营业务支出",12,IF(I672="其他业务支出",13,IF(I672="营业外支出",14,IF(I672="材料采购",15,IF(I672="库存商品",16,IF(I672="库存内销商品",17,IF(I672="其他应收款",18,IF(I672="长期股权投资",19,IF(I672="其他应付款",20,IF(I672="财务费用",21,IF(I672="管理费用",22,IF(I672="管理费",23,IF(I672="销售费用",24,IF(I672="投资收益",25,IF(I672="资产处置收益",26,B))))))))))))))))))))))))))</f>
        <v>22</v>
      </c>
      <c r="I672" s="122" t="s">
        <v>68</v>
      </c>
      <c r="J672" s="125" t="s">
        <v>593</v>
      </c>
      <c r="K672" s="202">
        <v>187</v>
      </c>
      <c r="L672" s="122"/>
      <c r="M672" s="122"/>
      <c r="N672" s="202"/>
      <c r="R672" s="66"/>
      <c r="S672" s="66"/>
      <c r="T672" s="67"/>
      <c r="U672" s="66"/>
      <c r="V672" s="66"/>
      <c r="W672" s="67"/>
      <c r="X672" s="68"/>
      <c r="Y672" s="68"/>
      <c r="Z672" s="69"/>
      <c r="AA672" s="25" t="e">
        <f>ROUND(#REF!-W672-Z672,2)</f>
        <v>#REF!</v>
      </c>
      <c r="AB672" s="266">
        <f>ROUND(N672+K672-T672,2)</f>
        <v>187</v>
      </c>
      <c r="AC672" s="71"/>
      <c r="AD672" s="71"/>
      <c r="AE672" s="71"/>
      <c r="AF672" s="71"/>
      <c r="AG672" s="72"/>
      <c r="AH672" s="71"/>
      <c r="AI672" s="71"/>
      <c r="AJ672" s="71"/>
      <c r="AK672" s="71"/>
      <c r="AL672" s="71"/>
      <c r="AM672" s="71"/>
      <c r="AN672">
        <v>561</v>
      </c>
    </row>
    <row r="673" spans="1:40" ht="14" x14ac:dyDescent="0.25">
      <c r="A673" s="174" t="str">
        <f t="shared" si="57"/>
        <v>[提取结果.xlsx]02-关联交易等事项统计表-纺织公司-2内部关联交易</v>
      </c>
      <c r="B673" s="11">
        <v>616</v>
      </c>
      <c r="C673" s="120" t="str">
        <f t="shared" si="56"/>
        <v>3级-2级</v>
      </c>
      <c r="D673" s="120" t="s">
        <v>33</v>
      </c>
      <c r="E673" s="120" t="s">
        <v>498</v>
      </c>
      <c r="F673" s="120" t="s">
        <v>29</v>
      </c>
      <c r="G673" s="120" t="s">
        <v>46</v>
      </c>
      <c r="H673" s="280">
        <f>IF(I673="主营业务收入",1,IF(I673="营业收入",2,IF(I673="租赁收入",3,IF(I673="利息收入",4,IF(I673="企业拆借利息收入",5,IF(I673="其他业务收入",6,IF(I673="其他收入",7,IF(I673="主营业务成本",8,IF(I673="营业成本",9,IF(I673="生产成本",10,IF(I673="其他业务成本",11,IF(I673="主营业务支出",12,IF(I673="其他业务支出",13,IF(I673="营业外支出",14,IF(I673="材料采购",15,IF(I673="库存商品",16,IF(I673="库存内销商品",17,IF(I673="其他应收款",18,IF(I673="长期股权投资",19,IF(I673="其他应付款",20,IF(I673="财务费用",21,IF(I673="管理费用",22,IF(I673="管理费",23,IF(I673="销售费用",24,IF(I673="投资收益",25,IF(I673="资产处置收益",26,B))))))))))))))))))))))))))</f>
        <v>22</v>
      </c>
      <c r="I673" s="122" t="s">
        <v>68</v>
      </c>
      <c r="J673" s="122" t="s">
        <v>555</v>
      </c>
      <c r="K673" s="399">
        <v>152</v>
      </c>
      <c r="N673" s="202"/>
      <c r="O673" s="125"/>
      <c r="P673" s="125"/>
      <c r="Q673" s="124"/>
      <c r="R673" s="66"/>
      <c r="S673" s="66"/>
      <c r="T673" s="67"/>
      <c r="U673" s="66"/>
      <c r="V673" s="66"/>
      <c r="W673" s="67"/>
      <c r="X673" s="68"/>
      <c r="Y673" s="68"/>
      <c r="Z673" s="69"/>
      <c r="AA673" s="25" t="e">
        <f>ROUND(#REF!-W673-Z673,2)</f>
        <v>#REF!</v>
      </c>
      <c r="AB673" s="266">
        <f>ROUND(N673+Q673-T673,2)</f>
        <v>0</v>
      </c>
      <c r="AC673" s="71"/>
      <c r="AD673" s="71"/>
      <c r="AE673" s="71"/>
      <c r="AF673" s="71"/>
      <c r="AG673" s="72"/>
      <c r="AH673" s="71"/>
      <c r="AI673" s="71"/>
      <c r="AJ673" s="71"/>
      <c r="AK673" s="71"/>
      <c r="AL673" s="71"/>
      <c r="AM673" s="71"/>
      <c r="AN673">
        <v>499</v>
      </c>
    </row>
    <row r="674" spans="1:40" ht="14" x14ac:dyDescent="0.25">
      <c r="A674" s="174" t="str">
        <f t="shared" si="57"/>
        <v>[提取结果.xlsx]02-关联交易等事项统计表-纺织公司-2内部关联交易</v>
      </c>
      <c r="B674" s="11">
        <v>618</v>
      </c>
      <c r="C674" s="120" t="str">
        <f t="shared" si="56"/>
        <v>3级-3级</v>
      </c>
      <c r="D674" s="120" t="s">
        <v>33</v>
      </c>
      <c r="E674" s="120" t="s">
        <v>498</v>
      </c>
      <c r="F674" s="120" t="s">
        <v>33</v>
      </c>
      <c r="G674" s="120" t="s">
        <v>436</v>
      </c>
      <c r="H674" s="280">
        <f>IF(I674="主营业务收入",1,IF(I674="营业收入",2,IF(I674="租赁收入",3,IF(I674="利息收入",4,IF(I674="企业拆借利息收入",5,IF(I674="其他业务收入",6,IF(I674="其他收入",7,IF(I674="主营业务成本",8,IF(I674="营业成本",9,IF(I674="生产成本",10,IF(I674="其他业务成本",11,IF(I674="主营业务支出",12,IF(I674="其他业务支出",13,IF(I674="营业外支出",14,IF(I674="材料采购",15,IF(I674="库存商品",16,IF(I674="库存内销商品",17,IF(I674="其他应收款",18,IF(I674="长期股权投资",19,IF(I674="其他应付款",20,IF(I674="财务费用",21,IF(I674="管理费用",22,IF(I674="管理费",23,IF(I674="销售费用",24,IF(I674="投资收益",25,IF(I674="资产处置收益",26,B))))))))))))))))))))))))))</f>
        <v>22</v>
      </c>
      <c r="I674" s="122" t="s">
        <v>68</v>
      </c>
      <c r="J674" s="122" t="s">
        <v>555</v>
      </c>
      <c r="K674" s="399">
        <v>55</v>
      </c>
      <c r="N674" s="202"/>
      <c r="O674" s="125"/>
      <c r="P674" s="125"/>
      <c r="Q674" s="124"/>
      <c r="R674" s="66"/>
      <c r="S674" s="66"/>
      <c r="T674" s="67"/>
      <c r="U674" s="66"/>
      <c r="V674" s="66"/>
      <c r="W674" s="67"/>
      <c r="X674" s="68"/>
      <c r="Y674" s="68"/>
      <c r="Z674" s="69"/>
      <c r="AA674" s="25" t="e">
        <f>ROUND(#REF!-W674-Z674,2)</f>
        <v>#REF!</v>
      </c>
      <c r="AB674" s="266">
        <f>ROUND(N674+Q674-T674,2)</f>
        <v>0</v>
      </c>
      <c r="AC674" s="71"/>
      <c r="AD674" s="71"/>
      <c r="AE674" s="71"/>
      <c r="AF674" s="71"/>
      <c r="AG674" s="72"/>
      <c r="AH674" s="71"/>
      <c r="AI674" s="71"/>
      <c r="AJ674" s="71"/>
      <c r="AK674" s="71"/>
      <c r="AL674" s="71"/>
      <c r="AM674" s="71"/>
      <c r="AN674">
        <v>501</v>
      </c>
    </row>
    <row r="675" spans="1:40" ht="14" x14ac:dyDescent="0.25">
      <c r="A675" s="174" t="str">
        <f t="shared" si="57"/>
        <v>[提取结果.xlsx]02-关联交易等事项统计表-纺织公司-2内部关联交易</v>
      </c>
      <c r="B675" s="11">
        <v>617</v>
      </c>
      <c r="C675" s="120" t="str">
        <f t="shared" si="56"/>
        <v>3级-3级</v>
      </c>
      <c r="D675" s="120" t="s">
        <v>33</v>
      </c>
      <c r="E675" s="120" t="s">
        <v>498</v>
      </c>
      <c r="F675" s="120" t="s">
        <v>33</v>
      </c>
      <c r="G675" s="120" t="s">
        <v>440</v>
      </c>
      <c r="H675" s="280">
        <f>IF(I675="主营业务收入",1,IF(I675="营业收入",2,IF(I675="租赁收入",3,IF(I675="利息收入",4,IF(I675="企业拆借利息收入",5,IF(I675="其他业务收入",6,IF(I675="其他收入",7,IF(I675="主营业务成本",8,IF(I675="营业成本",9,IF(I675="生产成本",10,IF(I675="其他业务成本",11,IF(I675="主营业务支出",12,IF(I675="其他业务支出",13,IF(I675="营业外支出",14,IF(I675="材料采购",15,IF(I675="库存商品",16,IF(I675="库存内销商品",17,IF(I675="其他应收款",18,IF(I675="长期股权投资",19,IF(I675="其他应付款",20,IF(I675="财务费用",21,IF(I675="管理费用",22,IF(I675="管理费",23,IF(I675="销售费用",24,IF(I675="投资收益",25,IF(I675="资产处置收益",26,B))))))))))))))))))))))))))</f>
        <v>22</v>
      </c>
      <c r="I675" s="122" t="s">
        <v>68</v>
      </c>
      <c r="J675" s="122" t="s">
        <v>555</v>
      </c>
      <c r="K675" s="399">
        <v>70</v>
      </c>
      <c r="N675" s="202"/>
      <c r="O675" s="125"/>
      <c r="P675" s="125"/>
      <c r="Q675" s="124"/>
      <c r="R675" s="66"/>
      <c r="S675" s="66"/>
      <c r="T675" s="67"/>
      <c r="U675" s="66"/>
      <c r="V675" s="66"/>
      <c r="W675" s="67"/>
      <c r="X675" s="68"/>
      <c r="Y675" s="68"/>
      <c r="Z675" s="69"/>
      <c r="AA675" s="25" t="e">
        <f>ROUND(#REF!-W675-Z675,2)</f>
        <v>#REF!</v>
      </c>
      <c r="AB675" s="266">
        <f>ROUND(N675+Q675-T675,2)</f>
        <v>0</v>
      </c>
      <c r="AC675" s="71"/>
      <c r="AD675" s="71"/>
      <c r="AE675" s="71"/>
      <c r="AF675" s="71"/>
      <c r="AG675" s="72"/>
      <c r="AH675" s="71"/>
      <c r="AI675" s="71"/>
      <c r="AJ675" s="71"/>
      <c r="AK675" s="71"/>
      <c r="AL675" s="71"/>
      <c r="AM675" s="71"/>
      <c r="AN675">
        <v>500</v>
      </c>
    </row>
    <row r="676" spans="1:40" ht="13" customHeight="1" x14ac:dyDescent="0.25">
      <c r="A676" s="355" t="str">
        <f t="shared" si="57"/>
        <v>[提取结果.xlsx]02-关联交易等事项统计表-纺织公司-2内部关联交易</v>
      </c>
      <c r="B676" s="356">
        <v>619</v>
      </c>
      <c r="C676" s="376" t="e">
        <f>TEXT(#REF!,"000")&amp;"-"&amp;TEXT(#REF!,"000")</f>
        <v>#REF!</v>
      </c>
      <c r="D676" s="376" t="s">
        <v>33</v>
      </c>
      <c r="E676" s="376" t="s">
        <v>498</v>
      </c>
      <c r="F676" s="376" t="s">
        <v>33</v>
      </c>
      <c r="G676" s="376" t="s">
        <v>48</v>
      </c>
      <c r="H676" s="280">
        <f>IF(I676="主营业务收入",1,IF(I676="营业收入",2,IF(I676="租赁收入",3,IF(I676="利息收入",4,IF(I676="企业拆借利息收入",5,IF(I676="其他业务收入",6,IF(I676="其他收入",7,IF(I676="主营业务成本",8,IF(I676="营业成本",9,IF(I676="生产成本",10,IF(I676="其他业务成本",11,IF(I676="主营业务支出",12,IF(I676="其他业务支出",13,IF(I676="营业外支出",14,IF(I676="材料采购",15,IF(I676="库存商品",16,IF(I676="库存内销商品",17,IF(I676="其他应收款",18,IF(I676="长期股权投资",19,IF(I676="其他应付款",20,IF(I676="财务费用",21,IF(I676="管理费用",22,IF(I676="管理费",23,IF(I676="销售费用",24,IF(I676="投资收益",25,IF(I676="资产处置收益",26,B))))))))))))))))))))))))))</f>
        <v>22</v>
      </c>
      <c r="I676" s="122" t="s">
        <v>68</v>
      </c>
      <c r="J676" s="186" t="s">
        <v>555</v>
      </c>
      <c r="K676" s="406">
        <v>132</v>
      </c>
      <c r="N676" s="349"/>
      <c r="O676" s="193"/>
      <c r="P676" s="193"/>
      <c r="Q676" s="191"/>
      <c r="R676" s="377"/>
      <c r="S676" s="377"/>
      <c r="T676" s="378"/>
      <c r="U676" s="377"/>
      <c r="V676" s="377"/>
      <c r="W676" s="378"/>
      <c r="X676" s="379"/>
      <c r="Y676" s="379"/>
      <c r="Z676" s="380"/>
      <c r="AA676" s="358" t="e">
        <f>ROUND(#REF!-W676-Z676,2)</f>
        <v>#REF!</v>
      </c>
      <c r="AB676" s="359">
        <f>ROUND(N676+Q676-T676,2)</f>
        <v>0</v>
      </c>
      <c r="AC676" s="197"/>
      <c r="AD676" s="197"/>
      <c r="AE676" s="197"/>
      <c r="AF676" s="197"/>
      <c r="AG676" s="381"/>
      <c r="AH676" s="197"/>
      <c r="AI676" s="197"/>
      <c r="AJ676" s="197"/>
      <c r="AK676" s="197"/>
      <c r="AL676" s="197"/>
      <c r="AM676" s="197"/>
      <c r="AN676">
        <v>502</v>
      </c>
    </row>
    <row r="677" spans="1:40" ht="15.5" customHeight="1" x14ac:dyDescent="0.3">
      <c r="A677" s="330"/>
      <c r="B677" s="330"/>
      <c r="C677" s="330"/>
      <c r="D677" s="330"/>
      <c r="E677" s="330"/>
      <c r="H677" s="280"/>
    </row>
    <row r="678" spans="1:40" x14ac:dyDescent="0.3">
      <c r="A678" s="330"/>
      <c r="B678" s="330"/>
      <c r="C678" s="330"/>
      <c r="D678" s="330"/>
      <c r="E678" s="330"/>
      <c r="X678" s="347"/>
    </row>
    <row r="679" spans="1:40" x14ac:dyDescent="0.3">
      <c r="A679" s="330"/>
      <c r="B679" s="330"/>
      <c r="C679" s="330"/>
      <c r="D679" s="330"/>
      <c r="E679" s="330"/>
    </row>
    <row r="680" spans="1:40" x14ac:dyDescent="0.3">
      <c r="A680" s="330"/>
      <c r="B680" s="330"/>
      <c r="C680" s="330"/>
      <c r="D680" s="330"/>
      <c r="E680" s="330"/>
    </row>
    <row r="681" spans="1:40" x14ac:dyDescent="0.3">
      <c r="A681" s="330"/>
      <c r="B681" s="330"/>
      <c r="C681" s="330"/>
      <c r="D681" s="330"/>
      <c r="E681" s="334"/>
    </row>
    <row r="682" spans="1:40" x14ac:dyDescent="0.3">
      <c r="A682" s="330"/>
      <c r="B682" s="330"/>
      <c r="C682" s="330"/>
      <c r="D682" s="330"/>
      <c r="E682" s="330"/>
    </row>
    <row r="683" spans="1:40" x14ac:dyDescent="0.3">
      <c r="A683" s="330"/>
      <c r="B683" s="330"/>
      <c r="C683" s="330"/>
      <c r="D683" s="330"/>
      <c r="E683" s="330"/>
    </row>
    <row r="684" spans="1:40" x14ac:dyDescent="0.3">
      <c r="A684" s="330"/>
      <c r="B684" s="330"/>
      <c r="C684" s="330"/>
      <c r="D684" s="330"/>
      <c r="E684" s="330"/>
    </row>
    <row r="685" spans="1:40" x14ac:dyDescent="0.3">
      <c r="A685" s="330"/>
      <c r="B685" s="330"/>
      <c r="C685" s="330"/>
      <c r="D685" s="330"/>
      <c r="E685" s="330"/>
    </row>
    <row r="686" spans="1:40" x14ac:dyDescent="0.3">
      <c r="A686" s="330"/>
      <c r="B686" s="330"/>
      <c r="C686" s="330"/>
      <c r="D686" s="330"/>
      <c r="E686" s="330"/>
    </row>
    <row r="687" spans="1:40" x14ac:dyDescent="0.3">
      <c r="A687" s="330"/>
      <c r="B687" s="330"/>
      <c r="C687" s="330"/>
      <c r="D687" s="330"/>
      <c r="E687" s="330"/>
    </row>
    <row r="688" spans="1:40" x14ac:dyDescent="0.3">
      <c r="A688" s="330"/>
      <c r="B688" s="330"/>
      <c r="C688" s="330"/>
      <c r="D688" s="330"/>
      <c r="E688" s="330"/>
    </row>
    <row r="689" spans="1:19" x14ac:dyDescent="0.3">
      <c r="A689" s="330"/>
      <c r="B689" s="330"/>
      <c r="C689" s="330"/>
      <c r="D689" s="330"/>
      <c r="E689" s="330"/>
      <c r="H689" s="205"/>
      <c r="L689" s="205"/>
    </row>
    <row r="690" spans="1:19" x14ac:dyDescent="0.3">
      <c r="A690" s="330"/>
      <c r="B690" s="330"/>
      <c r="C690" s="330"/>
      <c r="D690" s="330"/>
      <c r="E690" s="330"/>
      <c r="H690" s="205"/>
      <c r="L690" s="205"/>
    </row>
    <row r="691" spans="1:19" x14ac:dyDescent="0.3">
      <c r="A691" s="330"/>
      <c r="B691" s="330"/>
      <c r="C691" s="330"/>
      <c r="D691" s="330"/>
      <c r="E691" s="330"/>
      <c r="H691" s="205"/>
      <c r="L691" s="205"/>
    </row>
    <row r="692" spans="1:19" x14ac:dyDescent="0.3">
      <c r="A692" s="330"/>
      <c r="B692" s="330"/>
      <c r="C692" s="330"/>
      <c r="D692" s="330"/>
      <c r="E692" s="330"/>
      <c r="H692" s="205"/>
      <c r="L692" s="205"/>
    </row>
    <row r="693" spans="1:19" x14ac:dyDescent="0.3">
      <c r="A693" s="330"/>
      <c r="B693" s="330"/>
      <c r="C693" s="330"/>
      <c r="D693" s="330"/>
      <c r="E693" s="330"/>
      <c r="H693" s="205"/>
      <c r="L693" s="205"/>
      <c r="S693" s="205"/>
    </row>
    <row r="694" spans="1:19" x14ac:dyDescent="0.3">
      <c r="A694" s="330"/>
      <c r="B694" s="330"/>
      <c r="C694" s="330"/>
      <c r="D694" s="330"/>
      <c r="E694" s="330"/>
      <c r="H694" s="205"/>
      <c r="L694" s="205"/>
      <c r="S694" s="205"/>
    </row>
    <row r="695" spans="1:19" x14ac:dyDescent="0.3">
      <c r="A695" s="330"/>
      <c r="B695" s="330"/>
      <c r="C695" s="330"/>
      <c r="D695" s="330"/>
      <c r="E695" s="330"/>
      <c r="H695" s="205"/>
      <c r="L695" s="205"/>
      <c r="S695" s="205"/>
    </row>
    <row r="696" spans="1:19" x14ac:dyDescent="0.3">
      <c r="A696" s="330"/>
      <c r="B696" s="330"/>
      <c r="C696" s="330"/>
      <c r="D696" s="330"/>
      <c r="E696" s="330"/>
      <c r="H696" s="205"/>
      <c r="L696" s="205"/>
      <c r="S696" s="205"/>
    </row>
    <row r="697" spans="1:19" x14ac:dyDescent="0.3">
      <c r="A697" s="330"/>
      <c r="B697" s="330"/>
      <c r="C697" s="330"/>
      <c r="D697" s="330"/>
      <c r="E697" s="330"/>
      <c r="H697" s="205"/>
      <c r="L697" s="205"/>
      <c r="S697" s="205"/>
    </row>
    <row r="698" spans="1:19" x14ac:dyDescent="0.3">
      <c r="A698" s="330"/>
      <c r="B698" s="330"/>
      <c r="C698" s="330"/>
      <c r="D698" s="330"/>
      <c r="E698" s="330"/>
      <c r="H698" s="205"/>
      <c r="L698" s="205"/>
      <c r="S698" s="205"/>
    </row>
    <row r="699" spans="1:19" x14ac:dyDescent="0.3">
      <c r="A699" s="330"/>
      <c r="B699" s="330"/>
      <c r="C699" s="330"/>
      <c r="D699" s="330"/>
      <c r="E699" s="330"/>
      <c r="H699" s="205"/>
      <c r="L699" s="205"/>
      <c r="S699" s="205"/>
    </row>
    <row r="700" spans="1:19" x14ac:dyDescent="0.3">
      <c r="A700" s="330"/>
      <c r="B700" s="330"/>
      <c r="C700" s="330"/>
      <c r="D700" s="330"/>
      <c r="E700" s="330"/>
      <c r="H700" s="205"/>
      <c r="L700" s="205"/>
      <c r="S700" s="205"/>
    </row>
    <row r="701" spans="1:19" x14ac:dyDescent="0.3">
      <c r="H701" s="205"/>
      <c r="L701" s="205"/>
      <c r="S701" s="205"/>
    </row>
    <row r="702" spans="1:19" x14ac:dyDescent="0.3">
      <c r="H702" s="205"/>
      <c r="L702" s="205"/>
      <c r="S702" s="205"/>
    </row>
    <row r="703" spans="1:19" x14ac:dyDescent="0.3">
      <c r="H703" s="205"/>
      <c r="L703" s="205"/>
      <c r="S703" s="205"/>
    </row>
    <row r="704" spans="1:19" x14ac:dyDescent="0.3">
      <c r="H704" s="205"/>
      <c r="L704" s="205"/>
      <c r="S704" s="205"/>
    </row>
    <row r="705" spans="8:20" x14ac:dyDescent="0.3">
      <c r="H705" s="205"/>
      <c r="T705" s="205"/>
    </row>
    <row r="706" spans="8:20" x14ac:dyDescent="0.3">
      <c r="H706" s="205"/>
      <c r="S706" s="205"/>
    </row>
    <row r="707" spans="8:20" x14ac:dyDescent="0.3">
      <c r="H707" s="205"/>
      <c r="S707" s="205"/>
    </row>
    <row r="708" spans="8:20" x14ac:dyDescent="0.3">
      <c r="H708" s="205"/>
    </row>
    <row r="709" spans="8:20" x14ac:dyDescent="0.3">
      <c r="H709" s="205"/>
    </row>
    <row r="710" spans="8:20" x14ac:dyDescent="0.3">
      <c r="H710" s="205"/>
    </row>
    <row r="711" spans="8:20" x14ac:dyDescent="0.3">
      <c r="H711" s="205"/>
    </row>
    <row r="712" spans="8:20" x14ac:dyDescent="0.3">
      <c r="H712" s="205"/>
      <c r="R712" s="205"/>
    </row>
    <row r="713" spans="8:20" x14ac:dyDescent="0.3">
      <c r="H713" s="205"/>
      <c r="R713" s="205"/>
    </row>
    <row r="714" spans="8:20" x14ac:dyDescent="0.3">
      <c r="H714" s="205"/>
      <c r="R714" s="205"/>
    </row>
    <row r="715" spans="8:20" x14ac:dyDescent="0.3">
      <c r="H715" s="205"/>
      <c r="R715" s="205"/>
    </row>
    <row r="716" spans="8:20" x14ac:dyDescent="0.3">
      <c r="H716" s="205"/>
      <c r="L716" s="205"/>
      <c r="R716" s="205"/>
    </row>
    <row r="717" spans="8:20" x14ac:dyDescent="0.3">
      <c r="R717" s="205"/>
    </row>
    <row r="718" spans="8:20" x14ac:dyDescent="0.3">
      <c r="R718" s="205"/>
    </row>
    <row r="719" spans="8:20" x14ac:dyDescent="0.3">
      <c r="R719" s="205"/>
    </row>
    <row r="720" spans="8:20" x14ac:dyDescent="0.3">
      <c r="R720" s="205"/>
    </row>
    <row r="721" spans="18:18" x14ac:dyDescent="0.3">
      <c r="R721" s="205"/>
    </row>
    <row r="722" spans="18:18" x14ac:dyDescent="0.3">
      <c r="R722" s="205"/>
    </row>
    <row r="723" spans="18:18" x14ac:dyDescent="0.3">
      <c r="R723" s="205"/>
    </row>
    <row r="725" spans="18:18" x14ac:dyDescent="0.3">
      <c r="R725" s="205"/>
    </row>
    <row r="726" spans="18:18" x14ac:dyDescent="0.3">
      <c r="R726" s="205"/>
    </row>
    <row r="727" spans="18:18" x14ac:dyDescent="0.3">
      <c r="R727" s="205"/>
    </row>
    <row r="728" spans="18:18" x14ac:dyDescent="0.3">
      <c r="R728" s="205"/>
    </row>
  </sheetData>
  <autoFilter ref="A3:AN677" xr:uid="{00000000-0009-0000-0000-000001000000}">
    <sortState xmlns:xlrd2="http://schemas.microsoft.com/office/spreadsheetml/2017/richdata2" ref="A4:AN677">
      <sortCondition ref="H3:H677"/>
    </sortState>
  </autoFilter>
  <phoneticPr fontId="23" type="noConversion"/>
  <conditionalFormatting sqref="G123">
    <cfRule type="duplicateValues" dxfId="477" priority="51"/>
  </conditionalFormatting>
  <conditionalFormatting sqref="G123">
    <cfRule type="duplicateValues" dxfId="476" priority="49"/>
    <cfRule type="duplicateValues" dxfId="475" priority="50"/>
  </conditionalFormatting>
  <conditionalFormatting sqref="E123">
    <cfRule type="duplicateValues" dxfId="474" priority="45"/>
  </conditionalFormatting>
  <conditionalFormatting sqref="E123">
    <cfRule type="duplicateValues" dxfId="473" priority="43"/>
    <cfRule type="duplicateValues" dxfId="472" priority="44"/>
  </conditionalFormatting>
  <conditionalFormatting sqref="G123">
    <cfRule type="duplicateValues" dxfId="471" priority="42"/>
  </conditionalFormatting>
  <conditionalFormatting sqref="G123">
    <cfRule type="duplicateValues" dxfId="470" priority="40"/>
    <cfRule type="duplicateValues" dxfId="469" priority="41"/>
  </conditionalFormatting>
  <conditionalFormatting sqref="G124">
    <cfRule type="duplicateValues" dxfId="468" priority="39"/>
  </conditionalFormatting>
  <conditionalFormatting sqref="G124">
    <cfRule type="duplicateValues" dxfId="467" priority="37"/>
    <cfRule type="duplicateValues" dxfId="466" priority="38"/>
  </conditionalFormatting>
  <conditionalFormatting sqref="E124">
    <cfRule type="duplicateValues" dxfId="465" priority="36"/>
  </conditionalFormatting>
  <conditionalFormatting sqref="E124">
    <cfRule type="duplicateValues" dxfId="464" priority="34"/>
    <cfRule type="duplicateValues" dxfId="463" priority="35"/>
  </conditionalFormatting>
  <conditionalFormatting sqref="G124">
    <cfRule type="duplicateValues" dxfId="462" priority="33"/>
  </conditionalFormatting>
  <conditionalFormatting sqref="G124">
    <cfRule type="duplicateValues" dxfId="461" priority="31"/>
    <cfRule type="duplicateValues" dxfId="460" priority="32"/>
  </conditionalFormatting>
  <conditionalFormatting sqref="G125">
    <cfRule type="duplicateValues" dxfId="459" priority="30"/>
  </conditionalFormatting>
  <conditionalFormatting sqref="G125">
    <cfRule type="duplicateValues" dxfId="458" priority="28"/>
    <cfRule type="duplicateValues" dxfId="457" priority="29"/>
  </conditionalFormatting>
  <conditionalFormatting sqref="M125">
    <cfRule type="duplicateValues" dxfId="456" priority="24"/>
  </conditionalFormatting>
  <conditionalFormatting sqref="M125">
    <cfRule type="duplicateValues" dxfId="455" priority="22"/>
    <cfRule type="duplicateValues" dxfId="454" priority="23"/>
  </conditionalFormatting>
  <conditionalFormatting sqref="G128">
    <cfRule type="duplicateValues" dxfId="453" priority="9"/>
  </conditionalFormatting>
  <conditionalFormatting sqref="G128">
    <cfRule type="duplicateValues" dxfId="452" priority="7"/>
    <cfRule type="duplicateValues" dxfId="451" priority="8"/>
  </conditionalFormatting>
  <conditionalFormatting sqref="G129">
    <cfRule type="duplicateValues" dxfId="450" priority="6"/>
  </conditionalFormatting>
  <conditionalFormatting sqref="G129">
    <cfRule type="duplicateValues" dxfId="449" priority="4"/>
    <cfRule type="duplicateValues" dxfId="448" priority="5"/>
  </conditionalFormatting>
  <conditionalFormatting sqref="G178">
    <cfRule type="duplicateValues" dxfId="447" priority="57"/>
  </conditionalFormatting>
  <conditionalFormatting sqref="G178">
    <cfRule type="duplicateValues" dxfId="446" priority="55"/>
    <cfRule type="duplicateValues" dxfId="445" priority="56"/>
  </conditionalFormatting>
  <conditionalFormatting sqref="G180">
    <cfRule type="duplicateValues" dxfId="444" priority="54"/>
  </conditionalFormatting>
  <conditionalFormatting sqref="G180">
    <cfRule type="duplicateValues" dxfId="443" priority="52"/>
    <cfRule type="duplicateValues" dxfId="442" priority="53"/>
  </conditionalFormatting>
  <conditionalFormatting sqref="E194">
    <cfRule type="duplicateValues" dxfId="441" priority="58"/>
    <cfRule type="duplicateValues" dxfId="440" priority="58"/>
    <cfRule type="duplicateValues" dxfId="439" priority="58"/>
  </conditionalFormatting>
  <conditionalFormatting sqref="G194">
    <cfRule type="duplicateValues" dxfId="438" priority="59"/>
    <cfRule type="duplicateValues" dxfId="437" priority="59"/>
    <cfRule type="duplicateValues" dxfId="436" priority="59"/>
  </conditionalFormatting>
  <conditionalFormatting sqref="E195">
    <cfRule type="duplicateValues" dxfId="435" priority="60"/>
    <cfRule type="duplicateValues" dxfId="434" priority="60"/>
    <cfRule type="duplicateValues" dxfId="433" priority="60"/>
  </conditionalFormatting>
  <conditionalFormatting sqref="G195">
    <cfRule type="duplicateValues" dxfId="432" priority="61"/>
    <cfRule type="duplicateValues" dxfId="431" priority="61"/>
    <cfRule type="duplicateValues" dxfId="430" priority="61"/>
  </conditionalFormatting>
  <conditionalFormatting sqref="E196">
    <cfRule type="duplicateValues" dxfId="429" priority="62"/>
    <cfRule type="duplicateValues" dxfId="428" priority="62"/>
    <cfRule type="duplicateValues" dxfId="427" priority="62"/>
  </conditionalFormatting>
  <conditionalFormatting sqref="G196">
    <cfRule type="duplicateValues" dxfId="426" priority="63"/>
    <cfRule type="duplicateValues" dxfId="425" priority="63"/>
    <cfRule type="duplicateValues" dxfId="424" priority="63"/>
  </conditionalFormatting>
  <conditionalFormatting sqref="E197">
    <cfRule type="duplicateValues" dxfId="423" priority="64"/>
    <cfRule type="duplicateValues" dxfId="422" priority="64"/>
    <cfRule type="duplicateValues" dxfId="421" priority="64"/>
  </conditionalFormatting>
  <conditionalFormatting sqref="G197">
    <cfRule type="duplicateValues" dxfId="420" priority="65"/>
    <cfRule type="duplicateValues" dxfId="419" priority="65"/>
    <cfRule type="duplicateValues" dxfId="418" priority="65"/>
  </conditionalFormatting>
  <conditionalFormatting sqref="E198">
    <cfRule type="duplicateValues" dxfId="417" priority="66"/>
    <cfRule type="duplicateValues" dxfId="416" priority="66"/>
    <cfRule type="duplicateValues" dxfId="415" priority="66"/>
  </conditionalFormatting>
  <conditionalFormatting sqref="E199">
    <cfRule type="duplicateValues" dxfId="414" priority="67"/>
    <cfRule type="duplicateValues" dxfId="413" priority="67"/>
    <cfRule type="duplicateValues" dxfId="412" priority="67"/>
  </conditionalFormatting>
  <conditionalFormatting sqref="G207">
    <cfRule type="duplicateValues" dxfId="411" priority="68"/>
  </conditionalFormatting>
  <conditionalFormatting sqref="G207">
    <cfRule type="duplicateValues" dxfId="410" priority="69"/>
    <cfRule type="duplicateValues" dxfId="409" priority="69"/>
  </conditionalFormatting>
  <conditionalFormatting sqref="G208">
    <cfRule type="duplicateValues" dxfId="408" priority="70"/>
  </conditionalFormatting>
  <conditionalFormatting sqref="G208">
    <cfRule type="duplicateValues" dxfId="407" priority="71"/>
    <cfRule type="duplicateValues" dxfId="406" priority="71"/>
  </conditionalFormatting>
  <conditionalFormatting sqref="G207">
    <cfRule type="duplicateValues" dxfId="405" priority="72"/>
  </conditionalFormatting>
  <conditionalFormatting sqref="G207">
    <cfRule type="duplicateValues" dxfId="404" priority="73"/>
    <cfRule type="duplicateValues" dxfId="403" priority="73"/>
  </conditionalFormatting>
  <conditionalFormatting sqref="E214">
    <cfRule type="duplicateValues" dxfId="402" priority="76"/>
    <cfRule type="duplicateValues" dxfId="401" priority="76"/>
    <cfRule type="duplicateValues" dxfId="400" priority="76"/>
  </conditionalFormatting>
  <conditionalFormatting sqref="G214">
    <cfRule type="duplicateValues" dxfId="399" priority="77"/>
    <cfRule type="duplicateValues" dxfId="398" priority="77"/>
    <cfRule type="duplicateValues" dxfId="397" priority="77"/>
  </conditionalFormatting>
  <conditionalFormatting sqref="G302">
    <cfRule type="duplicateValues" dxfId="396" priority="80"/>
  </conditionalFormatting>
  <conditionalFormatting sqref="G302">
    <cfRule type="duplicateValues" dxfId="395" priority="81"/>
    <cfRule type="duplicateValues" dxfId="394" priority="81"/>
  </conditionalFormatting>
  <conditionalFormatting sqref="G303">
    <cfRule type="duplicateValues" dxfId="393" priority="84"/>
  </conditionalFormatting>
  <conditionalFormatting sqref="G303">
    <cfRule type="duplicateValues" dxfId="392" priority="85"/>
    <cfRule type="duplicateValues" dxfId="391" priority="85"/>
  </conditionalFormatting>
  <conditionalFormatting sqref="G304">
    <cfRule type="duplicateValues" dxfId="390" priority="86"/>
  </conditionalFormatting>
  <conditionalFormatting sqref="G304">
    <cfRule type="duplicateValues" dxfId="389" priority="87"/>
    <cfRule type="duplicateValues" dxfId="388" priority="87"/>
  </conditionalFormatting>
  <conditionalFormatting sqref="G305">
    <cfRule type="duplicateValues" dxfId="387" priority="88"/>
  </conditionalFormatting>
  <conditionalFormatting sqref="G305">
    <cfRule type="duplicateValues" dxfId="386" priority="89"/>
    <cfRule type="duplicateValues" dxfId="385" priority="89"/>
  </conditionalFormatting>
  <conditionalFormatting sqref="G306">
    <cfRule type="duplicateValues" dxfId="384" priority="90"/>
  </conditionalFormatting>
  <conditionalFormatting sqref="G306">
    <cfRule type="duplicateValues" dxfId="383" priority="91"/>
    <cfRule type="duplicateValues" dxfId="382" priority="91"/>
  </conditionalFormatting>
  <conditionalFormatting sqref="G307">
    <cfRule type="duplicateValues" dxfId="381" priority="92"/>
  </conditionalFormatting>
  <conditionalFormatting sqref="G307">
    <cfRule type="duplicateValues" dxfId="380" priority="93"/>
    <cfRule type="duplicateValues" dxfId="379" priority="93"/>
  </conditionalFormatting>
  <conditionalFormatting sqref="G555">
    <cfRule type="duplicateValues" dxfId="378" priority="102"/>
    <cfRule type="duplicateValues" dxfId="377" priority="102"/>
    <cfRule type="duplicateValues" dxfId="376" priority="102"/>
  </conditionalFormatting>
  <conditionalFormatting sqref="G556">
    <cfRule type="duplicateValues" dxfId="375" priority="103"/>
    <cfRule type="duplicateValues" dxfId="374" priority="103"/>
    <cfRule type="duplicateValues" dxfId="373" priority="103"/>
  </conditionalFormatting>
  <conditionalFormatting sqref="G557">
    <cfRule type="duplicateValues" dxfId="372" priority="104"/>
    <cfRule type="duplicateValues" dxfId="371" priority="104"/>
    <cfRule type="duplicateValues" dxfId="370" priority="104"/>
  </conditionalFormatting>
  <conditionalFormatting sqref="G619">
    <cfRule type="duplicateValues" dxfId="369" priority="123"/>
  </conditionalFormatting>
  <conditionalFormatting sqref="G619">
    <cfRule type="duplicateValues" dxfId="368" priority="124"/>
    <cfRule type="duplicateValues" dxfId="367" priority="124"/>
  </conditionalFormatting>
  <conditionalFormatting sqref="E507">
    <cfRule type="duplicateValues" dxfId="366" priority="129"/>
    <cfRule type="duplicateValues" dxfId="365" priority="129"/>
    <cfRule type="duplicateValues" dxfId="364" priority="129"/>
  </conditionalFormatting>
  <conditionalFormatting sqref="G125:G129">
    <cfRule type="duplicateValues" dxfId="363" priority="174"/>
  </conditionalFormatting>
  <conditionalFormatting sqref="G125:G129">
    <cfRule type="duplicateValues" dxfId="362" priority="175"/>
    <cfRule type="duplicateValues" dxfId="361" priority="176"/>
  </conditionalFormatting>
  <conditionalFormatting sqref="E125:E129">
    <cfRule type="duplicateValues" dxfId="360" priority="177"/>
  </conditionalFormatting>
  <conditionalFormatting sqref="E125:E129">
    <cfRule type="duplicateValues" dxfId="359" priority="178"/>
    <cfRule type="duplicateValues" dxfId="358" priority="179"/>
  </conditionalFormatting>
  <conditionalFormatting sqref="G259:G301">
    <cfRule type="duplicateValues" dxfId="357" priority="180"/>
  </conditionalFormatting>
  <conditionalFormatting sqref="G259:G301">
    <cfRule type="duplicateValues" dxfId="356" priority="182"/>
    <cfRule type="duplicateValues" dxfId="355" priority="183"/>
  </conditionalFormatting>
  <conditionalFormatting sqref="I394">
    <cfRule type="duplicateValues" dxfId="354" priority="185"/>
  </conditionalFormatting>
  <conditionalFormatting sqref="I398">
    <cfRule type="duplicateValues" dxfId="353" priority="186"/>
  </conditionalFormatting>
  <conditionalFormatting sqref="I395:I397">
    <cfRule type="duplicateValues" dxfId="352" priority="189"/>
  </conditionalFormatting>
  <conditionalFormatting sqref="I399:I403">
    <cfRule type="duplicateValues" dxfId="351" priority="190"/>
  </conditionalFormatting>
  <conditionalFormatting sqref="L125">
    <cfRule type="duplicateValues" dxfId="350" priority="191"/>
  </conditionalFormatting>
  <conditionalFormatting sqref="L125">
    <cfRule type="duplicateValues" dxfId="349" priority="192"/>
    <cfRule type="duplicateValues" dxfId="348" priority="193"/>
  </conditionalFormatting>
  <conditionalFormatting sqref="K123:O129">
    <cfRule type="duplicateValues" dxfId="347" priority="194"/>
  </conditionalFormatting>
  <conditionalFormatting sqref="K123:O129">
    <cfRule type="duplicateValues" dxfId="346" priority="196"/>
    <cfRule type="duplicateValues" dxfId="345" priority="197"/>
  </conditionalFormatting>
  <dataValidations count="6">
    <dataValidation type="list" allowBlank="1" showInputMessage="1" showErrorMessage="1" sqref="G211:G213 E200:E213 G198:G209 E177:E193 G177:G193 G215:G307 E406:E474 G406:G474 G4:G46 E4:E46 E215:E341" xr:uid="{00000000-0002-0000-0100-000000000000}">
      <formula1>INDIRECT("_"&amp;B4)</formula1>
    </dataValidation>
    <dataValidation type="list" allowBlank="1" showInputMessage="1" showErrorMessage="1" sqref="G124 F123:G123 E123:E129" xr:uid="{00000000-0002-0000-0100-000001000000}">
      <formula1>INDIRECT("_"&amp;C123)</formula1>
    </dataValidation>
    <dataValidation type="list" allowBlank="1" showInputMessage="1" showErrorMessage="1" sqref="F4:F258 D342:D346 F342:F346 D4:D258 F538:F641 D389:D641 F389:F536" xr:uid="{00000000-0002-0000-0100-000002000000}">
      <formula1>#REF!</formula1>
    </dataValidation>
    <dataValidation type="list" allowBlank="1" showInputMessage="1" showErrorMessage="1" sqref="G507:G552 E130:E176 G130:G176 G558:G675 E47:E122 I391:I393 E475:E506 G47:G70 G73:G122 E509:E675 G475:G505 E342:E405 G342:G405" xr:uid="{00000000-0002-0000-0100-000003000000}">
      <formula1>INDIRECT("_"&amp;D47)</formula1>
    </dataValidation>
    <dataValidation type="list" allowBlank="1" showInputMessage="1" showErrorMessage="1" sqref="G553:G554" xr:uid="{00000000-0002-0000-0100-000004000000}">
      <formula1>INDIRECT("_"&amp;F552)</formula1>
    </dataValidation>
    <dataValidation type="list" allowBlank="1" showInputMessage="1" showErrorMessage="1" sqref="G506 E508" xr:uid="{00000000-0002-0000-0100-000006000000}">
      <formula1>INDIRECT("_"&amp;#REF!)</formula1>
    </dataValidation>
  </dataValidations>
  <pageMargins left="0.75" right="0.75" top="1" bottom="1" header="0.5" footer="0.5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1080"/>
  <sheetViews>
    <sheetView topLeftCell="A97" workbookViewId="0">
      <selection activeCell="G144" sqref="G144"/>
    </sheetView>
  </sheetViews>
  <sheetFormatPr defaultRowHeight="12.5" x14ac:dyDescent="0.25"/>
  <cols>
    <col min="1" max="1" width="38.08984375" customWidth="1"/>
    <col min="2" max="2" width="6.6328125" customWidth="1"/>
    <col min="3" max="4" width="7" customWidth="1"/>
    <col min="5" max="5" width="27.453125" customWidth="1"/>
    <col min="6" max="6" width="5.1796875" customWidth="1"/>
    <col min="7" max="7" width="33.453125" customWidth="1"/>
    <col min="8" max="8" width="14.1796875" customWidth="1"/>
    <col min="9" max="9" width="13" customWidth="1"/>
    <col min="10" max="10" width="17" customWidth="1"/>
    <col min="11" max="11" width="18" customWidth="1"/>
    <col min="12" max="12" width="13" customWidth="1"/>
    <col min="13" max="13" width="17" customWidth="1"/>
    <col min="14" max="14" width="18" customWidth="1"/>
    <col min="15" max="15" width="13" customWidth="1"/>
    <col min="16" max="16" width="18" customWidth="1"/>
    <col min="17" max="17" width="10.81640625" customWidth="1"/>
    <col min="18" max="19" width="13" customWidth="1"/>
    <col min="20" max="20" width="15.6328125" customWidth="1"/>
    <col min="21" max="22" width="13" customWidth="1"/>
    <col min="23" max="23" width="18" customWidth="1"/>
    <col min="24" max="24" width="13" customWidth="1"/>
    <col min="25" max="27" width="18" customWidth="1"/>
    <col min="28" max="29" width="10.81640625" customWidth="1"/>
    <col min="30" max="30" width="14.1796875" customWidth="1"/>
    <col min="31" max="32" width="13" customWidth="1"/>
    <col min="33" max="33" width="15.6328125" customWidth="1"/>
    <col min="34" max="34" width="10.81640625" customWidth="1"/>
    <col min="35" max="35" width="14.36328125" customWidth="1"/>
    <col min="36" max="36" width="13" customWidth="1"/>
    <col min="37" max="37" width="10.81640625" customWidth="1"/>
    <col min="38" max="39" width="13" customWidth="1"/>
  </cols>
  <sheetData>
    <row r="1" spans="1:38" ht="39" x14ac:dyDescent="0.25">
      <c r="B1" s="161" t="s">
        <v>3</v>
      </c>
      <c r="C1" s="163" t="s">
        <v>4</v>
      </c>
      <c r="D1" s="164" t="s">
        <v>5</v>
      </c>
      <c r="E1" s="163" t="s">
        <v>6</v>
      </c>
      <c r="F1" s="164" t="s">
        <v>7</v>
      </c>
      <c r="G1" s="163" t="s">
        <v>8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4" t="s">
        <v>9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7" t="s">
        <v>10</v>
      </c>
      <c r="Z1" s="158" t="s">
        <v>11</v>
      </c>
      <c r="AA1" s="158" t="s">
        <v>11</v>
      </c>
      <c r="AB1" s="158" t="s">
        <v>11</v>
      </c>
      <c r="AC1" s="158" t="s">
        <v>11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  <c r="AL1" s="159" t="s">
        <v>12</v>
      </c>
    </row>
    <row r="2" spans="1:38" ht="39" x14ac:dyDescent="0.25">
      <c r="B2" s="161" t="s">
        <v>3</v>
      </c>
      <c r="C2" s="163" t="s">
        <v>4</v>
      </c>
      <c r="D2" s="164" t="s">
        <v>5</v>
      </c>
      <c r="E2" s="163" t="s">
        <v>6</v>
      </c>
      <c r="F2" s="164" t="s">
        <v>7</v>
      </c>
      <c r="G2" s="163" t="s">
        <v>8</v>
      </c>
      <c r="H2" s="154" t="s">
        <v>13</v>
      </c>
      <c r="I2" s="154" t="s">
        <v>13</v>
      </c>
      <c r="J2" s="154" t="s">
        <v>13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68" t="s">
        <v>14</v>
      </c>
      <c r="Q2" s="157" t="s">
        <v>13</v>
      </c>
      <c r="R2" s="157" t="s">
        <v>13</v>
      </c>
      <c r="S2" s="157" t="s">
        <v>13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69" t="s">
        <v>14</v>
      </c>
      <c r="Z2" s="159" t="s">
        <v>15</v>
      </c>
      <c r="AA2" s="159" t="s">
        <v>16</v>
      </c>
      <c r="AB2" s="166" t="s">
        <v>17</v>
      </c>
      <c r="AC2" s="166" t="s">
        <v>18</v>
      </c>
      <c r="AD2" s="159" t="s">
        <v>13</v>
      </c>
      <c r="AE2" s="159" t="s">
        <v>13</v>
      </c>
      <c r="AF2" s="159" t="s">
        <v>13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  <c r="AL2" s="160" t="s">
        <v>14</v>
      </c>
    </row>
    <row r="3" spans="1:38" ht="39" x14ac:dyDescent="0.25">
      <c r="B3" s="161" t="s">
        <v>3</v>
      </c>
      <c r="C3" s="163" t="s">
        <v>4</v>
      </c>
      <c r="D3" s="164" t="s">
        <v>5</v>
      </c>
      <c r="E3" s="163" t="s">
        <v>6</v>
      </c>
      <c r="F3" s="164" t="s">
        <v>7</v>
      </c>
      <c r="G3" s="163" t="s">
        <v>8</v>
      </c>
      <c r="H3" s="4" t="s">
        <v>19</v>
      </c>
      <c r="I3" s="4" t="s">
        <v>20</v>
      </c>
      <c r="J3" s="7" t="s">
        <v>21</v>
      </c>
      <c r="K3" s="4" t="s">
        <v>22</v>
      </c>
      <c r="L3" s="4" t="s">
        <v>20</v>
      </c>
      <c r="M3" s="7" t="s">
        <v>23</v>
      </c>
      <c r="N3" s="4" t="s">
        <v>24</v>
      </c>
      <c r="O3" s="4" t="s">
        <v>20</v>
      </c>
      <c r="P3" s="4" t="s">
        <v>25</v>
      </c>
      <c r="Q3" s="5" t="s">
        <v>19</v>
      </c>
      <c r="R3" s="5" t="s">
        <v>20</v>
      </c>
      <c r="S3" s="8" t="s">
        <v>21</v>
      </c>
      <c r="T3" s="5" t="s">
        <v>22</v>
      </c>
      <c r="U3" s="5" t="s">
        <v>20</v>
      </c>
      <c r="V3" s="8" t="s">
        <v>23</v>
      </c>
      <c r="W3" s="5" t="s">
        <v>24</v>
      </c>
      <c r="X3" s="5" t="s">
        <v>20</v>
      </c>
      <c r="Y3" s="5" t="s">
        <v>25</v>
      </c>
      <c r="Z3" s="159" t="s">
        <v>15</v>
      </c>
      <c r="AA3" s="159" t="s">
        <v>16</v>
      </c>
      <c r="AB3" s="166" t="s">
        <v>17</v>
      </c>
      <c r="AC3" s="166" t="s">
        <v>18</v>
      </c>
      <c r="AD3" s="5" t="s">
        <v>19</v>
      </c>
      <c r="AE3" s="5" t="s">
        <v>20</v>
      </c>
      <c r="AF3" s="9" t="s">
        <v>26</v>
      </c>
      <c r="AG3" s="5" t="s">
        <v>22</v>
      </c>
      <c r="AH3" s="5" t="s">
        <v>20</v>
      </c>
      <c r="AI3" s="8" t="s">
        <v>23</v>
      </c>
      <c r="AJ3" s="5" t="s">
        <v>24</v>
      </c>
      <c r="AK3" s="5" t="s">
        <v>20</v>
      </c>
      <c r="AL3" s="5" t="s">
        <v>25</v>
      </c>
    </row>
    <row r="4" spans="1:38" ht="13" x14ac:dyDescent="0.25">
      <c r="A4" s="173" t="str">
        <f t="shared" ref="A4:A39" si="0">HYPERLINK("C:\Users\chizh\Desktop\ffcell\提取结果.xlsx#'02-关联交易等事项统计表-集团总部-2内部关联交易'!A1","[提取结果.xlsx]02-关联交易等事项统计表-集团总部-2内部关联交易")</f>
        <v>[提取结果.xlsx]02-关联交易等事项统计表-集团总部-2内部关联交易</v>
      </c>
      <c r="B4" s="11">
        <v>1</v>
      </c>
      <c r="C4" s="12" t="str">
        <f t="shared" ref="C4:C67" si="1">TEXT(D4,"000")&amp;"-"&amp;TEXT(F4,"000")</f>
        <v>1级-2级</v>
      </c>
      <c r="D4" s="12" t="s">
        <v>27</v>
      </c>
      <c r="E4" s="13" t="s">
        <v>28</v>
      </c>
      <c r="F4" s="12" t="s">
        <v>29</v>
      </c>
      <c r="G4" s="12" t="s">
        <v>30</v>
      </c>
      <c r="H4" s="14" t="s">
        <v>31</v>
      </c>
      <c r="I4" s="14" t="s">
        <v>32</v>
      </c>
      <c r="J4" s="15">
        <v>1946763.86</v>
      </c>
      <c r="K4" s="16"/>
      <c r="L4" s="16"/>
      <c r="M4" s="17"/>
      <c r="N4" s="89"/>
      <c r="O4" s="90"/>
      <c r="P4" s="91"/>
      <c r="Q4" s="21"/>
      <c r="R4" s="21"/>
      <c r="S4" s="22"/>
      <c r="T4" s="21"/>
      <c r="U4" s="21"/>
      <c r="V4" s="22"/>
      <c r="W4" s="23"/>
      <c r="X4" s="23"/>
      <c r="Y4" s="24"/>
      <c r="Z4" s="25">
        <f t="shared" ref="Z4:Z67" si="2">ROUND(J4-V4-Y4,2)</f>
        <v>1946763.86</v>
      </c>
      <c r="AA4" s="25">
        <f t="shared" ref="AA4:AA67" si="3">ROUND(M4+P4-S4,2)</f>
        <v>0</v>
      </c>
      <c r="AB4" s="26"/>
      <c r="AC4" s="26"/>
      <c r="AD4" s="26"/>
      <c r="AE4" s="26"/>
      <c r="AF4" s="27"/>
      <c r="AG4" s="26"/>
      <c r="AH4" s="26"/>
      <c r="AI4" s="26"/>
      <c r="AJ4" s="26"/>
      <c r="AK4" s="26"/>
      <c r="AL4" s="26"/>
    </row>
    <row r="5" spans="1:38" ht="13" x14ac:dyDescent="0.25">
      <c r="A5" s="174" t="str">
        <f t="shared" si="0"/>
        <v>[提取结果.xlsx]02-关联交易等事项统计表-集团总部-2内部关联交易</v>
      </c>
      <c r="B5" s="11">
        <v>2</v>
      </c>
      <c r="C5" s="12" t="str">
        <f t="shared" si="1"/>
        <v>1级-3级</v>
      </c>
      <c r="D5" s="12" t="s">
        <v>27</v>
      </c>
      <c r="E5" s="12" t="s">
        <v>28</v>
      </c>
      <c r="F5" s="12" t="s">
        <v>33</v>
      </c>
      <c r="G5" s="12" t="s">
        <v>34</v>
      </c>
      <c r="H5" s="14" t="s">
        <v>35</v>
      </c>
      <c r="I5" s="14" t="s">
        <v>36</v>
      </c>
      <c r="J5" s="15">
        <v>2257.54</v>
      </c>
      <c r="K5" s="16"/>
      <c r="L5" s="16"/>
      <c r="M5" s="17"/>
      <c r="N5" s="89"/>
      <c r="O5" s="90"/>
      <c r="P5" s="91"/>
      <c r="Q5" s="21"/>
      <c r="R5" s="21"/>
      <c r="S5" s="22"/>
      <c r="T5" s="21"/>
      <c r="U5" s="21"/>
      <c r="V5" s="22"/>
      <c r="W5" s="23"/>
      <c r="X5" s="23"/>
      <c r="Y5" s="24"/>
      <c r="Z5" s="25">
        <f t="shared" si="2"/>
        <v>2257.54</v>
      </c>
      <c r="AA5" s="25">
        <f t="shared" si="3"/>
        <v>0</v>
      </c>
      <c r="AB5" s="26"/>
      <c r="AC5" s="26"/>
      <c r="AD5" s="26"/>
      <c r="AE5" s="26"/>
      <c r="AF5" s="27"/>
      <c r="AG5" s="26"/>
      <c r="AH5" s="26"/>
      <c r="AI5" s="26"/>
      <c r="AJ5" s="26"/>
      <c r="AK5" s="26"/>
      <c r="AL5" s="26"/>
    </row>
    <row r="6" spans="1:38" ht="13" x14ac:dyDescent="0.25">
      <c r="A6" s="174" t="str">
        <f t="shared" si="0"/>
        <v>[提取结果.xlsx]02-关联交易等事项统计表-集团总部-2内部关联交易</v>
      </c>
      <c r="B6" s="11">
        <v>3</v>
      </c>
      <c r="C6" s="12" t="str">
        <f t="shared" si="1"/>
        <v>1级-2级</v>
      </c>
      <c r="D6" s="12" t="s">
        <v>27</v>
      </c>
      <c r="E6" s="12" t="s">
        <v>28</v>
      </c>
      <c r="F6" s="12" t="s">
        <v>29</v>
      </c>
      <c r="G6" s="12" t="s">
        <v>30</v>
      </c>
      <c r="H6" s="14" t="s">
        <v>35</v>
      </c>
      <c r="I6" s="14" t="s">
        <v>36</v>
      </c>
      <c r="J6" s="15">
        <v>15897.77</v>
      </c>
      <c r="K6" s="16"/>
      <c r="L6" s="16"/>
      <c r="M6" s="17"/>
      <c r="N6" s="89"/>
      <c r="O6" s="90"/>
      <c r="P6" s="91"/>
      <c r="Q6" s="21"/>
      <c r="R6" s="21"/>
      <c r="S6" s="22"/>
      <c r="T6" s="21"/>
      <c r="U6" s="21"/>
      <c r="V6" s="22"/>
      <c r="W6" s="23"/>
      <c r="X6" s="23"/>
      <c r="Y6" s="24"/>
      <c r="Z6" s="25">
        <f t="shared" si="2"/>
        <v>15897.77</v>
      </c>
      <c r="AA6" s="25">
        <f t="shared" si="3"/>
        <v>0</v>
      </c>
      <c r="AB6" s="26"/>
      <c r="AC6" s="26"/>
      <c r="AD6" s="26"/>
      <c r="AE6" s="26"/>
      <c r="AF6" s="27"/>
      <c r="AG6" s="26"/>
      <c r="AH6" s="26"/>
      <c r="AI6" s="26"/>
      <c r="AJ6" s="26"/>
      <c r="AK6" s="26"/>
      <c r="AL6" s="26"/>
    </row>
    <row r="7" spans="1:38" ht="13" x14ac:dyDescent="0.25">
      <c r="A7" s="174" t="str">
        <f t="shared" si="0"/>
        <v>[提取结果.xlsx]02-关联交易等事项统计表-集团总部-2内部关联交易</v>
      </c>
      <c r="B7" s="11">
        <v>4</v>
      </c>
      <c r="C7" s="12" t="str">
        <f t="shared" si="1"/>
        <v>1级-4级</v>
      </c>
      <c r="D7" s="12" t="s">
        <v>27</v>
      </c>
      <c r="E7" s="12" t="s">
        <v>28</v>
      </c>
      <c r="F7" s="12" t="s">
        <v>37</v>
      </c>
      <c r="G7" s="12" t="s">
        <v>38</v>
      </c>
      <c r="H7" s="14" t="s">
        <v>35</v>
      </c>
      <c r="I7" s="14" t="s">
        <v>36</v>
      </c>
      <c r="J7" s="15">
        <v>215130.27</v>
      </c>
      <c r="K7" s="16"/>
      <c r="L7" s="16"/>
      <c r="M7" s="17"/>
      <c r="N7" s="89"/>
      <c r="O7" s="90"/>
      <c r="P7" s="91"/>
      <c r="Q7" s="21"/>
      <c r="R7" s="21"/>
      <c r="S7" s="22"/>
      <c r="T7" s="21"/>
      <c r="U7" s="21"/>
      <c r="V7" s="22"/>
      <c r="W7" s="23"/>
      <c r="X7" s="23"/>
      <c r="Y7" s="24"/>
      <c r="Z7" s="25">
        <f t="shared" si="2"/>
        <v>215130.27</v>
      </c>
      <c r="AA7" s="25">
        <f t="shared" si="3"/>
        <v>0</v>
      </c>
      <c r="AB7" s="26"/>
      <c r="AC7" s="26"/>
      <c r="AD7" s="26"/>
      <c r="AE7" s="26"/>
      <c r="AF7" s="27"/>
      <c r="AG7" s="26"/>
      <c r="AH7" s="26"/>
      <c r="AI7" s="26"/>
      <c r="AJ7" s="26"/>
      <c r="AK7" s="26"/>
      <c r="AL7" s="26"/>
    </row>
    <row r="8" spans="1:38" ht="13" x14ac:dyDescent="0.25">
      <c r="A8" s="174" t="str">
        <f t="shared" si="0"/>
        <v>[提取结果.xlsx]02-关联交易等事项统计表-集团总部-2内部关联交易</v>
      </c>
      <c r="B8" s="11">
        <v>5</v>
      </c>
      <c r="C8" s="12" t="str">
        <f t="shared" si="1"/>
        <v>1级-2级</v>
      </c>
      <c r="D8" s="12" t="s">
        <v>27</v>
      </c>
      <c r="E8" s="12" t="s">
        <v>28</v>
      </c>
      <c r="F8" s="12" t="s">
        <v>29</v>
      </c>
      <c r="G8" s="12" t="s">
        <v>39</v>
      </c>
      <c r="H8" s="16" t="s">
        <v>40</v>
      </c>
      <c r="I8" s="14" t="s">
        <v>41</v>
      </c>
      <c r="J8" s="15">
        <v>248207.56</v>
      </c>
      <c r="K8" s="16"/>
      <c r="L8" s="16"/>
      <c r="M8" s="17"/>
      <c r="N8" s="89"/>
      <c r="O8" s="89"/>
      <c r="P8" s="91"/>
      <c r="Q8" s="21"/>
      <c r="R8" s="21"/>
      <c r="S8" s="22"/>
      <c r="T8" s="21"/>
      <c r="U8" s="21"/>
      <c r="V8" s="22"/>
      <c r="W8" s="23"/>
      <c r="X8" s="23"/>
      <c r="Y8" s="24"/>
      <c r="Z8" s="25">
        <f t="shared" si="2"/>
        <v>248207.56</v>
      </c>
      <c r="AA8" s="25">
        <f t="shared" si="3"/>
        <v>0</v>
      </c>
      <c r="AB8" s="26"/>
      <c r="AC8" s="26"/>
      <c r="AD8" s="26"/>
      <c r="AE8" s="26"/>
      <c r="AF8" s="27"/>
      <c r="AG8" s="26"/>
      <c r="AH8" s="26"/>
      <c r="AI8" s="26"/>
      <c r="AJ8" s="26"/>
      <c r="AK8" s="26"/>
      <c r="AL8" s="26"/>
    </row>
    <row r="9" spans="1:38" ht="13" x14ac:dyDescent="0.25">
      <c r="A9" s="174" t="str">
        <f t="shared" si="0"/>
        <v>[提取结果.xlsx]02-关联交易等事项统计表-集团总部-2内部关联交易</v>
      </c>
      <c r="B9" s="11">
        <v>6</v>
      </c>
      <c r="C9" s="12" t="str">
        <f t="shared" si="1"/>
        <v>1级-4级</v>
      </c>
      <c r="D9" s="12" t="s">
        <v>27</v>
      </c>
      <c r="E9" s="12" t="s">
        <v>28</v>
      </c>
      <c r="F9" s="12" t="s">
        <v>37</v>
      </c>
      <c r="G9" s="12" t="s">
        <v>42</v>
      </c>
      <c r="H9" s="14" t="s">
        <v>43</v>
      </c>
      <c r="I9" s="16"/>
      <c r="J9" s="15">
        <v>10966357.619999999</v>
      </c>
      <c r="K9" s="16"/>
      <c r="L9" s="16"/>
      <c r="M9" s="17"/>
      <c r="N9" s="89"/>
      <c r="O9" s="89"/>
      <c r="P9" s="91"/>
      <c r="Q9" s="21"/>
      <c r="R9" s="21"/>
      <c r="S9" s="22"/>
      <c r="T9" s="21"/>
      <c r="U9" s="21"/>
      <c r="V9" s="22"/>
      <c r="W9" s="23"/>
      <c r="X9" s="23"/>
      <c r="Y9" s="24"/>
      <c r="Z9" s="25">
        <f t="shared" si="2"/>
        <v>10966357.619999999</v>
      </c>
      <c r="AA9" s="25">
        <f t="shared" si="3"/>
        <v>0</v>
      </c>
      <c r="AB9" s="26"/>
      <c r="AC9" s="26"/>
      <c r="AD9" s="26"/>
      <c r="AE9" s="26"/>
      <c r="AF9" s="27"/>
      <c r="AG9" s="26"/>
      <c r="AH9" s="26"/>
      <c r="AI9" s="26"/>
      <c r="AJ9" s="26"/>
      <c r="AK9" s="26"/>
      <c r="AL9" s="26"/>
    </row>
    <row r="10" spans="1:38" ht="13" x14ac:dyDescent="0.25">
      <c r="A10" s="174" t="str">
        <f t="shared" si="0"/>
        <v>[提取结果.xlsx]02-关联交易等事项统计表-集团总部-2内部关联交易</v>
      </c>
      <c r="B10" s="11">
        <v>7</v>
      </c>
      <c r="C10" s="12" t="str">
        <f t="shared" si="1"/>
        <v>1级-2级</v>
      </c>
      <c r="D10" s="12" t="s">
        <v>27</v>
      </c>
      <c r="E10" s="12" t="s">
        <v>28</v>
      </c>
      <c r="F10" s="12" t="s">
        <v>29</v>
      </c>
      <c r="G10" s="12" t="s">
        <v>44</v>
      </c>
      <c r="H10" s="14" t="s">
        <v>45</v>
      </c>
      <c r="I10" s="16"/>
      <c r="J10" s="15">
        <v>8979980.8000000007</v>
      </c>
      <c r="K10" s="16"/>
      <c r="L10" s="16"/>
      <c r="M10" s="17"/>
      <c r="N10" s="89"/>
      <c r="O10" s="89"/>
      <c r="P10" s="91"/>
      <c r="Q10" s="21"/>
      <c r="R10" s="21"/>
      <c r="S10" s="22"/>
      <c r="T10" s="21"/>
      <c r="U10" s="21"/>
      <c r="V10" s="22"/>
      <c r="W10" s="23"/>
      <c r="X10" s="23"/>
      <c r="Y10" s="24"/>
      <c r="Z10" s="25">
        <f t="shared" si="2"/>
        <v>8979980.8000000007</v>
      </c>
      <c r="AA10" s="25">
        <f t="shared" si="3"/>
        <v>0</v>
      </c>
      <c r="AB10" s="26"/>
      <c r="AC10" s="26"/>
      <c r="AD10" s="26"/>
      <c r="AE10" s="26"/>
      <c r="AF10" s="27"/>
      <c r="AG10" s="26"/>
      <c r="AH10" s="26"/>
      <c r="AI10" s="26"/>
      <c r="AJ10" s="26"/>
      <c r="AK10" s="26"/>
      <c r="AL10" s="26"/>
    </row>
    <row r="11" spans="1:38" ht="13" x14ac:dyDescent="0.25">
      <c r="A11" s="174" t="str">
        <f t="shared" si="0"/>
        <v>[提取结果.xlsx]02-关联交易等事项统计表-集团总部-2内部关联交易</v>
      </c>
      <c r="B11" s="11">
        <v>8</v>
      </c>
      <c r="C11" s="12" t="str">
        <f t="shared" si="1"/>
        <v>1级-2级</v>
      </c>
      <c r="D11" s="12" t="s">
        <v>27</v>
      </c>
      <c r="E11" s="12" t="s">
        <v>28</v>
      </c>
      <c r="F11" s="12" t="s">
        <v>29</v>
      </c>
      <c r="G11" s="12" t="s">
        <v>46</v>
      </c>
      <c r="H11" s="14" t="s">
        <v>45</v>
      </c>
      <c r="I11" s="16"/>
      <c r="J11" s="15">
        <v>95000000</v>
      </c>
      <c r="K11" s="16"/>
      <c r="L11" s="16"/>
      <c r="M11" s="17"/>
      <c r="N11" s="89"/>
      <c r="O11" s="89"/>
      <c r="P11" s="91"/>
      <c r="Q11" s="21"/>
      <c r="R11" s="21"/>
      <c r="S11" s="22"/>
      <c r="T11" s="21"/>
      <c r="U11" s="21"/>
      <c r="V11" s="22"/>
      <c r="W11" s="23"/>
      <c r="X11" s="23"/>
      <c r="Y11" s="24"/>
      <c r="Z11" s="25">
        <f t="shared" si="2"/>
        <v>95000000</v>
      </c>
      <c r="AA11" s="25">
        <f t="shared" si="3"/>
        <v>0</v>
      </c>
      <c r="AB11" s="26"/>
      <c r="AC11" s="26"/>
      <c r="AD11" s="26"/>
      <c r="AE11" s="26"/>
      <c r="AF11" s="27"/>
      <c r="AG11" s="26"/>
      <c r="AH11" s="26"/>
      <c r="AI11" s="26"/>
      <c r="AJ11" s="26"/>
      <c r="AK11" s="26"/>
      <c r="AL11" s="26"/>
    </row>
    <row r="12" spans="1:38" ht="13" x14ac:dyDescent="0.25">
      <c r="A12" s="174" t="str">
        <f t="shared" si="0"/>
        <v>[提取结果.xlsx]02-关联交易等事项统计表-集团总部-2内部关联交易</v>
      </c>
      <c r="B12" s="11">
        <v>9</v>
      </c>
      <c r="C12" s="12" t="str">
        <f t="shared" si="1"/>
        <v>1级-2级</v>
      </c>
      <c r="D12" s="12" t="s">
        <v>27</v>
      </c>
      <c r="E12" s="12" t="s">
        <v>28</v>
      </c>
      <c r="F12" s="12" t="s">
        <v>29</v>
      </c>
      <c r="G12" s="12" t="s">
        <v>47</v>
      </c>
      <c r="H12" s="14" t="s">
        <v>45</v>
      </c>
      <c r="I12" s="16"/>
      <c r="J12" s="15">
        <v>6525130.7000000002</v>
      </c>
      <c r="K12" s="16"/>
      <c r="L12" s="16"/>
      <c r="M12" s="17"/>
      <c r="N12" s="89"/>
      <c r="O12" s="89"/>
      <c r="P12" s="91"/>
      <c r="Q12" s="21"/>
      <c r="R12" s="21"/>
      <c r="S12" s="22"/>
      <c r="T12" s="21"/>
      <c r="U12" s="21"/>
      <c r="V12" s="22"/>
      <c r="W12" s="23"/>
      <c r="X12" s="23"/>
      <c r="Y12" s="24"/>
      <c r="Z12" s="25">
        <f t="shared" si="2"/>
        <v>6525130.7000000002</v>
      </c>
      <c r="AA12" s="25">
        <f t="shared" si="3"/>
        <v>0</v>
      </c>
      <c r="AB12" s="26"/>
      <c r="AC12" s="26"/>
      <c r="AD12" s="26"/>
      <c r="AE12" s="26"/>
      <c r="AF12" s="27"/>
      <c r="AG12" s="26"/>
      <c r="AH12" s="26"/>
      <c r="AI12" s="26"/>
      <c r="AJ12" s="26"/>
      <c r="AK12" s="26"/>
      <c r="AL12" s="26"/>
    </row>
    <row r="13" spans="1:38" ht="13" x14ac:dyDescent="0.25">
      <c r="A13" s="174" t="str">
        <f t="shared" si="0"/>
        <v>[提取结果.xlsx]02-关联交易等事项统计表-集团总部-2内部关联交易</v>
      </c>
      <c r="B13" s="11">
        <v>10</v>
      </c>
      <c r="C13" s="12" t="str">
        <f t="shared" si="1"/>
        <v>1级-2级</v>
      </c>
      <c r="D13" s="12" t="s">
        <v>27</v>
      </c>
      <c r="E13" s="12" t="s">
        <v>28</v>
      </c>
      <c r="F13" s="12" t="s">
        <v>29</v>
      </c>
      <c r="G13" s="12" t="s">
        <v>48</v>
      </c>
      <c r="H13" s="14" t="s">
        <v>45</v>
      </c>
      <c r="I13" s="16"/>
      <c r="J13" s="15">
        <v>1703634.65</v>
      </c>
      <c r="K13" s="16"/>
      <c r="L13" s="16"/>
      <c r="M13" s="17"/>
      <c r="N13" s="89"/>
      <c r="O13" s="89"/>
      <c r="P13" s="91"/>
      <c r="Q13" s="21"/>
      <c r="R13" s="21"/>
      <c r="S13" s="22"/>
      <c r="T13" s="21"/>
      <c r="U13" s="21"/>
      <c r="V13" s="22"/>
      <c r="W13" s="23"/>
      <c r="X13" s="23"/>
      <c r="Y13" s="24"/>
      <c r="Z13" s="25">
        <f t="shared" si="2"/>
        <v>1703634.65</v>
      </c>
      <c r="AA13" s="25">
        <f t="shared" si="3"/>
        <v>0</v>
      </c>
      <c r="AB13" s="26"/>
      <c r="AC13" s="26"/>
      <c r="AD13" s="26"/>
      <c r="AE13" s="26"/>
      <c r="AF13" s="27"/>
      <c r="AG13" s="26"/>
      <c r="AH13" s="26"/>
      <c r="AI13" s="26"/>
      <c r="AJ13" s="26"/>
      <c r="AK13" s="26"/>
      <c r="AL13" s="26"/>
    </row>
    <row r="14" spans="1:38" ht="13" x14ac:dyDescent="0.25">
      <c r="A14" s="174" t="str">
        <f t="shared" si="0"/>
        <v>[提取结果.xlsx]02-关联交易等事项统计表-集团总部-2内部关联交易</v>
      </c>
      <c r="B14" s="11">
        <v>11</v>
      </c>
      <c r="C14" s="12" t="str">
        <f t="shared" si="1"/>
        <v>1级-2级</v>
      </c>
      <c r="D14" s="12" t="s">
        <v>27</v>
      </c>
      <c r="E14" s="12" t="s">
        <v>28</v>
      </c>
      <c r="F14" s="12" t="s">
        <v>29</v>
      </c>
      <c r="G14" s="12" t="s">
        <v>49</v>
      </c>
      <c r="H14" s="14" t="s">
        <v>45</v>
      </c>
      <c r="I14" s="16"/>
      <c r="J14" s="15">
        <f>3742464.95+150000000</f>
        <v>153742464.94999999</v>
      </c>
      <c r="K14" s="16"/>
      <c r="L14" s="16"/>
      <c r="M14" s="17"/>
      <c r="N14" s="89"/>
      <c r="O14" s="89"/>
      <c r="P14" s="91"/>
      <c r="Q14" s="21"/>
      <c r="R14" s="21"/>
      <c r="S14" s="22"/>
      <c r="T14" s="21"/>
      <c r="U14" s="21"/>
      <c r="V14" s="22"/>
      <c r="W14" s="23"/>
      <c r="X14" s="23"/>
      <c r="Y14" s="24"/>
      <c r="Z14" s="25">
        <f t="shared" si="2"/>
        <v>153742464.94999999</v>
      </c>
      <c r="AA14" s="25">
        <f t="shared" si="3"/>
        <v>0</v>
      </c>
      <c r="AB14" s="26"/>
      <c r="AC14" s="26"/>
      <c r="AD14" s="26"/>
      <c r="AE14" s="26"/>
      <c r="AF14" s="27"/>
      <c r="AG14" s="26"/>
      <c r="AH14" s="26"/>
      <c r="AI14" s="26"/>
      <c r="AJ14" s="26"/>
      <c r="AK14" s="26"/>
      <c r="AL14" s="26"/>
    </row>
    <row r="15" spans="1:38" ht="13" x14ac:dyDescent="0.25">
      <c r="A15" s="174" t="str">
        <f t="shared" si="0"/>
        <v>[提取结果.xlsx]02-关联交易等事项统计表-集团总部-2内部关联交易</v>
      </c>
      <c r="B15" s="11">
        <v>12</v>
      </c>
      <c r="C15" s="12" t="str">
        <f t="shared" si="1"/>
        <v>1级-2级</v>
      </c>
      <c r="D15" s="12" t="s">
        <v>27</v>
      </c>
      <c r="E15" s="12" t="s">
        <v>28</v>
      </c>
      <c r="F15" s="12" t="s">
        <v>29</v>
      </c>
      <c r="G15" s="12" t="s">
        <v>50</v>
      </c>
      <c r="H15" s="14" t="s">
        <v>45</v>
      </c>
      <c r="I15" s="16"/>
      <c r="J15" s="15">
        <v>10329040.84</v>
      </c>
      <c r="K15" s="16"/>
      <c r="L15" s="16"/>
      <c r="M15" s="17"/>
      <c r="N15" s="89"/>
      <c r="O15" s="89"/>
      <c r="P15" s="91"/>
      <c r="Q15" s="21"/>
      <c r="R15" s="21"/>
      <c r="S15" s="22"/>
      <c r="T15" s="21"/>
      <c r="U15" s="21"/>
      <c r="V15" s="22"/>
      <c r="W15" s="23"/>
      <c r="X15" s="23"/>
      <c r="Y15" s="24"/>
      <c r="Z15" s="25">
        <f t="shared" si="2"/>
        <v>10329040.84</v>
      </c>
      <c r="AA15" s="25">
        <f t="shared" si="3"/>
        <v>0</v>
      </c>
      <c r="AB15" s="26"/>
      <c r="AC15" s="26"/>
      <c r="AD15" s="26"/>
      <c r="AE15" s="26"/>
      <c r="AF15" s="27"/>
      <c r="AG15" s="26"/>
      <c r="AH15" s="26"/>
      <c r="AI15" s="26"/>
      <c r="AJ15" s="26"/>
      <c r="AK15" s="26"/>
      <c r="AL15" s="26"/>
    </row>
    <row r="16" spans="1:38" ht="13" x14ac:dyDescent="0.25">
      <c r="A16" s="174" t="str">
        <f t="shared" si="0"/>
        <v>[提取结果.xlsx]02-关联交易等事项统计表-集团总部-2内部关联交易</v>
      </c>
      <c r="B16" s="11">
        <v>13</v>
      </c>
      <c r="C16" s="12" t="str">
        <f t="shared" si="1"/>
        <v>1级-2级</v>
      </c>
      <c r="D16" s="12" t="s">
        <v>27</v>
      </c>
      <c r="E16" s="12" t="s">
        <v>28</v>
      </c>
      <c r="F16" s="12" t="s">
        <v>29</v>
      </c>
      <c r="G16" s="12" t="s">
        <v>51</v>
      </c>
      <c r="H16" s="14" t="s">
        <v>45</v>
      </c>
      <c r="I16" s="16"/>
      <c r="J16" s="15">
        <v>7516447.8300000001</v>
      </c>
      <c r="K16" s="16"/>
      <c r="L16" s="16"/>
      <c r="M16" s="17"/>
      <c r="N16" s="89"/>
      <c r="O16" s="89"/>
      <c r="P16" s="91"/>
      <c r="Q16" s="21"/>
      <c r="R16" s="21"/>
      <c r="S16" s="22"/>
      <c r="T16" s="21"/>
      <c r="U16" s="21"/>
      <c r="V16" s="22"/>
      <c r="W16" s="23"/>
      <c r="X16" s="23"/>
      <c r="Y16" s="24"/>
      <c r="Z16" s="25">
        <f t="shared" si="2"/>
        <v>7516447.8300000001</v>
      </c>
      <c r="AA16" s="25">
        <f t="shared" si="3"/>
        <v>0</v>
      </c>
      <c r="AB16" s="26"/>
      <c r="AC16" s="26"/>
      <c r="AD16" s="26"/>
      <c r="AE16" s="26"/>
      <c r="AF16" s="27"/>
      <c r="AG16" s="26"/>
      <c r="AH16" s="26"/>
      <c r="AI16" s="26"/>
      <c r="AJ16" s="26"/>
      <c r="AK16" s="26"/>
      <c r="AL16" s="26"/>
    </row>
    <row r="17" spans="1:38" ht="13" x14ac:dyDescent="0.25">
      <c r="A17" s="174" t="str">
        <f t="shared" si="0"/>
        <v>[提取结果.xlsx]02-关联交易等事项统计表-集团总部-2内部关联交易</v>
      </c>
      <c r="B17" s="11">
        <v>14</v>
      </c>
      <c r="C17" s="12" t="str">
        <f t="shared" si="1"/>
        <v>1级-2级</v>
      </c>
      <c r="D17" s="12" t="s">
        <v>27</v>
      </c>
      <c r="E17" s="12" t="s">
        <v>28</v>
      </c>
      <c r="F17" s="12" t="s">
        <v>29</v>
      </c>
      <c r="G17" s="12" t="s">
        <v>52</v>
      </c>
      <c r="H17" s="14" t="s">
        <v>45</v>
      </c>
      <c r="I17" s="16"/>
      <c r="J17" s="15">
        <v>640463.82999999996</v>
      </c>
      <c r="K17" s="16"/>
      <c r="L17" s="16"/>
      <c r="M17" s="17"/>
      <c r="N17" s="89"/>
      <c r="O17" s="90"/>
      <c r="P17" s="91"/>
      <c r="Q17" s="21"/>
      <c r="R17" s="21"/>
      <c r="S17" s="22"/>
      <c r="T17" s="21"/>
      <c r="U17" s="21"/>
      <c r="V17" s="22"/>
      <c r="W17" s="23"/>
      <c r="X17" s="23"/>
      <c r="Y17" s="24"/>
      <c r="Z17" s="25">
        <f t="shared" si="2"/>
        <v>640463.82999999996</v>
      </c>
      <c r="AA17" s="25">
        <f t="shared" si="3"/>
        <v>0</v>
      </c>
      <c r="AB17" s="26"/>
      <c r="AC17" s="26"/>
      <c r="AD17" s="26"/>
      <c r="AE17" s="26"/>
      <c r="AF17" s="27"/>
      <c r="AG17" s="26"/>
      <c r="AH17" s="26"/>
      <c r="AI17" s="26"/>
      <c r="AJ17" s="26"/>
      <c r="AK17" s="26"/>
      <c r="AL17" s="26"/>
    </row>
    <row r="18" spans="1:38" ht="13" x14ac:dyDescent="0.25">
      <c r="A18" s="174" t="str">
        <f t="shared" si="0"/>
        <v>[提取结果.xlsx]02-关联交易等事项统计表-集团总部-2内部关联交易</v>
      </c>
      <c r="B18" s="11">
        <v>15</v>
      </c>
      <c r="C18" s="12" t="str">
        <f t="shared" si="1"/>
        <v>1级-2级</v>
      </c>
      <c r="D18" s="12" t="s">
        <v>27</v>
      </c>
      <c r="E18" s="12" t="s">
        <v>28</v>
      </c>
      <c r="F18" s="12" t="s">
        <v>29</v>
      </c>
      <c r="G18" s="12" t="s">
        <v>53</v>
      </c>
      <c r="H18" s="14" t="s">
        <v>45</v>
      </c>
      <c r="I18" s="16"/>
      <c r="J18" s="15">
        <v>478391.66</v>
      </c>
      <c r="K18" s="16"/>
      <c r="L18" s="16"/>
      <c r="M18" s="17"/>
      <c r="N18" s="89"/>
      <c r="O18" s="90"/>
      <c r="P18" s="91"/>
      <c r="Q18" s="21"/>
      <c r="R18" s="21"/>
      <c r="S18" s="22"/>
      <c r="T18" s="21"/>
      <c r="U18" s="21"/>
      <c r="V18" s="22"/>
      <c r="W18" s="23"/>
      <c r="X18" s="23"/>
      <c r="Y18" s="24"/>
      <c r="Z18" s="25">
        <f t="shared" si="2"/>
        <v>478391.66</v>
      </c>
      <c r="AA18" s="25">
        <f t="shared" si="3"/>
        <v>0</v>
      </c>
      <c r="AB18" s="26"/>
      <c r="AC18" s="26"/>
      <c r="AD18" s="26"/>
      <c r="AE18" s="26"/>
      <c r="AF18" s="27"/>
      <c r="AG18" s="26"/>
      <c r="AH18" s="26"/>
      <c r="AI18" s="26"/>
      <c r="AJ18" s="26"/>
      <c r="AK18" s="26"/>
      <c r="AL18" s="26"/>
    </row>
    <row r="19" spans="1:38" ht="13" x14ac:dyDescent="0.25">
      <c r="A19" s="174" t="str">
        <f t="shared" si="0"/>
        <v>[提取结果.xlsx]02-关联交易等事项统计表-集团总部-2内部关联交易</v>
      </c>
      <c r="B19" s="11">
        <v>16</v>
      </c>
      <c r="C19" s="12" t="str">
        <f t="shared" si="1"/>
        <v>1级-2级</v>
      </c>
      <c r="D19" s="12" t="s">
        <v>27</v>
      </c>
      <c r="E19" s="12" t="s">
        <v>28</v>
      </c>
      <c r="F19" s="12" t="s">
        <v>29</v>
      </c>
      <c r="G19" s="12" t="s">
        <v>54</v>
      </c>
      <c r="H19" s="14" t="s">
        <v>45</v>
      </c>
      <c r="I19" s="16"/>
      <c r="J19" s="15">
        <f>303580.26+2576207.4</f>
        <v>2879787.66</v>
      </c>
      <c r="K19" s="16"/>
      <c r="L19" s="16"/>
      <c r="M19" s="17"/>
      <c r="N19" s="89"/>
      <c r="O19" s="89"/>
      <c r="P19" s="91"/>
      <c r="Q19" s="21"/>
      <c r="R19" s="21"/>
      <c r="S19" s="22"/>
      <c r="T19" s="21"/>
      <c r="U19" s="21"/>
      <c r="V19" s="22"/>
      <c r="W19" s="23"/>
      <c r="X19" s="23"/>
      <c r="Y19" s="24"/>
      <c r="Z19" s="25">
        <f t="shared" si="2"/>
        <v>2879787.66</v>
      </c>
      <c r="AA19" s="25">
        <f t="shared" si="3"/>
        <v>0</v>
      </c>
      <c r="AB19" s="26"/>
      <c r="AC19" s="26"/>
      <c r="AD19" s="26"/>
      <c r="AE19" s="26"/>
      <c r="AF19" s="27"/>
      <c r="AG19" s="26"/>
      <c r="AH19" s="26"/>
      <c r="AI19" s="26"/>
      <c r="AJ19" s="26"/>
      <c r="AK19" s="26"/>
      <c r="AL19" s="26"/>
    </row>
    <row r="20" spans="1:38" ht="13" x14ac:dyDescent="0.25">
      <c r="A20" s="174" t="str">
        <f t="shared" si="0"/>
        <v>[提取结果.xlsx]02-关联交易等事项统计表-集团总部-2内部关联交易</v>
      </c>
      <c r="B20" s="11">
        <v>17</v>
      </c>
      <c r="C20" s="12" t="str">
        <f t="shared" si="1"/>
        <v>1级-2级</v>
      </c>
      <c r="D20" s="12" t="s">
        <v>27</v>
      </c>
      <c r="E20" s="12" t="s">
        <v>28</v>
      </c>
      <c r="F20" s="12" t="s">
        <v>29</v>
      </c>
      <c r="G20" s="12" t="s">
        <v>55</v>
      </c>
      <c r="H20" s="14" t="s">
        <v>45</v>
      </c>
      <c r="I20" s="16"/>
      <c r="J20" s="15">
        <v>10700447.810000001</v>
      </c>
      <c r="K20" s="16"/>
      <c r="L20" s="16"/>
      <c r="M20" s="17"/>
      <c r="N20" s="89"/>
      <c r="O20" s="89"/>
      <c r="P20" s="91"/>
      <c r="Q20" s="21"/>
      <c r="R20" s="21"/>
      <c r="S20" s="22"/>
      <c r="T20" s="21"/>
      <c r="U20" s="21"/>
      <c r="V20" s="22"/>
      <c r="W20" s="23"/>
      <c r="X20" s="23"/>
      <c r="Y20" s="24"/>
      <c r="Z20" s="25">
        <f t="shared" si="2"/>
        <v>10700447.810000001</v>
      </c>
      <c r="AA20" s="25">
        <f t="shared" si="3"/>
        <v>0</v>
      </c>
      <c r="AB20" s="26"/>
      <c r="AC20" s="26"/>
      <c r="AD20" s="26"/>
      <c r="AE20" s="26"/>
      <c r="AF20" s="27"/>
      <c r="AG20" s="26"/>
      <c r="AH20" s="26"/>
      <c r="AI20" s="26"/>
      <c r="AJ20" s="26"/>
      <c r="AK20" s="26"/>
      <c r="AL20" s="26"/>
    </row>
    <row r="21" spans="1:38" ht="13" x14ac:dyDescent="0.25">
      <c r="A21" s="174" t="str">
        <f t="shared" si="0"/>
        <v>[提取结果.xlsx]02-关联交易等事项统计表-集团总部-2内部关联交易</v>
      </c>
      <c r="B21" s="11">
        <v>18</v>
      </c>
      <c r="C21" s="12" t="str">
        <f t="shared" si="1"/>
        <v>1级-2级</v>
      </c>
      <c r="D21" s="12" t="s">
        <v>27</v>
      </c>
      <c r="E21" s="12" t="s">
        <v>28</v>
      </c>
      <c r="F21" s="12" t="s">
        <v>29</v>
      </c>
      <c r="G21" s="12" t="s">
        <v>56</v>
      </c>
      <c r="H21" s="14" t="s">
        <v>45</v>
      </c>
      <c r="I21" s="16"/>
      <c r="J21" s="15">
        <v>1750000</v>
      </c>
      <c r="K21" s="16"/>
      <c r="L21" s="16"/>
      <c r="M21" s="17"/>
      <c r="N21" s="89"/>
      <c r="O21" s="89"/>
      <c r="P21" s="91"/>
      <c r="Q21" s="21"/>
      <c r="R21" s="21"/>
      <c r="S21" s="22"/>
      <c r="T21" s="21"/>
      <c r="U21" s="21"/>
      <c r="V21" s="22"/>
      <c r="W21" s="23"/>
      <c r="X21" s="23"/>
      <c r="Y21" s="24"/>
      <c r="Z21" s="25">
        <f t="shared" si="2"/>
        <v>1750000</v>
      </c>
      <c r="AA21" s="25">
        <f t="shared" si="3"/>
        <v>0</v>
      </c>
      <c r="AB21" s="26"/>
      <c r="AC21" s="26"/>
      <c r="AD21" s="26"/>
      <c r="AE21" s="26"/>
      <c r="AF21" s="27"/>
      <c r="AG21" s="26"/>
      <c r="AH21" s="26"/>
      <c r="AI21" s="26"/>
      <c r="AJ21" s="26"/>
      <c r="AK21" s="26"/>
      <c r="AL21" s="26"/>
    </row>
    <row r="22" spans="1:38" ht="13" x14ac:dyDescent="0.25">
      <c r="A22" s="174" t="str">
        <f t="shared" si="0"/>
        <v>[提取结果.xlsx]02-关联交易等事项统计表-集团总部-2内部关联交易</v>
      </c>
      <c r="B22" s="11">
        <v>19</v>
      </c>
      <c r="C22" s="12" t="str">
        <f t="shared" si="1"/>
        <v>1级-2级</v>
      </c>
      <c r="D22" s="12" t="s">
        <v>27</v>
      </c>
      <c r="E22" s="12" t="s">
        <v>28</v>
      </c>
      <c r="F22" s="12" t="s">
        <v>29</v>
      </c>
      <c r="G22" s="12" t="s">
        <v>57</v>
      </c>
      <c r="H22" s="14" t="s">
        <v>45</v>
      </c>
      <c r="I22" s="16"/>
      <c r="J22" s="15">
        <v>-9956995.0500000007</v>
      </c>
      <c r="K22" s="16"/>
      <c r="L22" s="16"/>
      <c r="M22" s="17"/>
      <c r="N22" s="89"/>
      <c r="O22" s="89"/>
      <c r="P22" s="91"/>
      <c r="Q22" s="21"/>
      <c r="R22" s="21"/>
      <c r="S22" s="22"/>
      <c r="T22" s="21"/>
      <c r="U22" s="21"/>
      <c r="V22" s="22"/>
      <c r="W22" s="23"/>
      <c r="X22" s="23"/>
      <c r="Y22" s="24"/>
      <c r="Z22" s="25">
        <f t="shared" si="2"/>
        <v>-9956995.0500000007</v>
      </c>
      <c r="AA22" s="25">
        <f t="shared" si="3"/>
        <v>0</v>
      </c>
      <c r="AB22" s="26"/>
      <c r="AC22" s="26"/>
      <c r="AD22" s="26"/>
      <c r="AE22" s="26"/>
      <c r="AF22" s="27"/>
      <c r="AG22" s="26"/>
      <c r="AH22" s="26"/>
      <c r="AI22" s="26"/>
      <c r="AJ22" s="26"/>
      <c r="AK22" s="26"/>
      <c r="AL22" s="26"/>
    </row>
    <row r="23" spans="1:38" ht="13" x14ac:dyDescent="0.25">
      <c r="A23" s="174" t="str">
        <f t="shared" si="0"/>
        <v>[提取结果.xlsx]02-关联交易等事项统计表-集团总部-2内部关联交易</v>
      </c>
      <c r="B23" s="11">
        <v>20</v>
      </c>
      <c r="C23" s="12" t="str">
        <f t="shared" si="1"/>
        <v>1级-4级</v>
      </c>
      <c r="D23" s="12" t="s">
        <v>27</v>
      </c>
      <c r="E23" s="12" t="s">
        <v>28</v>
      </c>
      <c r="F23" s="12" t="s">
        <v>37</v>
      </c>
      <c r="G23" s="12" t="s">
        <v>42</v>
      </c>
      <c r="H23" s="14"/>
      <c r="I23" s="14"/>
      <c r="J23" s="15"/>
      <c r="K23" s="16" t="s">
        <v>58</v>
      </c>
      <c r="L23" s="16" t="s">
        <v>59</v>
      </c>
      <c r="M23" s="17">
        <v>6913642.8099999996</v>
      </c>
      <c r="N23" s="89"/>
      <c r="O23" s="89"/>
      <c r="P23" s="91"/>
      <c r="Q23" s="21"/>
      <c r="R23" s="21"/>
      <c r="S23" s="22"/>
      <c r="T23" s="21"/>
      <c r="U23" s="21"/>
      <c r="V23" s="22"/>
      <c r="W23" s="23"/>
      <c r="X23" s="23"/>
      <c r="Y23" s="24"/>
      <c r="Z23" s="25">
        <f t="shared" si="2"/>
        <v>0</v>
      </c>
      <c r="AA23" s="25">
        <f t="shared" si="3"/>
        <v>6913642.8099999996</v>
      </c>
      <c r="AB23" s="26"/>
      <c r="AC23" s="26"/>
      <c r="AD23" s="26"/>
      <c r="AE23" s="26"/>
      <c r="AF23" s="27"/>
      <c r="AG23" s="26"/>
      <c r="AH23" s="26"/>
      <c r="AI23" s="26"/>
      <c r="AJ23" s="26"/>
      <c r="AK23" s="26"/>
      <c r="AL23" s="26"/>
    </row>
    <row r="24" spans="1:38" ht="13" x14ac:dyDescent="0.25">
      <c r="A24" s="174" t="str">
        <f t="shared" si="0"/>
        <v>[提取结果.xlsx]02-关联交易等事项统计表-集团总部-2内部关联交易</v>
      </c>
      <c r="B24" s="11">
        <v>21</v>
      </c>
      <c r="C24" s="12" t="str">
        <f t="shared" si="1"/>
        <v>1级-2级</v>
      </c>
      <c r="D24" s="12" t="s">
        <v>27</v>
      </c>
      <c r="E24" s="12" t="s">
        <v>28</v>
      </c>
      <c r="F24" s="12" t="s">
        <v>29</v>
      </c>
      <c r="G24" s="12" t="s">
        <v>46</v>
      </c>
      <c r="H24" s="14"/>
      <c r="I24" s="16"/>
      <c r="J24" s="15"/>
      <c r="K24" s="14" t="s">
        <v>60</v>
      </c>
      <c r="L24" s="14" t="s">
        <v>32</v>
      </c>
      <c r="M24" s="17">
        <v>865208.33</v>
      </c>
      <c r="N24" s="89"/>
      <c r="O24" s="89"/>
      <c r="P24" s="91"/>
      <c r="Q24" s="21"/>
      <c r="R24" s="21"/>
      <c r="S24" s="22"/>
      <c r="T24" s="21"/>
      <c r="U24" s="21"/>
      <c r="V24" s="22"/>
      <c r="W24" s="23"/>
      <c r="X24" s="23"/>
      <c r="Y24" s="24"/>
      <c r="Z24" s="25">
        <f t="shared" si="2"/>
        <v>0</v>
      </c>
      <c r="AA24" s="25">
        <f t="shared" si="3"/>
        <v>865208.33</v>
      </c>
      <c r="AB24" s="26"/>
      <c r="AC24" s="26"/>
      <c r="AD24" s="26"/>
      <c r="AE24" s="26"/>
      <c r="AF24" s="27"/>
      <c r="AG24" s="26"/>
      <c r="AH24" s="26"/>
      <c r="AI24" s="26"/>
      <c r="AJ24" s="26"/>
      <c r="AK24" s="26"/>
      <c r="AL24" s="26"/>
    </row>
    <row r="25" spans="1:38" ht="13" x14ac:dyDescent="0.25">
      <c r="A25" s="174" t="str">
        <f t="shared" si="0"/>
        <v>[提取结果.xlsx]02-关联交易等事项统计表-集团总部-2内部关联交易</v>
      </c>
      <c r="B25" s="11">
        <v>22</v>
      </c>
      <c r="C25" s="12" t="str">
        <f t="shared" si="1"/>
        <v>1级-2级</v>
      </c>
      <c r="D25" s="12" t="s">
        <v>27</v>
      </c>
      <c r="E25" s="12" t="s">
        <v>28</v>
      </c>
      <c r="F25" s="12" t="s">
        <v>29</v>
      </c>
      <c r="G25" s="12" t="s">
        <v>53</v>
      </c>
      <c r="H25" s="14"/>
      <c r="I25" s="16"/>
      <c r="J25" s="15"/>
      <c r="K25" s="14" t="s">
        <v>60</v>
      </c>
      <c r="L25" s="14" t="s">
        <v>32</v>
      </c>
      <c r="M25" s="17">
        <v>1050000</v>
      </c>
      <c r="N25" s="89"/>
      <c r="O25" s="89"/>
      <c r="P25" s="91"/>
      <c r="Q25" s="21"/>
      <c r="R25" s="21"/>
      <c r="S25" s="22"/>
      <c r="T25" s="21"/>
      <c r="U25" s="21"/>
      <c r="V25" s="22"/>
      <c r="W25" s="23"/>
      <c r="X25" s="23"/>
      <c r="Y25" s="24"/>
      <c r="Z25" s="25">
        <f t="shared" si="2"/>
        <v>0</v>
      </c>
      <c r="AA25" s="25">
        <f t="shared" si="3"/>
        <v>1050000</v>
      </c>
      <c r="AB25" s="26"/>
      <c r="AC25" s="26"/>
      <c r="AD25" s="26"/>
      <c r="AE25" s="26"/>
      <c r="AF25" s="27"/>
      <c r="AG25" s="26"/>
      <c r="AH25" s="26"/>
      <c r="AI25" s="26"/>
      <c r="AJ25" s="26"/>
      <c r="AK25" s="26"/>
      <c r="AL25" s="26"/>
    </row>
    <row r="26" spans="1:38" ht="13" x14ac:dyDescent="0.25">
      <c r="A26" s="174" t="str">
        <f t="shared" si="0"/>
        <v>[提取结果.xlsx]02-关联交易等事项统计表-集团总部-2内部关联交易</v>
      </c>
      <c r="B26" s="11">
        <v>23</v>
      </c>
      <c r="C26" s="12" t="str">
        <f t="shared" si="1"/>
        <v>1级-2级</v>
      </c>
      <c r="D26" s="12" t="s">
        <v>27</v>
      </c>
      <c r="E26" s="12" t="s">
        <v>28</v>
      </c>
      <c r="F26" s="12" t="s">
        <v>29</v>
      </c>
      <c r="G26" s="12" t="s">
        <v>61</v>
      </c>
      <c r="H26" s="14"/>
      <c r="I26" s="16"/>
      <c r="J26" s="15"/>
      <c r="K26" s="14" t="s">
        <v>60</v>
      </c>
      <c r="L26" s="14" t="s">
        <v>32</v>
      </c>
      <c r="M26" s="17">
        <v>150000</v>
      </c>
      <c r="N26" s="89"/>
      <c r="O26" s="89"/>
      <c r="P26" s="91"/>
      <c r="Q26" s="21"/>
      <c r="R26" s="21"/>
      <c r="S26" s="22"/>
      <c r="T26" s="21"/>
      <c r="U26" s="21"/>
      <c r="V26" s="22"/>
      <c r="W26" s="23"/>
      <c r="X26" s="23"/>
      <c r="Y26" s="24"/>
      <c r="Z26" s="25">
        <f t="shared" si="2"/>
        <v>0</v>
      </c>
      <c r="AA26" s="25">
        <f t="shared" si="3"/>
        <v>150000</v>
      </c>
      <c r="AB26" s="26"/>
      <c r="AC26" s="26"/>
      <c r="AD26" s="26"/>
      <c r="AE26" s="26"/>
      <c r="AF26" s="27"/>
      <c r="AG26" s="26"/>
      <c r="AH26" s="26"/>
      <c r="AI26" s="26"/>
      <c r="AJ26" s="26"/>
      <c r="AK26" s="26"/>
      <c r="AL26" s="26"/>
    </row>
    <row r="27" spans="1:38" ht="13" x14ac:dyDescent="0.25">
      <c r="A27" s="174" t="str">
        <f t="shared" si="0"/>
        <v>[提取结果.xlsx]02-关联交易等事项统计表-集团总部-2内部关联交易</v>
      </c>
      <c r="B27" s="11">
        <v>24</v>
      </c>
      <c r="C27" s="12" t="str">
        <f t="shared" si="1"/>
        <v>1级-2级</v>
      </c>
      <c r="D27" s="12" t="s">
        <v>27</v>
      </c>
      <c r="E27" s="12" t="s">
        <v>28</v>
      </c>
      <c r="F27" s="12" t="s">
        <v>29</v>
      </c>
      <c r="G27" s="12" t="s">
        <v>44</v>
      </c>
      <c r="H27" s="16"/>
      <c r="I27" s="16"/>
      <c r="J27" s="15"/>
      <c r="K27" s="14" t="s">
        <v>60</v>
      </c>
      <c r="L27" s="14" t="s">
        <v>32</v>
      </c>
      <c r="M27" s="17">
        <v>1146250</v>
      </c>
      <c r="N27" s="89"/>
      <c r="O27" s="89"/>
      <c r="P27" s="91"/>
      <c r="Q27" s="21"/>
      <c r="R27" s="21"/>
      <c r="S27" s="22"/>
      <c r="T27" s="21"/>
      <c r="U27" s="21"/>
      <c r="V27" s="22"/>
      <c r="W27" s="23"/>
      <c r="X27" s="23"/>
      <c r="Y27" s="24"/>
      <c r="Z27" s="25">
        <f t="shared" si="2"/>
        <v>0</v>
      </c>
      <c r="AA27" s="25">
        <f t="shared" si="3"/>
        <v>1146250</v>
      </c>
      <c r="AB27" s="26"/>
      <c r="AC27" s="26"/>
      <c r="AD27" s="26"/>
      <c r="AE27" s="26"/>
      <c r="AF27" s="27"/>
      <c r="AG27" s="26"/>
      <c r="AH27" s="26"/>
      <c r="AI27" s="26"/>
      <c r="AJ27" s="26"/>
      <c r="AK27" s="26"/>
      <c r="AL27" s="26"/>
    </row>
    <row r="28" spans="1:38" ht="13" x14ac:dyDescent="0.25">
      <c r="A28" s="174" t="str">
        <f t="shared" si="0"/>
        <v>[提取结果.xlsx]02-关联交易等事项统计表-集团总部-2内部关联交易</v>
      </c>
      <c r="B28" s="11">
        <v>25</v>
      </c>
      <c r="C28" s="12" t="str">
        <f t="shared" si="1"/>
        <v>1级-3级</v>
      </c>
      <c r="D28" s="12" t="s">
        <v>27</v>
      </c>
      <c r="E28" s="12" t="s">
        <v>28</v>
      </c>
      <c r="F28" s="12" t="s">
        <v>33</v>
      </c>
      <c r="G28" s="12" t="s">
        <v>34</v>
      </c>
      <c r="H28" s="16"/>
      <c r="I28" s="16"/>
      <c r="J28" s="15"/>
      <c r="K28" s="14" t="s">
        <v>60</v>
      </c>
      <c r="L28" s="14" t="s">
        <v>32</v>
      </c>
      <c r="M28" s="17">
        <v>98333.33</v>
      </c>
      <c r="N28" s="89"/>
      <c r="O28" s="90"/>
      <c r="P28" s="91"/>
      <c r="Q28" s="21"/>
      <c r="R28" s="21"/>
      <c r="S28" s="22"/>
      <c r="T28" s="21"/>
      <c r="U28" s="21"/>
      <c r="V28" s="22"/>
      <c r="W28" s="23"/>
      <c r="X28" s="23"/>
      <c r="Y28" s="24"/>
      <c r="Z28" s="25">
        <f t="shared" si="2"/>
        <v>0</v>
      </c>
      <c r="AA28" s="25">
        <f t="shared" si="3"/>
        <v>98333.33</v>
      </c>
      <c r="AB28" s="26"/>
      <c r="AC28" s="26"/>
      <c r="AD28" s="26"/>
      <c r="AE28" s="26"/>
      <c r="AF28" s="27"/>
      <c r="AG28" s="26"/>
      <c r="AH28" s="26"/>
      <c r="AI28" s="26"/>
      <c r="AJ28" s="26"/>
      <c r="AK28" s="26"/>
      <c r="AL28" s="26"/>
    </row>
    <row r="29" spans="1:38" ht="13" x14ac:dyDescent="0.25">
      <c r="A29" s="174" t="str">
        <f t="shared" si="0"/>
        <v>[提取结果.xlsx]02-关联交易等事项统计表-集团总部-2内部关联交易</v>
      </c>
      <c r="B29" s="11">
        <v>26</v>
      </c>
      <c r="C29" s="12" t="str">
        <f t="shared" si="1"/>
        <v>1级-2级</v>
      </c>
      <c r="D29" s="12" t="s">
        <v>27</v>
      </c>
      <c r="E29" s="12" t="s">
        <v>28</v>
      </c>
      <c r="F29" s="12" t="s">
        <v>29</v>
      </c>
      <c r="G29" s="12" t="s">
        <v>62</v>
      </c>
      <c r="H29" s="16"/>
      <c r="I29" s="16"/>
      <c r="J29" s="15"/>
      <c r="K29" s="14" t="s">
        <v>60</v>
      </c>
      <c r="L29" s="14" t="s">
        <v>32</v>
      </c>
      <c r="M29" s="17">
        <v>195000</v>
      </c>
      <c r="N29" s="89"/>
      <c r="O29" s="90"/>
      <c r="P29" s="91"/>
      <c r="Q29" s="21"/>
      <c r="R29" s="21"/>
      <c r="S29" s="22"/>
      <c r="T29" s="21"/>
      <c r="U29" s="21"/>
      <c r="V29" s="22"/>
      <c r="W29" s="23"/>
      <c r="X29" s="23"/>
      <c r="Y29" s="24"/>
      <c r="Z29" s="25">
        <f t="shared" si="2"/>
        <v>0</v>
      </c>
      <c r="AA29" s="25">
        <f t="shared" si="3"/>
        <v>195000</v>
      </c>
      <c r="AB29" s="26"/>
      <c r="AC29" s="26"/>
      <c r="AD29" s="26"/>
      <c r="AE29" s="26"/>
      <c r="AF29" s="27"/>
      <c r="AG29" s="26"/>
      <c r="AH29" s="26"/>
      <c r="AI29" s="26"/>
      <c r="AJ29" s="26"/>
      <c r="AK29" s="26"/>
      <c r="AL29" s="26"/>
    </row>
    <row r="30" spans="1:38" ht="13" x14ac:dyDescent="0.25">
      <c r="A30" s="174" t="str">
        <f t="shared" si="0"/>
        <v>[提取结果.xlsx]02-关联交易等事项统计表-集团总部-2内部关联交易</v>
      </c>
      <c r="B30" s="11">
        <v>27</v>
      </c>
      <c r="C30" s="12" t="str">
        <f t="shared" si="1"/>
        <v>1级-2级</v>
      </c>
      <c r="D30" s="12" t="s">
        <v>27</v>
      </c>
      <c r="E30" s="12" t="s">
        <v>28</v>
      </c>
      <c r="F30" s="12" t="s">
        <v>29</v>
      </c>
      <c r="G30" s="12" t="s">
        <v>63</v>
      </c>
      <c r="H30" s="16"/>
      <c r="I30" s="16"/>
      <c r="J30" s="15"/>
      <c r="K30" s="14" t="s">
        <v>60</v>
      </c>
      <c r="L30" s="14" t="s">
        <v>32</v>
      </c>
      <c r="M30" s="17">
        <v>450000</v>
      </c>
      <c r="N30" s="89"/>
      <c r="O30" s="89"/>
      <c r="P30" s="91"/>
      <c r="Q30" s="21"/>
      <c r="R30" s="21"/>
      <c r="S30" s="22"/>
      <c r="T30" s="21"/>
      <c r="U30" s="21"/>
      <c r="V30" s="22"/>
      <c r="W30" s="23"/>
      <c r="X30" s="23"/>
      <c r="Y30" s="24"/>
      <c r="Z30" s="25">
        <f t="shared" si="2"/>
        <v>0</v>
      </c>
      <c r="AA30" s="25">
        <f t="shared" si="3"/>
        <v>450000</v>
      </c>
      <c r="AB30" s="26"/>
      <c r="AC30" s="26"/>
      <c r="AD30" s="26"/>
      <c r="AE30" s="26"/>
      <c r="AF30" s="27"/>
      <c r="AG30" s="26"/>
      <c r="AH30" s="26"/>
      <c r="AI30" s="26"/>
      <c r="AJ30" s="26"/>
      <c r="AK30" s="26"/>
      <c r="AL30" s="26"/>
    </row>
    <row r="31" spans="1:38" ht="13" x14ac:dyDescent="0.25">
      <c r="A31" s="174" t="str">
        <f t="shared" si="0"/>
        <v>[提取结果.xlsx]02-关联交易等事项统计表-集团总部-2内部关联交易</v>
      </c>
      <c r="B31" s="11">
        <v>28</v>
      </c>
      <c r="C31" s="12" t="str">
        <f t="shared" si="1"/>
        <v>1级-2级</v>
      </c>
      <c r="D31" s="12" t="s">
        <v>27</v>
      </c>
      <c r="E31" s="12" t="s">
        <v>28</v>
      </c>
      <c r="F31" s="12" t="s">
        <v>29</v>
      </c>
      <c r="G31" s="12" t="s">
        <v>64</v>
      </c>
      <c r="H31" s="16"/>
      <c r="I31" s="16"/>
      <c r="J31" s="15"/>
      <c r="K31" s="14" t="s">
        <v>60</v>
      </c>
      <c r="L31" s="14" t="s">
        <v>32</v>
      </c>
      <c r="M31" s="17">
        <v>150000</v>
      </c>
      <c r="N31" s="89"/>
      <c r="O31" s="89"/>
      <c r="P31" s="91"/>
      <c r="Q31" s="21"/>
      <c r="R31" s="21"/>
      <c r="S31" s="22"/>
      <c r="T31" s="21"/>
      <c r="U31" s="21"/>
      <c r="V31" s="22"/>
      <c r="W31" s="23"/>
      <c r="X31" s="23"/>
      <c r="Y31" s="24"/>
      <c r="Z31" s="25">
        <f t="shared" si="2"/>
        <v>0</v>
      </c>
      <c r="AA31" s="25">
        <f t="shared" si="3"/>
        <v>150000</v>
      </c>
      <c r="AB31" s="26"/>
      <c r="AC31" s="26"/>
      <c r="AD31" s="26"/>
      <c r="AE31" s="26"/>
      <c r="AF31" s="27"/>
      <c r="AG31" s="26"/>
      <c r="AH31" s="26"/>
      <c r="AI31" s="26"/>
      <c r="AJ31" s="26"/>
      <c r="AK31" s="26"/>
      <c r="AL31" s="26"/>
    </row>
    <row r="32" spans="1:38" ht="13" x14ac:dyDescent="0.25">
      <c r="A32" s="174" t="str">
        <f t="shared" si="0"/>
        <v>[提取结果.xlsx]02-关联交易等事项统计表-集团总部-2内部关联交易</v>
      </c>
      <c r="B32" s="11">
        <v>29</v>
      </c>
      <c r="C32" s="12" t="str">
        <f t="shared" si="1"/>
        <v>1级-2级</v>
      </c>
      <c r="D32" s="12" t="s">
        <v>27</v>
      </c>
      <c r="E32" s="12" t="s">
        <v>28</v>
      </c>
      <c r="F32" s="12" t="s">
        <v>29</v>
      </c>
      <c r="G32" s="12" t="s">
        <v>48</v>
      </c>
      <c r="H32" s="16"/>
      <c r="I32" s="16"/>
      <c r="J32" s="15"/>
      <c r="K32" s="14" t="s">
        <v>60</v>
      </c>
      <c r="L32" s="14" t="s">
        <v>32</v>
      </c>
      <c r="M32" s="17">
        <v>1380000</v>
      </c>
      <c r="N32" s="89"/>
      <c r="O32" s="89"/>
      <c r="P32" s="91"/>
      <c r="Q32" s="21"/>
      <c r="R32" s="21"/>
      <c r="S32" s="22"/>
      <c r="T32" s="21"/>
      <c r="U32" s="21"/>
      <c r="V32" s="22"/>
      <c r="W32" s="23"/>
      <c r="X32" s="23"/>
      <c r="Y32" s="24"/>
      <c r="Z32" s="25">
        <f t="shared" si="2"/>
        <v>0</v>
      </c>
      <c r="AA32" s="25">
        <f t="shared" si="3"/>
        <v>1380000</v>
      </c>
      <c r="AB32" s="26"/>
      <c r="AC32" s="26"/>
      <c r="AD32" s="26"/>
      <c r="AE32" s="26"/>
      <c r="AF32" s="27"/>
      <c r="AG32" s="26"/>
      <c r="AH32" s="26"/>
      <c r="AI32" s="26"/>
      <c r="AJ32" s="26"/>
      <c r="AK32" s="26"/>
      <c r="AL32" s="26"/>
    </row>
    <row r="33" spans="1:38" ht="13" x14ac:dyDescent="0.25">
      <c r="A33" s="174" t="str">
        <f t="shared" si="0"/>
        <v>[提取结果.xlsx]02-关联交易等事项统计表-集团总部-2内部关联交易</v>
      </c>
      <c r="B33" s="11">
        <v>30</v>
      </c>
      <c r="C33" s="12" t="str">
        <f t="shared" si="1"/>
        <v>1级-2级</v>
      </c>
      <c r="D33" s="12" t="s">
        <v>27</v>
      </c>
      <c r="E33" s="12" t="s">
        <v>28</v>
      </c>
      <c r="F33" s="12" t="s">
        <v>29</v>
      </c>
      <c r="G33" s="12" t="s">
        <v>52</v>
      </c>
      <c r="H33" s="16"/>
      <c r="I33" s="16"/>
      <c r="J33" s="15"/>
      <c r="K33" s="14" t="s">
        <v>60</v>
      </c>
      <c r="L33" s="14" t="s">
        <v>32</v>
      </c>
      <c r="M33" s="17">
        <v>795000</v>
      </c>
      <c r="N33" s="89"/>
      <c r="O33" s="89"/>
      <c r="P33" s="91"/>
      <c r="Q33" s="21"/>
      <c r="R33" s="21"/>
      <c r="S33" s="22"/>
      <c r="T33" s="21"/>
      <c r="U33" s="21"/>
      <c r="V33" s="22"/>
      <c r="W33" s="23"/>
      <c r="X33" s="23"/>
      <c r="Y33" s="24"/>
      <c r="Z33" s="25">
        <f t="shared" si="2"/>
        <v>0</v>
      </c>
      <c r="AA33" s="25">
        <f t="shared" si="3"/>
        <v>795000</v>
      </c>
      <c r="AB33" s="26"/>
      <c r="AC33" s="26"/>
      <c r="AD33" s="26"/>
      <c r="AE33" s="26"/>
      <c r="AF33" s="27"/>
      <c r="AG33" s="26"/>
      <c r="AH33" s="26"/>
      <c r="AI33" s="26"/>
      <c r="AJ33" s="26"/>
      <c r="AK33" s="26"/>
      <c r="AL33" s="26"/>
    </row>
    <row r="34" spans="1:38" ht="13" x14ac:dyDescent="0.25">
      <c r="A34" s="174" t="str">
        <f t="shared" si="0"/>
        <v>[提取结果.xlsx]02-关联交易等事项统计表-集团总部-2内部关联交易</v>
      </c>
      <c r="B34" s="11">
        <v>31</v>
      </c>
      <c r="C34" s="12" t="str">
        <f t="shared" si="1"/>
        <v>1级-4级</v>
      </c>
      <c r="D34" s="12" t="s">
        <v>27</v>
      </c>
      <c r="E34" s="12" t="s">
        <v>28</v>
      </c>
      <c r="F34" s="12" t="s">
        <v>37</v>
      </c>
      <c r="G34" s="12" t="s">
        <v>42</v>
      </c>
      <c r="H34" s="16"/>
      <c r="I34" s="16"/>
      <c r="J34" s="15"/>
      <c r="K34" s="14" t="s">
        <v>60</v>
      </c>
      <c r="L34" s="14" t="s">
        <v>32</v>
      </c>
      <c r="M34" s="17">
        <v>600000</v>
      </c>
      <c r="N34" s="89"/>
      <c r="O34" s="89"/>
      <c r="P34" s="91"/>
      <c r="Q34" s="21"/>
      <c r="R34" s="21"/>
      <c r="S34" s="22"/>
      <c r="T34" s="21"/>
      <c r="U34" s="21"/>
      <c r="V34" s="22"/>
      <c r="W34" s="23"/>
      <c r="X34" s="23"/>
      <c r="Y34" s="24"/>
      <c r="Z34" s="25">
        <f t="shared" si="2"/>
        <v>0</v>
      </c>
      <c r="AA34" s="25">
        <f t="shared" si="3"/>
        <v>600000</v>
      </c>
      <c r="AB34" s="26"/>
      <c r="AC34" s="26"/>
      <c r="AD34" s="26"/>
      <c r="AE34" s="26"/>
      <c r="AF34" s="27"/>
      <c r="AG34" s="26"/>
      <c r="AH34" s="26"/>
      <c r="AI34" s="26"/>
      <c r="AJ34" s="26"/>
      <c r="AK34" s="26"/>
      <c r="AL34" s="26"/>
    </row>
    <row r="35" spans="1:38" ht="13" x14ac:dyDescent="0.25">
      <c r="A35" s="174" t="str">
        <f t="shared" si="0"/>
        <v>[提取结果.xlsx]02-关联交易等事项统计表-集团总部-2内部关联交易</v>
      </c>
      <c r="B35" s="11">
        <v>32</v>
      </c>
      <c r="C35" s="12" t="str">
        <f t="shared" si="1"/>
        <v>1级-3级</v>
      </c>
      <c r="D35" s="12" t="s">
        <v>27</v>
      </c>
      <c r="E35" s="12" t="s">
        <v>28</v>
      </c>
      <c r="F35" s="12" t="s">
        <v>33</v>
      </c>
      <c r="G35" s="12" t="s">
        <v>65</v>
      </c>
      <c r="H35" s="16"/>
      <c r="I35" s="16"/>
      <c r="J35" s="15"/>
      <c r="K35" s="14" t="s">
        <v>60</v>
      </c>
      <c r="L35" s="14" t="s">
        <v>32</v>
      </c>
      <c r="M35" s="17">
        <v>1115000</v>
      </c>
      <c r="N35" s="89"/>
      <c r="O35" s="89"/>
      <c r="P35" s="91"/>
      <c r="Q35" s="21"/>
      <c r="R35" s="21"/>
      <c r="S35" s="22"/>
      <c r="T35" s="21"/>
      <c r="U35" s="21"/>
      <c r="V35" s="22"/>
      <c r="W35" s="23"/>
      <c r="X35" s="23"/>
      <c r="Y35" s="24"/>
      <c r="Z35" s="25">
        <f t="shared" si="2"/>
        <v>0</v>
      </c>
      <c r="AA35" s="25">
        <f t="shared" si="3"/>
        <v>1115000</v>
      </c>
      <c r="AB35" s="26"/>
      <c r="AC35" s="26"/>
      <c r="AD35" s="26"/>
      <c r="AE35" s="26"/>
      <c r="AF35" s="27"/>
      <c r="AG35" s="26"/>
      <c r="AH35" s="26"/>
      <c r="AI35" s="26"/>
      <c r="AJ35" s="26"/>
      <c r="AK35" s="26"/>
      <c r="AL35" s="26"/>
    </row>
    <row r="36" spans="1:38" ht="13" x14ac:dyDescent="0.25">
      <c r="A36" s="174" t="str">
        <f t="shared" si="0"/>
        <v>[提取结果.xlsx]02-关联交易等事项统计表-集团总部-2内部关联交易</v>
      </c>
      <c r="B36" s="11">
        <v>33</v>
      </c>
      <c r="C36" s="12" t="str">
        <f t="shared" si="1"/>
        <v>1级-4级</v>
      </c>
      <c r="D36" s="12" t="s">
        <v>27</v>
      </c>
      <c r="E36" s="12" t="s">
        <v>28</v>
      </c>
      <c r="F36" s="12" t="s">
        <v>37</v>
      </c>
      <c r="G36" s="12" t="s">
        <v>66</v>
      </c>
      <c r="H36" s="16"/>
      <c r="I36" s="16"/>
      <c r="J36" s="15"/>
      <c r="K36" s="14" t="s">
        <v>60</v>
      </c>
      <c r="L36" s="14" t="s">
        <v>32</v>
      </c>
      <c r="M36" s="17">
        <v>600000</v>
      </c>
      <c r="N36" s="89"/>
      <c r="O36" s="89"/>
      <c r="P36" s="91"/>
      <c r="Q36" s="21"/>
      <c r="R36" s="21"/>
      <c r="S36" s="22"/>
      <c r="T36" s="21"/>
      <c r="U36" s="21"/>
      <c r="V36" s="22"/>
      <c r="W36" s="23"/>
      <c r="X36" s="23"/>
      <c r="Y36" s="24"/>
      <c r="Z36" s="25">
        <f t="shared" si="2"/>
        <v>0</v>
      </c>
      <c r="AA36" s="25">
        <f t="shared" si="3"/>
        <v>600000</v>
      </c>
      <c r="AB36" s="26"/>
      <c r="AC36" s="26"/>
      <c r="AD36" s="26"/>
      <c r="AE36" s="26"/>
      <c r="AF36" s="27"/>
      <c r="AG36" s="26"/>
      <c r="AH36" s="26"/>
      <c r="AI36" s="26"/>
      <c r="AJ36" s="26"/>
      <c r="AK36" s="26"/>
      <c r="AL36" s="26"/>
    </row>
    <row r="37" spans="1:38" ht="13" x14ac:dyDescent="0.25">
      <c r="A37" s="174" t="str">
        <f t="shared" si="0"/>
        <v>[提取结果.xlsx]02-关联交易等事项统计表-集团总部-2内部关联交易</v>
      </c>
      <c r="B37" s="11">
        <v>34</v>
      </c>
      <c r="C37" s="12" t="str">
        <f t="shared" si="1"/>
        <v>1级-2级</v>
      </c>
      <c r="D37" s="12" t="s">
        <v>27</v>
      </c>
      <c r="E37" s="12" t="s">
        <v>28</v>
      </c>
      <c r="F37" s="12" t="s">
        <v>29</v>
      </c>
      <c r="G37" s="12" t="s">
        <v>67</v>
      </c>
      <c r="H37" s="16"/>
      <c r="I37" s="16"/>
      <c r="J37" s="15"/>
      <c r="K37" s="14" t="s">
        <v>60</v>
      </c>
      <c r="L37" s="14" t="s">
        <v>32</v>
      </c>
      <c r="M37" s="17">
        <v>45000</v>
      </c>
      <c r="N37" s="89"/>
      <c r="O37" s="89"/>
      <c r="P37" s="91"/>
      <c r="Q37" s="21"/>
      <c r="R37" s="21"/>
      <c r="S37" s="22"/>
      <c r="T37" s="21"/>
      <c r="U37" s="21"/>
      <c r="V37" s="22"/>
      <c r="W37" s="23"/>
      <c r="X37" s="23"/>
      <c r="Y37" s="24"/>
      <c r="Z37" s="25">
        <f t="shared" si="2"/>
        <v>0</v>
      </c>
      <c r="AA37" s="25">
        <f t="shared" si="3"/>
        <v>45000</v>
      </c>
      <c r="AB37" s="26"/>
      <c r="AC37" s="26"/>
      <c r="AD37" s="26"/>
      <c r="AE37" s="26"/>
      <c r="AF37" s="27"/>
      <c r="AG37" s="26"/>
      <c r="AH37" s="26"/>
      <c r="AI37" s="26"/>
      <c r="AJ37" s="26"/>
      <c r="AK37" s="26"/>
      <c r="AL37" s="26"/>
    </row>
    <row r="38" spans="1:38" ht="13" x14ac:dyDescent="0.25">
      <c r="A38" s="174" t="str">
        <f t="shared" si="0"/>
        <v>[提取结果.xlsx]02-关联交易等事项统计表-集团总部-2内部关联交易</v>
      </c>
      <c r="B38" s="11">
        <v>35</v>
      </c>
      <c r="C38" s="12" t="str">
        <f t="shared" si="1"/>
        <v>1级-2级</v>
      </c>
      <c r="D38" s="12" t="s">
        <v>27</v>
      </c>
      <c r="E38" s="12" t="s">
        <v>28</v>
      </c>
      <c r="F38" s="12" t="s">
        <v>29</v>
      </c>
      <c r="G38" s="12" t="s">
        <v>49</v>
      </c>
      <c r="H38" s="16"/>
      <c r="I38" s="16"/>
      <c r="J38" s="15"/>
      <c r="K38" s="14" t="s">
        <v>60</v>
      </c>
      <c r="L38" s="14" t="s">
        <v>32</v>
      </c>
      <c r="M38" s="17">
        <v>82500</v>
      </c>
      <c r="N38" s="89"/>
      <c r="O38" s="89"/>
      <c r="P38" s="91"/>
      <c r="Q38" s="21"/>
      <c r="R38" s="21"/>
      <c r="S38" s="22"/>
      <c r="T38" s="21"/>
      <c r="U38" s="21"/>
      <c r="V38" s="22"/>
      <c r="W38" s="23"/>
      <c r="X38" s="23"/>
      <c r="Y38" s="24"/>
      <c r="Z38" s="25">
        <f t="shared" si="2"/>
        <v>0</v>
      </c>
      <c r="AA38" s="25">
        <f t="shared" si="3"/>
        <v>82500</v>
      </c>
      <c r="AB38" s="26"/>
      <c r="AC38" s="26"/>
      <c r="AD38" s="26"/>
      <c r="AE38" s="26"/>
      <c r="AF38" s="27"/>
      <c r="AG38" s="26"/>
      <c r="AH38" s="26"/>
      <c r="AI38" s="26"/>
      <c r="AJ38" s="26"/>
      <c r="AK38" s="26"/>
      <c r="AL38" s="26"/>
    </row>
    <row r="39" spans="1:38" ht="14.5" x14ac:dyDescent="0.25">
      <c r="A39" s="174" t="str">
        <f t="shared" si="0"/>
        <v>[提取结果.xlsx]02-关联交易等事项统计表-集团总部-2内部关联交易</v>
      </c>
      <c r="B39" s="11">
        <v>36</v>
      </c>
      <c r="C39" s="12" t="str">
        <f t="shared" si="1"/>
        <v>1级-4级</v>
      </c>
      <c r="D39" s="12" t="s">
        <v>27</v>
      </c>
      <c r="E39" s="12" t="s">
        <v>28</v>
      </c>
      <c r="F39" s="12" t="s">
        <v>37</v>
      </c>
      <c r="G39" s="12" t="s">
        <v>42</v>
      </c>
      <c r="H39" s="16"/>
      <c r="I39" s="16"/>
      <c r="J39" s="15"/>
      <c r="K39" s="28" t="s">
        <v>68</v>
      </c>
      <c r="L39" s="28" t="s">
        <v>69</v>
      </c>
      <c r="M39" s="17">
        <v>2615094.2400000002</v>
      </c>
      <c r="N39" s="89"/>
      <c r="O39" s="90"/>
      <c r="P39" s="91"/>
      <c r="Q39" s="21"/>
      <c r="R39" s="21"/>
      <c r="S39" s="22"/>
      <c r="T39" s="21"/>
      <c r="U39" s="21"/>
      <c r="V39" s="22"/>
      <c r="W39" s="23"/>
      <c r="X39" s="23"/>
      <c r="Y39" s="24"/>
      <c r="Z39" s="25">
        <f t="shared" si="2"/>
        <v>0</v>
      </c>
      <c r="AA39" s="25">
        <f t="shared" si="3"/>
        <v>2615094.2400000002</v>
      </c>
      <c r="AB39" s="26"/>
      <c r="AC39" s="26"/>
      <c r="AD39" s="26"/>
      <c r="AE39" s="26"/>
      <c r="AF39" s="27"/>
      <c r="AG39" s="26"/>
      <c r="AH39" s="26"/>
      <c r="AI39" s="26"/>
      <c r="AJ39" s="26"/>
      <c r="AK39" s="26"/>
      <c r="AL39" s="26"/>
    </row>
    <row r="40" spans="1:38" ht="13" x14ac:dyDescent="0.25">
      <c r="A40" s="173" t="str">
        <f t="shared" ref="A40:A91" si="4">HYPERLINK("C:\Users\chizh\Desktop\ffcell\提取结果.xlsx#'02-关联交易等事项统计表-轻出公司-2内部关联交易'!A1","[提取结果.xlsx]02-关联交易等事项统计表-轻出公司-2内部关联交易")</f>
        <v>[提取结果.xlsx]02-关联交易等事项统计表-轻出公司-2内部关联交易</v>
      </c>
      <c r="B40" s="11">
        <v>37</v>
      </c>
      <c r="C40" s="12" t="str">
        <f t="shared" si="1"/>
        <v>3级-3级</v>
      </c>
      <c r="D40" s="12" t="s">
        <v>79</v>
      </c>
      <c r="E40" s="12" t="s">
        <v>80</v>
      </c>
      <c r="F40" s="12" t="s">
        <v>79</v>
      </c>
      <c r="G40" s="183" t="s">
        <v>81</v>
      </c>
      <c r="H40" s="14" t="s">
        <v>82</v>
      </c>
      <c r="I40" s="16" t="s">
        <v>83</v>
      </c>
      <c r="J40" s="15">
        <v>1548490.54</v>
      </c>
      <c r="K40" s="16"/>
      <c r="L40" s="16"/>
      <c r="M40" s="17"/>
      <c r="N40" s="89"/>
      <c r="O40" s="90"/>
      <c r="P40" s="91"/>
      <c r="Q40" s="21"/>
      <c r="R40" s="21"/>
      <c r="S40" s="22"/>
      <c r="T40" s="21"/>
      <c r="U40" s="21" t="s">
        <v>84</v>
      </c>
      <c r="V40" s="22">
        <v>1548490.54</v>
      </c>
      <c r="W40" s="23"/>
      <c r="X40" s="23"/>
      <c r="Y40" s="24"/>
      <c r="Z40" s="25">
        <f t="shared" si="2"/>
        <v>0</v>
      </c>
      <c r="AA40" s="25">
        <f t="shared" si="3"/>
        <v>0</v>
      </c>
      <c r="AB40" s="26"/>
      <c r="AC40" s="26"/>
      <c r="AD40" s="26" t="s">
        <v>85</v>
      </c>
      <c r="AE40" s="26"/>
      <c r="AF40" s="27">
        <v>1548490.54</v>
      </c>
      <c r="AG40" s="26"/>
      <c r="AH40" s="26" t="s">
        <v>86</v>
      </c>
      <c r="AI40" s="26">
        <v>1548490.54</v>
      </c>
      <c r="AJ40" s="26"/>
      <c r="AK40" s="26"/>
      <c r="AL40" s="26"/>
    </row>
    <row r="41" spans="1:38" ht="13" x14ac:dyDescent="0.25">
      <c r="A41" s="174" t="str">
        <f t="shared" si="4"/>
        <v>[提取结果.xlsx]02-关联交易等事项统计表-轻出公司-2内部关联交易</v>
      </c>
      <c r="B41" s="11">
        <v>38</v>
      </c>
      <c r="C41" s="12" t="str">
        <f t="shared" si="1"/>
        <v>2级-3级</v>
      </c>
      <c r="D41" s="12" t="s">
        <v>87</v>
      </c>
      <c r="E41" s="12" t="s">
        <v>47</v>
      </c>
      <c r="F41" s="12" t="s">
        <v>79</v>
      </c>
      <c r="G41" s="183" t="s">
        <v>81</v>
      </c>
      <c r="H41" s="14" t="s">
        <v>82</v>
      </c>
      <c r="I41" s="16" t="s">
        <v>83</v>
      </c>
      <c r="J41" s="15">
        <v>1353903.3</v>
      </c>
      <c r="K41" s="16"/>
      <c r="L41" s="16"/>
      <c r="M41" s="17"/>
      <c r="N41" s="89"/>
      <c r="O41" s="90"/>
      <c r="P41" s="91"/>
      <c r="Q41" s="21"/>
      <c r="R41" s="21"/>
      <c r="S41" s="22"/>
      <c r="T41" s="21"/>
      <c r="U41" s="21" t="s">
        <v>84</v>
      </c>
      <c r="V41" s="22">
        <v>1353903.3</v>
      </c>
      <c r="W41" s="23"/>
      <c r="X41" s="23"/>
      <c r="Y41" s="24"/>
      <c r="Z41" s="25">
        <f t="shared" si="2"/>
        <v>0</v>
      </c>
      <c r="AA41" s="25">
        <f t="shared" si="3"/>
        <v>0</v>
      </c>
      <c r="AB41" s="26"/>
      <c r="AC41" s="26"/>
      <c r="AD41" s="26" t="s">
        <v>85</v>
      </c>
      <c r="AE41" s="26"/>
      <c r="AF41" s="27">
        <v>1353903.3</v>
      </c>
      <c r="AG41" s="26"/>
      <c r="AH41" s="26" t="s">
        <v>86</v>
      </c>
      <c r="AI41" s="26">
        <v>1353903.3</v>
      </c>
      <c r="AJ41" s="26"/>
      <c r="AK41" s="26"/>
      <c r="AL41" s="26"/>
    </row>
    <row r="42" spans="1:38" ht="13" x14ac:dyDescent="0.25">
      <c r="A42" s="174" t="str">
        <f t="shared" si="4"/>
        <v>[提取结果.xlsx]02-关联交易等事项统计表-轻出公司-2内部关联交易</v>
      </c>
      <c r="B42" s="11">
        <v>39</v>
      </c>
      <c r="C42" s="12" t="str">
        <f t="shared" si="1"/>
        <v>3级-3级</v>
      </c>
      <c r="D42" s="12" t="s">
        <v>79</v>
      </c>
      <c r="E42" s="12" t="s">
        <v>88</v>
      </c>
      <c r="F42" s="12" t="s">
        <v>79</v>
      </c>
      <c r="G42" s="183" t="s">
        <v>81</v>
      </c>
      <c r="H42" s="14" t="s">
        <v>82</v>
      </c>
      <c r="I42" s="16" t="s">
        <v>83</v>
      </c>
      <c r="J42" s="15">
        <v>1251764.92</v>
      </c>
      <c r="K42" s="16"/>
      <c r="L42" s="16"/>
      <c r="M42" s="17"/>
      <c r="N42" s="89"/>
      <c r="O42" s="90"/>
      <c r="P42" s="91"/>
      <c r="Q42" s="21"/>
      <c r="R42" s="21"/>
      <c r="S42" s="22"/>
      <c r="T42" s="21"/>
      <c r="U42" s="21" t="s">
        <v>84</v>
      </c>
      <c r="V42" s="22">
        <f>J42</f>
        <v>1251764.92</v>
      </c>
      <c r="W42" s="23"/>
      <c r="X42" s="23"/>
      <c r="Y42" s="24"/>
      <c r="Z42" s="25">
        <f t="shared" si="2"/>
        <v>0</v>
      </c>
      <c r="AA42" s="25">
        <f t="shared" si="3"/>
        <v>0</v>
      </c>
      <c r="AB42" s="26"/>
      <c r="AC42" s="26"/>
      <c r="AD42" s="26" t="s">
        <v>85</v>
      </c>
      <c r="AE42" s="26"/>
      <c r="AF42" s="27">
        <f>J42</f>
        <v>1251764.92</v>
      </c>
      <c r="AG42" s="26"/>
      <c r="AH42" s="26" t="s">
        <v>86</v>
      </c>
      <c r="AI42" s="36">
        <f>AF42</f>
        <v>1251764.92</v>
      </c>
      <c r="AJ42" s="26"/>
      <c r="AK42" s="26"/>
      <c r="AL42" s="26"/>
    </row>
    <row r="43" spans="1:38" ht="13" x14ac:dyDescent="0.25">
      <c r="A43" s="174" t="str">
        <f t="shared" si="4"/>
        <v>[提取结果.xlsx]02-关联交易等事项统计表-轻出公司-2内部关联交易</v>
      </c>
      <c r="B43" s="11">
        <v>40</v>
      </c>
      <c r="C43" s="12" t="str">
        <f t="shared" si="1"/>
        <v>3级-3级</v>
      </c>
      <c r="D43" s="12" t="s">
        <v>79</v>
      </c>
      <c r="E43" s="12" t="s">
        <v>80</v>
      </c>
      <c r="F43" s="12" t="s">
        <v>79</v>
      </c>
      <c r="G43" s="183" t="s">
        <v>89</v>
      </c>
      <c r="H43" s="14" t="s">
        <v>82</v>
      </c>
      <c r="I43" s="16" t="s">
        <v>83</v>
      </c>
      <c r="J43" s="15">
        <v>451672.72</v>
      </c>
      <c r="K43" s="16"/>
      <c r="L43" s="16"/>
      <c r="M43" s="17"/>
      <c r="N43" s="89"/>
      <c r="O43" s="90"/>
      <c r="P43" s="91"/>
      <c r="Q43" s="21"/>
      <c r="R43" s="21"/>
      <c r="S43" s="22"/>
      <c r="T43" s="21"/>
      <c r="U43" s="21" t="s">
        <v>84</v>
      </c>
      <c r="V43" s="22">
        <v>451672.72</v>
      </c>
      <c r="W43" s="23"/>
      <c r="X43" s="23"/>
      <c r="Y43" s="24"/>
      <c r="Z43" s="25">
        <f t="shared" si="2"/>
        <v>0</v>
      </c>
      <c r="AA43" s="25">
        <f t="shared" si="3"/>
        <v>0</v>
      </c>
      <c r="AB43" s="26"/>
      <c r="AC43" s="26"/>
      <c r="AD43" s="26" t="s">
        <v>85</v>
      </c>
      <c r="AE43" s="26"/>
      <c r="AF43" s="27">
        <f>V43</f>
        <v>451672.72</v>
      </c>
      <c r="AG43" s="26"/>
      <c r="AH43" s="26" t="s">
        <v>86</v>
      </c>
      <c r="AI43" s="37">
        <f>V43</f>
        <v>451672.72</v>
      </c>
      <c r="AJ43" s="26"/>
      <c r="AK43" s="26"/>
      <c r="AL43" s="26"/>
    </row>
    <row r="44" spans="1:38" ht="13" x14ac:dyDescent="0.25">
      <c r="A44" s="174" t="str">
        <f t="shared" si="4"/>
        <v>[提取结果.xlsx]02-关联交易等事项统计表-轻出公司-2内部关联交易</v>
      </c>
      <c r="B44" s="11">
        <v>41</v>
      </c>
      <c r="C44" s="12" t="str">
        <f t="shared" si="1"/>
        <v>3级-3级</v>
      </c>
      <c r="D44" s="12" t="s">
        <v>79</v>
      </c>
      <c r="E44" s="12" t="s">
        <v>80</v>
      </c>
      <c r="F44" s="12" t="s">
        <v>79</v>
      </c>
      <c r="G44" s="183" t="s">
        <v>90</v>
      </c>
      <c r="H44" s="14" t="s">
        <v>82</v>
      </c>
      <c r="I44" s="16" t="s">
        <v>83</v>
      </c>
      <c r="J44" s="15">
        <v>105330.21</v>
      </c>
      <c r="K44" s="16"/>
      <c r="L44" s="16"/>
      <c r="M44" s="17"/>
      <c r="N44" s="89"/>
      <c r="O44" s="89"/>
      <c r="P44" s="91"/>
      <c r="Q44" s="21"/>
      <c r="R44" s="21"/>
      <c r="S44" s="22"/>
      <c r="T44" s="21"/>
      <c r="U44" s="21" t="s">
        <v>84</v>
      </c>
      <c r="V44" s="22">
        <f>J44</f>
        <v>105330.21</v>
      </c>
      <c r="W44" s="23"/>
      <c r="X44" s="23"/>
      <c r="Y44" s="24"/>
      <c r="Z44" s="25">
        <f t="shared" si="2"/>
        <v>0</v>
      </c>
      <c r="AA44" s="25">
        <f t="shared" si="3"/>
        <v>0</v>
      </c>
      <c r="AB44" s="26"/>
      <c r="AC44" s="26"/>
      <c r="AD44" s="26" t="s">
        <v>85</v>
      </c>
      <c r="AE44" s="26"/>
      <c r="AF44" s="27">
        <f>V44</f>
        <v>105330.21</v>
      </c>
      <c r="AG44" s="26"/>
      <c r="AH44" s="26" t="s">
        <v>86</v>
      </c>
      <c r="AI44" s="37">
        <f>V44</f>
        <v>105330.21</v>
      </c>
      <c r="AJ44" s="26"/>
      <c r="AK44" s="26"/>
      <c r="AL44" s="26"/>
    </row>
    <row r="45" spans="1:38" ht="13" x14ac:dyDescent="0.25">
      <c r="A45" s="174" t="str">
        <f t="shared" si="4"/>
        <v>[提取结果.xlsx]02-关联交易等事项统计表-轻出公司-2内部关联交易</v>
      </c>
      <c r="B45" s="11">
        <v>42</v>
      </c>
      <c r="C45" s="12" t="str">
        <f t="shared" si="1"/>
        <v>2级-3级</v>
      </c>
      <c r="D45" s="12" t="s">
        <v>87</v>
      </c>
      <c r="E45" s="12" t="s">
        <v>47</v>
      </c>
      <c r="F45" s="12" t="s">
        <v>79</v>
      </c>
      <c r="G45" s="183" t="s">
        <v>91</v>
      </c>
      <c r="H45" s="14" t="s">
        <v>82</v>
      </c>
      <c r="I45" s="16" t="s">
        <v>83</v>
      </c>
      <c r="J45" s="15">
        <v>23209.11</v>
      </c>
      <c r="K45" s="16"/>
      <c r="L45" s="16"/>
      <c r="M45" s="17"/>
      <c r="N45" s="89"/>
      <c r="O45" s="89"/>
      <c r="P45" s="91"/>
      <c r="Q45" s="21"/>
      <c r="R45" s="21"/>
      <c r="S45" s="22"/>
      <c r="T45" s="21"/>
      <c r="U45" s="21" t="s">
        <v>84</v>
      </c>
      <c r="V45" s="22">
        <f>J45</f>
        <v>23209.11</v>
      </c>
      <c r="W45" s="23"/>
      <c r="X45" s="23"/>
      <c r="Y45" s="24"/>
      <c r="Z45" s="25">
        <f t="shared" si="2"/>
        <v>0</v>
      </c>
      <c r="AA45" s="25">
        <f t="shared" si="3"/>
        <v>0</v>
      </c>
      <c r="AB45" s="26"/>
      <c r="AC45" s="26"/>
      <c r="AD45" s="26" t="s">
        <v>85</v>
      </c>
      <c r="AE45" s="26"/>
      <c r="AF45" s="27">
        <f>V45</f>
        <v>23209.11</v>
      </c>
      <c r="AG45" s="26"/>
      <c r="AH45" s="26" t="s">
        <v>86</v>
      </c>
      <c r="AI45" s="36">
        <f>AF45</f>
        <v>23209.11</v>
      </c>
      <c r="AJ45" s="26"/>
      <c r="AK45" s="26"/>
      <c r="AL45" s="26"/>
    </row>
    <row r="46" spans="1:38" ht="13" x14ac:dyDescent="0.25">
      <c r="A46" s="174" t="str">
        <f t="shared" si="4"/>
        <v>[提取结果.xlsx]02-关联交易等事项统计表-轻出公司-2内部关联交易</v>
      </c>
      <c r="B46" s="11">
        <v>43</v>
      </c>
      <c r="C46" s="12" t="str">
        <f t="shared" si="1"/>
        <v>3级-3级</v>
      </c>
      <c r="D46" s="12" t="s">
        <v>79</v>
      </c>
      <c r="E46" s="12" t="s">
        <v>88</v>
      </c>
      <c r="F46" s="12" t="s">
        <v>79</v>
      </c>
      <c r="G46" s="183" t="s">
        <v>92</v>
      </c>
      <c r="H46" s="14" t="s">
        <v>82</v>
      </c>
      <c r="I46" s="16" t="s">
        <v>83</v>
      </c>
      <c r="J46" s="15">
        <v>1367.92</v>
      </c>
      <c r="K46" s="16"/>
      <c r="L46" s="16"/>
      <c r="M46" s="17"/>
      <c r="N46" s="89"/>
      <c r="O46" s="89"/>
      <c r="P46" s="91"/>
      <c r="Q46" s="21"/>
      <c r="R46" s="21"/>
      <c r="S46" s="22"/>
      <c r="T46" s="21"/>
      <c r="U46" s="21" t="s">
        <v>84</v>
      </c>
      <c r="V46" s="22">
        <v>1450</v>
      </c>
      <c r="W46" s="23"/>
      <c r="X46" s="23"/>
      <c r="Y46" s="24"/>
      <c r="Z46" s="25">
        <f t="shared" si="2"/>
        <v>-82.08</v>
      </c>
      <c r="AA46" s="25">
        <f t="shared" si="3"/>
        <v>0</v>
      </c>
      <c r="AB46" s="26"/>
      <c r="AC46" s="26"/>
      <c r="AD46" s="26" t="s">
        <v>85</v>
      </c>
      <c r="AE46" s="26"/>
      <c r="AF46" s="27">
        <v>1367.92</v>
      </c>
      <c r="AG46" s="26"/>
      <c r="AH46" s="26" t="s">
        <v>86</v>
      </c>
      <c r="AI46" s="26">
        <v>1367.92</v>
      </c>
      <c r="AJ46" s="26"/>
      <c r="AK46" s="26"/>
      <c r="AL46" s="26"/>
    </row>
    <row r="47" spans="1:38" ht="13" x14ac:dyDescent="0.25">
      <c r="A47" s="174" t="str">
        <f t="shared" si="4"/>
        <v>[提取结果.xlsx]02-关联交易等事项统计表-轻出公司-2内部关联交易</v>
      </c>
      <c r="B47" s="11">
        <v>44</v>
      </c>
      <c r="C47" s="12" t="str">
        <f t="shared" si="1"/>
        <v>2级-3级</v>
      </c>
      <c r="D47" s="12" t="s">
        <v>87</v>
      </c>
      <c r="E47" s="12" t="s">
        <v>47</v>
      </c>
      <c r="F47" s="12" t="s">
        <v>79</v>
      </c>
      <c r="G47" s="183" t="s">
        <v>91</v>
      </c>
      <c r="H47" s="14" t="s">
        <v>93</v>
      </c>
      <c r="I47" s="16" t="s">
        <v>94</v>
      </c>
      <c r="J47" s="15">
        <v>343566.82</v>
      </c>
      <c r="K47" s="16"/>
      <c r="L47" s="16"/>
      <c r="M47" s="17"/>
      <c r="N47" s="89"/>
      <c r="O47" s="89"/>
      <c r="P47" s="91"/>
      <c r="Q47" s="21"/>
      <c r="R47" s="21"/>
      <c r="S47" s="22"/>
      <c r="T47" s="21"/>
      <c r="U47" s="21" t="s">
        <v>95</v>
      </c>
      <c r="V47" s="22">
        <f>J47</f>
        <v>343566.82</v>
      </c>
      <c r="W47" s="23"/>
      <c r="X47" s="23"/>
      <c r="Y47" s="24"/>
      <c r="Z47" s="25">
        <f t="shared" si="2"/>
        <v>0</v>
      </c>
      <c r="AA47" s="25">
        <f t="shared" si="3"/>
        <v>0</v>
      </c>
      <c r="AB47" s="26"/>
      <c r="AC47" s="26"/>
      <c r="AD47" s="38" t="str">
        <f t="shared" ref="AD47:AD68" si="5">H47</f>
        <v>营业收入-租金收入</v>
      </c>
      <c r="AE47" s="26"/>
      <c r="AF47" s="27">
        <f>V47</f>
        <v>343566.82</v>
      </c>
      <c r="AG47" s="26"/>
      <c r="AH47" s="37" t="str">
        <f t="shared" ref="AH47:AH67" si="6">U47</f>
        <v>管理费用-租赁费</v>
      </c>
      <c r="AI47" s="36">
        <f>AF47</f>
        <v>343566.82</v>
      </c>
      <c r="AJ47" s="26"/>
      <c r="AK47" s="26"/>
      <c r="AL47" s="26"/>
    </row>
    <row r="48" spans="1:38" ht="13" x14ac:dyDescent="0.25">
      <c r="A48" s="174" t="str">
        <f t="shared" si="4"/>
        <v>[提取结果.xlsx]02-关联交易等事项统计表-轻出公司-2内部关联交易</v>
      </c>
      <c r="B48" s="11">
        <v>45</v>
      </c>
      <c r="C48" s="12" t="str">
        <f t="shared" si="1"/>
        <v>2级-3级</v>
      </c>
      <c r="D48" s="12" t="s">
        <v>87</v>
      </c>
      <c r="E48" s="12" t="s">
        <v>47</v>
      </c>
      <c r="F48" s="12" t="s">
        <v>79</v>
      </c>
      <c r="G48" s="183" t="s">
        <v>96</v>
      </c>
      <c r="H48" s="14" t="s">
        <v>93</v>
      </c>
      <c r="I48" s="16" t="s">
        <v>94</v>
      </c>
      <c r="J48" s="15">
        <v>50642.2</v>
      </c>
      <c r="K48" s="16"/>
      <c r="L48" s="16"/>
      <c r="M48" s="17"/>
      <c r="N48" s="89"/>
      <c r="O48" s="89"/>
      <c r="P48" s="91"/>
      <c r="Q48" s="21"/>
      <c r="R48" s="21"/>
      <c r="S48" s="22"/>
      <c r="T48" s="21"/>
      <c r="U48" s="21" t="s">
        <v>95</v>
      </c>
      <c r="V48" s="22">
        <v>55200</v>
      </c>
      <c r="W48" s="23"/>
      <c r="X48" s="23"/>
      <c r="Y48" s="24"/>
      <c r="Z48" s="25">
        <f t="shared" si="2"/>
        <v>-4557.8</v>
      </c>
      <c r="AA48" s="25">
        <f t="shared" si="3"/>
        <v>0</v>
      </c>
      <c r="AB48" s="26"/>
      <c r="AC48" s="26"/>
      <c r="AD48" s="38" t="str">
        <f t="shared" si="5"/>
        <v>营业收入-租金收入</v>
      </c>
      <c r="AE48" s="26"/>
      <c r="AF48" s="27">
        <f>J48</f>
        <v>50642.2</v>
      </c>
      <c r="AG48" s="26"/>
      <c r="AH48" s="37" t="str">
        <f t="shared" si="6"/>
        <v>管理费用-租赁费</v>
      </c>
      <c r="AI48" s="36">
        <f>AF48</f>
        <v>50642.2</v>
      </c>
      <c r="AJ48" s="26"/>
      <c r="AK48" s="26"/>
      <c r="AL48" s="26"/>
    </row>
    <row r="49" spans="1:38" ht="13" x14ac:dyDescent="0.25">
      <c r="A49" s="174" t="str">
        <f t="shared" si="4"/>
        <v>[提取结果.xlsx]02-关联交易等事项统计表-轻出公司-2内部关联交易</v>
      </c>
      <c r="B49" s="11">
        <v>46</v>
      </c>
      <c r="C49" s="12" t="str">
        <f t="shared" si="1"/>
        <v>2级-3级</v>
      </c>
      <c r="D49" s="12" t="s">
        <v>87</v>
      </c>
      <c r="E49" s="12" t="s">
        <v>47</v>
      </c>
      <c r="F49" s="12" t="s">
        <v>79</v>
      </c>
      <c r="G49" s="183" t="s">
        <v>80</v>
      </c>
      <c r="H49" s="14" t="s">
        <v>93</v>
      </c>
      <c r="I49" s="16" t="s">
        <v>94</v>
      </c>
      <c r="J49" s="15">
        <v>343566.82</v>
      </c>
      <c r="K49" s="16"/>
      <c r="L49" s="16"/>
      <c r="M49" s="17"/>
      <c r="N49" s="89"/>
      <c r="O49" s="89"/>
      <c r="P49" s="91"/>
      <c r="Q49" s="21"/>
      <c r="R49" s="21"/>
      <c r="S49" s="22"/>
      <c r="T49" s="21"/>
      <c r="U49" s="21" t="s">
        <v>95</v>
      </c>
      <c r="V49" s="22">
        <f>J49</f>
        <v>343566.82</v>
      </c>
      <c r="W49" s="23"/>
      <c r="X49" s="23"/>
      <c r="Y49" s="24"/>
      <c r="Z49" s="25">
        <f t="shared" si="2"/>
        <v>0</v>
      </c>
      <c r="AA49" s="25">
        <f t="shared" si="3"/>
        <v>0</v>
      </c>
      <c r="AB49" s="26"/>
      <c r="AC49" s="26"/>
      <c r="AD49" s="38" t="str">
        <f t="shared" si="5"/>
        <v>营业收入-租金收入</v>
      </c>
      <c r="AE49" s="26"/>
      <c r="AF49" s="27">
        <f>V49</f>
        <v>343566.82</v>
      </c>
      <c r="AG49" s="26"/>
      <c r="AH49" s="37" t="str">
        <f t="shared" si="6"/>
        <v>管理费用-租赁费</v>
      </c>
      <c r="AI49" s="37">
        <f>V49</f>
        <v>343566.82</v>
      </c>
      <c r="AJ49" s="26"/>
      <c r="AK49" s="26"/>
      <c r="AL49" s="26"/>
    </row>
    <row r="50" spans="1:38" ht="13" x14ac:dyDescent="0.25">
      <c r="A50" s="174" t="str">
        <f t="shared" si="4"/>
        <v>[提取结果.xlsx]02-关联交易等事项统计表-轻出公司-2内部关联交易</v>
      </c>
      <c r="B50" s="11">
        <v>47</v>
      </c>
      <c r="C50" s="12" t="str">
        <f t="shared" si="1"/>
        <v>2级-3级</v>
      </c>
      <c r="D50" s="12" t="s">
        <v>87</v>
      </c>
      <c r="E50" s="12" t="s">
        <v>47</v>
      </c>
      <c r="F50" s="12" t="s">
        <v>79</v>
      </c>
      <c r="G50" s="183" t="s">
        <v>92</v>
      </c>
      <c r="H50" s="14" t="s">
        <v>93</v>
      </c>
      <c r="I50" s="16" t="s">
        <v>94</v>
      </c>
      <c r="J50" s="15">
        <v>30385.32</v>
      </c>
      <c r="K50" s="16"/>
      <c r="L50" s="16"/>
      <c r="M50" s="17"/>
      <c r="N50" s="89"/>
      <c r="O50" s="89"/>
      <c r="P50" s="91"/>
      <c r="Q50" s="21"/>
      <c r="R50" s="21"/>
      <c r="S50" s="22"/>
      <c r="T50" s="21"/>
      <c r="U50" s="21" t="s">
        <v>95</v>
      </c>
      <c r="V50" s="22">
        <v>30385.32</v>
      </c>
      <c r="W50" s="23"/>
      <c r="X50" s="23"/>
      <c r="Y50" s="24"/>
      <c r="Z50" s="25">
        <f t="shared" si="2"/>
        <v>0</v>
      </c>
      <c r="AA50" s="25">
        <f t="shared" si="3"/>
        <v>0</v>
      </c>
      <c r="AB50" s="26"/>
      <c r="AC50" s="26"/>
      <c r="AD50" s="38" t="str">
        <f t="shared" si="5"/>
        <v>营业收入-租金收入</v>
      </c>
      <c r="AE50" s="26"/>
      <c r="AF50" s="27">
        <v>30385.32</v>
      </c>
      <c r="AG50" s="26"/>
      <c r="AH50" s="37" t="str">
        <f t="shared" si="6"/>
        <v>管理费用-租赁费</v>
      </c>
      <c r="AI50" s="36">
        <f t="shared" ref="AI50:AI67" si="7">AF50</f>
        <v>30385.32</v>
      </c>
      <c r="AJ50" s="26"/>
      <c r="AK50" s="26"/>
      <c r="AL50" s="26"/>
    </row>
    <row r="51" spans="1:38" ht="13" x14ac:dyDescent="0.25">
      <c r="A51" s="174" t="str">
        <f t="shared" si="4"/>
        <v>[提取结果.xlsx]02-关联交易等事项统计表-轻出公司-2内部关联交易</v>
      </c>
      <c r="B51" s="11">
        <v>48</v>
      </c>
      <c r="C51" s="12" t="str">
        <f t="shared" si="1"/>
        <v>2级-3级</v>
      </c>
      <c r="D51" s="12" t="s">
        <v>87</v>
      </c>
      <c r="E51" s="12" t="s">
        <v>47</v>
      </c>
      <c r="F51" s="12" t="s">
        <v>79</v>
      </c>
      <c r="G51" s="183" t="s">
        <v>97</v>
      </c>
      <c r="H51" s="14" t="s">
        <v>93</v>
      </c>
      <c r="I51" s="16" t="s">
        <v>94</v>
      </c>
      <c r="J51" s="15">
        <v>151926.6</v>
      </c>
      <c r="K51" s="16"/>
      <c r="L51" s="16"/>
      <c r="M51" s="17"/>
      <c r="N51" s="89"/>
      <c r="O51" s="89"/>
      <c r="P51" s="91"/>
      <c r="Q51" s="21"/>
      <c r="R51" s="21"/>
      <c r="S51" s="22"/>
      <c r="T51" s="21"/>
      <c r="U51" s="21" t="s">
        <v>95</v>
      </c>
      <c r="V51" s="22">
        <v>151926.6</v>
      </c>
      <c r="W51" s="23"/>
      <c r="X51" s="23"/>
      <c r="Y51" s="24"/>
      <c r="Z51" s="25">
        <f t="shared" si="2"/>
        <v>0</v>
      </c>
      <c r="AA51" s="25">
        <f t="shared" si="3"/>
        <v>0</v>
      </c>
      <c r="AB51" s="26"/>
      <c r="AC51" s="26"/>
      <c r="AD51" s="38" t="str">
        <f t="shared" si="5"/>
        <v>营业收入-租金收入</v>
      </c>
      <c r="AE51" s="26"/>
      <c r="AF51" s="27">
        <f>V51</f>
        <v>151926.6</v>
      </c>
      <c r="AG51" s="26"/>
      <c r="AH51" s="37" t="str">
        <f t="shared" si="6"/>
        <v>管理费用-租赁费</v>
      </c>
      <c r="AI51" s="36">
        <f t="shared" si="7"/>
        <v>151926.6</v>
      </c>
      <c r="AJ51" s="26"/>
      <c r="AK51" s="26"/>
      <c r="AL51" s="26"/>
    </row>
    <row r="52" spans="1:38" ht="13" x14ac:dyDescent="0.25">
      <c r="A52" s="174" t="str">
        <f t="shared" si="4"/>
        <v>[提取结果.xlsx]02-关联交易等事项统计表-轻出公司-2内部关联交易</v>
      </c>
      <c r="B52" s="11">
        <v>49</v>
      </c>
      <c r="C52" s="12" t="str">
        <f t="shared" si="1"/>
        <v>2级-3级</v>
      </c>
      <c r="D52" s="12" t="s">
        <v>87</v>
      </c>
      <c r="E52" s="12" t="s">
        <v>47</v>
      </c>
      <c r="F52" s="12" t="s">
        <v>79</v>
      </c>
      <c r="G52" s="183" t="s">
        <v>88</v>
      </c>
      <c r="H52" s="14" t="s">
        <v>93</v>
      </c>
      <c r="I52" s="16" t="s">
        <v>94</v>
      </c>
      <c r="J52" s="15">
        <v>465108.12</v>
      </c>
      <c r="K52" s="16"/>
      <c r="L52" s="16"/>
      <c r="M52" s="17"/>
      <c r="N52" s="89"/>
      <c r="O52" s="89"/>
      <c r="P52" s="91"/>
      <c r="Q52" s="21"/>
      <c r="R52" s="21"/>
      <c r="S52" s="22"/>
      <c r="T52" s="21"/>
      <c r="U52" s="21" t="s">
        <v>95</v>
      </c>
      <c r="V52" s="22">
        <v>465108.12</v>
      </c>
      <c r="W52" s="23"/>
      <c r="X52" s="23"/>
      <c r="Y52" s="24"/>
      <c r="Z52" s="25">
        <f t="shared" si="2"/>
        <v>0</v>
      </c>
      <c r="AA52" s="25">
        <f t="shared" si="3"/>
        <v>0</v>
      </c>
      <c r="AB52" s="26"/>
      <c r="AC52" s="26"/>
      <c r="AD52" s="38" t="str">
        <f t="shared" si="5"/>
        <v>营业收入-租金收入</v>
      </c>
      <c r="AE52" s="26"/>
      <c r="AF52" s="27">
        <f>V52</f>
        <v>465108.12</v>
      </c>
      <c r="AG52" s="26"/>
      <c r="AH52" s="37" t="str">
        <f t="shared" si="6"/>
        <v>管理费用-租赁费</v>
      </c>
      <c r="AI52" s="36">
        <f t="shared" si="7"/>
        <v>465108.12</v>
      </c>
      <c r="AJ52" s="26"/>
      <c r="AK52" s="26"/>
      <c r="AL52" s="26"/>
    </row>
    <row r="53" spans="1:38" ht="13" x14ac:dyDescent="0.25">
      <c r="A53" s="174" t="str">
        <f t="shared" si="4"/>
        <v>[提取结果.xlsx]02-关联交易等事项统计表-轻出公司-2内部关联交易</v>
      </c>
      <c r="B53" s="11">
        <v>50</v>
      </c>
      <c r="C53" s="12" t="str">
        <f t="shared" si="1"/>
        <v>2级-3级</v>
      </c>
      <c r="D53" s="12" t="s">
        <v>87</v>
      </c>
      <c r="E53" s="12" t="s">
        <v>47</v>
      </c>
      <c r="F53" s="12" t="s">
        <v>79</v>
      </c>
      <c r="G53" s="183" t="s">
        <v>98</v>
      </c>
      <c r="H53" s="14" t="s">
        <v>93</v>
      </c>
      <c r="I53" s="16" t="s">
        <v>94</v>
      </c>
      <c r="J53" s="15">
        <v>444851.22</v>
      </c>
      <c r="K53" s="16"/>
      <c r="L53" s="16"/>
      <c r="M53" s="17"/>
      <c r="N53" s="89"/>
      <c r="O53" s="90"/>
      <c r="P53" s="91"/>
      <c r="Q53" s="21"/>
      <c r="R53" s="21"/>
      <c r="S53" s="22"/>
      <c r="T53" s="21"/>
      <c r="U53" s="21" t="s">
        <v>95</v>
      </c>
      <c r="V53" s="22">
        <v>444851.22</v>
      </c>
      <c r="W53" s="23"/>
      <c r="X53" s="23"/>
      <c r="Y53" s="24"/>
      <c r="Z53" s="25">
        <f t="shared" si="2"/>
        <v>0</v>
      </c>
      <c r="AA53" s="25">
        <f t="shared" si="3"/>
        <v>0</v>
      </c>
      <c r="AB53" s="26"/>
      <c r="AC53" s="26"/>
      <c r="AD53" s="38" t="str">
        <f t="shared" si="5"/>
        <v>营业收入-租金收入</v>
      </c>
      <c r="AE53" s="26"/>
      <c r="AF53" s="27">
        <f>V53</f>
        <v>444851.22</v>
      </c>
      <c r="AG53" s="26"/>
      <c r="AH53" s="37" t="str">
        <f t="shared" si="6"/>
        <v>管理费用-租赁费</v>
      </c>
      <c r="AI53" s="36">
        <f t="shared" si="7"/>
        <v>444851.22</v>
      </c>
      <c r="AJ53" s="26"/>
      <c r="AK53" s="26"/>
      <c r="AL53" s="26"/>
    </row>
    <row r="54" spans="1:38" ht="13" x14ac:dyDescent="0.25">
      <c r="A54" s="174" t="str">
        <f t="shared" si="4"/>
        <v>[提取结果.xlsx]02-关联交易等事项统计表-轻出公司-2内部关联交易</v>
      </c>
      <c r="B54" s="11">
        <v>51</v>
      </c>
      <c r="C54" s="12" t="str">
        <f t="shared" si="1"/>
        <v>2级-3级</v>
      </c>
      <c r="D54" s="12" t="s">
        <v>87</v>
      </c>
      <c r="E54" s="12" t="s">
        <v>47</v>
      </c>
      <c r="F54" s="12" t="s">
        <v>79</v>
      </c>
      <c r="G54" s="183" t="s">
        <v>81</v>
      </c>
      <c r="H54" s="14" t="s">
        <v>93</v>
      </c>
      <c r="I54" s="16" t="s">
        <v>94</v>
      </c>
      <c r="J54" s="15">
        <v>277731.96000000002</v>
      </c>
      <c r="K54" s="16"/>
      <c r="L54" s="16"/>
      <c r="M54" s="17"/>
      <c r="N54" s="89"/>
      <c r="O54" s="90"/>
      <c r="P54" s="91"/>
      <c r="Q54" s="21"/>
      <c r="R54" s="21"/>
      <c r="S54" s="22"/>
      <c r="T54" s="21"/>
      <c r="U54" s="21" t="s">
        <v>95</v>
      </c>
      <c r="V54" s="22">
        <v>277731.96000000002</v>
      </c>
      <c r="W54" s="23"/>
      <c r="X54" s="23"/>
      <c r="Y54" s="24"/>
      <c r="Z54" s="25">
        <f t="shared" si="2"/>
        <v>0</v>
      </c>
      <c r="AA54" s="25">
        <f t="shared" si="3"/>
        <v>0</v>
      </c>
      <c r="AB54" s="26"/>
      <c r="AC54" s="26"/>
      <c r="AD54" s="38" t="str">
        <f t="shared" si="5"/>
        <v>营业收入-租金收入</v>
      </c>
      <c r="AE54" s="26"/>
      <c r="AF54" s="27">
        <f>V54</f>
        <v>277731.96000000002</v>
      </c>
      <c r="AG54" s="26"/>
      <c r="AH54" s="37" t="str">
        <f t="shared" si="6"/>
        <v>管理费用-租赁费</v>
      </c>
      <c r="AI54" s="26">
        <f t="shared" si="7"/>
        <v>277731.96000000002</v>
      </c>
      <c r="AJ54" s="26"/>
      <c r="AK54" s="26"/>
      <c r="AL54" s="26"/>
    </row>
    <row r="55" spans="1:38" ht="13" x14ac:dyDescent="0.25">
      <c r="A55" s="174" t="str">
        <f t="shared" si="4"/>
        <v>[提取结果.xlsx]02-关联交易等事项统计表-轻出公司-2内部关联交易</v>
      </c>
      <c r="B55" s="11">
        <v>52</v>
      </c>
      <c r="C55" s="12" t="str">
        <f t="shared" si="1"/>
        <v>2级-3级</v>
      </c>
      <c r="D55" s="12" t="s">
        <v>87</v>
      </c>
      <c r="E55" s="12" t="s">
        <v>47</v>
      </c>
      <c r="F55" s="12" t="s">
        <v>79</v>
      </c>
      <c r="G55" s="183" t="s">
        <v>96</v>
      </c>
      <c r="H55" s="16" t="s">
        <v>99</v>
      </c>
      <c r="I55" s="16" t="s">
        <v>100</v>
      </c>
      <c r="J55" s="15">
        <v>2830.19</v>
      </c>
      <c r="K55" s="16"/>
      <c r="L55" s="16"/>
      <c r="M55" s="17"/>
      <c r="N55" s="89"/>
      <c r="O55" s="89"/>
      <c r="P55" s="91"/>
      <c r="Q55" s="21"/>
      <c r="R55" s="21"/>
      <c r="S55" s="22"/>
      <c r="T55" s="21"/>
      <c r="U55" s="21" t="s">
        <v>101</v>
      </c>
      <c r="V55" s="22">
        <v>3000</v>
      </c>
      <c r="W55" s="23"/>
      <c r="X55" s="23"/>
      <c r="Y55" s="24"/>
      <c r="Z55" s="25">
        <f t="shared" si="2"/>
        <v>-169.81</v>
      </c>
      <c r="AA55" s="25">
        <f t="shared" si="3"/>
        <v>0</v>
      </c>
      <c r="AB55" s="26"/>
      <c r="AC55" s="26"/>
      <c r="AD55" s="38" t="str">
        <f t="shared" si="5"/>
        <v>其他业务收入</v>
      </c>
      <c r="AE55" s="26"/>
      <c r="AF55" s="27">
        <f>J55</f>
        <v>2830.19</v>
      </c>
      <c r="AG55" s="26"/>
      <c r="AH55" s="37" t="str">
        <f t="shared" si="6"/>
        <v>管理费用-福利费</v>
      </c>
      <c r="AI55" s="26">
        <f t="shared" si="7"/>
        <v>2830.19</v>
      </c>
      <c r="AJ55" s="26"/>
      <c r="AK55" s="26"/>
      <c r="AL55" s="26"/>
    </row>
    <row r="56" spans="1:38" ht="13" x14ac:dyDescent="0.25">
      <c r="A56" s="174" t="str">
        <f t="shared" si="4"/>
        <v>[提取结果.xlsx]02-关联交易等事项统计表-轻出公司-2内部关联交易</v>
      </c>
      <c r="B56" s="11">
        <v>53</v>
      </c>
      <c r="C56" s="12" t="str">
        <f t="shared" si="1"/>
        <v>2级-3级</v>
      </c>
      <c r="D56" s="12" t="s">
        <v>87</v>
      </c>
      <c r="E56" s="12" t="s">
        <v>47</v>
      </c>
      <c r="F56" s="12" t="s">
        <v>79</v>
      </c>
      <c r="G56" s="183" t="s">
        <v>91</v>
      </c>
      <c r="H56" s="16" t="s">
        <v>102</v>
      </c>
      <c r="I56" s="16"/>
      <c r="J56" s="15">
        <v>1375.22</v>
      </c>
      <c r="K56" s="16"/>
      <c r="L56" s="16"/>
      <c r="M56" s="17"/>
      <c r="N56" s="89"/>
      <c r="O56" s="89"/>
      <c r="P56" s="91"/>
      <c r="Q56" s="21"/>
      <c r="R56" s="21"/>
      <c r="S56" s="22"/>
      <c r="T56" s="21"/>
      <c r="U56" s="21" t="s">
        <v>103</v>
      </c>
      <c r="V56" s="22">
        <v>1375.22</v>
      </c>
      <c r="W56" s="23"/>
      <c r="X56" s="23"/>
      <c r="Y56" s="24"/>
      <c r="Z56" s="25">
        <f t="shared" si="2"/>
        <v>0</v>
      </c>
      <c r="AA56" s="25">
        <f t="shared" si="3"/>
        <v>0</v>
      </c>
      <c r="AB56" s="26"/>
      <c r="AC56" s="26"/>
      <c r="AD56" s="26" t="str">
        <f t="shared" si="5"/>
        <v>营业收入-内销</v>
      </c>
      <c r="AE56" s="26"/>
      <c r="AF56" s="27">
        <f>J56</f>
        <v>1375.22</v>
      </c>
      <c r="AG56" s="26"/>
      <c r="AH56" s="26" t="str">
        <f t="shared" si="6"/>
        <v>管理费用-业务招待费</v>
      </c>
      <c r="AI56" s="26">
        <f t="shared" si="7"/>
        <v>1375.22</v>
      </c>
      <c r="AJ56" s="26"/>
      <c r="AK56" s="26"/>
      <c r="AL56" s="26"/>
    </row>
    <row r="57" spans="1:38" ht="13" x14ac:dyDescent="0.25">
      <c r="A57" s="174" t="str">
        <f t="shared" si="4"/>
        <v>[提取结果.xlsx]02-关联交易等事项统计表-轻出公司-2内部关联交易</v>
      </c>
      <c r="B57" s="11">
        <v>54</v>
      </c>
      <c r="C57" s="12" t="str">
        <f t="shared" si="1"/>
        <v>3级-3级</v>
      </c>
      <c r="D57" s="12" t="s">
        <v>79</v>
      </c>
      <c r="E57" s="12" t="s">
        <v>88</v>
      </c>
      <c r="F57" s="12" t="s">
        <v>79</v>
      </c>
      <c r="G57" s="183" t="s">
        <v>80</v>
      </c>
      <c r="H57" s="16" t="s">
        <v>104</v>
      </c>
      <c r="I57" s="16"/>
      <c r="J57" s="15">
        <v>917973.3</v>
      </c>
      <c r="K57" s="16"/>
      <c r="L57" s="16"/>
      <c r="M57" s="17"/>
      <c r="N57" s="89"/>
      <c r="O57" s="89"/>
      <c r="P57" s="91"/>
      <c r="Q57" s="21"/>
      <c r="R57" s="21"/>
      <c r="S57" s="22"/>
      <c r="T57" s="21"/>
      <c r="U57" s="21" t="s">
        <v>105</v>
      </c>
      <c r="V57" s="22">
        <v>917973.3</v>
      </c>
      <c r="W57" s="23"/>
      <c r="X57" s="23"/>
      <c r="Y57" s="24"/>
      <c r="Z57" s="25">
        <f t="shared" si="2"/>
        <v>0</v>
      </c>
      <c r="AA57" s="25">
        <f t="shared" si="3"/>
        <v>0</v>
      </c>
      <c r="AB57" s="26"/>
      <c r="AC57" s="26"/>
      <c r="AD57" s="26" t="str">
        <f t="shared" si="5"/>
        <v>其他业务收入-劳务收入</v>
      </c>
      <c r="AE57" s="26"/>
      <c r="AF57" s="27">
        <f>V57</f>
        <v>917973.3</v>
      </c>
      <c r="AG57" s="26"/>
      <c r="AH57" s="26" t="str">
        <f t="shared" si="6"/>
        <v>管理费用-劳务服务费</v>
      </c>
      <c r="AI57" s="36">
        <f t="shared" si="7"/>
        <v>917973.3</v>
      </c>
      <c r="AJ57" s="26"/>
      <c r="AK57" s="26"/>
      <c r="AL57" s="26"/>
    </row>
    <row r="58" spans="1:38" ht="13" x14ac:dyDescent="0.25">
      <c r="A58" s="174" t="str">
        <f t="shared" si="4"/>
        <v>[提取结果.xlsx]02-关联交易等事项统计表-轻出公司-2内部关联交易</v>
      </c>
      <c r="B58" s="11">
        <v>55</v>
      </c>
      <c r="C58" s="12" t="str">
        <f t="shared" si="1"/>
        <v>3级-3级</v>
      </c>
      <c r="D58" s="12" t="s">
        <v>79</v>
      </c>
      <c r="E58" s="12" t="s">
        <v>90</v>
      </c>
      <c r="F58" s="12" t="s">
        <v>79</v>
      </c>
      <c r="G58" s="183" t="s">
        <v>98</v>
      </c>
      <c r="H58" s="16" t="s">
        <v>104</v>
      </c>
      <c r="I58" s="16"/>
      <c r="J58" s="15">
        <v>890103.59</v>
      </c>
      <c r="K58" s="16"/>
      <c r="L58" s="16"/>
      <c r="M58" s="17"/>
      <c r="N58" s="89"/>
      <c r="O58" s="89"/>
      <c r="P58" s="91"/>
      <c r="Q58" s="21"/>
      <c r="R58" s="21"/>
      <c r="S58" s="22"/>
      <c r="T58" s="21"/>
      <c r="U58" s="21" t="s">
        <v>105</v>
      </c>
      <c r="V58" s="22">
        <v>943509.81</v>
      </c>
      <c r="W58" s="23"/>
      <c r="X58" s="23"/>
      <c r="Y58" s="24"/>
      <c r="Z58" s="25">
        <f t="shared" si="2"/>
        <v>-53406.22</v>
      </c>
      <c r="AA58" s="25">
        <f t="shared" si="3"/>
        <v>0</v>
      </c>
      <c r="AB58" s="26"/>
      <c r="AC58" s="26"/>
      <c r="AD58" s="26" t="str">
        <f t="shared" si="5"/>
        <v>其他业务收入-劳务收入</v>
      </c>
      <c r="AE58" s="26"/>
      <c r="AF58" s="27">
        <f>J58</f>
        <v>890103.59</v>
      </c>
      <c r="AG58" s="26"/>
      <c r="AH58" s="26" t="str">
        <f t="shared" si="6"/>
        <v>管理费用-劳务服务费</v>
      </c>
      <c r="AI58" s="36">
        <f t="shared" si="7"/>
        <v>890103.59</v>
      </c>
      <c r="AJ58" s="26"/>
      <c r="AK58" s="26"/>
      <c r="AL58" s="26"/>
    </row>
    <row r="59" spans="1:38" ht="13" x14ac:dyDescent="0.25">
      <c r="A59" s="174" t="str">
        <f t="shared" si="4"/>
        <v>[提取结果.xlsx]02-关联交易等事项统计表-轻出公司-2内部关联交易</v>
      </c>
      <c r="B59" s="11">
        <v>56</v>
      </c>
      <c r="C59" s="12" t="str">
        <f t="shared" si="1"/>
        <v>3级-3级</v>
      </c>
      <c r="D59" s="12" t="s">
        <v>79</v>
      </c>
      <c r="E59" s="12" t="s">
        <v>106</v>
      </c>
      <c r="F59" s="12" t="s">
        <v>79</v>
      </c>
      <c r="G59" s="183" t="s">
        <v>81</v>
      </c>
      <c r="H59" s="16" t="s">
        <v>107</v>
      </c>
      <c r="I59" s="16"/>
      <c r="J59" s="15">
        <v>4747306.28</v>
      </c>
      <c r="K59" s="16"/>
      <c r="L59" s="16"/>
      <c r="M59" s="17"/>
      <c r="N59" s="89"/>
      <c r="O59" s="89"/>
      <c r="P59" s="91"/>
      <c r="Q59" s="21"/>
      <c r="R59" s="21"/>
      <c r="S59" s="22"/>
      <c r="T59" s="21"/>
      <c r="U59" s="21" t="s">
        <v>108</v>
      </c>
      <c r="V59" s="22">
        <f t="shared" ref="V59:V67" si="8">J59</f>
        <v>4747306.28</v>
      </c>
      <c r="W59" s="23"/>
      <c r="X59" s="23"/>
      <c r="Y59" s="24"/>
      <c r="Z59" s="25">
        <f t="shared" si="2"/>
        <v>0</v>
      </c>
      <c r="AA59" s="25">
        <f t="shared" si="3"/>
        <v>0</v>
      </c>
      <c r="AB59" s="26"/>
      <c r="AC59" s="26"/>
      <c r="AD59" s="26" t="str">
        <f t="shared" si="5"/>
        <v>营业收入</v>
      </c>
      <c r="AE59" s="26"/>
      <c r="AF59" s="27">
        <f>V59</f>
        <v>4747306.28</v>
      </c>
      <c r="AG59" s="26"/>
      <c r="AH59" s="26" t="str">
        <f t="shared" si="6"/>
        <v>营业成本</v>
      </c>
      <c r="AI59" s="36">
        <f t="shared" si="7"/>
        <v>4747306.28</v>
      </c>
      <c r="AJ59" s="26"/>
      <c r="AK59" s="26"/>
      <c r="AL59" s="26"/>
    </row>
    <row r="60" spans="1:38" ht="13" x14ac:dyDescent="0.25">
      <c r="A60" s="174" t="str">
        <f t="shared" si="4"/>
        <v>[提取结果.xlsx]02-关联交易等事项统计表-轻出公司-2内部关联交易</v>
      </c>
      <c r="B60" s="11">
        <v>57</v>
      </c>
      <c r="C60" s="12" t="str">
        <f t="shared" si="1"/>
        <v>2级-3级</v>
      </c>
      <c r="D60" s="12" t="s">
        <v>87</v>
      </c>
      <c r="E60" s="12" t="s">
        <v>47</v>
      </c>
      <c r="F60" s="12" t="s">
        <v>79</v>
      </c>
      <c r="G60" s="183" t="s">
        <v>109</v>
      </c>
      <c r="H60" s="16" t="s">
        <v>45</v>
      </c>
      <c r="I60" s="16" t="s">
        <v>110</v>
      </c>
      <c r="J60" s="15">
        <v>6614114.8600000003</v>
      </c>
      <c r="K60" s="16"/>
      <c r="L60" s="16"/>
      <c r="M60" s="17"/>
      <c r="N60" s="89"/>
      <c r="O60" s="89"/>
      <c r="P60" s="91"/>
      <c r="Q60" s="21"/>
      <c r="R60" s="21"/>
      <c r="S60" s="22"/>
      <c r="T60" s="21"/>
      <c r="U60" s="21" t="s">
        <v>111</v>
      </c>
      <c r="V60" s="22">
        <f t="shared" si="8"/>
        <v>6614114.8600000003</v>
      </c>
      <c r="W60" s="23"/>
      <c r="X60" s="23"/>
      <c r="Y60" s="24"/>
      <c r="Z60" s="25">
        <f t="shared" si="2"/>
        <v>0</v>
      </c>
      <c r="AA60" s="25">
        <f t="shared" si="3"/>
        <v>0</v>
      </c>
      <c r="AB60" s="26"/>
      <c r="AC60" s="26"/>
      <c r="AD60" s="26" t="str">
        <f t="shared" si="5"/>
        <v>投资收益</v>
      </c>
      <c r="AE60" s="26"/>
      <c r="AF60" s="27">
        <f t="shared" ref="AF60:AF67" si="9">J60</f>
        <v>6614114.8600000003</v>
      </c>
      <c r="AG60" s="26"/>
      <c r="AH60" s="26" t="str">
        <f t="shared" si="6"/>
        <v>未分配利润</v>
      </c>
      <c r="AI60" s="37">
        <f t="shared" si="7"/>
        <v>6614114.8600000003</v>
      </c>
      <c r="AJ60" s="26"/>
      <c r="AK60" s="26"/>
      <c r="AL60" s="26"/>
    </row>
    <row r="61" spans="1:38" ht="13" x14ac:dyDescent="0.25">
      <c r="A61" s="174" t="str">
        <f t="shared" si="4"/>
        <v>[提取结果.xlsx]02-关联交易等事项统计表-轻出公司-2内部关联交易</v>
      </c>
      <c r="B61" s="11">
        <v>58</v>
      </c>
      <c r="C61" s="12" t="str">
        <f t="shared" si="1"/>
        <v>2级-3级</v>
      </c>
      <c r="D61" s="12" t="s">
        <v>87</v>
      </c>
      <c r="E61" s="12" t="s">
        <v>47</v>
      </c>
      <c r="F61" s="12" t="s">
        <v>79</v>
      </c>
      <c r="G61" s="183" t="s">
        <v>90</v>
      </c>
      <c r="H61" s="16" t="s">
        <v>45</v>
      </c>
      <c r="I61" s="16" t="s">
        <v>110</v>
      </c>
      <c r="J61" s="15">
        <v>288887.53000000003</v>
      </c>
      <c r="K61" s="16"/>
      <c r="L61" s="16"/>
      <c r="M61" s="17"/>
      <c r="N61" s="89"/>
      <c r="O61" s="89"/>
      <c r="P61" s="91"/>
      <c r="Q61" s="21"/>
      <c r="R61" s="21"/>
      <c r="S61" s="22"/>
      <c r="T61" s="21"/>
      <c r="U61" s="21" t="s">
        <v>111</v>
      </c>
      <c r="V61" s="22">
        <f t="shared" si="8"/>
        <v>288887.53000000003</v>
      </c>
      <c r="W61" s="23"/>
      <c r="X61" s="23"/>
      <c r="Y61" s="24"/>
      <c r="Z61" s="25">
        <f t="shared" si="2"/>
        <v>0</v>
      </c>
      <c r="AA61" s="25">
        <f t="shared" si="3"/>
        <v>0</v>
      </c>
      <c r="AB61" s="26"/>
      <c r="AC61" s="26"/>
      <c r="AD61" s="26" t="str">
        <f t="shared" si="5"/>
        <v>投资收益</v>
      </c>
      <c r="AE61" s="26"/>
      <c r="AF61" s="27">
        <f t="shared" si="9"/>
        <v>288887.53000000003</v>
      </c>
      <c r="AG61" s="26"/>
      <c r="AH61" s="26" t="str">
        <f t="shared" si="6"/>
        <v>未分配利润</v>
      </c>
      <c r="AI61" s="37">
        <f t="shared" si="7"/>
        <v>288887.53000000003</v>
      </c>
      <c r="AJ61" s="26"/>
      <c r="AK61" s="26"/>
      <c r="AL61" s="26"/>
    </row>
    <row r="62" spans="1:38" ht="13" x14ac:dyDescent="0.25">
      <c r="A62" s="174" t="str">
        <f t="shared" si="4"/>
        <v>[提取结果.xlsx]02-关联交易等事项统计表-轻出公司-2内部关联交易</v>
      </c>
      <c r="B62" s="11">
        <v>59</v>
      </c>
      <c r="C62" s="12" t="str">
        <f t="shared" si="1"/>
        <v>2级-3级</v>
      </c>
      <c r="D62" s="12" t="s">
        <v>87</v>
      </c>
      <c r="E62" s="12" t="s">
        <v>47</v>
      </c>
      <c r="F62" s="12" t="s">
        <v>79</v>
      </c>
      <c r="G62" s="183" t="s">
        <v>80</v>
      </c>
      <c r="H62" s="16" t="s">
        <v>45</v>
      </c>
      <c r="I62" s="16" t="s">
        <v>110</v>
      </c>
      <c r="J62" s="15">
        <v>3208316.83</v>
      </c>
      <c r="K62" s="16"/>
      <c r="L62" s="16"/>
      <c r="M62" s="17"/>
      <c r="N62" s="89"/>
      <c r="O62" s="89"/>
      <c r="P62" s="91"/>
      <c r="Q62" s="21"/>
      <c r="R62" s="21"/>
      <c r="S62" s="22"/>
      <c r="T62" s="21"/>
      <c r="U62" s="21" t="s">
        <v>111</v>
      </c>
      <c r="V62" s="22">
        <f t="shared" si="8"/>
        <v>3208316.83</v>
      </c>
      <c r="W62" s="23"/>
      <c r="X62" s="23"/>
      <c r="Y62" s="24"/>
      <c r="Z62" s="25">
        <f t="shared" si="2"/>
        <v>0</v>
      </c>
      <c r="AA62" s="25">
        <f t="shared" si="3"/>
        <v>0</v>
      </c>
      <c r="AB62" s="26"/>
      <c r="AC62" s="26"/>
      <c r="AD62" s="26" t="str">
        <f t="shared" si="5"/>
        <v>投资收益</v>
      </c>
      <c r="AE62" s="26"/>
      <c r="AF62" s="27">
        <f t="shared" si="9"/>
        <v>3208316.83</v>
      </c>
      <c r="AG62" s="26"/>
      <c r="AH62" s="26" t="str">
        <f t="shared" si="6"/>
        <v>未分配利润</v>
      </c>
      <c r="AI62" s="37">
        <f t="shared" si="7"/>
        <v>3208316.83</v>
      </c>
      <c r="AJ62" s="26"/>
      <c r="AK62" s="26"/>
      <c r="AL62" s="26"/>
    </row>
    <row r="63" spans="1:38" ht="13" x14ac:dyDescent="0.25">
      <c r="A63" s="174" t="str">
        <f t="shared" si="4"/>
        <v>[提取结果.xlsx]02-关联交易等事项统计表-轻出公司-2内部关联交易</v>
      </c>
      <c r="B63" s="11">
        <v>60</v>
      </c>
      <c r="C63" s="12" t="str">
        <f t="shared" si="1"/>
        <v>2级-3级</v>
      </c>
      <c r="D63" s="12" t="s">
        <v>87</v>
      </c>
      <c r="E63" s="12" t="s">
        <v>47</v>
      </c>
      <c r="F63" s="12" t="s">
        <v>79</v>
      </c>
      <c r="G63" s="183" t="s">
        <v>88</v>
      </c>
      <c r="H63" s="16" t="s">
        <v>45</v>
      </c>
      <c r="I63" s="16" t="s">
        <v>110</v>
      </c>
      <c r="J63" s="15">
        <v>652521.48</v>
      </c>
      <c r="K63" s="16"/>
      <c r="L63" s="16"/>
      <c r="M63" s="17"/>
      <c r="N63" s="89"/>
      <c r="O63" s="89"/>
      <c r="P63" s="91"/>
      <c r="Q63" s="21"/>
      <c r="R63" s="21"/>
      <c r="S63" s="22"/>
      <c r="T63" s="21"/>
      <c r="U63" s="21" t="s">
        <v>111</v>
      </c>
      <c r="V63" s="22">
        <f t="shared" si="8"/>
        <v>652521.48</v>
      </c>
      <c r="W63" s="23"/>
      <c r="X63" s="23"/>
      <c r="Y63" s="24"/>
      <c r="Z63" s="25">
        <f t="shared" si="2"/>
        <v>0</v>
      </c>
      <c r="AA63" s="25">
        <f t="shared" si="3"/>
        <v>0</v>
      </c>
      <c r="AB63" s="26"/>
      <c r="AC63" s="26"/>
      <c r="AD63" s="26" t="str">
        <f t="shared" si="5"/>
        <v>投资收益</v>
      </c>
      <c r="AE63" s="26"/>
      <c r="AF63" s="27">
        <f t="shared" si="9"/>
        <v>652521.48</v>
      </c>
      <c r="AG63" s="26"/>
      <c r="AH63" s="26" t="str">
        <f t="shared" si="6"/>
        <v>未分配利润</v>
      </c>
      <c r="AI63" s="37">
        <f t="shared" si="7"/>
        <v>652521.48</v>
      </c>
      <c r="AJ63" s="26"/>
      <c r="AK63" s="26"/>
      <c r="AL63" s="26"/>
    </row>
    <row r="64" spans="1:38" ht="13" x14ac:dyDescent="0.25">
      <c r="A64" s="174" t="str">
        <f t="shared" si="4"/>
        <v>[提取结果.xlsx]02-关联交易等事项统计表-轻出公司-2内部关联交易</v>
      </c>
      <c r="B64" s="11">
        <v>61</v>
      </c>
      <c r="C64" s="12" t="str">
        <f t="shared" si="1"/>
        <v>2级-3级</v>
      </c>
      <c r="D64" s="12" t="s">
        <v>87</v>
      </c>
      <c r="E64" s="12" t="s">
        <v>47</v>
      </c>
      <c r="F64" s="12" t="s">
        <v>79</v>
      </c>
      <c r="G64" s="183" t="s">
        <v>91</v>
      </c>
      <c r="H64" s="16" t="s">
        <v>45</v>
      </c>
      <c r="I64" s="16" t="s">
        <v>110</v>
      </c>
      <c r="J64" s="15">
        <v>970781.41</v>
      </c>
      <c r="K64" s="16"/>
      <c r="L64" s="16"/>
      <c r="M64" s="17"/>
      <c r="N64" s="89"/>
      <c r="O64" s="90"/>
      <c r="P64" s="91"/>
      <c r="Q64" s="21"/>
      <c r="R64" s="21"/>
      <c r="S64" s="22"/>
      <c r="T64" s="21"/>
      <c r="U64" s="21" t="s">
        <v>111</v>
      </c>
      <c r="V64" s="22">
        <f t="shared" si="8"/>
        <v>970781.41</v>
      </c>
      <c r="W64" s="23"/>
      <c r="X64" s="23"/>
      <c r="Y64" s="24"/>
      <c r="Z64" s="25">
        <f t="shared" si="2"/>
        <v>0</v>
      </c>
      <c r="AA64" s="25">
        <f t="shared" si="3"/>
        <v>0</v>
      </c>
      <c r="AB64" s="26"/>
      <c r="AC64" s="26"/>
      <c r="AD64" s="26" t="str">
        <f t="shared" si="5"/>
        <v>投资收益</v>
      </c>
      <c r="AE64" s="26"/>
      <c r="AF64" s="27">
        <f t="shared" si="9"/>
        <v>970781.41</v>
      </c>
      <c r="AG64" s="26"/>
      <c r="AH64" s="26" t="str">
        <f t="shared" si="6"/>
        <v>未分配利润</v>
      </c>
      <c r="AI64" s="37">
        <f t="shared" si="7"/>
        <v>970781.41</v>
      </c>
      <c r="AJ64" s="26"/>
      <c r="AK64" s="26"/>
      <c r="AL64" s="26"/>
    </row>
    <row r="65" spans="1:38" ht="13" x14ac:dyDescent="0.25">
      <c r="A65" s="174" t="str">
        <f t="shared" si="4"/>
        <v>[提取结果.xlsx]02-关联交易等事项统计表-轻出公司-2内部关联交易</v>
      </c>
      <c r="B65" s="11">
        <v>62</v>
      </c>
      <c r="C65" s="12" t="str">
        <f t="shared" si="1"/>
        <v>2级-3级</v>
      </c>
      <c r="D65" s="12" t="s">
        <v>87</v>
      </c>
      <c r="E65" s="12" t="s">
        <v>47</v>
      </c>
      <c r="F65" s="12" t="s">
        <v>79</v>
      </c>
      <c r="G65" s="183" t="s">
        <v>92</v>
      </c>
      <c r="H65" s="16" t="s">
        <v>45</v>
      </c>
      <c r="I65" s="16" t="s">
        <v>110</v>
      </c>
      <c r="J65" s="15">
        <v>1392800.67</v>
      </c>
      <c r="K65" s="16"/>
      <c r="L65" s="16"/>
      <c r="M65" s="17"/>
      <c r="N65" s="89"/>
      <c r="O65" s="90"/>
      <c r="P65" s="91"/>
      <c r="Q65" s="21"/>
      <c r="R65" s="21"/>
      <c r="S65" s="22"/>
      <c r="T65" s="21"/>
      <c r="U65" s="21" t="s">
        <v>111</v>
      </c>
      <c r="V65" s="22">
        <f t="shared" si="8"/>
        <v>1392800.67</v>
      </c>
      <c r="W65" s="23"/>
      <c r="X65" s="23"/>
      <c r="Y65" s="24"/>
      <c r="Z65" s="25">
        <f t="shared" si="2"/>
        <v>0</v>
      </c>
      <c r="AA65" s="25">
        <f t="shared" si="3"/>
        <v>0</v>
      </c>
      <c r="AB65" s="26"/>
      <c r="AC65" s="26"/>
      <c r="AD65" s="26" t="str">
        <f t="shared" si="5"/>
        <v>投资收益</v>
      </c>
      <c r="AE65" s="26"/>
      <c r="AF65" s="27">
        <f t="shared" si="9"/>
        <v>1392800.67</v>
      </c>
      <c r="AG65" s="26"/>
      <c r="AH65" s="26" t="str">
        <f t="shared" si="6"/>
        <v>未分配利润</v>
      </c>
      <c r="AI65" s="37">
        <f t="shared" si="7"/>
        <v>1392800.67</v>
      </c>
      <c r="AJ65" s="26"/>
      <c r="AK65" s="26"/>
      <c r="AL65" s="26"/>
    </row>
    <row r="66" spans="1:38" ht="13" x14ac:dyDescent="0.25">
      <c r="A66" s="174" t="str">
        <f t="shared" si="4"/>
        <v>[提取结果.xlsx]02-关联交易等事项统计表-轻出公司-2内部关联交易</v>
      </c>
      <c r="B66" s="11">
        <v>63</v>
      </c>
      <c r="C66" s="12" t="str">
        <f t="shared" si="1"/>
        <v>2级-3级</v>
      </c>
      <c r="D66" s="12" t="s">
        <v>87</v>
      </c>
      <c r="E66" s="12" t="s">
        <v>47</v>
      </c>
      <c r="F66" s="12" t="s">
        <v>79</v>
      </c>
      <c r="G66" s="183" t="s">
        <v>81</v>
      </c>
      <c r="H66" s="16" t="s">
        <v>45</v>
      </c>
      <c r="I66" s="16" t="s">
        <v>110</v>
      </c>
      <c r="J66" s="15">
        <v>793000.04</v>
      </c>
      <c r="K66" s="16"/>
      <c r="L66" s="16"/>
      <c r="M66" s="17"/>
      <c r="N66" s="89"/>
      <c r="O66" s="89"/>
      <c r="P66" s="91"/>
      <c r="Q66" s="21"/>
      <c r="R66" s="21"/>
      <c r="S66" s="22"/>
      <c r="T66" s="21"/>
      <c r="U66" s="21" t="s">
        <v>111</v>
      </c>
      <c r="V66" s="22">
        <f t="shared" si="8"/>
        <v>793000.04</v>
      </c>
      <c r="W66" s="23"/>
      <c r="X66" s="23"/>
      <c r="Y66" s="24"/>
      <c r="Z66" s="25">
        <f t="shared" si="2"/>
        <v>0</v>
      </c>
      <c r="AA66" s="25">
        <f t="shared" si="3"/>
        <v>0</v>
      </c>
      <c r="AB66" s="26"/>
      <c r="AC66" s="26"/>
      <c r="AD66" s="26" t="str">
        <f t="shared" si="5"/>
        <v>投资收益</v>
      </c>
      <c r="AE66" s="26"/>
      <c r="AF66" s="27">
        <f t="shared" si="9"/>
        <v>793000.04</v>
      </c>
      <c r="AG66" s="26"/>
      <c r="AH66" s="26" t="str">
        <f t="shared" si="6"/>
        <v>未分配利润</v>
      </c>
      <c r="AI66" s="37">
        <f t="shared" si="7"/>
        <v>793000.04</v>
      </c>
      <c r="AJ66" s="26"/>
      <c r="AK66" s="26"/>
      <c r="AL66" s="26"/>
    </row>
    <row r="67" spans="1:38" ht="13" x14ac:dyDescent="0.25">
      <c r="A67" s="174" t="str">
        <f t="shared" si="4"/>
        <v>[提取结果.xlsx]02-关联交易等事项统计表-轻出公司-2内部关联交易</v>
      </c>
      <c r="B67" s="11">
        <v>64</v>
      </c>
      <c r="C67" s="12" t="str">
        <f t="shared" si="1"/>
        <v>2级-3级</v>
      </c>
      <c r="D67" s="12" t="s">
        <v>87</v>
      </c>
      <c r="E67" s="12" t="s">
        <v>47</v>
      </c>
      <c r="F67" s="12" t="s">
        <v>79</v>
      </c>
      <c r="G67" s="183" t="s">
        <v>106</v>
      </c>
      <c r="H67" s="16" t="s">
        <v>45</v>
      </c>
      <c r="I67" s="16" t="s">
        <v>110</v>
      </c>
      <c r="J67" s="15">
        <v>237463.27</v>
      </c>
      <c r="K67" s="16"/>
      <c r="L67" s="16"/>
      <c r="M67" s="17"/>
      <c r="N67" s="89"/>
      <c r="O67" s="89"/>
      <c r="P67" s="91"/>
      <c r="Q67" s="21"/>
      <c r="R67" s="21"/>
      <c r="S67" s="22"/>
      <c r="T67" s="21"/>
      <c r="U67" s="21" t="s">
        <v>111</v>
      </c>
      <c r="V67" s="22">
        <f t="shared" si="8"/>
        <v>237463.27</v>
      </c>
      <c r="W67" s="23"/>
      <c r="X67" s="23"/>
      <c r="Y67" s="24"/>
      <c r="Z67" s="25">
        <f t="shared" si="2"/>
        <v>0</v>
      </c>
      <c r="AA67" s="25">
        <f t="shared" si="3"/>
        <v>0</v>
      </c>
      <c r="AB67" s="26"/>
      <c r="AC67" s="26"/>
      <c r="AD67" s="26" t="str">
        <f t="shared" si="5"/>
        <v>投资收益</v>
      </c>
      <c r="AE67" s="26"/>
      <c r="AF67" s="27">
        <f t="shared" si="9"/>
        <v>237463.27</v>
      </c>
      <c r="AG67" s="26"/>
      <c r="AH67" s="26" t="str">
        <f t="shared" si="6"/>
        <v>未分配利润</v>
      </c>
      <c r="AI67" s="37">
        <f t="shared" si="7"/>
        <v>237463.27</v>
      </c>
      <c r="AJ67" s="26"/>
      <c r="AK67" s="26"/>
      <c r="AL67" s="26"/>
    </row>
    <row r="68" spans="1:38" ht="13" x14ac:dyDescent="0.25">
      <c r="A68" s="174" t="str">
        <f t="shared" si="4"/>
        <v>[提取结果.xlsx]02-关联交易等事项统计表-轻出公司-2内部关联交易</v>
      </c>
      <c r="B68" s="11">
        <v>65</v>
      </c>
      <c r="C68" s="12" t="str">
        <f t="shared" ref="C68:C131" si="10">TEXT(D68,"000")&amp;"-"&amp;TEXT(F68,"000")</f>
        <v>3级-3级</v>
      </c>
      <c r="D68" s="12" t="s">
        <v>79</v>
      </c>
      <c r="E68" s="12" t="s">
        <v>98</v>
      </c>
      <c r="F68" s="12" t="s">
        <v>79</v>
      </c>
      <c r="G68" s="12" t="s">
        <v>112</v>
      </c>
      <c r="H68" s="16"/>
      <c r="I68" s="16"/>
      <c r="J68" s="15"/>
      <c r="K68" s="16" t="s">
        <v>108</v>
      </c>
      <c r="L68" s="16" t="s">
        <v>113</v>
      </c>
      <c r="M68" s="17">
        <v>68814.16</v>
      </c>
      <c r="N68" s="89"/>
      <c r="O68" s="89"/>
      <c r="P68" s="91"/>
      <c r="Q68" s="21"/>
      <c r="R68" s="21"/>
      <c r="S68" s="22"/>
      <c r="T68" s="21"/>
      <c r="U68" s="21"/>
      <c r="V68" s="22"/>
      <c r="W68" s="23"/>
      <c r="X68" s="23"/>
      <c r="Y68" s="24"/>
      <c r="Z68" s="25">
        <f t="shared" ref="Z68:Z117" si="11">ROUND(J68-V68-Y68,2)</f>
        <v>0</v>
      </c>
      <c r="AA68" s="25">
        <f t="shared" ref="AA68:AA131" si="12">ROUND(M68+P68-S68,2)</f>
        <v>68814.16</v>
      </c>
      <c r="AB68" s="26"/>
      <c r="AC68" s="26"/>
      <c r="AD68" s="26">
        <f t="shared" si="5"/>
        <v>0</v>
      </c>
      <c r="AE68" s="26"/>
      <c r="AF68" s="27"/>
      <c r="AG68" s="26"/>
      <c r="AH68" s="26"/>
      <c r="AI68" s="26"/>
      <c r="AJ68" s="26"/>
      <c r="AK68" s="26"/>
      <c r="AL68" s="26"/>
    </row>
    <row r="69" spans="1:38" ht="13" x14ac:dyDescent="0.25">
      <c r="A69" s="174" t="str">
        <f t="shared" si="4"/>
        <v>[提取结果.xlsx]02-关联交易等事项统计表-轻出公司-2内部关联交易</v>
      </c>
      <c r="B69" s="11">
        <v>66</v>
      </c>
      <c r="C69" s="12" t="str">
        <f t="shared" si="10"/>
        <v>3级-3级</v>
      </c>
      <c r="D69" s="12" t="s">
        <v>79</v>
      </c>
      <c r="E69" s="12" t="s">
        <v>98</v>
      </c>
      <c r="F69" s="12" t="s">
        <v>79</v>
      </c>
      <c r="G69" s="12" t="s">
        <v>114</v>
      </c>
      <c r="H69" s="16"/>
      <c r="I69" s="16"/>
      <c r="J69" s="15"/>
      <c r="K69" s="16" t="s">
        <v>115</v>
      </c>
      <c r="L69" s="16" t="s">
        <v>116</v>
      </c>
      <c r="M69" s="17">
        <v>44603.78</v>
      </c>
      <c r="N69" s="89"/>
      <c r="O69" s="89"/>
      <c r="P69" s="91"/>
      <c r="Q69" s="21"/>
      <c r="R69" s="21"/>
      <c r="S69" s="22"/>
      <c r="T69" s="21"/>
      <c r="U69" s="21"/>
      <c r="V69" s="22"/>
      <c r="W69" s="23"/>
      <c r="X69" s="23"/>
      <c r="Y69" s="24"/>
      <c r="Z69" s="25">
        <f t="shared" si="11"/>
        <v>0</v>
      </c>
      <c r="AA69" s="25">
        <f t="shared" si="12"/>
        <v>44603.78</v>
      </c>
      <c r="AB69" s="26"/>
      <c r="AC69" s="26"/>
      <c r="AD69" s="26"/>
      <c r="AE69" s="26"/>
      <c r="AF69" s="27"/>
      <c r="AG69" s="26"/>
      <c r="AH69" s="26"/>
      <c r="AI69" s="26"/>
      <c r="AJ69" s="26"/>
      <c r="AK69" s="26"/>
      <c r="AL69" s="26"/>
    </row>
    <row r="70" spans="1:38" ht="13" x14ac:dyDescent="0.25">
      <c r="A70" s="174" t="str">
        <f t="shared" si="4"/>
        <v>[提取结果.xlsx]02-关联交易等事项统计表-轻出公司-2内部关联交易</v>
      </c>
      <c r="B70" s="11">
        <v>67</v>
      </c>
      <c r="C70" s="12" t="str">
        <f t="shared" si="10"/>
        <v>3级-3级</v>
      </c>
      <c r="D70" s="12" t="s">
        <v>79</v>
      </c>
      <c r="E70" s="12" t="s">
        <v>81</v>
      </c>
      <c r="F70" s="12" t="s">
        <v>79</v>
      </c>
      <c r="G70" s="12" t="s">
        <v>112</v>
      </c>
      <c r="H70" s="16" t="s">
        <v>99</v>
      </c>
      <c r="I70" s="16" t="s">
        <v>41</v>
      </c>
      <c r="J70" s="15">
        <v>451904.04</v>
      </c>
      <c r="K70" s="16"/>
      <c r="L70" s="16"/>
      <c r="M70" s="17"/>
      <c r="N70" s="89"/>
      <c r="O70" s="89"/>
      <c r="P70" s="91"/>
      <c r="Q70" s="21"/>
      <c r="R70" s="21"/>
      <c r="S70" s="22"/>
      <c r="T70" s="21"/>
      <c r="U70" s="21"/>
      <c r="V70" s="22"/>
      <c r="W70" s="23"/>
      <c r="X70" s="23"/>
      <c r="Y70" s="24"/>
      <c r="Z70" s="25">
        <f t="shared" si="11"/>
        <v>451904.04</v>
      </c>
      <c r="AA70" s="25">
        <f t="shared" si="12"/>
        <v>0</v>
      </c>
      <c r="AB70" s="26"/>
      <c r="AC70" s="26"/>
      <c r="AD70" s="26"/>
      <c r="AE70" s="26"/>
      <c r="AF70" s="27"/>
      <c r="AG70" s="26"/>
      <c r="AH70" s="26"/>
      <c r="AI70" s="26"/>
      <c r="AJ70" s="26"/>
      <c r="AK70" s="26"/>
      <c r="AL70" s="26"/>
    </row>
    <row r="71" spans="1:38" ht="13" x14ac:dyDescent="0.25">
      <c r="A71" s="174" t="str">
        <f t="shared" si="4"/>
        <v>[提取结果.xlsx]02-关联交易等事项统计表-轻出公司-2内部关联交易</v>
      </c>
      <c r="B71" s="11">
        <v>68</v>
      </c>
      <c r="C71" s="12" t="str">
        <f t="shared" si="10"/>
        <v>3级-3级</v>
      </c>
      <c r="D71" s="12" t="s">
        <v>79</v>
      </c>
      <c r="E71" s="12" t="s">
        <v>81</v>
      </c>
      <c r="F71" s="12" t="s">
        <v>79</v>
      </c>
      <c r="G71" s="12" t="s">
        <v>117</v>
      </c>
      <c r="H71" s="16"/>
      <c r="I71" s="16"/>
      <c r="J71" s="15"/>
      <c r="K71" s="16" t="s">
        <v>115</v>
      </c>
      <c r="L71" s="16" t="s">
        <v>118</v>
      </c>
      <c r="M71" s="17">
        <v>3989</v>
      </c>
      <c r="N71" s="89"/>
      <c r="O71" s="89"/>
      <c r="P71" s="91"/>
      <c r="Q71" s="21"/>
      <c r="R71" s="21"/>
      <c r="S71" s="22"/>
      <c r="T71" s="21"/>
      <c r="U71" s="21"/>
      <c r="V71" s="22"/>
      <c r="W71" s="23"/>
      <c r="X71" s="23"/>
      <c r="Y71" s="24"/>
      <c r="Z71" s="25">
        <f t="shared" si="11"/>
        <v>0</v>
      </c>
      <c r="AA71" s="25">
        <f t="shared" si="12"/>
        <v>3989</v>
      </c>
      <c r="AB71" s="26"/>
      <c r="AC71" s="26"/>
      <c r="AD71" s="26"/>
      <c r="AE71" s="26"/>
      <c r="AF71" s="27"/>
      <c r="AG71" s="26"/>
      <c r="AH71" s="26"/>
      <c r="AI71" s="26"/>
      <c r="AJ71" s="26"/>
      <c r="AK71" s="26"/>
      <c r="AL71" s="26"/>
    </row>
    <row r="72" spans="1:38" ht="13" x14ac:dyDescent="0.25">
      <c r="A72" s="174" t="str">
        <f t="shared" si="4"/>
        <v>[提取结果.xlsx]02-关联交易等事项统计表-轻出公司-2内部关联交易</v>
      </c>
      <c r="B72" s="11">
        <v>69</v>
      </c>
      <c r="C72" s="12" t="str">
        <f t="shared" si="10"/>
        <v>3级-3级</v>
      </c>
      <c r="D72" s="12" t="s">
        <v>79</v>
      </c>
      <c r="E72" s="12" t="s">
        <v>81</v>
      </c>
      <c r="F72" s="12" t="s">
        <v>79</v>
      </c>
      <c r="G72" s="12" t="s">
        <v>117</v>
      </c>
      <c r="H72" s="16"/>
      <c r="I72" s="16"/>
      <c r="J72" s="15"/>
      <c r="K72" s="16" t="s">
        <v>68</v>
      </c>
      <c r="L72" s="16" t="s">
        <v>118</v>
      </c>
      <c r="M72" s="17">
        <v>856.64</v>
      </c>
      <c r="N72" s="89"/>
      <c r="O72" s="89"/>
      <c r="P72" s="91"/>
      <c r="Q72" s="21"/>
      <c r="R72" s="21"/>
      <c r="S72" s="22"/>
      <c r="T72" s="21"/>
      <c r="U72" s="21"/>
      <c r="V72" s="22"/>
      <c r="W72" s="23"/>
      <c r="X72" s="23"/>
      <c r="Y72" s="24"/>
      <c r="Z72" s="25">
        <f t="shared" si="11"/>
        <v>0</v>
      </c>
      <c r="AA72" s="25">
        <f t="shared" si="12"/>
        <v>856.64</v>
      </c>
      <c r="AB72" s="26"/>
      <c r="AC72" s="26"/>
      <c r="AD72" s="26"/>
      <c r="AE72" s="26"/>
      <c r="AF72" s="27"/>
      <c r="AG72" s="26"/>
      <c r="AH72" s="26"/>
      <c r="AI72" s="26"/>
      <c r="AJ72" s="26"/>
      <c r="AK72" s="26"/>
      <c r="AL72" s="26"/>
    </row>
    <row r="73" spans="1:38" ht="13" x14ac:dyDescent="0.25">
      <c r="A73" s="174" t="str">
        <f t="shared" si="4"/>
        <v>[提取结果.xlsx]02-关联交易等事项统计表-轻出公司-2内部关联交易</v>
      </c>
      <c r="B73" s="11">
        <v>70</v>
      </c>
      <c r="C73" s="12" t="str">
        <f t="shared" si="10"/>
        <v>3级-3级</v>
      </c>
      <c r="D73" s="12" t="s">
        <v>79</v>
      </c>
      <c r="E73" s="12" t="s">
        <v>91</v>
      </c>
      <c r="F73" s="12" t="s">
        <v>79</v>
      </c>
      <c r="G73" s="12" t="s">
        <v>114</v>
      </c>
      <c r="H73" s="16"/>
      <c r="I73" s="16"/>
      <c r="J73" s="15"/>
      <c r="K73" s="16" t="s">
        <v>115</v>
      </c>
      <c r="L73" s="16" t="s">
        <v>116</v>
      </c>
      <c r="M73" s="17">
        <v>60528.3</v>
      </c>
      <c r="N73" s="89"/>
      <c r="O73" s="89"/>
      <c r="P73" s="91"/>
      <c r="Q73" s="21"/>
      <c r="R73" s="21"/>
      <c r="S73" s="22"/>
      <c r="T73" s="21"/>
      <c r="U73" s="21"/>
      <c r="V73" s="22"/>
      <c r="W73" s="23"/>
      <c r="X73" s="23"/>
      <c r="Y73" s="24"/>
      <c r="Z73" s="25">
        <f t="shared" si="11"/>
        <v>0</v>
      </c>
      <c r="AA73" s="25">
        <f t="shared" si="12"/>
        <v>60528.3</v>
      </c>
      <c r="AB73" s="26"/>
      <c r="AC73" s="26"/>
      <c r="AD73" s="26"/>
      <c r="AE73" s="26"/>
      <c r="AF73" s="27"/>
      <c r="AG73" s="26"/>
      <c r="AH73" s="26"/>
      <c r="AI73" s="26"/>
      <c r="AJ73" s="26"/>
      <c r="AK73" s="26"/>
      <c r="AL73" s="26"/>
    </row>
    <row r="74" spans="1:38" ht="13" x14ac:dyDescent="0.25">
      <c r="A74" s="174" t="str">
        <f t="shared" si="4"/>
        <v>[提取结果.xlsx]02-关联交易等事项统计表-轻出公司-2内部关联交易</v>
      </c>
      <c r="B74" s="11">
        <v>71</v>
      </c>
      <c r="C74" s="12" t="str">
        <f t="shared" si="10"/>
        <v>3级-4级</v>
      </c>
      <c r="D74" s="12" t="s">
        <v>79</v>
      </c>
      <c r="E74" s="12" t="s">
        <v>96</v>
      </c>
      <c r="F74" s="12" t="s">
        <v>119</v>
      </c>
      <c r="G74" s="12" t="s">
        <v>42</v>
      </c>
      <c r="H74" s="16"/>
      <c r="I74" s="16"/>
      <c r="J74" s="15"/>
      <c r="K74" s="16" t="s">
        <v>120</v>
      </c>
      <c r="L74" s="16" t="s">
        <v>121</v>
      </c>
      <c r="M74" s="17">
        <v>216394.8</v>
      </c>
      <c r="N74" s="89"/>
      <c r="O74" s="89"/>
      <c r="P74" s="91"/>
      <c r="Q74" s="21"/>
      <c r="R74" s="21"/>
      <c r="S74" s="22"/>
      <c r="T74" s="21"/>
      <c r="U74" s="21"/>
      <c r="V74" s="22"/>
      <c r="W74" s="23"/>
      <c r="X74" s="23"/>
      <c r="Y74" s="24"/>
      <c r="Z74" s="25">
        <f t="shared" si="11"/>
        <v>0</v>
      </c>
      <c r="AA74" s="25">
        <f t="shared" si="12"/>
        <v>216394.8</v>
      </c>
      <c r="AB74" s="26"/>
      <c r="AC74" s="26"/>
      <c r="AD74" s="26"/>
      <c r="AE74" s="26"/>
      <c r="AF74" s="27"/>
      <c r="AG74" s="26"/>
      <c r="AH74" s="26"/>
      <c r="AI74" s="26"/>
      <c r="AJ74" s="26"/>
      <c r="AK74" s="26"/>
      <c r="AL74" s="26"/>
    </row>
    <row r="75" spans="1:38" ht="13" x14ac:dyDescent="0.25">
      <c r="A75" s="174" t="str">
        <f t="shared" si="4"/>
        <v>[提取结果.xlsx]02-关联交易等事项统计表-轻出公司-2内部关联交易</v>
      </c>
      <c r="B75" s="11">
        <v>72</v>
      </c>
      <c r="C75" s="12" t="str">
        <f t="shared" si="10"/>
        <v>3级-4级</v>
      </c>
      <c r="D75" s="12" t="s">
        <v>79</v>
      </c>
      <c r="E75" s="12" t="s">
        <v>96</v>
      </c>
      <c r="F75" s="12" t="s">
        <v>119</v>
      </c>
      <c r="G75" s="12" t="s">
        <v>42</v>
      </c>
      <c r="H75" s="16" t="s">
        <v>107</v>
      </c>
      <c r="I75" s="16" t="s">
        <v>122</v>
      </c>
      <c r="J75" s="15">
        <v>241920.9</v>
      </c>
      <c r="K75" s="16"/>
      <c r="L75" s="16"/>
      <c r="M75" s="17"/>
      <c r="N75" s="89"/>
      <c r="O75" s="90"/>
      <c r="P75" s="91"/>
      <c r="Q75" s="21"/>
      <c r="R75" s="21"/>
      <c r="S75" s="22"/>
      <c r="T75" s="21"/>
      <c r="U75" s="21"/>
      <c r="V75" s="22"/>
      <c r="W75" s="23"/>
      <c r="X75" s="23"/>
      <c r="Y75" s="24"/>
      <c r="Z75" s="25">
        <f t="shared" si="11"/>
        <v>241920.9</v>
      </c>
      <c r="AA75" s="25">
        <f t="shared" si="12"/>
        <v>0</v>
      </c>
      <c r="AB75" s="26"/>
      <c r="AC75" s="26"/>
      <c r="AD75" s="26"/>
      <c r="AE75" s="26"/>
      <c r="AF75" s="27"/>
      <c r="AG75" s="26"/>
      <c r="AH75" s="26"/>
      <c r="AI75" s="26"/>
      <c r="AJ75" s="26"/>
      <c r="AK75" s="26"/>
      <c r="AL75" s="26"/>
    </row>
    <row r="76" spans="1:38" ht="13" x14ac:dyDescent="0.25">
      <c r="A76" s="174" t="str">
        <f t="shared" si="4"/>
        <v>[提取结果.xlsx]02-关联交易等事项统计表-轻出公司-2内部关联交易</v>
      </c>
      <c r="B76" s="11">
        <v>73</v>
      </c>
      <c r="C76" s="12" t="str">
        <f t="shared" si="10"/>
        <v>4级-4级</v>
      </c>
      <c r="D76" s="12" t="s">
        <v>119</v>
      </c>
      <c r="E76" s="12" t="s">
        <v>123</v>
      </c>
      <c r="F76" s="12" t="s">
        <v>119</v>
      </c>
      <c r="G76" s="12" t="s">
        <v>42</v>
      </c>
      <c r="H76" s="16" t="s">
        <v>107</v>
      </c>
      <c r="I76" s="16" t="s">
        <v>122</v>
      </c>
      <c r="J76" s="15">
        <v>183212.25</v>
      </c>
      <c r="K76" s="16"/>
      <c r="L76" s="16"/>
      <c r="M76" s="17"/>
      <c r="N76" s="89"/>
      <c r="O76" s="90"/>
      <c r="P76" s="91"/>
      <c r="Q76" s="21"/>
      <c r="R76" s="21"/>
      <c r="S76" s="22"/>
      <c r="T76" s="21"/>
      <c r="U76" s="21"/>
      <c r="V76" s="22"/>
      <c r="W76" s="23"/>
      <c r="X76" s="23"/>
      <c r="Y76" s="24"/>
      <c r="Z76" s="25">
        <f t="shared" si="11"/>
        <v>183212.25</v>
      </c>
      <c r="AA76" s="25">
        <f t="shared" si="12"/>
        <v>0</v>
      </c>
      <c r="AB76" s="26"/>
      <c r="AC76" s="26"/>
      <c r="AD76" s="26"/>
      <c r="AE76" s="26"/>
      <c r="AF76" s="27"/>
      <c r="AG76" s="26"/>
      <c r="AH76" s="26"/>
      <c r="AI76" s="26"/>
      <c r="AJ76" s="26"/>
      <c r="AK76" s="26"/>
      <c r="AL76" s="26"/>
    </row>
    <row r="77" spans="1:38" ht="13" x14ac:dyDescent="0.25">
      <c r="A77" s="174" t="str">
        <f t="shared" si="4"/>
        <v>[提取结果.xlsx]02-关联交易等事项统计表-轻出公司-2内部关联交易</v>
      </c>
      <c r="B77" s="11">
        <v>74</v>
      </c>
      <c r="C77" s="12" t="str">
        <f t="shared" si="10"/>
        <v>3及-3级</v>
      </c>
      <c r="D77" s="12" t="s">
        <v>124</v>
      </c>
      <c r="E77" s="12" t="s">
        <v>88</v>
      </c>
      <c r="F77" s="12" t="s">
        <v>79</v>
      </c>
      <c r="G77" s="12" t="s">
        <v>114</v>
      </c>
      <c r="H77" s="16"/>
      <c r="I77" s="16"/>
      <c r="J77" s="15"/>
      <c r="K77" s="16" t="s">
        <v>115</v>
      </c>
      <c r="L77" s="16" t="s">
        <v>116</v>
      </c>
      <c r="M77" s="17">
        <v>26396.23</v>
      </c>
      <c r="N77" s="89"/>
      <c r="O77" s="89"/>
      <c r="P77" s="91"/>
      <c r="Q77" s="21"/>
      <c r="R77" s="21"/>
      <c r="S77" s="22"/>
      <c r="T77" s="21"/>
      <c r="U77" s="21"/>
      <c r="V77" s="22"/>
      <c r="W77" s="23"/>
      <c r="X77" s="23"/>
      <c r="Y77" s="24"/>
      <c r="Z77" s="25">
        <f t="shared" si="11"/>
        <v>0</v>
      </c>
      <c r="AA77" s="25">
        <f t="shared" si="12"/>
        <v>26396.23</v>
      </c>
      <c r="AB77" s="26"/>
      <c r="AC77" s="26"/>
      <c r="AD77" s="26"/>
      <c r="AE77" s="26"/>
      <c r="AF77" s="27"/>
      <c r="AG77" s="26"/>
      <c r="AH77" s="26"/>
      <c r="AI77" s="26"/>
      <c r="AJ77" s="26"/>
      <c r="AK77" s="26"/>
      <c r="AL77" s="26"/>
    </row>
    <row r="78" spans="1:38" ht="13" x14ac:dyDescent="0.25">
      <c r="A78" s="174" t="str">
        <f t="shared" si="4"/>
        <v>[提取结果.xlsx]02-关联交易等事项统计表-轻出公司-2内部关联交易</v>
      </c>
      <c r="B78" s="11">
        <v>75</v>
      </c>
      <c r="C78" s="12" t="str">
        <f t="shared" si="10"/>
        <v>3及-4级</v>
      </c>
      <c r="D78" s="12" t="s">
        <v>124</v>
      </c>
      <c r="E78" s="12" t="s">
        <v>88</v>
      </c>
      <c r="F78" s="12" t="s">
        <v>119</v>
      </c>
      <c r="G78" s="12" t="s">
        <v>42</v>
      </c>
      <c r="H78" s="16"/>
      <c r="I78" s="16"/>
      <c r="J78" s="15"/>
      <c r="K78" s="16" t="s">
        <v>68</v>
      </c>
      <c r="L78" s="16" t="s">
        <v>121</v>
      </c>
      <c r="M78" s="17">
        <v>232702.64</v>
      </c>
      <c r="N78" s="89"/>
      <c r="O78" s="89"/>
      <c r="P78" s="91"/>
      <c r="Q78" s="21"/>
      <c r="R78" s="21"/>
      <c r="S78" s="22"/>
      <c r="T78" s="21"/>
      <c r="U78" s="21"/>
      <c r="V78" s="22"/>
      <c r="W78" s="23"/>
      <c r="X78" s="23"/>
      <c r="Y78" s="24"/>
      <c r="Z78" s="25">
        <f t="shared" si="11"/>
        <v>0</v>
      </c>
      <c r="AA78" s="25">
        <f t="shared" si="12"/>
        <v>232702.64</v>
      </c>
      <c r="AB78" s="26"/>
      <c r="AC78" s="26"/>
      <c r="AD78" s="26"/>
      <c r="AE78" s="26"/>
      <c r="AF78" s="27"/>
      <c r="AG78" s="26"/>
      <c r="AH78" s="26"/>
      <c r="AI78" s="26"/>
      <c r="AJ78" s="26"/>
      <c r="AK78" s="26"/>
      <c r="AL78" s="26"/>
    </row>
    <row r="79" spans="1:38" ht="13" x14ac:dyDescent="0.25">
      <c r="A79" s="174" t="str">
        <f t="shared" si="4"/>
        <v>[提取结果.xlsx]02-关联交易等事项统计表-轻出公司-2内部关联交易</v>
      </c>
      <c r="B79" s="11">
        <v>76</v>
      </c>
      <c r="C79" s="12" t="str">
        <f t="shared" si="10"/>
        <v>2级-2级</v>
      </c>
      <c r="D79" s="12" t="s">
        <v>29</v>
      </c>
      <c r="E79" s="12" t="s">
        <v>47</v>
      </c>
      <c r="F79" s="12" t="s">
        <v>29</v>
      </c>
      <c r="G79" s="12" t="s">
        <v>125</v>
      </c>
      <c r="H79" s="14" t="s">
        <v>126</v>
      </c>
      <c r="I79" s="14" t="s">
        <v>94</v>
      </c>
      <c r="J79" s="15">
        <v>126605.5</v>
      </c>
      <c r="K79" s="16"/>
      <c r="L79" s="16"/>
      <c r="M79" s="17"/>
      <c r="N79" s="89"/>
      <c r="O79" s="89"/>
      <c r="P79" s="91"/>
      <c r="Q79" s="21"/>
      <c r="R79" s="21"/>
      <c r="S79" s="22"/>
      <c r="T79" s="21"/>
      <c r="U79" s="21"/>
      <c r="V79" s="22"/>
      <c r="W79" s="23"/>
      <c r="X79" s="23"/>
      <c r="Y79" s="24"/>
      <c r="Z79" s="25">
        <f t="shared" si="11"/>
        <v>126605.5</v>
      </c>
      <c r="AA79" s="25">
        <f t="shared" si="12"/>
        <v>0</v>
      </c>
      <c r="AB79" s="26"/>
      <c r="AC79" s="26"/>
      <c r="AD79" s="26"/>
      <c r="AE79" s="26"/>
      <c r="AF79" s="27"/>
      <c r="AG79" s="26"/>
      <c r="AH79" s="26"/>
      <c r="AI79" s="26"/>
      <c r="AJ79" s="26"/>
      <c r="AK79" s="26"/>
      <c r="AL79" s="26"/>
    </row>
    <row r="80" spans="1:38" ht="13" x14ac:dyDescent="0.25">
      <c r="A80" s="174" t="str">
        <f t="shared" si="4"/>
        <v>[提取结果.xlsx]02-关联交易等事项统计表-轻出公司-2内部关联交易</v>
      </c>
      <c r="B80" s="11">
        <v>77</v>
      </c>
      <c r="C80" s="12" t="str">
        <f t="shared" si="10"/>
        <v>2级-3级</v>
      </c>
      <c r="D80" s="12" t="s">
        <v>29</v>
      </c>
      <c r="E80" s="12" t="s">
        <v>47</v>
      </c>
      <c r="F80" s="12" t="s">
        <v>33</v>
      </c>
      <c r="G80" s="12" t="s">
        <v>127</v>
      </c>
      <c r="H80" s="14" t="s">
        <v>126</v>
      </c>
      <c r="I80" s="14" t="s">
        <v>94</v>
      </c>
      <c r="J80" s="15">
        <v>38990.83</v>
      </c>
      <c r="K80" s="16"/>
      <c r="L80" s="16"/>
      <c r="M80" s="17"/>
      <c r="N80" s="89"/>
      <c r="O80" s="89"/>
      <c r="P80" s="91"/>
      <c r="Q80" s="21"/>
      <c r="R80" s="21"/>
      <c r="S80" s="22"/>
      <c r="T80" s="21"/>
      <c r="U80" s="21"/>
      <c r="V80" s="22"/>
      <c r="W80" s="23"/>
      <c r="X80" s="23"/>
      <c r="Y80" s="24"/>
      <c r="Z80" s="25">
        <f t="shared" si="11"/>
        <v>38990.83</v>
      </c>
      <c r="AA80" s="25">
        <f t="shared" si="12"/>
        <v>0</v>
      </c>
      <c r="AB80" s="26"/>
      <c r="AC80" s="26"/>
      <c r="AD80" s="26"/>
      <c r="AE80" s="26"/>
      <c r="AF80" s="27"/>
      <c r="AG80" s="26"/>
      <c r="AH80" s="26"/>
      <c r="AI80" s="26"/>
      <c r="AJ80" s="26"/>
      <c r="AK80" s="26"/>
      <c r="AL80" s="26"/>
    </row>
    <row r="81" spans="1:38" ht="13" x14ac:dyDescent="0.25">
      <c r="A81" s="174" t="str">
        <f t="shared" si="4"/>
        <v>[提取结果.xlsx]02-关联交易等事项统计表-轻出公司-2内部关联交易</v>
      </c>
      <c r="B81" s="11">
        <v>78</v>
      </c>
      <c r="C81" s="12" t="str">
        <f t="shared" si="10"/>
        <v>2级-4级</v>
      </c>
      <c r="D81" s="12" t="s">
        <v>29</v>
      </c>
      <c r="E81" s="12" t="s">
        <v>47</v>
      </c>
      <c r="F81" s="12" t="s">
        <v>119</v>
      </c>
      <c r="G81" s="12" t="s">
        <v>42</v>
      </c>
      <c r="H81" s="14" t="s">
        <v>126</v>
      </c>
      <c r="I81" s="14" t="s">
        <v>128</v>
      </c>
      <c r="J81" s="15">
        <v>2530781.0699999998</v>
      </c>
      <c r="K81" s="16"/>
      <c r="L81" s="16"/>
      <c r="M81" s="17"/>
      <c r="N81" s="89"/>
      <c r="O81" s="89"/>
      <c r="P81" s="91"/>
      <c r="Q81" s="21"/>
      <c r="R81" s="21"/>
      <c r="S81" s="22"/>
      <c r="T81" s="21"/>
      <c r="U81" s="21"/>
      <c r="V81" s="22"/>
      <c r="W81" s="23"/>
      <c r="X81" s="23"/>
      <c r="Y81" s="24"/>
      <c r="Z81" s="25">
        <f t="shared" si="11"/>
        <v>2530781.0699999998</v>
      </c>
      <c r="AA81" s="25">
        <f t="shared" si="12"/>
        <v>0</v>
      </c>
      <c r="AB81" s="26"/>
      <c r="AC81" s="26"/>
      <c r="AD81" s="26"/>
      <c r="AE81" s="26"/>
      <c r="AF81" s="27"/>
      <c r="AG81" s="26"/>
      <c r="AH81" s="26"/>
      <c r="AI81" s="26"/>
      <c r="AJ81" s="26"/>
      <c r="AK81" s="26"/>
      <c r="AL81" s="26"/>
    </row>
    <row r="82" spans="1:38" ht="13" x14ac:dyDescent="0.25">
      <c r="A82" s="174" t="str">
        <f t="shared" si="4"/>
        <v>[提取结果.xlsx]02-关联交易等事项统计表-轻出公司-2内部关联交易</v>
      </c>
      <c r="B82" s="11">
        <v>79</v>
      </c>
      <c r="C82" s="12" t="str">
        <f t="shared" si="10"/>
        <v>2级-2级</v>
      </c>
      <c r="D82" s="12" t="s">
        <v>29</v>
      </c>
      <c r="E82" s="12" t="s">
        <v>47</v>
      </c>
      <c r="F82" s="12" t="s">
        <v>29</v>
      </c>
      <c r="G82" s="12" t="s">
        <v>42</v>
      </c>
      <c r="H82" s="14" t="s">
        <v>129</v>
      </c>
      <c r="I82" s="14" t="s">
        <v>130</v>
      </c>
      <c r="J82" s="15">
        <v>973390.28</v>
      </c>
      <c r="K82" s="16"/>
      <c r="L82" s="16"/>
      <c r="M82" s="17"/>
      <c r="N82" s="89"/>
      <c r="O82" s="89"/>
      <c r="P82" s="91"/>
      <c r="Q82" s="21"/>
      <c r="R82" s="21"/>
      <c r="S82" s="22"/>
      <c r="T82" s="21"/>
      <c r="U82" s="21"/>
      <c r="V82" s="22"/>
      <c r="W82" s="23"/>
      <c r="X82" s="23"/>
      <c r="Y82" s="24"/>
      <c r="Z82" s="25">
        <f t="shared" si="11"/>
        <v>973390.28</v>
      </c>
      <c r="AA82" s="25">
        <f t="shared" si="12"/>
        <v>0</v>
      </c>
      <c r="AB82" s="26"/>
      <c r="AC82" s="26"/>
      <c r="AD82" s="26"/>
      <c r="AE82" s="26"/>
      <c r="AF82" s="27"/>
      <c r="AG82" s="26"/>
      <c r="AH82" s="26"/>
      <c r="AI82" s="26"/>
      <c r="AJ82" s="26"/>
      <c r="AK82" s="26"/>
      <c r="AL82" s="26"/>
    </row>
    <row r="83" spans="1:38" ht="13" x14ac:dyDescent="0.25">
      <c r="A83" s="174" t="str">
        <f t="shared" si="4"/>
        <v>[提取结果.xlsx]02-关联交易等事项统计表-轻出公司-2内部关联交易</v>
      </c>
      <c r="B83" s="11">
        <v>80</v>
      </c>
      <c r="C83" s="12" t="str">
        <f t="shared" si="10"/>
        <v>2级-2级</v>
      </c>
      <c r="D83" s="12" t="s">
        <v>29</v>
      </c>
      <c r="E83" s="12" t="s">
        <v>47</v>
      </c>
      <c r="F83" s="12" t="s">
        <v>29</v>
      </c>
      <c r="G83" s="12" t="s">
        <v>131</v>
      </c>
      <c r="H83" s="14" t="s">
        <v>126</v>
      </c>
      <c r="I83" s="14" t="s">
        <v>132</v>
      </c>
      <c r="J83" s="15">
        <v>13176.72</v>
      </c>
      <c r="K83" s="16"/>
      <c r="L83" s="16"/>
      <c r="M83" s="17"/>
      <c r="N83" s="89"/>
      <c r="O83" s="89"/>
      <c r="P83" s="91"/>
      <c r="Q83" s="21"/>
      <c r="R83" s="21"/>
      <c r="S83" s="22"/>
      <c r="T83" s="21"/>
      <c r="U83" s="21"/>
      <c r="V83" s="22"/>
      <c r="W83" s="23"/>
      <c r="X83" s="23"/>
      <c r="Y83" s="24"/>
      <c r="Z83" s="25">
        <f t="shared" si="11"/>
        <v>13176.72</v>
      </c>
      <c r="AA83" s="25">
        <f t="shared" si="12"/>
        <v>0</v>
      </c>
      <c r="AB83" s="26"/>
      <c r="AC83" s="26"/>
      <c r="AD83" s="26"/>
      <c r="AE83" s="26"/>
      <c r="AF83" s="27"/>
      <c r="AG83" s="26"/>
      <c r="AH83" s="26"/>
      <c r="AI83" s="26"/>
      <c r="AJ83" s="26"/>
      <c r="AK83" s="26"/>
      <c r="AL83" s="26"/>
    </row>
    <row r="84" spans="1:38" ht="13" x14ac:dyDescent="0.25">
      <c r="A84" s="174" t="str">
        <f t="shared" si="4"/>
        <v>[提取结果.xlsx]02-关联交易等事项统计表-轻出公司-2内部关联交易</v>
      </c>
      <c r="B84" s="11">
        <v>81</v>
      </c>
      <c r="C84" s="12" t="str">
        <f t="shared" si="10"/>
        <v>3级-4级</v>
      </c>
      <c r="D84" s="12" t="s">
        <v>79</v>
      </c>
      <c r="E84" s="12" t="s">
        <v>109</v>
      </c>
      <c r="F84" s="12" t="s">
        <v>37</v>
      </c>
      <c r="G84" s="12" t="s">
        <v>42</v>
      </c>
      <c r="H84" s="14" t="s">
        <v>126</v>
      </c>
      <c r="I84" s="16"/>
      <c r="J84" s="15">
        <v>7597814.8200000003</v>
      </c>
      <c r="K84" s="16"/>
      <c r="L84" s="16"/>
      <c r="M84" s="17"/>
      <c r="N84" s="89"/>
      <c r="O84" s="89"/>
      <c r="P84" s="91"/>
      <c r="Q84" s="21"/>
      <c r="R84" s="21"/>
      <c r="S84" s="22"/>
      <c r="T84" s="21"/>
      <c r="U84" s="21"/>
      <c r="V84" s="22"/>
      <c r="W84" s="23"/>
      <c r="X84" s="23"/>
      <c r="Y84" s="24"/>
      <c r="Z84" s="25">
        <f t="shared" si="11"/>
        <v>7597814.8200000003</v>
      </c>
      <c r="AA84" s="25">
        <f t="shared" si="12"/>
        <v>0</v>
      </c>
      <c r="AB84" s="26"/>
      <c r="AC84" s="26"/>
      <c r="AD84" s="26"/>
      <c r="AE84" s="26"/>
      <c r="AF84" s="27"/>
      <c r="AG84" s="26"/>
      <c r="AH84" s="26"/>
      <c r="AI84" s="26"/>
      <c r="AJ84" s="26"/>
      <c r="AK84" s="26"/>
      <c r="AL84" s="26"/>
    </row>
    <row r="85" spans="1:38" ht="13" x14ac:dyDescent="0.25">
      <c r="A85" s="174" t="str">
        <f t="shared" si="4"/>
        <v>[提取结果.xlsx]02-关联交易等事项统计表-轻出公司-2内部关联交易</v>
      </c>
      <c r="B85" s="11">
        <v>82</v>
      </c>
      <c r="C85" s="12" t="str">
        <f t="shared" si="10"/>
        <v>3级-4级</v>
      </c>
      <c r="D85" s="12" t="s">
        <v>79</v>
      </c>
      <c r="E85" s="12" t="s">
        <v>109</v>
      </c>
      <c r="F85" s="12" t="s">
        <v>37</v>
      </c>
      <c r="G85" s="12" t="s">
        <v>42</v>
      </c>
      <c r="H85" s="14" t="s">
        <v>129</v>
      </c>
      <c r="I85" s="16"/>
      <c r="J85" s="15">
        <v>1872478.39</v>
      </c>
      <c r="K85" s="16"/>
      <c r="L85" s="16"/>
      <c r="M85" s="17"/>
      <c r="N85" s="89"/>
      <c r="O85" s="89"/>
      <c r="P85" s="91"/>
      <c r="Q85" s="21"/>
      <c r="R85" s="21"/>
      <c r="S85" s="22"/>
      <c r="T85" s="21"/>
      <c r="U85" s="21"/>
      <c r="V85" s="22"/>
      <c r="W85" s="23"/>
      <c r="X85" s="23"/>
      <c r="Y85" s="24"/>
      <c r="Z85" s="25">
        <f t="shared" si="11"/>
        <v>1872478.39</v>
      </c>
      <c r="AA85" s="25">
        <f t="shared" si="12"/>
        <v>0</v>
      </c>
      <c r="AB85" s="26"/>
      <c r="AC85" s="26"/>
      <c r="AD85" s="26"/>
      <c r="AE85" s="26"/>
      <c r="AF85" s="27"/>
      <c r="AG85" s="26"/>
      <c r="AH85" s="26"/>
      <c r="AI85" s="26"/>
      <c r="AJ85" s="26"/>
      <c r="AK85" s="26"/>
      <c r="AL85" s="26"/>
    </row>
    <row r="86" spans="1:38" ht="13" x14ac:dyDescent="0.25">
      <c r="A86" s="174" t="str">
        <f t="shared" si="4"/>
        <v>[提取结果.xlsx]02-关联交易等事项统计表-轻出公司-2内部关联交易</v>
      </c>
      <c r="B86" s="11">
        <v>83</v>
      </c>
      <c r="C86" s="12" t="str">
        <f t="shared" si="10"/>
        <v>2级-2级</v>
      </c>
      <c r="D86" s="12" t="s">
        <v>29</v>
      </c>
      <c r="E86" s="12" t="s">
        <v>47</v>
      </c>
      <c r="F86" s="12" t="s">
        <v>29</v>
      </c>
      <c r="G86" s="12" t="s">
        <v>125</v>
      </c>
      <c r="H86" s="16" t="s">
        <v>133</v>
      </c>
      <c r="I86" s="16"/>
      <c r="J86" s="15">
        <v>534.91999999999996</v>
      </c>
      <c r="K86" s="16"/>
      <c r="L86" s="16"/>
      <c r="M86" s="17"/>
      <c r="N86" s="89"/>
      <c r="O86" s="90"/>
      <c r="P86" s="91"/>
      <c r="Q86" s="21"/>
      <c r="R86" s="21"/>
      <c r="S86" s="22"/>
      <c r="T86" s="21"/>
      <c r="U86" s="21"/>
      <c r="V86" s="22"/>
      <c r="W86" s="23"/>
      <c r="X86" s="23"/>
      <c r="Y86" s="24"/>
      <c r="Z86" s="25">
        <f t="shared" si="11"/>
        <v>534.91999999999996</v>
      </c>
      <c r="AA86" s="25">
        <f t="shared" si="12"/>
        <v>0</v>
      </c>
      <c r="AB86" s="26"/>
      <c r="AC86" s="26"/>
      <c r="AD86" s="26"/>
      <c r="AE86" s="26"/>
      <c r="AF86" s="27"/>
      <c r="AG86" s="26"/>
      <c r="AH86" s="26"/>
      <c r="AI86" s="26"/>
      <c r="AJ86" s="26"/>
      <c r="AK86" s="26"/>
      <c r="AL86" s="26"/>
    </row>
    <row r="87" spans="1:38" ht="13" x14ac:dyDescent="0.25">
      <c r="A87" s="174" t="str">
        <f t="shared" si="4"/>
        <v>[提取结果.xlsx]02-关联交易等事项统计表-轻出公司-2内部关联交易</v>
      </c>
      <c r="B87" s="11">
        <v>84</v>
      </c>
      <c r="C87" s="12" t="str">
        <f t="shared" si="10"/>
        <v>2级-2级</v>
      </c>
      <c r="D87" s="12" t="s">
        <v>29</v>
      </c>
      <c r="E87" s="12" t="s">
        <v>47</v>
      </c>
      <c r="F87" s="12" t="s">
        <v>29</v>
      </c>
      <c r="G87" s="12" t="s">
        <v>125</v>
      </c>
      <c r="H87" s="16" t="s">
        <v>134</v>
      </c>
      <c r="I87" s="16"/>
      <c r="J87" s="15">
        <v>455542.45</v>
      </c>
      <c r="K87" s="16"/>
      <c r="L87" s="16"/>
      <c r="M87" s="17"/>
      <c r="N87" s="89"/>
      <c r="O87" s="90"/>
      <c r="P87" s="91"/>
      <c r="Q87" s="21"/>
      <c r="R87" s="21"/>
      <c r="S87" s="22"/>
      <c r="T87" s="21"/>
      <c r="U87" s="21"/>
      <c r="V87" s="22"/>
      <c r="W87" s="23"/>
      <c r="X87" s="23"/>
      <c r="Y87" s="24"/>
      <c r="Z87" s="25">
        <f t="shared" si="11"/>
        <v>455542.45</v>
      </c>
      <c r="AA87" s="25">
        <f t="shared" si="12"/>
        <v>0</v>
      </c>
      <c r="AB87" s="26"/>
      <c r="AC87" s="26"/>
      <c r="AD87" s="26"/>
      <c r="AE87" s="26"/>
      <c r="AF87" s="27"/>
      <c r="AG87" s="26"/>
      <c r="AH87" s="26"/>
      <c r="AI87" s="26"/>
      <c r="AJ87" s="26"/>
      <c r="AK87" s="26"/>
      <c r="AL87" s="26"/>
    </row>
    <row r="88" spans="1:38" ht="13" x14ac:dyDescent="0.25">
      <c r="A88" s="174" t="str">
        <f t="shared" si="4"/>
        <v>[提取结果.xlsx]02-关联交易等事项统计表-轻出公司-2内部关联交易</v>
      </c>
      <c r="B88" s="11">
        <v>85</v>
      </c>
      <c r="C88" s="12" t="str">
        <f t="shared" si="10"/>
        <v>2级-2级</v>
      </c>
      <c r="D88" s="12" t="s">
        <v>29</v>
      </c>
      <c r="E88" s="12" t="s">
        <v>47</v>
      </c>
      <c r="F88" s="12" t="s">
        <v>29</v>
      </c>
      <c r="G88" s="12" t="s">
        <v>125</v>
      </c>
      <c r="H88" s="16" t="s">
        <v>99</v>
      </c>
      <c r="I88" s="16" t="s">
        <v>100</v>
      </c>
      <c r="J88" s="15">
        <v>2830.19</v>
      </c>
      <c r="K88" s="16"/>
      <c r="L88" s="16"/>
      <c r="M88" s="17"/>
      <c r="N88" s="89"/>
      <c r="O88" s="89"/>
      <c r="P88" s="91"/>
      <c r="Q88" s="21"/>
      <c r="R88" s="21"/>
      <c r="S88" s="22"/>
      <c r="T88" s="21"/>
      <c r="U88" s="21"/>
      <c r="V88" s="22"/>
      <c r="W88" s="23"/>
      <c r="X88" s="23"/>
      <c r="Y88" s="24"/>
      <c r="Z88" s="25">
        <f t="shared" si="11"/>
        <v>2830.19</v>
      </c>
      <c r="AA88" s="25">
        <f t="shared" si="12"/>
        <v>0</v>
      </c>
      <c r="AB88" s="26"/>
      <c r="AC88" s="26"/>
      <c r="AD88" s="26"/>
      <c r="AE88" s="26"/>
      <c r="AF88" s="27"/>
      <c r="AG88" s="26"/>
      <c r="AH88" s="26"/>
      <c r="AI88" s="26"/>
      <c r="AJ88" s="26"/>
      <c r="AK88" s="26"/>
      <c r="AL88" s="26"/>
    </row>
    <row r="89" spans="1:38" ht="13" x14ac:dyDescent="0.25">
      <c r="A89" s="174" t="str">
        <f t="shared" si="4"/>
        <v>[提取结果.xlsx]02-关联交易等事项统计表-轻出公司-2内部关联交易</v>
      </c>
      <c r="B89" s="11">
        <v>86</v>
      </c>
      <c r="C89" s="12" t="str">
        <f t="shared" si="10"/>
        <v>2级-3级</v>
      </c>
      <c r="D89" s="12" t="s">
        <v>29</v>
      </c>
      <c r="E89" s="12" t="s">
        <v>47</v>
      </c>
      <c r="F89" s="12" t="s">
        <v>33</v>
      </c>
      <c r="G89" s="12" t="s">
        <v>127</v>
      </c>
      <c r="H89" s="16" t="s">
        <v>99</v>
      </c>
      <c r="I89" s="16" t="s">
        <v>100</v>
      </c>
      <c r="J89" s="15">
        <v>4150.9399999999996</v>
      </c>
      <c r="K89" s="16"/>
      <c r="L89" s="16"/>
      <c r="M89" s="17"/>
      <c r="N89" s="89"/>
      <c r="O89" s="89"/>
      <c r="P89" s="91"/>
      <c r="Q89" s="21"/>
      <c r="R89" s="21"/>
      <c r="S89" s="22"/>
      <c r="T89" s="21"/>
      <c r="U89" s="21"/>
      <c r="V89" s="22"/>
      <c r="W89" s="23"/>
      <c r="X89" s="23"/>
      <c r="Y89" s="24"/>
      <c r="Z89" s="25">
        <f t="shared" si="11"/>
        <v>4150.9399999999996</v>
      </c>
      <c r="AA89" s="25">
        <f t="shared" si="12"/>
        <v>0</v>
      </c>
      <c r="AB89" s="26"/>
      <c r="AC89" s="26"/>
      <c r="AD89" s="26"/>
      <c r="AE89" s="26"/>
      <c r="AF89" s="27"/>
      <c r="AG89" s="26"/>
      <c r="AH89" s="26"/>
      <c r="AI89" s="26"/>
      <c r="AJ89" s="26"/>
      <c r="AK89" s="26"/>
      <c r="AL89" s="26"/>
    </row>
    <row r="90" spans="1:38" ht="13" x14ac:dyDescent="0.25">
      <c r="A90" s="174" t="str">
        <f t="shared" si="4"/>
        <v>[提取结果.xlsx]02-关联交易等事项统计表-轻出公司-2内部关联交易</v>
      </c>
      <c r="B90" s="11">
        <v>87</v>
      </c>
      <c r="C90" s="12" t="str">
        <f t="shared" si="10"/>
        <v>2级-3级</v>
      </c>
      <c r="D90" s="12" t="s">
        <v>29</v>
      </c>
      <c r="E90" s="12" t="s">
        <v>47</v>
      </c>
      <c r="F90" s="12" t="s">
        <v>33</v>
      </c>
      <c r="G90" s="12" t="s">
        <v>127</v>
      </c>
      <c r="H90" s="16" t="s">
        <v>107</v>
      </c>
      <c r="I90" s="16" t="s">
        <v>113</v>
      </c>
      <c r="J90" s="15">
        <v>3699.62</v>
      </c>
      <c r="K90" s="16"/>
      <c r="L90" s="16"/>
      <c r="M90" s="17"/>
      <c r="N90" s="89"/>
      <c r="O90" s="89"/>
      <c r="P90" s="91"/>
      <c r="Q90" s="21"/>
      <c r="R90" s="21"/>
      <c r="S90" s="22"/>
      <c r="T90" s="21"/>
      <c r="U90" s="21"/>
      <c r="V90" s="22"/>
      <c r="W90" s="23"/>
      <c r="X90" s="23"/>
      <c r="Y90" s="24"/>
      <c r="Z90" s="25">
        <f t="shared" si="11"/>
        <v>3699.62</v>
      </c>
      <c r="AA90" s="25">
        <f t="shared" si="12"/>
        <v>0</v>
      </c>
      <c r="AB90" s="26"/>
      <c r="AC90" s="26"/>
      <c r="AD90" s="26"/>
      <c r="AE90" s="26"/>
      <c r="AF90" s="27"/>
      <c r="AG90" s="26"/>
      <c r="AH90" s="26"/>
      <c r="AI90" s="26"/>
      <c r="AJ90" s="26"/>
      <c r="AK90" s="26"/>
      <c r="AL90" s="26"/>
    </row>
    <row r="91" spans="1:38" ht="13" x14ac:dyDescent="0.25">
      <c r="A91" s="174" t="str">
        <f t="shared" si="4"/>
        <v>[提取结果.xlsx]02-关联交易等事项统计表-轻出公司-2内部关联交易</v>
      </c>
      <c r="B91" s="11">
        <v>88</v>
      </c>
      <c r="C91" s="12" t="str">
        <f t="shared" si="10"/>
        <v>2级-2级</v>
      </c>
      <c r="D91" s="12" t="s">
        <v>29</v>
      </c>
      <c r="E91" s="12" t="s">
        <v>47</v>
      </c>
      <c r="F91" s="12" t="s">
        <v>29</v>
      </c>
      <c r="G91" s="12" t="s">
        <v>125</v>
      </c>
      <c r="H91" s="16" t="s">
        <v>99</v>
      </c>
      <c r="I91" s="16" t="s">
        <v>135</v>
      </c>
      <c r="J91" s="15">
        <v>1575718.28</v>
      </c>
      <c r="K91" s="16"/>
      <c r="L91" s="16"/>
      <c r="M91" s="17"/>
      <c r="N91" s="89"/>
      <c r="O91" s="89"/>
      <c r="P91" s="91"/>
      <c r="Q91" s="21"/>
      <c r="R91" s="21"/>
      <c r="S91" s="22"/>
      <c r="T91" s="21"/>
      <c r="U91" s="21"/>
      <c r="V91" s="22"/>
      <c r="W91" s="23"/>
      <c r="X91" s="23"/>
      <c r="Y91" s="24"/>
      <c r="Z91" s="25">
        <f t="shared" si="11"/>
        <v>1575718.28</v>
      </c>
      <c r="AA91" s="25">
        <f t="shared" si="12"/>
        <v>0</v>
      </c>
      <c r="AB91" s="26"/>
      <c r="AC91" s="26"/>
      <c r="AD91" s="26"/>
      <c r="AE91" s="26"/>
      <c r="AF91" s="27"/>
      <c r="AG91" s="26"/>
      <c r="AH91" s="26"/>
      <c r="AI91" s="26"/>
      <c r="AJ91" s="26"/>
      <c r="AK91" s="26"/>
      <c r="AL91" s="26"/>
    </row>
    <row r="92" spans="1:38" ht="13" x14ac:dyDescent="0.25">
      <c r="A92" s="173" t="str">
        <f t="shared" ref="A92:A117" si="13">HYPERLINK("C:\Users\chizh\Desktop\ffcell\提取结果.xlsx#'02-关联交易等事项统计表-三角公司-2内部关联交易'!A1","[提取结果.xlsx]02-关联交易等事项统计表-三角公司-2内部关联交易")</f>
        <v>[提取结果.xlsx]02-关联交易等事项统计表-三角公司-2内部关联交易</v>
      </c>
      <c r="B92" s="11">
        <v>89</v>
      </c>
      <c r="C92" s="12" t="str">
        <f t="shared" si="10"/>
        <v>2级-2级</v>
      </c>
      <c r="D92" s="12" t="s">
        <v>29</v>
      </c>
      <c r="E92" s="12" t="s">
        <v>125</v>
      </c>
      <c r="F92" s="12" t="s">
        <v>29</v>
      </c>
      <c r="G92" s="12" t="s">
        <v>47</v>
      </c>
      <c r="H92" s="16"/>
      <c r="I92" s="16"/>
      <c r="J92" s="15"/>
      <c r="K92" s="39" t="s">
        <v>68</v>
      </c>
      <c r="L92" s="16"/>
      <c r="M92" s="17">
        <v>1575718.28</v>
      </c>
      <c r="N92" s="89"/>
      <c r="O92" s="90"/>
      <c r="P92" s="91"/>
      <c r="Q92" s="21"/>
      <c r="R92" s="21"/>
      <c r="S92" s="22"/>
      <c r="T92" s="40"/>
      <c r="U92" s="21"/>
      <c r="V92" s="22"/>
      <c r="W92" s="23"/>
      <c r="X92" s="23"/>
      <c r="Y92" s="24"/>
      <c r="Z92" s="25">
        <f t="shared" si="11"/>
        <v>0</v>
      </c>
      <c r="AA92" s="25">
        <f t="shared" si="12"/>
        <v>1575718.28</v>
      </c>
      <c r="AB92" s="26"/>
      <c r="AC92" s="26"/>
      <c r="AD92" s="26"/>
      <c r="AE92" s="26"/>
      <c r="AF92" s="27"/>
      <c r="AG92" s="26"/>
      <c r="AH92" s="26"/>
      <c r="AI92" s="26"/>
      <c r="AJ92" s="26"/>
      <c r="AK92" s="26"/>
      <c r="AL92" s="26"/>
    </row>
    <row r="93" spans="1:38" ht="13" x14ac:dyDescent="0.25">
      <c r="A93" s="174" t="str">
        <f t="shared" si="13"/>
        <v>[提取结果.xlsx]02-关联交易等事项统计表-三角公司-2内部关联交易</v>
      </c>
      <c r="B93" s="11">
        <v>90</v>
      </c>
      <c r="C93" s="12" t="str">
        <f t="shared" si="10"/>
        <v>2级-2级</v>
      </c>
      <c r="D93" s="12" t="s">
        <v>29</v>
      </c>
      <c r="E93" s="12" t="s">
        <v>125</v>
      </c>
      <c r="F93" s="12" t="s">
        <v>29</v>
      </c>
      <c r="G93" s="12" t="s">
        <v>44</v>
      </c>
      <c r="H93" s="14" t="s">
        <v>144</v>
      </c>
      <c r="I93" s="14" t="s">
        <v>145</v>
      </c>
      <c r="J93" s="15">
        <v>283407.08</v>
      </c>
      <c r="K93" s="16"/>
      <c r="L93" s="16"/>
      <c r="M93" s="17"/>
      <c r="N93" s="89"/>
      <c r="O93" s="90"/>
      <c r="P93" s="91"/>
      <c r="Q93" s="21"/>
      <c r="R93" s="21"/>
      <c r="S93" s="22"/>
      <c r="T93" s="21"/>
      <c r="U93" s="21"/>
      <c r="V93" s="22"/>
      <c r="W93" s="23"/>
      <c r="X93" s="23"/>
      <c r="Y93" s="24"/>
      <c r="Z93" s="25">
        <f t="shared" si="11"/>
        <v>283407.08</v>
      </c>
      <c r="AA93" s="25">
        <f t="shared" si="12"/>
        <v>0</v>
      </c>
      <c r="AB93" s="26"/>
      <c r="AC93" s="26"/>
      <c r="AD93" s="26"/>
      <c r="AE93" s="26"/>
      <c r="AF93" s="27"/>
      <c r="AG93" s="26"/>
      <c r="AH93" s="26"/>
      <c r="AI93" s="26"/>
      <c r="AJ93" s="26"/>
      <c r="AK93" s="26"/>
      <c r="AL93" s="26"/>
    </row>
    <row r="94" spans="1:38" ht="13" x14ac:dyDescent="0.25">
      <c r="A94" s="174" t="str">
        <f t="shared" si="13"/>
        <v>[提取结果.xlsx]02-关联交易等事项统计表-三角公司-2内部关联交易</v>
      </c>
      <c r="B94" s="11">
        <v>91</v>
      </c>
      <c r="C94" s="12" t="str">
        <f t="shared" si="10"/>
        <v>2级-3级</v>
      </c>
      <c r="D94" s="12" t="s">
        <v>29</v>
      </c>
      <c r="E94" s="12" t="s">
        <v>125</v>
      </c>
      <c r="F94" s="12" t="s">
        <v>33</v>
      </c>
      <c r="G94" s="12" t="s">
        <v>127</v>
      </c>
      <c r="H94" s="16"/>
      <c r="I94" s="16"/>
      <c r="J94" s="15"/>
      <c r="K94" s="14" t="s">
        <v>108</v>
      </c>
      <c r="L94" s="16"/>
      <c r="M94" s="17">
        <v>274115.03999999998</v>
      </c>
      <c r="N94" s="89"/>
      <c r="O94" s="90"/>
      <c r="P94" s="91"/>
      <c r="Q94" s="40"/>
      <c r="R94" s="21"/>
      <c r="S94" s="22"/>
      <c r="T94" s="21"/>
      <c r="U94" s="21"/>
      <c r="V94" s="22"/>
      <c r="W94" s="23"/>
      <c r="X94" s="23"/>
      <c r="Y94" s="24"/>
      <c r="Z94" s="25">
        <f t="shared" si="11"/>
        <v>0</v>
      </c>
      <c r="AA94" s="25">
        <f t="shared" si="12"/>
        <v>274115.03999999998</v>
      </c>
      <c r="AB94" s="26"/>
      <c r="AC94" s="26"/>
      <c r="AD94" s="26"/>
      <c r="AE94" s="26"/>
      <c r="AF94" s="27"/>
      <c r="AG94" s="26"/>
      <c r="AH94" s="26"/>
      <c r="AI94" s="26"/>
      <c r="AJ94" s="26"/>
      <c r="AK94" s="26"/>
      <c r="AL94" s="26"/>
    </row>
    <row r="95" spans="1:38" ht="13" x14ac:dyDescent="0.25">
      <c r="A95" s="174" t="str">
        <f t="shared" si="13"/>
        <v>[提取结果.xlsx]02-关联交易等事项统计表-三角公司-2内部关联交易</v>
      </c>
      <c r="B95" s="11">
        <v>92</v>
      </c>
      <c r="C95" s="12" t="str">
        <f t="shared" si="10"/>
        <v>2级-3级</v>
      </c>
      <c r="D95" s="12" t="s">
        <v>29</v>
      </c>
      <c r="E95" s="12" t="s">
        <v>125</v>
      </c>
      <c r="F95" s="12" t="s">
        <v>33</v>
      </c>
      <c r="G95" s="12" t="s">
        <v>146</v>
      </c>
      <c r="H95" s="16"/>
      <c r="I95" s="16"/>
      <c r="J95" s="15"/>
      <c r="K95" s="14" t="s">
        <v>68</v>
      </c>
      <c r="L95" s="16"/>
      <c r="M95" s="17">
        <v>530.97</v>
      </c>
      <c r="N95" s="89"/>
      <c r="O95" s="90"/>
      <c r="P95" s="91"/>
      <c r="Q95" s="21"/>
      <c r="R95" s="21"/>
      <c r="S95" s="22"/>
      <c r="T95" s="21"/>
      <c r="U95" s="21"/>
      <c r="V95" s="22"/>
      <c r="W95" s="23"/>
      <c r="X95" s="23"/>
      <c r="Y95" s="24"/>
      <c r="Z95" s="25">
        <f t="shared" si="11"/>
        <v>0</v>
      </c>
      <c r="AA95" s="25">
        <f t="shared" si="12"/>
        <v>530.97</v>
      </c>
      <c r="AB95" s="26"/>
      <c r="AC95" s="26"/>
      <c r="AD95" s="26"/>
      <c r="AE95" s="26"/>
      <c r="AF95" s="27"/>
      <c r="AG95" s="26"/>
      <c r="AH95" s="26"/>
      <c r="AI95" s="26"/>
      <c r="AJ95" s="26"/>
      <c r="AK95" s="26"/>
      <c r="AL95" s="26"/>
    </row>
    <row r="96" spans="1:38" ht="13" x14ac:dyDescent="0.25">
      <c r="A96" s="174" t="str">
        <f t="shared" si="13"/>
        <v>[提取结果.xlsx]02-关联交易等事项统计表-三角公司-2内部关联交易</v>
      </c>
      <c r="B96" s="11">
        <v>93</v>
      </c>
      <c r="C96" s="12" t="str">
        <f t="shared" si="10"/>
        <v>2级-2级</v>
      </c>
      <c r="D96" s="12" t="s">
        <v>29</v>
      </c>
      <c r="E96" s="12" t="s">
        <v>125</v>
      </c>
      <c r="F96" s="12" t="s">
        <v>29</v>
      </c>
      <c r="G96" s="12" t="s">
        <v>47</v>
      </c>
      <c r="H96" s="16"/>
      <c r="I96" s="16"/>
      <c r="J96" s="15"/>
      <c r="K96" s="14" t="s">
        <v>68</v>
      </c>
      <c r="L96" s="16"/>
      <c r="M96" s="17">
        <v>3000</v>
      </c>
      <c r="N96" s="89"/>
      <c r="O96" s="89"/>
      <c r="P96" s="91"/>
      <c r="Q96" s="21"/>
      <c r="R96" s="21"/>
      <c r="S96" s="22"/>
      <c r="T96" s="21"/>
      <c r="U96" s="21"/>
      <c r="V96" s="22"/>
      <c r="W96" s="23"/>
      <c r="X96" s="23"/>
      <c r="Y96" s="24"/>
      <c r="Z96" s="25">
        <f t="shared" si="11"/>
        <v>0</v>
      </c>
      <c r="AA96" s="25">
        <f t="shared" si="12"/>
        <v>3000</v>
      </c>
      <c r="AB96" s="26"/>
      <c r="AC96" s="26"/>
      <c r="AD96" s="26"/>
      <c r="AE96" s="26"/>
      <c r="AF96" s="27"/>
      <c r="AG96" s="26"/>
      <c r="AH96" s="26"/>
      <c r="AI96" s="26"/>
      <c r="AJ96" s="26"/>
      <c r="AK96" s="26"/>
      <c r="AL96" s="26"/>
    </row>
    <row r="97" spans="1:38" ht="13" x14ac:dyDescent="0.25">
      <c r="A97" s="174" t="str">
        <f t="shared" si="13"/>
        <v>[提取结果.xlsx]02-关联交易等事项统计表-三角公司-2内部关联交易</v>
      </c>
      <c r="B97" s="11">
        <v>94</v>
      </c>
      <c r="C97" s="12" t="str">
        <f t="shared" si="10"/>
        <v>2级-3级</v>
      </c>
      <c r="D97" s="12" t="s">
        <v>29</v>
      </c>
      <c r="E97" s="12" t="s">
        <v>125</v>
      </c>
      <c r="F97" s="12" t="s">
        <v>33</v>
      </c>
      <c r="G97" s="12" t="s">
        <v>97</v>
      </c>
      <c r="H97" s="16"/>
      <c r="I97" s="16"/>
      <c r="J97" s="15"/>
      <c r="K97" s="14" t="s">
        <v>68</v>
      </c>
      <c r="L97" s="16"/>
      <c r="M97" s="17">
        <v>1308.8699999999999</v>
      </c>
      <c r="N97" s="89"/>
      <c r="O97" s="89"/>
      <c r="P97" s="91"/>
      <c r="Q97" s="21"/>
      <c r="R97" s="21"/>
      <c r="S97" s="22"/>
      <c r="T97" s="21"/>
      <c r="U97" s="21"/>
      <c r="V97" s="22"/>
      <c r="W97" s="23"/>
      <c r="X97" s="23"/>
      <c r="Y97" s="24"/>
      <c r="Z97" s="25">
        <f t="shared" si="11"/>
        <v>0</v>
      </c>
      <c r="AA97" s="25">
        <f t="shared" si="12"/>
        <v>1308.8699999999999</v>
      </c>
      <c r="AB97" s="26"/>
      <c r="AC97" s="26"/>
      <c r="AD97" s="26"/>
      <c r="AE97" s="26"/>
      <c r="AF97" s="27"/>
      <c r="AG97" s="26"/>
      <c r="AH97" s="26"/>
      <c r="AI97" s="26"/>
      <c r="AJ97" s="26"/>
      <c r="AK97" s="26"/>
      <c r="AL97" s="26"/>
    </row>
    <row r="98" spans="1:38" ht="13" x14ac:dyDescent="0.25">
      <c r="A98" s="174" t="str">
        <f t="shared" si="13"/>
        <v>[提取结果.xlsx]02-关联交易等事项统计表-三角公司-2内部关联交易</v>
      </c>
      <c r="B98" s="11">
        <v>95</v>
      </c>
      <c r="C98" s="12" t="str">
        <f t="shared" si="10"/>
        <v>2级-2级</v>
      </c>
      <c r="D98" s="12" t="s">
        <v>29</v>
      </c>
      <c r="E98" s="12" t="s">
        <v>125</v>
      </c>
      <c r="F98" s="12" t="s">
        <v>29</v>
      </c>
      <c r="G98" s="12" t="s">
        <v>47</v>
      </c>
      <c r="H98" s="16"/>
      <c r="I98" s="16"/>
      <c r="J98" s="15"/>
      <c r="K98" s="14" t="s">
        <v>68</v>
      </c>
      <c r="L98" s="16"/>
      <c r="M98" s="17">
        <v>46621.87</v>
      </c>
      <c r="N98" s="89"/>
      <c r="O98" s="89"/>
      <c r="P98" s="91"/>
      <c r="Q98" s="21"/>
      <c r="R98" s="21"/>
      <c r="S98" s="22"/>
      <c r="T98" s="21"/>
      <c r="U98" s="21"/>
      <c r="V98" s="22"/>
      <c r="W98" s="23"/>
      <c r="X98" s="23"/>
      <c r="Y98" s="24"/>
      <c r="Z98" s="25">
        <f t="shared" si="11"/>
        <v>0</v>
      </c>
      <c r="AA98" s="25">
        <f t="shared" si="12"/>
        <v>46621.87</v>
      </c>
      <c r="AB98" s="26"/>
      <c r="AC98" s="26"/>
      <c r="AD98" s="26"/>
      <c r="AE98" s="26"/>
      <c r="AF98" s="27"/>
      <c r="AG98" s="26"/>
      <c r="AH98" s="26"/>
      <c r="AI98" s="26"/>
      <c r="AJ98" s="26"/>
      <c r="AK98" s="26"/>
      <c r="AL98" s="26"/>
    </row>
    <row r="99" spans="1:38" ht="13" x14ac:dyDescent="0.25">
      <c r="A99" s="174" t="str">
        <f t="shared" si="13"/>
        <v>[提取结果.xlsx]02-关联交易等事项统计表-三角公司-2内部关联交易</v>
      </c>
      <c r="B99" s="11">
        <v>96</v>
      </c>
      <c r="C99" s="12" t="str">
        <f t="shared" si="10"/>
        <v>2级-2级</v>
      </c>
      <c r="D99" s="12" t="s">
        <v>29</v>
      </c>
      <c r="E99" s="12" t="s">
        <v>125</v>
      </c>
      <c r="F99" s="12" t="s">
        <v>29</v>
      </c>
      <c r="G99" s="12" t="s">
        <v>47</v>
      </c>
      <c r="H99" s="16"/>
      <c r="I99" s="16"/>
      <c r="J99" s="15"/>
      <c r="K99" s="14" t="s">
        <v>60</v>
      </c>
      <c r="L99" s="16"/>
      <c r="M99" s="17">
        <v>482875</v>
      </c>
      <c r="N99" s="89"/>
      <c r="O99" s="89"/>
      <c r="P99" s="91"/>
      <c r="Q99" s="21"/>
      <c r="R99" s="21"/>
      <c r="S99" s="22"/>
      <c r="T99" s="21"/>
      <c r="U99" s="21"/>
      <c r="V99" s="22"/>
      <c r="W99" s="23"/>
      <c r="X99" s="23"/>
      <c r="Y99" s="24"/>
      <c r="Z99" s="25">
        <f t="shared" si="11"/>
        <v>0</v>
      </c>
      <c r="AA99" s="25">
        <f t="shared" si="12"/>
        <v>482875</v>
      </c>
      <c r="AB99" s="26"/>
      <c r="AC99" s="26"/>
      <c r="AD99" s="26"/>
      <c r="AE99" s="26"/>
      <c r="AF99" s="27"/>
      <c r="AG99" s="26"/>
      <c r="AH99" s="26"/>
      <c r="AI99" s="26"/>
      <c r="AJ99" s="26"/>
      <c r="AK99" s="26"/>
      <c r="AL99" s="26"/>
    </row>
    <row r="100" spans="1:38" ht="13" x14ac:dyDescent="0.25">
      <c r="A100" s="174" t="str">
        <f t="shared" si="13"/>
        <v>[提取结果.xlsx]02-关联交易等事项统计表-三角公司-2内部关联交易</v>
      </c>
      <c r="B100" s="11">
        <v>97</v>
      </c>
      <c r="C100" s="12" t="str">
        <f t="shared" si="10"/>
        <v>2级-2级</v>
      </c>
      <c r="D100" s="12" t="s">
        <v>29</v>
      </c>
      <c r="E100" s="12" t="s">
        <v>125</v>
      </c>
      <c r="F100" s="12" t="s">
        <v>29</v>
      </c>
      <c r="G100" s="12" t="s">
        <v>47</v>
      </c>
      <c r="H100" s="16"/>
      <c r="I100" s="16"/>
      <c r="J100" s="15"/>
      <c r="K100" s="14" t="s">
        <v>68</v>
      </c>
      <c r="L100" s="16"/>
      <c r="M100" s="17">
        <v>2662.88</v>
      </c>
      <c r="N100" s="89"/>
      <c r="O100" s="89"/>
      <c r="P100" s="91"/>
      <c r="Q100" s="21"/>
      <c r="R100" s="21"/>
      <c r="S100" s="22"/>
      <c r="T100" s="21"/>
      <c r="U100" s="21"/>
      <c r="V100" s="22"/>
      <c r="W100" s="23"/>
      <c r="X100" s="23"/>
      <c r="Y100" s="24"/>
      <c r="Z100" s="25">
        <f t="shared" si="11"/>
        <v>0</v>
      </c>
      <c r="AA100" s="25">
        <f t="shared" si="12"/>
        <v>2662.88</v>
      </c>
      <c r="AB100" s="26"/>
      <c r="AC100" s="26"/>
      <c r="AD100" s="26"/>
      <c r="AE100" s="26"/>
      <c r="AF100" s="27"/>
      <c r="AG100" s="26"/>
      <c r="AH100" s="26"/>
      <c r="AI100" s="26"/>
      <c r="AJ100" s="26"/>
      <c r="AK100" s="26"/>
      <c r="AL100" s="26"/>
    </row>
    <row r="101" spans="1:38" ht="13" x14ac:dyDescent="0.25">
      <c r="A101" s="174" t="str">
        <f t="shared" si="13"/>
        <v>[提取结果.xlsx]02-关联交易等事项统计表-三角公司-2内部关联交易</v>
      </c>
      <c r="B101" s="11">
        <v>98</v>
      </c>
      <c r="C101" s="12" t="str">
        <f t="shared" si="10"/>
        <v>2级-2级</v>
      </c>
      <c r="D101" s="12" t="s">
        <v>29</v>
      </c>
      <c r="E101" s="12" t="s">
        <v>125</v>
      </c>
      <c r="F101" s="12" t="s">
        <v>29</v>
      </c>
      <c r="G101" s="12" t="s">
        <v>47</v>
      </c>
      <c r="H101" s="16"/>
      <c r="I101" s="16"/>
      <c r="J101" s="15"/>
      <c r="K101" s="14" t="s">
        <v>68</v>
      </c>
      <c r="L101" s="16"/>
      <c r="M101" s="17">
        <v>75963.3</v>
      </c>
      <c r="N101" s="89"/>
      <c r="O101" s="89"/>
      <c r="P101" s="91"/>
      <c r="Q101" s="21"/>
      <c r="R101" s="21"/>
      <c r="S101" s="22"/>
      <c r="T101" s="21"/>
      <c r="U101" s="21"/>
      <c r="V101" s="22"/>
      <c r="W101" s="23"/>
      <c r="X101" s="23"/>
      <c r="Y101" s="24"/>
      <c r="Z101" s="25">
        <f t="shared" si="11"/>
        <v>0</v>
      </c>
      <c r="AA101" s="25">
        <f t="shared" si="12"/>
        <v>75963.3</v>
      </c>
      <c r="AB101" s="26"/>
      <c r="AC101" s="26"/>
      <c r="AD101" s="26"/>
      <c r="AE101" s="26"/>
      <c r="AF101" s="27"/>
      <c r="AG101" s="26"/>
      <c r="AH101" s="26"/>
      <c r="AI101" s="26"/>
      <c r="AJ101" s="26"/>
      <c r="AK101" s="26"/>
      <c r="AL101" s="26"/>
    </row>
    <row r="102" spans="1:38" ht="13" x14ac:dyDescent="0.25">
      <c r="A102" s="174" t="str">
        <f t="shared" si="13"/>
        <v>[提取结果.xlsx]02-关联交易等事项统计表-三角公司-2内部关联交易</v>
      </c>
      <c r="B102" s="11">
        <v>99</v>
      </c>
      <c r="C102" s="12" t="str">
        <f t="shared" si="10"/>
        <v>2级-2级</v>
      </c>
      <c r="D102" s="12" t="s">
        <v>29</v>
      </c>
      <c r="E102" s="12" t="s">
        <v>125</v>
      </c>
      <c r="F102" s="12" t="s">
        <v>29</v>
      </c>
      <c r="G102" s="12" t="s">
        <v>47</v>
      </c>
      <c r="H102" s="16"/>
      <c r="I102" s="16"/>
      <c r="J102" s="15"/>
      <c r="K102" s="14" t="s">
        <v>68</v>
      </c>
      <c r="L102" s="16"/>
      <c r="M102" s="17">
        <v>50642.2</v>
      </c>
      <c r="N102" s="89"/>
      <c r="O102" s="89"/>
      <c r="P102" s="91"/>
      <c r="Q102" s="21"/>
      <c r="R102" s="21"/>
      <c r="S102" s="22"/>
      <c r="T102" s="21"/>
      <c r="U102" s="21"/>
      <c r="V102" s="22"/>
      <c r="W102" s="23"/>
      <c r="X102" s="23"/>
      <c r="Y102" s="24"/>
      <c r="Z102" s="25">
        <f t="shared" si="11"/>
        <v>0</v>
      </c>
      <c r="AA102" s="25">
        <f t="shared" si="12"/>
        <v>50642.2</v>
      </c>
      <c r="AB102" s="26"/>
      <c r="AC102" s="26"/>
      <c r="AD102" s="26"/>
      <c r="AE102" s="26"/>
      <c r="AF102" s="27"/>
      <c r="AG102" s="26"/>
      <c r="AH102" s="26"/>
      <c r="AI102" s="26"/>
      <c r="AJ102" s="26"/>
      <c r="AK102" s="26"/>
      <c r="AL102" s="26"/>
    </row>
    <row r="103" spans="1:38" ht="13" x14ac:dyDescent="0.25">
      <c r="A103" s="174" t="str">
        <f t="shared" si="13"/>
        <v>[提取结果.xlsx]02-关联交易等事项统计表-三角公司-2内部关联交易</v>
      </c>
      <c r="B103" s="11">
        <v>100</v>
      </c>
      <c r="C103" s="12" t="str">
        <f t="shared" si="10"/>
        <v>2级-3级</v>
      </c>
      <c r="D103" s="12" t="s">
        <v>29</v>
      </c>
      <c r="E103" s="12" t="s">
        <v>125</v>
      </c>
      <c r="F103" s="12" t="s">
        <v>33</v>
      </c>
      <c r="G103" s="12" t="s">
        <v>127</v>
      </c>
      <c r="H103" s="14" t="s">
        <v>144</v>
      </c>
      <c r="I103" s="14" t="s">
        <v>145</v>
      </c>
      <c r="J103" s="15">
        <v>22123.89</v>
      </c>
      <c r="K103" s="16"/>
      <c r="L103" s="16"/>
      <c r="M103" s="17"/>
      <c r="N103" s="89"/>
      <c r="O103" s="89"/>
      <c r="P103" s="91"/>
      <c r="Q103" s="21"/>
      <c r="R103" s="21"/>
      <c r="S103" s="22"/>
      <c r="T103" s="21"/>
      <c r="U103" s="21"/>
      <c r="V103" s="22"/>
      <c r="W103" s="23"/>
      <c r="X103" s="23"/>
      <c r="Y103" s="24"/>
      <c r="Z103" s="25">
        <f t="shared" si="11"/>
        <v>22123.89</v>
      </c>
      <c r="AA103" s="25">
        <f t="shared" si="12"/>
        <v>0</v>
      </c>
      <c r="AB103" s="26"/>
      <c r="AC103" s="26"/>
      <c r="AD103" s="26"/>
      <c r="AE103" s="26"/>
      <c r="AF103" s="27"/>
      <c r="AG103" s="26"/>
      <c r="AH103" s="26"/>
      <c r="AI103" s="26"/>
      <c r="AJ103" s="26"/>
      <c r="AK103" s="26"/>
      <c r="AL103" s="26"/>
    </row>
    <row r="104" spans="1:38" ht="13" x14ac:dyDescent="0.25">
      <c r="A104" s="174" t="str">
        <f t="shared" si="13"/>
        <v>[提取结果.xlsx]02-关联交易等事项统计表-三角公司-2内部关联交易</v>
      </c>
      <c r="B104" s="11">
        <v>101</v>
      </c>
      <c r="C104" s="12" t="str">
        <f t="shared" si="10"/>
        <v>2级-3级</v>
      </c>
      <c r="D104" s="12" t="s">
        <v>29</v>
      </c>
      <c r="E104" s="12" t="s">
        <v>125</v>
      </c>
      <c r="F104" s="12" t="s">
        <v>33</v>
      </c>
      <c r="G104" s="12" t="s">
        <v>127</v>
      </c>
      <c r="H104" s="14" t="s">
        <v>99</v>
      </c>
      <c r="I104" s="14" t="s">
        <v>147</v>
      </c>
      <c r="J104" s="15">
        <v>16037.74</v>
      </c>
      <c r="K104" s="16"/>
      <c r="L104" s="16"/>
      <c r="M104" s="17"/>
      <c r="N104" s="89"/>
      <c r="O104" s="89"/>
      <c r="P104" s="91"/>
      <c r="Q104" s="21"/>
      <c r="R104" s="21"/>
      <c r="S104" s="22"/>
      <c r="T104" s="21"/>
      <c r="U104" s="21"/>
      <c r="V104" s="22"/>
      <c r="W104" s="23"/>
      <c r="X104" s="23"/>
      <c r="Y104" s="24"/>
      <c r="Z104" s="25">
        <f t="shared" si="11"/>
        <v>16037.74</v>
      </c>
      <c r="AA104" s="25">
        <f t="shared" si="12"/>
        <v>0</v>
      </c>
      <c r="AB104" s="26"/>
      <c r="AC104" s="26"/>
      <c r="AD104" s="26"/>
      <c r="AE104" s="26"/>
      <c r="AF104" s="27"/>
      <c r="AG104" s="26"/>
      <c r="AH104" s="26"/>
      <c r="AI104" s="26"/>
      <c r="AJ104" s="26"/>
      <c r="AK104" s="26"/>
      <c r="AL104" s="26"/>
    </row>
    <row r="105" spans="1:38" ht="13" x14ac:dyDescent="0.25">
      <c r="A105" s="174" t="str">
        <f t="shared" si="13"/>
        <v>[提取结果.xlsx]02-关联交易等事项统计表-三角公司-2内部关联交易</v>
      </c>
      <c r="B105" s="11">
        <v>102</v>
      </c>
      <c r="C105" s="12" t="str">
        <f t="shared" si="10"/>
        <v>2级-4级</v>
      </c>
      <c r="D105" s="12" t="s">
        <v>29</v>
      </c>
      <c r="E105" s="12" t="s">
        <v>125</v>
      </c>
      <c r="F105" s="12" t="s">
        <v>37</v>
      </c>
      <c r="G105" s="12" t="s">
        <v>148</v>
      </c>
      <c r="H105" s="16"/>
      <c r="I105" s="16"/>
      <c r="J105" s="15"/>
      <c r="K105" s="14" t="s">
        <v>68</v>
      </c>
      <c r="L105" s="16"/>
      <c r="M105" s="17">
        <v>5796</v>
      </c>
      <c r="N105" s="89"/>
      <c r="O105" s="90"/>
      <c r="P105" s="91"/>
      <c r="Q105" s="21"/>
      <c r="R105" s="21"/>
      <c r="S105" s="22"/>
      <c r="T105" s="21"/>
      <c r="U105" s="21"/>
      <c r="V105" s="22"/>
      <c r="W105" s="23"/>
      <c r="X105" s="23"/>
      <c r="Y105" s="24"/>
      <c r="Z105" s="25">
        <f t="shared" si="11"/>
        <v>0</v>
      </c>
      <c r="AA105" s="25">
        <f t="shared" si="12"/>
        <v>5796</v>
      </c>
      <c r="AB105" s="26"/>
      <c r="AC105" s="26"/>
      <c r="AD105" s="26"/>
      <c r="AE105" s="26"/>
      <c r="AF105" s="27"/>
      <c r="AG105" s="26"/>
      <c r="AH105" s="26"/>
      <c r="AI105" s="26"/>
      <c r="AJ105" s="26"/>
      <c r="AK105" s="26"/>
      <c r="AL105" s="26"/>
    </row>
    <row r="106" spans="1:38" ht="13" x14ac:dyDescent="0.25">
      <c r="A106" s="174" t="str">
        <f t="shared" si="13"/>
        <v>[提取结果.xlsx]02-关联交易等事项统计表-三角公司-2内部关联交易</v>
      </c>
      <c r="B106" s="11">
        <v>103</v>
      </c>
      <c r="C106" s="12" t="str">
        <f t="shared" si="10"/>
        <v>2级-3级</v>
      </c>
      <c r="D106" s="12" t="s">
        <v>29</v>
      </c>
      <c r="E106" s="12" t="s">
        <v>125</v>
      </c>
      <c r="F106" s="12" t="s">
        <v>33</v>
      </c>
      <c r="G106" s="12" t="s">
        <v>117</v>
      </c>
      <c r="H106" s="16"/>
      <c r="I106" s="16"/>
      <c r="J106" s="15"/>
      <c r="K106" s="14" t="s">
        <v>68</v>
      </c>
      <c r="L106" s="16"/>
      <c r="M106" s="17">
        <v>1893.8</v>
      </c>
      <c r="N106" s="89"/>
      <c r="O106" s="90"/>
      <c r="P106" s="91"/>
      <c r="Q106" s="21"/>
      <c r="R106" s="21"/>
      <c r="S106" s="22"/>
      <c r="T106" s="21"/>
      <c r="U106" s="21"/>
      <c r="V106" s="22"/>
      <c r="W106" s="23"/>
      <c r="X106" s="23"/>
      <c r="Y106" s="24"/>
      <c r="Z106" s="25">
        <f t="shared" si="11"/>
        <v>0</v>
      </c>
      <c r="AA106" s="25">
        <f t="shared" si="12"/>
        <v>1893.8</v>
      </c>
      <c r="AB106" s="26"/>
      <c r="AC106" s="26"/>
      <c r="AD106" s="26"/>
      <c r="AE106" s="26"/>
      <c r="AF106" s="27"/>
      <c r="AG106" s="26"/>
      <c r="AH106" s="26"/>
      <c r="AI106" s="26"/>
      <c r="AJ106" s="26"/>
      <c r="AK106" s="26"/>
      <c r="AL106" s="26"/>
    </row>
    <row r="107" spans="1:38" ht="13" x14ac:dyDescent="0.25">
      <c r="A107" s="174" t="str">
        <f t="shared" si="13"/>
        <v>[提取结果.xlsx]02-关联交易等事项统计表-三角公司-2内部关联交易</v>
      </c>
      <c r="B107" s="11">
        <v>104</v>
      </c>
      <c r="C107" s="12" t="str">
        <f t="shared" si="10"/>
        <v>2级-3级</v>
      </c>
      <c r="D107" s="12" t="s">
        <v>29</v>
      </c>
      <c r="E107" s="12" t="s">
        <v>125</v>
      </c>
      <c r="F107" s="12" t="s">
        <v>33</v>
      </c>
      <c r="G107" s="12" t="s">
        <v>127</v>
      </c>
      <c r="H107" s="16"/>
      <c r="I107" s="16"/>
      <c r="J107" s="15"/>
      <c r="K107" s="16"/>
      <c r="L107" s="16"/>
      <c r="M107" s="17">
        <v>0</v>
      </c>
      <c r="N107" s="41" t="s">
        <v>149</v>
      </c>
      <c r="O107" s="89"/>
      <c r="P107" s="41">
        <v>65787.61</v>
      </c>
      <c r="Q107" s="40"/>
      <c r="R107" s="21"/>
      <c r="S107" s="22"/>
      <c r="T107" s="21"/>
      <c r="U107" s="21"/>
      <c r="V107" s="22"/>
      <c r="W107" s="23"/>
      <c r="X107" s="23"/>
      <c r="Y107" s="24"/>
      <c r="Z107" s="25">
        <f t="shared" si="11"/>
        <v>0</v>
      </c>
      <c r="AA107" s="25">
        <f t="shared" si="12"/>
        <v>65787.61</v>
      </c>
      <c r="AB107" s="26"/>
      <c r="AC107" s="26"/>
      <c r="AD107" s="26"/>
      <c r="AE107" s="26"/>
      <c r="AF107" s="27"/>
      <c r="AG107" s="26"/>
      <c r="AH107" s="26"/>
      <c r="AI107" s="26"/>
      <c r="AJ107" s="26"/>
      <c r="AK107" s="26"/>
      <c r="AL107" s="26"/>
    </row>
    <row r="108" spans="1:38" ht="13" x14ac:dyDescent="0.25">
      <c r="A108" s="174" t="str">
        <f t="shared" si="13"/>
        <v>[提取结果.xlsx]02-关联交易等事项统计表-三角公司-2内部关联交易</v>
      </c>
      <c r="B108" s="11">
        <v>105</v>
      </c>
      <c r="C108" s="12" t="str">
        <f t="shared" si="10"/>
        <v>3级-2级</v>
      </c>
      <c r="D108" s="12" t="s">
        <v>33</v>
      </c>
      <c r="E108" s="12" t="s">
        <v>127</v>
      </c>
      <c r="F108" s="12" t="s">
        <v>29</v>
      </c>
      <c r="G108" s="12" t="s">
        <v>125</v>
      </c>
      <c r="H108" s="14" t="s">
        <v>107</v>
      </c>
      <c r="I108" s="16"/>
      <c r="J108" s="15">
        <v>274115.03999999998</v>
      </c>
      <c r="K108" s="16"/>
      <c r="L108" s="16"/>
      <c r="M108" s="17"/>
      <c r="N108" s="89"/>
      <c r="O108" s="90"/>
      <c r="P108" s="91"/>
      <c r="Q108" s="21"/>
      <c r="R108" s="21"/>
      <c r="S108" s="22"/>
      <c r="T108" s="21"/>
      <c r="U108" s="21"/>
      <c r="V108" s="22"/>
      <c r="W108" s="23"/>
      <c r="X108" s="23"/>
      <c r="Y108" s="24"/>
      <c r="Z108" s="25">
        <f t="shared" si="11"/>
        <v>274115.03999999998</v>
      </c>
      <c r="AA108" s="25">
        <f t="shared" si="12"/>
        <v>0</v>
      </c>
      <c r="AB108" s="26"/>
      <c r="AC108" s="26"/>
      <c r="AD108" s="26"/>
      <c r="AE108" s="26"/>
      <c r="AF108" s="27"/>
      <c r="AG108" s="26"/>
      <c r="AH108" s="26"/>
      <c r="AI108" s="26"/>
      <c r="AJ108" s="26"/>
      <c r="AK108" s="26"/>
      <c r="AL108" s="26"/>
    </row>
    <row r="109" spans="1:38" ht="13" x14ac:dyDescent="0.25">
      <c r="A109" s="174" t="str">
        <f t="shared" si="13"/>
        <v>[提取结果.xlsx]02-关联交易等事项统计表-三角公司-2内部关联交易</v>
      </c>
      <c r="B109" s="11">
        <v>106</v>
      </c>
      <c r="C109" s="12" t="str">
        <f t="shared" si="10"/>
        <v>3级-2级</v>
      </c>
      <c r="D109" s="12" t="s">
        <v>33</v>
      </c>
      <c r="E109" s="12" t="s">
        <v>127</v>
      </c>
      <c r="F109" s="12" t="s">
        <v>29</v>
      </c>
      <c r="G109" s="12" t="s">
        <v>125</v>
      </c>
      <c r="H109" s="14" t="s">
        <v>107</v>
      </c>
      <c r="I109" s="16"/>
      <c r="J109" s="15">
        <v>65787.61</v>
      </c>
      <c r="K109" s="16"/>
      <c r="L109" s="16"/>
      <c r="M109" s="17"/>
      <c r="N109" s="89"/>
      <c r="O109" s="90"/>
      <c r="P109" s="91"/>
      <c r="Q109" s="21"/>
      <c r="R109" s="21"/>
      <c r="S109" s="22"/>
      <c r="T109" s="21"/>
      <c r="U109" s="21"/>
      <c r="V109" s="22"/>
      <c r="W109" s="23"/>
      <c r="X109" s="23"/>
      <c r="Y109" s="24"/>
      <c r="Z109" s="25">
        <f t="shared" si="11"/>
        <v>65787.61</v>
      </c>
      <c r="AA109" s="25">
        <f t="shared" si="12"/>
        <v>0</v>
      </c>
      <c r="AB109" s="26"/>
      <c r="AC109" s="26"/>
      <c r="AD109" s="26"/>
      <c r="AE109" s="26"/>
      <c r="AF109" s="27"/>
      <c r="AG109" s="26"/>
      <c r="AH109" s="26"/>
      <c r="AI109" s="26"/>
      <c r="AJ109" s="26"/>
      <c r="AK109" s="26"/>
      <c r="AL109" s="26"/>
    </row>
    <row r="110" spans="1:38" ht="13" x14ac:dyDescent="0.25">
      <c r="A110" s="174" t="str">
        <f t="shared" si="13"/>
        <v>[提取结果.xlsx]02-关联交易等事项统计表-三角公司-2内部关联交易</v>
      </c>
      <c r="B110" s="11">
        <v>107</v>
      </c>
      <c r="C110" s="12" t="str">
        <f t="shared" si="10"/>
        <v>3级-2级</v>
      </c>
      <c r="D110" s="12" t="s">
        <v>33</v>
      </c>
      <c r="E110" s="12" t="s">
        <v>127</v>
      </c>
      <c r="F110" s="12" t="s">
        <v>29</v>
      </c>
      <c r="G110" s="12" t="s">
        <v>125</v>
      </c>
      <c r="H110" s="16"/>
      <c r="I110" s="16"/>
      <c r="J110" s="15"/>
      <c r="K110" s="14" t="s">
        <v>108</v>
      </c>
      <c r="L110" s="16"/>
      <c r="M110" s="17">
        <v>19715.93</v>
      </c>
      <c r="N110" s="89" t="s">
        <v>149</v>
      </c>
      <c r="O110" s="90"/>
      <c r="P110" s="91">
        <v>2407.96</v>
      </c>
      <c r="Q110" s="21"/>
      <c r="R110" s="21"/>
      <c r="S110" s="22"/>
      <c r="T110" s="21"/>
      <c r="U110" s="21"/>
      <c r="V110" s="22"/>
      <c r="W110" s="23"/>
      <c r="X110" s="23"/>
      <c r="Y110" s="24"/>
      <c r="Z110" s="25">
        <f t="shared" si="11"/>
        <v>0</v>
      </c>
      <c r="AA110" s="25">
        <f t="shared" si="12"/>
        <v>22123.89</v>
      </c>
      <c r="AB110" s="26"/>
      <c r="AC110" s="26"/>
      <c r="AD110" s="26"/>
      <c r="AE110" s="26"/>
      <c r="AF110" s="27"/>
      <c r="AG110" s="26"/>
      <c r="AH110" s="26"/>
      <c r="AI110" s="26"/>
      <c r="AJ110" s="26"/>
      <c r="AK110" s="26"/>
      <c r="AL110" s="26"/>
    </row>
    <row r="111" spans="1:38" ht="13" x14ac:dyDescent="0.25">
      <c r="A111" s="174" t="str">
        <f t="shared" si="13"/>
        <v>[提取结果.xlsx]02-关联交易等事项统计表-三角公司-2内部关联交易</v>
      </c>
      <c r="B111" s="11">
        <v>108</v>
      </c>
      <c r="C111" s="12" t="str">
        <f t="shared" si="10"/>
        <v>3级-2级</v>
      </c>
      <c r="D111" s="12" t="s">
        <v>33</v>
      </c>
      <c r="E111" s="12" t="s">
        <v>127</v>
      </c>
      <c r="F111" s="12" t="s">
        <v>29</v>
      </c>
      <c r="G111" s="12" t="s">
        <v>125</v>
      </c>
      <c r="H111" s="16"/>
      <c r="I111" s="16"/>
      <c r="J111" s="15"/>
      <c r="K111" s="14" t="s">
        <v>115</v>
      </c>
      <c r="L111" s="16"/>
      <c r="M111" s="17">
        <v>16037.74</v>
      </c>
      <c r="N111" s="89"/>
      <c r="O111" s="90"/>
      <c r="P111" s="91"/>
      <c r="Q111" s="21"/>
      <c r="R111" s="21"/>
      <c r="S111" s="22"/>
      <c r="T111" s="21"/>
      <c r="U111" s="21"/>
      <c r="V111" s="22"/>
      <c r="W111" s="23"/>
      <c r="X111" s="23"/>
      <c r="Y111" s="24"/>
      <c r="Z111" s="25">
        <f t="shared" si="11"/>
        <v>0</v>
      </c>
      <c r="AA111" s="25">
        <f t="shared" si="12"/>
        <v>16037.74</v>
      </c>
      <c r="AB111" s="26"/>
      <c r="AC111" s="26"/>
      <c r="AD111" s="26"/>
      <c r="AE111" s="26"/>
      <c r="AF111" s="27"/>
      <c r="AG111" s="26"/>
      <c r="AH111" s="26"/>
      <c r="AI111" s="26"/>
      <c r="AJ111" s="26"/>
      <c r="AK111" s="26"/>
      <c r="AL111" s="26"/>
    </row>
    <row r="112" spans="1:38" ht="13" x14ac:dyDescent="0.25">
      <c r="A112" s="174" t="str">
        <f t="shared" si="13"/>
        <v>[提取结果.xlsx]02-关联交易等事项统计表-三角公司-2内部关联交易</v>
      </c>
      <c r="B112" s="11">
        <v>109</v>
      </c>
      <c r="C112" s="12" t="str">
        <f t="shared" si="10"/>
        <v>3级-2级</v>
      </c>
      <c r="D112" s="12" t="s">
        <v>33</v>
      </c>
      <c r="E112" s="12" t="s">
        <v>127</v>
      </c>
      <c r="F112" s="12" t="s">
        <v>29</v>
      </c>
      <c r="G112" s="12" t="s">
        <v>47</v>
      </c>
      <c r="H112" s="16"/>
      <c r="I112" s="16"/>
      <c r="J112" s="15"/>
      <c r="K112" s="14" t="s">
        <v>108</v>
      </c>
      <c r="L112" s="16"/>
      <c r="M112" s="17">
        <v>3699.62</v>
      </c>
      <c r="N112" s="89"/>
      <c r="O112" s="89"/>
      <c r="P112" s="91"/>
      <c r="Q112" s="21"/>
      <c r="R112" s="21"/>
      <c r="S112" s="22"/>
      <c r="T112" s="21"/>
      <c r="U112" s="21"/>
      <c r="V112" s="22"/>
      <c r="W112" s="23"/>
      <c r="X112" s="23"/>
      <c r="Y112" s="24"/>
      <c r="Z112" s="25">
        <f t="shared" si="11"/>
        <v>0</v>
      </c>
      <c r="AA112" s="25">
        <f t="shared" si="12"/>
        <v>3699.62</v>
      </c>
      <c r="AB112" s="26"/>
      <c r="AC112" s="26"/>
      <c r="AD112" s="26"/>
      <c r="AE112" s="26"/>
      <c r="AF112" s="27"/>
      <c r="AG112" s="26"/>
      <c r="AH112" s="26"/>
      <c r="AI112" s="26"/>
      <c r="AJ112" s="26"/>
      <c r="AK112" s="26"/>
      <c r="AL112" s="26"/>
    </row>
    <row r="113" spans="1:38" ht="13" x14ac:dyDescent="0.25">
      <c r="A113" s="174" t="str">
        <f t="shared" si="13"/>
        <v>[提取结果.xlsx]02-关联交易等事项统计表-三角公司-2内部关联交易</v>
      </c>
      <c r="B113" s="11">
        <v>110</v>
      </c>
      <c r="C113" s="12" t="str">
        <f t="shared" si="10"/>
        <v>3级-2级</v>
      </c>
      <c r="D113" s="12" t="s">
        <v>33</v>
      </c>
      <c r="E113" s="12" t="s">
        <v>127</v>
      </c>
      <c r="F113" s="12" t="s">
        <v>29</v>
      </c>
      <c r="G113" s="12" t="s">
        <v>47</v>
      </c>
      <c r="H113" s="16"/>
      <c r="I113" s="16"/>
      <c r="J113" s="15"/>
      <c r="K113" s="175" t="s">
        <v>68</v>
      </c>
      <c r="L113" s="16"/>
      <c r="M113" s="17">
        <v>64094.78</v>
      </c>
      <c r="N113" s="89"/>
      <c r="O113" s="89"/>
      <c r="P113" s="91"/>
      <c r="Q113" s="21"/>
      <c r="R113" s="21"/>
      <c r="S113" s="22"/>
      <c r="T113" s="21"/>
      <c r="U113" s="21"/>
      <c r="V113" s="22"/>
      <c r="W113" s="23"/>
      <c r="X113" s="23"/>
      <c r="Y113" s="24"/>
      <c r="Z113" s="25">
        <f t="shared" si="11"/>
        <v>0</v>
      </c>
      <c r="AA113" s="25">
        <f t="shared" si="12"/>
        <v>64094.78</v>
      </c>
      <c r="AB113" s="26"/>
      <c r="AC113" s="26"/>
      <c r="AD113" s="26"/>
      <c r="AE113" s="26"/>
      <c r="AF113" s="27"/>
      <c r="AG113" s="26"/>
      <c r="AH113" s="26"/>
      <c r="AI113" s="26"/>
      <c r="AJ113" s="26"/>
      <c r="AK113" s="26"/>
      <c r="AL113" s="26"/>
    </row>
    <row r="114" spans="1:38" ht="13" x14ac:dyDescent="0.25">
      <c r="A114" s="174" t="str">
        <f t="shared" si="13"/>
        <v>[提取结果.xlsx]02-关联交易等事项统计表-三角公司-2内部关联交易</v>
      </c>
      <c r="B114" s="11">
        <v>111</v>
      </c>
      <c r="C114" s="12" t="str">
        <f t="shared" si="10"/>
        <v>3级-4级</v>
      </c>
      <c r="D114" s="12" t="s">
        <v>33</v>
      </c>
      <c r="E114" s="12" t="s">
        <v>127</v>
      </c>
      <c r="F114" s="12" t="s">
        <v>37</v>
      </c>
      <c r="G114" s="12" t="s">
        <v>42</v>
      </c>
      <c r="H114" s="16"/>
      <c r="I114" s="16"/>
      <c r="J114" s="15"/>
      <c r="K114" s="14" t="s">
        <v>68</v>
      </c>
      <c r="L114" s="16"/>
      <c r="M114" s="17">
        <v>8214.82</v>
      </c>
      <c r="N114" s="89"/>
      <c r="O114" s="89"/>
      <c r="P114" s="91"/>
      <c r="Q114" s="21"/>
      <c r="R114" s="21"/>
      <c r="S114" s="22"/>
      <c r="T114" s="21"/>
      <c r="U114" s="21"/>
      <c r="V114" s="22"/>
      <c r="W114" s="23"/>
      <c r="X114" s="23"/>
      <c r="Y114" s="24"/>
      <c r="Z114" s="25">
        <f t="shared" si="11"/>
        <v>0</v>
      </c>
      <c r="AA114" s="25">
        <f t="shared" si="12"/>
        <v>8214.82</v>
      </c>
      <c r="AB114" s="26"/>
      <c r="AC114" s="26"/>
      <c r="AD114" s="26"/>
      <c r="AE114" s="26"/>
      <c r="AF114" s="27"/>
      <c r="AG114" s="26"/>
      <c r="AH114" s="26"/>
      <c r="AI114" s="26"/>
      <c r="AJ114" s="26"/>
      <c r="AK114" s="26"/>
      <c r="AL114" s="26"/>
    </row>
    <row r="115" spans="1:38" ht="13" x14ac:dyDescent="0.25">
      <c r="A115" s="174" t="str">
        <f t="shared" si="13"/>
        <v>[提取结果.xlsx]02-关联交易等事项统计表-三角公司-2内部关联交易</v>
      </c>
      <c r="B115" s="11">
        <v>112</v>
      </c>
      <c r="C115" s="12" t="str">
        <f t="shared" si="10"/>
        <v>3级-2级</v>
      </c>
      <c r="D115" s="12" t="s">
        <v>33</v>
      </c>
      <c r="E115" s="12" t="s">
        <v>127</v>
      </c>
      <c r="F115" s="12" t="s">
        <v>29</v>
      </c>
      <c r="G115" s="12" t="s">
        <v>57</v>
      </c>
      <c r="H115" s="16"/>
      <c r="I115" s="16"/>
      <c r="J115" s="15"/>
      <c r="K115" s="175" t="s">
        <v>107</v>
      </c>
      <c r="L115" s="16"/>
      <c r="M115" s="17">
        <v>796.46</v>
      </c>
      <c r="N115" s="89"/>
      <c r="O115" s="89"/>
      <c r="P115" s="91"/>
      <c r="Q115" s="21"/>
      <c r="R115" s="21"/>
      <c r="S115" s="22"/>
      <c r="T115" s="21"/>
      <c r="U115" s="21"/>
      <c r="V115" s="22"/>
      <c r="W115" s="23"/>
      <c r="X115" s="23"/>
      <c r="Y115" s="24"/>
      <c r="Z115" s="25">
        <f t="shared" si="11"/>
        <v>0</v>
      </c>
      <c r="AA115" s="25">
        <f t="shared" si="12"/>
        <v>796.46</v>
      </c>
      <c r="AB115" s="26"/>
      <c r="AC115" s="26"/>
      <c r="AD115" s="26"/>
      <c r="AE115" s="26"/>
      <c r="AF115" s="27"/>
      <c r="AG115" s="26"/>
      <c r="AH115" s="26"/>
      <c r="AI115" s="26"/>
      <c r="AJ115" s="26"/>
      <c r="AK115" s="26"/>
      <c r="AL115" s="26"/>
    </row>
    <row r="116" spans="1:38" ht="13" x14ac:dyDescent="0.25">
      <c r="A116" s="174" t="str">
        <f t="shared" si="13"/>
        <v>[提取结果.xlsx]02-关联交易等事项统计表-三角公司-2内部关联交易</v>
      </c>
      <c r="B116" s="11">
        <v>113</v>
      </c>
      <c r="C116" s="12" t="str">
        <f t="shared" si="10"/>
        <v>3级-3级</v>
      </c>
      <c r="D116" s="12" t="s">
        <v>33</v>
      </c>
      <c r="E116" s="12" t="s">
        <v>127</v>
      </c>
      <c r="F116" s="12" t="s">
        <v>33</v>
      </c>
      <c r="G116" s="12" t="s">
        <v>117</v>
      </c>
      <c r="H116" s="16"/>
      <c r="I116" s="16"/>
      <c r="J116" s="15"/>
      <c r="K116" s="175" t="s">
        <v>68</v>
      </c>
      <c r="L116" s="16"/>
      <c r="M116" s="17">
        <v>398.23</v>
      </c>
      <c r="N116" s="89"/>
      <c r="O116" s="89"/>
      <c r="P116" s="91"/>
      <c r="Q116" s="21"/>
      <c r="R116" s="21"/>
      <c r="S116" s="22"/>
      <c r="T116" s="21"/>
      <c r="U116" s="21"/>
      <c r="V116" s="22"/>
      <c r="W116" s="23"/>
      <c r="X116" s="23"/>
      <c r="Y116" s="24"/>
      <c r="Z116" s="25">
        <f t="shared" si="11"/>
        <v>0</v>
      </c>
      <c r="AA116" s="25">
        <f t="shared" si="12"/>
        <v>398.23</v>
      </c>
      <c r="AB116" s="26"/>
      <c r="AC116" s="26"/>
      <c r="AD116" s="26"/>
      <c r="AE116" s="26"/>
      <c r="AF116" s="27"/>
      <c r="AG116" s="26"/>
      <c r="AH116" s="26"/>
      <c r="AI116" s="26"/>
      <c r="AJ116" s="26"/>
      <c r="AK116" s="26"/>
      <c r="AL116" s="26"/>
    </row>
    <row r="117" spans="1:38" ht="13" x14ac:dyDescent="0.25">
      <c r="A117" s="174" t="str">
        <f t="shared" si="13"/>
        <v>[提取结果.xlsx]02-关联交易等事项统计表-三角公司-2内部关联交易</v>
      </c>
      <c r="B117" s="11">
        <v>114</v>
      </c>
      <c r="C117" s="12" t="str">
        <f t="shared" si="10"/>
        <v>3级-3级</v>
      </c>
      <c r="D117" s="12" t="s">
        <v>33</v>
      </c>
      <c r="E117" s="12" t="s">
        <v>127</v>
      </c>
      <c r="F117" s="12" t="s">
        <v>33</v>
      </c>
      <c r="G117" s="12" t="s">
        <v>65</v>
      </c>
      <c r="H117" s="16"/>
      <c r="I117" s="16"/>
      <c r="J117" s="15"/>
      <c r="K117" s="175" t="s">
        <v>68</v>
      </c>
      <c r="L117" s="16"/>
      <c r="M117" s="17">
        <v>21548.21</v>
      </c>
      <c r="N117" s="89"/>
      <c r="O117" s="89"/>
      <c r="P117" s="91"/>
      <c r="Q117" s="21"/>
      <c r="R117" s="21"/>
      <c r="S117" s="22"/>
      <c r="T117" s="21"/>
      <c r="U117" s="21"/>
      <c r="V117" s="22"/>
      <c r="W117" s="23"/>
      <c r="X117" s="23"/>
      <c r="Y117" s="24"/>
      <c r="Z117" s="25">
        <f t="shared" si="11"/>
        <v>0</v>
      </c>
      <c r="AA117" s="25">
        <f t="shared" si="12"/>
        <v>21548.21</v>
      </c>
      <c r="AB117" s="26"/>
      <c r="AC117" s="26"/>
      <c r="AD117" s="26"/>
      <c r="AE117" s="26"/>
      <c r="AF117" s="27"/>
      <c r="AG117" s="26"/>
      <c r="AH117" s="26"/>
      <c r="AI117" s="26"/>
      <c r="AJ117" s="26"/>
      <c r="AK117" s="26"/>
      <c r="AL117" s="26"/>
    </row>
    <row r="118" spans="1:38" ht="13" x14ac:dyDescent="0.25">
      <c r="A118" s="173" t="str">
        <f t="shared" ref="A118:A145" si="14">HYPERLINK("C:\Users\chizh\Desktop\ffcell\提取结果.xlsx#'02-关联交易等事项统计表-双鱼-2内部关联交易'!A1","[提取结果.xlsx]02-关联交易等事项统计表-双鱼-2内部关联交易")</f>
        <v>[提取结果.xlsx]02-关联交易等事项统计表-双鱼-2内部关联交易</v>
      </c>
      <c r="B118" s="11">
        <v>115</v>
      </c>
      <c r="C118" s="12" t="str">
        <f t="shared" si="10"/>
        <v>2级-1级</v>
      </c>
      <c r="D118" s="12" t="s">
        <v>29</v>
      </c>
      <c r="E118" s="12" t="s">
        <v>158</v>
      </c>
      <c r="F118" s="12" t="s">
        <v>27</v>
      </c>
      <c r="G118" s="12" t="s">
        <v>28</v>
      </c>
      <c r="H118" s="14" t="s">
        <v>144</v>
      </c>
      <c r="I118" s="16"/>
      <c r="J118" s="15">
        <v>28049.55</v>
      </c>
      <c r="K118" s="16"/>
      <c r="L118" s="16"/>
      <c r="M118" s="17"/>
      <c r="N118" s="89"/>
      <c r="O118" s="90"/>
      <c r="P118" s="91"/>
      <c r="Q118" s="21"/>
      <c r="R118" s="21"/>
      <c r="S118" s="22"/>
      <c r="T118" s="21"/>
      <c r="U118" s="21"/>
      <c r="V118" s="22"/>
      <c r="W118" s="23"/>
      <c r="X118" s="23"/>
      <c r="Y118" s="24"/>
      <c r="Z118" s="25">
        <f t="shared" ref="Z118:Z143" si="15">ROUND(J120-V118-Y118,2)</f>
        <v>5341.32</v>
      </c>
      <c r="AA118" s="25">
        <f t="shared" si="12"/>
        <v>0</v>
      </c>
      <c r="AB118" s="26"/>
      <c r="AC118" s="26"/>
      <c r="AD118" s="26"/>
      <c r="AE118" s="26"/>
      <c r="AF118" s="27"/>
      <c r="AG118" s="26"/>
      <c r="AH118" s="26"/>
      <c r="AI118" s="26"/>
      <c r="AJ118" s="26"/>
      <c r="AK118" s="26"/>
      <c r="AL118" s="26"/>
    </row>
    <row r="119" spans="1:38" ht="13" x14ac:dyDescent="0.25">
      <c r="A119" s="174" t="str">
        <f t="shared" si="14"/>
        <v>[提取结果.xlsx]02-关联交易等事项统计表-双鱼-2内部关联交易</v>
      </c>
      <c r="B119" s="11">
        <v>116</v>
      </c>
      <c r="C119" s="12" t="str">
        <f t="shared" si="10"/>
        <v>2级-2级</v>
      </c>
      <c r="D119" s="12" t="s">
        <v>29</v>
      </c>
      <c r="E119" s="12" t="s">
        <v>158</v>
      </c>
      <c r="F119" s="12" t="s">
        <v>29</v>
      </c>
      <c r="G119" s="12" t="s">
        <v>57</v>
      </c>
      <c r="H119" s="16" t="s">
        <v>144</v>
      </c>
      <c r="I119" s="16"/>
      <c r="J119" s="15">
        <v>1194.51</v>
      </c>
      <c r="K119" s="16"/>
      <c r="L119" s="16"/>
      <c r="M119" s="17"/>
      <c r="N119" s="89"/>
      <c r="O119" s="90"/>
      <c r="P119" s="91"/>
      <c r="Q119" s="21"/>
      <c r="R119" s="21"/>
      <c r="S119" s="22"/>
      <c r="T119" s="21"/>
      <c r="U119" s="21"/>
      <c r="V119" s="22"/>
      <c r="W119" s="23"/>
      <c r="X119" s="23"/>
      <c r="Y119" s="24"/>
      <c r="Z119" s="25">
        <f t="shared" si="15"/>
        <v>204.42</v>
      </c>
      <c r="AA119" s="25">
        <f t="shared" si="12"/>
        <v>0</v>
      </c>
      <c r="AB119" s="26"/>
      <c r="AC119" s="26"/>
      <c r="AD119" s="26"/>
      <c r="AE119" s="26"/>
      <c r="AF119" s="27"/>
      <c r="AG119" s="26"/>
      <c r="AH119" s="26"/>
      <c r="AI119" s="26"/>
      <c r="AJ119" s="26"/>
      <c r="AK119" s="26"/>
      <c r="AL119" s="26"/>
    </row>
    <row r="120" spans="1:38" ht="13" x14ac:dyDescent="0.25">
      <c r="A120" s="174" t="str">
        <f t="shared" si="14"/>
        <v>[提取结果.xlsx]02-关联交易等事项统计表-双鱼-2内部关联交易</v>
      </c>
      <c r="B120" s="11">
        <v>117</v>
      </c>
      <c r="C120" s="12" t="str">
        <f t="shared" si="10"/>
        <v>2级-2级</v>
      </c>
      <c r="D120" s="12" t="s">
        <v>29</v>
      </c>
      <c r="E120" s="12" t="s">
        <v>158</v>
      </c>
      <c r="F120" s="12" t="s">
        <v>29</v>
      </c>
      <c r="G120" s="12" t="s">
        <v>55</v>
      </c>
      <c r="H120" s="16" t="s">
        <v>144</v>
      </c>
      <c r="I120" s="16"/>
      <c r="J120" s="15">
        <v>5341.32</v>
      </c>
      <c r="K120" s="16"/>
      <c r="L120" s="16"/>
      <c r="M120" s="17"/>
      <c r="N120" s="89"/>
      <c r="O120" s="90"/>
      <c r="P120" s="91"/>
      <c r="Q120" s="21"/>
      <c r="R120" s="21"/>
      <c r="S120" s="22"/>
      <c r="T120" s="21"/>
      <c r="U120" s="21"/>
      <c r="V120" s="22"/>
      <c r="W120" s="23"/>
      <c r="X120" s="23"/>
      <c r="Y120" s="24"/>
      <c r="Z120" s="25">
        <f t="shared" si="15"/>
        <v>107.08</v>
      </c>
      <c r="AA120" s="25">
        <f t="shared" si="12"/>
        <v>0</v>
      </c>
      <c r="AB120" s="26"/>
      <c r="AC120" s="26"/>
      <c r="AD120" s="26"/>
      <c r="AE120" s="26"/>
      <c r="AF120" s="27"/>
      <c r="AG120" s="26"/>
      <c r="AH120" s="26"/>
      <c r="AI120" s="26"/>
      <c r="AJ120" s="26"/>
      <c r="AK120" s="26"/>
      <c r="AL120" s="26"/>
    </row>
    <row r="121" spans="1:38" ht="13" x14ac:dyDescent="0.25">
      <c r="A121" s="174" t="str">
        <f t="shared" si="14"/>
        <v>[提取结果.xlsx]02-关联交易等事项统计表-双鱼-2内部关联交易</v>
      </c>
      <c r="B121" s="11">
        <v>118</v>
      </c>
      <c r="C121" s="12" t="str">
        <f t="shared" si="10"/>
        <v>2级-3级</v>
      </c>
      <c r="D121" s="12" t="s">
        <v>29</v>
      </c>
      <c r="E121" s="12" t="s">
        <v>158</v>
      </c>
      <c r="F121" s="12" t="s">
        <v>33</v>
      </c>
      <c r="G121" s="12" t="s">
        <v>159</v>
      </c>
      <c r="H121" s="16" t="s">
        <v>144</v>
      </c>
      <c r="I121" s="16"/>
      <c r="J121" s="15">
        <v>204.42</v>
      </c>
      <c r="K121" s="16"/>
      <c r="L121" s="16"/>
      <c r="M121" s="17"/>
      <c r="N121" s="89"/>
      <c r="O121" s="90"/>
      <c r="P121" s="91"/>
      <c r="Q121" s="21"/>
      <c r="R121" s="21"/>
      <c r="S121" s="22"/>
      <c r="T121" s="21"/>
      <c r="U121" s="21"/>
      <c r="V121" s="22"/>
      <c r="W121" s="23"/>
      <c r="X121" s="23"/>
      <c r="Y121" s="24"/>
      <c r="Z121" s="25">
        <f t="shared" si="15"/>
        <v>720.35</v>
      </c>
      <c r="AA121" s="25">
        <f t="shared" si="12"/>
        <v>0</v>
      </c>
      <c r="AB121" s="26"/>
      <c r="AC121" s="26"/>
      <c r="AD121" s="26"/>
      <c r="AE121" s="26"/>
      <c r="AF121" s="27"/>
      <c r="AG121" s="26"/>
      <c r="AH121" s="26"/>
      <c r="AI121" s="26"/>
      <c r="AJ121" s="26"/>
      <c r="AK121" s="26"/>
      <c r="AL121" s="26"/>
    </row>
    <row r="122" spans="1:38" ht="13" x14ac:dyDescent="0.25">
      <c r="A122" s="174" t="str">
        <f t="shared" si="14"/>
        <v>[提取结果.xlsx]02-关联交易等事项统计表-双鱼-2内部关联交易</v>
      </c>
      <c r="B122" s="11">
        <v>119</v>
      </c>
      <c r="C122" s="12" t="str">
        <f t="shared" si="10"/>
        <v>2级-3级</v>
      </c>
      <c r="D122" s="12" t="s">
        <v>29</v>
      </c>
      <c r="E122" s="12" t="s">
        <v>158</v>
      </c>
      <c r="F122" s="12" t="s">
        <v>33</v>
      </c>
      <c r="G122" s="12" t="s">
        <v>160</v>
      </c>
      <c r="H122" s="16" t="s">
        <v>144</v>
      </c>
      <c r="I122" s="16"/>
      <c r="J122" s="15">
        <v>107.08</v>
      </c>
      <c r="K122" s="16"/>
      <c r="L122" s="16"/>
      <c r="M122" s="17"/>
      <c r="N122" s="89"/>
      <c r="O122" s="89"/>
      <c r="P122" s="91"/>
      <c r="Q122" s="21"/>
      <c r="R122" s="21"/>
      <c r="S122" s="22"/>
      <c r="T122" s="21"/>
      <c r="U122" s="21"/>
      <c r="V122" s="22"/>
      <c r="W122" s="23"/>
      <c r="X122" s="23"/>
      <c r="Y122" s="24"/>
      <c r="Z122" s="25">
        <f t="shared" si="15"/>
        <v>136.28</v>
      </c>
      <c r="AA122" s="25">
        <f t="shared" si="12"/>
        <v>0</v>
      </c>
      <c r="AB122" s="26"/>
      <c r="AC122" s="26"/>
      <c r="AD122" s="26"/>
      <c r="AE122" s="26"/>
      <c r="AF122" s="27"/>
      <c r="AG122" s="26"/>
      <c r="AH122" s="26"/>
      <c r="AI122" s="26"/>
      <c r="AJ122" s="26"/>
      <c r="AK122" s="26"/>
      <c r="AL122" s="26"/>
    </row>
    <row r="123" spans="1:38" ht="13" x14ac:dyDescent="0.25">
      <c r="A123" s="174" t="str">
        <f t="shared" si="14"/>
        <v>[提取结果.xlsx]02-关联交易等事项统计表-双鱼-2内部关联交易</v>
      </c>
      <c r="B123" s="11">
        <v>120</v>
      </c>
      <c r="C123" s="12" t="str">
        <f t="shared" si="10"/>
        <v>2级-3级</v>
      </c>
      <c r="D123" s="12" t="s">
        <v>29</v>
      </c>
      <c r="E123" s="12" t="s">
        <v>158</v>
      </c>
      <c r="F123" s="12" t="s">
        <v>33</v>
      </c>
      <c r="G123" s="12" t="s">
        <v>161</v>
      </c>
      <c r="H123" s="16" t="s">
        <v>144</v>
      </c>
      <c r="I123" s="16"/>
      <c r="J123" s="15">
        <v>720.35</v>
      </c>
      <c r="K123" s="16"/>
      <c r="L123" s="16"/>
      <c r="M123" s="17"/>
      <c r="N123" s="89"/>
      <c r="O123" s="89"/>
      <c r="P123" s="91"/>
      <c r="Q123" s="21"/>
      <c r="R123" s="21"/>
      <c r="S123" s="22"/>
      <c r="T123" s="21"/>
      <c r="U123" s="21"/>
      <c r="V123" s="22"/>
      <c r="W123" s="23"/>
      <c r="X123" s="23"/>
      <c r="Y123" s="24"/>
      <c r="Z123" s="25">
        <f t="shared" si="15"/>
        <v>866.37</v>
      </c>
      <c r="AA123" s="25">
        <f t="shared" si="12"/>
        <v>0</v>
      </c>
      <c r="AB123" s="26"/>
      <c r="AC123" s="26"/>
      <c r="AD123" s="26"/>
      <c r="AE123" s="26"/>
      <c r="AF123" s="27"/>
      <c r="AG123" s="26"/>
      <c r="AH123" s="26"/>
      <c r="AI123" s="26"/>
      <c r="AJ123" s="26"/>
      <c r="AK123" s="26"/>
      <c r="AL123" s="26"/>
    </row>
    <row r="124" spans="1:38" ht="13" x14ac:dyDescent="0.25">
      <c r="A124" s="174" t="str">
        <f t="shared" si="14"/>
        <v>[提取结果.xlsx]02-关联交易等事项统计表-双鱼-2内部关联交易</v>
      </c>
      <c r="B124" s="11">
        <v>121</v>
      </c>
      <c r="C124" s="12" t="str">
        <f t="shared" si="10"/>
        <v>2级-3级</v>
      </c>
      <c r="D124" s="12" t="s">
        <v>29</v>
      </c>
      <c r="E124" s="12" t="s">
        <v>158</v>
      </c>
      <c r="F124" s="12" t="s">
        <v>33</v>
      </c>
      <c r="G124" s="12" t="s">
        <v>146</v>
      </c>
      <c r="H124" s="16" t="s">
        <v>144</v>
      </c>
      <c r="I124" s="16"/>
      <c r="J124" s="15">
        <v>136.28</v>
      </c>
      <c r="K124" s="16" t="s">
        <v>68</v>
      </c>
      <c r="L124" s="16"/>
      <c r="M124" s="17">
        <v>2196</v>
      </c>
      <c r="N124" s="89"/>
      <c r="O124" s="89"/>
      <c r="P124" s="91"/>
      <c r="Q124" s="21"/>
      <c r="R124" s="21"/>
      <c r="S124" s="22"/>
      <c r="T124" s="21"/>
      <c r="U124" s="21"/>
      <c r="V124" s="22"/>
      <c r="W124" s="23"/>
      <c r="X124" s="23"/>
      <c r="Y124" s="24"/>
      <c r="Z124" s="25">
        <f t="shared" si="15"/>
        <v>233.63</v>
      </c>
      <c r="AA124" s="25">
        <f t="shared" si="12"/>
        <v>2196</v>
      </c>
      <c r="AB124" s="26"/>
      <c r="AC124" s="26"/>
      <c r="AD124" s="26"/>
      <c r="AE124" s="26"/>
      <c r="AF124" s="27"/>
      <c r="AG124" s="26"/>
      <c r="AH124" s="26"/>
      <c r="AI124" s="26"/>
      <c r="AJ124" s="26"/>
      <c r="AK124" s="26"/>
      <c r="AL124" s="26"/>
    </row>
    <row r="125" spans="1:38" ht="13" x14ac:dyDescent="0.25">
      <c r="A125" s="174" t="str">
        <f t="shared" si="14"/>
        <v>[提取结果.xlsx]02-关联交易等事项统计表-双鱼-2内部关联交易</v>
      </c>
      <c r="B125" s="11">
        <v>122</v>
      </c>
      <c r="C125" s="12" t="str">
        <f t="shared" si="10"/>
        <v>2级-2级</v>
      </c>
      <c r="D125" s="12" t="s">
        <v>29</v>
      </c>
      <c r="E125" s="12" t="s">
        <v>158</v>
      </c>
      <c r="F125" s="12" t="s">
        <v>29</v>
      </c>
      <c r="G125" s="12" t="s">
        <v>50</v>
      </c>
      <c r="H125" s="16" t="s">
        <v>144</v>
      </c>
      <c r="I125" s="16"/>
      <c r="J125" s="15">
        <v>866.37</v>
      </c>
      <c r="K125" s="16"/>
      <c r="L125" s="16"/>
      <c r="M125" s="17"/>
      <c r="N125" s="89"/>
      <c r="O125" s="89"/>
      <c r="P125" s="91"/>
      <c r="Q125" s="21"/>
      <c r="R125" s="21"/>
      <c r="S125" s="22"/>
      <c r="T125" s="21"/>
      <c r="U125" s="21"/>
      <c r="V125" s="22"/>
      <c r="W125" s="23"/>
      <c r="X125" s="23"/>
      <c r="Y125" s="24"/>
      <c r="Z125" s="25">
        <f t="shared" si="15"/>
        <v>58.41</v>
      </c>
      <c r="AA125" s="25">
        <f t="shared" si="12"/>
        <v>0</v>
      </c>
      <c r="AB125" s="26"/>
      <c r="AC125" s="26"/>
      <c r="AD125" s="26"/>
      <c r="AE125" s="26"/>
      <c r="AF125" s="27"/>
      <c r="AG125" s="26"/>
      <c r="AH125" s="26"/>
      <c r="AI125" s="26"/>
      <c r="AJ125" s="26"/>
      <c r="AK125" s="26"/>
      <c r="AL125" s="26"/>
    </row>
    <row r="126" spans="1:38" ht="13" x14ac:dyDescent="0.25">
      <c r="A126" s="174" t="str">
        <f t="shared" si="14"/>
        <v>[提取结果.xlsx]02-关联交易等事项统计表-双鱼-2内部关联交易</v>
      </c>
      <c r="B126" s="11">
        <v>123</v>
      </c>
      <c r="C126" s="12" t="str">
        <f t="shared" si="10"/>
        <v>2级-3级</v>
      </c>
      <c r="D126" s="12" t="s">
        <v>29</v>
      </c>
      <c r="E126" s="12" t="s">
        <v>158</v>
      </c>
      <c r="F126" s="12" t="s">
        <v>33</v>
      </c>
      <c r="G126" s="12" t="s">
        <v>162</v>
      </c>
      <c r="H126" s="16" t="s">
        <v>144</v>
      </c>
      <c r="I126" s="16"/>
      <c r="J126" s="15">
        <v>233.63</v>
      </c>
      <c r="K126" s="16"/>
      <c r="L126" s="16"/>
      <c r="M126" s="17"/>
      <c r="N126" s="89"/>
      <c r="O126" s="89"/>
      <c r="P126" s="91"/>
      <c r="Q126" s="21"/>
      <c r="R126" s="21"/>
      <c r="S126" s="22"/>
      <c r="T126" s="21"/>
      <c r="U126" s="21"/>
      <c r="V126" s="22"/>
      <c r="W126" s="23"/>
      <c r="X126" s="23"/>
      <c r="Y126" s="24"/>
      <c r="Z126" s="25">
        <f t="shared" si="15"/>
        <v>126.55</v>
      </c>
      <c r="AA126" s="25">
        <f t="shared" si="12"/>
        <v>0</v>
      </c>
      <c r="AB126" s="26"/>
      <c r="AC126" s="26"/>
      <c r="AD126" s="26"/>
      <c r="AE126" s="26"/>
      <c r="AF126" s="27"/>
      <c r="AG126" s="26"/>
      <c r="AH126" s="26"/>
      <c r="AI126" s="26"/>
      <c r="AJ126" s="26"/>
      <c r="AK126" s="26"/>
      <c r="AL126" s="26"/>
    </row>
    <row r="127" spans="1:38" ht="13" x14ac:dyDescent="0.25">
      <c r="A127" s="174" t="str">
        <f t="shared" si="14"/>
        <v>[提取结果.xlsx]02-关联交易等事项统计表-双鱼-2内部关联交易</v>
      </c>
      <c r="B127" s="11">
        <v>124</v>
      </c>
      <c r="C127" s="12" t="str">
        <f t="shared" si="10"/>
        <v>2级-3级</v>
      </c>
      <c r="D127" s="12" t="s">
        <v>29</v>
      </c>
      <c r="E127" s="12" t="s">
        <v>158</v>
      </c>
      <c r="F127" s="12" t="s">
        <v>33</v>
      </c>
      <c r="G127" s="12" t="s">
        <v>65</v>
      </c>
      <c r="H127" s="16" t="s">
        <v>144</v>
      </c>
      <c r="I127" s="16"/>
      <c r="J127" s="15">
        <v>58.41</v>
      </c>
      <c r="K127" s="16"/>
      <c r="L127" s="16"/>
      <c r="M127" s="17"/>
      <c r="N127" s="89"/>
      <c r="O127" s="89"/>
      <c r="P127" s="91"/>
      <c r="Q127" s="21"/>
      <c r="R127" s="21"/>
      <c r="S127" s="22"/>
      <c r="T127" s="21"/>
      <c r="U127" s="21"/>
      <c r="V127" s="22"/>
      <c r="W127" s="23"/>
      <c r="X127" s="23"/>
      <c r="Y127" s="24"/>
      <c r="Z127" s="25">
        <f t="shared" si="15"/>
        <v>798.23</v>
      </c>
      <c r="AA127" s="25">
        <f t="shared" si="12"/>
        <v>0</v>
      </c>
      <c r="AB127" s="26"/>
      <c r="AC127" s="26"/>
      <c r="AD127" s="26"/>
      <c r="AE127" s="26"/>
      <c r="AF127" s="27"/>
      <c r="AG127" s="26"/>
      <c r="AH127" s="26"/>
      <c r="AI127" s="26"/>
      <c r="AJ127" s="26"/>
      <c r="AK127" s="26"/>
      <c r="AL127" s="26"/>
    </row>
    <row r="128" spans="1:38" ht="13" x14ac:dyDescent="0.25">
      <c r="A128" s="174" t="str">
        <f t="shared" si="14"/>
        <v>[提取结果.xlsx]02-关联交易等事项统计表-双鱼-2内部关联交易</v>
      </c>
      <c r="B128" s="11">
        <v>125</v>
      </c>
      <c r="C128" s="12" t="str">
        <f t="shared" si="10"/>
        <v>2级-4级</v>
      </c>
      <c r="D128" s="12" t="s">
        <v>29</v>
      </c>
      <c r="E128" s="12" t="s">
        <v>158</v>
      </c>
      <c r="F128" s="12" t="s">
        <v>37</v>
      </c>
      <c r="G128" s="12" t="s">
        <v>66</v>
      </c>
      <c r="H128" s="16" t="s">
        <v>144</v>
      </c>
      <c r="I128" s="16"/>
      <c r="J128" s="15">
        <v>126.55</v>
      </c>
      <c r="K128" s="16"/>
      <c r="L128" s="16"/>
      <c r="M128" s="17"/>
      <c r="N128" s="89"/>
      <c r="O128" s="89"/>
      <c r="P128" s="91"/>
      <c r="Q128" s="21"/>
      <c r="R128" s="21"/>
      <c r="S128" s="22"/>
      <c r="T128" s="21"/>
      <c r="U128" s="21"/>
      <c r="V128" s="22"/>
      <c r="W128" s="23"/>
      <c r="X128" s="23"/>
      <c r="Y128" s="24"/>
      <c r="Z128" s="25">
        <f t="shared" si="15"/>
        <v>194.69</v>
      </c>
      <c r="AA128" s="25">
        <f t="shared" si="12"/>
        <v>0</v>
      </c>
      <c r="AB128" s="26"/>
      <c r="AC128" s="26"/>
      <c r="AD128" s="26"/>
      <c r="AE128" s="26"/>
      <c r="AF128" s="27"/>
      <c r="AG128" s="26"/>
      <c r="AH128" s="26"/>
      <c r="AI128" s="26"/>
      <c r="AJ128" s="26"/>
      <c r="AK128" s="26"/>
      <c r="AL128" s="26"/>
    </row>
    <row r="129" spans="1:38" ht="13" x14ac:dyDescent="0.25">
      <c r="A129" s="174" t="str">
        <f t="shared" si="14"/>
        <v>[提取结果.xlsx]02-关联交易等事项统计表-双鱼-2内部关联交易</v>
      </c>
      <c r="B129" s="11">
        <v>126</v>
      </c>
      <c r="C129" s="12" t="str">
        <f t="shared" si="10"/>
        <v>2级-2级</v>
      </c>
      <c r="D129" s="12" t="s">
        <v>29</v>
      </c>
      <c r="E129" s="12" t="s">
        <v>158</v>
      </c>
      <c r="F129" s="12" t="s">
        <v>29</v>
      </c>
      <c r="G129" s="12" t="s">
        <v>163</v>
      </c>
      <c r="H129" s="16" t="s">
        <v>144</v>
      </c>
      <c r="I129" s="16"/>
      <c r="J129" s="15">
        <v>798.23</v>
      </c>
      <c r="K129" s="16"/>
      <c r="L129" s="16"/>
      <c r="M129" s="17"/>
      <c r="N129" s="89"/>
      <c r="O129" s="89"/>
      <c r="P129" s="91"/>
      <c r="Q129" s="21"/>
      <c r="R129" s="21"/>
      <c r="S129" s="22"/>
      <c r="T129" s="21"/>
      <c r="U129" s="21"/>
      <c r="V129" s="22"/>
      <c r="W129" s="23"/>
      <c r="X129" s="23"/>
      <c r="Y129" s="24"/>
      <c r="Z129" s="25">
        <f t="shared" si="15"/>
        <v>155.75</v>
      </c>
      <c r="AA129" s="25">
        <f t="shared" si="12"/>
        <v>0</v>
      </c>
      <c r="AB129" s="26"/>
      <c r="AC129" s="26"/>
      <c r="AD129" s="26"/>
      <c r="AE129" s="26"/>
      <c r="AF129" s="27"/>
      <c r="AG129" s="26"/>
      <c r="AH129" s="26"/>
      <c r="AI129" s="26"/>
      <c r="AJ129" s="26"/>
      <c r="AK129" s="26"/>
      <c r="AL129" s="26"/>
    </row>
    <row r="130" spans="1:38" ht="13" x14ac:dyDescent="0.25">
      <c r="A130" s="174" t="str">
        <f t="shared" si="14"/>
        <v>[提取结果.xlsx]02-关联交易等事项统计表-双鱼-2内部关联交易</v>
      </c>
      <c r="B130" s="11">
        <v>127</v>
      </c>
      <c r="C130" s="12" t="str">
        <f t="shared" si="10"/>
        <v>2级-2级</v>
      </c>
      <c r="D130" s="12" t="s">
        <v>29</v>
      </c>
      <c r="E130" s="12" t="s">
        <v>158</v>
      </c>
      <c r="F130" s="12" t="s">
        <v>29</v>
      </c>
      <c r="G130" s="12" t="s">
        <v>54</v>
      </c>
      <c r="H130" s="16" t="s">
        <v>144</v>
      </c>
      <c r="I130" s="16"/>
      <c r="J130" s="15">
        <v>194.69</v>
      </c>
      <c r="K130" s="14" t="s">
        <v>164</v>
      </c>
      <c r="L130" s="16"/>
      <c r="M130" s="17">
        <v>33000</v>
      </c>
      <c r="N130" s="89"/>
      <c r="O130" s="89"/>
      <c r="P130" s="91"/>
      <c r="Q130" s="21"/>
      <c r="R130" s="21"/>
      <c r="S130" s="22"/>
      <c r="T130" s="21"/>
      <c r="U130" s="21"/>
      <c r="V130" s="22"/>
      <c r="W130" s="23"/>
      <c r="X130" s="23"/>
      <c r="Y130" s="24"/>
      <c r="Z130" s="25">
        <f t="shared" si="15"/>
        <v>87.61</v>
      </c>
      <c r="AA130" s="25">
        <f t="shared" si="12"/>
        <v>33000</v>
      </c>
      <c r="AB130" s="26"/>
      <c r="AC130" s="26"/>
      <c r="AD130" s="26"/>
      <c r="AE130" s="26"/>
      <c r="AF130" s="27"/>
      <c r="AG130" s="26"/>
      <c r="AH130" s="26"/>
      <c r="AI130" s="26"/>
      <c r="AJ130" s="26"/>
      <c r="AK130" s="26"/>
      <c r="AL130" s="26"/>
    </row>
    <row r="131" spans="1:38" ht="13" x14ac:dyDescent="0.25">
      <c r="A131" s="174" t="str">
        <f t="shared" si="14"/>
        <v>[提取结果.xlsx]02-关联交易等事项统计表-双鱼-2内部关联交易</v>
      </c>
      <c r="B131" s="11">
        <v>128</v>
      </c>
      <c r="C131" s="12" t="str">
        <f t="shared" si="10"/>
        <v>2级-2级</v>
      </c>
      <c r="D131" s="12" t="s">
        <v>29</v>
      </c>
      <c r="E131" s="12" t="s">
        <v>158</v>
      </c>
      <c r="F131" s="12" t="s">
        <v>29</v>
      </c>
      <c r="G131" s="12" t="s">
        <v>56</v>
      </c>
      <c r="H131" s="16" t="s">
        <v>144</v>
      </c>
      <c r="I131" s="16"/>
      <c r="J131" s="15">
        <v>155.75</v>
      </c>
      <c r="K131" s="16"/>
      <c r="L131" s="16"/>
      <c r="M131" s="17"/>
      <c r="N131" s="89"/>
      <c r="O131" s="90"/>
      <c r="P131" s="91"/>
      <c r="Q131" s="21"/>
      <c r="R131" s="21"/>
      <c r="S131" s="22"/>
      <c r="T131" s="21"/>
      <c r="U131" s="21"/>
      <c r="V131" s="22"/>
      <c r="W131" s="23"/>
      <c r="X131" s="23"/>
      <c r="Y131" s="24"/>
      <c r="Z131" s="25">
        <f t="shared" si="15"/>
        <v>4778.76</v>
      </c>
      <c r="AA131" s="25">
        <f t="shared" si="12"/>
        <v>0</v>
      </c>
      <c r="AB131" s="26"/>
      <c r="AC131" s="26"/>
      <c r="AD131" s="26"/>
      <c r="AE131" s="26"/>
      <c r="AF131" s="27"/>
      <c r="AG131" s="26"/>
      <c r="AH131" s="26"/>
      <c r="AI131" s="26"/>
      <c r="AJ131" s="26"/>
      <c r="AK131" s="26"/>
      <c r="AL131" s="26"/>
    </row>
    <row r="132" spans="1:38" ht="13" x14ac:dyDescent="0.25">
      <c r="A132" s="174" t="str">
        <f t="shared" si="14"/>
        <v>[提取结果.xlsx]02-关联交易等事项统计表-双鱼-2内部关联交易</v>
      </c>
      <c r="B132" s="11">
        <v>129</v>
      </c>
      <c r="C132" s="12" t="str">
        <f t="shared" ref="C132:C195" si="16">TEXT(D132,"000")&amp;"-"&amp;TEXT(F132,"000")</f>
        <v>2级-2级</v>
      </c>
      <c r="D132" s="12" t="s">
        <v>29</v>
      </c>
      <c r="E132" s="12" t="s">
        <v>158</v>
      </c>
      <c r="F132" s="12" t="s">
        <v>29</v>
      </c>
      <c r="G132" s="12" t="s">
        <v>47</v>
      </c>
      <c r="H132" s="16" t="s">
        <v>144</v>
      </c>
      <c r="I132" s="16"/>
      <c r="J132" s="15">
        <v>87.61</v>
      </c>
      <c r="K132" s="16"/>
      <c r="L132" s="16"/>
      <c r="M132" s="17"/>
      <c r="N132" s="89"/>
      <c r="O132" s="90"/>
      <c r="P132" s="91"/>
      <c r="Q132" s="21"/>
      <c r="R132" s="21"/>
      <c r="S132" s="22"/>
      <c r="T132" s="21"/>
      <c r="U132" s="21"/>
      <c r="V132" s="22"/>
      <c r="W132" s="23"/>
      <c r="X132" s="23"/>
      <c r="Y132" s="24"/>
      <c r="Z132" s="25">
        <f t="shared" si="15"/>
        <v>340.71</v>
      </c>
      <c r="AA132" s="25">
        <f t="shared" ref="AA132:AA195" si="17">ROUND(M132+P132-S132,2)</f>
        <v>0</v>
      </c>
      <c r="AB132" s="26"/>
      <c r="AC132" s="26"/>
      <c r="AD132" s="26"/>
      <c r="AE132" s="26"/>
      <c r="AF132" s="27"/>
      <c r="AG132" s="26"/>
      <c r="AH132" s="26"/>
      <c r="AI132" s="26"/>
      <c r="AJ132" s="26"/>
      <c r="AK132" s="26"/>
      <c r="AL132" s="26"/>
    </row>
    <row r="133" spans="1:38" ht="13" x14ac:dyDescent="0.25">
      <c r="A133" s="174" t="str">
        <f t="shared" si="14"/>
        <v>[提取结果.xlsx]02-关联交易等事项统计表-双鱼-2内部关联交易</v>
      </c>
      <c r="B133" s="11">
        <v>130</v>
      </c>
      <c r="C133" s="12" t="str">
        <f t="shared" si="16"/>
        <v>2级-3级</v>
      </c>
      <c r="D133" s="12" t="s">
        <v>29</v>
      </c>
      <c r="E133" s="12" t="s">
        <v>158</v>
      </c>
      <c r="F133" s="12" t="s">
        <v>33</v>
      </c>
      <c r="G133" s="12" t="s">
        <v>114</v>
      </c>
      <c r="H133" s="16" t="s">
        <v>144</v>
      </c>
      <c r="I133" s="16"/>
      <c r="J133" s="15">
        <v>4778.76</v>
      </c>
      <c r="K133" s="16"/>
      <c r="L133" s="16"/>
      <c r="M133" s="17"/>
      <c r="N133" s="89"/>
      <c r="O133" s="89"/>
      <c r="P133" s="91"/>
      <c r="Q133" s="21"/>
      <c r="R133" s="21"/>
      <c r="S133" s="22"/>
      <c r="T133" s="21"/>
      <c r="U133" s="21"/>
      <c r="V133" s="22"/>
      <c r="W133" s="23"/>
      <c r="X133" s="23"/>
      <c r="Y133" s="24"/>
      <c r="Z133" s="25">
        <f t="shared" si="15"/>
        <v>0</v>
      </c>
      <c r="AA133" s="25">
        <f t="shared" si="17"/>
        <v>0</v>
      </c>
      <c r="AB133" s="26"/>
      <c r="AC133" s="26"/>
      <c r="AD133" s="26"/>
      <c r="AE133" s="26"/>
      <c r="AF133" s="27"/>
      <c r="AG133" s="26"/>
      <c r="AH133" s="26"/>
      <c r="AI133" s="26"/>
      <c r="AJ133" s="26"/>
      <c r="AK133" s="26"/>
      <c r="AL133" s="26"/>
    </row>
    <row r="134" spans="1:38" ht="13" x14ac:dyDescent="0.25">
      <c r="A134" s="174" t="str">
        <f t="shared" si="14"/>
        <v>[提取结果.xlsx]02-关联交易等事项统计表-双鱼-2内部关联交易</v>
      </c>
      <c r="B134" s="11">
        <v>131</v>
      </c>
      <c r="C134" s="12" t="str">
        <f t="shared" si="16"/>
        <v>2级-2级</v>
      </c>
      <c r="D134" s="12" t="s">
        <v>29</v>
      </c>
      <c r="E134" s="12" t="s">
        <v>158</v>
      </c>
      <c r="F134" s="12" t="s">
        <v>29</v>
      </c>
      <c r="G134" s="12" t="s">
        <v>49</v>
      </c>
      <c r="H134" s="16" t="s">
        <v>144</v>
      </c>
      <c r="I134" s="16"/>
      <c r="J134" s="15">
        <v>340.71</v>
      </c>
      <c r="K134" s="16"/>
      <c r="L134" s="16"/>
      <c r="M134" s="17"/>
      <c r="N134" s="89"/>
      <c r="O134" s="89"/>
      <c r="P134" s="91"/>
      <c r="Q134" s="21"/>
      <c r="R134" s="21"/>
      <c r="S134" s="22"/>
      <c r="T134" s="21"/>
      <c r="U134" s="21"/>
      <c r="V134" s="22"/>
      <c r="W134" s="23"/>
      <c r="X134" s="23"/>
      <c r="Y134" s="24"/>
      <c r="Z134" s="25">
        <f t="shared" si="15"/>
        <v>0</v>
      </c>
      <c r="AA134" s="25">
        <f t="shared" si="17"/>
        <v>0</v>
      </c>
      <c r="AB134" s="26"/>
      <c r="AC134" s="26"/>
      <c r="AD134" s="26"/>
      <c r="AE134" s="26"/>
      <c r="AF134" s="27"/>
      <c r="AG134" s="26"/>
      <c r="AH134" s="26"/>
      <c r="AI134" s="26"/>
      <c r="AJ134" s="26"/>
      <c r="AK134" s="26"/>
      <c r="AL134" s="26"/>
    </row>
    <row r="135" spans="1:38" ht="13" x14ac:dyDescent="0.25">
      <c r="A135" s="174" t="str">
        <f t="shared" si="14"/>
        <v>[提取结果.xlsx]02-关联交易等事项统计表-双鱼-2内部关联交易</v>
      </c>
      <c r="B135" s="11">
        <v>132</v>
      </c>
      <c r="C135" s="12" t="str">
        <f t="shared" si="16"/>
        <v>2级-4级</v>
      </c>
      <c r="D135" s="12" t="s">
        <v>29</v>
      </c>
      <c r="E135" s="12" t="s">
        <v>158</v>
      </c>
      <c r="F135" s="12" t="s">
        <v>37</v>
      </c>
      <c r="G135" s="12" t="s">
        <v>42</v>
      </c>
      <c r="H135" s="16"/>
      <c r="I135" s="16"/>
      <c r="J135" s="15"/>
      <c r="K135" s="14" t="s">
        <v>68</v>
      </c>
      <c r="L135" s="16"/>
      <c r="M135" s="17">
        <v>446081.56</v>
      </c>
      <c r="N135" s="89"/>
      <c r="O135" s="89"/>
      <c r="P135" s="91"/>
      <c r="Q135" s="21"/>
      <c r="R135" s="21"/>
      <c r="S135" s="22"/>
      <c r="T135" s="21"/>
      <c r="U135" s="21"/>
      <c r="V135" s="22"/>
      <c r="W135" s="23"/>
      <c r="X135" s="23"/>
      <c r="Y135" s="24"/>
      <c r="Z135" s="25">
        <f t="shared" si="15"/>
        <v>0</v>
      </c>
      <c r="AA135" s="25">
        <f t="shared" si="17"/>
        <v>446081.56</v>
      </c>
      <c r="AB135" s="26"/>
      <c r="AC135" s="26"/>
      <c r="AD135" s="26"/>
      <c r="AE135" s="26"/>
      <c r="AF135" s="27"/>
      <c r="AG135" s="26"/>
      <c r="AH135" s="26"/>
      <c r="AI135" s="26"/>
      <c r="AJ135" s="26"/>
      <c r="AK135" s="26"/>
      <c r="AL135" s="26"/>
    </row>
    <row r="136" spans="1:38" ht="13" x14ac:dyDescent="0.25">
      <c r="A136" s="174" t="str">
        <f t="shared" si="14"/>
        <v>[提取结果.xlsx]02-关联交易等事项统计表-双鱼-2内部关联交易</v>
      </c>
      <c r="B136" s="11">
        <v>133</v>
      </c>
      <c r="C136" s="12" t="str">
        <f t="shared" si="16"/>
        <v>2级-3级</v>
      </c>
      <c r="D136" s="12" t="s">
        <v>29</v>
      </c>
      <c r="E136" s="12" t="s">
        <v>158</v>
      </c>
      <c r="F136" s="12" t="s">
        <v>33</v>
      </c>
      <c r="G136" s="12" t="s">
        <v>165</v>
      </c>
      <c r="H136" s="16"/>
      <c r="I136" s="16"/>
      <c r="J136" s="15"/>
      <c r="K136" s="14" t="s">
        <v>68</v>
      </c>
      <c r="L136" s="16"/>
      <c r="M136" s="17">
        <v>5504</v>
      </c>
      <c r="N136" s="89"/>
      <c r="O136" s="89"/>
      <c r="P136" s="91"/>
      <c r="Q136" s="21"/>
      <c r="R136" s="21"/>
      <c r="S136" s="22"/>
      <c r="T136" s="21"/>
      <c r="U136" s="21"/>
      <c r="V136" s="22"/>
      <c r="W136" s="23"/>
      <c r="X136" s="23"/>
      <c r="Y136" s="24"/>
      <c r="Z136" s="25">
        <f t="shared" si="15"/>
        <v>0</v>
      </c>
      <c r="AA136" s="25">
        <f t="shared" si="17"/>
        <v>5504</v>
      </c>
      <c r="AB136" s="26"/>
      <c r="AC136" s="26"/>
      <c r="AD136" s="26"/>
      <c r="AE136" s="26"/>
      <c r="AF136" s="27"/>
      <c r="AG136" s="26"/>
      <c r="AH136" s="26"/>
      <c r="AI136" s="26"/>
      <c r="AJ136" s="26"/>
      <c r="AK136" s="26"/>
      <c r="AL136" s="26"/>
    </row>
    <row r="137" spans="1:38" ht="13" x14ac:dyDescent="0.25">
      <c r="A137" s="174" t="str">
        <f t="shared" si="14"/>
        <v>[提取结果.xlsx]02-关联交易等事项统计表-双鱼-2内部关联交易</v>
      </c>
      <c r="B137" s="11">
        <v>134</v>
      </c>
      <c r="C137" s="12" t="str">
        <f t="shared" si="16"/>
        <v>2级-2级</v>
      </c>
      <c r="D137" s="12" t="s">
        <v>29</v>
      </c>
      <c r="E137" s="12" t="s">
        <v>158</v>
      </c>
      <c r="F137" s="12" t="s">
        <v>29</v>
      </c>
      <c r="G137" s="12" t="s">
        <v>54</v>
      </c>
      <c r="H137" s="16"/>
      <c r="I137" s="16"/>
      <c r="J137" s="15"/>
      <c r="K137" s="14" t="s">
        <v>115</v>
      </c>
      <c r="L137" s="16"/>
      <c r="M137" s="17">
        <v>8814.16</v>
      </c>
      <c r="N137" s="89"/>
      <c r="O137" s="89"/>
      <c r="P137" s="91"/>
      <c r="Q137" s="21"/>
      <c r="R137" s="21"/>
      <c r="S137" s="22"/>
      <c r="T137" s="21"/>
      <c r="U137" s="21"/>
      <c r="V137" s="22"/>
      <c r="W137" s="23"/>
      <c r="X137" s="23"/>
      <c r="Y137" s="24"/>
      <c r="Z137" s="25">
        <f t="shared" si="15"/>
        <v>0</v>
      </c>
      <c r="AA137" s="25">
        <f t="shared" si="17"/>
        <v>8814.16</v>
      </c>
      <c r="AB137" s="26"/>
      <c r="AC137" s="26"/>
      <c r="AD137" s="26"/>
      <c r="AE137" s="26"/>
      <c r="AF137" s="27"/>
      <c r="AG137" s="26"/>
      <c r="AH137" s="26"/>
      <c r="AI137" s="26"/>
      <c r="AJ137" s="26"/>
      <c r="AK137" s="26"/>
      <c r="AL137" s="26"/>
    </row>
    <row r="138" spans="1:38" ht="13" x14ac:dyDescent="0.25">
      <c r="A138" s="174" t="str">
        <f t="shared" si="14"/>
        <v>[提取结果.xlsx]02-关联交易等事项统计表-双鱼-2内部关联交易</v>
      </c>
      <c r="B138" s="11">
        <v>135</v>
      </c>
      <c r="C138" s="12" t="str">
        <f t="shared" si="16"/>
        <v>2级-3级</v>
      </c>
      <c r="D138" s="12" t="s">
        <v>29</v>
      </c>
      <c r="E138" s="12" t="s">
        <v>158</v>
      </c>
      <c r="F138" s="12" t="s">
        <v>33</v>
      </c>
      <c r="G138" s="12" t="s">
        <v>117</v>
      </c>
      <c r="H138" s="16"/>
      <c r="I138" s="16"/>
      <c r="J138" s="15"/>
      <c r="K138" s="14" t="s">
        <v>68</v>
      </c>
      <c r="L138" s="16"/>
      <c r="M138" s="17">
        <v>660</v>
      </c>
      <c r="N138" s="89"/>
      <c r="O138" s="89"/>
      <c r="P138" s="91"/>
      <c r="Q138" s="21"/>
      <c r="R138" s="21"/>
      <c r="S138" s="22"/>
      <c r="T138" s="21"/>
      <c r="U138" s="21"/>
      <c r="V138" s="22"/>
      <c r="W138" s="23"/>
      <c r="X138" s="23"/>
      <c r="Y138" s="24"/>
      <c r="Z138" s="25">
        <f t="shared" si="15"/>
        <v>0</v>
      </c>
      <c r="AA138" s="25">
        <f t="shared" si="17"/>
        <v>660</v>
      </c>
      <c r="AB138" s="26"/>
      <c r="AC138" s="26"/>
      <c r="AD138" s="26"/>
      <c r="AE138" s="26"/>
      <c r="AF138" s="27"/>
      <c r="AG138" s="26"/>
      <c r="AH138" s="26"/>
      <c r="AI138" s="26"/>
      <c r="AJ138" s="26"/>
      <c r="AK138" s="26"/>
      <c r="AL138" s="26"/>
    </row>
    <row r="139" spans="1:38" ht="13" x14ac:dyDescent="0.25">
      <c r="A139" s="174" t="str">
        <f t="shared" si="14"/>
        <v>[提取结果.xlsx]02-关联交易等事项统计表-双鱼-2内部关联交易</v>
      </c>
      <c r="B139" s="11">
        <v>136</v>
      </c>
      <c r="C139" s="12" t="str">
        <f t="shared" si="16"/>
        <v>2级-2级</v>
      </c>
      <c r="D139" s="12" t="s">
        <v>29</v>
      </c>
      <c r="E139" s="12" t="s">
        <v>158</v>
      </c>
      <c r="F139" s="12" t="s">
        <v>29</v>
      </c>
      <c r="G139" s="12" t="s">
        <v>44</v>
      </c>
      <c r="H139" s="16"/>
      <c r="I139" s="16"/>
      <c r="J139" s="15"/>
      <c r="K139" s="14" t="s">
        <v>68</v>
      </c>
      <c r="L139" s="16"/>
      <c r="M139" s="17">
        <v>840</v>
      </c>
      <c r="N139" s="89"/>
      <c r="O139" s="89"/>
      <c r="P139" s="91"/>
      <c r="Q139" s="21"/>
      <c r="R139" s="21"/>
      <c r="S139" s="22"/>
      <c r="T139" s="21"/>
      <c r="U139" s="21"/>
      <c r="V139" s="22"/>
      <c r="W139" s="23"/>
      <c r="X139" s="23"/>
      <c r="Y139" s="24"/>
      <c r="Z139" s="25">
        <f t="shared" si="15"/>
        <v>0</v>
      </c>
      <c r="AA139" s="25">
        <f t="shared" si="17"/>
        <v>840</v>
      </c>
      <c r="AB139" s="26"/>
      <c r="AC139" s="26"/>
      <c r="AD139" s="26"/>
      <c r="AE139" s="26"/>
      <c r="AF139" s="27"/>
      <c r="AG139" s="26"/>
      <c r="AH139" s="26"/>
      <c r="AI139" s="26"/>
      <c r="AJ139" s="26"/>
      <c r="AK139" s="26"/>
      <c r="AL139" s="26"/>
    </row>
    <row r="140" spans="1:38" ht="13" x14ac:dyDescent="0.25">
      <c r="A140" s="174" t="str">
        <f t="shared" si="14"/>
        <v>[提取结果.xlsx]02-关联交易等事项统计表-双鱼-2内部关联交易</v>
      </c>
      <c r="B140" s="11">
        <v>137</v>
      </c>
      <c r="C140" s="12" t="str">
        <f t="shared" si="16"/>
        <v>2级-3级</v>
      </c>
      <c r="D140" s="12" t="s">
        <v>29</v>
      </c>
      <c r="E140" s="12" t="s">
        <v>158</v>
      </c>
      <c r="F140" s="12" t="s">
        <v>33</v>
      </c>
      <c r="G140" s="12" t="s">
        <v>112</v>
      </c>
      <c r="H140" s="16"/>
      <c r="I140" s="16"/>
      <c r="J140" s="15"/>
      <c r="K140" s="14" t="s">
        <v>68</v>
      </c>
      <c r="L140" s="16"/>
      <c r="M140" s="17">
        <v>1610.1</v>
      </c>
      <c r="N140" s="89"/>
      <c r="O140" s="89"/>
      <c r="P140" s="91"/>
      <c r="Q140" s="21"/>
      <c r="R140" s="21"/>
      <c r="S140" s="22"/>
      <c r="T140" s="21"/>
      <c r="U140" s="21"/>
      <c r="V140" s="22"/>
      <c r="W140" s="23"/>
      <c r="X140" s="23"/>
      <c r="Y140" s="24"/>
      <c r="Z140" s="25">
        <f t="shared" si="15"/>
        <v>0</v>
      </c>
      <c r="AA140" s="25">
        <f t="shared" si="17"/>
        <v>1610.1</v>
      </c>
      <c r="AB140" s="26"/>
      <c r="AC140" s="26"/>
      <c r="AD140" s="26"/>
      <c r="AE140" s="26"/>
      <c r="AF140" s="27"/>
      <c r="AG140" s="26"/>
      <c r="AH140" s="26"/>
      <c r="AI140" s="26"/>
      <c r="AJ140" s="26"/>
      <c r="AK140" s="26"/>
      <c r="AL140" s="26"/>
    </row>
    <row r="141" spans="1:38" ht="13" x14ac:dyDescent="0.25">
      <c r="A141" s="174" t="str">
        <f t="shared" si="14"/>
        <v>[提取结果.xlsx]02-关联交易等事项统计表-双鱼-2内部关联交易</v>
      </c>
      <c r="B141" s="11">
        <v>138</v>
      </c>
      <c r="C141" s="12" t="str">
        <f t="shared" si="16"/>
        <v>2级-2级</v>
      </c>
      <c r="D141" s="12" t="s">
        <v>29</v>
      </c>
      <c r="E141" s="12" t="s">
        <v>158</v>
      </c>
      <c r="F141" s="12" t="s">
        <v>29</v>
      </c>
      <c r="G141" s="12" t="s">
        <v>46</v>
      </c>
      <c r="H141" s="16"/>
      <c r="I141" s="16"/>
      <c r="J141" s="15"/>
      <c r="K141" s="14" t="s">
        <v>68</v>
      </c>
      <c r="L141" s="16"/>
      <c r="M141" s="17">
        <v>1824</v>
      </c>
      <c r="N141" s="89"/>
      <c r="O141" s="89"/>
      <c r="P141" s="91"/>
      <c r="Q141" s="21"/>
      <c r="R141" s="21"/>
      <c r="S141" s="22"/>
      <c r="T141" s="21"/>
      <c r="U141" s="21"/>
      <c r="V141" s="22"/>
      <c r="W141" s="23"/>
      <c r="X141" s="23"/>
      <c r="Y141" s="24"/>
      <c r="Z141" s="25">
        <f t="shared" si="15"/>
        <v>0</v>
      </c>
      <c r="AA141" s="25">
        <f t="shared" si="17"/>
        <v>1824</v>
      </c>
      <c r="AB141" s="26"/>
      <c r="AC141" s="26"/>
      <c r="AD141" s="26"/>
      <c r="AE141" s="26"/>
      <c r="AF141" s="27"/>
      <c r="AG141" s="26"/>
      <c r="AH141" s="26"/>
      <c r="AI141" s="26"/>
      <c r="AJ141" s="26"/>
      <c r="AK141" s="26"/>
      <c r="AL141" s="26"/>
    </row>
    <row r="142" spans="1:38" ht="13" x14ac:dyDescent="0.25">
      <c r="A142" s="174" t="str">
        <f t="shared" si="14"/>
        <v>[提取结果.xlsx]02-关联交易等事项统计表-双鱼-2内部关联交易</v>
      </c>
      <c r="B142" s="11">
        <v>139</v>
      </c>
      <c r="C142" s="12" t="str">
        <f t="shared" si="16"/>
        <v>2级-4级</v>
      </c>
      <c r="D142" s="12" t="s">
        <v>29</v>
      </c>
      <c r="E142" s="12" t="s">
        <v>158</v>
      </c>
      <c r="F142" s="12" t="s">
        <v>37</v>
      </c>
      <c r="G142" s="12" t="s">
        <v>148</v>
      </c>
      <c r="H142" s="16"/>
      <c r="I142" s="16"/>
      <c r="J142" s="15"/>
      <c r="K142" s="14" t="s">
        <v>68</v>
      </c>
      <c r="L142" s="16"/>
      <c r="M142" s="17">
        <v>21168.16</v>
      </c>
      <c r="N142" s="89"/>
      <c r="O142" s="90"/>
      <c r="P142" s="91"/>
      <c r="Q142" s="21"/>
      <c r="R142" s="21"/>
      <c r="S142" s="22"/>
      <c r="T142" s="21"/>
      <c r="U142" s="21"/>
      <c r="V142" s="22"/>
      <c r="W142" s="23"/>
      <c r="X142" s="23"/>
      <c r="Y142" s="24"/>
      <c r="Z142" s="25">
        <f t="shared" si="15"/>
        <v>0</v>
      </c>
      <c r="AA142" s="25">
        <f t="shared" si="17"/>
        <v>21168.16</v>
      </c>
      <c r="AB142" s="26"/>
      <c r="AC142" s="26"/>
      <c r="AD142" s="26"/>
      <c r="AE142" s="26"/>
      <c r="AF142" s="27"/>
      <c r="AG142" s="26"/>
      <c r="AH142" s="26"/>
      <c r="AI142" s="26"/>
      <c r="AJ142" s="26"/>
      <c r="AK142" s="26"/>
      <c r="AL142" s="26"/>
    </row>
    <row r="143" spans="1:38" ht="13" x14ac:dyDescent="0.25">
      <c r="A143" s="174" t="str">
        <f t="shared" si="14"/>
        <v>[提取结果.xlsx]02-关联交易等事项统计表-双鱼-2内部关联交易</v>
      </c>
      <c r="B143" s="11">
        <v>140</v>
      </c>
      <c r="C143" s="12" t="str">
        <f t="shared" si="16"/>
        <v>2级-2级</v>
      </c>
      <c r="D143" s="12" t="s">
        <v>29</v>
      </c>
      <c r="E143" s="12" t="s">
        <v>158</v>
      </c>
      <c r="F143" s="12" t="s">
        <v>29</v>
      </c>
      <c r="G143" s="12" t="s">
        <v>163</v>
      </c>
      <c r="H143" s="16"/>
      <c r="I143" s="16"/>
      <c r="J143" s="15"/>
      <c r="K143" s="14" t="s">
        <v>166</v>
      </c>
      <c r="L143" s="16"/>
      <c r="M143" s="17">
        <v>122636</v>
      </c>
      <c r="N143" s="89"/>
      <c r="O143" s="90"/>
      <c r="P143" s="91"/>
      <c r="Q143" s="21"/>
      <c r="R143" s="21"/>
      <c r="S143" s="22"/>
      <c r="T143" s="21"/>
      <c r="U143" s="21"/>
      <c r="V143" s="22"/>
      <c r="W143" s="23"/>
      <c r="X143" s="23"/>
      <c r="Y143" s="24"/>
      <c r="Z143" s="25">
        <f t="shared" si="15"/>
        <v>0</v>
      </c>
      <c r="AA143" s="25">
        <f t="shared" si="17"/>
        <v>122636</v>
      </c>
      <c r="AB143" s="26"/>
      <c r="AC143" s="26"/>
      <c r="AD143" s="26"/>
      <c r="AE143" s="26"/>
      <c r="AF143" s="27"/>
      <c r="AG143" s="26"/>
      <c r="AH143" s="26"/>
      <c r="AI143" s="26"/>
      <c r="AJ143" s="26"/>
      <c r="AK143" s="26"/>
      <c r="AL143" s="26"/>
    </row>
    <row r="144" spans="1:38" ht="13" x14ac:dyDescent="0.25">
      <c r="A144" s="174" t="str">
        <f t="shared" si="14"/>
        <v>[提取结果.xlsx]02-关联交易等事项统计表-双鱼-2内部关联交易</v>
      </c>
      <c r="B144" s="11">
        <v>141</v>
      </c>
      <c r="C144" s="12" t="str">
        <f t="shared" si="16"/>
        <v>2级-2级</v>
      </c>
      <c r="D144" s="12" t="s">
        <v>29</v>
      </c>
      <c r="E144" s="12" t="s">
        <v>158</v>
      </c>
      <c r="F144" s="12" t="s">
        <v>29</v>
      </c>
      <c r="G144" s="183" t="s">
        <v>167</v>
      </c>
      <c r="H144" s="16"/>
      <c r="I144" s="16"/>
      <c r="J144" s="15"/>
      <c r="K144" s="14" t="s">
        <v>168</v>
      </c>
      <c r="L144" s="16"/>
      <c r="M144" s="17">
        <v>259828.57</v>
      </c>
      <c r="N144" s="89"/>
      <c r="O144" s="89"/>
      <c r="P144" s="91"/>
      <c r="Q144" s="21"/>
      <c r="R144" s="21"/>
      <c r="S144" s="22"/>
      <c r="T144" s="21"/>
      <c r="U144" s="21"/>
      <c r="V144" s="22"/>
      <c r="W144" s="23"/>
      <c r="X144" s="23"/>
      <c r="Y144" s="24"/>
      <c r="Z144" s="25" t="e">
        <f>ROUND(#REF!-V144-Y144,2)</f>
        <v>#REF!</v>
      </c>
      <c r="AA144" s="25">
        <f t="shared" si="17"/>
        <v>259828.57</v>
      </c>
      <c r="AB144" s="26"/>
      <c r="AC144" s="26"/>
      <c r="AD144" s="26"/>
      <c r="AE144" s="26"/>
      <c r="AF144" s="27"/>
      <c r="AG144" s="26"/>
      <c r="AH144" s="26"/>
      <c r="AI144" s="26"/>
      <c r="AJ144" s="26"/>
      <c r="AK144" s="26"/>
      <c r="AL144" s="26"/>
    </row>
    <row r="145" spans="1:38" ht="13" x14ac:dyDescent="0.25">
      <c r="A145" s="174" t="str">
        <f t="shared" si="14"/>
        <v>[提取结果.xlsx]02-关联交易等事项统计表-双鱼-2内部关联交易</v>
      </c>
      <c r="B145" s="11">
        <v>142</v>
      </c>
      <c r="C145" s="12" t="str">
        <f t="shared" si="16"/>
        <v>3级-2级</v>
      </c>
      <c r="D145" s="12" t="s">
        <v>33</v>
      </c>
      <c r="E145" s="12" t="s">
        <v>169</v>
      </c>
      <c r="F145" s="12" t="s">
        <v>29</v>
      </c>
      <c r="G145" s="12" t="s">
        <v>46</v>
      </c>
      <c r="H145" s="16"/>
      <c r="I145" s="16"/>
      <c r="J145" s="15"/>
      <c r="K145" s="16" t="s">
        <v>164</v>
      </c>
      <c r="L145" s="16"/>
      <c r="M145" s="17">
        <v>42960</v>
      </c>
      <c r="N145" s="89"/>
      <c r="O145" s="89"/>
      <c r="P145" s="91"/>
      <c r="Q145" s="21"/>
      <c r="R145" s="21"/>
      <c r="S145" s="22"/>
      <c r="T145" s="21"/>
      <c r="U145" s="21"/>
      <c r="V145" s="22"/>
      <c r="W145" s="23"/>
      <c r="X145" s="23"/>
      <c r="Y145" s="24"/>
      <c r="Z145" s="25" t="e">
        <f>ROUND(#REF!-V145-Y145,2)</f>
        <v>#REF!</v>
      </c>
      <c r="AA145" s="25">
        <f t="shared" si="17"/>
        <v>42960</v>
      </c>
      <c r="AB145" s="26"/>
      <c r="AC145" s="26"/>
      <c r="AD145" s="26"/>
      <c r="AE145" s="26"/>
      <c r="AF145" s="27"/>
      <c r="AG145" s="26"/>
      <c r="AH145" s="26"/>
      <c r="AI145" s="26"/>
      <c r="AJ145" s="26"/>
      <c r="AK145" s="26"/>
      <c r="AL145" s="26"/>
    </row>
    <row r="146" spans="1:38" ht="13" x14ac:dyDescent="0.25">
      <c r="A146" s="173" t="str">
        <f t="shared" ref="A146:A153" si="18">HYPERLINK("C:\Users\chizh\Desktop\ffcell\提取结果.xlsx#'02-关联交易等事项统计表-现代-2内部关联交易'!A1","[提取结果.xlsx]02-关联交易等事项统计表-现代-2内部关联交易")</f>
        <v>[提取结果.xlsx]02-关联交易等事项统计表-现代-2内部关联交易</v>
      </c>
      <c r="B146" s="11">
        <v>143</v>
      </c>
      <c r="C146" s="12" t="str">
        <f t="shared" si="16"/>
        <v>2级-1级</v>
      </c>
      <c r="D146" s="12" t="s">
        <v>87</v>
      </c>
      <c r="E146" s="176" t="s">
        <v>179</v>
      </c>
      <c r="F146" s="177" t="s">
        <v>27</v>
      </c>
      <c r="G146" s="176" t="s">
        <v>180</v>
      </c>
      <c r="H146" s="49"/>
      <c r="I146" s="49"/>
      <c r="J146" s="176"/>
      <c r="K146" s="176" t="s">
        <v>181</v>
      </c>
      <c r="L146" s="176" t="s">
        <v>182</v>
      </c>
      <c r="M146" s="176">
        <v>26161.45</v>
      </c>
      <c r="N146" s="176"/>
      <c r="O146" s="90"/>
      <c r="P146" s="50"/>
      <c r="Q146" s="51"/>
      <c r="R146" s="51"/>
      <c r="S146" s="52"/>
      <c r="T146" s="51"/>
      <c r="U146" s="51"/>
      <c r="V146" s="52"/>
      <c r="W146" s="53"/>
      <c r="X146" s="53"/>
      <c r="Y146" s="54"/>
      <c r="Z146" s="55">
        <f t="shared" ref="Z146:Z209" si="19">ROUND(J146-V146-Y146,2)</f>
        <v>0</v>
      </c>
      <c r="AA146" s="55">
        <f t="shared" si="17"/>
        <v>26161.45</v>
      </c>
      <c r="AB146" s="56"/>
      <c r="AC146" s="56"/>
      <c r="AD146" s="56"/>
      <c r="AE146" s="56"/>
      <c r="AF146" s="57"/>
      <c r="AG146" s="56"/>
      <c r="AH146" s="56"/>
      <c r="AI146" s="56"/>
      <c r="AJ146" s="56"/>
      <c r="AK146" s="56"/>
      <c r="AL146" s="56"/>
    </row>
    <row r="147" spans="1:38" ht="13" x14ac:dyDescent="0.25">
      <c r="A147" s="174" t="str">
        <f t="shared" si="18"/>
        <v>[提取结果.xlsx]02-关联交易等事项统计表-现代-2内部关联交易</v>
      </c>
      <c r="B147" s="11">
        <v>144</v>
      </c>
      <c r="C147" s="12" t="str">
        <f t="shared" si="16"/>
        <v>3级-3级</v>
      </c>
      <c r="D147" s="12" t="s">
        <v>33</v>
      </c>
      <c r="E147" s="176" t="s">
        <v>183</v>
      </c>
      <c r="F147" s="177" t="s">
        <v>33</v>
      </c>
      <c r="G147" s="176" t="s">
        <v>160</v>
      </c>
      <c r="H147" s="49"/>
      <c r="I147" s="49"/>
      <c r="J147" s="176"/>
      <c r="K147" s="176" t="s">
        <v>164</v>
      </c>
      <c r="L147" s="176" t="s">
        <v>122</v>
      </c>
      <c r="M147" s="176">
        <v>2180176.13</v>
      </c>
      <c r="N147" s="176"/>
      <c r="O147" s="90"/>
      <c r="P147" s="50"/>
      <c r="Q147" s="51"/>
      <c r="R147" s="51"/>
      <c r="S147" s="52"/>
      <c r="T147" s="51"/>
      <c r="U147" s="51"/>
      <c r="V147" s="52"/>
      <c r="W147" s="53"/>
      <c r="X147" s="53"/>
      <c r="Y147" s="54"/>
      <c r="Z147" s="55">
        <f t="shared" si="19"/>
        <v>0</v>
      </c>
      <c r="AA147" s="55">
        <f t="shared" si="17"/>
        <v>2180176.13</v>
      </c>
      <c r="AB147" s="56"/>
      <c r="AC147" s="56"/>
      <c r="AD147" s="56"/>
      <c r="AE147" s="56"/>
      <c r="AF147" s="57"/>
      <c r="AG147" s="56"/>
      <c r="AH147" s="56"/>
      <c r="AI147" s="56"/>
      <c r="AJ147" s="56"/>
      <c r="AK147" s="56"/>
      <c r="AL147" s="56"/>
    </row>
    <row r="148" spans="1:38" ht="13" x14ac:dyDescent="0.25">
      <c r="A148" s="174" t="str">
        <f t="shared" si="18"/>
        <v>[提取结果.xlsx]02-关联交易等事项统计表-现代-2内部关联交易</v>
      </c>
      <c r="B148" s="11">
        <v>145</v>
      </c>
      <c r="C148" s="12" t="str">
        <f t="shared" si="16"/>
        <v>2级-2级</v>
      </c>
      <c r="D148" s="12" t="s">
        <v>87</v>
      </c>
      <c r="E148" s="176" t="s">
        <v>179</v>
      </c>
      <c r="F148" s="177" t="s">
        <v>87</v>
      </c>
      <c r="G148" s="176" t="s">
        <v>184</v>
      </c>
      <c r="H148" s="49"/>
      <c r="I148" s="49"/>
      <c r="J148" s="176"/>
      <c r="K148" s="176" t="s">
        <v>185</v>
      </c>
      <c r="L148" s="176" t="s">
        <v>186</v>
      </c>
      <c r="M148" s="176">
        <v>1539900</v>
      </c>
      <c r="N148" s="176"/>
      <c r="O148" s="90"/>
      <c r="P148" s="50"/>
      <c r="Q148" s="51"/>
      <c r="R148" s="51"/>
      <c r="S148" s="52"/>
      <c r="T148" s="51"/>
      <c r="U148" s="51"/>
      <c r="V148" s="52"/>
      <c r="W148" s="53"/>
      <c r="X148" s="53"/>
      <c r="Y148" s="54"/>
      <c r="Z148" s="55">
        <f t="shared" si="19"/>
        <v>0</v>
      </c>
      <c r="AA148" s="55">
        <f t="shared" si="17"/>
        <v>1539900</v>
      </c>
      <c r="AB148" s="56"/>
      <c r="AC148" s="56"/>
      <c r="AD148" s="56"/>
      <c r="AE148" s="56"/>
      <c r="AF148" s="57"/>
      <c r="AG148" s="56"/>
      <c r="AH148" s="56"/>
      <c r="AI148" s="56"/>
      <c r="AJ148" s="56"/>
      <c r="AK148" s="56"/>
      <c r="AL148" s="56"/>
    </row>
    <row r="149" spans="1:38" ht="13" x14ac:dyDescent="0.25">
      <c r="A149" s="174" t="str">
        <f t="shared" si="18"/>
        <v>[提取结果.xlsx]02-关联交易等事项统计表-现代-2内部关联交易</v>
      </c>
      <c r="B149" s="11">
        <v>146</v>
      </c>
      <c r="C149" s="12" t="str">
        <f t="shared" si="16"/>
        <v>2级-3级</v>
      </c>
      <c r="D149" s="12" t="s">
        <v>87</v>
      </c>
      <c r="E149" s="176" t="s">
        <v>179</v>
      </c>
      <c r="F149" s="177" t="s">
        <v>79</v>
      </c>
      <c r="G149" s="176" t="s">
        <v>188</v>
      </c>
      <c r="H149" s="49"/>
      <c r="I149" s="49"/>
      <c r="J149" s="176"/>
      <c r="K149" s="176" t="s">
        <v>189</v>
      </c>
      <c r="L149" s="176" t="s">
        <v>190</v>
      </c>
      <c r="M149" s="176">
        <v>849</v>
      </c>
      <c r="N149" s="176"/>
      <c r="O149" s="90"/>
      <c r="P149" s="50"/>
      <c r="Q149" s="51"/>
      <c r="R149" s="51"/>
      <c r="S149" s="52"/>
      <c r="T149" s="51"/>
      <c r="U149" s="51"/>
      <c r="V149" s="52"/>
      <c r="W149" s="53"/>
      <c r="X149" s="53"/>
      <c r="Y149" s="54"/>
      <c r="Z149" s="55">
        <f t="shared" si="19"/>
        <v>0</v>
      </c>
      <c r="AA149" s="55">
        <f t="shared" si="17"/>
        <v>849</v>
      </c>
      <c r="AB149" s="56"/>
      <c r="AC149" s="56"/>
      <c r="AD149" s="56"/>
      <c r="AE149" s="56"/>
      <c r="AF149" s="57"/>
      <c r="AG149" s="56"/>
      <c r="AH149" s="56"/>
      <c r="AI149" s="56"/>
      <c r="AJ149" s="56"/>
      <c r="AK149" s="56"/>
      <c r="AL149" s="56"/>
    </row>
    <row r="150" spans="1:38" ht="13" x14ac:dyDescent="0.25">
      <c r="A150" s="174" t="str">
        <f t="shared" si="18"/>
        <v>[提取结果.xlsx]02-关联交易等事项统计表-现代-2内部关联交易</v>
      </c>
      <c r="B150" s="11">
        <v>147</v>
      </c>
      <c r="C150" s="12" t="str">
        <f t="shared" si="16"/>
        <v>2级-3级</v>
      </c>
      <c r="D150" s="12" t="s">
        <v>87</v>
      </c>
      <c r="E150" s="176" t="s">
        <v>179</v>
      </c>
      <c r="F150" s="177" t="s">
        <v>79</v>
      </c>
      <c r="G150" s="176" t="s">
        <v>191</v>
      </c>
      <c r="H150" s="49"/>
      <c r="I150" s="49"/>
      <c r="J150" s="176"/>
      <c r="K150" s="176" t="s">
        <v>192</v>
      </c>
      <c r="L150" s="176" t="s">
        <v>193</v>
      </c>
      <c r="M150" s="176">
        <v>3498.7</v>
      </c>
      <c r="N150" s="176"/>
      <c r="O150" s="90"/>
      <c r="P150" s="50"/>
      <c r="Q150" s="51"/>
      <c r="R150" s="51"/>
      <c r="S150" s="52"/>
      <c r="T150" s="51"/>
      <c r="U150" s="51"/>
      <c r="V150" s="52"/>
      <c r="W150" s="53"/>
      <c r="X150" s="53"/>
      <c r="Y150" s="54"/>
      <c r="Z150" s="55">
        <f t="shared" si="19"/>
        <v>0</v>
      </c>
      <c r="AA150" s="55">
        <f t="shared" si="17"/>
        <v>3498.7</v>
      </c>
      <c r="AB150" s="56"/>
      <c r="AC150" s="56"/>
      <c r="AD150" s="56"/>
      <c r="AE150" s="56"/>
      <c r="AF150" s="57"/>
      <c r="AG150" s="56"/>
      <c r="AH150" s="56"/>
      <c r="AI150" s="56"/>
      <c r="AJ150" s="56"/>
      <c r="AK150" s="56"/>
      <c r="AL150" s="56"/>
    </row>
    <row r="151" spans="1:38" ht="13" x14ac:dyDescent="0.25">
      <c r="A151" s="174" t="str">
        <f t="shared" si="18"/>
        <v>[提取结果.xlsx]02-关联交易等事项统计表-现代-2内部关联交易</v>
      </c>
      <c r="B151" s="11">
        <v>148</v>
      </c>
      <c r="C151" s="12" t="str">
        <f t="shared" si="16"/>
        <v>2级-2级</v>
      </c>
      <c r="D151" s="12" t="s">
        <v>87</v>
      </c>
      <c r="E151" s="176" t="s">
        <v>179</v>
      </c>
      <c r="F151" s="177" t="s">
        <v>87</v>
      </c>
      <c r="G151" s="176" t="s">
        <v>194</v>
      </c>
      <c r="H151" s="49"/>
      <c r="I151" s="49"/>
      <c r="J151" s="176"/>
      <c r="K151" s="176" t="s">
        <v>195</v>
      </c>
      <c r="L151" s="176" t="s">
        <v>196</v>
      </c>
      <c r="M151" s="176">
        <v>3146564.53</v>
      </c>
      <c r="N151" s="176"/>
      <c r="O151" s="90"/>
      <c r="P151" s="50"/>
      <c r="Q151" s="51"/>
      <c r="R151" s="51"/>
      <c r="S151" s="52"/>
      <c r="T151" s="51"/>
      <c r="U151" s="51"/>
      <c r="V151" s="52"/>
      <c r="W151" s="53"/>
      <c r="X151" s="53"/>
      <c r="Y151" s="54"/>
      <c r="Z151" s="55">
        <f t="shared" si="19"/>
        <v>0</v>
      </c>
      <c r="AA151" s="55">
        <f t="shared" si="17"/>
        <v>3146564.53</v>
      </c>
      <c r="AB151" s="56"/>
      <c r="AC151" s="56"/>
      <c r="AD151" s="56"/>
      <c r="AE151" s="56"/>
      <c r="AF151" s="57"/>
      <c r="AG151" s="56"/>
      <c r="AH151" s="56"/>
      <c r="AI151" s="56"/>
      <c r="AJ151" s="56"/>
      <c r="AK151" s="56"/>
      <c r="AL151" s="56"/>
    </row>
    <row r="152" spans="1:38" ht="13" x14ac:dyDescent="0.25">
      <c r="A152" s="174" t="str">
        <f t="shared" si="18"/>
        <v>[提取结果.xlsx]02-关联交易等事项统计表-现代-2内部关联交易</v>
      </c>
      <c r="B152" s="11">
        <v>149</v>
      </c>
      <c r="C152" s="12" t="str">
        <f t="shared" si="16"/>
        <v>2级-2级</v>
      </c>
      <c r="D152" s="12" t="s">
        <v>87</v>
      </c>
      <c r="E152" s="176" t="s">
        <v>179</v>
      </c>
      <c r="F152" s="177" t="s">
        <v>87</v>
      </c>
      <c r="G152" s="176" t="s">
        <v>194</v>
      </c>
      <c r="H152" s="49"/>
      <c r="I152" s="49"/>
      <c r="J152" s="176"/>
      <c r="K152" s="176" t="s">
        <v>195</v>
      </c>
      <c r="L152" s="176" t="s">
        <v>197</v>
      </c>
      <c r="M152" s="176">
        <v>30620400</v>
      </c>
      <c r="N152" s="176"/>
      <c r="O152" s="90"/>
      <c r="P152" s="50"/>
      <c r="Q152" s="51"/>
      <c r="R152" s="51"/>
      <c r="S152" s="52"/>
      <c r="T152" s="51"/>
      <c r="U152" s="51"/>
      <c r="V152" s="52"/>
      <c r="W152" s="53"/>
      <c r="X152" s="53"/>
      <c r="Y152" s="54"/>
      <c r="Z152" s="55">
        <f t="shared" si="19"/>
        <v>0</v>
      </c>
      <c r="AA152" s="55">
        <f t="shared" si="17"/>
        <v>30620400</v>
      </c>
      <c r="AB152" s="56"/>
      <c r="AC152" s="56"/>
      <c r="AD152" s="56"/>
      <c r="AE152" s="56"/>
      <c r="AF152" s="57"/>
      <c r="AG152" s="56"/>
      <c r="AH152" s="56"/>
      <c r="AI152" s="56"/>
      <c r="AJ152" s="56"/>
      <c r="AK152" s="56"/>
      <c r="AL152" s="56"/>
    </row>
    <row r="153" spans="1:38" ht="13" x14ac:dyDescent="0.25">
      <c r="A153" s="174" t="str">
        <f t="shared" si="18"/>
        <v>[提取结果.xlsx]02-关联交易等事项统计表-现代-2内部关联交易</v>
      </c>
      <c r="B153" s="11">
        <v>150</v>
      </c>
      <c r="C153" s="12" t="str">
        <f t="shared" si="16"/>
        <v>2级-2级</v>
      </c>
      <c r="D153" s="12" t="s">
        <v>87</v>
      </c>
      <c r="E153" s="176" t="s">
        <v>179</v>
      </c>
      <c r="F153" s="177" t="s">
        <v>87</v>
      </c>
      <c r="G153" s="176" t="s">
        <v>194</v>
      </c>
      <c r="H153" s="49"/>
      <c r="I153" s="49"/>
      <c r="J153" s="176"/>
      <c r="K153" s="176" t="s">
        <v>195</v>
      </c>
      <c r="L153" s="176" t="s">
        <v>198</v>
      </c>
      <c r="M153" s="176">
        <v>6886027.2199999997</v>
      </c>
      <c r="N153" s="176"/>
      <c r="O153" s="90"/>
      <c r="P153" s="50"/>
      <c r="Q153" s="51"/>
      <c r="R153" s="51"/>
      <c r="S153" s="52"/>
      <c r="T153" s="51"/>
      <c r="U153" s="51"/>
      <c r="V153" s="52"/>
      <c r="W153" s="53"/>
      <c r="X153" s="53"/>
      <c r="Y153" s="54"/>
      <c r="Z153" s="55">
        <f t="shared" si="19"/>
        <v>0</v>
      </c>
      <c r="AA153" s="55">
        <f t="shared" si="17"/>
        <v>6886027.2199999997</v>
      </c>
      <c r="AB153" s="56"/>
      <c r="AC153" s="56"/>
      <c r="AD153" s="56"/>
      <c r="AE153" s="56"/>
      <c r="AF153" s="57"/>
      <c r="AG153" s="56"/>
      <c r="AH153" s="56"/>
      <c r="AI153" s="56"/>
      <c r="AJ153" s="56"/>
      <c r="AK153" s="56"/>
      <c r="AL153" s="56"/>
    </row>
    <row r="154" spans="1:38" ht="13" x14ac:dyDescent="0.25">
      <c r="A154" s="173" t="str">
        <f t="shared" ref="A154:A204" si="20">HYPERLINK("C:\Users\chizh\Desktop\ffcell\提取结果.xlsx#'02-关联交易等事项统计表-新仕诚公司-2内部关联交易'!A1","[提取结果.xlsx]02-关联交易等事项统计表-新仕诚公司-2内部关联交易")</f>
        <v>[提取结果.xlsx]02-关联交易等事项统计表-新仕诚公司-2内部关联交易</v>
      </c>
      <c r="B154" s="11">
        <v>151</v>
      </c>
      <c r="C154" s="12" t="str">
        <f t="shared" si="16"/>
        <v>2级-3级</v>
      </c>
      <c r="D154" s="12" t="s">
        <v>29</v>
      </c>
      <c r="E154" s="12" t="s">
        <v>50</v>
      </c>
      <c r="F154" s="12" t="s">
        <v>33</v>
      </c>
      <c r="G154" s="12" t="s">
        <v>161</v>
      </c>
      <c r="H154" s="14" t="s">
        <v>144</v>
      </c>
      <c r="I154" s="14" t="s">
        <v>207</v>
      </c>
      <c r="J154" s="15">
        <v>986199.89</v>
      </c>
      <c r="K154" s="16"/>
      <c r="L154" s="16"/>
      <c r="M154" s="17"/>
      <c r="N154" s="89"/>
      <c r="O154" s="90"/>
      <c r="P154" s="91"/>
      <c r="Q154" s="21"/>
      <c r="R154" s="21"/>
      <c r="S154" s="22"/>
      <c r="T154" s="21"/>
      <c r="U154" s="21"/>
      <c r="V154" s="22"/>
      <c r="W154" s="23"/>
      <c r="X154" s="23"/>
      <c r="Y154" s="24"/>
      <c r="Z154" s="25">
        <f t="shared" si="19"/>
        <v>986199.89</v>
      </c>
      <c r="AA154" s="25">
        <f t="shared" si="17"/>
        <v>0</v>
      </c>
      <c r="AB154" s="26"/>
      <c r="AC154" s="26"/>
      <c r="AD154" s="26"/>
      <c r="AE154" s="26"/>
      <c r="AF154" s="27"/>
      <c r="AG154" s="26"/>
      <c r="AH154" s="26"/>
      <c r="AI154" s="26"/>
      <c r="AJ154" s="26"/>
      <c r="AK154" s="26"/>
      <c r="AL154" s="26"/>
    </row>
    <row r="155" spans="1:38" ht="13" x14ac:dyDescent="0.25">
      <c r="A155" s="174" t="str">
        <f t="shared" si="20"/>
        <v>[提取结果.xlsx]02-关联交易等事项统计表-新仕诚公司-2内部关联交易</v>
      </c>
      <c r="B155" s="11">
        <v>152</v>
      </c>
      <c r="C155" s="12" t="str">
        <f t="shared" si="16"/>
        <v>2级-3级</v>
      </c>
      <c r="D155" s="12" t="s">
        <v>29</v>
      </c>
      <c r="E155" s="12" t="s">
        <v>50</v>
      </c>
      <c r="F155" s="12" t="s">
        <v>33</v>
      </c>
      <c r="G155" s="12" t="s">
        <v>161</v>
      </c>
      <c r="H155" s="14" t="s">
        <v>144</v>
      </c>
      <c r="I155" s="14" t="s">
        <v>208</v>
      </c>
      <c r="J155" s="15">
        <v>4811.28</v>
      </c>
      <c r="K155" s="16"/>
      <c r="L155" s="16"/>
      <c r="M155" s="17"/>
      <c r="N155" s="89"/>
      <c r="O155" s="90"/>
      <c r="P155" s="91"/>
      <c r="Q155" s="21"/>
      <c r="R155" s="21"/>
      <c r="S155" s="22"/>
      <c r="T155" s="21"/>
      <c r="U155" s="21"/>
      <c r="V155" s="22"/>
      <c r="W155" s="23"/>
      <c r="X155" s="23"/>
      <c r="Y155" s="24"/>
      <c r="Z155" s="25">
        <f t="shared" si="19"/>
        <v>4811.28</v>
      </c>
      <c r="AA155" s="25">
        <f t="shared" si="17"/>
        <v>0</v>
      </c>
      <c r="AB155" s="26"/>
      <c r="AC155" s="26"/>
      <c r="AD155" s="26"/>
      <c r="AE155" s="26"/>
      <c r="AF155" s="27"/>
      <c r="AG155" s="26"/>
      <c r="AH155" s="26"/>
      <c r="AI155" s="26"/>
      <c r="AJ155" s="26"/>
      <c r="AK155" s="26"/>
      <c r="AL155" s="26"/>
    </row>
    <row r="156" spans="1:38" ht="13" x14ac:dyDescent="0.25">
      <c r="A156" s="174" t="str">
        <f t="shared" si="20"/>
        <v>[提取结果.xlsx]02-关联交易等事项统计表-新仕诚公司-2内部关联交易</v>
      </c>
      <c r="B156" s="11">
        <v>153</v>
      </c>
      <c r="C156" s="12" t="str">
        <f t="shared" si="16"/>
        <v>2级-3级</v>
      </c>
      <c r="D156" s="12" t="s">
        <v>29</v>
      </c>
      <c r="E156" s="12" t="s">
        <v>50</v>
      </c>
      <c r="F156" s="12" t="s">
        <v>33</v>
      </c>
      <c r="G156" s="12" t="s">
        <v>161</v>
      </c>
      <c r="H156" s="14" t="s">
        <v>144</v>
      </c>
      <c r="I156" s="14" t="s">
        <v>209</v>
      </c>
      <c r="J156" s="15">
        <v>1787.82</v>
      </c>
      <c r="K156" s="16"/>
      <c r="L156" s="16"/>
      <c r="M156" s="17"/>
      <c r="N156" s="89"/>
      <c r="O156" s="90"/>
      <c r="P156" s="91"/>
      <c r="Q156" s="21"/>
      <c r="R156" s="21"/>
      <c r="S156" s="22"/>
      <c r="T156" s="21"/>
      <c r="U156" s="21"/>
      <c r="V156" s="22"/>
      <c r="W156" s="23"/>
      <c r="X156" s="23"/>
      <c r="Y156" s="24"/>
      <c r="Z156" s="25">
        <f t="shared" si="19"/>
        <v>1787.82</v>
      </c>
      <c r="AA156" s="25">
        <f t="shared" si="17"/>
        <v>0</v>
      </c>
      <c r="AB156" s="26"/>
      <c r="AC156" s="26"/>
      <c r="AD156" s="26"/>
      <c r="AE156" s="26"/>
      <c r="AF156" s="27"/>
      <c r="AG156" s="26"/>
      <c r="AH156" s="26"/>
      <c r="AI156" s="26"/>
      <c r="AJ156" s="26"/>
      <c r="AK156" s="26"/>
      <c r="AL156" s="26"/>
    </row>
    <row r="157" spans="1:38" ht="13" x14ac:dyDescent="0.25">
      <c r="A157" s="174" t="str">
        <f t="shared" si="20"/>
        <v>[提取结果.xlsx]02-关联交易等事项统计表-新仕诚公司-2内部关联交易</v>
      </c>
      <c r="B157" s="11">
        <v>154</v>
      </c>
      <c r="C157" s="12" t="str">
        <f t="shared" si="16"/>
        <v>2级-3级</v>
      </c>
      <c r="D157" s="12" t="s">
        <v>29</v>
      </c>
      <c r="E157" s="12" t="s">
        <v>50</v>
      </c>
      <c r="F157" s="12" t="s">
        <v>33</v>
      </c>
      <c r="G157" s="12" t="s">
        <v>161</v>
      </c>
      <c r="H157" s="14" t="s">
        <v>144</v>
      </c>
      <c r="I157" s="14" t="s">
        <v>210</v>
      </c>
      <c r="J157" s="15">
        <v>58274.99</v>
      </c>
      <c r="K157" s="16"/>
      <c r="L157" s="16"/>
      <c r="M157" s="17"/>
      <c r="N157" s="89"/>
      <c r="O157" s="90"/>
      <c r="P157" s="91"/>
      <c r="Q157" s="21"/>
      <c r="R157" s="21"/>
      <c r="S157" s="22"/>
      <c r="T157" s="21"/>
      <c r="U157" s="21"/>
      <c r="V157" s="22"/>
      <c r="W157" s="23"/>
      <c r="X157" s="23"/>
      <c r="Y157" s="24"/>
      <c r="Z157" s="25">
        <f t="shared" si="19"/>
        <v>58274.99</v>
      </c>
      <c r="AA157" s="25">
        <f t="shared" si="17"/>
        <v>0</v>
      </c>
      <c r="AB157" s="26"/>
      <c r="AC157" s="26"/>
      <c r="AD157" s="26"/>
      <c r="AE157" s="26"/>
      <c r="AF157" s="27"/>
      <c r="AG157" s="26"/>
      <c r="AH157" s="26"/>
      <c r="AI157" s="26"/>
      <c r="AJ157" s="26"/>
      <c r="AK157" s="26"/>
      <c r="AL157" s="26"/>
    </row>
    <row r="158" spans="1:38" ht="13" x14ac:dyDescent="0.25">
      <c r="A158" s="174" t="str">
        <f t="shared" si="20"/>
        <v>[提取结果.xlsx]02-关联交易等事项统计表-新仕诚公司-2内部关联交易</v>
      </c>
      <c r="B158" s="11">
        <v>155</v>
      </c>
      <c r="C158" s="12" t="str">
        <f t="shared" si="16"/>
        <v>2级-3级</v>
      </c>
      <c r="D158" s="12" t="s">
        <v>29</v>
      </c>
      <c r="E158" s="12" t="s">
        <v>50</v>
      </c>
      <c r="F158" s="12" t="s">
        <v>33</v>
      </c>
      <c r="G158" s="12" t="s">
        <v>159</v>
      </c>
      <c r="H158" s="14" t="s">
        <v>144</v>
      </c>
      <c r="I158" s="14" t="s">
        <v>210</v>
      </c>
      <c r="J158" s="15">
        <v>30998.71</v>
      </c>
      <c r="K158" s="16"/>
      <c r="L158" s="16"/>
      <c r="M158" s="17"/>
      <c r="N158" s="89"/>
      <c r="O158" s="89"/>
      <c r="P158" s="91"/>
      <c r="Q158" s="21"/>
      <c r="R158" s="21"/>
      <c r="S158" s="22"/>
      <c r="T158" s="21"/>
      <c r="U158" s="21"/>
      <c r="V158" s="22"/>
      <c r="W158" s="23"/>
      <c r="X158" s="23"/>
      <c r="Y158" s="24"/>
      <c r="Z158" s="25">
        <f t="shared" si="19"/>
        <v>30998.71</v>
      </c>
      <c r="AA158" s="25">
        <f t="shared" si="17"/>
        <v>0</v>
      </c>
      <c r="AB158" s="26"/>
      <c r="AC158" s="26"/>
      <c r="AD158" s="26"/>
      <c r="AE158" s="26"/>
      <c r="AF158" s="27"/>
      <c r="AG158" s="26"/>
      <c r="AH158" s="26"/>
      <c r="AI158" s="26"/>
      <c r="AJ158" s="26"/>
      <c r="AK158" s="26"/>
      <c r="AL158" s="26"/>
    </row>
    <row r="159" spans="1:38" ht="13" x14ac:dyDescent="0.25">
      <c r="A159" s="174" t="str">
        <f t="shared" si="20"/>
        <v>[提取结果.xlsx]02-关联交易等事项统计表-新仕诚公司-2内部关联交易</v>
      </c>
      <c r="B159" s="11">
        <v>156</v>
      </c>
      <c r="C159" s="12" t="str">
        <f t="shared" si="16"/>
        <v>2级-4级</v>
      </c>
      <c r="D159" s="12" t="s">
        <v>29</v>
      </c>
      <c r="E159" s="12" t="s">
        <v>50</v>
      </c>
      <c r="F159" s="12" t="s">
        <v>37</v>
      </c>
      <c r="G159" s="12" t="s">
        <v>66</v>
      </c>
      <c r="H159" s="14" t="s">
        <v>144</v>
      </c>
      <c r="I159" s="14" t="s">
        <v>210</v>
      </c>
      <c r="J159" s="15">
        <v>8249.1200000000008</v>
      </c>
      <c r="K159" s="16"/>
      <c r="L159" s="16"/>
      <c r="M159" s="17"/>
      <c r="N159" s="89"/>
      <c r="O159" s="89"/>
      <c r="P159" s="91"/>
      <c r="Q159" s="21"/>
      <c r="R159" s="21"/>
      <c r="S159" s="22"/>
      <c r="T159" s="21"/>
      <c r="U159" s="21"/>
      <c r="V159" s="22"/>
      <c r="W159" s="23"/>
      <c r="X159" s="23"/>
      <c r="Y159" s="24"/>
      <c r="Z159" s="25">
        <f t="shared" si="19"/>
        <v>8249.1200000000008</v>
      </c>
      <c r="AA159" s="25">
        <f t="shared" si="17"/>
        <v>0</v>
      </c>
      <c r="AB159" s="26"/>
      <c r="AC159" s="26"/>
      <c r="AD159" s="26"/>
      <c r="AE159" s="26"/>
      <c r="AF159" s="27"/>
      <c r="AG159" s="26"/>
      <c r="AH159" s="26"/>
      <c r="AI159" s="26"/>
      <c r="AJ159" s="26"/>
      <c r="AK159" s="26"/>
      <c r="AL159" s="26"/>
    </row>
    <row r="160" spans="1:38" ht="13" x14ac:dyDescent="0.25">
      <c r="A160" s="174" t="str">
        <f t="shared" si="20"/>
        <v>[提取结果.xlsx]02-关联交易等事项统计表-新仕诚公司-2内部关联交易</v>
      </c>
      <c r="B160" s="11">
        <v>157</v>
      </c>
      <c r="C160" s="12" t="str">
        <f t="shared" si="16"/>
        <v>2级-3级</v>
      </c>
      <c r="D160" s="12" t="s">
        <v>29</v>
      </c>
      <c r="E160" s="12" t="s">
        <v>50</v>
      </c>
      <c r="F160" s="12" t="s">
        <v>33</v>
      </c>
      <c r="G160" s="12" t="s">
        <v>211</v>
      </c>
      <c r="H160" s="14"/>
      <c r="I160" s="14"/>
      <c r="J160" s="15"/>
      <c r="K160" s="14" t="s">
        <v>164</v>
      </c>
      <c r="L160" s="14" t="s">
        <v>212</v>
      </c>
      <c r="M160" s="15">
        <v>6319632.9000000004</v>
      </c>
      <c r="N160" s="89"/>
      <c r="O160" s="89"/>
      <c r="P160" s="91"/>
      <c r="Q160" s="21"/>
      <c r="R160" s="21"/>
      <c r="S160" s="22"/>
      <c r="T160" s="21"/>
      <c r="U160" s="21"/>
      <c r="V160" s="22"/>
      <c r="W160" s="23"/>
      <c r="X160" s="23"/>
      <c r="Y160" s="24"/>
      <c r="Z160" s="25">
        <f t="shared" si="19"/>
        <v>0</v>
      </c>
      <c r="AA160" s="25">
        <f t="shared" si="17"/>
        <v>6319632.9000000004</v>
      </c>
      <c r="AB160" s="26"/>
      <c r="AC160" s="26"/>
      <c r="AD160" s="26"/>
      <c r="AE160" s="26"/>
      <c r="AF160" s="27"/>
      <c r="AG160" s="26"/>
      <c r="AH160" s="26"/>
      <c r="AI160" s="26"/>
      <c r="AJ160" s="26"/>
      <c r="AK160" s="26"/>
      <c r="AL160" s="26"/>
    </row>
    <row r="161" spans="1:38" ht="13" x14ac:dyDescent="0.25">
      <c r="A161" s="174" t="str">
        <f t="shared" si="20"/>
        <v>[提取结果.xlsx]02-关联交易等事项统计表-新仕诚公司-2内部关联交易</v>
      </c>
      <c r="B161" s="11">
        <v>158</v>
      </c>
      <c r="C161" s="12" t="str">
        <f t="shared" si="16"/>
        <v>2级-3级</v>
      </c>
      <c r="D161" s="12" t="s">
        <v>29</v>
      </c>
      <c r="E161" s="12" t="s">
        <v>50</v>
      </c>
      <c r="F161" s="12" t="s">
        <v>33</v>
      </c>
      <c r="G161" s="12" t="s">
        <v>211</v>
      </c>
      <c r="H161" s="14"/>
      <c r="I161" s="14"/>
      <c r="J161" s="15"/>
      <c r="K161" s="14" t="s">
        <v>164</v>
      </c>
      <c r="L161" s="14" t="s">
        <v>213</v>
      </c>
      <c r="M161" s="15">
        <v>2425952.8199999998</v>
      </c>
      <c r="N161" s="89"/>
      <c r="O161" s="89"/>
      <c r="P161" s="91"/>
      <c r="Q161" s="21"/>
      <c r="R161" s="21"/>
      <c r="S161" s="22"/>
      <c r="T161" s="21"/>
      <c r="U161" s="21"/>
      <c r="V161" s="22"/>
      <c r="W161" s="23"/>
      <c r="X161" s="23"/>
      <c r="Y161" s="24"/>
      <c r="Z161" s="25">
        <f t="shared" si="19"/>
        <v>0</v>
      </c>
      <c r="AA161" s="25">
        <f t="shared" si="17"/>
        <v>2425952.8199999998</v>
      </c>
      <c r="AB161" s="26"/>
      <c r="AC161" s="26"/>
      <c r="AD161" s="26"/>
      <c r="AE161" s="26"/>
      <c r="AF161" s="27"/>
      <c r="AG161" s="26"/>
      <c r="AH161" s="26"/>
      <c r="AI161" s="26"/>
      <c r="AJ161" s="26"/>
      <c r="AK161" s="26"/>
      <c r="AL161" s="26"/>
    </row>
    <row r="162" spans="1:38" ht="13" x14ac:dyDescent="0.25">
      <c r="A162" s="174" t="str">
        <f t="shared" si="20"/>
        <v>[提取结果.xlsx]02-关联交易等事项统计表-新仕诚公司-2内部关联交易</v>
      </c>
      <c r="B162" s="11">
        <v>159</v>
      </c>
      <c r="C162" s="12" t="str">
        <f t="shared" si="16"/>
        <v>2级-3级</v>
      </c>
      <c r="D162" s="12" t="s">
        <v>29</v>
      </c>
      <c r="E162" s="12" t="s">
        <v>50</v>
      </c>
      <c r="F162" s="12" t="s">
        <v>33</v>
      </c>
      <c r="G162" s="12" t="s">
        <v>214</v>
      </c>
      <c r="H162" s="14"/>
      <c r="I162" s="14"/>
      <c r="J162" s="15"/>
      <c r="K162" s="14" t="s">
        <v>164</v>
      </c>
      <c r="L162" s="14" t="s">
        <v>212</v>
      </c>
      <c r="M162" s="15">
        <v>321333.75</v>
      </c>
      <c r="N162" s="89"/>
      <c r="O162" s="89"/>
      <c r="P162" s="91"/>
      <c r="Q162" s="21"/>
      <c r="R162" s="21"/>
      <c r="S162" s="22"/>
      <c r="T162" s="21"/>
      <c r="U162" s="21"/>
      <c r="V162" s="22"/>
      <c r="W162" s="23"/>
      <c r="X162" s="23"/>
      <c r="Y162" s="24"/>
      <c r="Z162" s="25">
        <f t="shared" si="19"/>
        <v>0</v>
      </c>
      <c r="AA162" s="25">
        <f t="shared" si="17"/>
        <v>321333.75</v>
      </c>
      <c r="AB162" s="26"/>
      <c r="AC162" s="26"/>
      <c r="AD162" s="26"/>
      <c r="AE162" s="26"/>
      <c r="AF162" s="27"/>
      <c r="AG162" s="26"/>
      <c r="AH162" s="26"/>
      <c r="AI162" s="26"/>
      <c r="AJ162" s="26"/>
      <c r="AK162" s="26"/>
      <c r="AL162" s="26"/>
    </row>
    <row r="163" spans="1:38" ht="13" x14ac:dyDescent="0.25">
      <c r="A163" s="174" t="str">
        <f t="shared" si="20"/>
        <v>[提取结果.xlsx]02-关联交易等事项统计表-新仕诚公司-2内部关联交易</v>
      </c>
      <c r="B163" s="11">
        <v>160</v>
      </c>
      <c r="C163" s="12" t="str">
        <f t="shared" si="16"/>
        <v>2级-3级</v>
      </c>
      <c r="D163" s="12" t="s">
        <v>29</v>
      </c>
      <c r="E163" s="12" t="s">
        <v>50</v>
      </c>
      <c r="F163" s="12" t="s">
        <v>33</v>
      </c>
      <c r="G163" s="12" t="s">
        <v>214</v>
      </c>
      <c r="H163" s="14"/>
      <c r="I163" s="14"/>
      <c r="J163" s="15"/>
      <c r="K163" s="14" t="s">
        <v>164</v>
      </c>
      <c r="L163" s="14" t="s">
        <v>213</v>
      </c>
      <c r="M163" s="15">
        <v>173381.58</v>
      </c>
      <c r="N163" s="89"/>
      <c r="O163" s="89"/>
      <c r="P163" s="91"/>
      <c r="Q163" s="21"/>
      <c r="R163" s="21"/>
      <c r="S163" s="22"/>
      <c r="T163" s="21"/>
      <c r="U163" s="21"/>
      <c r="V163" s="22"/>
      <c r="W163" s="23"/>
      <c r="X163" s="23"/>
      <c r="Y163" s="24"/>
      <c r="Z163" s="25">
        <f t="shared" si="19"/>
        <v>0</v>
      </c>
      <c r="AA163" s="25">
        <f t="shared" si="17"/>
        <v>173381.58</v>
      </c>
      <c r="AB163" s="26"/>
      <c r="AC163" s="26"/>
      <c r="AD163" s="26"/>
      <c r="AE163" s="26"/>
      <c r="AF163" s="27"/>
      <c r="AG163" s="26"/>
      <c r="AH163" s="26"/>
      <c r="AI163" s="26"/>
      <c r="AJ163" s="26"/>
      <c r="AK163" s="26"/>
      <c r="AL163" s="26"/>
    </row>
    <row r="164" spans="1:38" ht="13" x14ac:dyDescent="0.25">
      <c r="A164" s="174" t="str">
        <f t="shared" si="20"/>
        <v>[提取结果.xlsx]02-关联交易等事项统计表-新仕诚公司-2内部关联交易</v>
      </c>
      <c r="B164" s="11">
        <v>161</v>
      </c>
      <c r="C164" s="12" t="str">
        <f t="shared" si="16"/>
        <v>2级-3级</v>
      </c>
      <c r="D164" s="12" t="s">
        <v>29</v>
      </c>
      <c r="E164" s="12" t="s">
        <v>50</v>
      </c>
      <c r="F164" s="12" t="s">
        <v>33</v>
      </c>
      <c r="G164" s="12" t="s">
        <v>159</v>
      </c>
      <c r="H164" s="14"/>
      <c r="I164" s="16"/>
      <c r="J164" s="15"/>
      <c r="K164" s="14" t="s">
        <v>164</v>
      </c>
      <c r="L164" s="14" t="s">
        <v>212</v>
      </c>
      <c r="M164" s="17">
        <v>17114080.16</v>
      </c>
      <c r="N164" s="89"/>
      <c r="O164" s="89"/>
      <c r="P164" s="91"/>
      <c r="Q164" s="21"/>
      <c r="R164" s="21"/>
      <c r="S164" s="22"/>
      <c r="T164" s="21"/>
      <c r="U164" s="21"/>
      <c r="V164" s="22"/>
      <c r="W164" s="23"/>
      <c r="X164" s="23"/>
      <c r="Y164" s="24"/>
      <c r="Z164" s="25">
        <f t="shared" si="19"/>
        <v>0</v>
      </c>
      <c r="AA164" s="25">
        <f t="shared" si="17"/>
        <v>17114080.16</v>
      </c>
      <c r="AB164" s="26"/>
      <c r="AC164" s="26"/>
      <c r="AD164" s="26"/>
      <c r="AE164" s="26"/>
      <c r="AF164" s="27"/>
      <c r="AG164" s="26"/>
      <c r="AH164" s="26"/>
      <c r="AI164" s="26"/>
      <c r="AJ164" s="26"/>
      <c r="AK164" s="26"/>
      <c r="AL164" s="26"/>
    </row>
    <row r="165" spans="1:38" ht="13" x14ac:dyDescent="0.25">
      <c r="A165" s="174" t="str">
        <f t="shared" si="20"/>
        <v>[提取结果.xlsx]02-关联交易等事项统计表-新仕诚公司-2内部关联交易</v>
      </c>
      <c r="B165" s="11">
        <v>162</v>
      </c>
      <c r="C165" s="12" t="str">
        <f t="shared" si="16"/>
        <v>2级-3级</v>
      </c>
      <c r="D165" s="12" t="s">
        <v>29</v>
      </c>
      <c r="E165" s="12" t="s">
        <v>50</v>
      </c>
      <c r="F165" s="12" t="s">
        <v>33</v>
      </c>
      <c r="G165" s="12" t="s">
        <v>159</v>
      </c>
      <c r="H165" s="16"/>
      <c r="I165" s="16"/>
      <c r="J165" s="15"/>
      <c r="K165" s="14" t="s">
        <v>164</v>
      </c>
      <c r="L165" s="14" t="s">
        <v>209</v>
      </c>
      <c r="M165" s="17">
        <v>344.93</v>
      </c>
      <c r="N165" s="89"/>
      <c r="O165" s="89"/>
      <c r="P165" s="91"/>
      <c r="Q165" s="21"/>
      <c r="R165" s="21"/>
      <c r="S165" s="22"/>
      <c r="T165" s="21"/>
      <c r="U165" s="21"/>
      <c r="V165" s="22"/>
      <c r="W165" s="23"/>
      <c r="X165" s="23"/>
      <c r="Y165" s="24"/>
      <c r="Z165" s="25">
        <f t="shared" si="19"/>
        <v>0</v>
      </c>
      <c r="AA165" s="25">
        <f t="shared" si="17"/>
        <v>344.93</v>
      </c>
      <c r="AB165" s="26"/>
      <c r="AC165" s="26"/>
      <c r="AD165" s="26"/>
      <c r="AE165" s="26"/>
      <c r="AF165" s="27"/>
      <c r="AG165" s="26"/>
      <c r="AH165" s="26"/>
      <c r="AI165" s="26"/>
      <c r="AJ165" s="26"/>
      <c r="AK165" s="26"/>
      <c r="AL165" s="26"/>
    </row>
    <row r="166" spans="1:38" ht="13" x14ac:dyDescent="0.25">
      <c r="A166" s="174" t="str">
        <f t="shared" si="20"/>
        <v>[提取结果.xlsx]02-关联交易等事项统计表-新仕诚公司-2内部关联交易</v>
      </c>
      <c r="B166" s="11">
        <v>163</v>
      </c>
      <c r="C166" s="12" t="str">
        <f t="shared" si="16"/>
        <v>2级-3级</v>
      </c>
      <c r="D166" s="12" t="s">
        <v>29</v>
      </c>
      <c r="E166" s="12" t="s">
        <v>50</v>
      </c>
      <c r="F166" s="12" t="s">
        <v>33</v>
      </c>
      <c r="G166" s="12" t="s">
        <v>159</v>
      </c>
      <c r="H166" s="16"/>
      <c r="I166" s="16"/>
      <c r="J166" s="15"/>
      <c r="K166" s="14" t="s">
        <v>164</v>
      </c>
      <c r="L166" s="14" t="s">
        <v>210</v>
      </c>
      <c r="M166" s="17">
        <v>164576.4</v>
      </c>
      <c r="N166" s="89"/>
      <c r="O166" s="89"/>
      <c r="P166" s="91"/>
      <c r="Q166" s="21"/>
      <c r="R166" s="21"/>
      <c r="S166" s="22"/>
      <c r="T166" s="21"/>
      <c r="U166" s="21"/>
      <c r="V166" s="22"/>
      <c r="W166" s="23"/>
      <c r="X166" s="23"/>
      <c r="Y166" s="24"/>
      <c r="Z166" s="25">
        <f t="shared" si="19"/>
        <v>0</v>
      </c>
      <c r="AA166" s="25">
        <f t="shared" si="17"/>
        <v>164576.4</v>
      </c>
      <c r="AB166" s="26"/>
      <c r="AC166" s="26"/>
      <c r="AD166" s="26"/>
      <c r="AE166" s="26"/>
      <c r="AF166" s="27"/>
      <c r="AG166" s="26"/>
      <c r="AH166" s="26"/>
      <c r="AI166" s="26"/>
      <c r="AJ166" s="26"/>
      <c r="AK166" s="26"/>
      <c r="AL166" s="26"/>
    </row>
    <row r="167" spans="1:38" ht="13" x14ac:dyDescent="0.25">
      <c r="A167" s="174" t="str">
        <f t="shared" si="20"/>
        <v>[提取结果.xlsx]02-关联交易等事项统计表-新仕诚公司-2内部关联交易</v>
      </c>
      <c r="B167" s="11">
        <v>164</v>
      </c>
      <c r="C167" s="12" t="str">
        <f t="shared" si="16"/>
        <v>2级-2级</v>
      </c>
      <c r="D167" s="12" t="s">
        <v>29</v>
      </c>
      <c r="E167" s="12" t="s">
        <v>50</v>
      </c>
      <c r="F167" s="12" t="s">
        <v>29</v>
      </c>
      <c r="G167" s="12" t="s">
        <v>215</v>
      </c>
      <c r="H167" s="16"/>
      <c r="I167" s="16"/>
      <c r="J167" s="15"/>
      <c r="K167" s="14" t="s">
        <v>164</v>
      </c>
      <c r="L167" s="14" t="s">
        <v>212</v>
      </c>
      <c r="M167" s="17">
        <v>5510878.8600000003</v>
      </c>
      <c r="N167" s="89"/>
      <c r="O167" s="90"/>
      <c r="P167" s="91"/>
      <c r="Q167" s="21"/>
      <c r="R167" s="21"/>
      <c r="S167" s="22"/>
      <c r="T167" s="21"/>
      <c r="U167" s="21"/>
      <c r="V167" s="22"/>
      <c r="W167" s="23"/>
      <c r="X167" s="23"/>
      <c r="Y167" s="24"/>
      <c r="Z167" s="25">
        <f t="shared" si="19"/>
        <v>0</v>
      </c>
      <c r="AA167" s="25">
        <f t="shared" si="17"/>
        <v>5510878.8600000003</v>
      </c>
      <c r="AB167" s="26"/>
      <c r="AC167" s="26"/>
      <c r="AD167" s="26"/>
      <c r="AE167" s="26"/>
      <c r="AF167" s="27"/>
      <c r="AG167" s="26"/>
      <c r="AH167" s="26"/>
      <c r="AI167" s="26"/>
      <c r="AJ167" s="26"/>
      <c r="AK167" s="26"/>
      <c r="AL167" s="26"/>
    </row>
    <row r="168" spans="1:38" ht="13" x14ac:dyDescent="0.25">
      <c r="A168" s="174" t="str">
        <f t="shared" si="20"/>
        <v>[提取结果.xlsx]02-关联交易等事项统计表-新仕诚公司-2内部关联交易</v>
      </c>
      <c r="B168" s="11">
        <v>165</v>
      </c>
      <c r="C168" s="12" t="str">
        <f t="shared" si="16"/>
        <v>2级-2级</v>
      </c>
      <c r="D168" s="12" t="s">
        <v>29</v>
      </c>
      <c r="E168" s="12" t="s">
        <v>50</v>
      </c>
      <c r="F168" s="12" t="s">
        <v>29</v>
      </c>
      <c r="G168" s="12" t="s">
        <v>44</v>
      </c>
      <c r="H168" s="16"/>
      <c r="I168" s="16"/>
      <c r="J168" s="15"/>
      <c r="K168" s="14" t="s">
        <v>164</v>
      </c>
      <c r="L168" s="14" t="s">
        <v>209</v>
      </c>
      <c r="M168" s="17">
        <v>93968.18</v>
      </c>
      <c r="N168" s="89"/>
      <c r="O168" s="90"/>
      <c r="P168" s="91"/>
      <c r="Q168" s="21"/>
      <c r="R168" s="21"/>
      <c r="S168" s="22"/>
      <c r="T168" s="21"/>
      <c r="U168" s="21"/>
      <c r="V168" s="22"/>
      <c r="W168" s="23"/>
      <c r="X168" s="23"/>
      <c r="Y168" s="24"/>
      <c r="Z168" s="25">
        <f t="shared" si="19"/>
        <v>0</v>
      </c>
      <c r="AA168" s="25">
        <f t="shared" si="17"/>
        <v>93968.18</v>
      </c>
      <c r="AB168" s="26"/>
      <c r="AC168" s="26"/>
      <c r="AD168" s="26"/>
      <c r="AE168" s="26"/>
      <c r="AF168" s="27"/>
      <c r="AG168" s="26"/>
      <c r="AH168" s="26"/>
      <c r="AI168" s="26"/>
      <c r="AJ168" s="26"/>
      <c r="AK168" s="26"/>
      <c r="AL168" s="26"/>
    </row>
    <row r="169" spans="1:38" ht="13" x14ac:dyDescent="0.25">
      <c r="A169" s="174" t="str">
        <f t="shared" si="20"/>
        <v>[提取结果.xlsx]02-关联交易等事项统计表-新仕诚公司-2内部关联交易</v>
      </c>
      <c r="B169" s="11">
        <v>166</v>
      </c>
      <c r="C169" s="12" t="str">
        <f t="shared" si="16"/>
        <v>2级-2级</v>
      </c>
      <c r="D169" s="12" t="s">
        <v>29</v>
      </c>
      <c r="E169" s="12" t="s">
        <v>50</v>
      </c>
      <c r="F169" s="12" t="s">
        <v>29</v>
      </c>
      <c r="G169" s="12" t="s">
        <v>44</v>
      </c>
      <c r="H169" s="16"/>
      <c r="I169" s="16"/>
      <c r="J169" s="15"/>
      <c r="K169" s="14" t="s">
        <v>164</v>
      </c>
      <c r="L169" s="14" t="s">
        <v>210</v>
      </c>
      <c r="M169" s="17">
        <v>522739.25</v>
      </c>
      <c r="N169" s="89"/>
      <c r="O169" s="89"/>
      <c r="P169" s="91"/>
      <c r="Q169" s="21"/>
      <c r="R169" s="21"/>
      <c r="S169" s="22"/>
      <c r="T169" s="21"/>
      <c r="U169" s="21"/>
      <c r="V169" s="22"/>
      <c r="W169" s="23"/>
      <c r="X169" s="23"/>
      <c r="Y169" s="24"/>
      <c r="Z169" s="25">
        <f t="shared" si="19"/>
        <v>0</v>
      </c>
      <c r="AA169" s="25">
        <f t="shared" si="17"/>
        <v>522739.25</v>
      </c>
      <c r="AB169" s="26"/>
      <c r="AC169" s="26"/>
      <c r="AD169" s="26"/>
      <c r="AE169" s="26"/>
      <c r="AF169" s="27"/>
      <c r="AG169" s="26"/>
      <c r="AH169" s="26"/>
      <c r="AI169" s="26"/>
      <c r="AJ169" s="26"/>
      <c r="AK169" s="26"/>
      <c r="AL169" s="26"/>
    </row>
    <row r="170" spans="1:38" ht="26" x14ac:dyDescent="0.25">
      <c r="A170" s="174" t="str">
        <f t="shared" si="20"/>
        <v>[提取结果.xlsx]02-关联交易等事项统计表-新仕诚公司-2内部关联交易</v>
      </c>
      <c r="B170" s="11">
        <v>167</v>
      </c>
      <c r="C170" s="12" t="str">
        <f t="shared" si="16"/>
        <v>2级-2级</v>
      </c>
      <c r="D170" s="12" t="s">
        <v>29</v>
      </c>
      <c r="E170" s="12" t="s">
        <v>50</v>
      </c>
      <c r="F170" s="12" t="s">
        <v>29</v>
      </c>
      <c r="G170" s="12" t="s">
        <v>44</v>
      </c>
      <c r="H170" s="16"/>
      <c r="I170" s="16"/>
      <c r="J170" s="15"/>
      <c r="K170" s="14" t="s">
        <v>68</v>
      </c>
      <c r="L170" s="58" t="s">
        <v>216</v>
      </c>
      <c r="M170" s="17">
        <v>1246</v>
      </c>
      <c r="N170" s="89"/>
      <c r="O170" s="89"/>
      <c r="P170" s="91"/>
      <c r="Q170" s="21"/>
      <c r="R170" s="21"/>
      <c r="S170" s="22"/>
      <c r="T170" s="21"/>
      <c r="U170" s="21"/>
      <c r="V170" s="22"/>
      <c r="W170" s="23"/>
      <c r="X170" s="23"/>
      <c r="Y170" s="24"/>
      <c r="Z170" s="25">
        <f t="shared" si="19"/>
        <v>0</v>
      </c>
      <c r="AA170" s="25">
        <f t="shared" si="17"/>
        <v>1246</v>
      </c>
      <c r="AB170" s="26"/>
      <c r="AC170" s="26"/>
      <c r="AD170" s="26"/>
      <c r="AE170" s="26"/>
      <c r="AF170" s="27"/>
      <c r="AG170" s="26"/>
      <c r="AH170" s="26"/>
      <c r="AI170" s="26"/>
      <c r="AJ170" s="26"/>
      <c r="AK170" s="26"/>
      <c r="AL170" s="26"/>
    </row>
    <row r="171" spans="1:38" ht="13" x14ac:dyDescent="0.25">
      <c r="A171" s="174" t="str">
        <f t="shared" si="20"/>
        <v>[提取结果.xlsx]02-关联交易等事项统计表-新仕诚公司-2内部关联交易</v>
      </c>
      <c r="B171" s="11">
        <v>168</v>
      </c>
      <c r="C171" s="12" t="str">
        <f t="shared" si="16"/>
        <v>2级-4级</v>
      </c>
      <c r="D171" s="12" t="s">
        <v>29</v>
      </c>
      <c r="E171" s="12" t="s">
        <v>50</v>
      </c>
      <c r="F171" s="12" t="s">
        <v>37</v>
      </c>
      <c r="G171" s="12" t="s">
        <v>148</v>
      </c>
      <c r="H171" s="16"/>
      <c r="I171" s="16"/>
      <c r="J171" s="15"/>
      <c r="K171" s="14" t="s">
        <v>68</v>
      </c>
      <c r="L171" s="14" t="s">
        <v>217</v>
      </c>
      <c r="M171" s="17">
        <v>32886</v>
      </c>
      <c r="N171" s="89"/>
      <c r="O171" s="89"/>
      <c r="P171" s="91"/>
      <c r="Q171" s="21"/>
      <c r="R171" s="21"/>
      <c r="S171" s="22"/>
      <c r="T171" s="21"/>
      <c r="U171" s="21"/>
      <c r="V171" s="22"/>
      <c r="W171" s="23"/>
      <c r="X171" s="23"/>
      <c r="Y171" s="24"/>
      <c r="Z171" s="25">
        <f t="shared" si="19"/>
        <v>0</v>
      </c>
      <c r="AA171" s="25">
        <f t="shared" si="17"/>
        <v>32886</v>
      </c>
      <c r="AB171" s="26"/>
      <c r="AC171" s="26"/>
      <c r="AD171" s="26"/>
      <c r="AE171" s="26"/>
      <c r="AF171" s="27"/>
      <c r="AG171" s="26"/>
      <c r="AH171" s="26"/>
      <c r="AI171" s="26"/>
      <c r="AJ171" s="26"/>
      <c r="AK171" s="26"/>
      <c r="AL171" s="26"/>
    </row>
    <row r="172" spans="1:38" ht="26" x14ac:dyDescent="0.25">
      <c r="A172" s="174" t="str">
        <f t="shared" si="20"/>
        <v>[提取结果.xlsx]02-关联交易等事项统计表-新仕诚公司-2内部关联交易</v>
      </c>
      <c r="B172" s="11">
        <v>169</v>
      </c>
      <c r="C172" s="12" t="str">
        <f t="shared" si="16"/>
        <v>2级-4级</v>
      </c>
      <c r="D172" s="12" t="s">
        <v>29</v>
      </c>
      <c r="E172" s="12" t="s">
        <v>50</v>
      </c>
      <c r="F172" s="12" t="s">
        <v>37</v>
      </c>
      <c r="G172" s="12" t="s">
        <v>148</v>
      </c>
      <c r="H172" s="16"/>
      <c r="I172" s="16"/>
      <c r="J172" s="15"/>
      <c r="K172" s="14" t="s">
        <v>218</v>
      </c>
      <c r="L172" s="58" t="s">
        <v>219</v>
      </c>
      <c r="M172" s="17">
        <v>4800</v>
      </c>
      <c r="N172" s="89"/>
      <c r="O172" s="89"/>
      <c r="P172" s="91"/>
      <c r="Q172" s="21"/>
      <c r="R172" s="21"/>
      <c r="S172" s="22"/>
      <c r="T172" s="21"/>
      <c r="U172" s="21"/>
      <c r="V172" s="22"/>
      <c r="W172" s="23"/>
      <c r="X172" s="23"/>
      <c r="Y172" s="24"/>
      <c r="Z172" s="25">
        <f t="shared" si="19"/>
        <v>0</v>
      </c>
      <c r="AA172" s="25">
        <f t="shared" si="17"/>
        <v>4800</v>
      </c>
      <c r="AB172" s="26"/>
      <c r="AC172" s="26"/>
      <c r="AD172" s="26"/>
      <c r="AE172" s="26"/>
      <c r="AF172" s="27"/>
      <c r="AG172" s="26"/>
      <c r="AH172" s="26"/>
      <c r="AI172" s="26"/>
      <c r="AJ172" s="26"/>
      <c r="AK172" s="26"/>
      <c r="AL172" s="26"/>
    </row>
    <row r="173" spans="1:38" ht="26" x14ac:dyDescent="0.25">
      <c r="A173" s="174" t="str">
        <f t="shared" si="20"/>
        <v>[提取结果.xlsx]02-关联交易等事项统计表-新仕诚公司-2内部关联交易</v>
      </c>
      <c r="B173" s="11">
        <v>170</v>
      </c>
      <c r="C173" s="12" t="str">
        <f t="shared" si="16"/>
        <v>2级-2级</v>
      </c>
      <c r="D173" s="12" t="s">
        <v>29</v>
      </c>
      <c r="E173" s="12" t="s">
        <v>50</v>
      </c>
      <c r="F173" s="12" t="s">
        <v>29</v>
      </c>
      <c r="G173" s="12" t="s">
        <v>163</v>
      </c>
      <c r="H173" s="16"/>
      <c r="I173" s="16"/>
      <c r="J173" s="15"/>
      <c r="K173" s="14" t="s">
        <v>68</v>
      </c>
      <c r="L173" s="58" t="s">
        <v>220</v>
      </c>
      <c r="M173" s="17">
        <v>690</v>
      </c>
      <c r="N173" s="89"/>
      <c r="O173" s="89"/>
      <c r="P173" s="91"/>
      <c r="Q173" s="21"/>
      <c r="R173" s="21"/>
      <c r="S173" s="22"/>
      <c r="T173" s="21"/>
      <c r="U173" s="21"/>
      <c r="V173" s="22"/>
      <c r="W173" s="23"/>
      <c r="X173" s="23"/>
      <c r="Y173" s="24"/>
      <c r="Z173" s="25">
        <f t="shared" si="19"/>
        <v>0</v>
      </c>
      <c r="AA173" s="25">
        <f t="shared" si="17"/>
        <v>690</v>
      </c>
      <c r="AB173" s="26"/>
      <c r="AC173" s="26"/>
      <c r="AD173" s="26"/>
      <c r="AE173" s="26"/>
      <c r="AF173" s="27"/>
      <c r="AG173" s="26"/>
      <c r="AH173" s="26"/>
      <c r="AI173" s="26"/>
      <c r="AJ173" s="26"/>
      <c r="AK173" s="26"/>
      <c r="AL173" s="26"/>
    </row>
    <row r="174" spans="1:38" ht="13" x14ac:dyDescent="0.25">
      <c r="A174" s="174" t="str">
        <f t="shared" si="20"/>
        <v>[提取结果.xlsx]02-关联交易等事项统计表-新仕诚公司-2内部关联交易</v>
      </c>
      <c r="B174" s="11">
        <v>171</v>
      </c>
      <c r="C174" s="12" t="str">
        <f t="shared" si="16"/>
        <v>2级-2级</v>
      </c>
      <c r="D174" s="12" t="s">
        <v>29</v>
      </c>
      <c r="E174" s="12" t="s">
        <v>50</v>
      </c>
      <c r="F174" s="12" t="s">
        <v>29</v>
      </c>
      <c r="G174" s="12" t="s">
        <v>163</v>
      </c>
      <c r="H174" s="16"/>
      <c r="I174" s="16"/>
      <c r="J174" s="59"/>
      <c r="K174" s="14" t="s">
        <v>164</v>
      </c>
      <c r="L174" s="14" t="s">
        <v>221</v>
      </c>
      <c r="M174" s="17">
        <v>1088.49</v>
      </c>
      <c r="N174" s="89"/>
      <c r="O174" s="89"/>
      <c r="P174" s="91"/>
      <c r="Q174" s="21"/>
      <c r="R174" s="21"/>
      <c r="S174" s="22"/>
      <c r="T174" s="21"/>
      <c r="U174" s="21"/>
      <c r="V174" s="22"/>
      <c r="W174" s="23"/>
      <c r="X174" s="23"/>
      <c r="Y174" s="24"/>
      <c r="Z174" s="25">
        <f t="shared" si="19"/>
        <v>0</v>
      </c>
      <c r="AA174" s="25">
        <f t="shared" si="17"/>
        <v>1088.49</v>
      </c>
      <c r="AB174" s="26"/>
      <c r="AC174" s="26"/>
      <c r="AD174" s="26"/>
      <c r="AE174" s="26"/>
      <c r="AF174" s="27"/>
      <c r="AG174" s="26"/>
      <c r="AH174" s="26"/>
      <c r="AI174" s="26"/>
      <c r="AJ174" s="26"/>
      <c r="AK174" s="26"/>
      <c r="AL174" s="26"/>
    </row>
    <row r="175" spans="1:38" ht="13" x14ac:dyDescent="0.25">
      <c r="A175" s="174" t="str">
        <f t="shared" si="20"/>
        <v>[提取结果.xlsx]02-关联交易等事项统计表-新仕诚公司-2内部关联交易</v>
      </c>
      <c r="B175" s="11">
        <v>172</v>
      </c>
      <c r="C175" s="12" t="str">
        <f t="shared" si="16"/>
        <v>2级-2级</v>
      </c>
      <c r="D175" s="12" t="s">
        <v>29</v>
      </c>
      <c r="E175" s="12" t="s">
        <v>50</v>
      </c>
      <c r="F175" s="12" t="s">
        <v>29</v>
      </c>
      <c r="G175" s="12" t="s">
        <v>163</v>
      </c>
      <c r="H175" s="16"/>
      <c r="I175" s="16"/>
      <c r="J175" s="15"/>
      <c r="K175" s="14" t="s">
        <v>68</v>
      </c>
      <c r="L175" s="14" t="s">
        <v>222</v>
      </c>
      <c r="M175" s="17">
        <v>2955.75</v>
      </c>
      <c r="N175" s="89"/>
      <c r="O175" s="89"/>
      <c r="P175" s="91"/>
      <c r="Q175" s="21"/>
      <c r="R175" s="21"/>
      <c r="S175" s="22"/>
      <c r="T175" s="21"/>
      <c r="U175" s="21"/>
      <c r="V175" s="22"/>
      <c r="W175" s="23"/>
      <c r="X175" s="23"/>
      <c r="Y175" s="24"/>
      <c r="Z175" s="25">
        <f t="shared" si="19"/>
        <v>0</v>
      </c>
      <c r="AA175" s="25">
        <f t="shared" si="17"/>
        <v>2955.75</v>
      </c>
      <c r="AB175" s="26"/>
      <c r="AC175" s="26"/>
      <c r="AD175" s="26"/>
      <c r="AE175" s="26"/>
      <c r="AF175" s="27"/>
      <c r="AG175" s="26"/>
      <c r="AH175" s="26"/>
      <c r="AI175" s="26"/>
      <c r="AJ175" s="26"/>
      <c r="AK175" s="26"/>
      <c r="AL175" s="26"/>
    </row>
    <row r="176" spans="1:38" ht="39" x14ac:dyDescent="0.25">
      <c r="A176" s="174" t="str">
        <f t="shared" si="20"/>
        <v>[提取结果.xlsx]02-关联交易等事项统计表-新仕诚公司-2内部关联交易</v>
      </c>
      <c r="B176" s="11">
        <v>173</v>
      </c>
      <c r="C176" s="12" t="str">
        <f t="shared" si="16"/>
        <v>2级-2级</v>
      </c>
      <c r="D176" s="12" t="s">
        <v>29</v>
      </c>
      <c r="E176" s="12" t="s">
        <v>50</v>
      </c>
      <c r="F176" s="12" t="s">
        <v>29</v>
      </c>
      <c r="G176" s="12" t="s">
        <v>163</v>
      </c>
      <c r="H176" s="16"/>
      <c r="I176" s="16"/>
      <c r="J176" s="15"/>
      <c r="K176" s="14" t="s">
        <v>164</v>
      </c>
      <c r="L176" s="58" t="s">
        <v>223</v>
      </c>
      <c r="M176" s="17">
        <v>973.45</v>
      </c>
      <c r="N176" s="89"/>
      <c r="O176" s="89"/>
      <c r="P176" s="91"/>
      <c r="Q176" s="21"/>
      <c r="R176" s="21"/>
      <c r="S176" s="22"/>
      <c r="T176" s="21"/>
      <c r="U176" s="21"/>
      <c r="V176" s="22"/>
      <c r="W176" s="23"/>
      <c r="X176" s="23"/>
      <c r="Y176" s="24"/>
      <c r="Z176" s="25">
        <f t="shared" si="19"/>
        <v>0</v>
      </c>
      <c r="AA176" s="25">
        <f t="shared" si="17"/>
        <v>973.45</v>
      </c>
      <c r="AB176" s="26"/>
      <c r="AC176" s="26"/>
      <c r="AD176" s="26"/>
      <c r="AE176" s="26"/>
      <c r="AF176" s="27"/>
      <c r="AG176" s="26"/>
      <c r="AH176" s="26"/>
      <c r="AI176" s="26"/>
      <c r="AJ176" s="26"/>
      <c r="AK176" s="26"/>
      <c r="AL176" s="26"/>
    </row>
    <row r="177" spans="1:38" ht="39" x14ac:dyDescent="0.25">
      <c r="A177" s="174" t="str">
        <f t="shared" si="20"/>
        <v>[提取结果.xlsx]02-关联交易等事项统计表-新仕诚公司-2内部关联交易</v>
      </c>
      <c r="B177" s="11">
        <v>174</v>
      </c>
      <c r="C177" s="12" t="str">
        <f t="shared" si="16"/>
        <v>2级-3级</v>
      </c>
      <c r="D177" s="12" t="s">
        <v>29</v>
      </c>
      <c r="E177" s="12" t="s">
        <v>50</v>
      </c>
      <c r="F177" s="12" t="s">
        <v>33</v>
      </c>
      <c r="G177" s="12" t="s">
        <v>114</v>
      </c>
      <c r="H177" s="16"/>
      <c r="I177" s="16"/>
      <c r="J177" s="15"/>
      <c r="K177" s="14" t="s">
        <v>164</v>
      </c>
      <c r="L177" s="58" t="s">
        <v>224</v>
      </c>
      <c r="M177" s="17">
        <v>6908.26</v>
      </c>
      <c r="N177" s="89"/>
      <c r="O177" s="89"/>
      <c r="P177" s="91"/>
      <c r="Q177" s="21"/>
      <c r="R177" s="21"/>
      <c r="S177" s="22"/>
      <c r="T177" s="21"/>
      <c r="U177" s="21"/>
      <c r="V177" s="22"/>
      <c r="W177" s="23"/>
      <c r="X177" s="23"/>
      <c r="Y177" s="24"/>
      <c r="Z177" s="25">
        <f t="shared" si="19"/>
        <v>0</v>
      </c>
      <c r="AA177" s="25">
        <f t="shared" si="17"/>
        <v>6908.26</v>
      </c>
      <c r="AB177" s="26"/>
      <c r="AC177" s="26"/>
      <c r="AD177" s="26"/>
      <c r="AE177" s="26"/>
      <c r="AF177" s="27"/>
      <c r="AG177" s="26"/>
      <c r="AH177" s="26"/>
      <c r="AI177" s="26"/>
      <c r="AJ177" s="26"/>
      <c r="AK177" s="26"/>
      <c r="AL177" s="26"/>
    </row>
    <row r="178" spans="1:38" ht="39" x14ac:dyDescent="0.25">
      <c r="A178" s="174" t="str">
        <f t="shared" si="20"/>
        <v>[提取结果.xlsx]02-关联交易等事项统计表-新仕诚公司-2内部关联交易</v>
      </c>
      <c r="B178" s="11">
        <v>175</v>
      </c>
      <c r="C178" s="12" t="str">
        <f t="shared" si="16"/>
        <v>2级-3级</v>
      </c>
      <c r="D178" s="12" t="s">
        <v>29</v>
      </c>
      <c r="E178" s="12" t="s">
        <v>50</v>
      </c>
      <c r="F178" s="12" t="s">
        <v>33</v>
      </c>
      <c r="G178" s="12" t="s">
        <v>114</v>
      </c>
      <c r="H178" s="16"/>
      <c r="I178" s="16"/>
      <c r="J178" s="15"/>
      <c r="K178" s="14" t="s">
        <v>164</v>
      </c>
      <c r="L178" s="60" t="s">
        <v>225</v>
      </c>
      <c r="M178" s="17">
        <v>5670.64</v>
      </c>
      <c r="N178" s="104"/>
      <c r="O178" s="62"/>
      <c r="P178" s="17"/>
      <c r="Q178" s="21"/>
      <c r="R178" s="21"/>
      <c r="S178" s="22"/>
      <c r="T178" s="21"/>
      <c r="U178" s="21"/>
      <c r="V178" s="22"/>
      <c r="W178" s="23"/>
      <c r="X178" s="23"/>
      <c r="Y178" s="24"/>
      <c r="Z178" s="25">
        <f t="shared" si="19"/>
        <v>0</v>
      </c>
      <c r="AA178" s="25">
        <f t="shared" si="17"/>
        <v>5670.64</v>
      </c>
      <c r="AB178" s="26"/>
      <c r="AC178" s="26"/>
      <c r="AD178" s="26"/>
      <c r="AE178" s="26"/>
      <c r="AF178" s="27"/>
      <c r="AG178" s="26"/>
      <c r="AH178" s="26"/>
      <c r="AI178" s="26"/>
      <c r="AJ178" s="26"/>
      <c r="AK178" s="26"/>
      <c r="AL178" s="26"/>
    </row>
    <row r="179" spans="1:38" ht="39" x14ac:dyDescent="0.25">
      <c r="A179" s="174" t="str">
        <f t="shared" si="20"/>
        <v>[提取结果.xlsx]02-关联交易等事项统计表-新仕诚公司-2内部关联交易</v>
      </c>
      <c r="B179" s="11">
        <v>176</v>
      </c>
      <c r="C179" s="12" t="str">
        <f t="shared" si="16"/>
        <v>2级-3级</v>
      </c>
      <c r="D179" s="12" t="s">
        <v>29</v>
      </c>
      <c r="E179" s="12" t="s">
        <v>50</v>
      </c>
      <c r="F179" s="12" t="s">
        <v>33</v>
      </c>
      <c r="G179" s="12" t="s">
        <v>114</v>
      </c>
      <c r="H179" s="16"/>
      <c r="I179" s="16"/>
      <c r="J179" s="15"/>
      <c r="K179" s="14" t="s">
        <v>164</v>
      </c>
      <c r="L179" s="60" t="s">
        <v>226</v>
      </c>
      <c r="M179" s="17">
        <v>5670.64</v>
      </c>
      <c r="N179" s="104"/>
      <c r="O179" s="62"/>
      <c r="P179" s="17"/>
      <c r="Q179" s="21"/>
      <c r="R179" s="21"/>
      <c r="S179" s="22"/>
      <c r="T179" s="21"/>
      <c r="U179" s="21"/>
      <c r="V179" s="22"/>
      <c r="W179" s="23"/>
      <c r="X179" s="23"/>
      <c r="Y179" s="24"/>
      <c r="Z179" s="25">
        <f t="shared" si="19"/>
        <v>0</v>
      </c>
      <c r="AA179" s="25">
        <f t="shared" si="17"/>
        <v>5670.64</v>
      </c>
      <c r="AB179" s="26"/>
      <c r="AC179" s="26"/>
      <c r="AD179" s="26"/>
      <c r="AE179" s="26"/>
      <c r="AF179" s="27"/>
      <c r="AG179" s="26"/>
      <c r="AH179" s="26"/>
      <c r="AI179" s="26"/>
      <c r="AJ179" s="26"/>
      <c r="AK179" s="26"/>
      <c r="AL179" s="26"/>
    </row>
    <row r="180" spans="1:38" ht="13" x14ac:dyDescent="0.25">
      <c r="A180" s="174" t="str">
        <f t="shared" si="20"/>
        <v>[提取结果.xlsx]02-关联交易等事项统计表-新仕诚公司-2内部关联交易</v>
      </c>
      <c r="B180" s="11">
        <v>177</v>
      </c>
      <c r="C180" s="12" t="str">
        <f t="shared" si="16"/>
        <v>2级-3级</v>
      </c>
      <c r="D180" s="12" t="s">
        <v>29</v>
      </c>
      <c r="E180" s="12" t="s">
        <v>50</v>
      </c>
      <c r="F180" s="12" t="s">
        <v>33</v>
      </c>
      <c r="G180" s="12" t="s">
        <v>117</v>
      </c>
      <c r="H180" s="16"/>
      <c r="I180" s="16"/>
      <c r="J180" s="15"/>
      <c r="K180" s="14" t="s">
        <v>68</v>
      </c>
      <c r="L180" s="14" t="s">
        <v>227</v>
      </c>
      <c r="M180" s="17">
        <v>3850</v>
      </c>
      <c r="N180" s="89"/>
      <c r="O180" s="104"/>
      <c r="P180" s="91"/>
      <c r="Q180" s="21"/>
      <c r="R180" s="21"/>
      <c r="S180" s="22"/>
      <c r="T180" s="21"/>
      <c r="U180" s="21"/>
      <c r="V180" s="22"/>
      <c r="W180" s="23"/>
      <c r="X180" s="23"/>
      <c r="Y180" s="24"/>
      <c r="Z180" s="25">
        <f t="shared" si="19"/>
        <v>0</v>
      </c>
      <c r="AA180" s="25">
        <f t="shared" si="17"/>
        <v>3850</v>
      </c>
      <c r="AB180" s="26"/>
      <c r="AC180" s="26"/>
      <c r="AD180" s="26"/>
      <c r="AE180" s="26"/>
      <c r="AF180" s="27"/>
      <c r="AG180" s="26"/>
      <c r="AH180" s="26"/>
      <c r="AI180" s="26"/>
      <c r="AJ180" s="26"/>
      <c r="AK180" s="26"/>
      <c r="AL180" s="26"/>
    </row>
    <row r="181" spans="1:38" ht="26" x14ac:dyDescent="0.25">
      <c r="A181" s="174" t="str">
        <f t="shared" si="20"/>
        <v>[提取结果.xlsx]02-关联交易等事项统计表-新仕诚公司-2内部关联交易</v>
      </c>
      <c r="B181" s="11">
        <v>178</v>
      </c>
      <c r="C181" s="12" t="str">
        <f t="shared" si="16"/>
        <v>2级-3级</v>
      </c>
      <c r="D181" s="12" t="s">
        <v>29</v>
      </c>
      <c r="E181" s="12" t="s">
        <v>50</v>
      </c>
      <c r="F181" s="12" t="s">
        <v>33</v>
      </c>
      <c r="G181" s="12" t="s">
        <v>117</v>
      </c>
      <c r="H181" s="16"/>
      <c r="I181" s="16"/>
      <c r="J181" s="15"/>
      <c r="K181" s="14" t="s">
        <v>68</v>
      </c>
      <c r="L181" s="58" t="s">
        <v>216</v>
      </c>
      <c r="M181" s="17">
        <v>979</v>
      </c>
      <c r="N181" s="89"/>
      <c r="O181" s="89"/>
      <c r="P181" s="91"/>
      <c r="Q181" s="21"/>
      <c r="R181" s="21"/>
      <c r="S181" s="22"/>
      <c r="T181" s="21"/>
      <c r="U181" s="21"/>
      <c r="V181" s="22"/>
      <c r="W181" s="23"/>
      <c r="X181" s="23"/>
      <c r="Y181" s="24"/>
      <c r="Z181" s="25">
        <f t="shared" si="19"/>
        <v>0</v>
      </c>
      <c r="AA181" s="25">
        <f t="shared" si="17"/>
        <v>979</v>
      </c>
      <c r="AB181" s="26"/>
      <c r="AC181" s="26"/>
      <c r="AD181" s="26"/>
      <c r="AE181" s="26"/>
      <c r="AF181" s="27"/>
      <c r="AG181" s="26"/>
      <c r="AH181" s="26"/>
      <c r="AI181" s="26"/>
      <c r="AJ181" s="26"/>
      <c r="AK181" s="26"/>
      <c r="AL181" s="26"/>
    </row>
    <row r="182" spans="1:38" ht="26" x14ac:dyDescent="0.25">
      <c r="A182" s="174" t="str">
        <f t="shared" si="20"/>
        <v>[提取结果.xlsx]02-关联交易等事项统计表-新仕诚公司-2内部关联交易</v>
      </c>
      <c r="B182" s="11">
        <v>179</v>
      </c>
      <c r="C182" s="12" t="str">
        <f t="shared" si="16"/>
        <v>2级-2级</v>
      </c>
      <c r="D182" s="12" t="s">
        <v>29</v>
      </c>
      <c r="E182" s="12" t="s">
        <v>50</v>
      </c>
      <c r="F182" s="12" t="s">
        <v>29</v>
      </c>
      <c r="G182" s="12" t="s">
        <v>57</v>
      </c>
      <c r="H182" s="16"/>
      <c r="I182" s="16"/>
      <c r="J182" s="15"/>
      <c r="K182" s="14" t="s">
        <v>218</v>
      </c>
      <c r="L182" s="58" t="s">
        <v>228</v>
      </c>
      <c r="M182" s="17">
        <v>14925</v>
      </c>
      <c r="N182" s="89"/>
      <c r="O182" s="89"/>
      <c r="P182" s="91"/>
      <c r="Q182" s="21"/>
      <c r="R182" s="21"/>
      <c r="S182" s="22"/>
      <c r="T182" s="21"/>
      <c r="U182" s="21"/>
      <c r="V182" s="22"/>
      <c r="W182" s="23"/>
      <c r="X182" s="23"/>
      <c r="Y182" s="24"/>
      <c r="Z182" s="25">
        <f t="shared" si="19"/>
        <v>0</v>
      </c>
      <c r="AA182" s="25">
        <f t="shared" si="17"/>
        <v>14925</v>
      </c>
      <c r="AB182" s="26"/>
      <c r="AC182" s="26"/>
      <c r="AD182" s="26"/>
      <c r="AE182" s="26"/>
      <c r="AF182" s="27"/>
      <c r="AG182" s="26"/>
      <c r="AH182" s="26"/>
      <c r="AI182" s="26"/>
      <c r="AJ182" s="26"/>
      <c r="AK182" s="26"/>
      <c r="AL182" s="26"/>
    </row>
    <row r="183" spans="1:38" ht="26" x14ac:dyDescent="0.25">
      <c r="A183" s="174" t="str">
        <f t="shared" si="20"/>
        <v>[提取结果.xlsx]02-关联交易等事项统计表-新仕诚公司-2内部关联交易</v>
      </c>
      <c r="B183" s="11">
        <v>180</v>
      </c>
      <c r="C183" s="12" t="str">
        <f t="shared" si="16"/>
        <v>2级-2级</v>
      </c>
      <c r="D183" s="12" t="s">
        <v>29</v>
      </c>
      <c r="E183" s="12" t="s">
        <v>50</v>
      </c>
      <c r="F183" s="12" t="s">
        <v>29</v>
      </c>
      <c r="G183" s="12" t="s">
        <v>158</v>
      </c>
      <c r="H183" s="16"/>
      <c r="I183" s="16"/>
      <c r="J183" s="15"/>
      <c r="K183" s="14" t="s">
        <v>68</v>
      </c>
      <c r="L183" s="58" t="s">
        <v>216</v>
      </c>
      <c r="M183" s="17">
        <v>979</v>
      </c>
      <c r="N183" s="89"/>
      <c r="O183" s="89"/>
      <c r="P183" s="91"/>
      <c r="Q183" s="21"/>
      <c r="R183" s="21"/>
      <c r="S183" s="22"/>
      <c r="T183" s="21"/>
      <c r="U183" s="21"/>
      <c r="V183" s="22"/>
      <c r="W183" s="23"/>
      <c r="X183" s="23"/>
      <c r="Y183" s="24"/>
      <c r="Z183" s="25">
        <f t="shared" si="19"/>
        <v>0</v>
      </c>
      <c r="AA183" s="25">
        <f t="shared" si="17"/>
        <v>979</v>
      </c>
      <c r="AB183" s="26"/>
      <c r="AC183" s="26"/>
      <c r="AD183" s="26"/>
      <c r="AE183" s="26"/>
      <c r="AF183" s="27"/>
      <c r="AG183" s="26"/>
      <c r="AH183" s="26"/>
      <c r="AI183" s="26"/>
      <c r="AJ183" s="26"/>
      <c r="AK183" s="26"/>
      <c r="AL183" s="26"/>
    </row>
    <row r="184" spans="1:38" ht="26" x14ac:dyDescent="0.25">
      <c r="A184" s="174" t="str">
        <f t="shared" si="20"/>
        <v>[提取结果.xlsx]02-关联交易等事项统计表-新仕诚公司-2内部关联交易</v>
      </c>
      <c r="B184" s="11">
        <v>181</v>
      </c>
      <c r="C184" s="12" t="str">
        <f t="shared" si="16"/>
        <v>2级-3级</v>
      </c>
      <c r="D184" s="12" t="s">
        <v>29</v>
      </c>
      <c r="E184" s="12" t="s">
        <v>50</v>
      </c>
      <c r="F184" s="12" t="s">
        <v>33</v>
      </c>
      <c r="G184" s="12" t="s">
        <v>112</v>
      </c>
      <c r="H184" s="16"/>
      <c r="I184" s="16"/>
      <c r="J184" s="15"/>
      <c r="K184" s="14" t="s">
        <v>68</v>
      </c>
      <c r="L184" s="58" t="s">
        <v>216</v>
      </c>
      <c r="M184" s="17">
        <v>2514.25</v>
      </c>
      <c r="N184" s="89"/>
      <c r="O184" s="89"/>
      <c r="P184" s="91"/>
      <c r="Q184" s="21"/>
      <c r="R184" s="21"/>
      <c r="S184" s="22"/>
      <c r="T184" s="21"/>
      <c r="U184" s="21"/>
      <c r="V184" s="22"/>
      <c r="W184" s="23"/>
      <c r="X184" s="23"/>
      <c r="Y184" s="24"/>
      <c r="Z184" s="25">
        <f t="shared" si="19"/>
        <v>0</v>
      </c>
      <c r="AA184" s="25">
        <f t="shared" si="17"/>
        <v>2514.25</v>
      </c>
      <c r="AB184" s="26"/>
      <c r="AC184" s="26"/>
      <c r="AD184" s="26"/>
      <c r="AE184" s="26"/>
      <c r="AF184" s="27"/>
      <c r="AG184" s="26"/>
      <c r="AH184" s="26"/>
      <c r="AI184" s="26"/>
      <c r="AJ184" s="26"/>
      <c r="AK184" s="26"/>
      <c r="AL184" s="26"/>
    </row>
    <row r="185" spans="1:38" ht="26" x14ac:dyDescent="0.25">
      <c r="A185" s="174" t="str">
        <f t="shared" si="20"/>
        <v>[提取结果.xlsx]02-关联交易等事项统计表-新仕诚公司-2内部关联交易</v>
      </c>
      <c r="B185" s="11">
        <v>182</v>
      </c>
      <c r="C185" s="12" t="str">
        <f t="shared" si="16"/>
        <v>2级-3级</v>
      </c>
      <c r="D185" s="12" t="s">
        <v>29</v>
      </c>
      <c r="E185" s="12" t="s">
        <v>50</v>
      </c>
      <c r="F185" s="12" t="s">
        <v>33</v>
      </c>
      <c r="G185" s="12" t="s">
        <v>146</v>
      </c>
      <c r="H185" s="16"/>
      <c r="I185" s="16"/>
      <c r="J185" s="15"/>
      <c r="K185" s="14" t="s">
        <v>68</v>
      </c>
      <c r="L185" s="58" t="s">
        <v>216</v>
      </c>
      <c r="M185" s="63">
        <v>3257</v>
      </c>
      <c r="N185" s="89"/>
      <c r="O185" s="89"/>
      <c r="P185" s="91"/>
      <c r="Q185" s="21"/>
      <c r="R185" s="21"/>
      <c r="S185" s="22"/>
      <c r="T185" s="21"/>
      <c r="U185" s="21"/>
      <c r="V185" s="22"/>
      <c r="W185" s="23"/>
      <c r="X185" s="23"/>
      <c r="Y185" s="24"/>
      <c r="Z185" s="25">
        <f t="shared" si="19"/>
        <v>0</v>
      </c>
      <c r="AA185" s="25">
        <f t="shared" si="17"/>
        <v>3257</v>
      </c>
      <c r="AB185" s="26"/>
      <c r="AC185" s="26"/>
      <c r="AD185" s="26"/>
      <c r="AE185" s="26"/>
      <c r="AF185" s="27"/>
      <c r="AG185" s="26"/>
      <c r="AH185" s="26"/>
      <c r="AI185" s="26"/>
      <c r="AJ185" s="26"/>
      <c r="AK185" s="26"/>
      <c r="AL185" s="26"/>
    </row>
    <row r="186" spans="1:38" ht="26" x14ac:dyDescent="0.25">
      <c r="A186" s="174" t="str">
        <f t="shared" si="20"/>
        <v>[提取结果.xlsx]02-关联交易等事项统计表-新仕诚公司-2内部关联交易</v>
      </c>
      <c r="B186" s="11">
        <v>183</v>
      </c>
      <c r="C186" s="12" t="str">
        <f t="shared" si="16"/>
        <v>2级-2级</v>
      </c>
      <c r="D186" s="12" t="s">
        <v>29</v>
      </c>
      <c r="E186" s="12" t="s">
        <v>50</v>
      </c>
      <c r="F186" s="12" t="s">
        <v>29</v>
      </c>
      <c r="G186" s="12" t="s">
        <v>46</v>
      </c>
      <c r="H186" s="16"/>
      <c r="I186" s="16"/>
      <c r="J186" s="15"/>
      <c r="K186" s="14" t="s">
        <v>68</v>
      </c>
      <c r="L186" s="58" t="s">
        <v>216</v>
      </c>
      <c r="M186" s="17">
        <v>2705.6</v>
      </c>
      <c r="N186" s="89"/>
      <c r="O186" s="89"/>
      <c r="P186" s="91"/>
      <c r="Q186" s="21"/>
      <c r="R186" s="21"/>
      <c r="S186" s="22"/>
      <c r="T186" s="21"/>
      <c r="U186" s="21"/>
      <c r="V186" s="22"/>
      <c r="W186" s="23"/>
      <c r="X186" s="23"/>
      <c r="Y186" s="24"/>
      <c r="Z186" s="25">
        <f t="shared" si="19"/>
        <v>0</v>
      </c>
      <c r="AA186" s="25">
        <f t="shared" si="17"/>
        <v>2705.6</v>
      </c>
      <c r="AB186" s="26"/>
      <c r="AC186" s="26"/>
      <c r="AD186" s="26"/>
      <c r="AE186" s="26"/>
      <c r="AF186" s="27"/>
      <c r="AG186" s="26"/>
      <c r="AH186" s="26"/>
      <c r="AI186" s="26"/>
      <c r="AJ186" s="26"/>
      <c r="AK186" s="26"/>
      <c r="AL186" s="26"/>
    </row>
    <row r="187" spans="1:38" ht="13" x14ac:dyDescent="0.25">
      <c r="A187" s="174" t="str">
        <f t="shared" si="20"/>
        <v>[提取结果.xlsx]02-关联交易等事项统计表-新仕诚公司-2内部关联交易</v>
      </c>
      <c r="B187" s="11">
        <v>184</v>
      </c>
      <c r="C187" s="12" t="str">
        <f t="shared" si="16"/>
        <v>3级-2级</v>
      </c>
      <c r="D187" s="12" t="s">
        <v>33</v>
      </c>
      <c r="E187" s="12" t="s">
        <v>162</v>
      </c>
      <c r="F187" s="12" t="s">
        <v>29</v>
      </c>
      <c r="G187" s="12" t="s">
        <v>57</v>
      </c>
      <c r="H187" s="16"/>
      <c r="I187" s="16"/>
      <c r="J187" s="15"/>
      <c r="K187" s="14" t="s">
        <v>164</v>
      </c>
      <c r="L187" s="14" t="s">
        <v>229</v>
      </c>
      <c r="M187" s="17">
        <v>17110.439999999999</v>
      </c>
      <c r="N187" s="89"/>
      <c r="O187" s="89"/>
      <c r="P187" s="91"/>
      <c r="Q187" s="21"/>
      <c r="R187" s="21"/>
      <c r="S187" s="22"/>
      <c r="T187" s="21"/>
      <c r="U187" s="21"/>
      <c r="V187" s="22"/>
      <c r="W187" s="23"/>
      <c r="X187" s="23"/>
      <c r="Y187" s="24"/>
      <c r="Z187" s="25">
        <f t="shared" si="19"/>
        <v>0</v>
      </c>
      <c r="AA187" s="25">
        <f t="shared" si="17"/>
        <v>17110.439999999999</v>
      </c>
      <c r="AB187" s="26"/>
      <c r="AC187" s="26"/>
      <c r="AD187" s="26"/>
      <c r="AE187" s="26"/>
      <c r="AF187" s="27"/>
      <c r="AG187" s="26"/>
      <c r="AH187" s="26"/>
      <c r="AI187" s="26"/>
      <c r="AJ187" s="26"/>
      <c r="AK187" s="26"/>
      <c r="AL187" s="26"/>
    </row>
    <row r="188" spans="1:38" ht="13" x14ac:dyDescent="0.25">
      <c r="A188" s="174" t="str">
        <f t="shared" si="20"/>
        <v>[提取结果.xlsx]02-关联交易等事项统计表-新仕诚公司-2内部关联交易</v>
      </c>
      <c r="B188" s="11">
        <v>185</v>
      </c>
      <c r="C188" s="12" t="str">
        <f t="shared" si="16"/>
        <v>3级-3级</v>
      </c>
      <c r="D188" s="12" t="s">
        <v>33</v>
      </c>
      <c r="E188" s="12" t="s">
        <v>162</v>
      </c>
      <c r="F188" s="12" t="s">
        <v>33</v>
      </c>
      <c r="G188" s="12" t="s">
        <v>146</v>
      </c>
      <c r="H188" s="16"/>
      <c r="I188" s="16"/>
      <c r="J188" s="15"/>
      <c r="K188" s="14" t="s">
        <v>164</v>
      </c>
      <c r="L188" s="14" t="s">
        <v>229</v>
      </c>
      <c r="M188" s="17">
        <v>8128.32</v>
      </c>
      <c r="N188" s="89"/>
      <c r="O188" s="89"/>
      <c r="P188" s="91"/>
      <c r="Q188" s="21"/>
      <c r="R188" s="21"/>
      <c r="S188" s="22"/>
      <c r="T188" s="21"/>
      <c r="U188" s="21"/>
      <c r="V188" s="22"/>
      <c r="W188" s="23"/>
      <c r="X188" s="23"/>
      <c r="Y188" s="24"/>
      <c r="Z188" s="25">
        <f t="shared" si="19"/>
        <v>0</v>
      </c>
      <c r="AA188" s="25">
        <f t="shared" si="17"/>
        <v>8128.32</v>
      </c>
      <c r="AB188" s="26"/>
      <c r="AC188" s="26"/>
      <c r="AD188" s="26"/>
      <c r="AE188" s="26"/>
      <c r="AF188" s="27"/>
      <c r="AG188" s="26"/>
      <c r="AH188" s="26"/>
      <c r="AI188" s="26"/>
      <c r="AJ188" s="26"/>
      <c r="AK188" s="26"/>
      <c r="AL188" s="26"/>
    </row>
    <row r="189" spans="1:38" ht="26" x14ac:dyDescent="0.25">
      <c r="A189" s="174" t="str">
        <f t="shared" si="20"/>
        <v>[提取结果.xlsx]02-关联交易等事项统计表-新仕诚公司-2内部关联交易</v>
      </c>
      <c r="B189" s="11">
        <v>186</v>
      </c>
      <c r="C189" s="12" t="str">
        <f t="shared" si="16"/>
        <v>3级-3级</v>
      </c>
      <c r="D189" s="12" t="s">
        <v>33</v>
      </c>
      <c r="E189" s="12" t="s">
        <v>162</v>
      </c>
      <c r="F189" s="12" t="s">
        <v>33</v>
      </c>
      <c r="G189" s="12" t="s">
        <v>146</v>
      </c>
      <c r="H189" s="16"/>
      <c r="I189" s="16"/>
      <c r="J189" s="15"/>
      <c r="K189" s="14" t="s">
        <v>164</v>
      </c>
      <c r="L189" s="58" t="s">
        <v>216</v>
      </c>
      <c r="M189" s="17">
        <v>878.4</v>
      </c>
      <c r="N189" s="89"/>
      <c r="O189" s="90"/>
      <c r="P189" s="91"/>
      <c r="Q189" s="21"/>
      <c r="R189" s="21"/>
      <c r="S189" s="22"/>
      <c r="T189" s="21"/>
      <c r="U189" s="21"/>
      <c r="V189" s="22"/>
      <c r="W189" s="23"/>
      <c r="X189" s="23"/>
      <c r="Y189" s="24"/>
      <c r="Z189" s="25">
        <f t="shared" si="19"/>
        <v>0</v>
      </c>
      <c r="AA189" s="25">
        <f t="shared" si="17"/>
        <v>878.4</v>
      </c>
      <c r="AB189" s="26"/>
      <c r="AC189" s="26"/>
      <c r="AD189" s="26"/>
      <c r="AE189" s="26"/>
      <c r="AF189" s="27"/>
      <c r="AG189" s="26"/>
      <c r="AH189" s="26"/>
      <c r="AI189" s="26"/>
      <c r="AJ189" s="26"/>
      <c r="AK189" s="26"/>
      <c r="AL189" s="26"/>
    </row>
    <row r="190" spans="1:38" ht="13" x14ac:dyDescent="0.25">
      <c r="A190" s="174" t="str">
        <f t="shared" si="20"/>
        <v>[提取结果.xlsx]02-关联交易等事项统计表-新仕诚公司-2内部关联交易</v>
      </c>
      <c r="B190" s="11">
        <v>187</v>
      </c>
      <c r="C190" s="12" t="str">
        <f t="shared" si="16"/>
        <v>3级-4级</v>
      </c>
      <c r="D190" s="12" t="s">
        <v>33</v>
      </c>
      <c r="E190" s="12" t="s">
        <v>162</v>
      </c>
      <c r="F190" s="12" t="s">
        <v>37</v>
      </c>
      <c r="G190" s="12" t="s">
        <v>148</v>
      </c>
      <c r="H190" s="16"/>
      <c r="I190" s="16"/>
      <c r="J190" s="15"/>
      <c r="K190" s="14" t="s">
        <v>164</v>
      </c>
      <c r="L190" s="14" t="s">
        <v>229</v>
      </c>
      <c r="M190" s="17">
        <v>27610.61</v>
      </c>
      <c r="N190" s="89"/>
      <c r="O190" s="90"/>
      <c r="P190" s="91"/>
      <c r="Q190" s="21"/>
      <c r="R190" s="21"/>
      <c r="S190" s="22"/>
      <c r="T190" s="21"/>
      <c r="U190" s="21"/>
      <c r="V190" s="22"/>
      <c r="W190" s="23"/>
      <c r="X190" s="23"/>
      <c r="Y190" s="24"/>
      <c r="Z190" s="25">
        <f t="shared" si="19"/>
        <v>0</v>
      </c>
      <c r="AA190" s="25">
        <f t="shared" si="17"/>
        <v>27610.61</v>
      </c>
      <c r="AB190" s="26"/>
      <c r="AC190" s="26"/>
      <c r="AD190" s="26"/>
      <c r="AE190" s="26"/>
      <c r="AF190" s="27"/>
      <c r="AG190" s="26"/>
      <c r="AH190" s="26"/>
      <c r="AI190" s="26"/>
      <c r="AJ190" s="26"/>
      <c r="AK190" s="26"/>
      <c r="AL190" s="26"/>
    </row>
    <row r="191" spans="1:38" ht="26" x14ac:dyDescent="0.25">
      <c r="A191" s="174" t="str">
        <f t="shared" si="20"/>
        <v>[提取结果.xlsx]02-关联交易等事项统计表-新仕诚公司-2内部关联交易</v>
      </c>
      <c r="B191" s="11">
        <v>188</v>
      </c>
      <c r="C191" s="12" t="str">
        <f t="shared" si="16"/>
        <v>3级-3级</v>
      </c>
      <c r="D191" s="12" t="s">
        <v>33</v>
      </c>
      <c r="E191" s="12" t="s">
        <v>162</v>
      </c>
      <c r="F191" s="12" t="s">
        <v>33</v>
      </c>
      <c r="G191" s="12" t="s">
        <v>112</v>
      </c>
      <c r="H191" s="16"/>
      <c r="I191" s="16"/>
      <c r="J191" s="15"/>
      <c r="K191" s="14" t="s">
        <v>164</v>
      </c>
      <c r="L191" s="58" t="s">
        <v>216</v>
      </c>
      <c r="M191" s="17">
        <v>678</v>
      </c>
      <c r="N191" s="89"/>
      <c r="O191" s="89"/>
      <c r="P191" s="91"/>
      <c r="Q191" s="21"/>
      <c r="R191" s="21"/>
      <c r="S191" s="22"/>
      <c r="T191" s="21"/>
      <c r="U191" s="21"/>
      <c r="V191" s="22"/>
      <c r="W191" s="23"/>
      <c r="X191" s="23"/>
      <c r="Y191" s="24"/>
      <c r="Z191" s="25">
        <f t="shared" si="19"/>
        <v>0</v>
      </c>
      <c r="AA191" s="25">
        <f t="shared" si="17"/>
        <v>678</v>
      </c>
      <c r="AB191" s="26"/>
      <c r="AC191" s="26"/>
      <c r="AD191" s="26"/>
      <c r="AE191" s="26"/>
      <c r="AF191" s="27"/>
      <c r="AG191" s="26"/>
      <c r="AH191" s="26"/>
      <c r="AI191" s="26"/>
      <c r="AJ191" s="26"/>
      <c r="AK191" s="26"/>
      <c r="AL191" s="26"/>
    </row>
    <row r="192" spans="1:38" ht="13" x14ac:dyDescent="0.25">
      <c r="A192" s="174" t="str">
        <f t="shared" si="20"/>
        <v>[提取结果.xlsx]02-关联交易等事项统计表-新仕诚公司-2内部关联交易</v>
      </c>
      <c r="B192" s="11">
        <v>189</v>
      </c>
      <c r="C192" s="12" t="str">
        <f t="shared" si="16"/>
        <v>3级-3级</v>
      </c>
      <c r="D192" s="12" t="s">
        <v>33</v>
      </c>
      <c r="E192" s="12" t="s">
        <v>162</v>
      </c>
      <c r="F192" s="12" t="s">
        <v>33</v>
      </c>
      <c r="G192" s="12" t="s">
        <v>117</v>
      </c>
      <c r="H192" s="16"/>
      <c r="I192" s="16"/>
      <c r="J192" s="15"/>
      <c r="K192" s="14" t="s">
        <v>164</v>
      </c>
      <c r="L192" s="14" t="s">
        <v>229</v>
      </c>
      <c r="M192" s="17">
        <v>45856.88</v>
      </c>
      <c r="N192" s="89"/>
      <c r="O192" s="89"/>
      <c r="P192" s="91"/>
      <c r="Q192" s="21"/>
      <c r="R192" s="21"/>
      <c r="S192" s="22"/>
      <c r="T192" s="21"/>
      <c r="U192" s="21"/>
      <c r="V192" s="22"/>
      <c r="W192" s="23"/>
      <c r="X192" s="23"/>
      <c r="Y192" s="24"/>
      <c r="Z192" s="25">
        <f t="shared" si="19"/>
        <v>0</v>
      </c>
      <c r="AA192" s="25">
        <f t="shared" si="17"/>
        <v>45856.88</v>
      </c>
      <c r="AB192" s="26"/>
      <c r="AC192" s="26"/>
      <c r="AD192" s="26"/>
      <c r="AE192" s="26"/>
      <c r="AF192" s="27"/>
      <c r="AG192" s="26"/>
      <c r="AH192" s="26"/>
      <c r="AI192" s="26"/>
      <c r="AJ192" s="26"/>
      <c r="AK192" s="26"/>
      <c r="AL192" s="26"/>
    </row>
    <row r="193" spans="1:38" ht="13" x14ac:dyDescent="0.25">
      <c r="A193" s="174" t="str">
        <f t="shared" si="20"/>
        <v>[提取结果.xlsx]02-关联交易等事项统计表-新仕诚公司-2内部关联交易</v>
      </c>
      <c r="B193" s="11">
        <v>190</v>
      </c>
      <c r="C193" s="12" t="str">
        <f t="shared" si="16"/>
        <v>3级-2级</v>
      </c>
      <c r="D193" s="12" t="s">
        <v>33</v>
      </c>
      <c r="E193" s="12" t="s">
        <v>162</v>
      </c>
      <c r="F193" s="12" t="s">
        <v>29</v>
      </c>
      <c r="G193" s="12" t="s">
        <v>46</v>
      </c>
      <c r="H193" s="16"/>
      <c r="I193" s="16"/>
      <c r="J193" s="15"/>
      <c r="K193" s="14" t="s">
        <v>164</v>
      </c>
      <c r="L193" s="14" t="s">
        <v>229</v>
      </c>
      <c r="M193" s="17">
        <v>20066.080000000002</v>
      </c>
      <c r="N193" s="89"/>
      <c r="O193" s="89"/>
      <c r="P193" s="91"/>
      <c r="Q193" s="21"/>
      <c r="R193" s="21"/>
      <c r="S193" s="22"/>
      <c r="T193" s="21"/>
      <c r="U193" s="21"/>
      <c r="V193" s="22"/>
      <c r="W193" s="23"/>
      <c r="X193" s="23"/>
      <c r="Y193" s="24"/>
      <c r="Z193" s="25">
        <f t="shared" si="19"/>
        <v>0</v>
      </c>
      <c r="AA193" s="25">
        <f t="shared" si="17"/>
        <v>20066.080000000002</v>
      </c>
      <c r="AB193" s="26"/>
      <c r="AC193" s="26"/>
      <c r="AD193" s="26"/>
      <c r="AE193" s="26"/>
      <c r="AF193" s="27"/>
      <c r="AG193" s="26"/>
      <c r="AH193" s="26"/>
      <c r="AI193" s="26"/>
      <c r="AJ193" s="26"/>
      <c r="AK193" s="26"/>
      <c r="AL193" s="26"/>
    </row>
    <row r="194" spans="1:38" ht="13" x14ac:dyDescent="0.25">
      <c r="A194" s="174" t="str">
        <f t="shared" si="20"/>
        <v>[提取结果.xlsx]02-关联交易等事项统计表-新仕诚公司-2内部关联交易</v>
      </c>
      <c r="B194" s="11">
        <v>191</v>
      </c>
      <c r="C194" s="12" t="str">
        <f t="shared" si="16"/>
        <v>3级-2级</v>
      </c>
      <c r="D194" s="12" t="s">
        <v>33</v>
      </c>
      <c r="E194" s="12" t="s">
        <v>162</v>
      </c>
      <c r="F194" s="12" t="s">
        <v>29</v>
      </c>
      <c r="G194" s="12" t="s">
        <v>163</v>
      </c>
      <c r="H194" s="16"/>
      <c r="I194" s="16"/>
      <c r="J194" s="15"/>
      <c r="K194" s="14" t="s">
        <v>164</v>
      </c>
      <c r="L194" s="14" t="s">
        <v>230</v>
      </c>
      <c r="M194" s="17">
        <v>12336.28</v>
      </c>
      <c r="N194" s="89"/>
      <c r="O194" s="89"/>
      <c r="P194" s="91"/>
      <c r="Q194" s="21"/>
      <c r="R194" s="21"/>
      <c r="S194" s="22"/>
      <c r="T194" s="21"/>
      <c r="U194" s="21"/>
      <c r="V194" s="22"/>
      <c r="W194" s="23"/>
      <c r="X194" s="23"/>
      <c r="Y194" s="24"/>
      <c r="Z194" s="25">
        <f t="shared" si="19"/>
        <v>0</v>
      </c>
      <c r="AA194" s="25">
        <f t="shared" si="17"/>
        <v>12336.28</v>
      </c>
      <c r="AB194" s="26"/>
      <c r="AC194" s="26"/>
      <c r="AD194" s="26"/>
      <c r="AE194" s="26"/>
      <c r="AF194" s="27"/>
      <c r="AG194" s="26"/>
      <c r="AH194" s="26"/>
      <c r="AI194" s="26"/>
      <c r="AJ194" s="26"/>
      <c r="AK194" s="26"/>
      <c r="AL194" s="26"/>
    </row>
    <row r="195" spans="1:38" ht="13" x14ac:dyDescent="0.25">
      <c r="A195" s="174" t="str">
        <f t="shared" si="20"/>
        <v>[提取结果.xlsx]02-关联交易等事项统计表-新仕诚公司-2内部关联交易</v>
      </c>
      <c r="B195" s="11">
        <v>192</v>
      </c>
      <c r="C195" s="12" t="str">
        <f t="shared" si="16"/>
        <v>3级-3级</v>
      </c>
      <c r="D195" s="12" t="s">
        <v>33</v>
      </c>
      <c r="E195" s="12" t="s">
        <v>162</v>
      </c>
      <c r="F195" s="12" t="s">
        <v>33</v>
      </c>
      <c r="G195" s="12" t="s">
        <v>231</v>
      </c>
      <c r="H195" s="16"/>
      <c r="I195" s="16"/>
      <c r="J195" s="15"/>
      <c r="K195" s="14" t="s">
        <v>164</v>
      </c>
      <c r="L195" s="14" t="s">
        <v>229</v>
      </c>
      <c r="M195" s="17">
        <v>5739.83</v>
      </c>
      <c r="N195" s="89"/>
      <c r="O195" s="89"/>
      <c r="P195" s="91"/>
      <c r="Q195" s="21"/>
      <c r="R195" s="21"/>
      <c r="S195" s="22"/>
      <c r="T195" s="21"/>
      <c r="U195" s="21"/>
      <c r="V195" s="22"/>
      <c r="W195" s="23"/>
      <c r="X195" s="23"/>
      <c r="Y195" s="24"/>
      <c r="Z195" s="25">
        <f t="shared" si="19"/>
        <v>0</v>
      </c>
      <c r="AA195" s="25">
        <f t="shared" si="17"/>
        <v>5739.83</v>
      </c>
      <c r="AB195" s="26"/>
      <c r="AC195" s="26"/>
      <c r="AD195" s="26"/>
      <c r="AE195" s="26"/>
      <c r="AF195" s="27"/>
      <c r="AG195" s="26"/>
      <c r="AH195" s="26"/>
      <c r="AI195" s="26"/>
      <c r="AJ195" s="26"/>
      <c r="AK195" s="26"/>
      <c r="AL195" s="26"/>
    </row>
    <row r="196" spans="1:38" ht="13" x14ac:dyDescent="0.25">
      <c r="A196" s="174" t="str">
        <f t="shared" si="20"/>
        <v>[提取结果.xlsx]02-关联交易等事项统计表-新仕诚公司-2内部关联交易</v>
      </c>
      <c r="B196" s="11">
        <v>193</v>
      </c>
      <c r="C196" s="12" t="str">
        <f t="shared" ref="C196:C259" si="21">TEXT(D196,"000")&amp;"-"&amp;TEXT(F196,"000")</f>
        <v>3级-3级</v>
      </c>
      <c r="D196" s="12" t="s">
        <v>33</v>
      </c>
      <c r="E196" s="12" t="s">
        <v>162</v>
      </c>
      <c r="F196" s="12" t="s">
        <v>33</v>
      </c>
      <c r="G196" s="12" t="s">
        <v>114</v>
      </c>
      <c r="H196" s="16"/>
      <c r="I196" s="16"/>
      <c r="J196" s="15"/>
      <c r="K196" s="14" t="s">
        <v>164</v>
      </c>
      <c r="L196" s="14" t="s">
        <v>229</v>
      </c>
      <c r="M196" s="17">
        <v>25471.7</v>
      </c>
      <c r="N196" s="89"/>
      <c r="O196" s="89"/>
      <c r="P196" s="91"/>
      <c r="Q196" s="21"/>
      <c r="R196" s="21"/>
      <c r="S196" s="22"/>
      <c r="T196" s="21"/>
      <c r="U196" s="21"/>
      <c r="V196" s="22"/>
      <c r="W196" s="23"/>
      <c r="X196" s="23"/>
      <c r="Y196" s="24"/>
      <c r="Z196" s="25">
        <f t="shared" si="19"/>
        <v>0</v>
      </c>
      <c r="AA196" s="25">
        <f t="shared" ref="AA196:AA224" si="22">ROUND(M196+P196-S196,2)</f>
        <v>25471.7</v>
      </c>
      <c r="AB196" s="26"/>
      <c r="AC196" s="26"/>
      <c r="AD196" s="26"/>
      <c r="AE196" s="26"/>
      <c r="AF196" s="27"/>
      <c r="AG196" s="26"/>
      <c r="AH196" s="26"/>
      <c r="AI196" s="26"/>
      <c r="AJ196" s="26"/>
      <c r="AK196" s="26"/>
      <c r="AL196" s="26"/>
    </row>
    <row r="197" spans="1:38" ht="26" x14ac:dyDescent="0.25">
      <c r="A197" s="174" t="str">
        <f t="shared" si="20"/>
        <v>[提取结果.xlsx]02-关联交易等事项统计表-新仕诚公司-2内部关联交易</v>
      </c>
      <c r="B197" s="11">
        <v>194</v>
      </c>
      <c r="C197" s="12" t="str">
        <f t="shared" si="21"/>
        <v>3级-2级</v>
      </c>
      <c r="D197" s="12" t="s">
        <v>33</v>
      </c>
      <c r="E197" s="12" t="s">
        <v>162</v>
      </c>
      <c r="F197" s="12" t="s">
        <v>29</v>
      </c>
      <c r="G197" s="12" t="s">
        <v>158</v>
      </c>
      <c r="H197" s="16"/>
      <c r="I197" s="16"/>
      <c r="J197" s="15"/>
      <c r="K197" s="14" t="s">
        <v>164</v>
      </c>
      <c r="L197" s="58" t="s">
        <v>216</v>
      </c>
      <c r="M197" s="17">
        <v>264</v>
      </c>
      <c r="N197" s="89"/>
      <c r="O197" s="89"/>
      <c r="P197" s="91"/>
      <c r="Q197" s="21"/>
      <c r="R197" s="21"/>
      <c r="S197" s="22"/>
      <c r="T197" s="21"/>
      <c r="U197" s="21"/>
      <c r="V197" s="22"/>
      <c r="W197" s="23"/>
      <c r="X197" s="23"/>
      <c r="Y197" s="24"/>
      <c r="Z197" s="25">
        <f t="shared" si="19"/>
        <v>0</v>
      </c>
      <c r="AA197" s="25">
        <f t="shared" si="22"/>
        <v>264</v>
      </c>
      <c r="AB197" s="26"/>
      <c r="AC197" s="26"/>
      <c r="AD197" s="26"/>
      <c r="AE197" s="26"/>
      <c r="AF197" s="27"/>
      <c r="AG197" s="26"/>
      <c r="AH197" s="26"/>
      <c r="AI197" s="26"/>
      <c r="AJ197" s="26"/>
      <c r="AK197" s="26"/>
      <c r="AL197" s="26"/>
    </row>
    <row r="198" spans="1:38" ht="26" x14ac:dyDescent="0.25">
      <c r="A198" s="174" t="str">
        <f t="shared" si="20"/>
        <v>[提取结果.xlsx]02-关联交易等事项统计表-新仕诚公司-2内部关联交易</v>
      </c>
      <c r="B198" s="11">
        <v>195</v>
      </c>
      <c r="C198" s="12" t="str">
        <f t="shared" si="21"/>
        <v>3级-2级</v>
      </c>
      <c r="D198" s="12" t="s">
        <v>33</v>
      </c>
      <c r="E198" s="12" t="s">
        <v>162</v>
      </c>
      <c r="F198" s="12" t="s">
        <v>29</v>
      </c>
      <c r="G198" s="12" t="s">
        <v>44</v>
      </c>
      <c r="H198" s="16"/>
      <c r="I198" s="16"/>
      <c r="J198" s="15"/>
      <c r="K198" s="14" t="s">
        <v>164</v>
      </c>
      <c r="L198" s="58" t="s">
        <v>216</v>
      </c>
      <c r="M198" s="17">
        <v>336</v>
      </c>
      <c r="N198" s="89"/>
      <c r="O198" s="89"/>
      <c r="P198" s="91"/>
      <c r="Q198" s="21"/>
      <c r="R198" s="21"/>
      <c r="S198" s="22"/>
      <c r="T198" s="21"/>
      <c r="U198" s="21"/>
      <c r="V198" s="22"/>
      <c r="W198" s="23"/>
      <c r="X198" s="23"/>
      <c r="Y198" s="24"/>
      <c r="Z198" s="25">
        <f t="shared" si="19"/>
        <v>0</v>
      </c>
      <c r="AA198" s="25">
        <f t="shared" si="22"/>
        <v>336</v>
      </c>
      <c r="AB198" s="26"/>
      <c r="AC198" s="26"/>
      <c r="AD198" s="26"/>
      <c r="AE198" s="26"/>
      <c r="AF198" s="27"/>
      <c r="AG198" s="26"/>
      <c r="AH198" s="26"/>
      <c r="AI198" s="26"/>
      <c r="AJ198" s="26"/>
      <c r="AK198" s="26"/>
      <c r="AL198" s="26"/>
    </row>
    <row r="199" spans="1:38" ht="13" x14ac:dyDescent="0.25">
      <c r="A199" s="174" t="str">
        <f t="shared" si="20"/>
        <v>[提取结果.xlsx]02-关联交易等事项统计表-新仕诚公司-2内部关联交易</v>
      </c>
      <c r="B199" s="11">
        <v>196</v>
      </c>
      <c r="C199" s="12" t="str">
        <f t="shared" si="21"/>
        <v>3级-4级</v>
      </c>
      <c r="D199" s="12" t="s">
        <v>33</v>
      </c>
      <c r="E199" s="12" t="s">
        <v>232</v>
      </c>
      <c r="F199" s="12" t="s">
        <v>37</v>
      </c>
      <c r="G199" s="12" t="s">
        <v>66</v>
      </c>
      <c r="H199" s="14" t="s">
        <v>144</v>
      </c>
      <c r="I199" s="14" t="s">
        <v>210</v>
      </c>
      <c r="J199" s="15">
        <v>5148.9799999999996</v>
      </c>
      <c r="K199" s="16"/>
      <c r="L199" s="16"/>
      <c r="M199" s="17"/>
      <c r="N199" s="89"/>
      <c r="O199" s="89"/>
      <c r="P199" s="91"/>
      <c r="Q199" s="21"/>
      <c r="R199" s="21"/>
      <c r="S199" s="22"/>
      <c r="T199" s="21"/>
      <c r="U199" s="21"/>
      <c r="V199" s="22"/>
      <c r="W199" s="23"/>
      <c r="X199" s="23"/>
      <c r="Y199" s="24"/>
      <c r="Z199" s="25">
        <f t="shared" si="19"/>
        <v>5148.9799999999996</v>
      </c>
      <c r="AA199" s="25">
        <f t="shared" si="22"/>
        <v>0</v>
      </c>
      <c r="AB199" s="26"/>
      <c r="AC199" s="26"/>
      <c r="AD199" s="26"/>
      <c r="AE199" s="26"/>
      <c r="AF199" s="27"/>
      <c r="AG199" s="26"/>
      <c r="AH199" s="26"/>
      <c r="AI199" s="26"/>
      <c r="AJ199" s="26"/>
      <c r="AK199" s="26"/>
      <c r="AL199" s="26"/>
    </row>
    <row r="200" spans="1:38" ht="13" x14ac:dyDescent="0.25">
      <c r="A200" s="174" t="str">
        <f t="shared" si="20"/>
        <v>[提取结果.xlsx]02-关联交易等事项统计表-新仕诚公司-2内部关联交易</v>
      </c>
      <c r="B200" s="11">
        <v>197</v>
      </c>
      <c r="C200" s="12" t="str">
        <f t="shared" si="21"/>
        <v>3级-3级</v>
      </c>
      <c r="D200" s="12" t="s">
        <v>33</v>
      </c>
      <c r="E200" s="12" t="s">
        <v>232</v>
      </c>
      <c r="F200" s="12" t="s">
        <v>33</v>
      </c>
      <c r="G200" s="12" t="s">
        <v>159</v>
      </c>
      <c r="H200" s="14" t="s">
        <v>144</v>
      </c>
      <c r="I200" s="14" t="s">
        <v>209</v>
      </c>
      <c r="J200" s="15">
        <v>600.4</v>
      </c>
      <c r="K200" s="16"/>
      <c r="L200" s="16"/>
      <c r="M200" s="17"/>
      <c r="N200" s="89"/>
      <c r="O200" s="90"/>
      <c r="P200" s="91"/>
      <c r="Q200" s="21"/>
      <c r="R200" s="21"/>
      <c r="S200" s="22"/>
      <c r="T200" s="21"/>
      <c r="U200" s="21"/>
      <c r="V200" s="22"/>
      <c r="W200" s="23"/>
      <c r="X200" s="23"/>
      <c r="Y200" s="24"/>
      <c r="Z200" s="25">
        <f t="shared" si="19"/>
        <v>600.4</v>
      </c>
      <c r="AA200" s="25">
        <f t="shared" si="22"/>
        <v>0</v>
      </c>
      <c r="AB200" s="26"/>
      <c r="AC200" s="26"/>
      <c r="AD200" s="26"/>
      <c r="AE200" s="26"/>
      <c r="AF200" s="27"/>
      <c r="AG200" s="26"/>
      <c r="AH200" s="26"/>
      <c r="AI200" s="26"/>
      <c r="AJ200" s="26"/>
      <c r="AK200" s="26"/>
      <c r="AL200" s="26"/>
    </row>
    <row r="201" spans="1:38" ht="13" x14ac:dyDescent="0.25">
      <c r="A201" s="174" t="str">
        <f t="shared" si="20"/>
        <v>[提取结果.xlsx]02-关联交易等事项统计表-新仕诚公司-2内部关联交易</v>
      </c>
      <c r="B201" s="11">
        <v>198</v>
      </c>
      <c r="C201" s="12" t="str">
        <f t="shared" si="21"/>
        <v>3级-3级</v>
      </c>
      <c r="D201" s="12" t="s">
        <v>33</v>
      </c>
      <c r="E201" s="12" t="s">
        <v>232</v>
      </c>
      <c r="F201" s="12" t="s">
        <v>33</v>
      </c>
      <c r="G201" s="12" t="s">
        <v>159</v>
      </c>
      <c r="H201" s="14" t="s">
        <v>144</v>
      </c>
      <c r="I201" s="14" t="s">
        <v>210</v>
      </c>
      <c r="J201" s="15">
        <v>23865.74</v>
      </c>
      <c r="K201" s="16"/>
      <c r="L201" s="16"/>
      <c r="M201" s="17"/>
      <c r="N201" s="89"/>
      <c r="O201" s="90"/>
      <c r="P201" s="91"/>
      <c r="Q201" s="21"/>
      <c r="R201" s="21"/>
      <c r="S201" s="22"/>
      <c r="T201" s="21"/>
      <c r="U201" s="21"/>
      <c r="V201" s="22"/>
      <c r="W201" s="23"/>
      <c r="X201" s="23"/>
      <c r="Y201" s="24"/>
      <c r="Z201" s="25">
        <f t="shared" si="19"/>
        <v>23865.74</v>
      </c>
      <c r="AA201" s="25">
        <f t="shared" si="22"/>
        <v>0</v>
      </c>
      <c r="AB201" s="26"/>
      <c r="AC201" s="26"/>
      <c r="AD201" s="26"/>
      <c r="AE201" s="26"/>
      <c r="AF201" s="27"/>
      <c r="AG201" s="26"/>
      <c r="AH201" s="26"/>
      <c r="AI201" s="26"/>
      <c r="AJ201" s="26"/>
      <c r="AK201" s="26"/>
      <c r="AL201" s="26"/>
    </row>
    <row r="202" spans="1:38" ht="13" x14ac:dyDescent="0.25">
      <c r="A202" s="174" t="str">
        <f t="shared" si="20"/>
        <v>[提取结果.xlsx]02-关联交易等事项统计表-新仕诚公司-2内部关联交易</v>
      </c>
      <c r="B202" s="11">
        <v>199</v>
      </c>
      <c r="C202" s="12" t="str">
        <f t="shared" si="21"/>
        <v>3级-3级</v>
      </c>
      <c r="D202" s="12" t="s">
        <v>33</v>
      </c>
      <c r="E202" s="12" t="s">
        <v>232</v>
      </c>
      <c r="F202" s="12" t="s">
        <v>33</v>
      </c>
      <c r="G202" s="12" t="s">
        <v>159</v>
      </c>
      <c r="H202" s="16"/>
      <c r="I202" s="16"/>
      <c r="J202" s="15"/>
      <c r="K202" s="14" t="s">
        <v>164</v>
      </c>
      <c r="L202" s="14" t="s">
        <v>209</v>
      </c>
      <c r="M202" s="17">
        <v>20270.68</v>
      </c>
      <c r="N202" s="89"/>
      <c r="O202" s="89"/>
      <c r="P202" s="91"/>
      <c r="Q202" s="21"/>
      <c r="R202" s="21"/>
      <c r="S202" s="22"/>
      <c r="T202" s="21"/>
      <c r="U202" s="21"/>
      <c r="V202" s="22"/>
      <c r="W202" s="23"/>
      <c r="X202" s="23"/>
      <c r="Y202" s="24"/>
      <c r="Z202" s="25">
        <f t="shared" si="19"/>
        <v>0</v>
      </c>
      <c r="AA202" s="25">
        <f t="shared" si="22"/>
        <v>20270.68</v>
      </c>
      <c r="AB202" s="26"/>
      <c r="AC202" s="26"/>
      <c r="AD202" s="26"/>
      <c r="AE202" s="26"/>
      <c r="AF202" s="27"/>
      <c r="AG202" s="26"/>
      <c r="AH202" s="26"/>
      <c r="AI202" s="26"/>
      <c r="AJ202" s="26"/>
      <c r="AK202" s="26"/>
      <c r="AL202" s="26"/>
    </row>
    <row r="203" spans="1:38" ht="13" x14ac:dyDescent="0.25">
      <c r="A203" s="174" t="str">
        <f t="shared" si="20"/>
        <v>[提取结果.xlsx]02-关联交易等事项统计表-新仕诚公司-2内部关联交易</v>
      </c>
      <c r="B203" s="11">
        <v>200</v>
      </c>
      <c r="C203" s="12" t="str">
        <f t="shared" si="21"/>
        <v>3级-2级</v>
      </c>
      <c r="D203" s="12" t="s">
        <v>33</v>
      </c>
      <c r="E203" s="12" t="s">
        <v>233</v>
      </c>
      <c r="F203" s="12" t="s">
        <v>29</v>
      </c>
      <c r="G203" s="12" t="s">
        <v>163</v>
      </c>
      <c r="H203" s="16"/>
      <c r="I203" s="16"/>
      <c r="J203" s="15"/>
      <c r="K203" s="14" t="s">
        <v>164</v>
      </c>
      <c r="L203" s="14" t="s">
        <v>234</v>
      </c>
      <c r="M203" s="17">
        <v>4194.6899999999996</v>
      </c>
      <c r="N203" s="89"/>
      <c r="O203" s="89"/>
      <c r="P203" s="91"/>
      <c r="Q203" s="21"/>
      <c r="R203" s="21"/>
      <c r="S203" s="22"/>
      <c r="T203" s="21"/>
      <c r="U203" s="21"/>
      <c r="V203" s="22"/>
      <c r="W203" s="23"/>
      <c r="X203" s="23"/>
      <c r="Y203" s="24"/>
      <c r="Z203" s="25">
        <f t="shared" si="19"/>
        <v>0</v>
      </c>
      <c r="AA203" s="25">
        <f t="shared" si="22"/>
        <v>4194.6899999999996</v>
      </c>
      <c r="AB203" s="26"/>
      <c r="AC203" s="26"/>
      <c r="AD203" s="26"/>
      <c r="AE203" s="26"/>
      <c r="AF203" s="27"/>
      <c r="AG203" s="26"/>
      <c r="AH203" s="26"/>
      <c r="AI203" s="26"/>
      <c r="AJ203" s="26"/>
      <c r="AK203" s="26"/>
      <c r="AL203" s="26"/>
    </row>
    <row r="204" spans="1:38" ht="13" x14ac:dyDescent="0.25">
      <c r="A204" s="174" t="str">
        <f t="shared" si="20"/>
        <v>[提取结果.xlsx]02-关联交易等事项统计表-新仕诚公司-2内部关联交易</v>
      </c>
      <c r="B204" s="11">
        <v>201</v>
      </c>
      <c r="C204" s="12" t="str">
        <f t="shared" si="21"/>
        <v>3级-4级</v>
      </c>
      <c r="D204" s="12" t="s">
        <v>33</v>
      </c>
      <c r="E204" s="12" t="s">
        <v>233</v>
      </c>
      <c r="F204" s="12" t="s">
        <v>37</v>
      </c>
      <c r="G204" s="12" t="s">
        <v>148</v>
      </c>
      <c r="H204" s="16"/>
      <c r="I204" s="16"/>
      <c r="J204" s="15"/>
      <c r="K204" s="14" t="s">
        <v>164</v>
      </c>
      <c r="L204" s="14" t="s">
        <v>217</v>
      </c>
      <c r="M204" s="17">
        <v>1460.18</v>
      </c>
      <c r="N204" s="89"/>
      <c r="O204" s="89"/>
      <c r="P204" s="91"/>
      <c r="Q204" s="21"/>
      <c r="R204" s="21"/>
      <c r="S204" s="22"/>
      <c r="T204" s="21"/>
      <c r="U204" s="21"/>
      <c r="V204" s="22"/>
      <c r="W204" s="23"/>
      <c r="X204" s="23"/>
      <c r="Y204" s="24"/>
      <c r="Z204" s="25">
        <f t="shared" si="19"/>
        <v>0</v>
      </c>
      <c r="AA204" s="25">
        <f t="shared" si="22"/>
        <v>1460.18</v>
      </c>
      <c r="AB204" s="26"/>
      <c r="AC204" s="26"/>
      <c r="AD204" s="26"/>
      <c r="AE204" s="26"/>
      <c r="AF204" s="27"/>
      <c r="AG204" s="26"/>
      <c r="AH204" s="26"/>
      <c r="AI204" s="26"/>
      <c r="AJ204" s="26"/>
      <c r="AK204" s="26"/>
      <c r="AL204" s="26"/>
    </row>
    <row r="205" spans="1:38" ht="13" x14ac:dyDescent="0.25">
      <c r="A205" s="173" t="str">
        <f t="shared" ref="A205:A268" si="23"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205" s="11">
        <v>202</v>
      </c>
      <c r="C205" s="12" t="str">
        <f t="shared" si="21"/>
        <v>2级-4级</v>
      </c>
      <c r="D205" s="12" t="s">
        <v>87</v>
      </c>
      <c r="E205" s="12" t="s">
        <v>244</v>
      </c>
      <c r="F205" s="12" t="s">
        <v>119</v>
      </c>
      <c r="G205" s="12" t="s">
        <v>246</v>
      </c>
      <c r="H205" s="16" t="s">
        <v>144</v>
      </c>
      <c r="I205" s="16" t="s">
        <v>122</v>
      </c>
      <c r="J205" s="15">
        <v>3236609.5</v>
      </c>
      <c r="K205" s="16"/>
      <c r="L205" s="16"/>
      <c r="M205" s="17"/>
      <c r="N205" s="89"/>
      <c r="O205" s="90"/>
      <c r="P205" s="91"/>
      <c r="Q205" s="21"/>
      <c r="R205" s="21"/>
      <c r="S205" s="22"/>
      <c r="T205" s="21"/>
      <c r="U205" s="21"/>
      <c r="V205" s="22"/>
      <c r="W205" s="23"/>
      <c r="X205" s="23"/>
      <c r="Y205" s="24"/>
      <c r="Z205" s="25">
        <f t="shared" si="19"/>
        <v>3236609.5</v>
      </c>
      <c r="AA205" s="25">
        <f t="shared" si="22"/>
        <v>0</v>
      </c>
      <c r="AB205" s="26"/>
      <c r="AC205" s="26"/>
      <c r="AD205" s="26"/>
      <c r="AE205" s="26"/>
      <c r="AF205" s="27"/>
      <c r="AG205" s="26"/>
      <c r="AH205" s="26"/>
      <c r="AI205" s="26"/>
      <c r="AJ205" s="26"/>
      <c r="AK205" s="26"/>
      <c r="AL205" s="26"/>
    </row>
    <row r="206" spans="1:38" ht="13" x14ac:dyDescent="0.25">
      <c r="A206" s="174" t="str">
        <f t="shared" si="23"/>
        <v>[提取结果.xlsx]02-关联交易等事项统计表-资产公司-2内部关联交易</v>
      </c>
      <c r="B206" s="11">
        <v>203</v>
      </c>
      <c r="C206" s="12" t="str">
        <f t="shared" si="21"/>
        <v>2级-4级</v>
      </c>
      <c r="D206" s="12" t="s">
        <v>87</v>
      </c>
      <c r="E206" s="12" t="s">
        <v>244</v>
      </c>
      <c r="F206" s="12" t="s">
        <v>119</v>
      </c>
      <c r="G206" s="178" t="s">
        <v>247</v>
      </c>
      <c r="H206" s="16" t="s">
        <v>144</v>
      </c>
      <c r="I206" s="16" t="s">
        <v>122</v>
      </c>
      <c r="J206" s="15">
        <v>104708.66</v>
      </c>
      <c r="K206" s="16"/>
      <c r="L206" s="16"/>
      <c r="M206" s="17"/>
      <c r="N206" s="89"/>
      <c r="O206" s="90"/>
      <c r="P206" s="91"/>
      <c r="Q206" s="21"/>
      <c r="R206" s="21"/>
      <c r="S206" s="22"/>
      <c r="T206" s="21"/>
      <c r="U206" s="21"/>
      <c r="V206" s="22"/>
      <c r="W206" s="23"/>
      <c r="X206" s="23"/>
      <c r="Y206" s="24"/>
      <c r="Z206" s="25">
        <f t="shared" si="19"/>
        <v>104708.66</v>
      </c>
      <c r="AA206" s="25">
        <f t="shared" si="22"/>
        <v>0</v>
      </c>
      <c r="AB206" s="26"/>
      <c r="AC206" s="26"/>
      <c r="AD206" s="26"/>
      <c r="AE206" s="26"/>
      <c r="AF206" s="27"/>
      <c r="AG206" s="26"/>
      <c r="AH206" s="26"/>
      <c r="AI206" s="26"/>
      <c r="AJ206" s="26"/>
      <c r="AK206" s="26"/>
      <c r="AL206" s="26"/>
    </row>
    <row r="207" spans="1:38" ht="13" x14ac:dyDescent="0.25">
      <c r="A207" s="174" t="str">
        <f t="shared" si="23"/>
        <v>[提取结果.xlsx]02-关联交易等事项统计表-资产公司-2内部关联交易</v>
      </c>
      <c r="B207" s="11">
        <v>204</v>
      </c>
      <c r="C207" s="12" t="str">
        <f t="shared" si="21"/>
        <v>2级-1级</v>
      </c>
      <c r="D207" s="12" t="s">
        <v>87</v>
      </c>
      <c r="E207" s="12" t="s">
        <v>244</v>
      </c>
      <c r="F207" s="12" t="s">
        <v>248</v>
      </c>
      <c r="G207" s="13" t="s">
        <v>180</v>
      </c>
      <c r="H207" s="16" t="s">
        <v>99</v>
      </c>
      <c r="I207" s="16" t="s">
        <v>32</v>
      </c>
      <c r="J207" s="15">
        <v>77830.19</v>
      </c>
      <c r="K207" s="16"/>
      <c r="L207" s="16"/>
      <c r="M207" s="17"/>
      <c r="N207" s="89"/>
      <c r="O207" s="90"/>
      <c r="P207" s="91"/>
      <c r="Q207" s="21"/>
      <c r="R207" s="21"/>
      <c r="S207" s="22"/>
      <c r="T207" s="21"/>
      <c r="U207" s="21"/>
      <c r="V207" s="22"/>
      <c r="W207" s="23"/>
      <c r="X207" s="23"/>
      <c r="Y207" s="24"/>
      <c r="Z207" s="25">
        <f t="shared" si="19"/>
        <v>77830.19</v>
      </c>
      <c r="AA207" s="25">
        <f t="shared" si="22"/>
        <v>0</v>
      </c>
      <c r="AB207" s="26"/>
      <c r="AC207" s="26"/>
      <c r="AD207" s="26"/>
      <c r="AE207" s="26"/>
      <c r="AF207" s="27"/>
      <c r="AG207" s="26"/>
      <c r="AH207" s="26"/>
      <c r="AI207" s="26"/>
      <c r="AJ207" s="26"/>
      <c r="AK207" s="26"/>
      <c r="AL207" s="26"/>
    </row>
    <row r="208" spans="1:38" ht="13" x14ac:dyDescent="0.25">
      <c r="A208" s="174" t="str">
        <f t="shared" si="23"/>
        <v>[提取结果.xlsx]02-关联交易等事项统计表-资产公司-2内部关联交易</v>
      </c>
      <c r="B208" s="11">
        <v>205</v>
      </c>
      <c r="C208" s="12" t="str">
        <f t="shared" si="21"/>
        <v>2级-4级</v>
      </c>
      <c r="D208" s="12" t="s">
        <v>87</v>
      </c>
      <c r="E208" s="12" t="s">
        <v>244</v>
      </c>
      <c r="F208" s="12" t="s">
        <v>119</v>
      </c>
      <c r="G208" s="178" t="s">
        <v>247</v>
      </c>
      <c r="H208" s="16"/>
      <c r="I208" s="16"/>
      <c r="J208" s="15"/>
      <c r="K208" s="16" t="s">
        <v>164</v>
      </c>
      <c r="L208" s="16" t="s">
        <v>249</v>
      </c>
      <c r="M208" s="17">
        <v>1900894.64</v>
      </c>
      <c r="N208" s="89"/>
      <c r="O208" s="90"/>
      <c r="P208" s="91"/>
      <c r="Q208" s="21"/>
      <c r="R208" s="21"/>
      <c r="S208" s="22"/>
      <c r="T208" s="21"/>
      <c r="U208" s="21"/>
      <c r="V208" s="22"/>
      <c r="W208" s="23"/>
      <c r="X208" s="23"/>
      <c r="Y208" s="24"/>
      <c r="Z208" s="25">
        <f t="shared" si="19"/>
        <v>0</v>
      </c>
      <c r="AA208" s="25">
        <f t="shared" si="22"/>
        <v>1900894.64</v>
      </c>
      <c r="AB208" s="26"/>
      <c r="AC208" s="26"/>
      <c r="AD208" s="26"/>
      <c r="AE208" s="26"/>
      <c r="AF208" s="27"/>
      <c r="AG208" s="26"/>
      <c r="AH208" s="26"/>
      <c r="AI208" s="26"/>
      <c r="AJ208" s="26"/>
      <c r="AK208" s="26"/>
      <c r="AL208" s="26"/>
    </row>
    <row r="209" spans="1:38" ht="13" x14ac:dyDescent="0.25">
      <c r="A209" s="174" t="str">
        <f t="shared" si="23"/>
        <v>[提取结果.xlsx]02-关联交易等事项统计表-资产公司-2内部关联交易</v>
      </c>
      <c r="B209" s="11">
        <v>206</v>
      </c>
      <c r="C209" s="12" t="str">
        <f t="shared" si="21"/>
        <v>2级-3级</v>
      </c>
      <c r="D209" s="12" t="s">
        <v>87</v>
      </c>
      <c r="E209" s="12" t="s">
        <v>244</v>
      </c>
      <c r="F209" s="12" t="s">
        <v>79</v>
      </c>
      <c r="G209" s="13" t="s">
        <v>251</v>
      </c>
      <c r="H209" s="16"/>
      <c r="I209" s="16"/>
      <c r="J209" s="15"/>
      <c r="K209" s="16" t="s">
        <v>68</v>
      </c>
      <c r="L209" s="16" t="s">
        <v>252</v>
      </c>
      <c r="M209" s="17">
        <v>49811.32</v>
      </c>
      <c r="N209" s="89"/>
      <c r="O209" s="89"/>
      <c r="P209" s="91"/>
      <c r="Q209" s="21"/>
      <c r="R209" s="21"/>
      <c r="S209" s="22"/>
      <c r="T209" s="21"/>
      <c r="U209" s="21"/>
      <c r="V209" s="22"/>
      <c r="W209" s="23"/>
      <c r="X209" s="23"/>
      <c r="Y209" s="24"/>
      <c r="Z209" s="25">
        <f t="shared" si="19"/>
        <v>0</v>
      </c>
      <c r="AA209" s="25">
        <f t="shared" si="22"/>
        <v>49811.32</v>
      </c>
      <c r="AB209" s="26"/>
      <c r="AC209" s="26"/>
      <c r="AD209" s="26"/>
      <c r="AE209" s="26"/>
      <c r="AF209" s="27"/>
      <c r="AG209" s="26"/>
      <c r="AH209" s="26"/>
      <c r="AI209" s="26"/>
      <c r="AJ209" s="26"/>
      <c r="AK209" s="26"/>
      <c r="AL209" s="26"/>
    </row>
    <row r="210" spans="1:38" ht="13" x14ac:dyDescent="0.25">
      <c r="A210" s="174" t="str">
        <f t="shared" si="23"/>
        <v>[提取结果.xlsx]02-关联交易等事项统计表-资产公司-2内部关联交易</v>
      </c>
      <c r="B210" s="11">
        <v>207</v>
      </c>
      <c r="C210" s="12" t="str">
        <f t="shared" si="21"/>
        <v>2级-1级</v>
      </c>
      <c r="D210" s="12" t="s">
        <v>29</v>
      </c>
      <c r="E210" s="12" t="s">
        <v>39</v>
      </c>
      <c r="F210" s="12" t="s">
        <v>27</v>
      </c>
      <c r="G210" s="12" t="s">
        <v>28</v>
      </c>
      <c r="H210" s="16"/>
      <c r="I210" s="16"/>
      <c r="J210" s="15"/>
      <c r="K210" s="49" t="s">
        <v>253</v>
      </c>
      <c r="L210" s="49" t="s">
        <v>254</v>
      </c>
      <c r="M210" s="65">
        <v>263100</v>
      </c>
      <c r="N210" s="89"/>
      <c r="O210" s="90"/>
      <c r="P210" s="91"/>
      <c r="Q210" s="66"/>
      <c r="R210" s="66"/>
      <c r="S210" s="67"/>
      <c r="T210" s="66"/>
      <c r="U210" s="66"/>
      <c r="V210" s="67"/>
      <c r="W210" s="68"/>
      <c r="X210" s="68"/>
      <c r="Y210" s="69"/>
      <c r="Z210" s="70">
        <f t="shared" ref="Z210:Z224" si="24">ROUND(J210-V210-Y210,2)</f>
        <v>0</v>
      </c>
      <c r="AA210" s="70">
        <f t="shared" si="22"/>
        <v>263100</v>
      </c>
      <c r="AB210" s="71"/>
      <c r="AC210" s="71"/>
      <c r="AD210" s="71"/>
      <c r="AE210" s="71"/>
      <c r="AF210" s="72"/>
      <c r="AG210" s="71"/>
      <c r="AH210" s="71"/>
      <c r="AI210" s="71"/>
      <c r="AJ210" s="71"/>
      <c r="AK210" s="71"/>
      <c r="AL210" s="71"/>
    </row>
    <row r="211" spans="1:38" ht="13" x14ac:dyDescent="0.25">
      <c r="A211" s="174" t="str">
        <f t="shared" si="23"/>
        <v>[提取结果.xlsx]02-关联交易等事项统计表-资产公司-2内部关联交易</v>
      </c>
      <c r="B211" s="11">
        <v>208</v>
      </c>
      <c r="C211" s="12" t="str">
        <f t="shared" si="21"/>
        <v>2级-2级</v>
      </c>
      <c r="D211" s="12" t="s">
        <v>29</v>
      </c>
      <c r="E211" s="12" t="s">
        <v>39</v>
      </c>
      <c r="F211" s="12" t="s">
        <v>29</v>
      </c>
      <c r="G211" s="12" t="s">
        <v>44</v>
      </c>
      <c r="H211" s="16"/>
      <c r="I211" s="16"/>
      <c r="J211" s="15"/>
      <c r="K211" s="49" t="s">
        <v>253</v>
      </c>
      <c r="L211" s="49" t="s">
        <v>254</v>
      </c>
      <c r="M211" s="65">
        <v>263100</v>
      </c>
      <c r="N211" s="89"/>
      <c r="O211" s="90"/>
      <c r="P211" s="91"/>
      <c r="Q211" s="66"/>
      <c r="R211" s="66"/>
      <c r="S211" s="67"/>
      <c r="T211" s="66"/>
      <c r="U211" s="66"/>
      <c r="V211" s="67"/>
      <c r="W211" s="68"/>
      <c r="X211" s="68"/>
      <c r="Y211" s="69"/>
      <c r="Z211" s="70">
        <f t="shared" si="24"/>
        <v>0</v>
      </c>
      <c r="AA211" s="70">
        <f t="shared" si="22"/>
        <v>263100</v>
      </c>
      <c r="AB211" s="71"/>
      <c r="AC211" s="71"/>
      <c r="AD211" s="71"/>
      <c r="AE211" s="71"/>
      <c r="AF211" s="72"/>
      <c r="AG211" s="71"/>
      <c r="AH211" s="71"/>
      <c r="AI211" s="71"/>
      <c r="AJ211" s="71"/>
      <c r="AK211" s="71"/>
      <c r="AL211" s="71"/>
    </row>
    <row r="212" spans="1:38" ht="13" x14ac:dyDescent="0.25">
      <c r="A212" s="174" t="str">
        <f t="shared" si="23"/>
        <v>[提取结果.xlsx]02-关联交易等事项统计表-资产公司-2内部关联交易</v>
      </c>
      <c r="B212" s="11">
        <v>209</v>
      </c>
      <c r="C212" s="12" t="str">
        <f t="shared" si="21"/>
        <v>2级-4级</v>
      </c>
      <c r="D212" s="12" t="s">
        <v>29</v>
      </c>
      <c r="E212" s="12" t="s">
        <v>39</v>
      </c>
      <c r="F212" s="12" t="s">
        <v>37</v>
      </c>
      <c r="G212" s="12" t="s">
        <v>42</v>
      </c>
      <c r="H212" s="16"/>
      <c r="I212" s="16"/>
      <c r="J212" s="15"/>
      <c r="K212" s="73" t="s">
        <v>255</v>
      </c>
      <c r="L212" s="73" t="s">
        <v>256</v>
      </c>
      <c r="M212" s="65">
        <v>233551</v>
      </c>
      <c r="N212" s="89"/>
      <c r="O212" s="90"/>
      <c r="P212" s="91"/>
      <c r="Q212" s="66"/>
      <c r="R212" s="66"/>
      <c r="S212" s="67"/>
      <c r="T212" s="66"/>
      <c r="U212" s="66"/>
      <c r="V212" s="67"/>
      <c r="W212" s="68"/>
      <c r="X212" s="68"/>
      <c r="Y212" s="69"/>
      <c r="Z212" s="70">
        <f t="shared" si="24"/>
        <v>0</v>
      </c>
      <c r="AA212" s="70">
        <f t="shared" si="22"/>
        <v>233551</v>
      </c>
      <c r="AB212" s="71"/>
      <c r="AC212" s="71"/>
      <c r="AD212" s="71"/>
      <c r="AE212" s="71"/>
      <c r="AF212" s="72"/>
      <c r="AG212" s="71"/>
      <c r="AH212" s="71"/>
      <c r="AI212" s="71"/>
      <c r="AJ212" s="71"/>
      <c r="AK212" s="71"/>
      <c r="AL212" s="71"/>
    </row>
    <row r="213" spans="1:38" ht="13" x14ac:dyDescent="0.25">
      <c r="A213" s="174" t="str">
        <f t="shared" si="23"/>
        <v>[提取结果.xlsx]02-关联交易等事项统计表-资产公司-2内部关联交易</v>
      </c>
      <c r="B213" s="11">
        <v>210</v>
      </c>
      <c r="C213" s="12" t="str">
        <f t="shared" si="21"/>
        <v>2级-4级</v>
      </c>
      <c r="D213" s="12" t="s">
        <v>29</v>
      </c>
      <c r="E213" s="12" t="s">
        <v>39</v>
      </c>
      <c r="F213" s="12" t="s">
        <v>37</v>
      </c>
      <c r="G213" s="12" t="s">
        <v>42</v>
      </c>
      <c r="H213" s="16"/>
      <c r="I213" s="16"/>
      <c r="J213" s="15"/>
      <c r="K213" s="49" t="s">
        <v>257</v>
      </c>
      <c r="L213" s="73" t="s">
        <v>258</v>
      </c>
      <c r="M213" s="65">
        <v>136605</v>
      </c>
      <c r="N213" s="89"/>
      <c r="O213" s="90"/>
      <c r="P213" s="91"/>
      <c r="Q213" s="66"/>
      <c r="R213" s="66"/>
      <c r="S213" s="67"/>
      <c r="T213" s="66"/>
      <c r="U213" s="66"/>
      <c r="V213" s="67"/>
      <c r="W213" s="68"/>
      <c r="X213" s="68"/>
      <c r="Y213" s="69"/>
      <c r="Z213" s="70">
        <f t="shared" si="24"/>
        <v>0</v>
      </c>
      <c r="AA213" s="70">
        <f t="shared" si="22"/>
        <v>136605</v>
      </c>
      <c r="AB213" s="71"/>
      <c r="AC213" s="71"/>
      <c r="AD213" s="71"/>
      <c r="AE213" s="71"/>
      <c r="AF213" s="72"/>
      <c r="AG213" s="71"/>
      <c r="AH213" s="71"/>
      <c r="AI213" s="71"/>
      <c r="AJ213" s="71"/>
      <c r="AK213" s="71"/>
      <c r="AL213" s="71"/>
    </row>
    <row r="214" spans="1:38" ht="13" x14ac:dyDescent="0.25">
      <c r="A214" s="174" t="str">
        <f t="shared" si="23"/>
        <v>[提取结果.xlsx]02-关联交易等事项统计表-资产公司-2内部关联交易</v>
      </c>
      <c r="B214" s="11">
        <v>211</v>
      </c>
      <c r="C214" s="12" t="str">
        <f t="shared" si="21"/>
        <v>2级-4级</v>
      </c>
      <c r="D214" s="12" t="s">
        <v>29</v>
      </c>
      <c r="E214" s="12" t="s">
        <v>259</v>
      </c>
      <c r="F214" s="12" t="s">
        <v>37</v>
      </c>
      <c r="G214" s="12" t="s">
        <v>42</v>
      </c>
      <c r="H214" s="14" t="s">
        <v>260</v>
      </c>
      <c r="I214" s="16"/>
      <c r="J214" s="15">
        <v>413717.3</v>
      </c>
      <c r="K214" s="14" t="s">
        <v>261</v>
      </c>
      <c r="L214" s="16"/>
      <c r="M214" s="17">
        <v>816125.61</v>
      </c>
      <c r="N214" s="89"/>
      <c r="O214" s="90"/>
      <c r="P214" s="91"/>
      <c r="Q214" s="66"/>
      <c r="R214" s="66"/>
      <c r="S214" s="67"/>
      <c r="T214" s="66"/>
      <c r="U214" s="66"/>
      <c r="V214" s="67"/>
      <c r="W214" s="68"/>
      <c r="X214" s="68"/>
      <c r="Y214" s="69"/>
      <c r="Z214" s="70">
        <f t="shared" si="24"/>
        <v>413717.3</v>
      </c>
      <c r="AA214" s="70">
        <f t="shared" si="22"/>
        <v>816125.61</v>
      </c>
      <c r="AB214" s="71"/>
      <c r="AC214" s="71"/>
      <c r="AD214" s="71"/>
      <c r="AE214" s="71"/>
      <c r="AF214" s="72"/>
      <c r="AG214" s="71"/>
      <c r="AH214" s="71"/>
      <c r="AI214" s="71"/>
      <c r="AJ214" s="71"/>
      <c r="AK214" s="71"/>
      <c r="AL214" s="71"/>
    </row>
    <row r="215" spans="1:38" ht="13" x14ac:dyDescent="0.25">
      <c r="A215" s="174" t="str">
        <f t="shared" si="23"/>
        <v>[提取结果.xlsx]02-关联交易等事项统计表-资产公司-2内部关联交易</v>
      </c>
      <c r="B215" s="11">
        <v>212</v>
      </c>
      <c r="C215" s="12" t="str">
        <f t="shared" si="21"/>
        <v>2级-2级</v>
      </c>
      <c r="D215" s="12" t="s">
        <v>29</v>
      </c>
      <c r="E215" s="12" t="s">
        <v>259</v>
      </c>
      <c r="F215" s="12" t="s">
        <v>29</v>
      </c>
      <c r="G215" s="12" t="s">
        <v>64</v>
      </c>
      <c r="H215" s="16"/>
      <c r="I215" s="16"/>
      <c r="J215" s="15"/>
      <c r="K215" s="14" t="s">
        <v>262</v>
      </c>
      <c r="L215" s="16"/>
      <c r="M215" s="17">
        <v>376415.04</v>
      </c>
      <c r="N215" s="89"/>
      <c r="O215" s="90"/>
      <c r="P215" s="91"/>
      <c r="Q215" s="66"/>
      <c r="R215" s="66"/>
      <c r="S215" s="67"/>
      <c r="T215" s="66"/>
      <c r="U215" s="66"/>
      <c r="V215" s="67"/>
      <c r="W215" s="68"/>
      <c r="X215" s="68"/>
      <c r="Y215" s="69"/>
      <c r="Z215" s="70">
        <f t="shared" si="24"/>
        <v>0</v>
      </c>
      <c r="AA215" s="70">
        <f t="shared" si="22"/>
        <v>376415.04</v>
      </c>
      <c r="AB215" s="71"/>
      <c r="AC215" s="71"/>
      <c r="AD215" s="71"/>
      <c r="AE215" s="71"/>
      <c r="AF215" s="72"/>
      <c r="AG215" s="71"/>
      <c r="AH215" s="71"/>
      <c r="AI215" s="71"/>
      <c r="AJ215" s="71"/>
      <c r="AK215" s="71"/>
      <c r="AL215" s="71"/>
    </row>
    <row r="216" spans="1:38" ht="13" x14ac:dyDescent="0.25">
      <c r="A216" s="174" t="str">
        <f t="shared" si="23"/>
        <v>[提取结果.xlsx]02-关联交易等事项统计表-资产公司-2内部关联交易</v>
      </c>
      <c r="B216" s="11">
        <v>213</v>
      </c>
      <c r="C216" s="12" t="str">
        <f t="shared" si="21"/>
        <v>2级-2级</v>
      </c>
      <c r="D216" s="12" t="s">
        <v>29</v>
      </c>
      <c r="E216" s="12" t="s">
        <v>259</v>
      </c>
      <c r="F216" s="12" t="s">
        <v>29</v>
      </c>
      <c r="G216" s="12" t="s">
        <v>48</v>
      </c>
      <c r="H216" s="16"/>
      <c r="I216" s="16"/>
      <c r="J216" s="15"/>
      <c r="K216" s="14" t="s">
        <v>262</v>
      </c>
      <c r="L216" s="16"/>
      <c r="M216" s="17">
        <v>3414622.57</v>
      </c>
      <c r="N216" s="89"/>
      <c r="O216" s="90"/>
      <c r="P216" s="91"/>
      <c r="Q216" s="66"/>
      <c r="R216" s="66"/>
      <c r="S216" s="67"/>
      <c r="T216" s="66"/>
      <c r="U216" s="66"/>
      <c r="V216" s="67"/>
      <c r="W216" s="68"/>
      <c r="X216" s="68"/>
      <c r="Y216" s="69"/>
      <c r="Z216" s="70">
        <f t="shared" si="24"/>
        <v>0</v>
      </c>
      <c r="AA216" s="70">
        <f t="shared" si="22"/>
        <v>3414622.57</v>
      </c>
      <c r="AB216" s="71"/>
      <c r="AC216" s="71"/>
      <c r="AD216" s="71"/>
      <c r="AE216" s="71"/>
      <c r="AF216" s="72"/>
      <c r="AG216" s="71"/>
      <c r="AH216" s="71"/>
      <c r="AI216" s="71"/>
      <c r="AJ216" s="71"/>
      <c r="AK216" s="71"/>
      <c r="AL216" s="71"/>
    </row>
    <row r="217" spans="1:38" ht="13" x14ac:dyDescent="0.25">
      <c r="A217" s="174" t="str">
        <f t="shared" si="23"/>
        <v>[提取结果.xlsx]02-关联交易等事项统计表-资产公司-2内部关联交易</v>
      </c>
      <c r="B217" s="11">
        <v>214</v>
      </c>
      <c r="C217" s="12" t="str">
        <f t="shared" si="21"/>
        <v>2级-2级</v>
      </c>
      <c r="D217" s="12" t="s">
        <v>29</v>
      </c>
      <c r="E217" s="12" t="s">
        <v>259</v>
      </c>
      <c r="F217" s="12" t="s">
        <v>29</v>
      </c>
      <c r="G217" s="12" t="s">
        <v>131</v>
      </c>
      <c r="H217" s="14" t="s">
        <v>263</v>
      </c>
      <c r="I217" s="16"/>
      <c r="J217" s="15">
        <v>346019.89</v>
      </c>
      <c r="K217" s="16"/>
      <c r="L217" s="16"/>
      <c r="M217" s="17"/>
      <c r="N217" s="89"/>
      <c r="O217" s="90"/>
      <c r="P217" s="91"/>
      <c r="Q217" s="66"/>
      <c r="R217" s="66"/>
      <c r="S217" s="67"/>
      <c r="T217" s="66"/>
      <c r="U217" s="66"/>
      <c r="V217" s="67"/>
      <c r="W217" s="68"/>
      <c r="X217" s="68"/>
      <c r="Y217" s="69"/>
      <c r="Z217" s="70">
        <f t="shared" si="24"/>
        <v>346019.89</v>
      </c>
      <c r="AA217" s="70">
        <f t="shared" si="22"/>
        <v>0</v>
      </c>
      <c r="AB217" s="71"/>
      <c r="AC217" s="71"/>
      <c r="AD217" s="71"/>
      <c r="AE217" s="71"/>
      <c r="AF217" s="72"/>
      <c r="AG217" s="71"/>
      <c r="AH217" s="71"/>
      <c r="AI217" s="71"/>
      <c r="AJ217" s="71"/>
      <c r="AK217" s="71"/>
      <c r="AL217" s="71"/>
    </row>
    <row r="218" spans="1:38" ht="13" x14ac:dyDescent="0.25">
      <c r="A218" s="174" t="str">
        <f t="shared" si="23"/>
        <v>[提取结果.xlsx]02-关联交易等事项统计表-资产公司-2内部关联交易</v>
      </c>
      <c r="B218" s="11">
        <v>215</v>
      </c>
      <c r="C218" s="12" t="str">
        <f t="shared" si="21"/>
        <v>2级-3级</v>
      </c>
      <c r="D218" s="12" t="s">
        <v>29</v>
      </c>
      <c r="E218" s="12" t="s">
        <v>259</v>
      </c>
      <c r="F218" s="12" t="s">
        <v>33</v>
      </c>
      <c r="G218" s="12" t="s">
        <v>264</v>
      </c>
      <c r="H218" s="16"/>
      <c r="I218" s="16"/>
      <c r="J218" s="15"/>
      <c r="K218" s="14" t="s">
        <v>262</v>
      </c>
      <c r="L218" s="16"/>
      <c r="M218" s="17">
        <v>49528.3</v>
      </c>
      <c r="N218" s="89"/>
      <c r="O218" s="89"/>
      <c r="P218" s="91"/>
      <c r="Q218" s="66"/>
      <c r="R218" s="66"/>
      <c r="S218" s="67"/>
      <c r="T218" s="66"/>
      <c r="U218" s="66"/>
      <c r="V218" s="67"/>
      <c r="W218" s="68"/>
      <c r="X218" s="68"/>
      <c r="Y218" s="69"/>
      <c r="Z218" s="70">
        <f t="shared" si="24"/>
        <v>0</v>
      </c>
      <c r="AA218" s="70">
        <f t="shared" si="22"/>
        <v>49528.3</v>
      </c>
      <c r="AB218" s="71"/>
      <c r="AC218" s="71"/>
      <c r="AD218" s="71"/>
      <c r="AE218" s="71"/>
      <c r="AF218" s="72"/>
      <c r="AG218" s="71"/>
      <c r="AH218" s="71"/>
      <c r="AI218" s="71"/>
      <c r="AJ218" s="71"/>
      <c r="AK218" s="71"/>
      <c r="AL218" s="71"/>
    </row>
    <row r="219" spans="1:38" ht="13" x14ac:dyDescent="0.25">
      <c r="A219" s="174" t="str">
        <f t="shared" si="23"/>
        <v>[提取结果.xlsx]02-关联交易等事项统计表-资产公司-2内部关联交易</v>
      </c>
      <c r="B219" s="11">
        <v>216</v>
      </c>
      <c r="C219" s="12" t="str">
        <f t="shared" si="21"/>
        <v>2级-2级</v>
      </c>
      <c r="D219" s="12" t="s">
        <v>29</v>
      </c>
      <c r="E219" s="12" t="s">
        <v>265</v>
      </c>
      <c r="F219" s="12" t="s">
        <v>29</v>
      </c>
      <c r="G219" s="12" t="s">
        <v>266</v>
      </c>
      <c r="H219" s="14" t="s">
        <v>267</v>
      </c>
      <c r="I219" s="16" t="s">
        <v>268</v>
      </c>
      <c r="J219" s="15">
        <f>120000*0.82933</f>
        <v>99519.6</v>
      </c>
      <c r="K219" s="16"/>
      <c r="L219" s="16"/>
      <c r="M219" s="17"/>
      <c r="N219" s="89"/>
      <c r="O219" s="90"/>
      <c r="P219" s="91"/>
      <c r="Q219" s="66"/>
      <c r="R219" s="66"/>
      <c r="S219" s="67"/>
      <c r="T219" s="66" t="s">
        <v>68</v>
      </c>
      <c r="U219" s="66" t="s">
        <v>269</v>
      </c>
      <c r="V219" s="67">
        <v>99519.6</v>
      </c>
      <c r="W219" s="68"/>
      <c r="X219" s="68"/>
      <c r="Y219" s="69"/>
      <c r="Z219" s="70">
        <f t="shared" si="24"/>
        <v>0</v>
      </c>
      <c r="AA219" s="70">
        <f t="shared" si="22"/>
        <v>0</v>
      </c>
      <c r="AB219" s="71"/>
      <c r="AC219" s="71"/>
      <c r="AD219" s="71"/>
      <c r="AE219" s="71"/>
      <c r="AF219" s="72"/>
      <c r="AG219" s="71"/>
      <c r="AH219" s="71"/>
      <c r="AI219" s="71"/>
      <c r="AJ219" s="71"/>
      <c r="AK219" s="71"/>
      <c r="AL219" s="71"/>
    </row>
    <row r="220" spans="1:38" ht="13" x14ac:dyDescent="0.25">
      <c r="A220" s="174" t="str">
        <f t="shared" si="23"/>
        <v>[提取结果.xlsx]02-关联交易等事项统计表-资产公司-2内部关联交易</v>
      </c>
      <c r="B220" s="11">
        <v>217</v>
      </c>
      <c r="C220" s="12" t="str">
        <f t="shared" si="21"/>
        <v>2级-2级</v>
      </c>
      <c r="D220" s="12" t="s">
        <v>29</v>
      </c>
      <c r="E220" s="12" t="s">
        <v>266</v>
      </c>
      <c r="F220" s="12" t="s">
        <v>29</v>
      </c>
      <c r="G220" s="12" t="s">
        <v>265</v>
      </c>
      <c r="H220" s="16"/>
      <c r="I220" s="16"/>
      <c r="J220" s="15"/>
      <c r="K220" s="14" t="s">
        <v>68</v>
      </c>
      <c r="L220" s="14" t="s">
        <v>269</v>
      </c>
      <c r="M220" s="15">
        <f>120000*0.82933</f>
        <v>99519.6</v>
      </c>
      <c r="N220" s="89"/>
      <c r="O220" s="90"/>
      <c r="P220" s="91"/>
      <c r="Q220" s="66" t="s">
        <v>267</v>
      </c>
      <c r="R220" s="66" t="s">
        <v>268</v>
      </c>
      <c r="S220" s="67">
        <v>99519.6</v>
      </c>
      <c r="T220" s="66"/>
      <c r="U220" s="66"/>
      <c r="V220" s="67"/>
      <c r="W220" s="68"/>
      <c r="X220" s="68"/>
      <c r="Y220" s="69"/>
      <c r="Z220" s="70">
        <f t="shared" si="24"/>
        <v>0</v>
      </c>
      <c r="AA220" s="70">
        <f t="shared" si="22"/>
        <v>0</v>
      </c>
      <c r="AB220" s="71"/>
      <c r="AC220" s="71"/>
      <c r="AD220" s="71"/>
      <c r="AE220" s="71"/>
      <c r="AF220" s="72"/>
      <c r="AG220" s="71"/>
      <c r="AH220" s="71"/>
      <c r="AI220" s="71"/>
      <c r="AJ220" s="71"/>
      <c r="AK220" s="71"/>
      <c r="AL220" s="71"/>
    </row>
    <row r="221" spans="1:38" ht="13" x14ac:dyDescent="0.25">
      <c r="A221" s="174" t="str">
        <f t="shared" si="23"/>
        <v>[提取结果.xlsx]02-关联交易等事项统计表-资产公司-2内部关联交易</v>
      </c>
      <c r="B221" s="11">
        <v>218</v>
      </c>
      <c r="C221" s="12" t="str">
        <f t="shared" si="21"/>
        <v>3级-2级</v>
      </c>
      <c r="D221" s="12" t="s">
        <v>33</v>
      </c>
      <c r="E221" s="12" t="s">
        <v>270</v>
      </c>
      <c r="F221" s="12" t="s">
        <v>29</v>
      </c>
      <c r="G221" s="12" t="s">
        <v>44</v>
      </c>
      <c r="H221" s="16" t="s">
        <v>99</v>
      </c>
      <c r="I221" s="16" t="s">
        <v>271</v>
      </c>
      <c r="J221" s="15">
        <v>1176772.44</v>
      </c>
      <c r="K221" s="16"/>
      <c r="L221" s="16"/>
      <c r="M221" s="17"/>
      <c r="N221" s="89"/>
      <c r="O221" s="90"/>
      <c r="P221" s="91"/>
      <c r="Q221" s="66"/>
      <c r="R221" s="66"/>
      <c r="S221" s="67"/>
      <c r="T221" s="66"/>
      <c r="U221" s="66"/>
      <c r="V221" s="67"/>
      <c r="W221" s="68"/>
      <c r="X221" s="68"/>
      <c r="Y221" s="69"/>
      <c r="Z221" s="70">
        <f t="shared" si="24"/>
        <v>1176772.44</v>
      </c>
      <c r="AA221" s="70">
        <f t="shared" si="22"/>
        <v>0</v>
      </c>
      <c r="AB221" s="71"/>
      <c r="AC221" s="71"/>
      <c r="AD221" s="71"/>
      <c r="AE221" s="71"/>
      <c r="AF221" s="72"/>
      <c r="AG221" s="71"/>
      <c r="AH221" s="71"/>
      <c r="AI221" s="71"/>
      <c r="AJ221" s="71"/>
      <c r="AK221" s="71"/>
      <c r="AL221" s="71"/>
    </row>
    <row r="222" spans="1:38" ht="13" x14ac:dyDescent="0.25">
      <c r="A222" s="174" t="str">
        <f t="shared" si="23"/>
        <v>[提取结果.xlsx]02-关联交易等事项统计表-资产公司-2内部关联交易</v>
      </c>
      <c r="B222" s="11">
        <v>219</v>
      </c>
      <c r="C222" s="12" t="str">
        <f t="shared" si="21"/>
        <v>3级-2级</v>
      </c>
      <c r="D222" s="12" t="s">
        <v>33</v>
      </c>
      <c r="E222" s="12" t="s">
        <v>270</v>
      </c>
      <c r="F222" s="12" t="s">
        <v>29</v>
      </c>
      <c r="G222" s="12" t="s">
        <v>44</v>
      </c>
      <c r="H222" s="16" t="s">
        <v>99</v>
      </c>
      <c r="I222" s="16" t="s">
        <v>272</v>
      </c>
      <c r="J222" s="15">
        <v>17708.73</v>
      </c>
      <c r="K222" s="16"/>
      <c r="L222" s="16"/>
      <c r="M222" s="17"/>
      <c r="N222" s="89"/>
      <c r="O222" s="90"/>
      <c r="P222" s="91"/>
      <c r="Q222" s="66"/>
      <c r="R222" s="66"/>
      <c r="S222" s="67"/>
      <c r="T222" s="66"/>
      <c r="U222" s="66"/>
      <c r="V222" s="67"/>
      <c r="W222" s="68"/>
      <c r="X222" s="68"/>
      <c r="Y222" s="69"/>
      <c r="Z222" s="70">
        <f t="shared" si="24"/>
        <v>17708.73</v>
      </c>
      <c r="AA222" s="70">
        <f t="shared" si="22"/>
        <v>0</v>
      </c>
      <c r="AB222" s="71"/>
      <c r="AC222" s="71"/>
      <c r="AD222" s="71"/>
      <c r="AE222" s="71"/>
      <c r="AF222" s="72"/>
      <c r="AG222" s="71"/>
      <c r="AH222" s="71"/>
      <c r="AI222" s="71"/>
      <c r="AJ222" s="71"/>
      <c r="AK222" s="71"/>
      <c r="AL222" s="71"/>
    </row>
    <row r="223" spans="1:38" ht="13" x14ac:dyDescent="0.25">
      <c r="A223" s="174" t="str">
        <f t="shared" si="23"/>
        <v>[提取结果.xlsx]02-关联交易等事项统计表-资产公司-2内部关联交易</v>
      </c>
      <c r="B223" s="11">
        <v>220</v>
      </c>
      <c r="C223" s="12" t="str">
        <f t="shared" si="21"/>
        <v>3级-2级</v>
      </c>
      <c r="D223" s="12" t="s">
        <v>33</v>
      </c>
      <c r="E223" s="12" t="s">
        <v>270</v>
      </c>
      <c r="F223" s="12" t="s">
        <v>29</v>
      </c>
      <c r="G223" s="12" t="s">
        <v>44</v>
      </c>
      <c r="H223" s="16" t="s">
        <v>99</v>
      </c>
      <c r="I223" s="16" t="s">
        <v>273</v>
      </c>
      <c r="J223" s="15">
        <v>7018.18</v>
      </c>
      <c r="K223" s="16"/>
      <c r="L223" s="16"/>
      <c r="M223" s="17"/>
      <c r="N223" s="89"/>
      <c r="O223" s="89"/>
      <c r="P223" s="91"/>
      <c r="Q223" s="66"/>
      <c r="R223" s="66"/>
      <c r="S223" s="67"/>
      <c r="T223" s="66"/>
      <c r="U223" s="66"/>
      <c r="V223" s="67"/>
      <c r="W223" s="68"/>
      <c r="X223" s="68"/>
      <c r="Y223" s="69"/>
      <c r="Z223" s="70">
        <f t="shared" si="24"/>
        <v>7018.18</v>
      </c>
      <c r="AA223" s="70">
        <f t="shared" si="22"/>
        <v>0</v>
      </c>
      <c r="AB223" s="71"/>
      <c r="AC223" s="71"/>
      <c r="AD223" s="71"/>
      <c r="AE223" s="71"/>
      <c r="AF223" s="72"/>
      <c r="AG223" s="71"/>
      <c r="AH223" s="71"/>
      <c r="AI223" s="71"/>
      <c r="AJ223" s="71"/>
      <c r="AK223" s="71"/>
      <c r="AL223" s="71"/>
    </row>
    <row r="224" spans="1:38" ht="13" x14ac:dyDescent="0.25">
      <c r="A224" s="174" t="str">
        <f t="shared" si="23"/>
        <v>[提取结果.xlsx]02-关联交易等事项统计表-资产公司-2内部关联交易</v>
      </c>
      <c r="B224" s="11">
        <v>221</v>
      </c>
      <c r="C224" s="12" t="str">
        <f t="shared" si="21"/>
        <v>3级-2级</v>
      </c>
      <c r="D224" s="12" t="s">
        <v>33</v>
      </c>
      <c r="E224" s="12" t="s">
        <v>270</v>
      </c>
      <c r="F224" s="12" t="s">
        <v>29</v>
      </c>
      <c r="G224" s="12" t="s">
        <v>44</v>
      </c>
      <c r="H224" s="16" t="s">
        <v>99</v>
      </c>
      <c r="I224" s="16" t="s">
        <v>268</v>
      </c>
      <c r="J224" s="15">
        <v>972</v>
      </c>
      <c r="K224" s="16"/>
      <c r="L224" s="16"/>
      <c r="M224" s="17"/>
      <c r="N224" s="89"/>
      <c r="O224" s="89"/>
      <c r="P224" s="91"/>
      <c r="Q224" s="66"/>
      <c r="R224" s="66"/>
      <c r="S224" s="67"/>
      <c r="T224" s="66"/>
      <c r="U224" s="66"/>
      <c r="V224" s="67"/>
      <c r="W224" s="68"/>
      <c r="X224" s="68"/>
      <c r="Y224" s="69"/>
      <c r="Z224" s="70">
        <f t="shared" si="24"/>
        <v>972</v>
      </c>
      <c r="AA224" s="70">
        <f t="shared" si="22"/>
        <v>0</v>
      </c>
      <c r="AB224" s="71"/>
      <c r="AC224" s="71"/>
      <c r="AD224" s="71"/>
      <c r="AE224" s="71"/>
      <c r="AF224" s="72"/>
      <c r="AG224" s="71"/>
      <c r="AH224" s="71"/>
      <c r="AI224" s="71"/>
      <c r="AJ224" s="71"/>
      <c r="AK224" s="71"/>
      <c r="AL224" s="71"/>
    </row>
    <row r="225" spans="1:38" ht="13" x14ac:dyDescent="0.25">
      <c r="A225" s="174" t="str">
        <f t="shared" si="23"/>
        <v>[提取结果.xlsx]02-关联交易等事项统计表-资产公司-2内部关联交易</v>
      </c>
      <c r="B225" s="11">
        <v>222</v>
      </c>
      <c r="C225" s="12" t="str">
        <f t="shared" si="21"/>
        <v>2级-3级</v>
      </c>
      <c r="D225" s="12" t="s">
        <v>29</v>
      </c>
      <c r="E225" s="12" t="s">
        <v>265</v>
      </c>
      <c r="F225" s="12" t="s">
        <v>33</v>
      </c>
      <c r="G225" s="12" t="s">
        <v>274</v>
      </c>
      <c r="H225" s="16" t="s">
        <v>275</v>
      </c>
      <c r="I225" s="75" t="s">
        <v>276</v>
      </c>
      <c r="J225" s="76">
        <f>15990841.1*0.8176</f>
        <v>13074111.683359999</v>
      </c>
      <c r="K225" s="76" t="s">
        <v>277</v>
      </c>
      <c r="L225" s="16"/>
      <c r="M225" s="76" t="s">
        <v>276</v>
      </c>
      <c r="N225" s="76">
        <f>15990841.1*0.8176</f>
        <v>13074111.683359999</v>
      </c>
      <c r="O225" s="77" t="s">
        <v>277</v>
      </c>
      <c r="P225" s="16"/>
      <c r="Q225" s="16" t="s">
        <v>278</v>
      </c>
      <c r="R225" s="16"/>
      <c r="S225" s="76"/>
      <c r="T225" s="16"/>
      <c r="U225" s="76"/>
      <c r="V225" s="78"/>
      <c r="W225" s="79"/>
      <c r="X225" s="80"/>
      <c r="Y225" s="78"/>
      <c r="Z225" s="81"/>
      <c r="AA225" s="79"/>
      <c r="AB225" s="80"/>
      <c r="AC225" s="78"/>
      <c r="AD225" s="78"/>
      <c r="AE225" s="80">
        <f t="shared" ref="AE225:AE272" si="25">J225-X225</f>
        <v>13074111.683359999</v>
      </c>
      <c r="AF225" s="80">
        <f t="shared" ref="AF225:AF272" si="26">N225-AB225</f>
        <v>13074111.683359999</v>
      </c>
      <c r="AG225" s="78"/>
      <c r="AH225" s="78" t="str">
        <f t="shared" ref="AH225:AH272" si="27">IF((AE225+AF225)=0,"OK","待核对")</f>
        <v>待核对</v>
      </c>
      <c r="AI225" s="78"/>
      <c r="AJ225" s="80"/>
      <c r="AK225" s="78"/>
      <c r="AL225" s="80"/>
    </row>
    <row r="226" spans="1:38" ht="13" x14ac:dyDescent="0.25">
      <c r="A226" s="174" t="str">
        <f t="shared" si="23"/>
        <v>[提取结果.xlsx]02-关联交易等事项统计表-资产公司-2内部关联交易</v>
      </c>
      <c r="B226" s="11">
        <v>223</v>
      </c>
      <c r="C226" s="12" t="str">
        <f t="shared" si="21"/>
        <v>2级-2级</v>
      </c>
      <c r="D226" s="12" t="s">
        <v>29</v>
      </c>
      <c r="E226" s="12" t="s">
        <v>265</v>
      </c>
      <c r="F226" s="12" t="s">
        <v>29</v>
      </c>
      <c r="G226" s="12" t="s">
        <v>266</v>
      </c>
      <c r="H226" s="16" t="s">
        <v>275</v>
      </c>
      <c r="I226" s="75" t="s">
        <v>276</v>
      </c>
      <c r="J226" s="76">
        <v>0</v>
      </c>
      <c r="K226" s="76" t="s">
        <v>279</v>
      </c>
      <c r="L226" s="16"/>
      <c r="M226" s="76" t="s">
        <v>276</v>
      </c>
      <c r="N226" s="76">
        <f>60000*0.8176</f>
        <v>49056</v>
      </c>
      <c r="O226" s="77" t="s">
        <v>279</v>
      </c>
      <c r="P226" s="16"/>
      <c r="Q226" s="16" t="s">
        <v>278</v>
      </c>
      <c r="R226" s="16"/>
      <c r="S226" s="76"/>
      <c r="T226" s="16"/>
      <c r="U226" s="76"/>
      <c r="V226" s="78"/>
      <c r="W226" s="79"/>
      <c r="X226" s="80"/>
      <c r="Y226" s="78"/>
      <c r="Z226" s="81"/>
      <c r="AA226" s="79"/>
      <c r="AB226" s="80"/>
      <c r="AC226" s="78"/>
      <c r="AD226" s="78"/>
      <c r="AE226" s="80">
        <f t="shared" si="25"/>
        <v>0</v>
      </c>
      <c r="AF226" s="80">
        <f t="shared" si="26"/>
        <v>49056</v>
      </c>
      <c r="AG226" s="78"/>
      <c r="AH226" s="78" t="str">
        <f t="shared" si="27"/>
        <v>待核对</v>
      </c>
      <c r="AI226" s="78"/>
      <c r="AJ226" s="80"/>
      <c r="AK226" s="78"/>
      <c r="AL226" s="80"/>
    </row>
    <row r="227" spans="1:38" ht="13" x14ac:dyDescent="0.25">
      <c r="A227" s="174" t="str">
        <f t="shared" si="23"/>
        <v>[提取结果.xlsx]02-关联交易等事项统计表-资产公司-2内部关联交易</v>
      </c>
      <c r="B227" s="11">
        <v>224</v>
      </c>
      <c r="C227" s="12" t="str">
        <f t="shared" si="21"/>
        <v>2级-3级</v>
      </c>
      <c r="D227" s="12" t="s">
        <v>29</v>
      </c>
      <c r="E227" s="12" t="s">
        <v>265</v>
      </c>
      <c r="F227" s="12" t="s">
        <v>33</v>
      </c>
      <c r="G227" s="12" t="s">
        <v>280</v>
      </c>
      <c r="H227" s="16" t="s">
        <v>275</v>
      </c>
      <c r="I227" s="75" t="s">
        <v>276</v>
      </c>
      <c r="J227" s="76">
        <f>31858600.46*0.8176</f>
        <v>26047591.736096002</v>
      </c>
      <c r="K227" s="76" t="s">
        <v>277</v>
      </c>
      <c r="L227" s="16"/>
      <c r="M227" s="76" t="s">
        <v>276</v>
      </c>
      <c r="N227" s="76">
        <f>30739067.41*0.8176</f>
        <v>25132261.514416002</v>
      </c>
      <c r="O227" s="77" t="s">
        <v>277</v>
      </c>
      <c r="P227" s="16"/>
      <c r="Q227" s="16" t="s">
        <v>278</v>
      </c>
      <c r="R227" s="16"/>
      <c r="S227" s="76"/>
      <c r="T227" s="16"/>
      <c r="U227" s="76"/>
      <c r="V227" s="78"/>
      <c r="W227" s="79"/>
      <c r="X227" s="80"/>
      <c r="Y227" s="78"/>
      <c r="Z227" s="81"/>
      <c r="AA227" s="79"/>
      <c r="AB227" s="80"/>
      <c r="AC227" s="78"/>
      <c r="AD227" s="78"/>
      <c r="AE227" s="80">
        <f t="shared" si="25"/>
        <v>26047591.736096002</v>
      </c>
      <c r="AF227" s="80">
        <f t="shared" si="26"/>
        <v>25132261.514416002</v>
      </c>
      <c r="AG227" s="78"/>
      <c r="AH227" s="78" t="str">
        <f t="shared" si="27"/>
        <v>待核对</v>
      </c>
      <c r="AI227" s="78"/>
      <c r="AJ227" s="80"/>
      <c r="AK227" s="78"/>
      <c r="AL227" s="80"/>
    </row>
    <row r="228" spans="1:38" ht="13" x14ac:dyDescent="0.25">
      <c r="A228" s="174" t="str">
        <f t="shared" si="23"/>
        <v>[提取结果.xlsx]02-关联交易等事项统计表-资产公司-2内部关联交易</v>
      </c>
      <c r="B228" s="11">
        <v>225</v>
      </c>
      <c r="C228" s="12" t="str">
        <f t="shared" si="21"/>
        <v>2级-3级</v>
      </c>
      <c r="D228" s="12" t="s">
        <v>29</v>
      </c>
      <c r="E228" s="12" t="s">
        <v>265</v>
      </c>
      <c r="F228" s="12" t="s">
        <v>33</v>
      </c>
      <c r="G228" s="12" t="s">
        <v>281</v>
      </c>
      <c r="H228" s="16" t="s">
        <v>275</v>
      </c>
      <c r="I228" s="75" t="s">
        <v>276</v>
      </c>
      <c r="J228" s="76">
        <f>2152222.87*0.8176</f>
        <v>1759657.418512</v>
      </c>
      <c r="K228" s="76" t="s">
        <v>277</v>
      </c>
      <c r="L228" s="16"/>
      <c r="M228" s="76" t="s">
        <v>276</v>
      </c>
      <c r="N228" s="76">
        <f>2152222.87*0.8176</f>
        <v>1759657.418512</v>
      </c>
      <c r="O228" s="77" t="s">
        <v>277</v>
      </c>
      <c r="P228" s="16"/>
      <c r="Q228" s="16" t="s">
        <v>282</v>
      </c>
      <c r="R228" s="16" t="s">
        <v>283</v>
      </c>
      <c r="S228" s="76">
        <f>J228</f>
        <v>1759657.418512</v>
      </c>
      <c r="T228" s="16" t="s">
        <v>283</v>
      </c>
      <c r="U228" s="76">
        <f>N228</f>
        <v>1759657.418512</v>
      </c>
      <c r="V228" s="78"/>
      <c r="W228" s="79"/>
      <c r="X228" s="80"/>
      <c r="Y228" s="78"/>
      <c r="Z228" s="81"/>
      <c r="AA228" s="79"/>
      <c r="AB228" s="80"/>
      <c r="AC228" s="78"/>
      <c r="AD228" s="78"/>
      <c r="AE228" s="80">
        <f t="shared" si="25"/>
        <v>1759657.418512</v>
      </c>
      <c r="AF228" s="80">
        <f t="shared" si="26"/>
        <v>1759657.418512</v>
      </c>
      <c r="AG228" s="78"/>
      <c r="AH228" s="78" t="str">
        <f t="shared" si="27"/>
        <v>待核对</v>
      </c>
      <c r="AI228" s="78"/>
      <c r="AJ228" s="80"/>
      <c r="AK228" s="78"/>
      <c r="AL228" s="80"/>
    </row>
    <row r="229" spans="1:38" ht="13" x14ac:dyDescent="0.25">
      <c r="A229" s="174" t="str">
        <f t="shared" si="23"/>
        <v>[提取结果.xlsx]02-关联交易等事项统计表-资产公司-2内部关联交易</v>
      </c>
      <c r="B229" s="11">
        <v>226</v>
      </c>
      <c r="C229" s="12" t="str">
        <f t="shared" si="21"/>
        <v>2级-3级</v>
      </c>
      <c r="D229" s="12" t="s">
        <v>29</v>
      </c>
      <c r="E229" s="12" t="s">
        <v>265</v>
      </c>
      <c r="F229" s="12" t="s">
        <v>33</v>
      </c>
      <c r="G229" s="12" t="s">
        <v>270</v>
      </c>
      <c r="H229" s="16" t="s">
        <v>275</v>
      </c>
      <c r="I229" s="75" t="s">
        <v>276</v>
      </c>
      <c r="J229" s="76">
        <f>871036.04*0.8176</f>
        <v>712159.06630399998</v>
      </c>
      <c r="K229" s="76" t="s">
        <v>277</v>
      </c>
      <c r="L229" s="16"/>
      <c r="M229" s="76" t="s">
        <v>276</v>
      </c>
      <c r="N229" s="76">
        <f>871036.04*0.8176</f>
        <v>712159.06630399998</v>
      </c>
      <c r="O229" s="76" t="s">
        <v>277</v>
      </c>
      <c r="P229" s="16"/>
      <c r="Q229" s="16" t="s">
        <v>282</v>
      </c>
      <c r="R229" s="16" t="s">
        <v>283</v>
      </c>
      <c r="S229" s="76">
        <f>J229</f>
        <v>712159.06630399998</v>
      </c>
      <c r="T229" s="16" t="s">
        <v>283</v>
      </c>
      <c r="U229" s="76">
        <f>N229</f>
        <v>712159.06630399998</v>
      </c>
      <c r="V229" s="78"/>
      <c r="W229" s="79"/>
      <c r="X229" s="80"/>
      <c r="Y229" s="78"/>
      <c r="Z229" s="81"/>
      <c r="AA229" s="79"/>
      <c r="AB229" s="80"/>
      <c r="AC229" s="78"/>
      <c r="AD229" s="78"/>
      <c r="AE229" s="80">
        <f t="shared" si="25"/>
        <v>712159.06630399998</v>
      </c>
      <c r="AF229" s="80">
        <f t="shared" si="26"/>
        <v>712159.06630399998</v>
      </c>
      <c r="AG229" s="78"/>
      <c r="AH229" s="78" t="str">
        <f t="shared" si="27"/>
        <v>待核对</v>
      </c>
      <c r="AI229" s="78"/>
      <c r="AJ229" s="80"/>
      <c r="AK229" s="78"/>
      <c r="AL229" s="80"/>
    </row>
    <row r="230" spans="1:38" ht="13" x14ac:dyDescent="0.25">
      <c r="A230" s="174" t="str">
        <f t="shared" si="23"/>
        <v>[提取结果.xlsx]02-关联交易等事项统计表-资产公司-2内部关联交易</v>
      </c>
      <c r="B230" s="11">
        <v>227</v>
      </c>
      <c r="C230" s="12" t="str">
        <f t="shared" si="21"/>
        <v>2级-2级</v>
      </c>
      <c r="D230" s="12" t="s">
        <v>29</v>
      </c>
      <c r="E230" s="12" t="s">
        <v>265</v>
      </c>
      <c r="F230" s="12" t="s">
        <v>29</v>
      </c>
      <c r="G230" s="12" t="s">
        <v>215</v>
      </c>
      <c r="H230" s="16" t="s">
        <v>284</v>
      </c>
      <c r="I230" s="75" t="s">
        <v>276</v>
      </c>
      <c r="J230" s="76"/>
      <c r="K230" s="76"/>
      <c r="L230" s="16"/>
      <c r="M230" s="76" t="s">
        <v>276</v>
      </c>
      <c r="N230" s="76">
        <f>12680*0.8176</f>
        <v>10367.168</v>
      </c>
      <c r="O230" s="76" t="s">
        <v>279</v>
      </c>
      <c r="P230" s="16"/>
      <c r="Q230" s="16" t="s">
        <v>278</v>
      </c>
      <c r="R230" s="16"/>
      <c r="S230" s="76"/>
      <c r="T230" s="16"/>
      <c r="U230" s="76"/>
      <c r="V230" s="78"/>
      <c r="W230" s="79"/>
      <c r="X230" s="80"/>
      <c r="Y230" s="78"/>
      <c r="Z230" s="81"/>
      <c r="AA230" s="79"/>
      <c r="AB230" s="80"/>
      <c r="AC230" s="78"/>
      <c r="AD230" s="78"/>
      <c r="AE230" s="80">
        <f t="shared" si="25"/>
        <v>0</v>
      </c>
      <c r="AF230" s="80">
        <f t="shared" si="26"/>
        <v>10367.168</v>
      </c>
      <c r="AG230" s="78"/>
      <c r="AH230" s="78" t="str">
        <f t="shared" si="27"/>
        <v>待核对</v>
      </c>
      <c r="AI230" s="78"/>
      <c r="AJ230" s="80"/>
      <c r="AK230" s="78"/>
      <c r="AL230" s="80"/>
    </row>
    <row r="231" spans="1:38" ht="13" x14ac:dyDescent="0.25">
      <c r="A231" s="174" t="str">
        <f t="shared" si="23"/>
        <v>[提取结果.xlsx]02-关联交易等事项统计表-资产公司-2内部关联交易</v>
      </c>
      <c r="B231" s="11">
        <v>228</v>
      </c>
      <c r="C231" s="12" t="str">
        <f t="shared" si="21"/>
        <v>2级-2级</v>
      </c>
      <c r="D231" s="12" t="s">
        <v>29</v>
      </c>
      <c r="E231" s="12" t="s">
        <v>265</v>
      </c>
      <c r="F231" s="12" t="s">
        <v>29</v>
      </c>
      <c r="G231" s="12" t="s">
        <v>285</v>
      </c>
      <c r="H231" s="16" t="s">
        <v>286</v>
      </c>
      <c r="I231" s="75" t="s">
        <v>287</v>
      </c>
      <c r="J231" s="76">
        <f>2746090.74*0.8176</f>
        <v>2245203.7890240001</v>
      </c>
      <c r="K231" s="76" t="s">
        <v>277</v>
      </c>
      <c r="L231" s="16"/>
      <c r="M231" s="76" t="s">
        <v>287</v>
      </c>
      <c r="N231" s="76">
        <f>2746090.74*0.8176</f>
        <v>2245203.7890240001</v>
      </c>
      <c r="O231" s="76" t="s">
        <v>277</v>
      </c>
      <c r="P231" s="16"/>
      <c r="Q231" s="16" t="s">
        <v>278</v>
      </c>
      <c r="R231" s="16"/>
      <c r="S231" s="76"/>
      <c r="T231" s="16"/>
      <c r="U231" s="76"/>
      <c r="V231" s="78"/>
      <c r="W231" s="79"/>
      <c r="X231" s="80"/>
      <c r="Y231" s="78"/>
      <c r="Z231" s="81"/>
      <c r="AA231" s="79"/>
      <c r="AB231" s="80"/>
      <c r="AC231" s="78"/>
      <c r="AD231" s="78"/>
      <c r="AE231" s="80">
        <f t="shared" si="25"/>
        <v>2245203.7890240001</v>
      </c>
      <c r="AF231" s="80">
        <f t="shared" si="26"/>
        <v>2245203.7890240001</v>
      </c>
      <c r="AG231" s="78"/>
      <c r="AH231" s="78" t="str">
        <f t="shared" si="27"/>
        <v>待核对</v>
      </c>
      <c r="AI231" s="78"/>
      <c r="AJ231" s="80"/>
      <c r="AK231" s="78"/>
      <c r="AL231" s="80"/>
    </row>
    <row r="232" spans="1:38" ht="13" x14ac:dyDescent="0.25">
      <c r="A232" s="174" t="str">
        <f t="shared" si="23"/>
        <v>[提取结果.xlsx]02-关联交易等事项统计表-资产公司-2内部关联交易</v>
      </c>
      <c r="B232" s="11">
        <v>229</v>
      </c>
      <c r="C232" s="12" t="str">
        <f t="shared" si="21"/>
        <v>3级-2级</v>
      </c>
      <c r="D232" s="12" t="s">
        <v>33</v>
      </c>
      <c r="E232" s="12" t="s">
        <v>288</v>
      </c>
      <c r="F232" s="12" t="s">
        <v>87</v>
      </c>
      <c r="G232" s="12" t="s">
        <v>285</v>
      </c>
      <c r="H232" s="16" t="s">
        <v>275</v>
      </c>
      <c r="I232" s="75" t="s">
        <v>276</v>
      </c>
      <c r="J232" s="76">
        <v>223938.79</v>
      </c>
      <c r="K232" s="76" t="s">
        <v>277</v>
      </c>
      <c r="L232" s="16"/>
      <c r="M232" s="76" t="s">
        <v>276</v>
      </c>
      <c r="N232" s="76">
        <v>223938.79</v>
      </c>
      <c r="O232" s="76" t="s">
        <v>277</v>
      </c>
      <c r="P232" s="16"/>
      <c r="Q232" s="16" t="s">
        <v>278</v>
      </c>
      <c r="R232" s="16"/>
      <c r="S232" s="76"/>
      <c r="T232" s="16"/>
      <c r="U232" s="76"/>
      <c r="V232" s="78"/>
      <c r="W232" s="79"/>
      <c r="X232" s="80"/>
      <c r="Y232" s="78"/>
      <c r="Z232" s="81"/>
      <c r="AA232" s="79"/>
      <c r="AB232" s="80"/>
      <c r="AC232" s="78"/>
      <c r="AD232" s="78"/>
      <c r="AE232" s="80">
        <f t="shared" si="25"/>
        <v>223938.79</v>
      </c>
      <c r="AF232" s="80">
        <f t="shared" si="26"/>
        <v>223938.79</v>
      </c>
      <c r="AG232" s="78"/>
      <c r="AH232" s="78" t="str">
        <f t="shared" si="27"/>
        <v>待核对</v>
      </c>
      <c r="AI232" s="78"/>
      <c r="AJ232" s="80"/>
      <c r="AK232" s="78"/>
      <c r="AL232" s="80"/>
    </row>
    <row r="233" spans="1:38" ht="13" x14ac:dyDescent="0.25">
      <c r="A233" s="174" t="str">
        <f t="shared" si="23"/>
        <v>[提取结果.xlsx]02-关联交易等事项统计表-资产公司-2内部关联交易</v>
      </c>
      <c r="B233" s="11">
        <v>230</v>
      </c>
      <c r="C233" s="12" t="str">
        <f t="shared" si="21"/>
        <v>3级-2级</v>
      </c>
      <c r="D233" s="12" t="s">
        <v>33</v>
      </c>
      <c r="E233" s="12" t="s">
        <v>288</v>
      </c>
      <c r="F233" s="12" t="s">
        <v>87</v>
      </c>
      <c r="G233" s="12" t="s">
        <v>285</v>
      </c>
      <c r="H233" s="16" t="s">
        <v>284</v>
      </c>
      <c r="I233" s="75" t="s">
        <v>276</v>
      </c>
      <c r="J233" s="76">
        <v>80000</v>
      </c>
      <c r="K233" s="76" t="s">
        <v>289</v>
      </c>
      <c r="L233" s="16"/>
      <c r="M233" s="76" t="s">
        <v>276</v>
      </c>
      <c r="N233" s="76">
        <v>80000</v>
      </c>
      <c r="O233" s="76" t="s">
        <v>289</v>
      </c>
      <c r="P233" s="16"/>
      <c r="Q233" s="16" t="s">
        <v>278</v>
      </c>
      <c r="R233" s="16"/>
      <c r="S233" s="76"/>
      <c r="T233" s="16"/>
      <c r="U233" s="76"/>
      <c r="V233" s="78"/>
      <c r="W233" s="79"/>
      <c r="X233" s="80"/>
      <c r="Y233" s="78"/>
      <c r="Z233" s="81"/>
      <c r="AA233" s="79"/>
      <c r="AB233" s="80"/>
      <c r="AC233" s="78"/>
      <c r="AD233" s="78"/>
      <c r="AE233" s="80">
        <f t="shared" si="25"/>
        <v>80000</v>
      </c>
      <c r="AF233" s="80">
        <f t="shared" si="26"/>
        <v>80000</v>
      </c>
      <c r="AG233" s="78"/>
      <c r="AH233" s="78" t="str">
        <f t="shared" si="27"/>
        <v>待核对</v>
      </c>
      <c r="AI233" s="78"/>
      <c r="AJ233" s="80"/>
      <c r="AK233" s="78"/>
      <c r="AL233" s="80"/>
    </row>
    <row r="234" spans="1:38" ht="13" x14ac:dyDescent="0.25">
      <c r="A234" s="174" t="str">
        <f t="shared" si="23"/>
        <v>[提取结果.xlsx]02-关联交易等事项统计表-资产公司-2内部关联交易</v>
      </c>
      <c r="B234" s="11">
        <v>231</v>
      </c>
      <c r="C234" s="12" t="str">
        <f t="shared" si="21"/>
        <v>3级-1级</v>
      </c>
      <c r="D234" s="12" t="s">
        <v>33</v>
      </c>
      <c r="E234" s="12" t="s">
        <v>288</v>
      </c>
      <c r="F234" s="12" t="s">
        <v>27</v>
      </c>
      <c r="G234" s="12" t="s">
        <v>28</v>
      </c>
      <c r="H234" s="16" t="s">
        <v>284</v>
      </c>
      <c r="I234" s="75" t="s">
        <v>276</v>
      </c>
      <c r="J234" s="76">
        <v>3000</v>
      </c>
      <c r="K234" s="76" t="s">
        <v>277</v>
      </c>
      <c r="L234" s="16"/>
      <c r="M234" s="76" t="s">
        <v>276</v>
      </c>
      <c r="N234" s="76">
        <v>3000</v>
      </c>
      <c r="O234" s="76" t="s">
        <v>277</v>
      </c>
      <c r="P234" s="16"/>
      <c r="Q234" s="16" t="s">
        <v>278</v>
      </c>
      <c r="R234" s="16"/>
      <c r="S234" s="76"/>
      <c r="T234" s="16"/>
      <c r="U234" s="76"/>
      <c r="V234" s="78"/>
      <c r="W234" s="79"/>
      <c r="X234" s="80"/>
      <c r="Y234" s="78"/>
      <c r="Z234" s="81"/>
      <c r="AA234" s="79"/>
      <c r="AB234" s="80"/>
      <c r="AC234" s="78"/>
      <c r="AD234" s="78"/>
      <c r="AE234" s="80">
        <f t="shared" si="25"/>
        <v>3000</v>
      </c>
      <c r="AF234" s="80">
        <f t="shared" si="26"/>
        <v>3000</v>
      </c>
      <c r="AG234" s="78"/>
      <c r="AH234" s="78" t="str">
        <f t="shared" si="27"/>
        <v>待核对</v>
      </c>
      <c r="AI234" s="78"/>
      <c r="AJ234" s="80"/>
      <c r="AK234" s="78"/>
      <c r="AL234" s="80"/>
    </row>
    <row r="235" spans="1:38" ht="13" x14ac:dyDescent="0.25">
      <c r="A235" s="174" t="str">
        <f t="shared" si="23"/>
        <v>[提取结果.xlsx]02-关联交易等事项统计表-资产公司-2内部关联交易</v>
      </c>
      <c r="B235" s="11">
        <v>232</v>
      </c>
      <c r="C235" s="12" t="str">
        <f t="shared" si="21"/>
        <v>3级-2级</v>
      </c>
      <c r="D235" s="12" t="s">
        <v>33</v>
      </c>
      <c r="E235" s="12" t="s">
        <v>270</v>
      </c>
      <c r="F235" s="12" t="s">
        <v>29</v>
      </c>
      <c r="G235" s="12" t="s">
        <v>265</v>
      </c>
      <c r="H235" s="16" t="s">
        <v>275</v>
      </c>
      <c r="I235" s="75" t="s">
        <v>276</v>
      </c>
      <c r="J235" s="76">
        <v>81485.990000000005</v>
      </c>
      <c r="K235" s="76" t="s">
        <v>277</v>
      </c>
      <c r="L235" s="16" t="s">
        <v>290</v>
      </c>
      <c r="M235" s="76" t="s">
        <v>276</v>
      </c>
      <c r="N235" s="76">
        <v>81485.990000000005</v>
      </c>
      <c r="O235" s="76" t="s">
        <v>277</v>
      </c>
      <c r="P235" s="16" t="s">
        <v>290</v>
      </c>
      <c r="Q235" s="16" t="s">
        <v>278</v>
      </c>
      <c r="R235" s="16"/>
      <c r="S235" s="76"/>
      <c r="T235" s="16"/>
      <c r="U235" s="76"/>
      <c r="V235" s="78"/>
      <c r="W235" s="79"/>
      <c r="X235" s="80"/>
      <c r="Y235" s="78"/>
      <c r="Z235" s="81"/>
      <c r="AA235" s="79"/>
      <c r="AB235" s="80"/>
      <c r="AC235" s="78"/>
      <c r="AD235" s="78"/>
      <c r="AE235" s="80">
        <f t="shared" si="25"/>
        <v>81485.990000000005</v>
      </c>
      <c r="AF235" s="80">
        <f t="shared" si="26"/>
        <v>81485.990000000005</v>
      </c>
      <c r="AG235" s="78"/>
      <c r="AH235" s="78" t="str">
        <f t="shared" si="27"/>
        <v>待核对</v>
      </c>
      <c r="AI235" s="78"/>
      <c r="AJ235" s="80"/>
      <c r="AK235" s="78"/>
      <c r="AL235" s="80"/>
    </row>
    <row r="236" spans="1:38" ht="13" x14ac:dyDescent="0.25">
      <c r="A236" s="174" t="str">
        <f t="shared" si="23"/>
        <v>[提取结果.xlsx]02-关联交易等事项统计表-资产公司-2内部关联交易</v>
      </c>
      <c r="B236" s="11">
        <v>233</v>
      </c>
      <c r="C236" s="12" t="str">
        <f t="shared" si="21"/>
        <v>3级-2级</v>
      </c>
      <c r="D236" s="12" t="s">
        <v>33</v>
      </c>
      <c r="E236" s="12" t="s">
        <v>270</v>
      </c>
      <c r="F236" s="12" t="s">
        <v>29</v>
      </c>
      <c r="G236" s="12" t="s">
        <v>265</v>
      </c>
      <c r="H236" s="16" t="s">
        <v>284</v>
      </c>
      <c r="I236" s="75" t="s">
        <v>276</v>
      </c>
      <c r="J236" s="76">
        <v>270724.43</v>
      </c>
      <c r="K236" s="76" t="s">
        <v>277</v>
      </c>
      <c r="L236" s="16" t="s">
        <v>290</v>
      </c>
      <c r="M236" s="76" t="s">
        <v>276</v>
      </c>
      <c r="N236" s="76">
        <v>270724.43</v>
      </c>
      <c r="O236" s="76" t="s">
        <v>277</v>
      </c>
      <c r="P236" s="16" t="s">
        <v>290</v>
      </c>
      <c r="Q236" s="16" t="s">
        <v>278</v>
      </c>
      <c r="R236" s="16"/>
      <c r="S236" s="76"/>
      <c r="T236" s="16"/>
      <c r="U236" s="76"/>
      <c r="V236" s="78"/>
      <c r="W236" s="79"/>
      <c r="X236" s="80"/>
      <c r="Y236" s="78"/>
      <c r="Z236" s="81"/>
      <c r="AA236" s="79"/>
      <c r="AB236" s="80"/>
      <c r="AC236" s="78"/>
      <c r="AD236" s="78"/>
      <c r="AE236" s="80">
        <f t="shared" si="25"/>
        <v>270724.43</v>
      </c>
      <c r="AF236" s="80">
        <f t="shared" si="26"/>
        <v>270724.43</v>
      </c>
      <c r="AG236" s="78"/>
      <c r="AH236" s="78" t="str">
        <f t="shared" si="27"/>
        <v>待核对</v>
      </c>
      <c r="AI236" s="78"/>
      <c r="AJ236" s="80"/>
      <c r="AK236" s="78"/>
      <c r="AL236" s="80"/>
    </row>
    <row r="237" spans="1:38" ht="13" x14ac:dyDescent="0.25">
      <c r="A237" s="174" t="str">
        <f t="shared" si="23"/>
        <v>[提取结果.xlsx]02-关联交易等事项统计表-资产公司-2内部关联交易</v>
      </c>
      <c r="B237" s="11">
        <v>234</v>
      </c>
      <c r="C237" s="12" t="str">
        <f t="shared" si="21"/>
        <v>3级-2级</v>
      </c>
      <c r="D237" s="12" t="s">
        <v>33</v>
      </c>
      <c r="E237" s="12" t="s">
        <v>270</v>
      </c>
      <c r="F237" s="12" t="s">
        <v>29</v>
      </c>
      <c r="G237" s="12" t="s">
        <v>265</v>
      </c>
      <c r="H237" s="16" t="s">
        <v>286</v>
      </c>
      <c r="I237" s="75" t="s">
        <v>276</v>
      </c>
      <c r="J237" s="76">
        <v>371</v>
      </c>
      <c r="K237" s="76" t="s">
        <v>277</v>
      </c>
      <c r="L237" s="16" t="s">
        <v>290</v>
      </c>
      <c r="M237" s="76" t="s">
        <v>276</v>
      </c>
      <c r="N237" s="76">
        <v>371</v>
      </c>
      <c r="O237" s="76" t="s">
        <v>277</v>
      </c>
      <c r="P237" s="16" t="s">
        <v>290</v>
      </c>
      <c r="Q237" s="16"/>
      <c r="R237" s="16"/>
      <c r="S237" s="76"/>
      <c r="T237" s="16"/>
      <c r="U237" s="76"/>
      <c r="V237" s="78"/>
      <c r="W237" s="79"/>
      <c r="X237" s="80"/>
      <c r="Y237" s="78"/>
      <c r="Z237" s="81"/>
      <c r="AA237" s="79"/>
      <c r="AB237" s="80"/>
      <c r="AC237" s="78"/>
      <c r="AD237" s="78"/>
      <c r="AE237" s="80">
        <f t="shared" si="25"/>
        <v>371</v>
      </c>
      <c r="AF237" s="80">
        <f t="shared" si="26"/>
        <v>371</v>
      </c>
      <c r="AG237" s="78"/>
      <c r="AH237" s="78" t="str">
        <f t="shared" si="27"/>
        <v>待核对</v>
      </c>
      <c r="AI237" s="78"/>
      <c r="AJ237" s="80"/>
      <c r="AK237" s="78"/>
      <c r="AL237" s="80"/>
    </row>
    <row r="238" spans="1:38" ht="13" x14ac:dyDescent="0.25">
      <c r="A238" s="174" t="str">
        <f t="shared" si="23"/>
        <v>[提取结果.xlsx]02-关联交易等事项统计表-资产公司-2内部关联交易</v>
      </c>
      <c r="B238" s="11">
        <v>235</v>
      </c>
      <c r="C238" s="12" t="str">
        <f t="shared" si="21"/>
        <v>3级-3级</v>
      </c>
      <c r="D238" s="12" t="s">
        <v>33</v>
      </c>
      <c r="E238" s="12" t="s">
        <v>270</v>
      </c>
      <c r="F238" s="12" t="s">
        <v>33</v>
      </c>
      <c r="G238" s="12" t="s">
        <v>280</v>
      </c>
      <c r="H238" s="16" t="s">
        <v>286</v>
      </c>
      <c r="I238" s="75" t="s">
        <v>287</v>
      </c>
      <c r="J238" s="76">
        <v>670752.1</v>
      </c>
      <c r="K238" s="76" t="s">
        <v>277</v>
      </c>
      <c r="L238" s="16" t="s">
        <v>290</v>
      </c>
      <c r="M238" s="76" t="s">
        <v>287</v>
      </c>
      <c r="N238" s="76">
        <v>670752.1</v>
      </c>
      <c r="O238" s="76" t="s">
        <v>277</v>
      </c>
      <c r="P238" s="16" t="s">
        <v>290</v>
      </c>
      <c r="Q238" s="16"/>
      <c r="R238" s="16"/>
      <c r="S238" s="76"/>
      <c r="T238" s="16"/>
      <c r="U238" s="76"/>
      <c r="V238" s="78"/>
      <c r="W238" s="79"/>
      <c r="X238" s="80"/>
      <c r="Y238" s="78"/>
      <c r="Z238" s="81"/>
      <c r="AA238" s="79"/>
      <c r="AB238" s="80"/>
      <c r="AC238" s="78"/>
      <c r="AD238" s="78"/>
      <c r="AE238" s="80">
        <f t="shared" si="25"/>
        <v>670752.1</v>
      </c>
      <c r="AF238" s="80">
        <f t="shared" si="26"/>
        <v>670752.1</v>
      </c>
      <c r="AG238" s="78"/>
      <c r="AH238" s="78" t="str">
        <f t="shared" si="27"/>
        <v>待核对</v>
      </c>
      <c r="AI238" s="78"/>
      <c r="AJ238" s="80"/>
      <c r="AK238" s="78"/>
      <c r="AL238" s="80"/>
    </row>
    <row r="239" spans="1:38" ht="13" x14ac:dyDescent="0.25">
      <c r="A239" s="174" t="str">
        <f t="shared" si="23"/>
        <v>[提取结果.xlsx]02-关联交易等事项统计表-资产公司-2内部关联交易</v>
      </c>
      <c r="B239" s="11">
        <v>236</v>
      </c>
      <c r="C239" s="12" t="str">
        <f t="shared" si="21"/>
        <v>3级-2级</v>
      </c>
      <c r="D239" s="12" t="s">
        <v>33</v>
      </c>
      <c r="E239" s="12" t="s">
        <v>270</v>
      </c>
      <c r="F239" s="12" t="s">
        <v>29</v>
      </c>
      <c r="G239" s="12" t="s">
        <v>215</v>
      </c>
      <c r="H239" s="16" t="s">
        <v>291</v>
      </c>
      <c r="I239" s="75" t="s">
        <v>287</v>
      </c>
      <c r="J239" s="76">
        <v>850000</v>
      </c>
      <c r="K239" s="76" t="s">
        <v>277</v>
      </c>
      <c r="L239" s="16" t="s">
        <v>290</v>
      </c>
      <c r="M239" s="76" t="s">
        <v>287</v>
      </c>
      <c r="N239" s="76">
        <v>850000</v>
      </c>
      <c r="O239" s="76" t="s">
        <v>277</v>
      </c>
      <c r="P239" s="16" t="s">
        <v>290</v>
      </c>
      <c r="Q239" s="16"/>
      <c r="R239" s="16"/>
      <c r="S239" s="76"/>
      <c r="T239" s="16"/>
      <c r="U239" s="76"/>
      <c r="V239" s="78"/>
      <c r="W239" s="79"/>
      <c r="X239" s="80"/>
      <c r="Y239" s="78"/>
      <c r="Z239" s="81"/>
      <c r="AA239" s="79"/>
      <c r="AB239" s="80"/>
      <c r="AC239" s="78"/>
      <c r="AD239" s="78"/>
      <c r="AE239" s="80">
        <f t="shared" si="25"/>
        <v>850000</v>
      </c>
      <c r="AF239" s="80">
        <f t="shared" si="26"/>
        <v>850000</v>
      </c>
      <c r="AG239" s="78"/>
      <c r="AH239" s="78" t="str">
        <f t="shared" si="27"/>
        <v>待核对</v>
      </c>
      <c r="AI239" s="78"/>
      <c r="AJ239" s="80"/>
      <c r="AK239" s="78"/>
      <c r="AL239" s="80"/>
    </row>
    <row r="240" spans="1:38" ht="13" x14ac:dyDescent="0.25">
      <c r="A240" s="174" t="str">
        <f t="shared" si="23"/>
        <v>[提取结果.xlsx]02-关联交易等事项统计表-资产公司-2内部关联交易</v>
      </c>
      <c r="B240" s="11">
        <v>237</v>
      </c>
      <c r="C240" s="12" t="str">
        <f t="shared" si="21"/>
        <v>3级-3级</v>
      </c>
      <c r="D240" s="12" t="s">
        <v>33</v>
      </c>
      <c r="E240" s="12" t="s">
        <v>270</v>
      </c>
      <c r="F240" s="12" t="s">
        <v>33</v>
      </c>
      <c r="G240" s="12" t="s">
        <v>288</v>
      </c>
      <c r="H240" s="16" t="s">
        <v>291</v>
      </c>
      <c r="I240" s="75" t="s">
        <v>287</v>
      </c>
      <c r="J240" s="76">
        <v>800</v>
      </c>
      <c r="K240" s="76" t="s">
        <v>277</v>
      </c>
      <c r="L240" s="16" t="s">
        <v>292</v>
      </c>
      <c r="M240" s="76" t="s">
        <v>287</v>
      </c>
      <c r="N240" s="76">
        <v>800</v>
      </c>
      <c r="O240" s="76" t="s">
        <v>277</v>
      </c>
      <c r="P240" s="16" t="s">
        <v>292</v>
      </c>
      <c r="Q240" s="16"/>
      <c r="R240" s="16"/>
      <c r="S240" s="76"/>
      <c r="T240" s="16"/>
      <c r="U240" s="76"/>
      <c r="V240" s="78"/>
      <c r="W240" s="79"/>
      <c r="X240" s="80"/>
      <c r="Y240" s="78"/>
      <c r="Z240" s="81"/>
      <c r="AA240" s="79"/>
      <c r="AB240" s="80"/>
      <c r="AC240" s="78"/>
      <c r="AD240" s="78"/>
      <c r="AE240" s="80">
        <f t="shared" si="25"/>
        <v>800</v>
      </c>
      <c r="AF240" s="80">
        <f t="shared" si="26"/>
        <v>800</v>
      </c>
      <c r="AG240" s="78"/>
      <c r="AH240" s="78" t="str">
        <f t="shared" si="27"/>
        <v>待核对</v>
      </c>
      <c r="AI240" s="78"/>
      <c r="AJ240" s="80"/>
      <c r="AK240" s="78"/>
      <c r="AL240" s="80"/>
    </row>
    <row r="241" spans="1:38" ht="13" x14ac:dyDescent="0.25">
      <c r="A241" s="174" t="str">
        <f t="shared" si="23"/>
        <v>[提取结果.xlsx]02-关联交易等事项统计表-资产公司-2内部关联交易</v>
      </c>
      <c r="B241" s="11">
        <v>238</v>
      </c>
      <c r="C241" s="12" t="str">
        <f t="shared" si="21"/>
        <v>3级-2级</v>
      </c>
      <c r="D241" s="12" t="s">
        <v>33</v>
      </c>
      <c r="E241" s="12" t="s">
        <v>270</v>
      </c>
      <c r="F241" s="12" t="s">
        <v>29</v>
      </c>
      <c r="G241" s="12" t="s">
        <v>44</v>
      </c>
      <c r="H241" s="16" t="s">
        <v>291</v>
      </c>
      <c r="I241" s="75" t="s">
        <v>287</v>
      </c>
      <c r="J241" s="76">
        <v>0</v>
      </c>
      <c r="K241" s="76"/>
      <c r="L241" s="16"/>
      <c r="M241" s="76" t="s">
        <v>287</v>
      </c>
      <c r="N241" s="76">
        <v>291012.59999999998</v>
      </c>
      <c r="O241" s="76" t="s">
        <v>279</v>
      </c>
      <c r="P241" s="16" t="s">
        <v>292</v>
      </c>
      <c r="Q241" s="16"/>
      <c r="R241" s="16"/>
      <c r="S241" s="76"/>
      <c r="T241" s="16"/>
      <c r="U241" s="76"/>
      <c r="V241" s="78"/>
      <c r="W241" s="79"/>
      <c r="X241" s="80"/>
      <c r="Y241" s="78"/>
      <c r="Z241" s="81"/>
      <c r="AA241" s="79"/>
      <c r="AB241" s="80"/>
      <c r="AC241" s="78"/>
      <c r="AD241" s="78"/>
      <c r="AE241" s="80">
        <f t="shared" si="25"/>
        <v>0</v>
      </c>
      <c r="AF241" s="80">
        <f t="shared" si="26"/>
        <v>291012.59999999998</v>
      </c>
      <c r="AG241" s="78"/>
      <c r="AH241" s="78" t="str">
        <f t="shared" si="27"/>
        <v>待核对</v>
      </c>
      <c r="AI241" s="78"/>
      <c r="AJ241" s="80"/>
      <c r="AK241" s="78"/>
      <c r="AL241" s="80"/>
    </row>
    <row r="242" spans="1:38" ht="13" x14ac:dyDescent="0.25">
      <c r="A242" s="174" t="str">
        <f t="shared" si="23"/>
        <v>[提取结果.xlsx]02-关联交易等事项统计表-资产公司-2内部关联交易</v>
      </c>
      <c r="B242" s="11">
        <v>239</v>
      </c>
      <c r="C242" s="12" t="str">
        <f t="shared" si="21"/>
        <v>3级-2级</v>
      </c>
      <c r="D242" s="12" t="s">
        <v>33</v>
      </c>
      <c r="E242" s="12" t="s">
        <v>270</v>
      </c>
      <c r="F242" s="12" t="s">
        <v>29</v>
      </c>
      <c r="G242" s="12" t="s">
        <v>265</v>
      </c>
      <c r="H242" s="16" t="s">
        <v>291</v>
      </c>
      <c r="I242" s="75" t="s">
        <v>287</v>
      </c>
      <c r="J242" s="76">
        <v>1165689.18</v>
      </c>
      <c r="K242" s="76" t="s">
        <v>277</v>
      </c>
      <c r="L242" s="16" t="s">
        <v>293</v>
      </c>
      <c r="M242" s="76" t="s">
        <v>287</v>
      </c>
      <c r="N242" s="76">
        <v>1165689.18</v>
      </c>
      <c r="O242" s="76" t="s">
        <v>277</v>
      </c>
      <c r="P242" s="16" t="s">
        <v>293</v>
      </c>
      <c r="Q242" s="16"/>
      <c r="R242" s="16"/>
      <c r="S242" s="76"/>
      <c r="T242" s="16"/>
      <c r="U242" s="76"/>
      <c r="V242" s="78"/>
      <c r="W242" s="79"/>
      <c r="X242" s="80"/>
      <c r="Y242" s="78"/>
      <c r="Z242" s="81"/>
      <c r="AA242" s="79"/>
      <c r="AB242" s="80"/>
      <c r="AC242" s="78"/>
      <c r="AD242" s="78"/>
      <c r="AE242" s="80">
        <f t="shared" si="25"/>
        <v>1165689.18</v>
      </c>
      <c r="AF242" s="80">
        <f t="shared" si="26"/>
        <v>1165689.18</v>
      </c>
      <c r="AG242" s="78"/>
      <c r="AH242" s="78" t="str">
        <f t="shared" si="27"/>
        <v>待核对</v>
      </c>
      <c r="AI242" s="78"/>
      <c r="AJ242" s="80"/>
      <c r="AK242" s="78"/>
      <c r="AL242" s="80"/>
    </row>
    <row r="243" spans="1:38" ht="13" x14ac:dyDescent="0.25">
      <c r="A243" s="174" t="str">
        <f t="shared" si="23"/>
        <v>[提取结果.xlsx]02-关联交易等事项统计表-资产公司-2内部关联交易</v>
      </c>
      <c r="B243" s="11">
        <v>240</v>
      </c>
      <c r="C243" s="12" t="str">
        <f t="shared" si="21"/>
        <v>3级-3级</v>
      </c>
      <c r="D243" s="12" t="s">
        <v>33</v>
      </c>
      <c r="E243" s="12" t="s">
        <v>270</v>
      </c>
      <c r="F243" s="12" t="s">
        <v>33</v>
      </c>
      <c r="G243" s="12" t="s">
        <v>280</v>
      </c>
      <c r="H243" s="16" t="s">
        <v>291</v>
      </c>
      <c r="I243" s="75" t="s">
        <v>287</v>
      </c>
      <c r="J243" s="76">
        <v>732887.31</v>
      </c>
      <c r="K243" s="76" t="s">
        <v>279</v>
      </c>
      <c r="L243" s="16" t="s">
        <v>293</v>
      </c>
      <c r="M243" s="76" t="s">
        <v>287</v>
      </c>
      <c r="N243" s="76">
        <v>732887.31</v>
      </c>
      <c r="O243" s="77" t="s">
        <v>279</v>
      </c>
      <c r="P243" s="16" t="s">
        <v>293</v>
      </c>
      <c r="Q243" s="16"/>
      <c r="R243" s="16"/>
      <c r="S243" s="76"/>
      <c r="T243" s="16"/>
      <c r="U243" s="76"/>
      <c r="V243" s="78"/>
      <c r="W243" s="79"/>
      <c r="X243" s="80"/>
      <c r="Y243" s="78"/>
      <c r="Z243" s="81"/>
      <c r="AA243" s="79"/>
      <c r="AB243" s="80"/>
      <c r="AC243" s="78"/>
      <c r="AD243" s="78"/>
      <c r="AE243" s="80">
        <f t="shared" si="25"/>
        <v>732887.31</v>
      </c>
      <c r="AF243" s="80">
        <f t="shared" si="26"/>
        <v>732887.31</v>
      </c>
      <c r="AG243" s="78"/>
      <c r="AH243" s="78" t="str">
        <f t="shared" si="27"/>
        <v>待核对</v>
      </c>
      <c r="AI243" s="78"/>
      <c r="AJ243" s="80"/>
      <c r="AK243" s="78"/>
      <c r="AL243" s="80"/>
    </row>
    <row r="244" spans="1:38" ht="13" x14ac:dyDescent="0.25">
      <c r="A244" s="174" t="str">
        <f t="shared" si="23"/>
        <v>[提取结果.xlsx]02-关联交易等事项统计表-资产公司-2内部关联交易</v>
      </c>
      <c r="B244" s="11">
        <v>241</v>
      </c>
      <c r="C244" s="12" t="str">
        <f t="shared" si="21"/>
        <v>3级-2级</v>
      </c>
      <c r="D244" s="12" t="s">
        <v>33</v>
      </c>
      <c r="E244" s="12" t="s">
        <v>270</v>
      </c>
      <c r="F244" s="12" t="s">
        <v>29</v>
      </c>
      <c r="G244" s="12" t="s">
        <v>215</v>
      </c>
      <c r="H244" s="16" t="s">
        <v>291</v>
      </c>
      <c r="I244" s="75" t="s">
        <v>287</v>
      </c>
      <c r="J244" s="76">
        <v>1210783.29</v>
      </c>
      <c r="K244" s="76" t="s">
        <v>279</v>
      </c>
      <c r="L244" s="16" t="s">
        <v>293</v>
      </c>
      <c r="M244" s="76" t="s">
        <v>287</v>
      </c>
      <c r="N244" s="76">
        <v>1210783.29</v>
      </c>
      <c r="O244" s="77" t="s">
        <v>279</v>
      </c>
      <c r="P244" s="16" t="s">
        <v>293</v>
      </c>
      <c r="Q244" s="16"/>
      <c r="R244" s="16"/>
      <c r="S244" s="76"/>
      <c r="T244" s="16"/>
      <c r="U244" s="76"/>
      <c r="V244" s="78"/>
      <c r="W244" s="79"/>
      <c r="X244" s="80"/>
      <c r="Y244" s="78"/>
      <c r="Z244" s="81"/>
      <c r="AA244" s="79"/>
      <c r="AB244" s="80"/>
      <c r="AC244" s="78"/>
      <c r="AD244" s="78"/>
      <c r="AE244" s="80">
        <f t="shared" si="25"/>
        <v>1210783.29</v>
      </c>
      <c r="AF244" s="80">
        <f t="shared" si="26"/>
        <v>1210783.29</v>
      </c>
      <c r="AG244" s="78"/>
      <c r="AH244" s="78" t="str">
        <f t="shared" si="27"/>
        <v>待核对</v>
      </c>
      <c r="AI244" s="78"/>
      <c r="AJ244" s="80"/>
      <c r="AK244" s="78"/>
      <c r="AL244" s="80"/>
    </row>
    <row r="245" spans="1:38" ht="13" x14ac:dyDescent="0.25">
      <c r="A245" s="174" t="str">
        <f t="shared" si="23"/>
        <v>[提取结果.xlsx]02-关联交易等事项统计表-资产公司-2内部关联交易</v>
      </c>
      <c r="B245" s="11">
        <v>242</v>
      </c>
      <c r="C245" s="12" t="str">
        <f t="shared" si="21"/>
        <v>3级-2级</v>
      </c>
      <c r="D245" s="12" t="s">
        <v>33</v>
      </c>
      <c r="E245" s="12" t="s">
        <v>270</v>
      </c>
      <c r="F245" s="12" t="s">
        <v>29</v>
      </c>
      <c r="G245" s="12" t="s">
        <v>265</v>
      </c>
      <c r="H245" s="16" t="s">
        <v>294</v>
      </c>
      <c r="I245" s="75" t="s">
        <v>276</v>
      </c>
      <c r="J245" s="76">
        <v>3339126.33</v>
      </c>
      <c r="K245" s="76" t="s">
        <v>277</v>
      </c>
      <c r="L245" s="16" t="s">
        <v>294</v>
      </c>
      <c r="M245" s="76" t="s">
        <v>287</v>
      </c>
      <c r="N245" s="76">
        <v>1839126.33</v>
      </c>
      <c r="O245" s="77" t="s">
        <v>277</v>
      </c>
      <c r="P245" s="16" t="s">
        <v>294</v>
      </c>
      <c r="Q245" s="16"/>
      <c r="R245" s="16"/>
      <c r="S245" s="76"/>
      <c r="T245" s="16"/>
      <c r="U245" s="76"/>
      <c r="V245" s="78"/>
      <c r="W245" s="79"/>
      <c r="X245" s="80"/>
      <c r="Y245" s="78"/>
      <c r="Z245" s="81"/>
      <c r="AA245" s="79"/>
      <c r="AB245" s="80"/>
      <c r="AC245" s="78"/>
      <c r="AD245" s="78"/>
      <c r="AE245" s="80">
        <f t="shared" si="25"/>
        <v>3339126.33</v>
      </c>
      <c r="AF245" s="80">
        <f t="shared" si="26"/>
        <v>1839126.33</v>
      </c>
      <c r="AG245" s="78"/>
      <c r="AH245" s="78" t="str">
        <f t="shared" si="27"/>
        <v>待核对</v>
      </c>
      <c r="AI245" s="78"/>
      <c r="AJ245" s="80"/>
      <c r="AK245" s="78"/>
      <c r="AL245" s="80"/>
    </row>
    <row r="246" spans="1:38" ht="13" x14ac:dyDescent="0.25">
      <c r="A246" s="174" t="str">
        <f t="shared" si="23"/>
        <v>[提取结果.xlsx]02-关联交易等事项统计表-资产公司-2内部关联交易</v>
      </c>
      <c r="B246" s="11">
        <v>243</v>
      </c>
      <c r="C246" s="12" t="str">
        <f t="shared" si="21"/>
        <v>3级-2级</v>
      </c>
      <c r="D246" s="12" t="s">
        <v>33</v>
      </c>
      <c r="E246" s="12" t="s">
        <v>270</v>
      </c>
      <c r="F246" s="12" t="s">
        <v>29</v>
      </c>
      <c r="G246" s="12" t="s">
        <v>215</v>
      </c>
      <c r="H246" s="16" t="s">
        <v>294</v>
      </c>
      <c r="I246" s="75" t="s">
        <v>276</v>
      </c>
      <c r="J246" s="76">
        <v>1753817.55</v>
      </c>
      <c r="K246" s="76" t="s">
        <v>277</v>
      </c>
      <c r="L246" s="16" t="s">
        <v>294</v>
      </c>
      <c r="M246" s="76" t="s">
        <v>287</v>
      </c>
      <c r="N246" s="76">
        <v>1753817.55</v>
      </c>
      <c r="O246" s="77" t="s">
        <v>277</v>
      </c>
      <c r="P246" s="16" t="s">
        <v>294</v>
      </c>
      <c r="Q246" s="16"/>
      <c r="R246" s="16"/>
      <c r="S246" s="76"/>
      <c r="T246" s="16"/>
      <c r="U246" s="76"/>
      <c r="V246" s="78"/>
      <c r="W246" s="79"/>
      <c r="X246" s="80"/>
      <c r="Y246" s="78"/>
      <c r="Z246" s="81"/>
      <c r="AA246" s="79"/>
      <c r="AB246" s="80"/>
      <c r="AC246" s="78"/>
      <c r="AD246" s="78"/>
      <c r="AE246" s="80">
        <f t="shared" si="25"/>
        <v>1753817.55</v>
      </c>
      <c r="AF246" s="80">
        <f t="shared" si="26"/>
        <v>1753817.55</v>
      </c>
      <c r="AG246" s="78"/>
      <c r="AH246" s="78" t="str">
        <f t="shared" si="27"/>
        <v>待核对</v>
      </c>
      <c r="AI246" s="78"/>
      <c r="AJ246" s="80"/>
      <c r="AK246" s="78"/>
      <c r="AL246" s="80"/>
    </row>
    <row r="247" spans="1:38" ht="13" x14ac:dyDescent="0.25">
      <c r="A247" s="174" t="str">
        <f t="shared" si="23"/>
        <v>[提取结果.xlsx]02-关联交易等事项统计表-资产公司-2内部关联交易</v>
      </c>
      <c r="B247" s="11">
        <v>244</v>
      </c>
      <c r="C247" s="12" t="str">
        <f t="shared" si="21"/>
        <v>2级-3级</v>
      </c>
      <c r="D247" s="12" t="s">
        <v>29</v>
      </c>
      <c r="E247" s="12" t="s">
        <v>285</v>
      </c>
      <c r="F247" s="12" t="s">
        <v>33</v>
      </c>
      <c r="G247" s="12" t="s">
        <v>280</v>
      </c>
      <c r="H247" s="16" t="s">
        <v>275</v>
      </c>
      <c r="I247" s="75" t="s">
        <v>276</v>
      </c>
      <c r="J247" s="76">
        <v>232111.2</v>
      </c>
      <c r="K247" s="76" t="s">
        <v>277</v>
      </c>
      <c r="L247" s="16" t="s">
        <v>290</v>
      </c>
      <c r="M247" s="76" t="s">
        <v>276</v>
      </c>
      <c r="N247" s="76">
        <v>232111.2</v>
      </c>
      <c r="O247" s="76" t="s">
        <v>277</v>
      </c>
      <c r="P247" s="16" t="s">
        <v>290</v>
      </c>
      <c r="Q247" s="16" t="s">
        <v>278</v>
      </c>
      <c r="R247" s="16"/>
      <c r="S247" s="76"/>
      <c r="T247" s="16"/>
      <c r="U247" s="76"/>
      <c r="V247" s="78"/>
      <c r="W247" s="79"/>
      <c r="X247" s="80"/>
      <c r="Y247" s="78"/>
      <c r="Z247" s="81"/>
      <c r="AA247" s="79"/>
      <c r="AB247" s="80"/>
      <c r="AC247" s="78"/>
      <c r="AD247" s="78"/>
      <c r="AE247" s="80">
        <f t="shared" si="25"/>
        <v>232111.2</v>
      </c>
      <c r="AF247" s="80">
        <f t="shared" si="26"/>
        <v>232111.2</v>
      </c>
      <c r="AG247" s="78"/>
      <c r="AH247" s="78" t="str">
        <f t="shared" si="27"/>
        <v>待核对</v>
      </c>
      <c r="AI247" s="78"/>
      <c r="AJ247" s="80"/>
      <c r="AK247" s="78"/>
      <c r="AL247" s="80"/>
    </row>
    <row r="248" spans="1:38" ht="13" x14ac:dyDescent="0.25">
      <c r="A248" s="174" t="str">
        <f t="shared" si="23"/>
        <v>[提取结果.xlsx]02-关联交易等事项统计表-资产公司-2内部关联交易</v>
      </c>
      <c r="B248" s="11">
        <v>245</v>
      </c>
      <c r="C248" s="12" t="str">
        <f t="shared" si="21"/>
        <v>2级-2级</v>
      </c>
      <c r="D248" s="12" t="s">
        <v>29</v>
      </c>
      <c r="E248" s="12" t="s">
        <v>285</v>
      </c>
      <c r="F248" s="12" t="s">
        <v>29</v>
      </c>
      <c r="G248" s="12" t="s">
        <v>265</v>
      </c>
      <c r="H248" s="16" t="s">
        <v>284</v>
      </c>
      <c r="I248" s="75" t="s">
        <v>276</v>
      </c>
      <c r="J248" s="76">
        <v>2458487.5499999998</v>
      </c>
      <c r="K248" s="76" t="s">
        <v>277</v>
      </c>
      <c r="L248" s="16" t="s">
        <v>290</v>
      </c>
      <c r="M248" s="76" t="s">
        <v>276</v>
      </c>
      <c r="N248" s="76">
        <v>2458487.5499999998</v>
      </c>
      <c r="O248" s="76" t="s">
        <v>277</v>
      </c>
      <c r="P248" s="16" t="s">
        <v>290</v>
      </c>
      <c r="Q248" s="16" t="s">
        <v>278</v>
      </c>
      <c r="R248" s="16"/>
      <c r="S248" s="76"/>
      <c r="T248" s="16"/>
      <c r="U248" s="76"/>
      <c r="V248" s="78"/>
      <c r="W248" s="79"/>
      <c r="X248" s="80"/>
      <c r="Y248" s="78"/>
      <c r="Z248" s="81"/>
      <c r="AA248" s="79"/>
      <c r="AB248" s="80"/>
      <c r="AC248" s="78"/>
      <c r="AD248" s="78"/>
      <c r="AE248" s="80">
        <f t="shared" si="25"/>
        <v>2458487.5499999998</v>
      </c>
      <c r="AF248" s="80">
        <f t="shared" si="26"/>
        <v>2458487.5499999998</v>
      </c>
      <c r="AG248" s="78"/>
      <c r="AH248" s="78" t="str">
        <f t="shared" si="27"/>
        <v>待核对</v>
      </c>
      <c r="AI248" s="78"/>
      <c r="AJ248" s="80"/>
      <c r="AK248" s="78"/>
      <c r="AL248" s="80"/>
    </row>
    <row r="249" spans="1:38" ht="13" x14ac:dyDescent="0.25">
      <c r="A249" s="174" t="str">
        <f t="shared" si="23"/>
        <v>[提取结果.xlsx]02-关联交易等事项统计表-资产公司-2内部关联交易</v>
      </c>
      <c r="B249" s="11">
        <v>246</v>
      </c>
      <c r="C249" s="12" t="str">
        <f t="shared" si="21"/>
        <v>2级-3级</v>
      </c>
      <c r="D249" s="12" t="s">
        <v>29</v>
      </c>
      <c r="E249" s="12" t="s">
        <v>285</v>
      </c>
      <c r="F249" s="12" t="s">
        <v>33</v>
      </c>
      <c r="G249" s="12" t="s">
        <v>280</v>
      </c>
      <c r="H249" s="16" t="s">
        <v>286</v>
      </c>
      <c r="I249" s="75" t="s">
        <v>287</v>
      </c>
      <c r="J249" s="76">
        <v>9064838.4700000007</v>
      </c>
      <c r="K249" s="76" t="s">
        <v>277</v>
      </c>
      <c r="L249" s="16" t="s">
        <v>290</v>
      </c>
      <c r="M249" s="76" t="s">
        <v>287</v>
      </c>
      <c r="N249" s="76">
        <v>9064838.4700000007</v>
      </c>
      <c r="O249" s="76" t="s">
        <v>277</v>
      </c>
      <c r="P249" s="16" t="s">
        <v>290</v>
      </c>
      <c r="Q249" s="16"/>
      <c r="R249" s="16"/>
      <c r="S249" s="76"/>
      <c r="T249" s="16"/>
      <c r="U249" s="76"/>
      <c r="V249" s="78"/>
      <c r="W249" s="79"/>
      <c r="X249" s="80"/>
      <c r="Y249" s="78"/>
      <c r="Z249" s="81"/>
      <c r="AA249" s="79"/>
      <c r="AB249" s="80"/>
      <c r="AC249" s="78"/>
      <c r="AD249" s="78"/>
      <c r="AE249" s="80">
        <f t="shared" si="25"/>
        <v>9064838.4700000007</v>
      </c>
      <c r="AF249" s="80">
        <f t="shared" si="26"/>
        <v>9064838.4700000007</v>
      </c>
      <c r="AG249" s="78"/>
      <c r="AH249" s="78" t="str">
        <f t="shared" si="27"/>
        <v>待核对</v>
      </c>
      <c r="AI249" s="78"/>
      <c r="AJ249" s="80"/>
      <c r="AK249" s="78"/>
      <c r="AL249" s="80"/>
    </row>
    <row r="250" spans="1:38" ht="13" x14ac:dyDescent="0.25">
      <c r="A250" s="174" t="str">
        <f t="shared" si="23"/>
        <v>[提取结果.xlsx]02-关联交易等事项统计表-资产公司-2内部关联交易</v>
      </c>
      <c r="B250" s="11">
        <v>247</v>
      </c>
      <c r="C250" s="12" t="str">
        <f t="shared" si="21"/>
        <v>2级-3级</v>
      </c>
      <c r="D250" s="12" t="s">
        <v>29</v>
      </c>
      <c r="E250" s="12" t="s">
        <v>285</v>
      </c>
      <c r="F250" s="12" t="s">
        <v>33</v>
      </c>
      <c r="G250" s="12" t="s">
        <v>288</v>
      </c>
      <c r="H250" s="16" t="s">
        <v>286</v>
      </c>
      <c r="I250" s="75" t="s">
        <v>287</v>
      </c>
      <c r="J250" s="76">
        <v>223938.79</v>
      </c>
      <c r="K250" s="76" t="s">
        <v>277</v>
      </c>
      <c r="L250" s="16" t="s">
        <v>290</v>
      </c>
      <c r="M250" s="76" t="s">
        <v>287</v>
      </c>
      <c r="N250" s="76">
        <v>223938.79</v>
      </c>
      <c r="O250" s="76" t="s">
        <v>277</v>
      </c>
      <c r="P250" s="16" t="s">
        <v>290</v>
      </c>
      <c r="Q250" s="16"/>
      <c r="R250" s="16"/>
      <c r="S250" s="76"/>
      <c r="T250" s="16"/>
      <c r="U250" s="76"/>
      <c r="V250" s="78"/>
      <c r="W250" s="79"/>
      <c r="X250" s="80"/>
      <c r="Y250" s="78"/>
      <c r="Z250" s="81"/>
      <c r="AA250" s="79"/>
      <c r="AB250" s="80"/>
      <c r="AC250" s="78"/>
      <c r="AD250" s="78"/>
      <c r="AE250" s="80">
        <f t="shared" si="25"/>
        <v>223938.79</v>
      </c>
      <c r="AF250" s="80">
        <f t="shared" si="26"/>
        <v>223938.79</v>
      </c>
      <c r="AG250" s="78"/>
      <c r="AH250" s="78" t="str">
        <f t="shared" si="27"/>
        <v>待核对</v>
      </c>
      <c r="AI250" s="78"/>
      <c r="AJ250" s="80"/>
      <c r="AK250" s="78"/>
      <c r="AL250" s="80"/>
    </row>
    <row r="251" spans="1:38" ht="13" x14ac:dyDescent="0.25">
      <c r="A251" s="174" t="str">
        <f t="shared" si="23"/>
        <v>[提取结果.xlsx]02-关联交易等事项统计表-资产公司-2内部关联交易</v>
      </c>
      <c r="B251" s="11">
        <v>248</v>
      </c>
      <c r="C251" s="12" t="str">
        <f t="shared" si="21"/>
        <v>2级-2级</v>
      </c>
      <c r="D251" s="12" t="s">
        <v>29</v>
      </c>
      <c r="E251" s="12" t="s">
        <v>285</v>
      </c>
      <c r="F251" s="12" t="s">
        <v>29</v>
      </c>
      <c r="G251" s="12" t="s">
        <v>265</v>
      </c>
      <c r="H251" s="16" t="s">
        <v>291</v>
      </c>
      <c r="I251" s="75" t="s">
        <v>287</v>
      </c>
      <c r="J251" s="76">
        <v>26582.560000000001</v>
      </c>
      <c r="K251" s="76" t="s">
        <v>277</v>
      </c>
      <c r="L251" s="16" t="s">
        <v>290</v>
      </c>
      <c r="M251" s="76" t="s">
        <v>287</v>
      </c>
      <c r="N251" s="76">
        <v>26582.560000000001</v>
      </c>
      <c r="O251" s="76" t="s">
        <v>277</v>
      </c>
      <c r="P251" s="16" t="s">
        <v>290</v>
      </c>
      <c r="Q251" s="16"/>
      <c r="R251" s="16"/>
      <c r="S251" s="76"/>
      <c r="T251" s="16"/>
      <c r="U251" s="76"/>
      <c r="V251" s="78"/>
      <c r="W251" s="79"/>
      <c r="X251" s="80"/>
      <c r="Y251" s="78"/>
      <c r="Z251" s="81"/>
      <c r="AA251" s="79"/>
      <c r="AB251" s="80"/>
      <c r="AC251" s="78"/>
      <c r="AD251" s="78"/>
      <c r="AE251" s="80">
        <f t="shared" si="25"/>
        <v>26582.560000000001</v>
      </c>
      <c r="AF251" s="80">
        <f t="shared" si="26"/>
        <v>26582.560000000001</v>
      </c>
      <c r="AG251" s="78"/>
      <c r="AH251" s="78" t="str">
        <f t="shared" si="27"/>
        <v>待核对</v>
      </c>
      <c r="AI251" s="78"/>
      <c r="AJ251" s="80"/>
      <c r="AK251" s="78"/>
      <c r="AL251" s="80"/>
    </row>
    <row r="252" spans="1:38" ht="13" x14ac:dyDescent="0.25">
      <c r="A252" s="174" t="str">
        <f t="shared" si="23"/>
        <v>[提取结果.xlsx]02-关联交易等事项统计表-资产公司-2内部关联交易</v>
      </c>
      <c r="B252" s="11">
        <v>249</v>
      </c>
      <c r="C252" s="12" t="str">
        <f t="shared" si="21"/>
        <v>2级-3级</v>
      </c>
      <c r="D252" s="12" t="s">
        <v>29</v>
      </c>
      <c r="E252" s="12" t="s">
        <v>285</v>
      </c>
      <c r="F252" s="12" t="s">
        <v>33</v>
      </c>
      <c r="G252" s="12" t="s">
        <v>288</v>
      </c>
      <c r="H252" s="16" t="s">
        <v>291</v>
      </c>
      <c r="I252" s="75" t="s">
        <v>287</v>
      </c>
      <c r="J252" s="76">
        <v>80000</v>
      </c>
      <c r="K252" s="76" t="s">
        <v>289</v>
      </c>
      <c r="L252" s="16" t="s">
        <v>295</v>
      </c>
      <c r="M252" s="76" t="s">
        <v>287</v>
      </c>
      <c r="N252" s="76">
        <v>80000</v>
      </c>
      <c r="O252" s="76" t="s">
        <v>296</v>
      </c>
      <c r="P252" s="16" t="s">
        <v>290</v>
      </c>
      <c r="Q252" s="16"/>
      <c r="R252" s="16"/>
      <c r="S252" s="76"/>
      <c r="T252" s="16"/>
      <c r="U252" s="76"/>
      <c r="V252" s="78"/>
      <c r="W252" s="79"/>
      <c r="X252" s="80"/>
      <c r="Y252" s="78"/>
      <c r="Z252" s="81"/>
      <c r="AA252" s="79"/>
      <c r="AB252" s="80"/>
      <c r="AC252" s="78"/>
      <c r="AD252" s="78"/>
      <c r="AE252" s="80">
        <f t="shared" si="25"/>
        <v>80000</v>
      </c>
      <c r="AF252" s="80">
        <f t="shared" si="26"/>
        <v>80000</v>
      </c>
      <c r="AG252" s="78"/>
      <c r="AH252" s="78" t="str">
        <f t="shared" si="27"/>
        <v>待核对</v>
      </c>
      <c r="AI252" s="78"/>
      <c r="AJ252" s="80"/>
      <c r="AK252" s="78"/>
      <c r="AL252" s="80"/>
    </row>
    <row r="253" spans="1:38" ht="13" x14ac:dyDescent="0.25">
      <c r="A253" s="174" t="str">
        <f t="shared" si="23"/>
        <v>[提取结果.xlsx]02-关联交易等事项统计表-资产公司-2内部关联交易</v>
      </c>
      <c r="B253" s="11">
        <v>250</v>
      </c>
      <c r="C253" s="12" t="str">
        <f t="shared" si="21"/>
        <v>2级-3级</v>
      </c>
      <c r="D253" s="12" t="s">
        <v>29</v>
      </c>
      <c r="E253" s="12" t="s">
        <v>285</v>
      </c>
      <c r="F253" s="12" t="s">
        <v>33</v>
      </c>
      <c r="G253" s="12" t="s">
        <v>280</v>
      </c>
      <c r="H253" s="16" t="s">
        <v>291</v>
      </c>
      <c r="I253" s="75" t="s">
        <v>287</v>
      </c>
      <c r="J253" s="76">
        <v>6742478.1500000004</v>
      </c>
      <c r="K253" s="76" t="s">
        <v>277</v>
      </c>
      <c r="L253" s="16" t="s">
        <v>290</v>
      </c>
      <c r="M253" s="76" t="s">
        <v>287</v>
      </c>
      <c r="N253" s="76">
        <v>6742478.1500000004</v>
      </c>
      <c r="O253" s="76" t="s">
        <v>277</v>
      </c>
      <c r="P253" s="16" t="s">
        <v>290</v>
      </c>
      <c r="Q253" s="16"/>
      <c r="R253" s="16"/>
      <c r="S253" s="76"/>
      <c r="T253" s="16"/>
      <c r="U253" s="76"/>
      <c r="V253" s="78"/>
      <c r="W253" s="79"/>
      <c r="X253" s="80"/>
      <c r="Y253" s="78"/>
      <c r="Z253" s="81"/>
      <c r="AA253" s="79"/>
      <c r="AB253" s="80"/>
      <c r="AC253" s="78"/>
      <c r="AD253" s="78"/>
      <c r="AE253" s="80">
        <f t="shared" si="25"/>
        <v>6742478.1500000004</v>
      </c>
      <c r="AF253" s="80">
        <f t="shared" si="26"/>
        <v>6742478.1500000004</v>
      </c>
      <c r="AG253" s="78"/>
      <c r="AH253" s="78" t="str">
        <f t="shared" si="27"/>
        <v>待核对</v>
      </c>
      <c r="AI253" s="78"/>
      <c r="AJ253" s="80"/>
      <c r="AK253" s="78"/>
      <c r="AL253" s="80"/>
    </row>
    <row r="254" spans="1:38" ht="13" x14ac:dyDescent="0.25">
      <c r="A254" s="174" t="str">
        <f t="shared" si="23"/>
        <v>[提取结果.xlsx]02-关联交易等事项统计表-资产公司-2内部关联交易</v>
      </c>
      <c r="B254" s="11">
        <v>251</v>
      </c>
      <c r="C254" s="12" t="str">
        <f t="shared" si="21"/>
        <v>3级-2级</v>
      </c>
      <c r="D254" s="12" t="s">
        <v>33</v>
      </c>
      <c r="E254" s="12" t="s">
        <v>281</v>
      </c>
      <c r="F254" s="12" t="s">
        <v>29</v>
      </c>
      <c r="G254" s="12" t="s">
        <v>265</v>
      </c>
      <c r="H254" s="16" t="s">
        <v>275</v>
      </c>
      <c r="I254" s="75" t="s">
        <v>276</v>
      </c>
      <c r="J254" s="76">
        <v>111566.64</v>
      </c>
      <c r="K254" s="76" t="s">
        <v>277</v>
      </c>
      <c r="L254" s="16"/>
      <c r="M254" s="76" t="s">
        <v>276</v>
      </c>
      <c r="N254" s="76">
        <v>111566.64</v>
      </c>
      <c r="O254" s="76" t="s">
        <v>277</v>
      </c>
      <c r="P254" s="16"/>
      <c r="Q254" s="16" t="s">
        <v>278</v>
      </c>
      <c r="R254" s="16"/>
      <c r="S254" s="76"/>
      <c r="T254" s="16"/>
      <c r="U254" s="76"/>
      <c r="V254" s="78"/>
      <c r="W254" s="79"/>
      <c r="X254" s="80"/>
      <c r="Y254" s="78"/>
      <c r="Z254" s="81"/>
      <c r="AA254" s="79"/>
      <c r="AB254" s="80"/>
      <c r="AC254" s="78"/>
      <c r="AD254" s="78"/>
      <c r="AE254" s="80">
        <f t="shared" si="25"/>
        <v>111566.64</v>
      </c>
      <c r="AF254" s="80">
        <f t="shared" si="26"/>
        <v>111566.64</v>
      </c>
      <c r="AG254" s="78"/>
      <c r="AH254" s="78" t="str">
        <f t="shared" si="27"/>
        <v>待核对</v>
      </c>
      <c r="AI254" s="78"/>
      <c r="AJ254" s="80"/>
      <c r="AK254" s="78"/>
      <c r="AL254" s="80"/>
    </row>
    <row r="255" spans="1:38" ht="13" x14ac:dyDescent="0.25">
      <c r="A255" s="174" t="str">
        <f t="shared" si="23"/>
        <v>[提取结果.xlsx]02-关联交易等事项统计表-资产公司-2内部关联交易</v>
      </c>
      <c r="B255" s="11">
        <v>252</v>
      </c>
      <c r="C255" s="12" t="str">
        <f t="shared" si="21"/>
        <v>3级-2级</v>
      </c>
      <c r="D255" s="12" t="s">
        <v>33</v>
      </c>
      <c r="E255" s="12" t="s">
        <v>281</v>
      </c>
      <c r="F255" s="12" t="s">
        <v>29</v>
      </c>
      <c r="G255" s="12" t="s">
        <v>265</v>
      </c>
      <c r="H255" s="16" t="s">
        <v>284</v>
      </c>
      <c r="I255" s="75" t="s">
        <v>276</v>
      </c>
      <c r="J255" s="76">
        <v>56489.49</v>
      </c>
      <c r="K255" s="76" t="s">
        <v>277</v>
      </c>
      <c r="L255" s="16"/>
      <c r="M255" s="76" t="s">
        <v>276</v>
      </c>
      <c r="N255" s="76">
        <v>56489.49</v>
      </c>
      <c r="O255" s="76" t="s">
        <v>277</v>
      </c>
      <c r="P255" s="16"/>
      <c r="Q255" s="16" t="s">
        <v>278</v>
      </c>
      <c r="R255" s="16"/>
      <c r="S255" s="76"/>
      <c r="T255" s="16"/>
      <c r="U255" s="76"/>
      <c r="V255" s="78"/>
      <c r="W255" s="79"/>
      <c r="X255" s="80"/>
      <c r="Y255" s="78"/>
      <c r="Z255" s="81"/>
      <c r="AA255" s="79"/>
      <c r="AB255" s="80"/>
      <c r="AC255" s="78"/>
      <c r="AD255" s="78"/>
      <c r="AE255" s="80">
        <f t="shared" si="25"/>
        <v>56489.49</v>
      </c>
      <c r="AF255" s="80">
        <f t="shared" si="26"/>
        <v>56489.49</v>
      </c>
      <c r="AG255" s="78"/>
      <c r="AH255" s="78" t="str">
        <f t="shared" si="27"/>
        <v>待核对</v>
      </c>
      <c r="AI255" s="78"/>
      <c r="AJ255" s="80"/>
      <c r="AK255" s="78"/>
      <c r="AL255" s="80"/>
    </row>
    <row r="256" spans="1:38" ht="13" x14ac:dyDescent="0.25">
      <c r="A256" s="174" t="str">
        <f t="shared" si="23"/>
        <v>[提取结果.xlsx]02-关联交易等事项统计表-资产公司-2内部关联交易</v>
      </c>
      <c r="B256" s="11">
        <v>253</v>
      </c>
      <c r="C256" s="12" t="str">
        <f t="shared" si="21"/>
        <v>3级-2级</v>
      </c>
      <c r="D256" s="12" t="s">
        <v>33</v>
      </c>
      <c r="E256" s="12" t="s">
        <v>281</v>
      </c>
      <c r="F256" s="12" t="s">
        <v>29</v>
      </c>
      <c r="G256" s="12" t="s">
        <v>265</v>
      </c>
      <c r="H256" s="16" t="s">
        <v>286</v>
      </c>
      <c r="I256" s="75" t="s">
        <v>287</v>
      </c>
      <c r="J256" s="76">
        <v>4133020.27</v>
      </c>
      <c r="K256" s="76" t="s">
        <v>277</v>
      </c>
      <c r="L256" s="16"/>
      <c r="M256" s="76" t="s">
        <v>287</v>
      </c>
      <c r="N256" s="76">
        <v>4133020.27</v>
      </c>
      <c r="O256" s="76" t="s">
        <v>277</v>
      </c>
      <c r="P256" s="16"/>
      <c r="Q256" s="16"/>
      <c r="R256" s="16"/>
      <c r="S256" s="76"/>
      <c r="T256" s="16"/>
      <c r="U256" s="76"/>
      <c r="V256" s="78"/>
      <c r="W256" s="79"/>
      <c r="X256" s="80"/>
      <c r="Y256" s="78"/>
      <c r="Z256" s="81"/>
      <c r="AA256" s="79"/>
      <c r="AB256" s="80"/>
      <c r="AC256" s="78"/>
      <c r="AD256" s="78"/>
      <c r="AE256" s="80">
        <f t="shared" si="25"/>
        <v>4133020.27</v>
      </c>
      <c r="AF256" s="80">
        <f t="shared" si="26"/>
        <v>4133020.27</v>
      </c>
      <c r="AG256" s="78"/>
      <c r="AH256" s="78" t="str">
        <f t="shared" si="27"/>
        <v>待核对</v>
      </c>
      <c r="AI256" s="78"/>
      <c r="AJ256" s="80"/>
      <c r="AK256" s="78"/>
      <c r="AL256" s="80"/>
    </row>
    <row r="257" spans="1:38" ht="13" x14ac:dyDescent="0.25">
      <c r="A257" s="174" t="str">
        <f t="shared" si="23"/>
        <v>[提取结果.xlsx]02-关联交易等事项统计表-资产公司-2内部关联交易</v>
      </c>
      <c r="B257" s="11">
        <v>254</v>
      </c>
      <c r="C257" s="12" t="str">
        <f t="shared" si="21"/>
        <v>3级-3级</v>
      </c>
      <c r="D257" s="12" t="s">
        <v>33</v>
      </c>
      <c r="E257" s="12" t="s">
        <v>281</v>
      </c>
      <c r="F257" s="12" t="s">
        <v>33</v>
      </c>
      <c r="G257" s="12" t="s">
        <v>280</v>
      </c>
      <c r="H257" s="16" t="s">
        <v>291</v>
      </c>
      <c r="I257" s="75" t="s">
        <v>287</v>
      </c>
      <c r="J257" s="76">
        <v>656791.37</v>
      </c>
      <c r="K257" s="76" t="s">
        <v>277</v>
      </c>
      <c r="L257" s="16"/>
      <c r="M257" s="76" t="s">
        <v>287</v>
      </c>
      <c r="N257" s="76">
        <v>620305.84</v>
      </c>
      <c r="O257" s="76" t="s">
        <v>277</v>
      </c>
      <c r="P257" s="16"/>
      <c r="Q257" s="16"/>
      <c r="R257" s="16"/>
      <c r="S257" s="76"/>
      <c r="T257" s="16"/>
      <c r="U257" s="76"/>
      <c r="V257" s="78"/>
      <c r="W257" s="79"/>
      <c r="X257" s="80"/>
      <c r="Y257" s="78"/>
      <c r="Z257" s="81"/>
      <c r="AA257" s="79"/>
      <c r="AB257" s="80"/>
      <c r="AC257" s="78"/>
      <c r="AD257" s="78"/>
      <c r="AE257" s="80">
        <f t="shared" si="25"/>
        <v>656791.37</v>
      </c>
      <c r="AF257" s="80">
        <f t="shared" si="26"/>
        <v>620305.84</v>
      </c>
      <c r="AG257" s="78"/>
      <c r="AH257" s="78" t="str">
        <f t="shared" si="27"/>
        <v>待核对</v>
      </c>
      <c r="AI257" s="78"/>
      <c r="AJ257" s="80"/>
      <c r="AK257" s="78"/>
      <c r="AL257" s="80"/>
    </row>
    <row r="258" spans="1:38" ht="13" x14ac:dyDescent="0.25">
      <c r="A258" s="174" t="str">
        <f t="shared" si="23"/>
        <v>[提取结果.xlsx]02-关联交易等事项统计表-资产公司-2内部关联交易</v>
      </c>
      <c r="B258" s="11">
        <v>255</v>
      </c>
      <c r="C258" s="12" t="str">
        <f t="shared" si="21"/>
        <v>3级-3级</v>
      </c>
      <c r="D258" s="12" t="s">
        <v>33</v>
      </c>
      <c r="E258" s="12" t="s">
        <v>280</v>
      </c>
      <c r="F258" s="12" t="s">
        <v>33</v>
      </c>
      <c r="G258" s="12" t="s">
        <v>281</v>
      </c>
      <c r="H258" s="16" t="s">
        <v>275</v>
      </c>
      <c r="I258" s="75" t="s">
        <v>276</v>
      </c>
      <c r="J258" s="76">
        <v>4133020.27</v>
      </c>
      <c r="K258" s="76" t="s">
        <v>277</v>
      </c>
      <c r="L258" s="16"/>
      <c r="M258" s="76" t="s">
        <v>276</v>
      </c>
      <c r="N258" s="76">
        <v>4133020.27</v>
      </c>
      <c r="O258" s="76" t="s">
        <v>277</v>
      </c>
      <c r="P258" s="16"/>
      <c r="Q258" s="16" t="s">
        <v>282</v>
      </c>
      <c r="R258" s="16" t="s">
        <v>283</v>
      </c>
      <c r="S258" s="76">
        <v>4133020.27</v>
      </c>
      <c r="T258" s="16" t="s">
        <v>283</v>
      </c>
      <c r="U258" s="76">
        <v>4133020.27</v>
      </c>
      <c r="V258" s="78"/>
      <c r="W258" s="79"/>
      <c r="X258" s="80"/>
      <c r="Y258" s="78"/>
      <c r="Z258" s="81"/>
      <c r="AA258" s="79"/>
      <c r="AB258" s="80"/>
      <c r="AC258" s="78"/>
      <c r="AD258" s="78"/>
      <c r="AE258" s="80">
        <f t="shared" si="25"/>
        <v>4133020.27</v>
      </c>
      <c r="AF258" s="80">
        <f t="shared" si="26"/>
        <v>4133020.27</v>
      </c>
      <c r="AG258" s="78"/>
      <c r="AH258" s="78" t="str">
        <f t="shared" si="27"/>
        <v>待核对</v>
      </c>
      <c r="AI258" s="78"/>
      <c r="AJ258" s="80"/>
      <c r="AK258" s="78"/>
      <c r="AL258" s="80"/>
    </row>
    <row r="259" spans="1:38" ht="13" x14ac:dyDescent="0.25">
      <c r="A259" s="174" t="str">
        <f t="shared" si="23"/>
        <v>[提取结果.xlsx]02-关联交易等事项统计表-资产公司-2内部关联交易</v>
      </c>
      <c r="B259" s="11">
        <v>256</v>
      </c>
      <c r="C259" s="12" t="str">
        <f t="shared" si="21"/>
        <v>3级-3级</v>
      </c>
      <c r="D259" s="12" t="s">
        <v>33</v>
      </c>
      <c r="E259" s="12" t="s">
        <v>280</v>
      </c>
      <c r="F259" s="12" t="s">
        <v>33</v>
      </c>
      <c r="G259" s="12" t="s">
        <v>270</v>
      </c>
      <c r="H259" s="16" t="s">
        <v>275</v>
      </c>
      <c r="I259" s="75" t="s">
        <v>276</v>
      </c>
      <c r="J259" s="76">
        <v>670752.1</v>
      </c>
      <c r="K259" s="76" t="s">
        <v>277</v>
      </c>
      <c r="L259" s="16"/>
      <c r="M259" s="76" t="s">
        <v>276</v>
      </c>
      <c r="N259" s="76">
        <v>670752.1</v>
      </c>
      <c r="O259" s="76" t="s">
        <v>277</v>
      </c>
      <c r="P259" s="16"/>
      <c r="Q259" s="16" t="s">
        <v>282</v>
      </c>
      <c r="R259" s="16" t="s">
        <v>283</v>
      </c>
      <c r="S259" s="76">
        <v>670752.1</v>
      </c>
      <c r="T259" s="16" t="s">
        <v>283</v>
      </c>
      <c r="U259" s="76">
        <v>670752.1</v>
      </c>
      <c r="V259" s="78"/>
      <c r="W259" s="79"/>
      <c r="X259" s="80"/>
      <c r="Y259" s="78"/>
      <c r="Z259" s="81"/>
      <c r="AA259" s="79"/>
      <c r="AB259" s="80"/>
      <c r="AC259" s="78"/>
      <c r="AD259" s="78"/>
      <c r="AE259" s="80">
        <f t="shared" si="25"/>
        <v>670752.1</v>
      </c>
      <c r="AF259" s="80">
        <f t="shared" si="26"/>
        <v>670752.1</v>
      </c>
      <c r="AG259" s="78"/>
      <c r="AH259" s="78" t="str">
        <f t="shared" si="27"/>
        <v>待核对</v>
      </c>
      <c r="AI259" s="78"/>
      <c r="AJ259" s="80"/>
      <c r="AK259" s="78"/>
      <c r="AL259" s="80"/>
    </row>
    <row r="260" spans="1:38" ht="13" x14ac:dyDescent="0.25">
      <c r="A260" s="174" t="str">
        <f t="shared" si="23"/>
        <v>[提取结果.xlsx]02-关联交易等事项统计表-资产公司-2内部关联交易</v>
      </c>
      <c r="B260" s="11">
        <v>257</v>
      </c>
      <c r="C260" s="12" t="str">
        <f t="shared" ref="C260:C323" si="28">TEXT(D260,"000")&amp;"-"&amp;TEXT(F260,"000")</f>
        <v>3级-2级</v>
      </c>
      <c r="D260" s="12" t="s">
        <v>33</v>
      </c>
      <c r="E260" s="12" t="s">
        <v>280</v>
      </c>
      <c r="F260" s="12" t="s">
        <v>29</v>
      </c>
      <c r="G260" s="12" t="s">
        <v>265</v>
      </c>
      <c r="H260" s="16" t="s">
        <v>275</v>
      </c>
      <c r="I260" s="75" t="s">
        <v>276</v>
      </c>
      <c r="J260" s="76">
        <v>79826698.310000002</v>
      </c>
      <c r="K260" s="76" t="s">
        <v>277</v>
      </c>
      <c r="L260" s="16"/>
      <c r="M260" s="76" t="s">
        <v>276</v>
      </c>
      <c r="N260" s="76">
        <v>79826698.310000002</v>
      </c>
      <c r="O260" s="76" t="s">
        <v>277</v>
      </c>
      <c r="P260" s="16"/>
      <c r="Q260" s="16" t="s">
        <v>278</v>
      </c>
      <c r="R260" s="16"/>
      <c r="S260" s="76"/>
      <c r="T260" s="16"/>
      <c r="U260" s="76"/>
      <c r="V260" s="78"/>
      <c r="W260" s="79"/>
      <c r="X260" s="80"/>
      <c r="Y260" s="78"/>
      <c r="Z260" s="81"/>
      <c r="AA260" s="79"/>
      <c r="AB260" s="80"/>
      <c r="AC260" s="78"/>
      <c r="AD260" s="78"/>
      <c r="AE260" s="80">
        <f t="shared" si="25"/>
        <v>79826698.310000002</v>
      </c>
      <c r="AF260" s="80">
        <f t="shared" si="26"/>
        <v>79826698.310000002</v>
      </c>
      <c r="AG260" s="78"/>
      <c r="AH260" s="78" t="str">
        <f t="shared" si="27"/>
        <v>待核对</v>
      </c>
      <c r="AI260" s="78"/>
      <c r="AJ260" s="80"/>
      <c r="AK260" s="78"/>
      <c r="AL260" s="80"/>
    </row>
    <row r="261" spans="1:38" ht="13" x14ac:dyDescent="0.25">
      <c r="A261" s="174" t="str">
        <f t="shared" si="23"/>
        <v>[提取结果.xlsx]02-关联交易等事项统计表-资产公司-2内部关联交易</v>
      </c>
      <c r="B261" s="11">
        <v>258</v>
      </c>
      <c r="C261" s="12" t="str">
        <f t="shared" si="28"/>
        <v>3级-2级</v>
      </c>
      <c r="D261" s="12" t="s">
        <v>33</v>
      </c>
      <c r="E261" s="12" t="s">
        <v>280</v>
      </c>
      <c r="F261" s="12" t="s">
        <v>29</v>
      </c>
      <c r="G261" s="12" t="s">
        <v>285</v>
      </c>
      <c r="H261" s="16" t="s">
        <v>275</v>
      </c>
      <c r="I261" s="75" t="s">
        <v>276</v>
      </c>
      <c r="J261" s="76">
        <v>9064838.4700000007</v>
      </c>
      <c r="K261" s="76" t="s">
        <v>277</v>
      </c>
      <c r="L261" s="16"/>
      <c r="M261" s="76" t="s">
        <v>276</v>
      </c>
      <c r="N261" s="76">
        <v>9064838.4700000007</v>
      </c>
      <c r="O261" s="77" t="s">
        <v>277</v>
      </c>
      <c r="P261" s="16"/>
      <c r="Q261" s="16" t="s">
        <v>282</v>
      </c>
      <c r="R261" s="16" t="s">
        <v>283</v>
      </c>
      <c r="S261" s="76">
        <v>9064838.4700000007</v>
      </c>
      <c r="T261" s="16" t="s">
        <v>283</v>
      </c>
      <c r="U261" s="76">
        <v>9064838.4700000007</v>
      </c>
      <c r="V261" s="78"/>
      <c r="W261" s="79"/>
      <c r="X261" s="80"/>
      <c r="Y261" s="78"/>
      <c r="Z261" s="81"/>
      <c r="AA261" s="79"/>
      <c r="AB261" s="80"/>
      <c r="AC261" s="78"/>
      <c r="AD261" s="78"/>
      <c r="AE261" s="80">
        <f t="shared" si="25"/>
        <v>9064838.4700000007</v>
      </c>
      <c r="AF261" s="80">
        <f t="shared" si="26"/>
        <v>9064838.4700000007</v>
      </c>
      <c r="AG261" s="78"/>
      <c r="AH261" s="78" t="str">
        <f t="shared" si="27"/>
        <v>待核对</v>
      </c>
      <c r="AI261" s="78"/>
      <c r="AJ261" s="80"/>
      <c r="AK261" s="78"/>
      <c r="AL261" s="80"/>
    </row>
    <row r="262" spans="1:38" ht="13" x14ac:dyDescent="0.25">
      <c r="A262" s="174" t="str">
        <f t="shared" si="23"/>
        <v>[提取结果.xlsx]02-关联交易等事项统计表-资产公司-2内部关联交易</v>
      </c>
      <c r="B262" s="11">
        <v>259</v>
      </c>
      <c r="C262" s="12" t="str">
        <f t="shared" si="28"/>
        <v>3级-3级</v>
      </c>
      <c r="D262" s="12" t="s">
        <v>33</v>
      </c>
      <c r="E262" s="12" t="s">
        <v>280</v>
      </c>
      <c r="F262" s="12" t="s">
        <v>33</v>
      </c>
      <c r="G262" s="12" t="s">
        <v>297</v>
      </c>
      <c r="H262" s="16" t="s">
        <v>275</v>
      </c>
      <c r="I262" s="75" t="s">
        <v>276</v>
      </c>
      <c r="J262" s="76">
        <v>344356.83</v>
      </c>
      <c r="K262" s="76" t="s">
        <v>279</v>
      </c>
      <c r="L262" s="16"/>
      <c r="M262" s="76"/>
      <c r="N262" s="76">
        <v>0</v>
      </c>
      <c r="O262" s="77"/>
      <c r="P262" s="16"/>
      <c r="Q262" s="16"/>
      <c r="R262" s="16"/>
      <c r="S262" s="76"/>
      <c r="T262" s="16"/>
      <c r="U262" s="76"/>
      <c r="V262" s="78"/>
      <c r="W262" s="79"/>
      <c r="X262" s="80"/>
      <c r="Y262" s="78"/>
      <c r="Z262" s="81"/>
      <c r="AA262" s="79"/>
      <c r="AB262" s="80"/>
      <c r="AC262" s="78"/>
      <c r="AD262" s="78"/>
      <c r="AE262" s="80">
        <f t="shared" si="25"/>
        <v>344356.83</v>
      </c>
      <c r="AF262" s="80">
        <f t="shared" si="26"/>
        <v>0</v>
      </c>
      <c r="AG262" s="78"/>
      <c r="AH262" s="78" t="str">
        <f t="shared" si="27"/>
        <v>待核对</v>
      </c>
      <c r="AI262" s="78"/>
      <c r="AJ262" s="80"/>
      <c r="AK262" s="78"/>
      <c r="AL262" s="80"/>
    </row>
    <row r="263" spans="1:38" ht="13" x14ac:dyDescent="0.25">
      <c r="A263" s="174" t="str">
        <f t="shared" si="23"/>
        <v>[提取结果.xlsx]02-关联交易等事项统计表-资产公司-2内部关联交易</v>
      </c>
      <c r="B263" s="11">
        <v>260</v>
      </c>
      <c r="C263" s="12" t="str">
        <f t="shared" si="28"/>
        <v>3级-3级</v>
      </c>
      <c r="D263" s="12" t="s">
        <v>33</v>
      </c>
      <c r="E263" s="12" t="s">
        <v>280</v>
      </c>
      <c r="F263" s="12" t="s">
        <v>33</v>
      </c>
      <c r="G263" s="12" t="s">
        <v>298</v>
      </c>
      <c r="H263" s="16" t="s">
        <v>275</v>
      </c>
      <c r="I263" s="75"/>
      <c r="J263" s="76"/>
      <c r="K263" s="76"/>
      <c r="L263" s="16"/>
      <c r="M263" s="76" t="s">
        <v>276</v>
      </c>
      <c r="N263" s="76">
        <v>18765</v>
      </c>
      <c r="O263" s="77" t="s">
        <v>279</v>
      </c>
      <c r="P263" s="16"/>
      <c r="Q263" s="16" t="s">
        <v>278</v>
      </c>
      <c r="R263" s="16"/>
      <c r="S263" s="76"/>
      <c r="T263" s="16"/>
      <c r="U263" s="76"/>
      <c r="V263" s="78"/>
      <c r="W263" s="79"/>
      <c r="X263" s="80"/>
      <c r="Y263" s="78"/>
      <c r="Z263" s="81"/>
      <c r="AA263" s="79"/>
      <c r="AB263" s="80"/>
      <c r="AC263" s="78"/>
      <c r="AD263" s="78"/>
      <c r="AE263" s="80">
        <f t="shared" si="25"/>
        <v>0</v>
      </c>
      <c r="AF263" s="80">
        <f t="shared" si="26"/>
        <v>18765</v>
      </c>
      <c r="AG263" s="78"/>
      <c r="AH263" s="78" t="str">
        <f t="shared" si="27"/>
        <v>待核对</v>
      </c>
      <c r="AI263" s="78"/>
      <c r="AJ263" s="80"/>
      <c r="AK263" s="78"/>
      <c r="AL263" s="80"/>
    </row>
    <row r="264" spans="1:38" ht="13" x14ac:dyDescent="0.25">
      <c r="A264" s="174" t="str">
        <f t="shared" si="23"/>
        <v>[提取结果.xlsx]02-关联交易等事项统计表-资产公司-2内部关联交易</v>
      </c>
      <c r="B264" s="11">
        <v>261</v>
      </c>
      <c r="C264" s="12" t="str">
        <f t="shared" si="28"/>
        <v>3级-3级</v>
      </c>
      <c r="D264" s="12" t="s">
        <v>33</v>
      </c>
      <c r="E264" s="12" t="s">
        <v>280</v>
      </c>
      <c r="F264" s="12" t="s">
        <v>33</v>
      </c>
      <c r="G264" s="12" t="s">
        <v>270</v>
      </c>
      <c r="H264" s="16" t="s">
        <v>284</v>
      </c>
      <c r="I264" s="75" t="s">
        <v>276</v>
      </c>
      <c r="J264" s="76">
        <v>3339126.33</v>
      </c>
      <c r="K264" s="76" t="s">
        <v>277</v>
      </c>
      <c r="L264" s="16"/>
      <c r="M264" s="76" t="s">
        <v>287</v>
      </c>
      <c r="N264" s="76">
        <v>1839126.33</v>
      </c>
      <c r="O264" s="77" t="s">
        <v>277</v>
      </c>
      <c r="P264" s="16"/>
      <c r="Q264" s="16" t="s">
        <v>282</v>
      </c>
      <c r="R264" s="16" t="s">
        <v>283</v>
      </c>
      <c r="S264" s="76">
        <v>3339126.33</v>
      </c>
      <c r="T264" s="16" t="s">
        <v>283</v>
      </c>
      <c r="U264" s="76">
        <v>1839126.33</v>
      </c>
      <c r="V264" s="78"/>
      <c r="W264" s="79"/>
      <c r="X264" s="80"/>
      <c r="Y264" s="78"/>
      <c r="Z264" s="81"/>
      <c r="AA264" s="79"/>
      <c r="AB264" s="80"/>
      <c r="AC264" s="78"/>
      <c r="AD264" s="78"/>
      <c r="AE264" s="80">
        <f t="shared" si="25"/>
        <v>3339126.33</v>
      </c>
      <c r="AF264" s="80">
        <f t="shared" si="26"/>
        <v>1839126.33</v>
      </c>
      <c r="AG264" s="78"/>
      <c r="AH264" s="78" t="str">
        <f t="shared" si="27"/>
        <v>待核对</v>
      </c>
      <c r="AI264" s="78"/>
      <c r="AJ264" s="80"/>
      <c r="AK264" s="78"/>
      <c r="AL264" s="80"/>
    </row>
    <row r="265" spans="1:38" ht="13" x14ac:dyDescent="0.25">
      <c r="A265" s="174" t="str">
        <f t="shared" si="23"/>
        <v>[提取结果.xlsx]02-关联交易等事项统计表-资产公司-2内部关联交易</v>
      </c>
      <c r="B265" s="11">
        <v>262</v>
      </c>
      <c r="C265" s="12" t="str">
        <f t="shared" si="28"/>
        <v>3级-3级</v>
      </c>
      <c r="D265" s="12" t="s">
        <v>33</v>
      </c>
      <c r="E265" s="12" t="s">
        <v>280</v>
      </c>
      <c r="F265" s="12" t="s">
        <v>33</v>
      </c>
      <c r="G265" s="12" t="s">
        <v>281</v>
      </c>
      <c r="H265" s="16" t="s">
        <v>284</v>
      </c>
      <c r="I265" s="75" t="s">
        <v>276</v>
      </c>
      <c r="J265" s="76">
        <v>957965.31</v>
      </c>
      <c r="K265" s="76" t="s">
        <v>277</v>
      </c>
      <c r="L265" s="16"/>
      <c r="M265" s="76" t="s">
        <v>287</v>
      </c>
      <c r="N265" s="76">
        <v>957965.31</v>
      </c>
      <c r="O265" s="76" t="s">
        <v>277</v>
      </c>
      <c r="P265" s="16"/>
      <c r="Q265" s="16" t="s">
        <v>282</v>
      </c>
      <c r="R265" s="16" t="s">
        <v>283</v>
      </c>
      <c r="S265" s="76">
        <v>957965.31</v>
      </c>
      <c r="T265" s="16" t="s">
        <v>283</v>
      </c>
      <c r="U265" s="76">
        <v>957965.31</v>
      </c>
      <c r="V265" s="78"/>
      <c r="W265" s="79"/>
      <c r="X265" s="80"/>
      <c r="Y265" s="78"/>
      <c r="Z265" s="81"/>
      <c r="AA265" s="79"/>
      <c r="AB265" s="80"/>
      <c r="AC265" s="78"/>
      <c r="AD265" s="78"/>
      <c r="AE265" s="80">
        <f t="shared" si="25"/>
        <v>957965.31</v>
      </c>
      <c r="AF265" s="80">
        <f t="shared" si="26"/>
        <v>957965.31</v>
      </c>
      <c r="AG265" s="78"/>
      <c r="AH265" s="78" t="str">
        <f t="shared" si="27"/>
        <v>待核对</v>
      </c>
      <c r="AI265" s="78"/>
      <c r="AJ265" s="80"/>
      <c r="AK265" s="78"/>
      <c r="AL265" s="80"/>
    </row>
    <row r="266" spans="1:38" ht="13" x14ac:dyDescent="0.25">
      <c r="A266" s="174" t="str">
        <f t="shared" si="23"/>
        <v>[提取结果.xlsx]02-关联交易等事项统计表-资产公司-2内部关联交易</v>
      </c>
      <c r="B266" s="11">
        <v>263</v>
      </c>
      <c r="C266" s="12" t="str">
        <f t="shared" si="28"/>
        <v>3级-2级</v>
      </c>
      <c r="D266" s="12" t="s">
        <v>33</v>
      </c>
      <c r="E266" s="12" t="s">
        <v>280</v>
      </c>
      <c r="F266" s="12" t="s">
        <v>29</v>
      </c>
      <c r="G266" s="12" t="s">
        <v>285</v>
      </c>
      <c r="H266" s="16" t="s">
        <v>284</v>
      </c>
      <c r="I266" s="75" t="s">
        <v>276</v>
      </c>
      <c r="J266" s="76">
        <v>6900000</v>
      </c>
      <c r="K266" s="76" t="s">
        <v>277</v>
      </c>
      <c r="L266" s="16"/>
      <c r="M266" s="76" t="s">
        <v>287</v>
      </c>
      <c r="N266" s="76">
        <v>6900000</v>
      </c>
      <c r="O266" s="76" t="s">
        <v>277</v>
      </c>
      <c r="P266" s="16"/>
      <c r="Q266" s="16" t="s">
        <v>282</v>
      </c>
      <c r="R266" s="16" t="s">
        <v>283</v>
      </c>
      <c r="S266" s="76">
        <v>6900000</v>
      </c>
      <c r="T266" s="16" t="s">
        <v>283</v>
      </c>
      <c r="U266" s="76">
        <v>6900000</v>
      </c>
      <c r="V266" s="78"/>
      <c r="W266" s="79"/>
      <c r="X266" s="80"/>
      <c r="Y266" s="78"/>
      <c r="Z266" s="81"/>
      <c r="AA266" s="79"/>
      <c r="AB266" s="80"/>
      <c r="AC266" s="78"/>
      <c r="AD266" s="78"/>
      <c r="AE266" s="80">
        <f t="shared" si="25"/>
        <v>6900000</v>
      </c>
      <c r="AF266" s="80">
        <f t="shared" si="26"/>
        <v>6900000</v>
      </c>
      <c r="AG266" s="78"/>
      <c r="AH266" s="78" t="str">
        <f t="shared" si="27"/>
        <v>待核对</v>
      </c>
      <c r="AI266" s="78"/>
      <c r="AJ266" s="80"/>
      <c r="AK266" s="78"/>
      <c r="AL266" s="80"/>
    </row>
    <row r="267" spans="1:38" ht="13" x14ac:dyDescent="0.25">
      <c r="A267" s="174" t="str">
        <f t="shared" si="23"/>
        <v>[提取结果.xlsx]02-关联交易等事项统计表-资产公司-2内部关联交易</v>
      </c>
      <c r="B267" s="11">
        <v>264</v>
      </c>
      <c r="C267" s="12" t="str">
        <f t="shared" si="28"/>
        <v>3级-3级</v>
      </c>
      <c r="D267" s="12" t="s">
        <v>33</v>
      </c>
      <c r="E267" s="12" t="s">
        <v>280</v>
      </c>
      <c r="F267" s="12" t="s">
        <v>33</v>
      </c>
      <c r="G267" s="12" t="s">
        <v>270</v>
      </c>
      <c r="H267" s="16" t="s">
        <v>284</v>
      </c>
      <c r="I267" s="75" t="s">
        <v>276</v>
      </c>
      <c r="J267" s="76">
        <v>697071.19</v>
      </c>
      <c r="K267" s="76" t="s">
        <v>279</v>
      </c>
      <c r="L267" s="16" t="s">
        <v>299</v>
      </c>
      <c r="M267" s="76" t="s">
        <v>276</v>
      </c>
      <c r="N267" s="76">
        <v>704825.52</v>
      </c>
      <c r="O267" s="76" t="s">
        <v>279</v>
      </c>
      <c r="P267" s="16"/>
      <c r="Q267" s="16"/>
      <c r="R267" s="16"/>
      <c r="S267" s="76"/>
      <c r="T267" s="16"/>
      <c r="U267" s="76"/>
      <c r="V267" s="78"/>
      <c r="W267" s="79"/>
      <c r="X267" s="80"/>
      <c r="Y267" s="78"/>
      <c r="Z267" s="81"/>
      <c r="AA267" s="79"/>
      <c r="AB267" s="80"/>
      <c r="AC267" s="78"/>
      <c r="AD267" s="78"/>
      <c r="AE267" s="80">
        <f t="shared" si="25"/>
        <v>697071.19</v>
      </c>
      <c r="AF267" s="80">
        <f t="shared" si="26"/>
        <v>704825.52</v>
      </c>
      <c r="AG267" s="78"/>
      <c r="AH267" s="78" t="str">
        <f t="shared" si="27"/>
        <v>待核对</v>
      </c>
      <c r="AI267" s="78"/>
      <c r="AJ267" s="80"/>
      <c r="AK267" s="78"/>
      <c r="AL267" s="80"/>
    </row>
    <row r="268" spans="1:38" ht="13" x14ac:dyDescent="0.25">
      <c r="A268" s="174" t="str">
        <f t="shared" si="23"/>
        <v>[提取结果.xlsx]02-关联交易等事项统计表-资产公司-2内部关联交易</v>
      </c>
      <c r="B268" s="11">
        <v>265</v>
      </c>
      <c r="C268" s="12" t="str">
        <f t="shared" si="28"/>
        <v>3级-3级</v>
      </c>
      <c r="D268" s="12" t="s">
        <v>33</v>
      </c>
      <c r="E268" s="12" t="s">
        <v>280</v>
      </c>
      <c r="F268" s="12" t="s">
        <v>33</v>
      </c>
      <c r="G268" s="12" t="s">
        <v>288</v>
      </c>
      <c r="H268" s="16" t="s">
        <v>291</v>
      </c>
      <c r="I268" s="75" t="s">
        <v>287</v>
      </c>
      <c r="J268" s="76">
        <v>1000000</v>
      </c>
      <c r="K268" s="76" t="s">
        <v>296</v>
      </c>
      <c r="L268" s="16"/>
      <c r="M268" s="76"/>
      <c r="N268" s="76">
        <v>0</v>
      </c>
      <c r="O268" s="76"/>
      <c r="P268" s="16"/>
      <c r="Q268" s="16"/>
      <c r="R268" s="16"/>
      <c r="S268" s="76"/>
      <c r="T268" s="16"/>
      <c r="U268" s="76"/>
      <c r="V268" s="78"/>
      <c r="W268" s="79"/>
      <c r="X268" s="80"/>
      <c r="Y268" s="78"/>
      <c r="Z268" s="81"/>
      <c r="AA268" s="79"/>
      <c r="AB268" s="80"/>
      <c r="AC268" s="78"/>
      <c r="AD268" s="78"/>
      <c r="AE268" s="80">
        <f t="shared" si="25"/>
        <v>1000000</v>
      </c>
      <c r="AF268" s="80">
        <f t="shared" si="26"/>
        <v>0</v>
      </c>
      <c r="AG268" s="78"/>
      <c r="AH268" s="78" t="str">
        <f t="shared" si="27"/>
        <v>待核对</v>
      </c>
      <c r="AI268" s="78"/>
      <c r="AJ268" s="80"/>
      <c r="AK268" s="78"/>
      <c r="AL268" s="80"/>
    </row>
    <row r="269" spans="1:38" ht="13" x14ac:dyDescent="0.25">
      <c r="A269" s="174" t="str">
        <f t="shared" ref="A269:A305" si="29">HYPERLINK("C:\Users\chizh\Desktop\ffcell\提取结果.xlsx#'02-关联交易等事项统计表-资产公司-2内部关联交易'!A1","[提取结果.xlsx]02-关联交易等事项统计表-资产公司-2内部关联交易")</f>
        <v>[提取结果.xlsx]02-关联交易等事项统计表-资产公司-2内部关联交易</v>
      </c>
      <c r="B269" s="11">
        <v>266</v>
      </c>
      <c r="C269" s="12" t="str">
        <f t="shared" si="28"/>
        <v>3级-2级</v>
      </c>
      <c r="D269" s="12" t="s">
        <v>33</v>
      </c>
      <c r="E269" s="12" t="s">
        <v>280</v>
      </c>
      <c r="F269" s="12" t="s">
        <v>29</v>
      </c>
      <c r="G269" s="12" t="s">
        <v>64</v>
      </c>
      <c r="H269" s="16" t="s">
        <v>291</v>
      </c>
      <c r="I269" s="75" t="s">
        <v>287</v>
      </c>
      <c r="J269" s="76">
        <v>19000000</v>
      </c>
      <c r="K269" s="76" t="s">
        <v>279</v>
      </c>
      <c r="L269" s="16"/>
      <c r="M269" s="76" t="s">
        <v>287</v>
      </c>
      <c r="N269" s="76">
        <v>19000000</v>
      </c>
      <c r="O269" s="76" t="s">
        <v>289</v>
      </c>
      <c r="P269" s="16"/>
      <c r="Q269" s="16" t="s">
        <v>278</v>
      </c>
      <c r="R269" s="16"/>
      <c r="S269" s="76"/>
      <c r="T269" s="16"/>
      <c r="U269" s="76"/>
      <c r="V269" s="78"/>
      <c r="W269" s="79"/>
      <c r="X269" s="80"/>
      <c r="Y269" s="78"/>
      <c r="Z269" s="81"/>
      <c r="AA269" s="79"/>
      <c r="AB269" s="80"/>
      <c r="AC269" s="78"/>
      <c r="AD269" s="78"/>
      <c r="AE269" s="80">
        <f t="shared" si="25"/>
        <v>19000000</v>
      </c>
      <c r="AF269" s="80">
        <f t="shared" si="26"/>
        <v>19000000</v>
      </c>
      <c r="AG269" s="78"/>
      <c r="AH269" s="78" t="str">
        <f t="shared" si="27"/>
        <v>待核对</v>
      </c>
      <c r="AI269" s="78"/>
      <c r="AJ269" s="80"/>
      <c r="AK269" s="78"/>
      <c r="AL269" s="80"/>
    </row>
    <row r="270" spans="1:38" ht="13" x14ac:dyDescent="0.25">
      <c r="A270" s="174" t="str">
        <f t="shared" si="29"/>
        <v>[提取结果.xlsx]02-关联交易等事项统计表-资产公司-2内部关联交易</v>
      </c>
      <c r="B270" s="11">
        <v>267</v>
      </c>
      <c r="C270" s="12" t="str">
        <f t="shared" si="28"/>
        <v>3级-2级</v>
      </c>
      <c r="D270" s="12" t="s">
        <v>33</v>
      </c>
      <c r="E270" s="12" t="s">
        <v>280</v>
      </c>
      <c r="F270" s="12" t="s">
        <v>29</v>
      </c>
      <c r="G270" s="12" t="s">
        <v>265</v>
      </c>
      <c r="H270" s="16" t="s">
        <v>300</v>
      </c>
      <c r="I270" s="75" t="s">
        <v>287</v>
      </c>
      <c r="J270" s="76">
        <v>47780961.350000001</v>
      </c>
      <c r="K270" s="76" t="s">
        <v>277</v>
      </c>
      <c r="L270" s="16"/>
      <c r="M270" s="76" t="s">
        <v>287</v>
      </c>
      <c r="N270" s="76">
        <v>47780961.350000001</v>
      </c>
      <c r="O270" s="76" t="s">
        <v>277</v>
      </c>
      <c r="P270" s="16"/>
      <c r="Q270" s="16" t="s">
        <v>278</v>
      </c>
      <c r="R270" s="16"/>
      <c r="S270" s="76"/>
      <c r="T270" s="16"/>
      <c r="U270" s="76"/>
      <c r="V270" s="78"/>
      <c r="W270" s="79"/>
      <c r="X270" s="80"/>
      <c r="Y270" s="78"/>
      <c r="Z270" s="81"/>
      <c r="AA270" s="79"/>
      <c r="AB270" s="80"/>
      <c r="AC270" s="78"/>
      <c r="AD270" s="78"/>
      <c r="AE270" s="80">
        <f t="shared" si="25"/>
        <v>47780961.350000001</v>
      </c>
      <c r="AF270" s="80">
        <f t="shared" si="26"/>
        <v>47780961.350000001</v>
      </c>
      <c r="AG270" s="78"/>
      <c r="AH270" s="78" t="str">
        <f t="shared" si="27"/>
        <v>待核对</v>
      </c>
      <c r="AI270" s="78"/>
      <c r="AJ270" s="80"/>
      <c r="AK270" s="78"/>
      <c r="AL270" s="80"/>
    </row>
    <row r="271" spans="1:38" ht="13" x14ac:dyDescent="0.25">
      <c r="A271" s="174" t="str">
        <f t="shared" si="29"/>
        <v>[提取结果.xlsx]02-关联交易等事项统计表-资产公司-2内部关联交易</v>
      </c>
      <c r="B271" s="11">
        <v>268</v>
      </c>
      <c r="C271" s="12" t="str">
        <f t="shared" si="28"/>
        <v>3级-2级</v>
      </c>
      <c r="D271" s="12" t="s">
        <v>33</v>
      </c>
      <c r="E271" s="12" t="s">
        <v>280</v>
      </c>
      <c r="F271" s="12" t="s">
        <v>29</v>
      </c>
      <c r="G271" s="12" t="s">
        <v>265</v>
      </c>
      <c r="H271" s="16" t="s">
        <v>286</v>
      </c>
      <c r="I271" s="75" t="s">
        <v>287</v>
      </c>
      <c r="J271" s="76">
        <v>57177998.479999997</v>
      </c>
      <c r="K271" s="76" t="s">
        <v>277</v>
      </c>
      <c r="L271" s="16"/>
      <c r="M271" s="76" t="s">
        <v>287</v>
      </c>
      <c r="N271" s="76">
        <v>57177998.479999997</v>
      </c>
      <c r="O271" s="76" t="s">
        <v>277</v>
      </c>
      <c r="P271" s="16"/>
      <c r="Q271" s="16" t="s">
        <v>278</v>
      </c>
      <c r="R271" s="16"/>
      <c r="S271" s="76"/>
      <c r="T271" s="16"/>
      <c r="U271" s="76"/>
      <c r="V271" s="78"/>
      <c r="W271" s="79"/>
      <c r="X271" s="80"/>
      <c r="Y271" s="78"/>
      <c r="Z271" s="81"/>
      <c r="AA271" s="79"/>
      <c r="AB271" s="80"/>
      <c r="AC271" s="78"/>
      <c r="AD271" s="78"/>
      <c r="AE271" s="80">
        <f t="shared" si="25"/>
        <v>57177998.479999997</v>
      </c>
      <c r="AF271" s="80">
        <f t="shared" si="26"/>
        <v>57177998.479999997</v>
      </c>
      <c r="AG271" s="78"/>
      <c r="AH271" s="78" t="str">
        <f t="shared" si="27"/>
        <v>待核对</v>
      </c>
      <c r="AI271" s="78"/>
      <c r="AJ271" s="80"/>
      <c r="AK271" s="78"/>
      <c r="AL271" s="80"/>
    </row>
    <row r="272" spans="1:38" ht="13" x14ac:dyDescent="0.25">
      <c r="A272" s="174" t="str">
        <f t="shared" si="29"/>
        <v>[提取结果.xlsx]02-关联交易等事项统计表-资产公司-2内部关联交易</v>
      </c>
      <c r="B272" s="11">
        <v>269</v>
      </c>
      <c r="C272" s="12" t="str">
        <f t="shared" si="28"/>
        <v>3级-2级</v>
      </c>
      <c r="D272" s="12" t="s">
        <v>33</v>
      </c>
      <c r="E272" s="12" t="s">
        <v>280</v>
      </c>
      <c r="F272" s="12" t="s">
        <v>29</v>
      </c>
      <c r="G272" s="12" t="s">
        <v>64</v>
      </c>
      <c r="H272" s="16" t="s">
        <v>291</v>
      </c>
      <c r="I272" s="75" t="s">
        <v>287</v>
      </c>
      <c r="J272" s="76">
        <v>782166.71</v>
      </c>
      <c r="K272" s="76" t="s">
        <v>279</v>
      </c>
      <c r="L272" s="16" t="s">
        <v>293</v>
      </c>
      <c r="M272" s="76" t="s">
        <v>287</v>
      </c>
      <c r="N272" s="76">
        <v>842333.38</v>
      </c>
      <c r="O272" s="76" t="s">
        <v>279</v>
      </c>
      <c r="P272" s="16"/>
      <c r="Q272" s="16" t="s">
        <v>278</v>
      </c>
      <c r="R272" s="16"/>
      <c r="S272" s="76"/>
      <c r="T272" s="16"/>
      <c r="U272" s="76"/>
      <c r="V272" s="78"/>
      <c r="W272" s="79"/>
      <c r="X272" s="80"/>
      <c r="Y272" s="78"/>
      <c r="Z272" s="81"/>
      <c r="AA272" s="79"/>
      <c r="AB272" s="80"/>
      <c r="AC272" s="78"/>
      <c r="AD272" s="78"/>
      <c r="AE272" s="80">
        <f t="shared" si="25"/>
        <v>782166.71</v>
      </c>
      <c r="AF272" s="80">
        <f t="shared" si="26"/>
        <v>842333.38</v>
      </c>
      <c r="AG272" s="78"/>
      <c r="AH272" s="78" t="str">
        <f t="shared" si="27"/>
        <v>待核对</v>
      </c>
      <c r="AI272" s="78"/>
      <c r="AJ272" s="80"/>
      <c r="AK272" s="78"/>
      <c r="AL272" s="80"/>
    </row>
    <row r="273" spans="1:38" ht="13" x14ac:dyDescent="0.25">
      <c r="A273" s="174" t="str">
        <f t="shared" si="29"/>
        <v>[提取结果.xlsx]02-关联交易等事项统计表-资产公司-2内部关联交易</v>
      </c>
      <c r="B273" s="11">
        <v>270</v>
      </c>
      <c r="C273" s="12" t="str">
        <f t="shared" si="28"/>
        <v>2级-2级</v>
      </c>
      <c r="D273" s="12" t="s">
        <v>29</v>
      </c>
      <c r="E273" s="176" t="s">
        <v>215</v>
      </c>
      <c r="F273" s="12" t="s">
        <v>29</v>
      </c>
      <c r="G273" s="176" t="s">
        <v>44</v>
      </c>
      <c r="H273" s="14" t="s">
        <v>99</v>
      </c>
      <c r="I273" s="14" t="s">
        <v>271</v>
      </c>
      <c r="J273" s="15">
        <v>2614396.16</v>
      </c>
      <c r="K273" s="16"/>
      <c r="L273" s="16"/>
      <c r="M273" s="17"/>
      <c r="N273" s="89"/>
      <c r="O273" s="90"/>
      <c r="P273" s="91"/>
      <c r="Q273" s="66"/>
      <c r="R273" s="66"/>
      <c r="S273" s="67"/>
      <c r="T273" s="66"/>
      <c r="U273" s="66"/>
      <c r="V273" s="67"/>
      <c r="W273" s="68"/>
      <c r="X273" s="68"/>
      <c r="Y273" s="69"/>
      <c r="Z273" s="70">
        <f t="shared" ref="Z273:Z286" si="30">ROUND(J273-V273-Y273,2)</f>
        <v>2614396.16</v>
      </c>
      <c r="AA273" s="70">
        <f t="shared" ref="AA273:AA286" si="31">ROUND(M273+P273-S273,2)</f>
        <v>0</v>
      </c>
      <c r="AB273" s="71"/>
      <c r="AC273" s="71"/>
      <c r="AD273" s="71"/>
      <c r="AE273" s="71"/>
      <c r="AF273" s="72"/>
      <c r="AG273" s="71"/>
      <c r="AH273" s="71"/>
      <c r="AI273" s="71"/>
      <c r="AJ273" s="71"/>
      <c r="AK273" s="71"/>
      <c r="AL273" s="71"/>
    </row>
    <row r="274" spans="1:38" ht="13" x14ac:dyDescent="0.25">
      <c r="A274" s="174" t="str">
        <f t="shared" si="29"/>
        <v>[提取结果.xlsx]02-关联交易等事项统计表-资产公司-2内部关联交易</v>
      </c>
      <c r="B274" s="11">
        <v>271</v>
      </c>
      <c r="C274" s="12" t="str">
        <f t="shared" si="28"/>
        <v>2级-3级</v>
      </c>
      <c r="D274" s="12" t="s">
        <v>29</v>
      </c>
      <c r="E274" s="176" t="s">
        <v>215</v>
      </c>
      <c r="F274" s="12" t="s">
        <v>33</v>
      </c>
      <c r="G274" s="176" t="s">
        <v>65</v>
      </c>
      <c r="H274" s="14" t="s">
        <v>99</v>
      </c>
      <c r="I274" s="14" t="s">
        <v>271</v>
      </c>
      <c r="J274" s="15">
        <v>826776.18</v>
      </c>
      <c r="K274" s="16"/>
      <c r="L274" s="16"/>
      <c r="M274" s="17"/>
      <c r="N274" s="89"/>
      <c r="O274" s="90"/>
      <c r="P274" s="91"/>
      <c r="Q274" s="66"/>
      <c r="R274" s="66"/>
      <c r="S274" s="67"/>
      <c r="T274" s="66"/>
      <c r="U274" s="66"/>
      <c r="V274" s="67"/>
      <c r="W274" s="68"/>
      <c r="X274" s="68"/>
      <c r="Y274" s="69"/>
      <c r="Z274" s="70">
        <f t="shared" si="30"/>
        <v>826776.18</v>
      </c>
      <c r="AA274" s="70">
        <f t="shared" si="31"/>
        <v>0</v>
      </c>
      <c r="AB274" s="71"/>
      <c r="AC274" s="71"/>
      <c r="AD274" s="71"/>
      <c r="AE274" s="71"/>
      <c r="AF274" s="72"/>
      <c r="AG274" s="71"/>
      <c r="AH274" s="71"/>
      <c r="AI274" s="71"/>
      <c r="AJ274" s="71"/>
      <c r="AK274" s="71"/>
      <c r="AL274" s="71"/>
    </row>
    <row r="275" spans="1:38" ht="13" x14ac:dyDescent="0.25">
      <c r="A275" s="174" t="str">
        <f t="shared" si="29"/>
        <v>[提取结果.xlsx]02-关联交易等事项统计表-资产公司-2内部关联交易</v>
      </c>
      <c r="B275" s="11">
        <v>272</v>
      </c>
      <c r="C275" s="12" t="str">
        <f t="shared" si="28"/>
        <v>2级-2级</v>
      </c>
      <c r="D275" s="12" t="s">
        <v>29</v>
      </c>
      <c r="E275" s="176" t="s">
        <v>215</v>
      </c>
      <c r="F275" s="12" t="s">
        <v>29</v>
      </c>
      <c r="G275" s="176" t="s">
        <v>50</v>
      </c>
      <c r="H275" s="14" t="s">
        <v>99</v>
      </c>
      <c r="I275" s="14" t="s">
        <v>271</v>
      </c>
      <c r="J275" s="15">
        <v>9407062.8900000006</v>
      </c>
      <c r="K275" s="16"/>
      <c r="L275" s="16"/>
      <c r="M275" s="17"/>
      <c r="N275" s="89"/>
      <c r="O275" s="90"/>
      <c r="P275" s="91"/>
      <c r="Q275" s="66"/>
      <c r="R275" s="66"/>
      <c r="S275" s="67"/>
      <c r="T275" s="66"/>
      <c r="U275" s="66"/>
      <c r="V275" s="67"/>
      <c r="W275" s="68"/>
      <c r="X275" s="68"/>
      <c r="Y275" s="69"/>
      <c r="Z275" s="70">
        <f t="shared" si="30"/>
        <v>9407062.8900000006</v>
      </c>
      <c r="AA275" s="70">
        <f t="shared" si="31"/>
        <v>0</v>
      </c>
      <c r="AB275" s="71"/>
      <c r="AC275" s="71"/>
      <c r="AD275" s="71"/>
      <c r="AE275" s="71"/>
      <c r="AF275" s="72"/>
      <c r="AG275" s="71"/>
      <c r="AH275" s="71"/>
      <c r="AI275" s="71"/>
      <c r="AJ275" s="71"/>
      <c r="AK275" s="71"/>
      <c r="AL275" s="71"/>
    </row>
    <row r="276" spans="1:38" ht="13" x14ac:dyDescent="0.25">
      <c r="A276" s="174" t="str">
        <f t="shared" si="29"/>
        <v>[提取结果.xlsx]02-关联交易等事项统计表-资产公司-2内部关联交易</v>
      </c>
      <c r="B276" s="11">
        <v>273</v>
      </c>
      <c r="C276" s="12" t="str">
        <f t="shared" si="28"/>
        <v>2级-2级</v>
      </c>
      <c r="D276" s="12" t="s">
        <v>29</v>
      </c>
      <c r="E276" s="176" t="s">
        <v>215</v>
      </c>
      <c r="F276" s="12" t="s">
        <v>29</v>
      </c>
      <c r="G276" s="176" t="s">
        <v>44</v>
      </c>
      <c r="H276" s="14" t="s">
        <v>291</v>
      </c>
      <c r="I276" s="14" t="s">
        <v>292</v>
      </c>
      <c r="J276" s="15">
        <v>686279</v>
      </c>
      <c r="K276" s="16"/>
      <c r="L276" s="16"/>
      <c r="M276" s="17"/>
      <c r="N276" s="89"/>
      <c r="O276" s="90"/>
      <c r="P276" s="91"/>
      <c r="Q276" s="66"/>
      <c r="R276" s="66"/>
      <c r="S276" s="67"/>
      <c r="T276" s="66"/>
      <c r="U276" s="66"/>
      <c r="V276" s="67"/>
      <c r="W276" s="68"/>
      <c r="X276" s="68"/>
      <c r="Y276" s="69"/>
      <c r="Z276" s="70">
        <f t="shared" si="30"/>
        <v>686279</v>
      </c>
      <c r="AA276" s="70">
        <f t="shared" si="31"/>
        <v>0</v>
      </c>
      <c r="AB276" s="71"/>
      <c r="AC276" s="71"/>
      <c r="AD276" s="71"/>
      <c r="AE276" s="71"/>
      <c r="AF276" s="72"/>
      <c r="AG276" s="71"/>
      <c r="AH276" s="71"/>
      <c r="AI276" s="71"/>
      <c r="AJ276" s="71"/>
      <c r="AK276" s="71"/>
      <c r="AL276" s="71"/>
    </row>
    <row r="277" spans="1:38" ht="13" x14ac:dyDescent="0.25">
      <c r="A277" s="174" t="str">
        <f t="shared" si="29"/>
        <v>[提取结果.xlsx]02-关联交易等事项统计表-资产公司-2内部关联交易</v>
      </c>
      <c r="B277" s="11">
        <v>274</v>
      </c>
      <c r="C277" s="12" t="str">
        <f t="shared" si="28"/>
        <v>2级-3级</v>
      </c>
      <c r="D277" s="12" t="s">
        <v>29</v>
      </c>
      <c r="E277" s="176" t="s">
        <v>215</v>
      </c>
      <c r="F277" s="12" t="s">
        <v>33</v>
      </c>
      <c r="G277" s="12" t="s">
        <v>65</v>
      </c>
      <c r="H277" s="16" t="s">
        <v>291</v>
      </c>
      <c r="I277" s="16" t="s">
        <v>292</v>
      </c>
      <c r="J277" s="15">
        <v>209380</v>
      </c>
      <c r="K277" s="16"/>
      <c r="L277" s="16"/>
      <c r="M277" s="17"/>
      <c r="N277" s="89"/>
      <c r="O277" s="89"/>
      <c r="P277" s="91"/>
      <c r="Q277" s="66"/>
      <c r="R277" s="66"/>
      <c r="S277" s="67"/>
      <c r="T277" s="66"/>
      <c r="U277" s="66"/>
      <c r="V277" s="67"/>
      <c r="W277" s="68"/>
      <c r="X277" s="68"/>
      <c r="Y277" s="69"/>
      <c r="Z277" s="70">
        <f t="shared" si="30"/>
        <v>209380</v>
      </c>
      <c r="AA277" s="70">
        <f t="shared" si="31"/>
        <v>0</v>
      </c>
      <c r="AB277" s="71"/>
      <c r="AC277" s="71"/>
      <c r="AD277" s="71"/>
      <c r="AE277" s="71"/>
      <c r="AF277" s="72"/>
      <c r="AG277" s="71"/>
      <c r="AH277" s="71"/>
      <c r="AI277" s="71"/>
      <c r="AJ277" s="71"/>
      <c r="AK277" s="71"/>
      <c r="AL277" s="71"/>
    </row>
    <row r="278" spans="1:38" ht="13" x14ac:dyDescent="0.25">
      <c r="A278" s="174" t="str">
        <f t="shared" si="29"/>
        <v>[提取结果.xlsx]02-关联交易等事项统计表-资产公司-2内部关联交易</v>
      </c>
      <c r="B278" s="11">
        <v>275</v>
      </c>
      <c r="C278" s="12" t="str">
        <f t="shared" si="28"/>
        <v>2级-2级</v>
      </c>
      <c r="D278" s="12" t="s">
        <v>29</v>
      </c>
      <c r="E278" s="176" t="s">
        <v>215</v>
      </c>
      <c r="F278" s="12" t="s">
        <v>29</v>
      </c>
      <c r="G278" s="12" t="s">
        <v>50</v>
      </c>
      <c r="H278" s="16" t="s">
        <v>291</v>
      </c>
      <c r="I278" s="16" t="s">
        <v>292</v>
      </c>
      <c r="J278" s="15">
        <v>1046560.56</v>
      </c>
      <c r="K278" s="16"/>
      <c r="L278" s="16"/>
      <c r="M278" s="17"/>
      <c r="N278" s="89"/>
      <c r="O278" s="89"/>
      <c r="P278" s="91"/>
      <c r="Q278" s="66"/>
      <c r="R278" s="66"/>
      <c r="S278" s="67"/>
      <c r="T278" s="66"/>
      <c r="U278" s="66"/>
      <c r="V278" s="67"/>
      <c r="W278" s="68"/>
      <c r="X278" s="68"/>
      <c r="Y278" s="69"/>
      <c r="Z278" s="70">
        <f t="shared" si="30"/>
        <v>1046560.56</v>
      </c>
      <c r="AA278" s="70">
        <f t="shared" si="31"/>
        <v>0</v>
      </c>
      <c r="AB278" s="71"/>
      <c r="AC278" s="71"/>
      <c r="AD278" s="71"/>
      <c r="AE278" s="71"/>
      <c r="AF278" s="72"/>
      <c r="AG278" s="71"/>
      <c r="AH278" s="71"/>
      <c r="AI278" s="71"/>
      <c r="AJ278" s="71"/>
      <c r="AK278" s="71"/>
      <c r="AL278" s="71"/>
    </row>
    <row r="279" spans="1:38" ht="13" x14ac:dyDescent="0.25">
      <c r="A279" s="174" t="str">
        <f t="shared" si="29"/>
        <v>[提取结果.xlsx]02-关联交易等事项统计表-资产公司-2内部关联交易</v>
      </c>
      <c r="B279" s="11">
        <v>276</v>
      </c>
      <c r="C279" s="12" t="str">
        <f t="shared" si="28"/>
        <v>2级-2级</v>
      </c>
      <c r="D279" s="12" t="s">
        <v>87</v>
      </c>
      <c r="E279" s="12" t="s">
        <v>30</v>
      </c>
      <c r="F279" s="12" t="s">
        <v>87</v>
      </c>
      <c r="G279" s="12" t="s">
        <v>44</v>
      </c>
      <c r="H279" s="14" t="s">
        <v>144</v>
      </c>
      <c r="I279" s="16"/>
      <c r="J279" s="15">
        <v>1479843.27</v>
      </c>
      <c r="K279" s="16" t="s">
        <v>164</v>
      </c>
      <c r="L279" s="16"/>
      <c r="M279" s="17">
        <v>1350301.11</v>
      </c>
      <c r="N279" s="89"/>
      <c r="O279" s="90"/>
      <c r="P279" s="91"/>
      <c r="Q279" s="21"/>
      <c r="R279" s="21"/>
      <c r="S279" s="22"/>
      <c r="T279" s="21"/>
      <c r="U279" s="21"/>
      <c r="V279" s="22"/>
      <c r="W279" s="23"/>
      <c r="X279" s="23"/>
      <c r="Y279" s="24"/>
      <c r="Z279" s="25">
        <f t="shared" si="30"/>
        <v>1479843.27</v>
      </c>
      <c r="AA279" s="25">
        <f t="shared" si="31"/>
        <v>1350301.11</v>
      </c>
      <c r="AB279" s="26"/>
      <c r="AC279" s="26"/>
      <c r="AD279" s="26"/>
      <c r="AE279" s="26"/>
      <c r="AF279" s="27"/>
      <c r="AG279" s="26"/>
      <c r="AH279" s="26"/>
      <c r="AI279" s="26"/>
      <c r="AJ279" s="26"/>
      <c r="AK279" s="26"/>
      <c r="AL279" s="26"/>
    </row>
    <row r="280" spans="1:38" ht="13" x14ac:dyDescent="0.25">
      <c r="A280" s="174" t="str">
        <f t="shared" si="29"/>
        <v>[提取结果.xlsx]02-关联交易等事项统计表-资产公司-2内部关联交易</v>
      </c>
      <c r="B280" s="11">
        <v>277</v>
      </c>
      <c r="C280" s="12" t="str">
        <f t="shared" si="28"/>
        <v>2级-2级</v>
      </c>
      <c r="D280" s="12" t="s">
        <v>87</v>
      </c>
      <c r="E280" s="12" t="s">
        <v>30</v>
      </c>
      <c r="F280" s="12" t="s">
        <v>87</v>
      </c>
      <c r="G280" s="12" t="s">
        <v>42</v>
      </c>
      <c r="H280" s="14" t="s">
        <v>144</v>
      </c>
      <c r="I280" s="16"/>
      <c r="J280" s="15">
        <v>10608.84</v>
      </c>
      <c r="K280" s="16" t="s">
        <v>164</v>
      </c>
      <c r="L280" s="16"/>
      <c r="M280" s="17">
        <v>6805.18</v>
      </c>
      <c r="N280" s="89"/>
      <c r="O280" s="90"/>
      <c r="P280" s="91"/>
      <c r="Q280" s="21"/>
      <c r="R280" s="21"/>
      <c r="S280" s="22"/>
      <c r="T280" s="21"/>
      <c r="U280" s="21"/>
      <c r="V280" s="22"/>
      <c r="W280" s="23"/>
      <c r="X280" s="23"/>
      <c r="Y280" s="24"/>
      <c r="Z280" s="25">
        <f t="shared" si="30"/>
        <v>10608.84</v>
      </c>
      <c r="AA280" s="25">
        <f t="shared" si="31"/>
        <v>6805.18</v>
      </c>
      <c r="AB280" s="26"/>
      <c r="AC280" s="26"/>
      <c r="AD280" s="26"/>
      <c r="AE280" s="26"/>
      <c r="AF280" s="27"/>
      <c r="AG280" s="26"/>
      <c r="AH280" s="26"/>
      <c r="AI280" s="26"/>
      <c r="AJ280" s="26"/>
      <c r="AK280" s="26"/>
      <c r="AL280" s="26"/>
    </row>
    <row r="281" spans="1:38" ht="13" x14ac:dyDescent="0.25">
      <c r="A281" s="174" t="str">
        <f t="shared" si="29"/>
        <v>[提取结果.xlsx]02-关联交易等事项统计表-资产公司-2内部关联交易</v>
      </c>
      <c r="B281" s="11">
        <v>278</v>
      </c>
      <c r="C281" s="12" t="str">
        <f t="shared" si="28"/>
        <v>2级-2级</v>
      </c>
      <c r="D281" s="12" t="s">
        <v>87</v>
      </c>
      <c r="E281" s="12" t="s">
        <v>30</v>
      </c>
      <c r="F281" s="12" t="s">
        <v>87</v>
      </c>
      <c r="G281" s="12" t="s">
        <v>57</v>
      </c>
      <c r="H281" s="14" t="s">
        <v>144</v>
      </c>
      <c r="I281" s="16"/>
      <c r="J281" s="15">
        <v>730.09</v>
      </c>
      <c r="K281" s="16" t="s">
        <v>164</v>
      </c>
      <c r="L281" s="16"/>
      <c r="M281" s="17">
        <v>460.04</v>
      </c>
      <c r="N281" s="89"/>
      <c r="O281" s="90"/>
      <c r="P281" s="91"/>
      <c r="Q281" s="21"/>
      <c r="R281" s="21"/>
      <c r="S281" s="22"/>
      <c r="T281" s="21"/>
      <c r="U281" s="21"/>
      <c r="V281" s="22"/>
      <c r="W281" s="23"/>
      <c r="X281" s="23"/>
      <c r="Y281" s="24"/>
      <c r="Z281" s="25">
        <f t="shared" si="30"/>
        <v>730.09</v>
      </c>
      <c r="AA281" s="25">
        <f t="shared" si="31"/>
        <v>460.04</v>
      </c>
      <c r="AB281" s="26"/>
      <c r="AC281" s="26"/>
      <c r="AD281" s="26"/>
      <c r="AE281" s="26"/>
      <c r="AF281" s="27"/>
      <c r="AG281" s="26"/>
      <c r="AH281" s="26"/>
      <c r="AI281" s="26"/>
      <c r="AJ281" s="26"/>
      <c r="AK281" s="26"/>
      <c r="AL281" s="26"/>
    </row>
    <row r="282" spans="1:38" ht="13" x14ac:dyDescent="0.25">
      <c r="A282" s="174" t="str">
        <f t="shared" si="29"/>
        <v>[提取结果.xlsx]02-关联交易等事项统计表-资产公司-2内部关联交易</v>
      </c>
      <c r="B282" s="11">
        <v>279</v>
      </c>
      <c r="C282" s="12" t="str">
        <f t="shared" si="28"/>
        <v>2级-1级</v>
      </c>
      <c r="D282" s="12" t="s">
        <v>87</v>
      </c>
      <c r="E282" s="12" t="s">
        <v>63</v>
      </c>
      <c r="F282" s="12" t="s">
        <v>248</v>
      </c>
      <c r="G282" s="12" t="s">
        <v>28</v>
      </c>
      <c r="H282" s="16" t="s">
        <v>99</v>
      </c>
      <c r="I282" s="16" t="s">
        <v>32</v>
      </c>
      <c r="J282" s="15">
        <v>424528.32</v>
      </c>
      <c r="K282" s="16"/>
      <c r="L282" s="16"/>
      <c r="M282" s="17"/>
      <c r="N282" s="89"/>
      <c r="O282" s="90"/>
      <c r="P282" s="91"/>
      <c r="Q282" s="21"/>
      <c r="R282" s="21"/>
      <c r="S282" s="22"/>
      <c r="T282" s="21"/>
      <c r="U282" s="21"/>
      <c r="V282" s="22"/>
      <c r="W282" s="23"/>
      <c r="X282" s="23"/>
      <c r="Y282" s="24"/>
      <c r="Z282" s="25">
        <f t="shared" si="30"/>
        <v>424528.32</v>
      </c>
      <c r="AA282" s="25">
        <f t="shared" si="31"/>
        <v>0</v>
      </c>
      <c r="AB282" s="26"/>
      <c r="AC282" s="26"/>
      <c r="AD282" s="26"/>
      <c r="AE282" s="26"/>
      <c r="AF282" s="27"/>
      <c r="AG282" s="26"/>
      <c r="AH282" s="26"/>
      <c r="AI282" s="26"/>
      <c r="AJ282" s="26"/>
      <c r="AK282" s="26"/>
      <c r="AL282" s="26"/>
    </row>
    <row r="283" spans="1:38" ht="13" x14ac:dyDescent="0.25">
      <c r="A283" s="174" t="str">
        <f t="shared" si="29"/>
        <v>[提取结果.xlsx]02-关联交易等事项统计表-资产公司-2内部关联交易</v>
      </c>
      <c r="B283" s="11">
        <v>280</v>
      </c>
      <c r="C283" s="12" t="str">
        <f t="shared" si="28"/>
        <v>2级-1级</v>
      </c>
      <c r="D283" s="12" t="s">
        <v>29</v>
      </c>
      <c r="E283" s="12" t="s">
        <v>48</v>
      </c>
      <c r="F283" s="12" t="s">
        <v>27</v>
      </c>
      <c r="G283" s="12" t="s">
        <v>28</v>
      </c>
      <c r="H283" s="14" t="s">
        <v>99</v>
      </c>
      <c r="I283" s="14" t="s">
        <v>32</v>
      </c>
      <c r="J283" s="15">
        <v>1301886.72</v>
      </c>
      <c r="K283" s="16"/>
      <c r="L283" s="16"/>
      <c r="M283" s="17"/>
      <c r="N283" s="89"/>
      <c r="O283" s="90"/>
      <c r="P283" s="91"/>
      <c r="Q283" s="66"/>
      <c r="R283" s="66"/>
      <c r="S283" s="67"/>
      <c r="T283" s="66"/>
      <c r="U283" s="66"/>
      <c r="V283" s="67"/>
      <c r="W283" s="68"/>
      <c r="X283" s="68"/>
      <c r="Y283" s="69"/>
      <c r="Z283" s="70">
        <f t="shared" si="30"/>
        <v>1301886.72</v>
      </c>
      <c r="AA283" s="70">
        <f t="shared" si="31"/>
        <v>0</v>
      </c>
      <c r="AB283" s="71"/>
      <c r="AC283" s="71"/>
      <c r="AD283" s="71"/>
      <c r="AE283" s="71"/>
      <c r="AF283" s="72"/>
      <c r="AG283" s="71"/>
      <c r="AH283" s="71"/>
      <c r="AI283" s="71"/>
      <c r="AJ283" s="71"/>
      <c r="AK283" s="71"/>
      <c r="AL283" s="71"/>
    </row>
    <row r="284" spans="1:38" ht="13" x14ac:dyDescent="0.25">
      <c r="A284" s="174" t="str">
        <f t="shared" si="29"/>
        <v>[提取结果.xlsx]02-关联交易等事项统计表-资产公司-2内部关联交易</v>
      </c>
      <c r="B284" s="11">
        <v>281</v>
      </c>
      <c r="C284" s="12" t="str">
        <f t="shared" si="28"/>
        <v>2级-2级</v>
      </c>
      <c r="D284" s="12" t="s">
        <v>29</v>
      </c>
      <c r="E284" s="12" t="s">
        <v>48</v>
      </c>
      <c r="F284" s="12" t="s">
        <v>29</v>
      </c>
      <c r="G284" s="12" t="s">
        <v>259</v>
      </c>
      <c r="H284" s="14" t="s">
        <v>99</v>
      </c>
      <c r="I284" s="14" t="s">
        <v>32</v>
      </c>
      <c r="J284" s="15">
        <v>3414622.57</v>
      </c>
      <c r="K284" s="16"/>
      <c r="L284" s="16"/>
      <c r="M284" s="17"/>
      <c r="N284" s="89"/>
      <c r="O284" s="90"/>
      <c r="P284" s="91"/>
      <c r="Q284" s="66"/>
      <c r="R284" s="66"/>
      <c r="S284" s="67"/>
      <c r="T284" s="66"/>
      <c r="U284" s="66"/>
      <c r="V284" s="67"/>
      <c r="W284" s="68"/>
      <c r="X284" s="68"/>
      <c r="Y284" s="69"/>
      <c r="Z284" s="70">
        <f t="shared" si="30"/>
        <v>3414622.57</v>
      </c>
      <c r="AA284" s="70">
        <f t="shared" si="31"/>
        <v>0</v>
      </c>
      <c r="AB284" s="71"/>
      <c r="AC284" s="71"/>
      <c r="AD284" s="71"/>
      <c r="AE284" s="71"/>
      <c r="AF284" s="72"/>
      <c r="AG284" s="71"/>
      <c r="AH284" s="71"/>
      <c r="AI284" s="71"/>
      <c r="AJ284" s="71"/>
      <c r="AK284" s="71"/>
      <c r="AL284" s="71"/>
    </row>
    <row r="285" spans="1:38" ht="13" x14ac:dyDescent="0.25">
      <c r="A285" s="174" t="str">
        <f t="shared" si="29"/>
        <v>[提取结果.xlsx]02-关联交易等事项统计表-资产公司-2内部关联交易</v>
      </c>
      <c r="B285" s="11">
        <v>282</v>
      </c>
      <c r="C285" s="12" t="str">
        <f t="shared" si="28"/>
        <v>2级-2级</v>
      </c>
      <c r="D285" s="12" t="s">
        <v>29</v>
      </c>
      <c r="E285" s="12" t="s">
        <v>48</v>
      </c>
      <c r="F285" s="12" t="s">
        <v>29</v>
      </c>
      <c r="G285" s="12" t="s">
        <v>301</v>
      </c>
      <c r="H285" s="14" t="s">
        <v>99</v>
      </c>
      <c r="I285" s="14" t="s">
        <v>32</v>
      </c>
      <c r="J285" s="15">
        <v>645283.07999999996</v>
      </c>
      <c r="K285" s="16"/>
      <c r="L285" s="16"/>
      <c r="M285" s="17"/>
      <c r="N285" s="89"/>
      <c r="O285" s="90"/>
      <c r="P285" s="91"/>
      <c r="Q285" s="66"/>
      <c r="R285" s="66"/>
      <c r="S285" s="67"/>
      <c r="T285" s="66"/>
      <c r="U285" s="66"/>
      <c r="V285" s="67"/>
      <c r="W285" s="68"/>
      <c r="X285" s="68"/>
      <c r="Y285" s="69"/>
      <c r="Z285" s="70">
        <f t="shared" si="30"/>
        <v>645283.07999999996</v>
      </c>
      <c r="AA285" s="70">
        <f t="shared" si="31"/>
        <v>0</v>
      </c>
      <c r="AB285" s="71"/>
      <c r="AC285" s="71"/>
      <c r="AD285" s="71"/>
      <c r="AE285" s="71"/>
      <c r="AF285" s="72"/>
      <c r="AG285" s="71"/>
      <c r="AH285" s="71"/>
      <c r="AI285" s="71"/>
      <c r="AJ285" s="71"/>
      <c r="AK285" s="71"/>
      <c r="AL285" s="71"/>
    </row>
    <row r="286" spans="1:38" ht="13" x14ac:dyDescent="0.25">
      <c r="A286" s="174" t="str">
        <f t="shared" si="29"/>
        <v>[提取结果.xlsx]02-关联交易等事项统计表-资产公司-2内部关联交易</v>
      </c>
      <c r="B286" s="11">
        <v>283</v>
      </c>
      <c r="C286" s="12" t="str">
        <f t="shared" si="28"/>
        <v>2级-4级</v>
      </c>
      <c r="D286" s="12" t="s">
        <v>29</v>
      </c>
      <c r="E286" s="12" t="s">
        <v>48</v>
      </c>
      <c r="F286" s="12" t="s">
        <v>37</v>
      </c>
      <c r="G286" s="12" t="s">
        <v>42</v>
      </c>
      <c r="H286" s="14" t="s">
        <v>99</v>
      </c>
      <c r="I286" s="14" t="s">
        <v>271</v>
      </c>
      <c r="J286" s="15">
        <v>59076.1</v>
      </c>
      <c r="K286" s="14" t="s">
        <v>302</v>
      </c>
      <c r="L286" s="14" t="s">
        <v>303</v>
      </c>
      <c r="M286" s="17">
        <v>104347.79</v>
      </c>
      <c r="N286" s="89"/>
      <c r="O286" s="90"/>
      <c r="P286" s="91"/>
      <c r="Q286" s="66"/>
      <c r="R286" s="66"/>
      <c r="S286" s="67"/>
      <c r="T286" s="66"/>
      <c r="U286" s="66"/>
      <c r="V286" s="67"/>
      <c r="W286" s="68"/>
      <c r="X286" s="68"/>
      <c r="Y286" s="69"/>
      <c r="Z286" s="70">
        <f t="shared" si="30"/>
        <v>59076.1</v>
      </c>
      <c r="AA286" s="70">
        <f t="shared" si="31"/>
        <v>104347.79</v>
      </c>
      <c r="AB286" s="71"/>
      <c r="AC286" s="71"/>
      <c r="AD286" s="71"/>
      <c r="AE286" s="71"/>
      <c r="AF286" s="72"/>
      <c r="AG286" s="71"/>
      <c r="AH286" s="71"/>
      <c r="AI286" s="71"/>
      <c r="AJ286" s="71"/>
      <c r="AK286" s="71"/>
      <c r="AL286" s="71"/>
    </row>
    <row r="287" spans="1:38" ht="13" x14ac:dyDescent="0.25">
      <c r="A287" s="174" t="str">
        <f t="shared" si="29"/>
        <v>[提取结果.xlsx]02-关联交易等事项统计表-资产公司-2内部关联交易</v>
      </c>
      <c r="B287" s="11">
        <v>284</v>
      </c>
      <c r="C287" s="12" t="str">
        <f t="shared" si="28"/>
        <v>2级-2级</v>
      </c>
      <c r="D287" s="12" t="s">
        <v>87</v>
      </c>
      <c r="E287" s="12" t="s">
        <v>131</v>
      </c>
      <c r="F287" s="12" t="s">
        <v>87</v>
      </c>
      <c r="G287" s="12" t="s">
        <v>259</v>
      </c>
      <c r="H287" s="16"/>
      <c r="I287" s="16"/>
      <c r="J287" s="15"/>
      <c r="K287" s="16" t="s">
        <v>60</v>
      </c>
      <c r="L287" s="16"/>
      <c r="M287" s="17">
        <v>346019.89</v>
      </c>
      <c r="N287" s="89"/>
      <c r="O287" s="90"/>
      <c r="P287" s="91"/>
      <c r="Q287" s="21"/>
      <c r="R287" s="21"/>
      <c r="S287" s="22"/>
      <c r="T287" s="21"/>
      <c r="U287" s="21"/>
      <c r="V287" s="22"/>
      <c r="W287" s="23"/>
      <c r="X287" s="23"/>
      <c r="Y287" s="24"/>
      <c r="Z287" s="25" t="e">
        <f>ROUND(#REF!-V287-Y287,2)</f>
        <v>#REF!</v>
      </c>
      <c r="AA287" s="25" t="e">
        <f>ROUND(#REF!+P287-S287,2)</f>
        <v>#REF!</v>
      </c>
      <c r="AB287" s="26"/>
      <c r="AC287" s="26"/>
      <c r="AD287" s="26"/>
      <c r="AE287" s="26"/>
      <c r="AF287" s="27"/>
      <c r="AG287" s="26"/>
      <c r="AH287" s="26"/>
      <c r="AI287" s="26"/>
      <c r="AJ287" s="26"/>
      <c r="AK287" s="26"/>
      <c r="AL287" s="26"/>
    </row>
    <row r="288" spans="1:38" ht="13" x14ac:dyDescent="0.25">
      <c r="A288" s="174" t="str">
        <f t="shared" si="29"/>
        <v>[提取结果.xlsx]02-关联交易等事项统计表-资产公司-2内部关联交易</v>
      </c>
      <c r="B288" s="11">
        <v>285</v>
      </c>
      <c r="C288" s="12" t="str">
        <f t="shared" si="28"/>
        <v>2级-3级</v>
      </c>
      <c r="D288" s="12" t="s">
        <v>87</v>
      </c>
      <c r="E288" s="13" t="s">
        <v>304</v>
      </c>
      <c r="F288" s="12" t="s">
        <v>79</v>
      </c>
      <c r="G288" s="12" t="s">
        <v>305</v>
      </c>
      <c r="H288" s="16" t="s">
        <v>99</v>
      </c>
      <c r="I288" s="16" t="s">
        <v>122</v>
      </c>
      <c r="J288" s="15">
        <v>15685.72</v>
      </c>
      <c r="K288" s="16"/>
      <c r="L288" s="16"/>
      <c r="M288" s="17"/>
      <c r="N288" s="89"/>
      <c r="O288" s="90"/>
      <c r="P288" s="91"/>
      <c r="Q288" s="21"/>
      <c r="R288" s="21"/>
      <c r="S288" s="22"/>
      <c r="T288" s="21"/>
      <c r="U288" s="21"/>
      <c r="V288" s="22"/>
      <c r="W288" s="23"/>
      <c r="X288" s="23"/>
      <c r="Y288" s="24"/>
      <c r="Z288" s="25">
        <f t="shared" ref="Z288:Z351" si="32">ROUND(J288-V288-Y288,2)</f>
        <v>15685.72</v>
      </c>
      <c r="AA288" s="25">
        <f t="shared" ref="AA288:AA351" si="33">ROUND(M288+P288-S288,2)</f>
        <v>0</v>
      </c>
      <c r="AB288" s="26"/>
      <c r="AC288" s="26"/>
      <c r="AD288" s="26"/>
      <c r="AE288" s="26"/>
      <c r="AF288" s="27"/>
      <c r="AG288" s="26"/>
      <c r="AH288" s="26"/>
      <c r="AI288" s="26"/>
      <c r="AJ288" s="26"/>
      <c r="AK288" s="26"/>
      <c r="AL288" s="26"/>
    </row>
    <row r="289" spans="1:38" ht="13" x14ac:dyDescent="0.25">
      <c r="A289" s="174" t="str">
        <f t="shared" si="29"/>
        <v>[提取结果.xlsx]02-关联交易等事项统计表-资产公司-2内部关联交易</v>
      </c>
      <c r="B289" s="11">
        <v>286</v>
      </c>
      <c r="C289" s="12" t="str">
        <f t="shared" si="28"/>
        <v>2级-4级</v>
      </c>
      <c r="D289" s="12" t="s">
        <v>87</v>
      </c>
      <c r="E289" s="13" t="s">
        <v>304</v>
      </c>
      <c r="F289" s="12" t="s">
        <v>119</v>
      </c>
      <c r="G289" s="178" t="s">
        <v>247</v>
      </c>
      <c r="H289" s="16" t="s">
        <v>99</v>
      </c>
      <c r="I289" s="16" t="s">
        <v>306</v>
      </c>
      <c r="J289" s="15">
        <v>2219563</v>
      </c>
      <c r="K289" s="16" t="s">
        <v>58</v>
      </c>
      <c r="L289" s="16" t="s">
        <v>249</v>
      </c>
      <c r="M289" s="17">
        <v>1543071.6</v>
      </c>
      <c r="N289" s="89"/>
      <c r="O289" s="90"/>
      <c r="P289" s="91"/>
      <c r="Q289" s="21"/>
      <c r="R289" s="21"/>
      <c r="S289" s="22"/>
      <c r="T289" s="21"/>
      <c r="U289" s="21"/>
      <c r="V289" s="22"/>
      <c r="W289" s="23"/>
      <c r="X289" s="23"/>
      <c r="Y289" s="24"/>
      <c r="Z289" s="25">
        <f t="shared" si="32"/>
        <v>2219563</v>
      </c>
      <c r="AA289" s="25">
        <f t="shared" si="33"/>
        <v>1543071.6</v>
      </c>
      <c r="AB289" s="26"/>
      <c r="AC289" s="26"/>
      <c r="AD289" s="26"/>
      <c r="AE289" s="26"/>
      <c r="AF289" s="27"/>
      <c r="AG289" s="26"/>
      <c r="AH289" s="26"/>
      <c r="AI289" s="26"/>
      <c r="AJ289" s="26"/>
      <c r="AK289" s="26"/>
      <c r="AL289" s="26"/>
    </row>
    <row r="290" spans="1:38" ht="13" x14ac:dyDescent="0.25">
      <c r="A290" s="174" t="str">
        <f t="shared" si="29"/>
        <v>[提取结果.xlsx]02-关联交易等事项统计表-资产公司-2内部关联交易</v>
      </c>
      <c r="B290" s="11">
        <v>287</v>
      </c>
      <c r="C290" s="12" t="str">
        <f t="shared" si="28"/>
        <v>2级-1级</v>
      </c>
      <c r="D290" s="12" t="s">
        <v>87</v>
      </c>
      <c r="E290" s="13" t="s">
        <v>304</v>
      </c>
      <c r="F290" s="12" t="s">
        <v>248</v>
      </c>
      <c r="G290" s="13" t="s">
        <v>180</v>
      </c>
      <c r="H290" s="16" t="s">
        <v>99</v>
      </c>
      <c r="I290" s="16" t="s">
        <v>32</v>
      </c>
      <c r="J290" s="15">
        <v>990566.04</v>
      </c>
      <c r="K290" s="16"/>
      <c r="L290" s="16"/>
      <c r="M290" s="17"/>
      <c r="N290" s="89"/>
      <c r="O290" s="90"/>
      <c r="P290" s="91"/>
      <c r="Q290" s="21"/>
      <c r="R290" s="21"/>
      <c r="S290" s="22"/>
      <c r="T290" s="21"/>
      <c r="U290" s="21"/>
      <c r="V290" s="22"/>
      <c r="W290" s="23"/>
      <c r="X290" s="23"/>
      <c r="Y290" s="24"/>
      <c r="Z290" s="25">
        <f t="shared" si="32"/>
        <v>990566.04</v>
      </c>
      <c r="AA290" s="25">
        <f t="shared" si="33"/>
        <v>0</v>
      </c>
      <c r="AB290" s="26"/>
      <c r="AC290" s="26"/>
      <c r="AD290" s="26"/>
      <c r="AE290" s="26"/>
      <c r="AF290" s="27"/>
      <c r="AG290" s="26"/>
      <c r="AH290" s="26"/>
      <c r="AI290" s="26"/>
      <c r="AJ290" s="26"/>
      <c r="AK290" s="26"/>
      <c r="AL290" s="26"/>
    </row>
    <row r="291" spans="1:38" ht="13" x14ac:dyDescent="0.25">
      <c r="A291" s="174" t="str">
        <f t="shared" si="29"/>
        <v>[提取结果.xlsx]02-关联交易等事项统计表-资产公司-2内部关联交易</v>
      </c>
      <c r="B291" s="11">
        <v>288</v>
      </c>
      <c r="C291" s="12" t="str">
        <f t="shared" si="28"/>
        <v>2级-3级</v>
      </c>
      <c r="D291" s="12" t="s">
        <v>87</v>
      </c>
      <c r="E291" s="13" t="s">
        <v>304</v>
      </c>
      <c r="F291" s="12" t="s">
        <v>79</v>
      </c>
      <c r="G291" s="178" t="s">
        <v>307</v>
      </c>
      <c r="H291" s="16"/>
      <c r="I291" s="16"/>
      <c r="J291" s="15"/>
      <c r="K291" s="16" t="s">
        <v>68</v>
      </c>
      <c r="L291" s="16" t="s">
        <v>308</v>
      </c>
      <c r="M291" s="17">
        <v>38385.550000000003</v>
      </c>
      <c r="N291" s="89"/>
      <c r="O291" s="90"/>
      <c r="P291" s="91"/>
      <c r="Q291" s="21"/>
      <c r="R291" s="21"/>
      <c r="S291" s="22"/>
      <c r="T291" s="21"/>
      <c r="U291" s="21"/>
      <c r="V291" s="22"/>
      <c r="W291" s="23"/>
      <c r="X291" s="23"/>
      <c r="Y291" s="24"/>
      <c r="Z291" s="25">
        <f t="shared" si="32"/>
        <v>0</v>
      </c>
      <c r="AA291" s="25">
        <f t="shared" si="33"/>
        <v>38385.550000000003</v>
      </c>
      <c r="AB291" s="26"/>
      <c r="AC291" s="26"/>
      <c r="AD291" s="26"/>
      <c r="AE291" s="26"/>
      <c r="AF291" s="27"/>
      <c r="AG291" s="26"/>
      <c r="AH291" s="26"/>
      <c r="AI291" s="26"/>
      <c r="AJ291" s="26"/>
      <c r="AK291" s="26"/>
      <c r="AL291" s="26"/>
    </row>
    <row r="292" spans="1:38" ht="13" x14ac:dyDescent="0.25">
      <c r="A292" s="174" t="str">
        <f t="shared" si="29"/>
        <v>[提取结果.xlsx]02-关联交易等事项统计表-资产公司-2内部关联交易</v>
      </c>
      <c r="B292" s="11">
        <v>289</v>
      </c>
      <c r="C292" s="12" t="str">
        <f t="shared" si="28"/>
        <v>3级-2级</v>
      </c>
      <c r="D292" s="12" t="s">
        <v>79</v>
      </c>
      <c r="E292" s="13" t="s">
        <v>309</v>
      </c>
      <c r="F292" s="12" t="s">
        <v>87</v>
      </c>
      <c r="G292" s="13" t="s">
        <v>310</v>
      </c>
      <c r="H292" s="16" t="s">
        <v>144</v>
      </c>
      <c r="I292" s="16"/>
      <c r="J292" s="15">
        <v>809193.54</v>
      </c>
      <c r="K292" s="16"/>
      <c r="L292" s="16"/>
      <c r="M292" s="17"/>
      <c r="N292" s="89"/>
      <c r="O292" s="90"/>
      <c r="P292" s="91"/>
      <c r="Q292" s="66"/>
      <c r="R292" s="66"/>
      <c r="S292" s="67"/>
      <c r="T292" s="66"/>
      <c r="U292" s="66"/>
      <c r="V292" s="67"/>
      <c r="W292" s="68"/>
      <c r="X292" s="68"/>
      <c r="Y292" s="69"/>
      <c r="Z292" s="70">
        <f t="shared" si="32"/>
        <v>809193.54</v>
      </c>
      <c r="AA292" s="70">
        <f t="shared" si="33"/>
        <v>0</v>
      </c>
      <c r="AB292" s="71"/>
      <c r="AC292" s="71"/>
      <c r="AD292" s="71"/>
      <c r="AE292" s="71"/>
      <c r="AF292" s="72"/>
      <c r="AG292" s="71"/>
      <c r="AH292" s="71"/>
      <c r="AI292" s="71"/>
      <c r="AJ292" s="71"/>
      <c r="AK292" s="71"/>
      <c r="AL292" s="71"/>
    </row>
    <row r="293" spans="1:38" ht="13" x14ac:dyDescent="0.25">
      <c r="A293" s="174" t="str">
        <f t="shared" si="29"/>
        <v>[提取结果.xlsx]02-关联交易等事项统计表-资产公司-2内部关联交易</v>
      </c>
      <c r="B293" s="11">
        <v>290</v>
      </c>
      <c r="C293" s="12" t="str">
        <f t="shared" si="28"/>
        <v>2级-4级</v>
      </c>
      <c r="D293" s="12" t="s">
        <v>87</v>
      </c>
      <c r="E293" s="13" t="s">
        <v>301</v>
      </c>
      <c r="F293" s="13" t="s">
        <v>37</v>
      </c>
      <c r="G293" s="13" t="s">
        <v>247</v>
      </c>
      <c r="H293" s="16"/>
      <c r="I293" s="16"/>
      <c r="J293" s="15"/>
      <c r="K293" s="16" t="s">
        <v>68</v>
      </c>
      <c r="L293" s="16" t="s">
        <v>311</v>
      </c>
      <c r="M293" s="17">
        <v>374708.3</v>
      </c>
      <c r="N293" s="89"/>
      <c r="O293" s="90"/>
      <c r="P293" s="91"/>
      <c r="Q293" s="66"/>
      <c r="R293" s="66"/>
      <c r="S293" s="67"/>
      <c r="T293" s="66"/>
      <c r="U293" s="66"/>
      <c r="V293" s="67"/>
      <c r="W293" s="68"/>
      <c r="X293" s="68"/>
      <c r="Y293" s="69"/>
      <c r="Z293" s="70">
        <f t="shared" si="32"/>
        <v>0</v>
      </c>
      <c r="AA293" s="70">
        <f t="shared" si="33"/>
        <v>374708.3</v>
      </c>
      <c r="AB293" s="71"/>
      <c r="AC293" s="71"/>
      <c r="AD293" s="71"/>
      <c r="AE293" s="71"/>
      <c r="AF293" s="72"/>
      <c r="AG293" s="71"/>
      <c r="AH293" s="71"/>
      <c r="AI293" s="71"/>
      <c r="AJ293" s="71"/>
      <c r="AK293" s="71"/>
      <c r="AL293" s="71"/>
    </row>
    <row r="294" spans="1:38" ht="13" x14ac:dyDescent="0.25">
      <c r="A294" s="174" t="str">
        <f t="shared" si="29"/>
        <v>[提取结果.xlsx]02-关联交易等事项统计表-资产公司-2内部关联交易</v>
      </c>
      <c r="B294" s="11">
        <v>291</v>
      </c>
      <c r="C294" s="12" t="str">
        <f t="shared" si="28"/>
        <v>2级-2级</v>
      </c>
      <c r="D294" s="12" t="s">
        <v>87</v>
      </c>
      <c r="E294" s="13" t="s">
        <v>301</v>
      </c>
      <c r="F294" s="12" t="s">
        <v>87</v>
      </c>
      <c r="G294" s="13" t="s">
        <v>312</v>
      </c>
      <c r="H294" s="16"/>
      <c r="I294" s="16"/>
      <c r="J294" s="15"/>
      <c r="K294" s="16" t="s">
        <v>60</v>
      </c>
      <c r="L294" s="16" t="s">
        <v>313</v>
      </c>
      <c r="M294" s="17">
        <v>684000</v>
      </c>
      <c r="N294" s="89"/>
      <c r="O294" s="90"/>
      <c r="P294" s="91"/>
      <c r="Q294" s="66"/>
      <c r="R294" s="66"/>
      <c r="S294" s="67"/>
      <c r="T294" s="66"/>
      <c r="U294" s="66"/>
      <c r="V294" s="67"/>
      <c r="W294" s="68"/>
      <c r="X294" s="68"/>
      <c r="Y294" s="69"/>
      <c r="Z294" s="70">
        <f t="shared" si="32"/>
        <v>0</v>
      </c>
      <c r="AA294" s="70">
        <f t="shared" si="33"/>
        <v>684000</v>
      </c>
      <c r="AB294" s="71"/>
      <c r="AC294" s="71"/>
      <c r="AD294" s="71"/>
      <c r="AE294" s="71"/>
      <c r="AF294" s="72"/>
      <c r="AG294" s="71"/>
      <c r="AH294" s="71"/>
      <c r="AI294" s="71"/>
      <c r="AJ294" s="71"/>
      <c r="AK294" s="71"/>
      <c r="AL294" s="71"/>
    </row>
    <row r="295" spans="1:38" ht="13" x14ac:dyDescent="0.25">
      <c r="A295" s="174" t="str">
        <f t="shared" si="29"/>
        <v>[提取结果.xlsx]02-关联交易等事项统计表-资产公司-2内部关联交易</v>
      </c>
      <c r="B295" s="11">
        <v>292</v>
      </c>
      <c r="C295" s="12" t="str">
        <f t="shared" si="28"/>
        <v>2级-2级</v>
      </c>
      <c r="D295" s="12" t="s">
        <v>87</v>
      </c>
      <c r="E295" s="13" t="s">
        <v>301</v>
      </c>
      <c r="F295" s="12" t="s">
        <v>87</v>
      </c>
      <c r="G295" s="13" t="s">
        <v>314</v>
      </c>
      <c r="H295" s="16"/>
      <c r="I295" s="16"/>
      <c r="J295" s="15"/>
      <c r="K295" s="16" t="s">
        <v>60</v>
      </c>
      <c r="L295" s="16" t="s">
        <v>313</v>
      </c>
      <c r="M295" s="17">
        <v>116533.33</v>
      </c>
      <c r="N295" s="89"/>
      <c r="O295" s="90"/>
      <c r="P295" s="91"/>
      <c r="Q295" s="66"/>
      <c r="R295" s="66"/>
      <c r="S295" s="67"/>
      <c r="T295" s="66"/>
      <c r="U295" s="66"/>
      <c r="V295" s="67"/>
      <c r="W295" s="68"/>
      <c r="X295" s="68"/>
      <c r="Y295" s="69"/>
      <c r="Z295" s="70">
        <f t="shared" si="32"/>
        <v>0</v>
      </c>
      <c r="AA295" s="70">
        <f t="shared" si="33"/>
        <v>116533.33</v>
      </c>
      <c r="AB295" s="71"/>
      <c r="AC295" s="71"/>
      <c r="AD295" s="71"/>
      <c r="AE295" s="71"/>
      <c r="AF295" s="72"/>
      <c r="AG295" s="71"/>
      <c r="AH295" s="71"/>
      <c r="AI295" s="71"/>
      <c r="AJ295" s="71"/>
      <c r="AK295" s="71"/>
      <c r="AL295" s="71"/>
    </row>
    <row r="296" spans="1:38" ht="13" x14ac:dyDescent="0.25">
      <c r="A296" s="174" t="str">
        <f t="shared" si="29"/>
        <v>[提取结果.xlsx]02-关联交易等事项统计表-资产公司-2内部关联交易</v>
      </c>
      <c r="B296" s="11">
        <v>293</v>
      </c>
      <c r="C296" s="12" t="str">
        <f t="shared" si="28"/>
        <v>2级-2级</v>
      </c>
      <c r="D296" s="12" t="s">
        <v>87</v>
      </c>
      <c r="E296" s="13" t="s">
        <v>301</v>
      </c>
      <c r="F296" s="12" t="s">
        <v>87</v>
      </c>
      <c r="G296" s="13" t="s">
        <v>315</v>
      </c>
      <c r="H296" s="16" t="s">
        <v>99</v>
      </c>
      <c r="I296" s="16" t="s">
        <v>122</v>
      </c>
      <c r="J296" s="15">
        <v>232838.39999999999</v>
      </c>
      <c r="K296" s="16"/>
      <c r="L296" s="16"/>
      <c r="M296" s="17"/>
      <c r="N296" s="89"/>
      <c r="O296" s="89"/>
      <c r="P296" s="91"/>
      <c r="Q296" s="66"/>
      <c r="R296" s="66"/>
      <c r="S296" s="67"/>
      <c r="T296" s="66"/>
      <c r="U296" s="66"/>
      <c r="V296" s="67"/>
      <c r="W296" s="68"/>
      <c r="X296" s="68"/>
      <c r="Y296" s="69"/>
      <c r="Z296" s="70">
        <f t="shared" si="32"/>
        <v>232838.39999999999</v>
      </c>
      <c r="AA296" s="70">
        <f t="shared" si="33"/>
        <v>0</v>
      </c>
      <c r="AB296" s="71"/>
      <c r="AC296" s="71"/>
      <c r="AD296" s="71"/>
      <c r="AE296" s="71"/>
      <c r="AF296" s="72"/>
      <c r="AG296" s="71"/>
      <c r="AH296" s="71"/>
      <c r="AI296" s="71"/>
      <c r="AJ296" s="71"/>
      <c r="AK296" s="71"/>
      <c r="AL296" s="71"/>
    </row>
    <row r="297" spans="1:38" ht="13" x14ac:dyDescent="0.25">
      <c r="A297" s="174" t="str">
        <f t="shared" si="29"/>
        <v>[提取结果.xlsx]02-关联交易等事项统计表-资产公司-2内部关联交易</v>
      </c>
      <c r="B297" s="11">
        <v>294</v>
      </c>
      <c r="C297" s="12" t="str">
        <f t="shared" si="28"/>
        <v>2级-2级</v>
      </c>
      <c r="D297" s="12" t="s">
        <v>29</v>
      </c>
      <c r="E297" s="176" t="s">
        <v>167</v>
      </c>
      <c r="F297" s="12" t="s">
        <v>29</v>
      </c>
      <c r="G297" s="176" t="s">
        <v>158</v>
      </c>
      <c r="H297" s="14" t="s">
        <v>99</v>
      </c>
      <c r="I297" s="14" t="s">
        <v>271</v>
      </c>
      <c r="J297" s="15">
        <v>259828.57</v>
      </c>
      <c r="K297" s="16"/>
      <c r="L297" s="16"/>
      <c r="M297" s="17"/>
      <c r="N297" s="89"/>
      <c r="O297" s="90"/>
      <c r="P297" s="91"/>
      <c r="Q297" s="66"/>
      <c r="R297" s="66"/>
      <c r="S297" s="67"/>
      <c r="T297" s="66"/>
      <c r="U297" s="66"/>
      <c r="V297" s="67"/>
      <c r="W297" s="68"/>
      <c r="X297" s="68"/>
      <c r="Y297" s="69"/>
      <c r="Z297" s="70">
        <f t="shared" si="32"/>
        <v>259828.57</v>
      </c>
      <c r="AA297" s="70">
        <f t="shared" si="33"/>
        <v>0</v>
      </c>
      <c r="AB297" s="71"/>
      <c r="AC297" s="71"/>
      <c r="AD297" s="71"/>
      <c r="AE297" s="71"/>
      <c r="AF297" s="72"/>
      <c r="AG297" s="71"/>
      <c r="AH297" s="71"/>
      <c r="AI297" s="71"/>
      <c r="AJ297" s="71"/>
      <c r="AK297" s="71"/>
      <c r="AL297" s="71"/>
    </row>
    <row r="298" spans="1:38" ht="13" x14ac:dyDescent="0.25">
      <c r="A298" s="174" t="str">
        <f t="shared" si="29"/>
        <v>[提取结果.xlsx]02-关联交易等事项统计表-资产公司-2内部关联交易</v>
      </c>
      <c r="B298" s="11">
        <v>295</v>
      </c>
      <c r="C298" s="12" t="str">
        <f t="shared" si="28"/>
        <v>2级-1级</v>
      </c>
      <c r="D298" s="12" t="s">
        <v>29</v>
      </c>
      <c r="E298" s="176" t="s">
        <v>67</v>
      </c>
      <c r="F298" s="12" t="s">
        <v>27</v>
      </c>
      <c r="G298" s="176" t="s">
        <v>28</v>
      </c>
      <c r="H298" s="14" t="s">
        <v>99</v>
      </c>
      <c r="I298" s="14" t="s">
        <v>32</v>
      </c>
      <c r="J298" s="15">
        <v>42452.88</v>
      </c>
      <c r="K298" s="16"/>
      <c r="L298" s="16"/>
      <c r="M298" s="17"/>
      <c r="N298" s="89"/>
      <c r="O298" s="90"/>
      <c r="P298" s="91"/>
      <c r="Q298" s="66"/>
      <c r="R298" s="66"/>
      <c r="S298" s="67"/>
      <c r="T298" s="66"/>
      <c r="U298" s="66"/>
      <c r="V298" s="67"/>
      <c r="W298" s="68"/>
      <c r="X298" s="68"/>
      <c r="Y298" s="69"/>
      <c r="Z298" s="70">
        <f t="shared" si="32"/>
        <v>42452.88</v>
      </c>
      <c r="AA298" s="70">
        <f t="shared" si="33"/>
        <v>0</v>
      </c>
      <c r="AB298" s="71"/>
      <c r="AC298" s="71"/>
      <c r="AD298" s="71"/>
      <c r="AE298" s="71"/>
      <c r="AF298" s="72"/>
      <c r="AG298" s="71"/>
      <c r="AH298" s="71"/>
      <c r="AI298" s="71"/>
      <c r="AJ298" s="71"/>
      <c r="AK298" s="71"/>
      <c r="AL298" s="71"/>
    </row>
    <row r="299" spans="1:38" ht="13" x14ac:dyDescent="0.25">
      <c r="A299" s="174" t="str">
        <f t="shared" si="29"/>
        <v>[提取结果.xlsx]02-关联交易等事项统计表-资产公司-2内部关联交易</v>
      </c>
      <c r="B299" s="11">
        <v>296</v>
      </c>
      <c r="C299" s="12" t="str">
        <f t="shared" si="28"/>
        <v>2级-4级</v>
      </c>
      <c r="D299" s="12" t="s">
        <v>87</v>
      </c>
      <c r="E299" s="12" t="s">
        <v>316</v>
      </c>
      <c r="F299" s="12" t="s">
        <v>119</v>
      </c>
      <c r="G299" s="12" t="s">
        <v>42</v>
      </c>
      <c r="H299" s="16" t="s">
        <v>99</v>
      </c>
      <c r="I299" s="16" t="s">
        <v>122</v>
      </c>
      <c r="J299" s="15">
        <v>2150423.0099999998</v>
      </c>
      <c r="K299" s="16"/>
      <c r="L299" s="16"/>
      <c r="M299" s="17"/>
      <c r="N299" s="89"/>
      <c r="O299" s="90"/>
      <c r="P299" s="91"/>
      <c r="Q299" s="21"/>
      <c r="R299" s="21"/>
      <c r="S299" s="22"/>
      <c r="T299" s="21"/>
      <c r="U299" s="21"/>
      <c r="V299" s="22"/>
      <c r="W299" s="23"/>
      <c r="X299" s="23"/>
      <c r="Y299" s="24"/>
      <c r="Z299" s="25">
        <f t="shared" si="32"/>
        <v>2150423.0099999998</v>
      </c>
      <c r="AA299" s="25">
        <f t="shared" si="33"/>
        <v>0</v>
      </c>
      <c r="AB299" s="26"/>
      <c r="AC299" s="26"/>
      <c r="AD299" s="26"/>
      <c r="AE299" s="26"/>
      <c r="AF299" s="27"/>
      <c r="AG299" s="26"/>
      <c r="AH299" s="26"/>
      <c r="AI299" s="26"/>
      <c r="AJ299" s="26"/>
      <c r="AK299" s="26"/>
      <c r="AL299" s="26"/>
    </row>
    <row r="300" spans="1:38" ht="13" x14ac:dyDescent="0.25">
      <c r="A300" s="174" t="str">
        <f t="shared" si="29"/>
        <v>[提取结果.xlsx]02-关联交易等事项统计表-资产公司-2内部关联交易</v>
      </c>
      <c r="B300" s="11">
        <v>297</v>
      </c>
      <c r="C300" s="12" t="str">
        <f t="shared" si="28"/>
        <v>3级-2级</v>
      </c>
      <c r="D300" s="12" t="s">
        <v>79</v>
      </c>
      <c r="E300" s="13" t="s">
        <v>317</v>
      </c>
      <c r="F300" s="12" t="s">
        <v>87</v>
      </c>
      <c r="G300" s="13" t="s">
        <v>318</v>
      </c>
      <c r="H300" s="16"/>
      <c r="I300" s="16"/>
      <c r="J300" s="15"/>
      <c r="K300" s="16" t="s">
        <v>68</v>
      </c>
      <c r="L300" s="16" t="s">
        <v>319</v>
      </c>
      <c r="M300" s="15">
        <v>49056</v>
      </c>
      <c r="N300" s="89"/>
      <c r="O300" s="90"/>
      <c r="P300" s="91"/>
      <c r="Q300" s="21"/>
      <c r="R300" s="21"/>
      <c r="S300" s="22"/>
      <c r="T300" s="21"/>
      <c r="U300" s="21"/>
      <c r="V300" s="22"/>
      <c r="W300" s="23"/>
      <c r="X300" s="23"/>
      <c r="Y300" s="24"/>
      <c r="Z300" s="25">
        <f t="shared" si="32"/>
        <v>0</v>
      </c>
      <c r="AA300" s="25">
        <f t="shared" si="33"/>
        <v>49056</v>
      </c>
      <c r="AB300" s="26"/>
      <c r="AC300" s="26"/>
      <c r="AD300" s="26"/>
      <c r="AE300" s="26"/>
      <c r="AF300" s="27"/>
      <c r="AG300" s="26"/>
      <c r="AH300" s="26"/>
      <c r="AI300" s="26"/>
      <c r="AJ300" s="26"/>
      <c r="AK300" s="26"/>
      <c r="AL300" s="26"/>
    </row>
    <row r="301" spans="1:38" ht="13" x14ac:dyDescent="0.25">
      <c r="A301" s="174" t="str">
        <f t="shared" si="29"/>
        <v>[提取结果.xlsx]02-关联交易等事项统计表-资产公司-2内部关联交易</v>
      </c>
      <c r="B301" s="11">
        <v>298</v>
      </c>
      <c r="C301" s="12" t="str">
        <f t="shared" si="28"/>
        <v>2级-1级</v>
      </c>
      <c r="D301" s="12" t="s">
        <v>87</v>
      </c>
      <c r="E301" s="12" t="s">
        <v>64</v>
      </c>
      <c r="F301" s="12" t="s">
        <v>248</v>
      </c>
      <c r="G301" s="12" t="s">
        <v>28</v>
      </c>
      <c r="H301" s="16" t="s">
        <v>99</v>
      </c>
      <c r="I301" s="16" t="s">
        <v>320</v>
      </c>
      <c r="J301" s="15">
        <v>141509.4</v>
      </c>
      <c r="K301" s="16"/>
      <c r="L301" s="16"/>
      <c r="M301" s="17"/>
      <c r="N301" s="89"/>
      <c r="O301" s="90"/>
      <c r="P301" s="91"/>
      <c r="Q301" s="21"/>
      <c r="R301" s="21"/>
      <c r="S301" s="22"/>
      <c r="T301" s="21"/>
      <c r="U301" s="21"/>
      <c r="V301" s="22"/>
      <c r="W301" s="23"/>
      <c r="X301" s="23"/>
      <c r="Y301" s="24"/>
      <c r="Z301" s="25">
        <f t="shared" si="32"/>
        <v>141509.4</v>
      </c>
      <c r="AA301" s="25">
        <f t="shared" si="33"/>
        <v>0</v>
      </c>
      <c r="AB301" s="26"/>
      <c r="AC301" s="26"/>
      <c r="AD301" s="26"/>
      <c r="AE301" s="26"/>
      <c r="AF301" s="27"/>
      <c r="AG301" s="26"/>
      <c r="AH301" s="26"/>
      <c r="AI301" s="26"/>
      <c r="AJ301" s="26"/>
      <c r="AK301" s="26"/>
      <c r="AL301" s="26"/>
    </row>
    <row r="302" spans="1:38" ht="13" x14ac:dyDescent="0.25">
      <c r="A302" s="174" t="str">
        <f t="shared" si="29"/>
        <v>[提取结果.xlsx]02-关联交易等事项统计表-资产公司-2内部关联交易</v>
      </c>
      <c r="B302" s="11">
        <v>299</v>
      </c>
      <c r="C302" s="12" t="str">
        <f t="shared" si="28"/>
        <v>2级-3级</v>
      </c>
      <c r="D302" s="12" t="s">
        <v>87</v>
      </c>
      <c r="E302" s="12" t="s">
        <v>64</v>
      </c>
      <c r="F302" s="12" t="s">
        <v>79</v>
      </c>
      <c r="G302" s="12" t="s">
        <v>280</v>
      </c>
      <c r="H302" s="16" t="s">
        <v>99</v>
      </c>
      <c r="I302" s="16" t="s">
        <v>320</v>
      </c>
      <c r="J302" s="15">
        <v>681132.12</v>
      </c>
      <c r="K302" s="16"/>
      <c r="L302" s="16"/>
      <c r="M302" s="17"/>
      <c r="N302" s="89"/>
      <c r="O302" s="90"/>
      <c r="P302" s="91"/>
      <c r="Q302" s="21"/>
      <c r="R302" s="21"/>
      <c r="S302" s="22"/>
      <c r="T302" s="21"/>
      <c r="U302" s="21"/>
      <c r="V302" s="22"/>
      <c r="W302" s="23"/>
      <c r="X302" s="23"/>
      <c r="Y302" s="24"/>
      <c r="Z302" s="25">
        <f t="shared" si="32"/>
        <v>681132.12</v>
      </c>
      <c r="AA302" s="25">
        <f t="shared" si="33"/>
        <v>0</v>
      </c>
      <c r="AB302" s="26"/>
      <c r="AC302" s="26"/>
      <c r="AD302" s="26"/>
      <c r="AE302" s="26"/>
      <c r="AF302" s="27"/>
      <c r="AG302" s="26"/>
      <c r="AH302" s="26"/>
      <c r="AI302" s="26"/>
      <c r="AJ302" s="26"/>
      <c r="AK302" s="26"/>
      <c r="AL302" s="26"/>
    </row>
    <row r="303" spans="1:38" ht="13" x14ac:dyDescent="0.25">
      <c r="A303" s="174" t="str">
        <f t="shared" si="29"/>
        <v>[提取结果.xlsx]02-关联交易等事项统计表-资产公司-2内部关联交易</v>
      </c>
      <c r="B303" s="11">
        <v>300</v>
      </c>
      <c r="C303" s="12" t="str">
        <f t="shared" si="28"/>
        <v>2级-2级</v>
      </c>
      <c r="D303" s="12" t="s">
        <v>87</v>
      </c>
      <c r="E303" s="12" t="s">
        <v>64</v>
      </c>
      <c r="F303" s="12" t="s">
        <v>87</v>
      </c>
      <c r="G303" s="12" t="s">
        <v>259</v>
      </c>
      <c r="H303" s="16" t="s">
        <v>99</v>
      </c>
      <c r="I303" s="16" t="s">
        <v>320</v>
      </c>
      <c r="J303" s="15">
        <v>376415.04</v>
      </c>
      <c r="K303" s="16"/>
      <c r="L303" s="16"/>
      <c r="M303" s="17"/>
      <c r="N303" s="89"/>
      <c r="O303" s="90"/>
      <c r="P303" s="91"/>
      <c r="Q303" s="21"/>
      <c r="R303" s="21"/>
      <c r="S303" s="22"/>
      <c r="T303" s="21"/>
      <c r="U303" s="21"/>
      <c r="V303" s="22"/>
      <c r="W303" s="23"/>
      <c r="X303" s="23"/>
      <c r="Y303" s="24"/>
      <c r="Z303" s="25">
        <f t="shared" si="32"/>
        <v>376415.04</v>
      </c>
      <c r="AA303" s="25">
        <f t="shared" si="33"/>
        <v>0</v>
      </c>
      <c r="AB303" s="26"/>
      <c r="AC303" s="26"/>
      <c r="AD303" s="26"/>
      <c r="AE303" s="26"/>
      <c r="AF303" s="27"/>
      <c r="AG303" s="26"/>
      <c r="AH303" s="26"/>
      <c r="AI303" s="26"/>
      <c r="AJ303" s="26"/>
      <c r="AK303" s="26"/>
      <c r="AL303" s="26"/>
    </row>
    <row r="304" spans="1:38" ht="13" x14ac:dyDescent="0.25">
      <c r="A304" s="174" t="str">
        <f t="shared" si="29"/>
        <v>[提取结果.xlsx]02-关联交易等事项统计表-资产公司-2内部关联交易</v>
      </c>
      <c r="B304" s="11">
        <v>301</v>
      </c>
      <c r="C304" s="12" t="str">
        <f t="shared" si="28"/>
        <v>2级-4级</v>
      </c>
      <c r="D304" s="12" t="s">
        <v>87</v>
      </c>
      <c r="E304" s="12" t="s">
        <v>64</v>
      </c>
      <c r="F304" s="12" t="s">
        <v>119</v>
      </c>
      <c r="G304" s="12" t="s">
        <v>42</v>
      </c>
      <c r="H304" s="16" t="s">
        <v>99</v>
      </c>
      <c r="I304" s="16" t="s">
        <v>122</v>
      </c>
      <c r="J304" s="15">
        <f>74119.98+27004.54</f>
        <v>101124.51999999999</v>
      </c>
      <c r="K304" s="16"/>
      <c r="L304" s="16"/>
      <c r="M304" s="17"/>
      <c r="N304" s="89"/>
      <c r="O304" s="90"/>
      <c r="P304" s="91"/>
      <c r="Q304" s="21"/>
      <c r="R304" s="21"/>
      <c r="S304" s="22"/>
      <c r="T304" s="21"/>
      <c r="U304" s="21"/>
      <c r="V304" s="22"/>
      <c r="W304" s="23"/>
      <c r="X304" s="23"/>
      <c r="Y304" s="24"/>
      <c r="Z304" s="25">
        <f t="shared" si="32"/>
        <v>101124.52</v>
      </c>
      <c r="AA304" s="25">
        <f t="shared" si="33"/>
        <v>0</v>
      </c>
      <c r="AB304" s="26"/>
      <c r="AC304" s="26"/>
      <c r="AD304" s="26"/>
      <c r="AE304" s="26"/>
      <c r="AF304" s="27"/>
      <c r="AG304" s="26"/>
      <c r="AH304" s="26"/>
      <c r="AI304" s="26"/>
      <c r="AJ304" s="26"/>
      <c r="AK304" s="26"/>
      <c r="AL304" s="26"/>
    </row>
    <row r="305" spans="1:38" ht="13" x14ac:dyDescent="0.25">
      <c r="A305" s="174" t="str">
        <f t="shared" si="29"/>
        <v>[提取结果.xlsx]02-关联交易等事项统计表-资产公司-2内部关联交易</v>
      </c>
      <c r="B305" s="11">
        <v>302</v>
      </c>
      <c r="C305" s="12" t="str">
        <f t="shared" si="28"/>
        <v>2级-4级</v>
      </c>
      <c r="D305" s="12" t="s">
        <v>87</v>
      </c>
      <c r="E305" s="12" t="s">
        <v>64</v>
      </c>
      <c r="F305" s="12" t="s">
        <v>119</v>
      </c>
      <c r="G305" s="12" t="s">
        <v>42</v>
      </c>
      <c r="H305" s="16"/>
      <c r="I305" s="16"/>
      <c r="J305" s="15"/>
      <c r="K305" s="16" t="s">
        <v>58</v>
      </c>
      <c r="L305" s="16" t="s">
        <v>303</v>
      </c>
      <c r="M305" s="17">
        <v>603378.49</v>
      </c>
      <c r="N305" s="89"/>
      <c r="O305" s="89"/>
      <c r="P305" s="91"/>
      <c r="Q305" s="21"/>
      <c r="R305" s="21"/>
      <c r="S305" s="22"/>
      <c r="T305" s="21"/>
      <c r="U305" s="21"/>
      <c r="V305" s="22"/>
      <c r="W305" s="23"/>
      <c r="X305" s="23"/>
      <c r="Y305" s="24"/>
      <c r="Z305" s="25">
        <f t="shared" si="32"/>
        <v>0</v>
      </c>
      <c r="AA305" s="25">
        <f t="shared" si="33"/>
        <v>603378.49</v>
      </c>
      <c r="AB305" s="26"/>
      <c r="AC305" s="26"/>
      <c r="AD305" s="26"/>
      <c r="AE305" s="26"/>
      <c r="AF305" s="27"/>
      <c r="AG305" s="26"/>
      <c r="AH305" s="26"/>
      <c r="AI305" s="26"/>
      <c r="AJ305" s="26"/>
      <c r="AK305" s="26"/>
      <c r="AL305" s="26"/>
    </row>
    <row r="306" spans="1:38" ht="13" x14ac:dyDescent="0.25">
      <c r="A306" s="173" t="str">
        <f t="shared" ref="A306:A369" si="34"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06" s="11">
        <v>303</v>
      </c>
      <c r="C306" s="12" t="str">
        <f t="shared" si="28"/>
        <v>4级-3级</v>
      </c>
      <c r="D306" s="12" t="s">
        <v>37</v>
      </c>
      <c r="E306" s="12" t="s">
        <v>66</v>
      </c>
      <c r="F306" s="12" t="s">
        <v>33</v>
      </c>
      <c r="G306" s="12" t="s">
        <v>160</v>
      </c>
      <c r="H306" s="16"/>
      <c r="I306" s="16"/>
      <c r="J306" s="15"/>
      <c r="K306" s="16" t="s">
        <v>329</v>
      </c>
      <c r="L306" s="14" t="s">
        <v>122</v>
      </c>
      <c r="M306" s="17">
        <v>1168542.47</v>
      </c>
      <c r="N306" s="89"/>
      <c r="O306" s="90"/>
      <c r="P306" s="91"/>
      <c r="Q306" s="21"/>
      <c r="R306" s="21"/>
      <c r="S306" s="22"/>
      <c r="T306" s="21"/>
      <c r="U306" s="21"/>
      <c r="V306" s="22"/>
      <c r="W306" s="23"/>
      <c r="X306" s="23"/>
      <c r="Y306" s="24"/>
      <c r="Z306" s="25">
        <f t="shared" si="32"/>
        <v>0</v>
      </c>
      <c r="AA306" s="25">
        <f t="shared" si="33"/>
        <v>1168542.47</v>
      </c>
      <c r="AB306" s="26"/>
      <c r="AC306" s="26"/>
      <c r="AD306" s="26"/>
      <c r="AE306" s="26"/>
      <c r="AF306" s="27"/>
      <c r="AG306" s="26"/>
      <c r="AH306" s="26"/>
      <c r="AI306" s="26"/>
      <c r="AJ306" s="26"/>
      <c r="AK306" s="26"/>
      <c r="AL306" s="26"/>
    </row>
    <row r="307" spans="1:38" ht="13" x14ac:dyDescent="0.25">
      <c r="A307" s="174" t="str">
        <f t="shared" si="34"/>
        <v>[提取结果.xlsx]奥宝板块关联交易等事项统计表2021年-2内部关联交易</v>
      </c>
      <c r="B307" s="11">
        <v>304</v>
      </c>
      <c r="C307" s="12" t="str">
        <f t="shared" si="28"/>
        <v>4级-3级</v>
      </c>
      <c r="D307" s="12" t="s">
        <v>37</v>
      </c>
      <c r="E307" s="12" t="s">
        <v>66</v>
      </c>
      <c r="F307" s="12" t="s">
        <v>33</v>
      </c>
      <c r="G307" s="12" t="s">
        <v>159</v>
      </c>
      <c r="H307" s="16"/>
      <c r="I307" s="16"/>
      <c r="J307" s="15"/>
      <c r="K307" s="16" t="s">
        <v>329</v>
      </c>
      <c r="L307" s="14" t="s">
        <v>122</v>
      </c>
      <c r="M307" s="17">
        <v>37700</v>
      </c>
      <c r="N307" s="89"/>
      <c r="O307" s="90"/>
      <c r="P307" s="91"/>
      <c r="Q307" s="21"/>
      <c r="R307" s="21"/>
      <c r="S307" s="22"/>
      <c r="T307" s="21"/>
      <c r="U307" s="21"/>
      <c r="V307" s="22"/>
      <c r="W307" s="23"/>
      <c r="X307" s="23"/>
      <c r="Y307" s="24"/>
      <c r="Z307" s="25">
        <f t="shared" si="32"/>
        <v>0</v>
      </c>
      <c r="AA307" s="25">
        <f t="shared" si="33"/>
        <v>37700</v>
      </c>
      <c r="AB307" s="26"/>
      <c r="AC307" s="26"/>
      <c r="AD307" s="26"/>
      <c r="AE307" s="26"/>
      <c r="AF307" s="27"/>
      <c r="AG307" s="26"/>
      <c r="AH307" s="26"/>
      <c r="AI307" s="26"/>
      <c r="AJ307" s="26"/>
      <c r="AK307" s="26"/>
      <c r="AL307" s="26"/>
    </row>
    <row r="308" spans="1:38" ht="13" x14ac:dyDescent="0.25">
      <c r="A308" s="174" t="str">
        <f t="shared" si="34"/>
        <v>[提取结果.xlsx]奥宝板块关联交易等事项统计表2021年-2内部关联交易</v>
      </c>
      <c r="B308" s="11">
        <v>305</v>
      </c>
      <c r="C308" s="12" t="str">
        <f t="shared" si="28"/>
        <v>4级-3级</v>
      </c>
      <c r="D308" s="12" t="s">
        <v>37</v>
      </c>
      <c r="E308" s="12" t="s">
        <v>66</v>
      </c>
      <c r="F308" s="12" t="s">
        <v>33</v>
      </c>
      <c r="G308" s="12" t="s">
        <v>159</v>
      </c>
      <c r="H308" s="16"/>
      <c r="I308" s="16"/>
      <c r="J308" s="15"/>
      <c r="K308" s="16" t="s">
        <v>330</v>
      </c>
      <c r="L308" s="14" t="s">
        <v>209</v>
      </c>
      <c r="M308" s="17">
        <v>2599.15</v>
      </c>
      <c r="N308" s="89"/>
      <c r="O308" s="90"/>
      <c r="P308" s="91"/>
      <c r="Q308" s="21"/>
      <c r="R308" s="21"/>
      <c r="S308" s="22"/>
      <c r="T308" s="21"/>
      <c r="U308" s="21"/>
      <c r="V308" s="22"/>
      <c r="W308" s="23"/>
      <c r="X308" s="23"/>
      <c r="Y308" s="24"/>
      <c r="Z308" s="25">
        <f t="shared" si="32"/>
        <v>0</v>
      </c>
      <c r="AA308" s="25">
        <f t="shared" si="33"/>
        <v>2599.15</v>
      </c>
      <c r="AB308" s="26"/>
      <c r="AC308" s="26"/>
      <c r="AD308" s="26"/>
      <c r="AE308" s="26"/>
      <c r="AF308" s="27"/>
      <c r="AG308" s="26"/>
      <c r="AH308" s="26"/>
      <c r="AI308" s="26"/>
      <c r="AJ308" s="26"/>
      <c r="AK308" s="26"/>
      <c r="AL308" s="26"/>
    </row>
    <row r="309" spans="1:38" ht="13" x14ac:dyDescent="0.25">
      <c r="A309" s="174" t="str">
        <f t="shared" si="34"/>
        <v>[提取结果.xlsx]奥宝板块关联交易等事项统计表2021年-2内部关联交易</v>
      </c>
      <c r="B309" s="11">
        <v>306</v>
      </c>
      <c r="C309" s="12" t="str">
        <f t="shared" si="28"/>
        <v>4级-3级</v>
      </c>
      <c r="D309" s="12" t="s">
        <v>37</v>
      </c>
      <c r="E309" s="12" t="s">
        <v>66</v>
      </c>
      <c r="F309" s="12" t="s">
        <v>33</v>
      </c>
      <c r="G309" s="12" t="s">
        <v>331</v>
      </c>
      <c r="H309" s="16"/>
      <c r="I309" s="16"/>
      <c r="J309" s="15"/>
      <c r="K309" s="16" t="s">
        <v>329</v>
      </c>
      <c r="L309" s="14" t="s">
        <v>122</v>
      </c>
      <c r="M309" s="17">
        <v>23084.01</v>
      </c>
      <c r="N309" s="89"/>
      <c r="O309" s="90"/>
      <c r="P309" s="91"/>
      <c r="Q309" s="21"/>
      <c r="R309" s="21"/>
      <c r="S309" s="22"/>
      <c r="T309" s="21"/>
      <c r="U309" s="21"/>
      <c r="V309" s="22"/>
      <c r="W309" s="23"/>
      <c r="X309" s="23"/>
      <c r="Y309" s="24"/>
      <c r="Z309" s="25">
        <f t="shared" si="32"/>
        <v>0</v>
      </c>
      <c r="AA309" s="25">
        <f t="shared" si="33"/>
        <v>23084.01</v>
      </c>
      <c r="AB309" s="26"/>
      <c r="AC309" s="26"/>
      <c r="AD309" s="26"/>
      <c r="AE309" s="26"/>
      <c r="AF309" s="27"/>
      <c r="AG309" s="26"/>
      <c r="AH309" s="26"/>
      <c r="AI309" s="26"/>
      <c r="AJ309" s="26"/>
      <c r="AK309" s="26"/>
      <c r="AL309" s="26"/>
    </row>
    <row r="310" spans="1:38" ht="13" x14ac:dyDescent="0.25">
      <c r="A310" s="174" t="str">
        <f t="shared" si="34"/>
        <v>[提取结果.xlsx]奥宝板块关联交易等事项统计表2021年-2内部关联交易</v>
      </c>
      <c r="B310" s="11">
        <v>307</v>
      </c>
      <c r="C310" s="12" t="str">
        <f t="shared" si="28"/>
        <v>4级-3级</v>
      </c>
      <c r="D310" s="12" t="s">
        <v>37</v>
      </c>
      <c r="E310" s="12" t="s">
        <v>66</v>
      </c>
      <c r="F310" s="12" t="s">
        <v>33</v>
      </c>
      <c r="G310" s="12" t="s">
        <v>332</v>
      </c>
      <c r="H310" s="16"/>
      <c r="I310" s="16"/>
      <c r="J310" s="15"/>
      <c r="K310" s="16" t="s">
        <v>329</v>
      </c>
      <c r="L310" s="14" t="s">
        <v>122</v>
      </c>
      <c r="M310" s="17">
        <v>102166.02</v>
      </c>
      <c r="N310" s="89"/>
      <c r="O310" s="89"/>
      <c r="P310" s="91"/>
      <c r="Q310" s="21"/>
      <c r="R310" s="21"/>
      <c r="S310" s="22"/>
      <c r="T310" s="21"/>
      <c r="U310" s="21"/>
      <c r="V310" s="22"/>
      <c r="W310" s="23"/>
      <c r="X310" s="23"/>
      <c r="Y310" s="24"/>
      <c r="Z310" s="25">
        <f t="shared" si="32"/>
        <v>0</v>
      </c>
      <c r="AA310" s="25">
        <f t="shared" si="33"/>
        <v>102166.02</v>
      </c>
      <c r="AB310" s="26"/>
      <c r="AC310" s="26"/>
      <c r="AD310" s="26"/>
      <c r="AE310" s="26"/>
      <c r="AF310" s="27"/>
      <c r="AG310" s="26"/>
      <c r="AH310" s="26"/>
      <c r="AI310" s="26"/>
      <c r="AJ310" s="26"/>
      <c r="AK310" s="26"/>
      <c r="AL310" s="26"/>
    </row>
    <row r="311" spans="1:38" ht="13" x14ac:dyDescent="0.25">
      <c r="A311" s="174" t="str">
        <f t="shared" si="34"/>
        <v>[提取结果.xlsx]奥宝板块关联交易等事项统计表2021年-2内部关联交易</v>
      </c>
      <c r="B311" s="11">
        <v>308</v>
      </c>
      <c r="C311" s="12" t="str">
        <f t="shared" si="28"/>
        <v>4级-3级</v>
      </c>
      <c r="D311" s="12" t="s">
        <v>37</v>
      </c>
      <c r="E311" s="12" t="s">
        <v>66</v>
      </c>
      <c r="F311" s="12" t="s">
        <v>33</v>
      </c>
      <c r="G311" s="12" t="s">
        <v>332</v>
      </c>
      <c r="H311" s="16"/>
      <c r="I311" s="16"/>
      <c r="J311" s="15"/>
      <c r="K311" s="16" t="s">
        <v>330</v>
      </c>
      <c r="L311" s="14" t="s">
        <v>209</v>
      </c>
      <c r="M311" s="17">
        <v>240.1</v>
      </c>
      <c r="N311" s="89"/>
      <c r="O311" s="89"/>
      <c r="P311" s="91"/>
      <c r="Q311" s="21"/>
      <c r="R311" s="21"/>
      <c r="S311" s="22"/>
      <c r="T311" s="21"/>
      <c r="U311" s="21"/>
      <c r="V311" s="22"/>
      <c r="W311" s="23"/>
      <c r="X311" s="23"/>
      <c r="Y311" s="24"/>
      <c r="Z311" s="25">
        <f t="shared" si="32"/>
        <v>0</v>
      </c>
      <c r="AA311" s="25">
        <f t="shared" si="33"/>
        <v>240.1</v>
      </c>
      <c r="AB311" s="26"/>
      <c r="AC311" s="26"/>
      <c r="AD311" s="26"/>
      <c r="AE311" s="26"/>
      <c r="AF311" s="27"/>
      <c r="AG311" s="26"/>
      <c r="AH311" s="26"/>
      <c r="AI311" s="26"/>
      <c r="AJ311" s="26"/>
      <c r="AK311" s="26"/>
      <c r="AL311" s="26"/>
    </row>
    <row r="312" spans="1:38" ht="13" x14ac:dyDescent="0.25">
      <c r="A312" s="174" t="str">
        <f t="shared" si="34"/>
        <v>[提取结果.xlsx]奥宝板块关联交易等事项统计表2021年-2内部关联交易</v>
      </c>
      <c r="B312" s="11">
        <v>309</v>
      </c>
      <c r="C312" s="12" t="str">
        <f t="shared" si="28"/>
        <v>4级-3级</v>
      </c>
      <c r="D312" s="12" t="s">
        <v>37</v>
      </c>
      <c r="E312" s="12" t="s">
        <v>66</v>
      </c>
      <c r="F312" s="12" t="s">
        <v>33</v>
      </c>
      <c r="G312" s="12" t="s">
        <v>333</v>
      </c>
      <c r="H312" s="16"/>
      <c r="I312" s="16"/>
      <c r="J312" s="15"/>
      <c r="K312" s="16" t="s">
        <v>329</v>
      </c>
      <c r="L312" s="14" t="s">
        <v>122</v>
      </c>
      <c r="M312" s="17">
        <v>77627.7</v>
      </c>
      <c r="N312" s="89"/>
      <c r="O312" s="89"/>
      <c r="P312" s="91"/>
      <c r="Q312" s="21"/>
      <c r="R312" s="21"/>
      <c r="S312" s="22"/>
      <c r="T312" s="21"/>
      <c r="U312" s="21"/>
      <c r="V312" s="22"/>
      <c r="W312" s="23"/>
      <c r="X312" s="23"/>
      <c r="Y312" s="24"/>
      <c r="Z312" s="25">
        <f t="shared" si="32"/>
        <v>0</v>
      </c>
      <c r="AA312" s="25">
        <f t="shared" si="33"/>
        <v>77627.7</v>
      </c>
      <c r="AB312" s="26"/>
      <c r="AC312" s="26"/>
      <c r="AD312" s="26"/>
      <c r="AE312" s="26"/>
      <c r="AF312" s="27"/>
      <c r="AG312" s="26"/>
      <c r="AH312" s="26"/>
      <c r="AI312" s="26"/>
      <c r="AJ312" s="26"/>
      <c r="AK312" s="26"/>
      <c r="AL312" s="26"/>
    </row>
    <row r="313" spans="1:38" ht="13" x14ac:dyDescent="0.25">
      <c r="A313" s="174" t="str">
        <f t="shared" si="34"/>
        <v>[提取结果.xlsx]奥宝板块关联交易等事项统计表2021年-2内部关联交易</v>
      </c>
      <c r="B313" s="11">
        <v>310</v>
      </c>
      <c r="C313" s="12" t="str">
        <f t="shared" si="28"/>
        <v>4级-3级</v>
      </c>
      <c r="D313" s="12" t="s">
        <v>37</v>
      </c>
      <c r="E313" s="12" t="s">
        <v>66</v>
      </c>
      <c r="F313" s="12" t="s">
        <v>33</v>
      </c>
      <c r="G313" s="12" t="s">
        <v>333</v>
      </c>
      <c r="H313" s="16"/>
      <c r="I313" s="16"/>
      <c r="J313" s="15"/>
      <c r="K313" s="16" t="s">
        <v>334</v>
      </c>
      <c r="L313" s="14" t="s">
        <v>335</v>
      </c>
      <c r="M313" s="17">
        <v>2980.19</v>
      </c>
      <c r="N313" s="89"/>
      <c r="O313" s="89"/>
      <c r="P313" s="91"/>
      <c r="Q313" s="21"/>
      <c r="R313" s="21"/>
      <c r="S313" s="22"/>
      <c r="T313" s="21"/>
      <c r="U313" s="21"/>
      <c r="V313" s="22"/>
      <c r="W313" s="23"/>
      <c r="X313" s="23"/>
      <c r="Y313" s="24"/>
      <c r="Z313" s="25">
        <f t="shared" si="32"/>
        <v>0</v>
      </c>
      <c r="AA313" s="25">
        <f t="shared" si="33"/>
        <v>2980.19</v>
      </c>
      <c r="AB313" s="26"/>
      <c r="AC313" s="26"/>
      <c r="AD313" s="26"/>
      <c r="AE313" s="26"/>
      <c r="AF313" s="27"/>
      <c r="AG313" s="26"/>
      <c r="AH313" s="26"/>
      <c r="AI313" s="26"/>
      <c r="AJ313" s="26"/>
      <c r="AK313" s="26"/>
      <c r="AL313" s="26"/>
    </row>
    <row r="314" spans="1:38" ht="13" x14ac:dyDescent="0.25">
      <c r="A314" s="174" t="str">
        <f t="shared" si="34"/>
        <v>[提取结果.xlsx]奥宝板块关联交易等事项统计表2021年-2内部关联交易</v>
      </c>
      <c r="B314" s="11">
        <v>311</v>
      </c>
      <c r="C314" s="12" t="str">
        <f t="shared" si="28"/>
        <v>4级-3级</v>
      </c>
      <c r="D314" s="12" t="s">
        <v>37</v>
      </c>
      <c r="E314" s="12" t="s">
        <v>66</v>
      </c>
      <c r="F314" s="12" t="s">
        <v>33</v>
      </c>
      <c r="G314" s="12" t="s">
        <v>336</v>
      </c>
      <c r="H314" s="16"/>
      <c r="I314" s="16"/>
      <c r="J314" s="15"/>
      <c r="K314" s="16" t="s">
        <v>329</v>
      </c>
      <c r="L314" s="14" t="s">
        <v>122</v>
      </c>
      <c r="M314" s="17">
        <v>231929.04</v>
      </c>
      <c r="N314" s="89"/>
      <c r="O314" s="89"/>
      <c r="P314" s="91"/>
      <c r="Q314" s="21"/>
      <c r="R314" s="21"/>
      <c r="S314" s="22"/>
      <c r="T314" s="21"/>
      <c r="U314" s="21"/>
      <c r="V314" s="22"/>
      <c r="W314" s="23"/>
      <c r="X314" s="23"/>
      <c r="Y314" s="24"/>
      <c r="Z314" s="25">
        <f t="shared" si="32"/>
        <v>0</v>
      </c>
      <c r="AA314" s="25">
        <f t="shared" si="33"/>
        <v>231929.04</v>
      </c>
      <c r="AB314" s="26"/>
      <c r="AC314" s="26"/>
      <c r="AD314" s="26"/>
      <c r="AE314" s="26"/>
      <c r="AF314" s="27"/>
      <c r="AG314" s="26"/>
      <c r="AH314" s="26"/>
      <c r="AI314" s="26"/>
      <c r="AJ314" s="26"/>
      <c r="AK314" s="26"/>
      <c r="AL314" s="26"/>
    </row>
    <row r="315" spans="1:38" ht="13" x14ac:dyDescent="0.25">
      <c r="A315" s="174" t="str">
        <f t="shared" si="34"/>
        <v>[提取结果.xlsx]奥宝板块关联交易等事项统计表2021年-2内部关联交易</v>
      </c>
      <c r="B315" s="11">
        <v>312</v>
      </c>
      <c r="C315" s="12" t="str">
        <f t="shared" si="28"/>
        <v>4级-3级</v>
      </c>
      <c r="D315" s="12" t="s">
        <v>37</v>
      </c>
      <c r="E315" s="12" t="s">
        <v>66</v>
      </c>
      <c r="F315" s="12" t="s">
        <v>33</v>
      </c>
      <c r="G315" s="12" t="s">
        <v>337</v>
      </c>
      <c r="H315" s="16"/>
      <c r="I315" s="16"/>
      <c r="J315" s="15"/>
      <c r="K315" s="16" t="s">
        <v>329</v>
      </c>
      <c r="L315" s="14" t="s">
        <v>122</v>
      </c>
      <c r="M315" s="17">
        <v>334773.15999999997</v>
      </c>
      <c r="N315" s="89"/>
      <c r="O315" s="89"/>
      <c r="P315" s="91"/>
      <c r="Q315" s="21"/>
      <c r="R315" s="21"/>
      <c r="S315" s="22"/>
      <c r="T315" s="21"/>
      <c r="U315" s="21"/>
      <c r="V315" s="22"/>
      <c r="W315" s="23"/>
      <c r="X315" s="23"/>
      <c r="Y315" s="24"/>
      <c r="Z315" s="25">
        <f t="shared" si="32"/>
        <v>0</v>
      </c>
      <c r="AA315" s="25">
        <f t="shared" si="33"/>
        <v>334773.15999999997</v>
      </c>
      <c r="AB315" s="26"/>
      <c r="AC315" s="26"/>
      <c r="AD315" s="26"/>
      <c r="AE315" s="26"/>
      <c r="AF315" s="27"/>
      <c r="AG315" s="26"/>
      <c r="AH315" s="26"/>
      <c r="AI315" s="26"/>
      <c r="AJ315" s="26"/>
      <c r="AK315" s="26"/>
      <c r="AL315" s="26"/>
    </row>
    <row r="316" spans="1:38" ht="13" x14ac:dyDescent="0.25">
      <c r="A316" s="174" t="str">
        <f t="shared" si="34"/>
        <v>[提取结果.xlsx]奥宝板块关联交易等事项统计表2021年-2内部关联交易</v>
      </c>
      <c r="B316" s="11">
        <v>313</v>
      </c>
      <c r="C316" s="12" t="str">
        <f t="shared" si="28"/>
        <v>4级-3级</v>
      </c>
      <c r="D316" s="12" t="s">
        <v>37</v>
      </c>
      <c r="E316" s="12" t="s">
        <v>66</v>
      </c>
      <c r="F316" s="12" t="s">
        <v>33</v>
      </c>
      <c r="G316" s="12" t="s">
        <v>338</v>
      </c>
      <c r="H316" s="16"/>
      <c r="I316" s="16"/>
      <c r="J316" s="15"/>
      <c r="K316" s="16" t="s">
        <v>329</v>
      </c>
      <c r="L316" s="14" t="s">
        <v>122</v>
      </c>
      <c r="M316" s="17">
        <v>717370.54</v>
      </c>
      <c r="N316" s="89"/>
      <c r="O316" s="89"/>
      <c r="P316" s="91"/>
      <c r="Q316" s="21"/>
      <c r="R316" s="21"/>
      <c r="S316" s="22"/>
      <c r="T316" s="21"/>
      <c r="U316" s="21"/>
      <c r="V316" s="22"/>
      <c r="W316" s="23"/>
      <c r="X316" s="23"/>
      <c r="Y316" s="24"/>
      <c r="Z316" s="25">
        <f t="shared" si="32"/>
        <v>0</v>
      </c>
      <c r="AA316" s="25">
        <f t="shared" si="33"/>
        <v>717370.54</v>
      </c>
      <c r="AB316" s="26"/>
      <c r="AC316" s="26"/>
      <c r="AD316" s="26"/>
      <c r="AE316" s="26"/>
      <c r="AF316" s="27"/>
      <c r="AG316" s="26"/>
      <c r="AH316" s="26"/>
      <c r="AI316" s="26"/>
      <c r="AJ316" s="26"/>
      <c r="AK316" s="26"/>
      <c r="AL316" s="26"/>
    </row>
    <row r="317" spans="1:38" ht="13" x14ac:dyDescent="0.25">
      <c r="A317" s="174" t="str">
        <f t="shared" si="34"/>
        <v>[提取结果.xlsx]奥宝板块关联交易等事项统计表2021年-2内部关联交易</v>
      </c>
      <c r="B317" s="11">
        <v>314</v>
      </c>
      <c r="C317" s="12" t="str">
        <f t="shared" si="28"/>
        <v>4级-3级</v>
      </c>
      <c r="D317" s="12" t="s">
        <v>37</v>
      </c>
      <c r="E317" s="12" t="s">
        <v>66</v>
      </c>
      <c r="F317" s="12" t="s">
        <v>33</v>
      </c>
      <c r="G317" s="12" t="s">
        <v>146</v>
      </c>
      <c r="H317" s="16"/>
      <c r="I317" s="16"/>
      <c r="J317" s="15"/>
      <c r="K317" s="16" t="s">
        <v>329</v>
      </c>
      <c r="L317" s="14" t="s">
        <v>122</v>
      </c>
      <c r="M317" s="17">
        <v>180552.85</v>
      </c>
      <c r="N317" s="16" t="s">
        <v>329</v>
      </c>
      <c r="O317" s="14" t="s">
        <v>122</v>
      </c>
      <c r="P317" s="89">
        <v>-90997.7</v>
      </c>
      <c r="Q317" s="21"/>
      <c r="R317" s="21"/>
      <c r="S317" s="22"/>
      <c r="T317" s="21"/>
      <c r="U317" s="21"/>
      <c r="V317" s="22"/>
      <c r="W317" s="23"/>
      <c r="X317" s="23"/>
      <c r="Y317" s="24"/>
      <c r="Z317" s="25">
        <f t="shared" si="32"/>
        <v>0</v>
      </c>
      <c r="AA317" s="25">
        <f t="shared" si="33"/>
        <v>89555.15</v>
      </c>
      <c r="AB317" s="26"/>
      <c r="AC317" s="26"/>
      <c r="AD317" s="26"/>
      <c r="AE317" s="26"/>
      <c r="AF317" s="27"/>
      <c r="AG317" s="26"/>
      <c r="AH317" s="26"/>
      <c r="AI317" s="26"/>
      <c r="AJ317" s="26"/>
      <c r="AK317" s="26"/>
      <c r="AL317" s="26"/>
    </row>
    <row r="318" spans="1:38" ht="13" x14ac:dyDescent="0.25">
      <c r="A318" s="174" t="str">
        <f t="shared" si="34"/>
        <v>[提取结果.xlsx]奥宝板块关联交易等事项统计表2021年-2内部关联交易</v>
      </c>
      <c r="B318" s="11">
        <v>315</v>
      </c>
      <c r="C318" s="12" t="str">
        <f t="shared" si="28"/>
        <v>4级-3级</v>
      </c>
      <c r="D318" s="12" t="s">
        <v>37</v>
      </c>
      <c r="E318" s="12" t="s">
        <v>66</v>
      </c>
      <c r="F318" s="12" t="s">
        <v>33</v>
      </c>
      <c r="G318" s="12" t="s">
        <v>146</v>
      </c>
      <c r="H318" s="16"/>
      <c r="I318" s="16"/>
      <c r="J318" s="15"/>
      <c r="K318" s="16" t="s">
        <v>339</v>
      </c>
      <c r="L318" s="16"/>
      <c r="M318" s="17">
        <v>4528.32</v>
      </c>
      <c r="N318" s="89"/>
      <c r="O318" s="89"/>
      <c r="P318" s="91"/>
      <c r="Q318" s="21"/>
      <c r="R318" s="21"/>
      <c r="S318" s="22"/>
      <c r="T318" s="21"/>
      <c r="U318" s="21"/>
      <c r="V318" s="22"/>
      <c r="W318" s="23"/>
      <c r="X318" s="23"/>
      <c r="Y318" s="24"/>
      <c r="Z318" s="25">
        <f t="shared" si="32"/>
        <v>0</v>
      </c>
      <c r="AA318" s="25">
        <f t="shared" si="33"/>
        <v>4528.32</v>
      </c>
      <c r="AB318" s="26"/>
      <c r="AC318" s="26"/>
      <c r="AD318" s="26"/>
      <c r="AE318" s="26"/>
      <c r="AF318" s="27"/>
      <c r="AG318" s="26"/>
      <c r="AH318" s="26"/>
      <c r="AI318" s="26"/>
      <c r="AJ318" s="26"/>
      <c r="AK318" s="26"/>
      <c r="AL318" s="26"/>
    </row>
    <row r="319" spans="1:38" ht="13" x14ac:dyDescent="0.25">
      <c r="A319" s="174" t="str">
        <f t="shared" si="34"/>
        <v>[提取结果.xlsx]奥宝板块关联交易等事项统计表2021年-2内部关联交易</v>
      </c>
      <c r="B319" s="11">
        <v>316</v>
      </c>
      <c r="C319" s="12" t="str">
        <f t="shared" si="28"/>
        <v>4级-3级</v>
      </c>
      <c r="D319" s="12" t="s">
        <v>37</v>
      </c>
      <c r="E319" s="12" t="s">
        <v>66</v>
      </c>
      <c r="F319" s="12" t="s">
        <v>33</v>
      </c>
      <c r="G319" s="12" t="s">
        <v>146</v>
      </c>
      <c r="H319" s="16"/>
      <c r="I319" s="16"/>
      <c r="J319" s="15"/>
      <c r="K319" s="16" t="s">
        <v>330</v>
      </c>
      <c r="L319" s="14" t="s">
        <v>209</v>
      </c>
      <c r="M319" s="17">
        <v>4558.68</v>
      </c>
      <c r="N319" s="89"/>
      <c r="O319" s="90"/>
      <c r="P319" s="91"/>
      <c r="Q319" s="21"/>
      <c r="R319" s="21"/>
      <c r="S319" s="22"/>
      <c r="T319" s="21"/>
      <c r="U319" s="21"/>
      <c r="V319" s="22"/>
      <c r="W319" s="23"/>
      <c r="X319" s="23"/>
      <c r="Y319" s="24"/>
      <c r="Z319" s="25">
        <f t="shared" si="32"/>
        <v>0</v>
      </c>
      <c r="AA319" s="25">
        <f t="shared" si="33"/>
        <v>4558.68</v>
      </c>
      <c r="AB319" s="26"/>
      <c r="AC319" s="26"/>
      <c r="AD319" s="26"/>
      <c r="AE319" s="26"/>
      <c r="AF319" s="27"/>
      <c r="AG319" s="26"/>
      <c r="AH319" s="26"/>
      <c r="AI319" s="26"/>
      <c r="AJ319" s="26"/>
      <c r="AK319" s="26"/>
      <c r="AL319" s="26"/>
    </row>
    <row r="320" spans="1:38" ht="13" x14ac:dyDescent="0.25">
      <c r="A320" s="174" t="str">
        <f t="shared" si="34"/>
        <v>[提取结果.xlsx]奥宝板块关联交易等事项统计表2021年-2内部关联交易</v>
      </c>
      <c r="B320" s="11">
        <v>317</v>
      </c>
      <c r="C320" s="12" t="str">
        <f t="shared" si="28"/>
        <v>4级-3级</v>
      </c>
      <c r="D320" s="12" t="s">
        <v>37</v>
      </c>
      <c r="E320" s="12" t="s">
        <v>66</v>
      </c>
      <c r="F320" s="12" t="s">
        <v>33</v>
      </c>
      <c r="G320" s="12" t="s">
        <v>146</v>
      </c>
      <c r="H320" s="16"/>
      <c r="I320" s="16"/>
      <c r="J320" s="15"/>
      <c r="K320" s="16" t="s">
        <v>340</v>
      </c>
      <c r="L320" s="14" t="s">
        <v>210</v>
      </c>
      <c r="M320" s="17">
        <v>104140.52</v>
      </c>
      <c r="N320" s="89"/>
      <c r="O320" s="90"/>
      <c r="P320" s="91"/>
      <c r="Q320" s="21"/>
      <c r="R320" s="21"/>
      <c r="S320" s="22"/>
      <c r="T320" s="21"/>
      <c r="U320" s="21"/>
      <c r="V320" s="22"/>
      <c r="W320" s="23"/>
      <c r="X320" s="23"/>
      <c r="Y320" s="24"/>
      <c r="Z320" s="25">
        <f t="shared" si="32"/>
        <v>0</v>
      </c>
      <c r="AA320" s="25">
        <f t="shared" si="33"/>
        <v>104140.52</v>
      </c>
      <c r="AB320" s="26"/>
      <c r="AC320" s="26"/>
      <c r="AD320" s="26"/>
      <c r="AE320" s="26"/>
      <c r="AF320" s="27"/>
      <c r="AG320" s="26"/>
      <c r="AH320" s="26"/>
      <c r="AI320" s="26"/>
      <c r="AJ320" s="26"/>
      <c r="AK320" s="26"/>
      <c r="AL320" s="26"/>
    </row>
    <row r="321" spans="1:38" ht="13" x14ac:dyDescent="0.25">
      <c r="A321" s="174" t="str">
        <f t="shared" si="34"/>
        <v>[提取结果.xlsx]奥宝板块关联交易等事项统计表2021年-2内部关联交易</v>
      </c>
      <c r="B321" s="11">
        <v>318</v>
      </c>
      <c r="C321" s="12" t="str">
        <f t="shared" si="28"/>
        <v>4级-3级</v>
      </c>
      <c r="D321" s="12" t="s">
        <v>37</v>
      </c>
      <c r="E321" s="12" t="s">
        <v>66</v>
      </c>
      <c r="F321" s="12" t="s">
        <v>33</v>
      </c>
      <c r="G321" s="12" t="s">
        <v>117</v>
      </c>
      <c r="H321" s="16"/>
      <c r="I321" s="16"/>
      <c r="J321" s="15"/>
      <c r="K321" s="16" t="s">
        <v>329</v>
      </c>
      <c r="L321" s="14" t="s">
        <v>122</v>
      </c>
      <c r="M321" s="17">
        <v>1616144.12</v>
      </c>
      <c r="N321" s="89"/>
      <c r="O321" s="89"/>
      <c r="P321" s="91"/>
      <c r="Q321" s="21"/>
      <c r="R321" s="21"/>
      <c r="S321" s="22"/>
      <c r="T321" s="21"/>
      <c r="U321" s="21"/>
      <c r="V321" s="22"/>
      <c r="W321" s="23"/>
      <c r="X321" s="23"/>
      <c r="Y321" s="24"/>
      <c r="Z321" s="25">
        <f t="shared" si="32"/>
        <v>0</v>
      </c>
      <c r="AA321" s="25">
        <f t="shared" si="33"/>
        <v>1616144.12</v>
      </c>
      <c r="AB321" s="26"/>
      <c r="AC321" s="26"/>
      <c r="AD321" s="26"/>
      <c r="AE321" s="26"/>
      <c r="AF321" s="27"/>
      <c r="AG321" s="26"/>
      <c r="AH321" s="26"/>
      <c r="AI321" s="26"/>
      <c r="AJ321" s="26"/>
      <c r="AK321" s="26"/>
      <c r="AL321" s="26"/>
    </row>
    <row r="322" spans="1:38" ht="13" x14ac:dyDescent="0.25">
      <c r="A322" s="174" t="str">
        <f t="shared" si="34"/>
        <v>[提取结果.xlsx]奥宝板块关联交易等事项统计表2021年-2内部关联交易</v>
      </c>
      <c r="B322" s="11">
        <v>319</v>
      </c>
      <c r="C322" s="12" t="str">
        <f t="shared" si="28"/>
        <v>4级-3级</v>
      </c>
      <c r="D322" s="12" t="s">
        <v>37</v>
      </c>
      <c r="E322" s="12" t="s">
        <v>66</v>
      </c>
      <c r="F322" s="12" t="s">
        <v>33</v>
      </c>
      <c r="G322" s="12" t="s">
        <v>117</v>
      </c>
      <c r="H322" s="16"/>
      <c r="I322" s="16"/>
      <c r="J322" s="15"/>
      <c r="K322" s="16" t="s">
        <v>340</v>
      </c>
      <c r="L322" s="14" t="s">
        <v>210</v>
      </c>
      <c r="M322" s="17">
        <v>19957.560000000001</v>
      </c>
      <c r="N322" s="89"/>
      <c r="O322" s="89"/>
      <c r="P322" s="91"/>
      <c r="Q322" s="21"/>
      <c r="R322" s="21"/>
      <c r="S322" s="22"/>
      <c r="T322" s="21"/>
      <c r="U322" s="21"/>
      <c r="V322" s="22"/>
      <c r="W322" s="23"/>
      <c r="X322" s="23"/>
      <c r="Y322" s="24"/>
      <c r="Z322" s="25">
        <f t="shared" si="32"/>
        <v>0</v>
      </c>
      <c r="AA322" s="25">
        <f t="shared" si="33"/>
        <v>19957.560000000001</v>
      </c>
      <c r="AB322" s="26"/>
      <c r="AC322" s="26"/>
      <c r="AD322" s="26"/>
      <c r="AE322" s="26"/>
      <c r="AF322" s="27"/>
      <c r="AG322" s="26"/>
      <c r="AH322" s="26"/>
      <c r="AI322" s="26"/>
      <c r="AJ322" s="26"/>
      <c r="AK322" s="26"/>
      <c r="AL322" s="26"/>
    </row>
    <row r="323" spans="1:38" ht="13" x14ac:dyDescent="0.25">
      <c r="A323" s="174" t="str">
        <f t="shared" si="34"/>
        <v>[提取结果.xlsx]奥宝板块关联交易等事项统计表2021年-2内部关联交易</v>
      </c>
      <c r="B323" s="11">
        <v>320</v>
      </c>
      <c r="C323" s="12" t="str">
        <f t="shared" si="28"/>
        <v>4级-3级</v>
      </c>
      <c r="D323" s="12" t="s">
        <v>37</v>
      </c>
      <c r="E323" s="12" t="s">
        <v>66</v>
      </c>
      <c r="F323" s="12" t="s">
        <v>33</v>
      </c>
      <c r="G323" s="12" t="s">
        <v>232</v>
      </c>
      <c r="H323" s="16"/>
      <c r="I323" s="16"/>
      <c r="J323" s="15"/>
      <c r="K323" s="16" t="s">
        <v>340</v>
      </c>
      <c r="L323" s="14" t="s">
        <v>210</v>
      </c>
      <c r="M323" s="17">
        <v>3086.7</v>
      </c>
      <c r="N323" s="89"/>
      <c r="O323" s="89"/>
      <c r="P323" s="91"/>
      <c r="Q323" s="21"/>
      <c r="R323" s="21"/>
      <c r="S323" s="22"/>
      <c r="T323" s="21"/>
      <c r="U323" s="21"/>
      <c r="V323" s="22"/>
      <c r="W323" s="23"/>
      <c r="X323" s="23"/>
      <c r="Y323" s="24"/>
      <c r="Z323" s="25">
        <f t="shared" si="32"/>
        <v>0</v>
      </c>
      <c r="AA323" s="25">
        <f t="shared" si="33"/>
        <v>3086.7</v>
      </c>
      <c r="AB323" s="26"/>
      <c r="AC323" s="26"/>
      <c r="AD323" s="26"/>
      <c r="AE323" s="26"/>
      <c r="AF323" s="27"/>
      <c r="AG323" s="26"/>
      <c r="AH323" s="26"/>
      <c r="AI323" s="26"/>
      <c r="AJ323" s="26"/>
      <c r="AK323" s="26"/>
      <c r="AL323" s="26"/>
    </row>
    <row r="324" spans="1:38" ht="13" x14ac:dyDescent="0.25">
      <c r="A324" s="174" t="str">
        <f t="shared" si="34"/>
        <v>[提取结果.xlsx]奥宝板块关联交易等事项统计表2021年-2内部关联交易</v>
      </c>
      <c r="B324" s="11">
        <v>321</v>
      </c>
      <c r="C324" s="12" t="str">
        <f t="shared" ref="C324:C387" si="35">TEXT(D324,"000")&amp;"-"&amp;TEXT(F324,"000")</f>
        <v>4级-2级</v>
      </c>
      <c r="D324" s="12" t="s">
        <v>37</v>
      </c>
      <c r="E324" s="12" t="s">
        <v>66</v>
      </c>
      <c r="F324" s="12" t="s">
        <v>29</v>
      </c>
      <c r="G324" s="12" t="s">
        <v>50</v>
      </c>
      <c r="H324" s="16"/>
      <c r="I324" s="16"/>
      <c r="J324" s="15"/>
      <c r="K324" s="16" t="s">
        <v>340</v>
      </c>
      <c r="L324" s="14" t="s">
        <v>210</v>
      </c>
      <c r="M324" s="17">
        <v>8249.1200000000008</v>
      </c>
      <c r="N324" s="89"/>
      <c r="O324" s="89"/>
      <c r="P324" s="91"/>
      <c r="Q324" s="21"/>
      <c r="R324" s="21"/>
      <c r="S324" s="22"/>
      <c r="T324" s="21"/>
      <c r="U324" s="21"/>
      <c r="V324" s="22"/>
      <c r="W324" s="23"/>
      <c r="X324" s="23"/>
      <c r="Y324" s="24"/>
      <c r="Z324" s="25">
        <f t="shared" si="32"/>
        <v>0</v>
      </c>
      <c r="AA324" s="25">
        <f t="shared" si="33"/>
        <v>8249.1200000000008</v>
      </c>
      <c r="AB324" s="26"/>
      <c r="AC324" s="26"/>
      <c r="AD324" s="26"/>
      <c r="AE324" s="26"/>
      <c r="AF324" s="27"/>
      <c r="AG324" s="26"/>
      <c r="AH324" s="26"/>
      <c r="AI324" s="26"/>
      <c r="AJ324" s="26"/>
      <c r="AK324" s="26"/>
      <c r="AL324" s="26"/>
    </row>
    <row r="325" spans="1:38" ht="13" x14ac:dyDescent="0.25">
      <c r="A325" s="174" t="str">
        <f t="shared" si="34"/>
        <v>[提取结果.xlsx]奥宝板块关联交易等事项统计表2021年-2内部关联交易</v>
      </c>
      <c r="B325" s="11">
        <v>322</v>
      </c>
      <c r="C325" s="12" t="str">
        <f t="shared" si="35"/>
        <v>4级-4级</v>
      </c>
      <c r="D325" s="12" t="s">
        <v>37</v>
      </c>
      <c r="E325" s="12" t="s">
        <v>66</v>
      </c>
      <c r="F325" s="12" t="s">
        <v>37</v>
      </c>
      <c r="G325" s="12" t="s">
        <v>42</v>
      </c>
      <c r="H325" s="16"/>
      <c r="I325" s="16"/>
      <c r="J325" s="15"/>
      <c r="K325" s="16" t="s">
        <v>329</v>
      </c>
      <c r="L325" s="14" t="s">
        <v>122</v>
      </c>
      <c r="M325" s="17">
        <v>4394032.59</v>
      </c>
      <c r="N325" s="16" t="s">
        <v>329</v>
      </c>
      <c r="O325" s="14" t="s">
        <v>122</v>
      </c>
      <c r="P325" s="82">
        <v>49658.8</v>
      </c>
      <c r="Q325" s="21"/>
      <c r="R325" s="21"/>
      <c r="S325" s="22"/>
      <c r="T325" s="21"/>
      <c r="U325" s="21"/>
      <c r="V325" s="22"/>
      <c r="W325" s="23"/>
      <c r="X325" s="23"/>
      <c r="Y325" s="24"/>
      <c r="Z325" s="25">
        <f t="shared" si="32"/>
        <v>0</v>
      </c>
      <c r="AA325" s="25">
        <f t="shared" si="33"/>
        <v>4443691.3899999997</v>
      </c>
      <c r="AB325" s="26"/>
      <c r="AC325" s="26"/>
      <c r="AD325" s="26"/>
      <c r="AE325" s="26"/>
      <c r="AF325" s="27"/>
      <c r="AG325" s="26"/>
      <c r="AH325" s="26"/>
      <c r="AI325" s="26"/>
      <c r="AJ325" s="26"/>
      <c r="AK325" s="26"/>
      <c r="AL325" s="26"/>
    </row>
    <row r="326" spans="1:38" ht="13" x14ac:dyDescent="0.25">
      <c r="A326" s="174" t="str">
        <f t="shared" si="34"/>
        <v>[提取结果.xlsx]奥宝板块关联交易等事项统计表2021年-2内部关联交易</v>
      </c>
      <c r="B326" s="11">
        <v>323</v>
      </c>
      <c r="C326" s="12" t="str">
        <f t="shared" si="35"/>
        <v>4级-4级</v>
      </c>
      <c r="D326" s="12" t="s">
        <v>37</v>
      </c>
      <c r="E326" s="12" t="s">
        <v>66</v>
      </c>
      <c r="F326" s="12" t="s">
        <v>37</v>
      </c>
      <c r="G326" s="12" t="s">
        <v>42</v>
      </c>
      <c r="H326" s="16"/>
      <c r="I326" s="14"/>
      <c r="J326" s="15"/>
      <c r="K326" s="16"/>
      <c r="L326" s="14"/>
      <c r="M326" s="17"/>
      <c r="N326" s="16" t="s">
        <v>339</v>
      </c>
      <c r="O326" s="14" t="s">
        <v>303</v>
      </c>
      <c r="P326" s="82">
        <v>3655305.58</v>
      </c>
      <c r="Q326" s="21"/>
      <c r="R326" s="21"/>
      <c r="S326" s="22"/>
      <c r="T326" s="21"/>
      <c r="U326" s="21"/>
      <c r="V326" s="22"/>
      <c r="W326" s="23"/>
      <c r="X326" s="23"/>
      <c r="Y326" s="24"/>
      <c r="Z326" s="25">
        <f t="shared" si="32"/>
        <v>0</v>
      </c>
      <c r="AA326" s="25">
        <f t="shared" si="33"/>
        <v>3655305.58</v>
      </c>
      <c r="AB326" s="26"/>
      <c r="AC326" s="26"/>
      <c r="AD326" s="26"/>
      <c r="AE326" s="26"/>
      <c r="AF326" s="27"/>
      <c r="AG326" s="26"/>
      <c r="AH326" s="26"/>
      <c r="AI326" s="26"/>
      <c r="AJ326" s="26"/>
      <c r="AK326" s="26"/>
      <c r="AL326" s="26"/>
    </row>
    <row r="327" spans="1:38" ht="13" x14ac:dyDescent="0.25">
      <c r="A327" s="174" t="str">
        <f t="shared" si="34"/>
        <v>[提取结果.xlsx]奥宝板块关联交易等事项统计表2021年-2内部关联交易</v>
      </c>
      <c r="B327" s="11">
        <v>324</v>
      </c>
      <c r="C327" s="12" t="str">
        <f t="shared" si="35"/>
        <v>4级-3级</v>
      </c>
      <c r="D327" s="12" t="s">
        <v>37</v>
      </c>
      <c r="E327" s="12" t="s">
        <v>66</v>
      </c>
      <c r="F327" s="12" t="s">
        <v>33</v>
      </c>
      <c r="G327" s="12" t="s">
        <v>160</v>
      </c>
      <c r="H327" s="16" t="s">
        <v>341</v>
      </c>
      <c r="I327" s="14" t="s">
        <v>122</v>
      </c>
      <c r="J327" s="15">
        <v>24940.35</v>
      </c>
      <c r="K327" s="16"/>
      <c r="L327" s="16"/>
      <c r="M327" s="17"/>
      <c r="N327" s="89"/>
      <c r="O327" s="89"/>
      <c r="P327" s="91"/>
      <c r="Q327" s="21"/>
      <c r="R327" s="21"/>
      <c r="S327" s="22"/>
      <c r="T327" s="21"/>
      <c r="U327" s="21"/>
      <c r="V327" s="22"/>
      <c r="W327" s="23"/>
      <c r="X327" s="23"/>
      <c r="Y327" s="24"/>
      <c r="Z327" s="25">
        <f t="shared" si="32"/>
        <v>24940.35</v>
      </c>
      <c r="AA327" s="25">
        <f t="shared" si="33"/>
        <v>0</v>
      </c>
      <c r="AB327" s="26"/>
      <c r="AC327" s="26"/>
      <c r="AD327" s="26"/>
      <c r="AE327" s="26"/>
      <c r="AF327" s="27"/>
      <c r="AG327" s="26"/>
      <c r="AH327" s="26"/>
      <c r="AI327" s="26"/>
      <c r="AJ327" s="26"/>
      <c r="AK327" s="26"/>
      <c r="AL327" s="26"/>
    </row>
    <row r="328" spans="1:38" ht="13" x14ac:dyDescent="0.25">
      <c r="A328" s="174" t="str">
        <f t="shared" si="34"/>
        <v>[提取结果.xlsx]奥宝板块关联交易等事项统计表2021年-2内部关联交易</v>
      </c>
      <c r="B328" s="11">
        <v>325</v>
      </c>
      <c r="C328" s="12" t="str">
        <f t="shared" si="35"/>
        <v>4级-3级</v>
      </c>
      <c r="D328" s="12" t="s">
        <v>37</v>
      </c>
      <c r="E328" s="12" t="s">
        <v>66</v>
      </c>
      <c r="F328" s="12" t="s">
        <v>33</v>
      </c>
      <c r="G328" s="12" t="s">
        <v>160</v>
      </c>
      <c r="H328" s="16" t="s">
        <v>342</v>
      </c>
      <c r="I328" s="14" t="s">
        <v>303</v>
      </c>
      <c r="J328" s="15">
        <v>900705.94</v>
      </c>
      <c r="K328" s="16"/>
      <c r="L328" s="16"/>
      <c r="M328" s="17"/>
      <c r="N328" s="89"/>
      <c r="O328" s="89"/>
      <c r="P328" s="91"/>
      <c r="Q328" s="21"/>
      <c r="R328" s="21"/>
      <c r="S328" s="22"/>
      <c r="T328" s="21"/>
      <c r="U328" s="21"/>
      <c r="V328" s="22"/>
      <c r="W328" s="23"/>
      <c r="X328" s="23"/>
      <c r="Y328" s="24"/>
      <c r="Z328" s="25">
        <f t="shared" si="32"/>
        <v>900705.94</v>
      </c>
      <c r="AA328" s="25">
        <f t="shared" si="33"/>
        <v>0</v>
      </c>
      <c r="AB328" s="26"/>
      <c r="AC328" s="26"/>
      <c r="AD328" s="26"/>
      <c r="AE328" s="26"/>
      <c r="AF328" s="27"/>
      <c r="AG328" s="26"/>
      <c r="AH328" s="26"/>
      <c r="AI328" s="26"/>
      <c r="AJ328" s="26"/>
      <c r="AK328" s="26"/>
      <c r="AL328" s="26"/>
    </row>
    <row r="329" spans="1:38" ht="13" x14ac:dyDescent="0.25">
      <c r="A329" s="174" t="str">
        <f t="shared" si="34"/>
        <v>[提取结果.xlsx]奥宝板块关联交易等事项统计表2021年-2内部关联交易</v>
      </c>
      <c r="B329" s="11">
        <v>326</v>
      </c>
      <c r="C329" s="12" t="str">
        <f t="shared" si="35"/>
        <v>4级-3级</v>
      </c>
      <c r="D329" s="12" t="s">
        <v>37</v>
      </c>
      <c r="E329" s="12" t="s">
        <v>66</v>
      </c>
      <c r="F329" s="12" t="s">
        <v>33</v>
      </c>
      <c r="G329" s="12" t="s">
        <v>159</v>
      </c>
      <c r="H329" s="16" t="s">
        <v>341</v>
      </c>
      <c r="I329" s="14" t="s">
        <v>122</v>
      </c>
      <c r="J329" s="15">
        <v>29607.34</v>
      </c>
      <c r="K329" s="16"/>
      <c r="L329" s="16"/>
      <c r="M329" s="17"/>
      <c r="N329" s="89"/>
      <c r="O329" s="89"/>
      <c r="P329" s="91"/>
      <c r="Q329" s="21"/>
      <c r="R329" s="21"/>
      <c r="S329" s="22"/>
      <c r="T329" s="21"/>
      <c r="U329" s="21"/>
      <c r="V329" s="22"/>
      <c r="W329" s="23"/>
      <c r="X329" s="23"/>
      <c r="Y329" s="24"/>
      <c r="Z329" s="25">
        <f t="shared" si="32"/>
        <v>29607.34</v>
      </c>
      <c r="AA329" s="25">
        <f t="shared" si="33"/>
        <v>0</v>
      </c>
      <c r="AB329" s="26"/>
      <c r="AC329" s="26"/>
      <c r="AD329" s="26"/>
      <c r="AE329" s="26"/>
      <c r="AF329" s="27"/>
      <c r="AG329" s="26"/>
      <c r="AH329" s="26"/>
      <c r="AI329" s="26"/>
      <c r="AJ329" s="26"/>
      <c r="AK329" s="26"/>
      <c r="AL329" s="26"/>
    </row>
    <row r="330" spans="1:38" ht="13" x14ac:dyDescent="0.25">
      <c r="A330" s="174" t="str">
        <f t="shared" si="34"/>
        <v>[提取结果.xlsx]奥宝板块关联交易等事项统计表2021年-2内部关联交易</v>
      </c>
      <c r="B330" s="11">
        <v>327</v>
      </c>
      <c r="C330" s="12" t="str">
        <f t="shared" si="35"/>
        <v>4级-3级</v>
      </c>
      <c r="D330" s="12" t="s">
        <v>37</v>
      </c>
      <c r="E330" s="12" t="s">
        <v>66</v>
      </c>
      <c r="F330" s="12" t="s">
        <v>33</v>
      </c>
      <c r="G330" s="12" t="s">
        <v>331</v>
      </c>
      <c r="H330" s="16" t="s">
        <v>342</v>
      </c>
      <c r="I330" s="14" t="s">
        <v>303</v>
      </c>
      <c r="J330" s="15">
        <v>36833.160000000003</v>
      </c>
      <c r="K330" s="16"/>
      <c r="L330" s="16"/>
      <c r="M330" s="17"/>
      <c r="N330" s="89"/>
      <c r="O330" s="90"/>
      <c r="P330" s="91"/>
      <c r="Q330" s="21"/>
      <c r="R330" s="21"/>
      <c r="S330" s="22"/>
      <c r="T330" s="21"/>
      <c r="U330" s="21"/>
      <c r="V330" s="22"/>
      <c r="W330" s="23"/>
      <c r="X330" s="23"/>
      <c r="Y330" s="24"/>
      <c r="Z330" s="25">
        <f t="shared" si="32"/>
        <v>36833.160000000003</v>
      </c>
      <c r="AA330" s="25">
        <f t="shared" si="33"/>
        <v>0</v>
      </c>
      <c r="AB330" s="26"/>
      <c r="AC330" s="26"/>
      <c r="AD330" s="26"/>
      <c r="AE330" s="26"/>
      <c r="AF330" s="27"/>
      <c r="AG330" s="26"/>
      <c r="AH330" s="26"/>
      <c r="AI330" s="26"/>
      <c r="AJ330" s="26"/>
      <c r="AK330" s="26"/>
      <c r="AL330" s="26"/>
    </row>
    <row r="331" spans="1:38" ht="13" x14ac:dyDescent="0.25">
      <c r="A331" s="174" t="str">
        <f t="shared" si="34"/>
        <v>[提取结果.xlsx]奥宝板块关联交易等事项统计表2021年-2内部关联交易</v>
      </c>
      <c r="B331" s="11">
        <v>328</v>
      </c>
      <c r="C331" s="12" t="str">
        <f t="shared" si="35"/>
        <v>4级-3级</v>
      </c>
      <c r="D331" s="12" t="s">
        <v>37</v>
      </c>
      <c r="E331" s="12" t="s">
        <v>66</v>
      </c>
      <c r="F331" s="12" t="s">
        <v>33</v>
      </c>
      <c r="G331" s="12" t="s">
        <v>332</v>
      </c>
      <c r="H331" s="16" t="s">
        <v>342</v>
      </c>
      <c r="I331" s="14" t="s">
        <v>303</v>
      </c>
      <c r="J331" s="15">
        <v>53107.99</v>
      </c>
      <c r="K331" s="16"/>
      <c r="L331" s="16"/>
      <c r="M331" s="17"/>
      <c r="N331" s="89"/>
      <c r="O331" s="90"/>
      <c r="P331" s="91"/>
      <c r="Q331" s="21"/>
      <c r="R331" s="21"/>
      <c r="S331" s="22"/>
      <c r="T331" s="21"/>
      <c r="U331" s="21"/>
      <c r="V331" s="22"/>
      <c r="W331" s="23"/>
      <c r="X331" s="23"/>
      <c r="Y331" s="24"/>
      <c r="Z331" s="25">
        <f t="shared" si="32"/>
        <v>53107.99</v>
      </c>
      <c r="AA331" s="25">
        <f t="shared" si="33"/>
        <v>0</v>
      </c>
      <c r="AB331" s="26"/>
      <c r="AC331" s="26"/>
      <c r="AD331" s="26"/>
      <c r="AE331" s="26"/>
      <c r="AF331" s="27"/>
      <c r="AG331" s="26"/>
      <c r="AH331" s="26"/>
      <c r="AI331" s="26"/>
      <c r="AJ331" s="26"/>
      <c r="AK331" s="26"/>
      <c r="AL331" s="26"/>
    </row>
    <row r="332" spans="1:38" ht="13" x14ac:dyDescent="0.25">
      <c r="A332" s="174" t="str">
        <f t="shared" si="34"/>
        <v>[提取结果.xlsx]奥宝板块关联交易等事项统计表2021年-2内部关联交易</v>
      </c>
      <c r="B332" s="11">
        <v>329</v>
      </c>
      <c r="C332" s="12" t="str">
        <f t="shared" si="35"/>
        <v>4级-3级</v>
      </c>
      <c r="D332" s="12" t="s">
        <v>37</v>
      </c>
      <c r="E332" s="12" t="s">
        <v>66</v>
      </c>
      <c r="F332" s="12" t="s">
        <v>33</v>
      </c>
      <c r="G332" s="12" t="s">
        <v>332</v>
      </c>
      <c r="H332" s="16" t="s">
        <v>343</v>
      </c>
      <c r="I332" s="14" t="s">
        <v>210</v>
      </c>
      <c r="J332" s="15">
        <v>263030.61</v>
      </c>
      <c r="K332" s="16"/>
      <c r="L332" s="16"/>
      <c r="M332" s="17"/>
      <c r="N332" s="89"/>
      <c r="O332" s="89"/>
      <c r="P332" s="91"/>
      <c r="Q332" s="21"/>
      <c r="R332" s="21"/>
      <c r="S332" s="22"/>
      <c r="T332" s="21"/>
      <c r="U332" s="21"/>
      <c r="V332" s="22"/>
      <c r="W332" s="23"/>
      <c r="X332" s="23"/>
      <c r="Y332" s="24"/>
      <c r="Z332" s="25">
        <f t="shared" si="32"/>
        <v>263030.61</v>
      </c>
      <c r="AA332" s="25">
        <f t="shared" si="33"/>
        <v>0</v>
      </c>
      <c r="AB332" s="26"/>
      <c r="AC332" s="26"/>
      <c r="AD332" s="26"/>
      <c r="AE332" s="26"/>
      <c r="AF332" s="27"/>
      <c r="AG332" s="26"/>
      <c r="AH332" s="26"/>
      <c r="AI332" s="26"/>
      <c r="AJ332" s="26"/>
      <c r="AK332" s="26"/>
      <c r="AL332" s="26"/>
    </row>
    <row r="333" spans="1:38" ht="13" x14ac:dyDescent="0.25">
      <c r="A333" s="174" t="str">
        <f t="shared" si="34"/>
        <v>[提取结果.xlsx]奥宝板块关联交易等事项统计表2021年-2内部关联交易</v>
      </c>
      <c r="B333" s="11">
        <v>330</v>
      </c>
      <c r="C333" s="12" t="str">
        <f t="shared" si="35"/>
        <v>4级-3级</v>
      </c>
      <c r="D333" s="12" t="s">
        <v>37</v>
      </c>
      <c r="E333" s="12" t="s">
        <v>66</v>
      </c>
      <c r="F333" s="12" t="s">
        <v>33</v>
      </c>
      <c r="G333" s="12" t="s">
        <v>333</v>
      </c>
      <c r="H333" s="16" t="s">
        <v>342</v>
      </c>
      <c r="I333" s="14" t="s">
        <v>303</v>
      </c>
      <c r="J333" s="15">
        <v>615622.15</v>
      </c>
      <c r="K333" s="16"/>
      <c r="L333" s="16"/>
      <c r="M333" s="17"/>
      <c r="N333" s="89"/>
      <c r="O333" s="89"/>
      <c r="P333" s="91"/>
      <c r="Q333" s="21"/>
      <c r="R333" s="21"/>
      <c r="S333" s="22"/>
      <c r="T333" s="21"/>
      <c r="U333" s="21"/>
      <c r="V333" s="22"/>
      <c r="W333" s="23"/>
      <c r="X333" s="23"/>
      <c r="Y333" s="24"/>
      <c r="Z333" s="25">
        <f t="shared" si="32"/>
        <v>615622.15</v>
      </c>
      <c r="AA333" s="25">
        <f t="shared" si="33"/>
        <v>0</v>
      </c>
      <c r="AB333" s="26"/>
      <c r="AC333" s="26"/>
      <c r="AD333" s="26"/>
      <c r="AE333" s="26"/>
      <c r="AF333" s="27"/>
      <c r="AG333" s="26"/>
      <c r="AH333" s="26"/>
      <c r="AI333" s="26"/>
      <c r="AJ333" s="26"/>
      <c r="AK333" s="26"/>
      <c r="AL333" s="26"/>
    </row>
    <row r="334" spans="1:38" ht="13" x14ac:dyDescent="0.25">
      <c r="A334" s="174" t="str">
        <f t="shared" si="34"/>
        <v>[提取结果.xlsx]奥宝板块关联交易等事项统计表2021年-2内部关联交易</v>
      </c>
      <c r="B334" s="11">
        <v>331</v>
      </c>
      <c r="C334" s="12" t="str">
        <f t="shared" si="35"/>
        <v>4级-3级</v>
      </c>
      <c r="D334" s="12" t="s">
        <v>37</v>
      </c>
      <c r="E334" s="12" t="s">
        <v>66</v>
      </c>
      <c r="F334" s="12" t="s">
        <v>33</v>
      </c>
      <c r="G334" s="12" t="s">
        <v>336</v>
      </c>
      <c r="H334" s="16" t="s">
        <v>342</v>
      </c>
      <c r="I334" s="14" t="s">
        <v>303</v>
      </c>
      <c r="J334" s="15">
        <v>173788.31</v>
      </c>
      <c r="K334" s="16"/>
      <c r="L334" s="16"/>
      <c r="M334" s="17"/>
      <c r="N334" s="89"/>
      <c r="O334" s="89"/>
      <c r="P334" s="91"/>
      <c r="Q334" s="21"/>
      <c r="R334" s="21"/>
      <c r="S334" s="22"/>
      <c r="T334" s="21"/>
      <c r="U334" s="21"/>
      <c r="V334" s="22"/>
      <c r="W334" s="23"/>
      <c r="X334" s="23"/>
      <c r="Y334" s="24"/>
      <c r="Z334" s="25">
        <f t="shared" si="32"/>
        <v>173788.31</v>
      </c>
      <c r="AA334" s="25">
        <f t="shared" si="33"/>
        <v>0</v>
      </c>
      <c r="AB334" s="26"/>
      <c r="AC334" s="26"/>
      <c r="AD334" s="26"/>
      <c r="AE334" s="26"/>
      <c r="AF334" s="27"/>
      <c r="AG334" s="26"/>
      <c r="AH334" s="26"/>
      <c r="AI334" s="26"/>
      <c r="AJ334" s="26"/>
      <c r="AK334" s="26"/>
      <c r="AL334" s="26"/>
    </row>
    <row r="335" spans="1:38" ht="13" x14ac:dyDescent="0.25">
      <c r="A335" s="174" t="str">
        <f t="shared" si="34"/>
        <v>[提取结果.xlsx]奥宝板块关联交易等事项统计表2021年-2内部关联交易</v>
      </c>
      <c r="B335" s="11">
        <v>332</v>
      </c>
      <c r="C335" s="12" t="str">
        <f t="shared" si="35"/>
        <v>4级-3级</v>
      </c>
      <c r="D335" s="12" t="s">
        <v>37</v>
      </c>
      <c r="E335" s="12" t="s">
        <v>66</v>
      </c>
      <c r="F335" s="12" t="s">
        <v>33</v>
      </c>
      <c r="G335" s="12" t="s">
        <v>337</v>
      </c>
      <c r="H335" s="16" t="s">
        <v>342</v>
      </c>
      <c r="I335" s="14" t="s">
        <v>303</v>
      </c>
      <c r="J335" s="15">
        <v>103080.37</v>
      </c>
      <c r="K335" s="16"/>
      <c r="L335" s="16"/>
      <c r="M335" s="17"/>
      <c r="N335" s="89"/>
      <c r="O335" s="89"/>
      <c r="P335" s="91"/>
      <c r="Q335" s="21"/>
      <c r="R335" s="21"/>
      <c r="S335" s="22"/>
      <c r="T335" s="21"/>
      <c r="U335" s="21"/>
      <c r="V335" s="22"/>
      <c r="W335" s="23"/>
      <c r="X335" s="23"/>
      <c r="Y335" s="24"/>
      <c r="Z335" s="25">
        <f t="shared" si="32"/>
        <v>103080.37</v>
      </c>
      <c r="AA335" s="25">
        <f t="shared" si="33"/>
        <v>0</v>
      </c>
      <c r="AB335" s="26"/>
      <c r="AC335" s="26"/>
      <c r="AD335" s="26"/>
      <c r="AE335" s="26"/>
      <c r="AF335" s="27"/>
      <c r="AG335" s="26"/>
      <c r="AH335" s="26"/>
      <c r="AI335" s="26"/>
      <c r="AJ335" s="26"/>
      <c r="AK335" s="26"/>
      <c r="AL335" s="26"/>
    </row>
    <row r="336" spans="1:38" ht="13" x14ac:dyDescent="0.25">
      <c r="A336" s="174" t="str">
        <f t="shared" si="34"/>
        <v>[提取结果.xlsx]奥宝板块关联交易等事项统计表2021年-2内部关联交易</v>
      </c>
      <c r="B336" s="11">
        <v>333</v>
      </c>
      <c r="C336" s="12" t="str">
        <f t="shared" si="35"/>
        <v>4级-3级</v>
      </c>
      <c r="D336" s="12" t="s">
        <v>37</v>
      </c>
      <c r="E336" s="12" t="s">
        <v>66</v>
      </c>
      <c r="F336" s="12" t="s">
        <v>33</v>
      </c>
      <c r="G336" s="12" t="s">
        <v>338</v>
      </c>
      <c r="H336" s="16" t="s">
        <v>344</v>
      </c>
      <c r="I336" s="14" t="s">
        <v>249</v>
      </c>
      <c r="J336" s="15">
        <v>71320.800000000003</v>
      </c>
      <c r="K336" s="16"/>
      <c r="L336" s="16"/>
      <c r="M336" s="17"/>
      <c r="N336" s="89"/>
      <c r="O336" s="89"/>
      <c r="P336" s="91"/>
      <c r="Q336" s="21"/>
      <c r="R336" s="21"/>
      <c r="S336" s="22"/>
      <c r="T336" s="21"/>
      <c r="U336" s="21"/>
      <c r="V336" s="22"/>
      <c r="W336" s="23"/>
      <c r="X336" s="23"/>
      <c r="Y336" s="24"/>
      <c r="Z336" s="25">
        <f t="shared" si="32"/>
        <v>71320.800000000003</v>
      </c>
      <c r="AA336" s="25">
        <f t="shared" si="33"/>
        <v>0</v>
      </c>
      <c r="AB336" s="26"/>
      <c r="AC336" s="26"/>
      <c r="AD336" s="26"/>
      <c r="AE336" s="26"/>
      <c r="AF336" s="27"/>
      <c r="AG336" s="26"/>
      <c r="AH336" s="26"/>
      <c r="AI336" s="26"/>
      <c r="AJ336" s="26"/>
      <c r="AK336" s="26"/>
      <c r="AL336" s="26"/>
    </row>
    <row r="337" spans="1:38" ht="13" x14ac:dyDescent="0.25">
      <c r="A337" s="174" t="str">
        <f t="shared" si="34"/>
        <v>[提取结果.xlsx]奥宝板块关联交易等事项统计表2021年-2内部关联交易</v>
      </c>
      <c r="B337" s="11">
        <v>334</v>
      </c>
      <c r="C337" s="12" t="str">
        <f t="shared" si="35"/>
        <v>4级-3级</v>
      </c>
      <c r="D337" s="12" t="s">
        <v>37</v>
      </c>
      <c r="E337" s="12" t="s">
        <v>66</v>
      </c>
      <c r="F337" s="12" t="s">
        <v>33</v>
      </c>
      <c r="G337" s="12" t="s">
        <v>146</v>
      </c>
      <c r="H337" s="16" t="s">
        <v>344</v>
      </c>
      <c r="I337" s="14" t="s">
        <v>249</v>
      </c>
      <c r="J337" s="15">
        <v>129213.48</v>
      </c>
      <c r="K337" s="16"/>
      <c r="L337" s="16"/>
      <c r="M337" s="17"/>
      <c r="N337" s="89"/>
      <c r="O337" s="89"/>
      <c r="P337" s="91"/>
      <c r="Q337" s="21"/>
      <c r="R337" s="21"/>
      <c r="S337" s="22"/>
      <c r="T337" s="21"/>
      <c r="U337" s="21"/>
      <c r="V337" s="22"/>
      <c r="W337" s="23"/>
      <c r="X337" s="23"/>
      <c r="Y337" s="24"/>
      <c r="Z337" s="25">
        <f t="shared" si="32"/>
        <v>129213.48</v>
      </c>
      <c r="AA337" s="25">
        <f t="shared" si="33"/>
        <v>0</v>
      </c>
      <c r="AB337" s="26"/>
      <c r="AC337" s="26"/>
      <c r="AD337" s="26"/>
      <c r="AE337" s="26"/>
      <c r="AF337" s="27"/>
      <c r="AG337" s="26"/>
      <c r="AH337" s="26"/>
      <c r="AI337" s="26"/>
      <c r="AJ337" s="26"/>
      <c r="AK337" s="26"/>
      <c r="AL337" s="26"/>
    </row>
    <row r="338" spans="1:38" ht="13" x14ac:dyDescent="0.25">
      <c r="A338" s="174" t="str">
        <f t="shared" si="34"/>
        <v>[提取结果.xlsx]奥宝板块关联交易等事项统计表2021年-2内部关联交易</v>
      </c>
      <c r="B338" s="11">
        <v>335</v>
      </c>
      <c r="C338" s="12" t="str">
        <f t="shared" si="35"/>
        <v>4级-3级</v>
      </c>
      <c r="D338" s="12" t="s">
        <v>37</v>
      </c>
      <c r="E338" s="12" t="s">
        <v>66</v>
      </c>
      <c r="F338" s="12" t="s">
        <v>33</v>
      </c>
      <c r="G338" s="12" t="s">
        <v>146</v>
      </c>
      <c r="H338" s="16" t="s">
        <v>343</v>
      </c>
      <c r="I338" s="14" t="s">
        <v>210</v>
      </c>
      <c r="J338" s="15">
        <v>8292.48</v>
      </c>
      <c r="K338" s="16"/>
      <c r="L338" s="16"/>
      <c r="M338" s="17"/>
      <c r="N338" s="89"/>
      <c r="O338" s="89"/>
      <c r="P338" s="91"/>
      <c r="Q338" s="21"/>
      <c r="R338" s="21"/>
      <c r="S338" s="22"/>
      <c r="T338" s="21"/>
      <c r="U338" s="21"/>
      <c r="V338" s="22"/>
      <c r="W338" s="23"/>
      <c r="X338" s="23"/>
      <c r="Y338" s="24"/>
      <c r="Z338" s="25">
        <f t="shared" si="32"/>
        <v>8292.48</v>
      </c>
      <c r="AA338" s="25">
        <f t="shared" si="33"/>
        <v>0</v>
      </c>
      <c r="AB338" s="26"/>
      <c r="AC338" s="26"/>
      <c r="AD338" s="26"/>
      <c r="AE338" s="26"/>
      <c r="AF338" s="27"/>
      <c r="AG338" s="26"/>
      <c r="AH338" s="26"/>
      <c r="AI338" s="26"/>
      <c r="AJ338" s="26"/>
      <c r="AK338" s="26"/>
      <c r="AL338" s="26"/>
    </row>
    <row r="339" spans="1:38" ht="13" x14ac:dyDescent="0.25">
      <c r="A339" s="174" t="str">
        <f t="shared" si="34"/>
        <v>[提取结果.xlsx]奥宝板块关联交易等事项统计表2021年-2内部关联交易</v>
      </c>
      <c r="B339" s="11">
        <v>336</v>
      </c>
      <c r="C339" s="12" t="str">
        <f t="shared" si="35"/>
        <v>4级-3级</v>
      </c>
      <c r="D339" s="12" t="s">
        <v>37</v>
      </c>
      <c r="E339" s="12" t="s">
        <v>66</v>
      </c>
      <c r="F339" s="12" t="s">
        <v>33</v>
      </c>
      <c r="G339" s="12" t="s">
        <v>117</v>
      </c>
      <c r="H339" s="16" t="s">
        <v>342</v>
      </c>
      <c r="I339" s="14" t="s">
        <v>303</v>
      </c>
      <c r="J339" s="15">
        <v>298010.62</v>
      </c>
      <c r="K339" s="16"/>
      <c r="L339" s="16"/>
      <c r="M339" s="17"/>
      <c r="N339" s="89"/>
      <c r="O339" s="89"/>
      <c r="P339" s="91"/>
      <c r="Q339" s="21"/>
      <c r="R339" s="21"/>
      <c r="S339" s="22"/>
      <c r="T339" s="21"/>
      <c r="U339" s="21"/>
      <c r="V339" s="22"/>
      <c r="W339" s="23"/>
      <c r="X339" s="23"/>
      <c r="Y339" s="24"/>
      <c r="Z339" s="25">
        <f t="shared" si="32"/>
        <v>298010.62</v>
      </c>
      <c r="AA339" s="25">
        <f t="shared" si="33"/>
        <v>0</v>
      </c>
      <c r="AB339" s="26"/>
      <c r="AC339" s="26"/>
      <c r="AD339" s="26"/>
      <c r="AE339" s="26"/>
      <c r="AF339" s="27"/>
      <c r="AG339" s="26"/>
      <c r="AH339" s="26"/>
      <c r="AI339" s="26"/>
      <c r="AJ339" s="26"/>
      <c r="AK339" s="26"/>
      <c r="AL339" s="26"/>
    </row>
    <row r="340" spans="1:38" ht="13" x14ac:dyDescent="0.25">
      <c r="A340" s="174" t="str">
        <f t="shared" si="34"/>
        <v>[提取结果.xlsx]奥宝板块关联交易等事项统计表2021年-2内部关联交易</v>
      </c>
      <c r="B340" s="11">
        <v>337</v>
      </c>
      <c r="C340" s="12" t="str">
        <f t="shared" si="35"/>
        <v>4级-2级</v>
      </c>
      <c r="D340" s="12" t="s">
        <v>37</v>
      </c>
      <c r="E340" s="12" t="s">
        <v>66</v>
      </c>
      <c r="F340" s="12" t="s">
        <v>29</v>
      </c>
      <c r="G340" s="12" t="s">
        <v>55</v>
      </c>
      <c r="H340" s="16" t="s">
        <v>342</v>
      </c>
      <c r="I340" s="14" t="s">
        <v>303</v>
      </c>
      <c r="J340" s="15">
        <v>219076.99</v>
      </c>
      <c r="K340" s="16"/>
      <c r="L340" s="16"/>
      <c r="M340" s="17"/>
      <c r="N340" s="89"/>
      <c r="O340" s="89"/>
      <c r="P340" s="91"/>
      <c r="Q340" s="21"/>
      <c r="R340" s="21"/>
      <c r="S340" s="22"/>
      <c r="T340" s="21"/>
      <c r="U340" s="21"/>
      <c r="V340" s="22"/>
      <c r="W340" s="23"/>
      <c r="X340" s="23"/>
      <c r="Y340" s="24"/>
      <c r="Z340" s="25">
        <f t="shared" si="32"/>
        <v>219076.99</v>
      </c>
      <c r="AA340" s="25">
        <f t="shared" si="33"/>
        <v>0</v>
      </c>
      <c r="AB340" s="26"/>
      <c r="AC340" s="26"/>
      <c r="AD340" s="26"/>
      <c r="AE340" s="26"/>
      <c r="AF340" s="27"/>
      <c r="AG340" s="26"/>
      <c r="AH340" s="26"/>
      <c r="AI340" s="26"/>
      <c r="AJ340" s="26"/>
      <c r="AK340" s="26"/>
      <c r="AL340" s="26"/>
    </row>
    <row r="341" spans="1:38" ht="13" x14ac:dyDescent="0.25">
      <c r="A341" s="174" t="str">
        <f t="shared" si="34"/>
        <v>[提取结果.xlsx]奥宝板块关联交易等事项统计表2021年-2内部关联交易</v>
      </c>
      <c r="B341" s="11">
        <v>338</v>
      </c>
      <c r="C341" s="12" t="str">
        <f t="shared" si="35"/>
        <v>4级-3级</v>
      </c>
      <c r="D341" s="12" t="s">
        <v>37</v>
      </c>
      <c r="E341" s="12" t="s">
        <v>66</v>
      </c>
      <c r="F341" s="12" t="s">
        <v>33</v>
      </c>
      <c r="G341" s="12" t="s">
        <v>345</v>
      </c>
      <c r="H341" s="16" t="s">
        <v>342</v>
      </c>
      <c r="I341" s="14" t="s">
        <v>303</v>
      </c>
      <c r="J341" s="15">
        <v>1333411.17</v>
      </c>
      <c r="K341" s="16"/>
      <c r="L341" s="16"/>
      <c r="M341" s="17"/>
      <c r="N341" s="89"/>
      <c r="O341" s="90"/>
      <c r="P341" s="91"/>
      <c r="Q341" s="21"/>
      <c r="R341" s="21"/>
      <c r="S341" s="22"/>
      <c r="T341" s="21"/>
      <c r="U341" s="21"/>
      <c r="V341" s="22"/>
      <c r="W341" s="23"/>
      <c r="X341" s="23"/>
      <c r="Y341" s="24"/>
      <c r="Z341" s="25">
        <f t="shared" si="32"/>
        <v>1333411.17</v>
      </c>
      <c r="AA341" s="25">
        <f t="shared" si="33"/>
        <v>0</v>
      </c>
      <c r="AB341" s="26"/>
      <c r="AC341" s="26"/>
      <c r="AD341" s="26"/>
      <c r="AE341" s="26"/>
      <c r="AF341" s="27"/>
      <c r="AG341" s="26"/>
      <c r="AH341" s="26"/>
      <c r="AI341" s="26"/>
      <c r="AJ341" s="26"/>
      <c r="AK341" s="26"/>
      <c r="AL341" s="26"/>
    </row>
    <row r="342" spans="1:38" ht="13" x14ac:dyDescent="0.25">
      <c r="A342" s="174" t="str">
        <f t="shared" si="34"/>
        <v>[提取结果.xlsx]奥宝板块关联交易等事项统计表2021年-2内部关联交易</v>
      </c>
      <c r="B342" s="11">
        <v>339</v>
      </c>
      <c r="C342" s="12" t="str">
        <f t="shared" si="35"/>
        <v>4级-3级</v>
      </c>
      <c r="D342" s="12" t="s">
        <v>37</v>
      </c>
      <c r="E342" s="12" t="s">
        <v>66</v>
      </c>
      <c r="F342" s="12" t="s">
        <v>33</v>
      </c>
      <c r="G342" s="12" t="s">
        <v>346</v>
      </c>
      <c r="H342" s="16" t="s">
        <v>342</v>
      </c>
      <c r="I342" s="14" t="s">
        <v>303</v>
      </c>
      <c r="J342" s="15">
        <v>132610.38</v>
      </c>
      <c r="K342" s="16"/>
      <c r="L342" s="16"/>
      <c r="M342" s="17"/>
      <c r="N342" s="89"/>
      <c r="O342" s="90"/>
      <c r="P342" s="91"/>
      <c r="Q342" s="21"/>
      <c r="R342" s="21"/>
      <c r="S342" s="22"/>
      <c r="T342" s="21"/>
      <c r="U342" s="21"/>
      <c r="V342" s="22"/>
      <c r="W342" s="23"/>
      <c r="X342" s="23"/>
      <c r="Y342" s="24"/>
      <c r="Z342" s="25">
        <f t="shared" si="32"/>
        <v>132610.38</v>
      </c>
      <c r="AA342" s="25">
        <f t="shared" si="33"/>
        <v>0</v>
      </c>
      <c r="AB342" s="26"/>
      <c r="AC342" s="26"/>
      <c r="AD342" s="26"/>
      <c r="AE342" s="26"/>
      <c r="AF342" s="27"/>
      <c r="AG342" s="26"/>
      <c r="AH342" s="26"/>
      <c r="AI342" s="26"/>
      <c r="AJ342" s="26"/>
      <c r="AK342" s="26"/>
      <c r="AL342" s="26"/>
    </row>
    <row r="343" spans="1:38" ht="13" x14ac:dyDescent="0.25">
      <c r="A343" s="174" t="str">
        <f t="shared" si="34"/>
        <v>[提取结果.xlsx]奥宝板块关联交易等事项统计表2021年-2内部关联交易</v>
      </c>
      <c r="B343" s="11">
        <v>340</v>
      </c>
      <c r="C343" s="12" t="str">
        <f t="shared" si="35"/>
        <v>4级-3级</v>
      </c>
      <c r="D343" s="12" t="s">
        <v>37</v>
      </c>
      <c r="E343" s="12" t="s">
        <v>66</v>
      </c>
      <c r="F343" s="12" t="s">
        <v>33</v>
      </c>
      <c r="G343" s="12" t="s">
        <v>347</v>
      </c>
      <c r="H343" s="16" t="s">
        <v>342</v>
      </c>
      <c r="I343" s="14" t="s">
        <v>303</v>
      </c>
      <c r="J343" s="15">
        <v>2617.5300000000002</v>
      </c>
      <c r="K343" s="16"/>
      <c r="L343" s="16"/>
      <c r="M343" s="17"/>
      <c r="N343" s="89"/>
      <c r="O343" s="89"/>
      <c r="P343" s="91"/>
      <c r="Q343" s="21"/>
      <c r="R343" s="21"/>
      <c r="S343" s="22"/>
      <c r="T343" s="21"/>
      <c r="U343" s="21"/>
      <c r="V343" s="22"/>
      <c r="W343" s="23"/>
      <c r="X343" s="23"/>
      <c r="Y343" s="24"/>
      <c r="Z343" s="25">
        <f t="shared" si="32"/>
        <v>2617.5300000000002</v>
      </c>
      <c r="AA343" s="25">
        <f t="shared" si="33"/>
        <v>0</v>
      </c>
      <c r="AB343" s="26"/>
      <c r="AC343" s="26"/>
      <c r="AD343" s="26"/>
      <c r="AE343" s="26"/>
      <c r="AF343" s="27"/>
      <c r="AG343" s="26"/>
      <c r="AH343" s="26"/>
      <c r="AI343" s="26"/>
      <c r="AJ343" s="26"/>
      <c r="AK343" s="26"/>
      <c r="AL343" s="26"/>
    </row>
    <row r="344" spans="1:38" ht="13" x14ac:dyDescent="0.25">
      <c r="A344" s="174" t="str">
        <f t="shared" si="34"/>
        <v>[提取结果.xlsx]奥宝板块关联交易等事项统计表2021年-2内部关联交易</v>
      </c>
      <c r="B344" s="11">
        <v>341</v>
      </c>
      <c r="C344" s="12" t="str">
        <f t="shared" si="35"/>
        <v>4级-3级</v>
      </c>
      <c r="D344" s="12" t="s">
        <v>37</v>
      </c>
      <c r="E344" s="12" t="s">
        <v>66</v>
      </c>
      <c r="F344" s="12" t="s">
        <v>33</v>
      </c>
      <c r="G344" s="12" t="s">
        <v>211</v>
      </c>
      <c r="H344" s="16" t="s">
        <v>342</v>
      </c>
      <c r="I344" s="14" t="s">
        <v>303</v>
      </c>
      <c r="J344" s="15">
        <v>126916.51</v>
      </c>
      <c r="K344" s="16"/>
      <c r="L344" s="16"/>
      <c r="M344" s="17"/>
      <c r="N344" s="89"/>
      <c r="O344" s="89"/>
      <c r="P344" s="91"/>
      <c r="Q344" s="21"/>
      <c r="R344" s="21"/>
      <c r="S344" s="22"/>
      <c r="T344" s="21"/>
      <c r="U344" s="21"/>
      <c r="V344" s="22"/>
      <c r="W344" s="23"/>
      <c r="X344" s="23"/>
      <c r="Y344" s="24"/>
      <c r="Z344" s="25">
        <f t="shared" si="32"/>
        <v>126916.51</v>
      </c>
      <c r="AA344" s="25">
        <f t="shared" si="33"/>
        <v>0</v>
      </c>
      <c r="AB344" s="26"/>
      <c r="AC344" s="26"/>
      <c r="AD344" s="26"/>
      <c r="AE344" s="26"/>
      <c r="AF344" s="27"/>
      <c r="AG344" s="26"/>
      <c r="AH344" s="26"/>
      <c r="AI344" s="26"/>
      <c r="AJ344" s="26"/>
      <c r="AK344" s="26"/>
      <c r="AL344" s="26"/>
    </row>
    <row r="345" spans="1:38" ht="13" x14ac:dyDescent="0.25">
      <c r="A345" s="174" t="str">
        <f t="shared" si="34"/>
        <v>[提取结果.xlsx]奥宝板块关联交易等事项统计表2021年-2内部关联交易</v>
      </c>
      <c r="B345" s="11">
        <v>342</v>
      </c>
      <c r="C345" s="12" t="str">
        <f t="shared" si="35"/>
        <v>4级-3级</v>
      </c>
      <c r="D345" s="12" t="s">
        <v>37</v>
      </c>
      <c r="E345" s="12" t="s">
        <v>66</v>
      </c>
      <c r="F345" s="12" t="s">
        <v>33</v>
      </c>
      <c r="G345" s="12" t="s">
        <v>211</v>
      </c>
      <c r="H345" s="16" t="s">
        <v>341</v>
      </c>
      <c r="I345" s="14" t="s">
        <v>122</v>
      </c>
      <c r="J345" s="15">
        <v>6198.16</v>
      </c>
      <c r="K345" s="16"/>
      <c r="L345" s="16"/>
      <c r="M345" s="17"/>
      <c r="N345" s="89"/>
      <c r="O345" s="89"/>
      <c r="P345" s="91"/>
      <c r="Q345" s="21"/>
      <c r="R345" s="21"/>
      <c r="S345" s="22"/>
      <c r="T345" s="21"/>
      <c r="U345" s="21"/>
      <c r="V345" s="22"/>
      <c r="W345" s="23"/>
      <c r="X345" s="23"/>
      <c r="Y345" s="24"/>
      <c r="Z345" s="25">
        <f t="shared" si="32"/>
        <v>6198.16</v>
      </c>
      <c r="AA345" s="25">
        <f t="shared" si="33"/>
        <v>0</v>
      </c>
      <c r="AB345" s="26"/>
      <c r="AC345" s="26"/>
      <c r="AD345" s="26"/>
      <c r="AE345" s="26"/>
      <c r="AF345" s="27"/>
      <c r="AG345" s="26"/>
      <c r="AH345" s="26"/>
      <c r="AI345" s="26"/>
      <c r="AJ345" s="26"/>
      <c r="AK345" s="26"/>
      <c r="AL345" s="26"/>
    </row>
    <row r="346" spans="1:38" ht="13" x14ac:dyDescent="0.25">
      <c r="A346" s="174" t="str">
        <f t="shared" si="34"/>
        <v>[提取结果.xlsx]奥宝板块关联交易等事项统计表2021年-2内部关联交易</v>
      </c>
      <c r="B346" s="11">
        <v>343</v>
      </c>
      <c r="C346" s="12" t="str">
        <f t="shared" si="35"/>
        <v>4级-3级</v>
      </c>
      <c r="D346" s="12" t="s">
        <v>37</v>
      </c>
      <c r="E346" s="12" t="s">
        <v>66</v>
      </c>
      <c r="F346" s="12" t="s">
        <v>33</v>
      </c>
      <c r="G346" s="12" t="s">
        <v>231</v>
      </c>
      <c r="H346" s="16" t="s">
        <v>342</v>
      </c>
      <c r="I346" s="14" t="s">
        <v>303</v>
      </c>
      <c r="J346" s="15">
        <v>273545.78999999998</v>
      </c>
      <c r="K346" s="16"/>
      <c r="L346" s="16"/>
      <c r="M346" s="17"/>
      <c r="N346" s="89"/>
      <c r="O346" s="89"/>
      <c r="P346" s="91"/>
      <c r="Q346" s="21"/>
      <c r="R346" s="21"/>
      <c r="S346" s="22"/>
      <c r="T346" s="21"/>
      <c r="U346" s="21"/>
      <c r="V346" s="22"/>
      <c r="W346" s="23"/>
      <c r="X346" s="23"/>
      <c r="Y346" s="24"/>
      <c r="Z346" s="25">
        <f t="shared" si="32"/>
        <v>273545.78999999998</v>
      </c>
      <c r="AA346" s="25">
        <f t="shared" si="33"/>
        <v>0</v>
      </c>
      <c r="AB346" s="26"/>
      <c r="AC346" s="26"/>
      <c r="AD346" s="26"/>
      <c r="AE346" s="26"/>
      <c r="AF346" s="27"/>
      <c r="AG346" s="26"/>
      <c r="AH346" s="26"/>
      <c r="AI346" s="26"/>
      <c r="AJ346" s="26"/>
      <c r="AK346" s="26"/>
      <c r="AL346" s="26"/>
    </row>
    <row r="347" spans="1:38" ht="13" x14ac:dyDescent="0.25">
      <c r="A347" s="174" t="str">
        <f t="shared" si="34"/>
        <v>[提取结果.xlsx]奥宝板块关联交易等事项统计表2021年-2内部关联交易</v>
      </c>
      <c r="B347" s="11">
        <v>344</v>
      </c>
      <c r="C347" s="12" t="str">
        <f t="shared" si="35"/>
        <v>4级-3级</v>
      </c>
      <c r="D347" s="12" t="s">
        <v>37</v>
      </c>
      <c r="E347" s="12" t="s">
        <v>66</v>
      </c>
      <c r="F347" s="12" t="s">
        <v>33</v>
      </c>
      <c r="G347" s="12" t="s">
        <v>348</v>
      </c>
      <c r="H347" s="16" t="s">
        <v>342</v>
      </c>
      <c r="I347" s="14" t="s">
        <v>303</v>
      </c>
      <c r="J347" s="15">
        <v>108841.65</v>
      </c>
      <c r="K347" s="16"/>
      <c r="L347" s="16"/>
      <c r="M347" s="17"/>
      <c r="N347" s="89"/>
      <c r="O347" s="89"/>
      <c r="P347" s="91"/>
      <c r="Q347" s="21"/>
      <c r="R347" s="21"/>
      <c r="S347" s="22"/>
      <c r="T347" s="21"/>
      <c r="U347" s="21"/>
      <c r="V347" s="22"/>
      <c r="W347" s="23"/>
      <c r="X347" s="23"/>
      <c r="Y347" s="24"/>
      <c r="Z347" s="25">
        <f t="shared" si="32"/>
        <v>108841.65</v>
      </c>
      <c r="AA347" s="25">
        <f t="shared" si="33"/>
        <v>0</v>
      </c>
      <c r="AB347" s="26"/>
      <c r="AC347" s="26"/>
      <c r="AD347" s="26"/>
      <c r="AE347" s="26"/>
      <c r="AF347" s="27"/>
      <c r="AG347" s="26"/>
      <c r="AH347" s="26"/>
      <c r="AI347" s="26"/>
      <c r="AJ347" s="26"/>
      <c r="AK347" s="26"/>
      <c r="AL347" s="26"/>
    </row>
    <row r="348" spans="1:38" ht="13" x14ac:dyDescent="0.25">
      <c r="A348" s="174" t="str">
        <f t="shared" si="34"/>
        <v>[提取结果.xlsx]奥宝板块关联交易等事项统计表2021年-2内部关联交易</v>
      </c>
      <c r="B348" s="11">
        <v>345</v>
      </c>
      <c r="C348" s="12" t="str">
        <f t="shared" si="35"/>
        <v>4级-1级</v>
      </c>
      <c r="D348" s="12" t="s">
        <v>37</v>
      </c>
      <c r="E348" s="12" t="s">
        <v>66</v>
      </c>
      <c r="F348" s="12" t="s">
        <v>27</v>
      </c>
      <c r="G348" s="12" t="s">
        <v>28</v>
      </c>
      <c r="H348" s="14" t="s">
        <v>349</v>
      </c>
      <c r="I348" s="14" t="s">
        <v>32</v>
      </c>
      <c r="J348" s="15">
        <v>566037.72</v>
      </c>
      <c r="K348" s="16"/>
      <c r="L348" s="16"/>
      <c r="M348" s="17"/>
      <c r="N348" s="89"/>
      <c r="O348" s="89"/>
      <c r="P348" s="91"/>
      <c r="Q348" s="21"/>
      <c r="R348" s="21"/>
      <c r="S348" s="22"/>
      <c r="T348" s="21"/>
      <c r="U348" s="21"/>
      <c r="V348" s="22"/>
      <c r="W348" s="23"/>
      <c r="X348" s="23"/>
      <c r="Y348" s="24"/>
      <c r="Z348" s="25">
        <f t="shared" si="32"/>
        <v>566037.72</v>
      </c>
      <c r="AA348" s="25">
        <f t="shared" si="33"/>
        <v>0</v>
      </c>
      <c r="AB348" s="26"/>
      <c r="AC348" s="26"/>
      <c r="AD348" s="26"/>
      <c r="AE348" s="26"/>
      <c r="AF348" s="27"/>
      <c r="AG348" s="26"/>
      <c r="AH348" s="26"/>
      <c r="AI348" s="26"/>
      <c r="AJ348" s="26"/>
      <c r="AK348" s="26"/>
      <c r="AL348" s="26"/>
    </row>
    <row r="349" spans="1:38" ht="13" x14ac:dyDescent="0.25">
      <c r="A349" s="174" t="str">
        <f t="shared" si="34"/>
        <v>[提取结果.xlsx]奥宝板块关联交易等事项统计表2021年-2内部关联交易</v>
      </c>
      <c r="B349" s="11">
        <v>346</v>
      </c>
      <c r="C349" s="12" t="str">
        <f t="shared" si="35"/>
        <v>4级-3级</v>
      </c>
      <c r="D349" s="12" t="s">
        <v>37</v>
      </c>
      <c r="E349" s="12" t="s">
        <v>66</v>
      </c>
      <c r="F349" s="12" t="s">
        <v>33</v>
      </c>
      <c r="G349" s="12" t="s">
        <v>96</v>
      </c>
      <c r="H349" s="16" t="s">
        <v>341</v>
      </c>
      <c r="I349" s="14" t="s">
        <v>122</v>
      </c>
      <c r="J349" s="15">
        <v>3626.09</v>
      </c>
      <c r="K349" s="16"/>
      <c r="L349" s="16"/>
      <c r="M349" s="17"/>
      <c r="N349" s="89"/>
      <c r="O349" s="89"/>
      <c r="P349" s="91"/>
      <c r="Q349" s="21"/>
      <c r="R349" s="21"/>
      <c r="S349" s="22"/>
      <c r="T349" s="21"/>
      <c r="U349" s="21"/>
      <c r="V349" s="22"/>
      <c r="W349" s="23"/>
      <c r="X349" s="23"/>
      <c r="Y349" s="24"/>
      <c r="Z349" s="25">
        <f t="shared" si="32"/>
        <v>3626.09</v>
      </c>
      <c r="AA349" s="25">
        <f t="shared" si="33"/>
        <v>0</v>
      </c>
      <c r="AB349" s="26"/>
      <c r="AC349" s="26"/>
      <c r="AD349" s="26"/>
      <c r="AE349" s="26"/>
      <c r="AF349" s="27"/>
      <c r="AG349" s="26"/>
      <c r="AH349" s="26"/>
      <c r="AI349" s="26"/>
      <c r="AJ349" s="26"/>
      <c r="AK349" s="26"/>
      <c r="AL349" s="26"/>
    </row>
    <row r="350" spans="1:38" ht="13" x14ac:dyDescent="0.25">
      <c r="A350" s="174" t="str">
        <f t="shared" si="34"/>
        <v>[提取结果.xlsx]奥宝板块关联交易等事项统计表2021年-2内部关联交易</v>
      </c>
      <c r="B350" s="11">
        <v>347</v>
      </c>
      <c r="C350" s="85" t="str">
        <f t="shared" si="35"/>
        <v>4级-1级</v>
      </c>
      <c r="D350" s="85" t="s">
        <v>37</v>
      </c>
      <c r="E350" s="85" t="s">
        <v>42</v>
      </c>
      <c r="F350" s="85" t="s">
        <v>27</v>
      </c>
      <c r="G350" s="178" t="s">
        <v>28</v>
      </c>
      <c r="H350" s="87" t="s">
        <v>350</v>
      </c>
      <c r="I350" s="14" t="s">
        <v>303</v>
      </c>
      <c r="J350" s="88">
        <v>9703436.3299999963</v>
      </c>
      <c r="K350" s="87"/>
      <c r="L350" s="87"/>
      <c r="M350" s="17"/>
      <c r="N350" s="89"/>
      <c r="O350" s="90"/>
      <c r="P350" s="91"/>
      <c r="Q350" s="21"/>
      <c r="R350" s="21"/>
      <c r="S350" s="22"/>
      <c r="T350" s="21"/>
      <c r="U350" s="21"/>
      <c r="V350" s="22"/>
      <c r="W350" s="23"/>
      <c r="X350" s="23"/>
      <c r="Y350" s="24"/>
      <c r="Z350" s="25">
        <f t="shared" si="32"/>
        <v>9703436.3300000001</v>
      </c>
      <c r="AA350" s="25">
        <f t="shared" si="33"/>
        <v>0</v>
      </c>
      <c r="AB350" s="26"/>
      <c r="AC350" s="26"/>
      <c r="AD350" s="26"/>
      <c r="AE350" s="26"/>
      <c r="AF350" s="27"/>
      <c r="AG350" s="26"/>
      <c r="AH350" s="26"/>
      <c r="AI350" s="26"/>
      <c r="AJ350" s="26"/>
      <c r="AK350" s="26"/>
      <c r="AL350" s="26"/>
    </row>
    <row r="351" spans="1:38" ht="13" x14ac:dyDescent="0.25">
      <c r="A351" s="174" t="str">
        <f t="shared" si="34"/>
        <v>[提取结果.xlsx]奥宝板块关联交易等事项统计表2021年-2内部关联交易</v>
      </c>
      <c r="B351" s="11">
        <v>348</v>
      </c>
      <c r="C351" s="85" t="str">
        <f t="shared" si="35"/>
        <v>4级-2级</v>
      </c>
      <c r="D351" s="85" t="s">
        <v>37</v>
      </c>
      <c r="E351" s="85" t="s">
        <v>42</v>
      </c>
      <c r="F351" s="85" t="s">
        <v>29</v>
      </c>
      <c r="G351" s="178" t="s">
        <v>56</v>
      </c>
      <c r="H351" s="92" t="s">
        <v>351</v>
      </c>
      <c r="I351" s="14" t="s">
        <v>122</v>
      </c>
      <c r="J351" s="88">
        <v>2377981.6800000006</v>
      </c>
      <c r="K351" s="87"/>
      <c r="L351" s="87"/>
      <c r="M351" s="17"/>
      <c r="N351" s="89"/>
      <c r="O351" s="90"/>
      <c r="P351" s="91"/>
      <c r="Q351" s="21"/>
      <c r="R351" s="21"/>
      <c r="S351" s="22"/>
      <c r="T351" s="21"/>
      <c r="U351" s="21"/>
      <c r="V351" s="22"/>
      <c r="W351" s="23"/>
      <c r="X351" s="23"/>
      <c r="Y351" s="24"/>
      <c r="Z351" s="25">
        <f t="shared" si="32"/>
        <v>2377981.6800000002</v>
      </c>
      <c r="AA351" s="25">
        <f t="shared" si="33"/>
        <v>0</v>
      </c>
      <c r="AB351" s="26"/>
      <c r="AC351" s="26"/>
      <c r="AD351" s="26"/>
      <c r="AE351" s="26"/>
      <c r="AF351" s="27"/>
      <c r="AG351" s="26"/>
      <c r="AH351" s="26"/>
      <c r="AI351" s="26"/>
      <c r="AJ351" s="26"/>
      <c r="AK351" s="26"/>
      <c r="AL351" s="26"/>
    </row>
    <row r="352" spans="1:38" ht="13" x14ac:dyDescent="0.25">
      <c r="A352" s="174" t="str">
        <f t="shared" si="34"/>
        <v>[提取结果.xlsx]奥宝板块关联交易等事项统计表2021年-2内部关联交易</v>
      </c>
      <c r="B352" s="11">
        <v>349</v>
      </c>
      <c r="C352" s="85" t="str">
        <f t="shared" si="35"/>
        <v>4级-3级</v>
      </c>
      <c r="D352" s="85" t="s">
        <v>37</v>
      </c>
      <c r="E352" s="85" t="s">
        <v>42</v>
      </c>
      <c r="F352" s="85" t="s">
        <v>33</v>
      </c>
      <c r="G352" s="178" t="s">
        <v>352</v>
      </c>
      <c r="H352" s="87" t="s">
        <v>353</v>
      </c>
      <c r="I352" s="92" t="s">
        <v>210</v>
      </c>
      <c r="J352" s="88">
        <v>964437.28999999992</v>
      </c>
      <c r="K352" s="87"/>
      <c r="L352" s="87"/>
      <c r="M352" s="17"/>
      <c r="N352" s="89"/>
      <c r="O352" s="90"/>
      <c r="P352" s="91"/>
      <c r="Q352" s="21"/>
      <c r="R352" s="21"/>
      <c r="S352" s="22"/>
      <c r="T352" s="21"/>
      <c r="U352" s="21"/>
      <c r="V352" s="22"/>
      <c r="W352" s="23"/>
      <c r="X352" s="23"/>
      <c r="Y352" s="24"/>
      <c r="Z352" s="25">
        <f t="shared" ref="Z352:Z413" si="36">ROUND(J352-V352-Y352,2)</f>
        <v>964437.29</v>
      </c>
      <c r="AA352" s="25">
        <f t="shared" ref="AA352:AA413" si="37">ROUND(M352+P352-S352,2)</f>
        <v>0</v>
      </c>
      <c r="AB352" s="26"/>
      <c r="AC352" s="26"/>
      <c r="AD352" s="26"/>
      <c r="AE352" s="26"/>
      <c r="AF352" s="27"/>
      <c r="AG352" s="26"/>
      <c r="AH352" s="26"/>
      <c r="AI352" s="26"/>
      <c r="AJ352" s="26"/>
      <c r="AK352" s="26"/>
      <c r="AL352" s="26"/>
    </row>
    <row r="353" spans="1:38" ht="13" x14ac:dyDescent="0.25">
      <c r="A353" s="174" t="str">
        <f t="shared" si="34"/>
        <v>[提取结果.xlsx]奥宝板块关联交易等事项统计表2021年-2内部关联交易</v>
      </c>
      <c r="B353" s="11">
        <v>350</v>
      </c>
      <c r="C353" s="85" t="str">
        <f t="shared" si="35"/>
        <v>4级-2级</v>
      </c>
      <c r="D353" s="85" t="s">
        <v>37</v>
      </c>
      <c r="E353" s="85" t="s">
        <v>42</v>
      </c>
      <c r="F353" s="85" t="s">
        <v>29</v>
      </c>
      <c r="G353" s="178" t="s">
        <v>39</v>
      </c>
      <c r="H353" s="92" t="s">
        <v>351</v>
      </c>
      <c r="I353" s="14" t="s">
        <v>122</v>
      </c>
      <c r="J353" s="88">
        <v>214266.98</v>
      </c>
      <c r="K353" s="87"/>
      <c r="L353" s="87"/>
      <c r="M353" s="17"/>
      <c r="N353" s="89"/>
      <c r="O353" s="90"/>
      <c r="P353" s="91"/>
      <c r="Q353" s="21"/>
      <c r="R353" s="21"/>
      <c r="S353" s="22"/>
      <c r="T353" s="21"/>
      <c r="U353" s="21"/>
      <c r="V353" s="22"/>
      <c r="W353" s="23"/>
      <c r="X353" s="23"/>
      <c r="Y353" s="24"/>
      <c r="Z353" s="25">
        <f t="shared" si="36"/>
        <v>214266.98</v>
      </c>
      <c r="AA353" s="25">
        <f t="shared" si="37"/>
        <v>0</v>
      </c>
      <c r="AB353" s="26"/>
      <c r="AC353" s="26"/>
      <c r="AD353" s="26"/>
      <c r="AE353" s="26"/>
      <c r="AF353" s="27"/>
      <c r="AG353" s="26"/>
      <c r="AH353" s="26"/>
      <c r="AI353" s="26"/>
      <c r="AJ353" s="26"/>
      <c r="AK353" s="26"/>
      <c r="AL353" s="26"/>
    </row>
    <row r="354" spans="1:38" ht="13" x14ac:dyDescent="0.25">
      <c r="A354" s="174" t="str">
        <f t="shared" si="34"/>
        <v>[提取结果.xlsx]奥宝板块关联交易等事项统计表2021年-2内部关联交易</v>
      </c>
      <c r="B354" s="11">
        <v>351</v>
      </c>
      <c r="C354" s="85" t="str">
        <f t="shared" si="35"/>
        <v>4级-2级</v>
      </c>
      <c r="D354" s="85" t="s">
        <v>37</v>
      </c>
      <c r="E354" s="85" t="s">
        <v>42</v>
      </c>
      <c r="F354" s="85" t="s">
        <v>29</v>
      </c>
      <c r="G354" s="178" t="s">
        <v>47</v>
      </c>
      <c r="H354" s="87" t="s">
        <v>350</v>
      </c>
      <c r="I354" s="14" t="s">
        <v>303</v>
      </c>
      <c r="J354" s="88">
        <v>973390.27999999991</v>
      </c>
      <c r="K354" s="87"/>
      <c r="L354" s="87"/>
      <c r="M354" s="17"/>
      <c r="N354" s="89"/>
      <c r="O354" s="89"/>
      <c r="P354" s="91"/>
      <c r="Q354" s="21"/>
      <c r="R354" s="21"/>
      <c r="S354" s="22"/>
      <c r="T354" s="21"/>
      <c r="U354" s="21"/>
      <c r="V354" s="22"/>
      <c r="W354" s="23"/>
      <c r="X354" s="23"/>
      <c r="Y354" s="24"/>
      <c r="Z354" s="25">
        <f t="shared" si="36"/>
        <v>973390.28</v>
      </c>
      <c r="AA354" s="25">
        <f t="shared" si="37"/>
        <v>0</v>
      </c>
      <c r="AB354" s="26"/>
      <c r="AC354" s="26"/>
      <c r="AD354" s="26"/>
      <c r="AE354" s="26"/>
      <c r="AF354" s="27"/>
      <c r="AG354" s="26"/>
      <c r="AH354" s="26"/>
      <c r="AI354" s="26"/>
      <c r="AJ354" s="26"/>
      <c r="AK354" s="26"/>
      <c r="AL354" s="26"/>
    </row>
    <row r="355" spans="1:38" ht="13" x14ac:dyDescent="0.25">
      <c r="A355" s="174" t="str">
        <f t="shared" si="34"/>
        <v>[提取结果.xlsx]奥宝板块关联交易等事项统计表2021年-2内部关联交易</v>
      </c>
      <c r="B355" s="11">
        <v>352</v>
      </c>
      <c r="C355" s="85" t="str">
        <f t="shared" si="35"/>
        <v>4级-3级</v>
      </c>
      <c r="D355" s="85" t="s">
        <v>37</v>
      </c>
      <c r="E355" s="85" t="s">
        <v>42</v>
      </c>
      <c r="F355" s="85" t="s">
        <v>33</v>
      </c>
      <c r="G355" s="178" t="s">
        <v>109</v>
      </c>
      <c r="H355" s="87" t="s">
        <v>350</v>
      </c>
      <c r="I355" s="14" t="s">
        <v>303</v>
      </c>
      <c r="J355" s="88">
        <v>1766489.0000000005</v>
      </c>
      <c r="K355" s="87"/>
      <c r="L355" s="87"/>
      <c r="M355" s="17"/>
      <c r="N355" s="89"/>
      <c r="O355" s="89"/>
      <c r="P355" s="91"/>
      <c r="Q355" s="21"/>
      <c r="R355" s="21"/>
      <c r="S355" s="22"/>
      <c r="T355" s="21"/>
      <c r="U355" s="21"/>
      <c r="V355" s="22"/>
      <c r="W355" s="23"/>
      <c r="X355" s="23"/>
      <c r="Y355" s="24"/>
      <c r="Z355" s="25">
        <f t="shared" si="36"/>
        <v>1766489</v>
      </c>
      <c r="AA355" s="25">
        <f t="shared" si="37"/>
        <v>0</v>
      </c>
      <c r="AB355" s="26"/>
      <c r="AC355" s="26"/>
      <c r="AD355" s="26"/>
      <c r="AE355" s="26"/>
      <c r="AF355" s="27"/>
      <c r="AG355" s="26"/>
      <c r="AH355" s="26"/>
      <c r="AI355" s="26"/>
      <c r="AJ355" s="26"/>
      <c r="AK355" s="26"/>
      <c r="AL355" s="26"/>
    </row>
    <row r="356" spans="1:38" ht="13" x14ac:dyDescent="0.25">
      <c r="A356" s="174" t="str">
        <f t="shared" si="34"/>
        <v>[提取结果.xlsx]奥宝板块关联交易等事项统计表2021年-2内部关联交易</v>
      </c>
      <c r="B356" s="11">
        <v>353</v>
      </c>
      <c r="C356" s="85" t="str">
        <f t="shared" si="35"/>
        <v>4级-3级</v>
      </c>
      <c r="D356" s="85" t="s">
        <v>37</v>
      </c>
      <c r="E356" s="85" t="s">
        <v>42</v>
      </c>
      <c r="F356" s="85" t="s">
        <v>33</v>
      </c>
      <c r="G356" s="178" t="s">
        <v>96</v>
      </c>
      <c r="H356" s="87" t="s">
        <v>350</v>
      </c>
      <c r="I356" s="14" t="s">
        <v>303</v>
      </c>
      <c r="J356" s="88">
        <v>204146.00000000003</v>
      </c>
      <c r="K356" s="87"/>
      <c r="L356" s="87"/>
      <c r="M356" s="17"/>
      <c r="N356" s="89"/>
      <c r="O356" s="89"/>
      <c r="P356" s="91"/>
      <c r="Q356" s="21"/>
      <c r="R356" s="21"/>
      <c r="S356" s="22"/>
      <c r="T356" s="21"/>
      <c r="U356" s="21"/>
      <c r="V356" s="22"/>
      <c r="W356" s="23"/>
      <c r="X356" s="23"/>
      <c r="Y356" s="24"/>
      <c r="Z356" s="25">
        <f t="shared" si="36"/>
        <v>204146</v>
      </c>
      <c r="AA356" s="25">
        <f t="shared" si="37"/>
        <v>0</v>
      </c>
      <c r="AB356" s="26"/>
      <c r="AC356" s="26"/>
      <c r="AD356" s="26"/>
      <c r="AE356" s="26"/>
      <c r="AF356" s="27"/>
      <c r="AG356" s="26"/>
      <c r="AH356" s="26"/>
      <c r="AI356" s="26"/>
      <c r="AJ356" s="26"/>
      <c r="AK356" s="26"/>
      <c r="AL356" s="26"/>
    </row>
    <row r="357" spans="1:38" ht="13" x14ac:dyDescent="0.25">
      <c r="A357" s="174" t="str">
        <f t="shared" si="34"/>
        <v>[提取结果.xlsx]奥宝板块关联交易等事项统计表2021年-2内部关联交易</v>
      </c>
      <c r="B357" s="11">
        <v>354</v>
      </c>
      <c r="C357" s="85" t="str">
        <f t="shared" si="35"/>
        <v>4级-3级</v>
      </c>
      <c r="D357" s="85" t="s">
        <v>37</v>
      </c>
      <c r="E357" s="85" t="s">
        <v>42</v>
      </c>
      <c r="F357" s="85" t="s">
        <v>33</v>
      </c>
      <c r="G357" s="178" t="s">
        <v>88</v>
      </c>
      <c r="H357" s="87" t="s">
        <v>350</v>
      </c>
      <c r="I357" s="14" t="s">
        <v>303</v>
      </c>
      <c r="J357" s="88">
        <v>232702.64</v>
      </c>
      <c r="K357" s="87"/>
      <c r="L357" s="87"/>
      <c r="M357" s="17"/>
      <c r="N357" s="89"/>
      <c r="O357" s="89"/>
      <c r="P357" s="91"/>
      <c r="Q357" s="21"/>
      <c r="R357" s="21"/>
      <c r="S357" s="22"/>
      <c r="T357" s="21"/>
      <c r="U357" s="21"/>
      <c r="V357" s="22"/>
      <c r="W357" s="23"/>
      <c r="X357" s="23"/>
      <c r="Y357" s="24"/>
      <c r="Z357" s="25">
        <f t="shared" si="36"/>
        <v>232702.64</v>
      </c>
      <c r="AA357" s="25">
        <f t="shared" si="37"/>
        <v>0</v>
      </c>
      <c r="AB357" s="26"/>
      <c r="AC357" s="26"/>
      <c r="AD357" s="26"/>
      <c r="AE357" s="26"/>
      <c r="AF357" s="27"/>
      <c r="AG357" s="26"/>
      <c r="AH357" s="26"/>
      <c r="AI357" s="26"/>
      <c r="AJ357" s="26"/>
      <c r="AK357" s="26"/>
      <c r="AL357" s="26"/>
    </row>
    <row r="358" spans="1:38" ht="13" x14ac:dyDescent="0.25">
      <c r="A358" s="174" t="str">
        <f t="shared" si="34"/>
        <v>[提取结果.xlsx]奥宝板块关联交易等事项统计表2021年-2内部关联交易</v>
      </c>
      <c r="B358" s="11">
        <v>355</v>
      </c>
      <c r="C358" s="85" t="str">
        <f t="shared" si="35"/>
        <v>4级-2级</v>
      </c>
      <c r="D358" s="85" t="s">
        <v>37</v>
      </c>
      <c r="E358" s="85" t="s">
        <v>42</v>
      </c>
      <c r="F358" s="85" t="s">
        <v>29</v>
      </c>
      <c r="G358" s="178" t="s">
        <v>158</v>
      </c>
      <c r="H358" s="87" t="s">
        <v>350</v>
      </c>
      <c r="I358" s="14" t="s">
        <v>303</v>
      </c>
      <c r="J358" s="88">
        <v>559775.42000000004</v>
      </c>
      <c r="K358" s="87"/>
      <c r="L358" s="87"/>
      <c r="M358" s="17"/>
      <c r="N358" s="89"/>
      <c r="O358" s="89"/>
      <c r="P358" s="91"/>
      <c r="Q358" s="21"/>
      <c r="R358" s="21"/>
      <c r="S358" s="22"/>
      <c r="T358" s="21"/>
      <c r="U358" s="21"/>
      <c r="V358" s="22"/>
      <c r="W358" s="23"/>
      <c r="X358" s="23"/>
      <c r="Y358" s="24"/>
      <c r="Z358" s="25">
        <f t="shared" si="36"/>
        <v>559775.42000000004</v>
      </c>
      <c r="AA358" s="25">
        <f t="shared" si="37"/>
        <v>0</v>
      </c>
      <c r="AB358" s="26"/>
      <c r="AC358" s="26"/>
      <c r="AD358" s="26"/>
      <c r="AE358" s="26"/>
      <c r="AF358" s="27"/>
      <c r="AG358" s="26"/>
      <c r="AH358" s="26"/>
      <c r="AI358" s="26"/>
      <c r="AJ358" s="26"/>
      <c r="AK358" s="26"/>
      <c r="AL358" s="26"/>
    </row>
    <row r="359" spans="1:38" ht="13" x14ac:dyDescent="0.25">
      <c r="A359" s="174" t="str">
        <f t="shared" si="34"/>
        <v>[提取结果.xlsx]奥宝板块关联交易等事项统计表2021年-2内部关联交易</v>
      </c>
      <c r="B359" s="11">
        <v>356</v>
      </c>
      <c r="C359" s="85" t="str">
        <f t="shared" si="35"/>
        <v>4级-2级</v>
      </c>
      <c r="D359" s="85" t="s">
        <v>37</v>
      </c>
      <c r="E359" s="85" t="s">
        <v>42</v>
      </c>
      <c r="F359" s="85" t="s">
        <v>29</v>
      </c>
      <c r="G359" s="178" t="s">
        <v>46</v>
      </c>
      <c r="H359" s="87" t="s">
        <v>350</v>
      </c>
      <c r="I359" s="14" t="s">
        <v>303</v>
      </c>
      <c r="J359" s="88">
        <v>488547.74</v>
      </c>
      <c r="K359" s="87"/>
      <c r="L359" s="87"/>
      <c r="M359" s="17"/>
      <c r="N359" s="89"/>
      <c r="O359" s="89"/>
      <c r="P359" s="91"/>
      <c r="Q359" s="21"/>
      <c r="R359" s="21"/>
      <c r="S359" s="22"/>
      <c r="T359" s="21"/>
      <c r="U359" s="21"/>
      <c r="V359" s="22"/>
      <c r="W359" s="23"/>
      <c r="X359" s="23"/>
      <c r="Y359" s="24"/>
      <c r="Z359" s="25">
        <f t="shared" si="36"/>
        <v>488547.74</v>
      </c>
      <c r="AA359" s="25">
        <f t="shared" si="37"/>
        <v>0</v>
      </c>
      <c r="AB359" s="26"/>
      <c r="AC359" s="26"/>
      <c r="AD359" s="26"/>
      <c r="AE359" s="26"/>
      <c r="AF359" s="27"/>
      <c r="AG359" s="26"/>
      <c r="AH359" s="26"/>
      <c r="AI359" s="26"/>
      <c r="AJ359" s="26"/>
      <c r="AK359" s="26"/>
      <c r="AL359" s="26"/>
    </row>
    <row r="360" spans="1:38" ht="13" x14ac:dyDescent="0.25">
      <c r="A360" s="174" t="str">
        <f t="shared" si="34"/>
        <v>[提取结果.xlsx]奥宝板块关联交易等事项统计表2021年-2内部关联交易</v>
      </c>
      <c r="B360" s="11">
        <v>357</v>
      </c>
      <c r="C360" s="85" t="str">
        <f t="shared" si="35"/>
        <v>4级-3级</v>
      </c>
      <c r="D360" s="85" t="s">
        <v>37</v>
      </c>
      <c r="E360" s="85" t="s">
        <v>42</v>
      </c>
      <c r="F360" s="85" t="s">
        <v>33</v>
      </c>
      <c r="G360" s="178" t="s">
        <v>165</v>
      </c>
      <c r="H360" s="87" t="s">
        <v>350</v>
      </c>
      <c r="I360" s="14" t="s">
        <v>303</v>
      </c>
      <c r="J360" s="88">
        <v>125605.42</v>
      </c>
      <c r="K360" s="87"/>
      <c r="L360" s="87"/>
      <c r="M360" s="17"/>
      <c r="N360" s="89"/>
      <c r="O360" s="89"/>
      <c r="P360" s="91"/>
      <c r="Q360" s="21"/>
      <c r="R360" s="21"/>
      <c r="S360" s="22"/>
      <c r="T360" s="21"/>
      <c r="U360" s="21"/>
      <c r="V360" s="22"/>
      <c r="W360" s="23"/>
      <c r="X360" s="23"/>
      <c r="Y360" s="24"/>
      <c r="Z360" s="25">
        <f t="shared" si="36"/>
        <v>125605.42</v>
      </c>
      <c r="AA360" s="25">
        <f t="shared" si="37"/>
        <v>0</v>
      </c>
      <c r="AB360" s="26"/>
      <c r="AC360" s="26"/>
      <c r="AD360" s="26"/>
      <c r="AE360" s="26"/>
      <c r="AF360" s="27"/>
      <c r="AG360" s="26"/>
      <c r="AH360" s="26"/>
      <c r="AI360" s="26"/>
      <c r="AJ360" s="26"/>
      <c r="AK360" s="26"/>
      <c r="AL360" s="26"/>
    </row>
    <row r="361" spans="1:38" ht="13" x14ac:dyDescent="0.25">
      <c r="A361" s="174" t="str">
        <f t="shared" si="34"/>
        <v>[提取结果.xlsx]奥宝板块关联交易等事项统计表2021年-2内部关联交易</v>
      </c>
      <c r="B361" s="11">
        <v>358</v>
      </c>
      <c r="C361" s="85" t="str">
        <f t="shared" si="35"/>
        <v>4级-2级</v>
      </c>
      <c r="D361" s="85" t="s">
        <v>37</v>
      </c>
      <c r="E361" s="85" t="s">
        <v>42</v>
      </c>
      <c r="F361" s="85" t="s">
        <v>29</v>
      </c>
      <c r="G361" s="178" t="s">
        <v>44</v>
      </c>
      <c r="H361" s="87" t="s">
        <v>350</v>
      </c>
      <c r="I361" s="14" t="s">
        <v>303</v>
      </c>
      <c r="J361" s="88">
        <v>-362972.21</v>
      </c>
      <c r="K361" s="87"/>
      <c r="L361" s="87"/>
      <c r="M361" s="17"/>
      <c r="N361" s="89"/>
      <c r="O361" s="89"/>
      <c r="P361" s="91"/>
      <c r="Q361" s="21"/>
      <c r="R361" s="21"/>
      <c r="S361" s="22"/>
      <c r="T361" s="21"/>
      <c r="U361" s="21"/>
      <c r="V361" s="22"/>
      <c r="W361" s="23"/>
      <c r="X361" s="23"/>
      <c r="Y361" s="24"/>
      <c r="Z361" s="25">
        <f t="shared" si="36"/>
        <v>-362972.21</v>
      </c>
      <c r="AA361" s="25">
        <f t="shared" si="37"/>
        <v>0</v>
      </c>
      <c r="AB361" s="26"/>
      <c r="AC361" s="26"/>
      <c r="AD361" s="26"/>
      <c r="AE361" s="26"/>
      <c r="AF361" s="27"/>
      <c r="AG361" s="26"/>
      <c r="AH361" s="26"/>
      <c r="AI361" s="26"/>
      <c r="AJ361" s="26"/>
      <c r="AK361" s="26"/>
      <c r="AL361" s="26"/>
    </row>
    <row r="362" spans="1:38" ht="13" x14ac:dyDescent="0.25">
      <c r="A362" s="174" t="str">
        <f t="shared" si="34"/>
        <v>[提取结果.xlsx]奥宝板块关联交易等事项统计表2021年-2内部关联交易</v>
      </c>
      <c r="B362" s="11">
        <v>359</v>
      </c>
      <c r="C362" s="85" t="str">
        <f t="shared" si="35"/>
        <v>4级-2级</v>
      </c>
      <c r="D362" s="85" t="s">
        <v>37</v>
      </c>
      <c r="E362" s="85" t="s">
        <v>42</v>
      </c>
      <c r="F362" s="85" t="s">
        <v>29</v>
      </c>
      <c r="G362" s="178" t="s">
        <v>55</v>
      </c>
      <c r="H362" s="87" t="s">
        <v>350</v>
      </c>
      <c r="I362" s="14" t="s">
        <v>303</v>
      </c>
      <c r="J362" s="88">
        <v>396171.56999999995</v>
      </c>
      <c r="K362" s="87"/>
      <c r="L362" s="87"/>
      <c r="M362" s="17"/>
      <c r="N362" s="89"/>
      <c r="O362" s="89"/>
      <c r="P362" s="91"/>
      <c r="Q362" s="21"/>
      <c r="R362" s="21"/>
      <c r="S362" s="22"/>
      <c r="T362" s="21"/>
      <c r="U362" s="21"/>
      <c r="V362" s="22"/>
      <c r="W362" s="23"/>
      <c r="X362" s="23"/>
      <c r="Y362" s="24"/>
      <c r="Z362" s="25">
        <f t="shared" si="36"/>
        <v>396171.57</v>
      </c>
      <c r="AA362" s="25">
        <f t="shared" si="37"/>
        <v>0</v>
      </c>
      <c r="AB362" s="26"/>
      <c r="AC362" s="26"/>
      <c r="AD362" s="26"/>
      <c r="AE362" s="26"/>
      <c r="AF362" s="27"/>
      <c r="AG362" s="26"/>
      <c r="AH362" s="26"/>
      <c r="AI362" s="26"/>
      <c r="AJ362" s="26"/>
      <c r="AK362" s="26"/>
      <c r="AL362" s="26"/>
    </row>
    <row r="363" spans="1:38" ht="13" x14ac:dyDescent="0.25">
      <c r="A363" s="174" t="str">
        <f t="shared" si="34"/>
        <v>[提取结果.xlsx]奥宝板块关联交易等事项统计表2021年-2内部关联交易</v>
      </c>
      <c r="B363" s="11">
        <v>360</v>
      </c>
      <c r="C363" s="85" t="str">
        <f t="shared" si="35"/>
        <v>4级-3级</v>
      </c>
      <c r="D363" s="85" t="s">
        <v>37</v>
      </c>
      <c r="E363" s="85" t="s">
        <v>42</v>
      </c>
      <c r="F363" s="85" t="s">
        <v>33</v>
      </c>
      <c r="G363" s="178" t="s">
        <v>117</v>
      </c>
      <c r="H363" s="87" t="s">
        <v>350</v>
      </c>
      <c r="I363" s="14" t="s">
        <v>303</v>
      </c>
      <c r="J363" s="88">
        <v>59549.16</v>
      </c>
      <c r="K363" s="87"/>
      <c r="L363" s="87"/>
      <c r="M363" s="17"/>
      <c r="N363" s="89"/>
      <c r="O363" s="90"/>
      <c r="P363" s="91"/>
      <c r="Q363" s="21"/>
      <c r="R363" s="21"/>
      <c r="S363" s="22"/>
      <c r="T363" s="21"/>
      <c r="U363" s="21"/>
      <c r="V363" s="22"/>
      <c r="W363" s="23"/>
      <c r="X363" s="23"/>
      <c r="Y363" s="24"/>
      <c r="Z363" s="25">
        <f t="shared" si="36"/>
        <v>59549.16</v>
      </c>
      <c r="AA363" s="25">
        <f t="shared" si="37"/>
        <v>0</v>
      </c>
      <c r="AB363" s="26"/>
      <c r="AC363" s="26"/>
      <c r="AD363" s="26"/>
      <c r="AE363" s="26"/>
      <c r="AF363" s="27"/>
      <c r="AG363" s="26"/>
      <c r="AH363" s="26"/>
      <c r="AI363" s="26"/>
      <c r="AJ363" s="26"/>
      <c r="AK363" s="26"/>
      <c r="AL363" s="26"/>
    </row>
    <row r="364" spans="1:38" ht="13" x14ac:dyDescent="0.25">
      <c r="A364" s="174" t="str">
        <f t="shared" si="34"/>
        <v>[提取结果.xlsx]奥宝板块关联交易等事项统计表2021年-2内部关联交易</v>
      </c>
      <c r="B364" s="11">
        <v>361</v>
      </c>
      <c r="C364" s="85" t="str">
        <f t="shared" si="35"/>
        <v>4级-3级</v>
      </c>
      <c r="D364" s="85" t="s">
        <v>37</v>
      </c>
      <c r="E364" s="85" t="s">
        <v>42</v>
      </c>
      <c r="F364" s="85" t="s">
        <v>33</v>
      </c>
      <c r="G364" s="178" t="s">
        <v>231</v>
      </c>
      <c r="H364" s="87" t="s">
        <v>350</v>
      </c>
      <c r="I364" s="14" t="s">
        <v>303</v>
      </c>
      <c r="J364" s="88">
        <v>47537.91</v>
      </c>
      <c r="K364" s="87"/>
      <c r="L364" s="87"/>
      <c r="M364" s="17"/>
      <c r="N364" s="89"/>
      <c r="O364" s="90"/>
      <c r="P364" s="91"/>
      <c r="Q364" s="21"/>
      <c r="R364" s="21"/>
      <c r="S364" s="22"/>
      <c r="T364" s="21"/>
      <c r="U364" s="21"/>
      <c r="V364" s="22"/>
      <c r="W364" s="23"/>
      <c r="X364" s="23"/>
      <c r="Y364" s="24"/>
      <c r="Z364" s="25">
        <f t="shared" si="36"/>
        <v>47537.91</v>
      </c>
      <c r="AA364" s="25">
        <f t="shared" si="37"/>
        <v>0</v>
      </c>
      <c r="AB364" s="26"/>
      <c r="AC364" s="26"/>
      <c r="AD364" s="26"/>
      <c r="AE364" s="26"/>
      <c r="AF364" s="27"/>
      <c r="AG364" s="26"/>
      <c r="AH364" s="26"/>
      <c r="AI364" s="26"/>
      <c r="AJ364" s="26"/>
      <c r="AK364" s="26"/>
      <c r="AL364" s="26"/>
    </row>
    <row r="365" spans="1:38" ht="13" x14ac:dyDescent="0.25">
      <c r="A365" s="174" t="str">
        <f t="shared" si="34"/>
        <v>[提取结果.xlsx]奥宝板块关联交易等事项统计表2021年-2内部关联交易</v>
      </c>
      <c r="B365" s="11">
        <v>362</v>
      </c>
      <c r="C365" s="85" t="str">
        <f t="shared" si="35"/>
        <v>4级-3级</v>
      </c>
      <c r="D365" s="85" t="s">
        <v>37</v>
      </c>
      <c r="E365" s="85" t="s">
        <v>42</v>
      </c>
      <c r="F365" s="85" t="s">
        <v>33</v>
      </c>
      <c r="G365" s="178" t="s">
        <v>336</v>
      </c>
      <c r="H365" s="87" t="s">
        <v>350</v>
      </c>
      <c r="I365" s="14" t="s">
        <v>303</v>
      </c>
      <c r="J365" s="88">
        <v>252898.83000000002</v>
      </c>
      <c r="K365" s="87"/>
      <c r="L365" s="87"/>
      <c r="M365" s="17"/>
      <c r="N365" s="89"/>
      <c r="O365" s="89"/>
      <c r="P365" s="91"/>
      <c r="Q365" s="21"/>
      <c r="R365" s="21"/>
      <c r="S365" s="22"/>
      <c r="T365" s="21"/>
      <c r="U365" s="21"/>
      <c r="V365" s="22"/>
      <c r="W365" s="23"/>
      <c r="X365" s="23"/>
      <c r="Y365" s="24"/>
      <c r="Z365" s="25">
        <f t="shared" si="36"/>
        <v>252898.83</v>
      </c>
      <c r="AA365" s="25">
        <f t="shared" si="37"/>
        <v>0</v>
      </c>
      <c r="AB365" s="26"/>
      <c r="AC365" s="26"/>
      <c r="AD365" s="26"/>
      <c r="AE365" s="26"/>
      <c r="AF365" s="27"/>
      <c r="AG365" s="26"/>
      <c r="AH365" s="26"/>
      <c r="AI365" s="26"/>
      <c r="AJ365" s="26"/>
      <c r="AK365" s="26"/>
      <c r="AL365" s="26"/>
    </row>
    <row r="366" spans="1:38" ht="13" x14ac:dyDescent="0.25">
      <c r="A366" s="174" t="str">
        <f t="shared" si="34"/>
        <v>[提取结果.xlsx]奥宝板块关联交易等事项统计表2021年-2内部关联交易</v>
      </c>
      <c r="B366" s="11">
        <v>363</v>
      </c>
      <c r="C366" s="85" t="str">
        <f t="shared" si="35"/>
        <v>4级-3级</v>
      </c>
      <c r="D366" s="85" t="s">
        <v>37</v>
      </c>
      <c r="E366" s="85" t="s">
        <v>42</v>
      </c>
      <c r="F366" s="85" t="s">
        <v>33</v>
      </c>
      <c r="G366" s="178" t="s">
        <v>337</v>
      </c>
      <c r="H366" s="87" t="s">
        <v>350</v>
      </c>
      <c r="I366" s="14" t="s">
        <v>303</v>
      </c>
      <c r="J366" s="88">
        <v>270285.28000000003</v>
      </c>
      <c r="K366" s="87"/>
      <c r="L366" s="87"/>
      <c r="M366" s="17"/>
      <c r="N366" s="89"/>
      <c r="O366" s="89"/>
      <c r="P366" s="91"/>
      <c r="Q366" s="21"/>
      <c r="R366" s="21"/>
      <c r="S366" s="22"/>
      <c r="T366" s="21"/>
      <c r="U366" s="21"/>
      <c r="V366" s="22"/>
      <c r="W366" s="23"/>
      <c r="X366" s="23"/>
      <c r="Y366" s="24"/>
      <c r="Z366" s="25">
        <f t="shared" si="36"/>
        <v>270285.28000000003</v>
      </c>
      <c r="AA366" s="25">
        <f t="shared" si="37"/>
        <v>0</v>
      </c>
      <c r="AB366" s="26"/>
      <c r="AC366" s="26"/>
      <c r="AD366" s="26"/>
      <c r="AE366" s="26"/>
      <c r="AF366" s="27"/>
      <c r="AG366" s="26"/>
      <c r="AH366" s="26"/>
      <c r="AI366" s="26"/>
      <c r="AJ366" s="26"/>
      <c r="AK366" s="26"/>
      <c r="AL366" s="26"/>
    </row>
    <row r="367" spans="1:38" ht="13" x14ac:dyDescent="0.25">
      <c r="A367" s="174" t="str">
        <f t="shared" si="34"/>
        <v>[提取结果.xlsx]奥宝板块关联交易等事项统计表2021年-2内部关联交易</v>
      </c>
      <c r="B367" s="11">
        <v>364</v>
      </c>
      <c r="C367" s="85" t="str">
        <f t="shared" si="35"/>
        <v>4级-3级</v>
      </c>
      <c r="D367" s="85" t="s">
        <v>37</v>
      </c>
      <c r="E367" s="85" t="s">
        <v>42</v>
      </c>
      <c r="F367" s="85" t="s">
        <v>33</v>
      </c>
      <c r="G367" s="178" t="s">
        <v>211</v>
      </c>
      <c r="H367" s="87" t="s">
        <v>350</v>
      </c>
      <c r="I367" s="14" t="s">
        <v>303</v>
      </c>
      <c r="J367" s="88">
        <v>199260.86000000002</v>
      </c>
      <c r="K367" s="87"/>
      <c r="L367" s="87"/>
      <c r="M367" s="17"/>
      <c r="N367" s="89"/>
      <c r="O367" s="89"/>
      <c r="P367" s="91"/>
      <c r="Q367" s="21"/>
      <c r="R367" s="21"/>
      <c r="S367" s="22"/>
      <c r="T367" s="21"/>
      <c r="U367" s="21"/>
      <c r="V367" s="22"/>
      <c r="W367" s="23"/>
      <c r="X367" s="23"/>
      <c r="Y367" s="24"/>
      <c r="Z367" s="25">
        <f t="shared" si="36"/>
        <v>199260.86</v>
      </c>
      <c r="AA367" s="25">
        <f t="shared" si="37"/>
        <v>0</v>
      </c>
      <c r="AB367" s="26"/>
      <c r="AC367" s="26"/>
      <c r="AD367" s="26"/>
      <c r="AE367" s="26"/>
      <c r="AF367" s="27"/>
      <c r="AG367" s="26"/>
      <c r="AH367" s="26"/>
      <c r="AI367" s="26"/>
      <c r="AJ367" s="26"/>
      <c r="AK367" s="26"/>
      <c r="AL367" s="26"/>
    </row>
    <row r="368" spans="1:38" ht="13" x14ac:dyDescent="0.25">
      <c r="A368" s="174" t="str">
        <f t="shared" si="34"/>
        <v>[提取结果.xlsx]奥宝板块关联交易等事项统计表2021年-2内部关联交易</v>
      </c>
      <c r="B368" s="11">
        <v>365</v>
      </c>
      <c r="C368" s="85" t="str">
        <f t="shared" si="35"/>
        <v>4级-3级</v>
      </c>
      <c r="D368" s="85" t="s">
        <v>37</v>
      </c>
      <c r="E368" s="85" t="s">
        <v>42</v>
      </c>
      <c r="F368" s="85" t="s">
        <v>33</v>
      </c>
      <c r="G368" s="178" t="s">
        <v>331</v>
      </c>
      <c r="H368" s="87" t="s">
        <v>350</v>
      </c>
      <c r="I368" s="14" t="s">
        <v>303</v>
      </c>
      <c r="J368" s="88">
        <v>36833.160000000003</v>
      </c>
      <c r="K368" s="87"/>
      <c r="L368" s="87"/>
      <c r="M368" s="17"/>
      <c r="N368" s="89"/>
      <c r="O368" s="89"/>
      <c r="P368" s="91"/>
      <c r="Q368" s="21"/>
      <c r="R368" s="21"/>
      <c r="S368" s="22"/>
      <c r="T368" s="21"/>
      <c r="U368" s="21"/>
      <c r="V368" s="22"/>
      <c r="W368" s="23"/>
      <c r="X368" s="23"/>
      <c r="Y368" s="24"/>
      <c r="Z368" s="25">
        <f t="shared" si="36"/>
        <v>36833.160000000003</v>
      </c>
      <c r="AA368" s="25">
        <f t="shared" si="37"/>
        <v>0</v>
      </c>
      <c r="AB368" s="26"/>
      <c r="AC368" s="26"/>
      <c r="AD368" s="26"/>
      <c r="AE368" s="26"/>
      <c r="AF368" s="27"/>
      <c r="AG368" s="26"/>
      <c r="AH368" s="26"/>
      <c r="AI368" s="26"/>
      <c r="AJ368" s="26"/>
      <c r="AK368" s="26"/>
      <c r="AL368" s="26"/>
    </row>
    <row r="369" spans="1:38" ht="13" x14ac:dyDescent="0.25">
      <c r="A369" s="174" t="str">
        <f t="shared" si="34"/>
        <v>[提取结果.xlsx]奥宝板块关联交易等事项统计表2021年-2内部关联交易</v>
      </c>
      <c r="B369" s="11">
        <v>366</v>
      </c>
      <c r="C369" s="85" t="str">
        <f t="shared" si="35"/>
        <v>4级-3级</v>
      </c>
      <c r="D369" s="85" t="s">
        <v>37</v>
      </c>
      <c r="E369" s="85" t="s">
        <v>42</v>
      </c>
      <c r="F369" s="85" t="s">
        <v>33</v>
      </c>
      <c r="G369" s="178" t="s">
        <v>333</v>
      </c>
      <c r="H369" s="87" t="s">
        <v>350</v>
      </c>
      <c r="I369" s="14" t="s">
        <v>303</v>
      </c>
      <c r="J369" s="88">
        <v>941823.30999999994</v>
      </c>
      <c r="K369" s="87"/>
      <c r="L369" s="87"/>
      <c r="M369" s="17"/>
      <c r="N369" s="89"/>
      <c r="O369" s="89"/>
      <c r="P369" s="91"/>
      <c r="Q369" s="21"/>
      <c r="R369" s="21"/>
      <c r="S369" s="22"/>
      <c r="T369" s="21"/>
      <c r="U369" s="21"/>
      <c r="V369" s="22"/>
      <c r="W369" s="23"/>
      <c r="X369" s="23"/>
      <c r="Y369" s="24"/>
      <c r="Z369" s="25">
        <f t="shared" si="36"/>
        <v>941823.31</v>
      </c>
      <c r="AA369" s="25">
        <f t="shared" si="37"/>
        <v>0</v>
      </c>
      <c r="AB369" s="26"/>
      <c r="AC369" s="26"/>
      <c r="AD369" s="26"/>
      <c r="AE369" s="26"/>
      <c r="AF369" s="27"/>
      <c r="AG369" s="26"/>
      <c r="AH369" s="26"/>
      <c r="AI369" s="26"/>
      <c r="AJ369" s="26"/>
      <c r="AK369" s="26"/>
      <c r="AL369" s="26"/>
    </row>
    <row r="370" spans="1:38" ht="13" x14ac:dyDescent="0.25">
      <c r="A370" s="174" t="str">
        <f t="shared" ref="A370:A433" si="38"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370" s="11">
        <v>367</v>
      </c>
      <c r="C370" s="85" t="str">
        <f t="shared" si="35"/>
        <v>4级-3级</v>
      </c>
      <c r="D370" s="85" t="s">
        <v>37</v>
      </c>
      <c r="E370" s="85" t="s">
        <v>42</v>
      </c>
      <c r="F370" s="85" t="s">
        <v>33</v>
      </c>
      <c r="G370" s="178" t="s">
        <v>354</v>
      </c>
      <c r="H370" s="87" t="s">
        <v>350</v>
      </c>
      <c r="I370" s="14" t="s">
        <v>303</v>
      </c>
      <c r="J370" s="88">
        <v>407592.44</v>
      </c>
      <c r="K370" s="87"/>
      <c r="L370" s="87"/>
      <c r="M370" s="17"/>
      <c r="N370" s="89"/>
      <c r="O370" s="89"/>
      <c r="P370" s="91"/>
      <c r="Q370" s="21"/>
      <c r="R370" s="21"/>
      <c r="S370" s="22"/>
      <c r="T370" s="21"/>
      <c r="U370" s="21"/>
      <c r="V370" s="22"/>
      <c r="W370" s="23"/>
      <c r="X370" s="23"/>
      <c r="Y370" s="24"/>
      <c r="Z370" s="25">
        <f t="shared" si="36"/>
        <v>407592.44</v>
      </c>
      <c r="AA370" s="25">
        <f t="shared" si="37"/>
        <v>0</v>
      </c>
      <c r="AB370" s="26"/>
      <c r="AC370" s="26"/>
      <c r="AD370" s="26"/>
      <c r="AE370" s="26"/>
      <c r="AF370" s="27"/>
      <c r="AG370" s="26"/>
      <c r="AH370" s="26"/>
      <c r="AI370" s="26"/>
      <c r="AJ370" s="26"/>
      <c r="AK370" s="26"/>
      <c r="AL370" s="26"/>
    </row>
    <row r="371" spans="1:38" ht="13" x14ac:dyDescent="0.25">
      <c r="A371" s="174" t="str">
        <f t="shared" si="38"/>
        <v>[提取结果.xlsx]奥宝板块关联交易等事项统计表2021年-2内部关联交易</v>
      </c>
      <c r="B371" s="11">
        <v>368</v>
      </c>
      <c r="C371" s="85" t="str">
        <f t="shared" si="35"/>
        <v>4级-4级</v>
      </c>
      <c r="D371" s="85" t="s">
        <v>37</v>
      </c>
      <c r="E371" s="85" t="s">
        <v>42</v>
      </c>
      <c r="F371" s="85" t="s">
        <v>37</v>
      </c>
      <c r="G371" s="178" t="s">
        <v>355</v>
      </c>
      <c r="H371" s="87" t="s">
        <v>350</v>
      </c>
      <c r="I371" s="14" t="s">
        <v>303</v>
      </c>
      <c r="J371" s="88">
        <v>11653.1</v>
      </c>
      <c r="K371" s="87"/>
      <c r="L371" s="87"/>
      <c r="M371" s="17"/>
      <c r="N371" s="89"/>
      <c r="O371" s="89"/>
      <c r="P371" s="91"/>
      <c r="Q371" s="21"/>
      <c r="R371" s="21"/>
      <c r="S371" s="22"/>
      <c r="T371" s="21"/>
      <c r="U371" s="21"/>
      <c r="V371" s="22"/>
      <c r="W371" s="23"/>
      <c r="X371" s="23"/>
      <c r="Y371" s="24"/>
      <c r="Z371" s="25">
        <f t="shared" si="36"/>
        <v>11653.1</v>
      </c>
      <c r="AA371" s="25">
        <f t="shared" si="37"/>
        <v>0</v>
      </c>
      <c r="AB371" s="26"/>
      <c r="AC371" s="26"/>
      <c r="AD371" s="26"/>
      <c r="AE371" s="26"/>
      <c r="AF371" s="27"/>
      <c r="AG371" s="26"/>
      <c r="AH371" s="26"/>
      <c r="AI371" s="26"/>
      <c r="AJ371" s="26"/>
      <c r="AK371" s="26"/>
      <c r="AL371" s="26"/>
    </row>
    <row r="372" spans="1:38" ht="13" x14ac:dyDescent="0.25">
      <c r="A372" s="174" t="str">
        <f t="shared" si="38"/>
        <v>[提取结果.xlsx]奥宝板块关联交易等事项统计表2021年-2内部关联交易</v>
      </c>
      <c r="B372" s="11">
        <v>369</v>
      </c>
      <c r="C372" s="85" t="str">
        <f t="shared" si="35"/>
        <v>4级-3级</v>
      </c>
      <c r="D372" s="85" t="s">
        <v>37</v>
      </c>
      <c r="E372" s="85" t="s">
        <v>42</v>
      </c>
      <c r="F372" s="85" t="s">
        <v>33</v>
      </c>
      <c r="G372" s="178" t="s">
        <v>347</v>
      </c>
      <c r="H372" s="87" t="s">
        <v>350</v>
      </c>
      <c r="I372" s="14" t="s">
        <v>303</v>
      </c>
      <c r="J372" s="88">
        <v>3490.04</v>
      </c>
      <c r="K372" s="87"/>
      <c r="L372" s="87"/>
      <c r="M372" s="17"/>
      <c r="N372" s="89"/>
      <c r="O372" s="89"/>
      <c r="P372" s="91"/>
      <c r="Q372" s="21"/>
      <c r="R372" s="21"/>
      <c r="S372" s="22"/>
      <c r="T372" s="21"/>
      <c r="U372" s="21"/>
      <c r="V372" s="22"/>
      <c r="W372" s="23"/>
      <c r="X372" s="23"/>
      <c r="Y372" s="24"/>
      <c r="Z372" s="25">
        <f t="shared" si="36"/>
        <v>3490.04</v>
      </c>
      <c r="AA372" s="25">
        <f t="shared" si="37"/>
        <v>0</v>
      </c>
      <c r="AB372" s="26"/>
      <c r="AC372" s="26"/>
      <c r="AD372" s="26"/>
      <c r="AE372" s="26"/>
      <c r="AF372" s="27"/>
      <c r="AG372" s="26"/>
      <c r="AH372" s="26"/>
      <c r="AI372" s="26"/>
      <c r="AJ372" s="26"/>
      <c r="AK372" s="26"/>
      <c r="AL372" s="26"/>
    </row>
    <row r="373" spans="1:38" ht="13" x14ac:dyDescent="0.25">
      <c r="A373" s="174" t="str">
        <f t="shared" si="38"/>
        <v>[提取结果.xlsx]奥宝板块关联交易等事项统计表2021年-2内部关联交易</v>
      </c>
      <c r="B373" s="11">
        <v>370</v>
      </c>
      <c r="C373" s="85" t="str">
        <f t="shared" si="35"/>
        <v>4级-3级</v>
      </c>
      <c r="D373" s="85" t="s">
        <v>37</v>
      </c>
      <c r="E373" s="85" t="s">
        <v>42</v>
      </c>
      <c r="F373" s="85" t="s">
        <v>33</v>
      </c>
      <c r="G373" s="178" t="s">
        <v>348</v>
      </c>
      <c r="H373" s="87" t="s">
        <v>350</v>
      </c>
      <c r="I373" s="14" t="s">
        <v>303</v>
      </c>
      <c r="J373" s="88">
        <v>8583.93</v>
      </c>
      <c r="K373" s="87"/>
      <c r="L373" s="87"/>
      <c r="M373" s="17"/>
      <c r="N373" s="89"/>
      <c r="O373" s="90"/>
      <c r="P373" s="91"/>
      <c r="Q373" s="21"/>
      <c r="R373" s="21"/>
      <c r="S373" s="22"/>
      <c r="T373" s="21"/>
      <c r="U373" s="21"/>
      <c r="V373" s="22"/>
      <c r="W373" s="23"/>
      <c r="X373" s="23"/>
      <c r="Y373" s="24"/>
      <c r="Z373" s="25">
        <f t="shared" si="36"/>
        <v>8583.93</v>
      </c>
      <c r="AA373" s="25">
        <f t="shared" si="37"/>
        <v>0</v>
      </c>
      <c r="AB373" s="26"/>
      <c r="AC373" s="26"/>
      <c r="AD373" s="26"/>
      <c r="AE373" s="26"/>
      <c r="AF373" s="27"/>
      <c r="AG373" s="26"/>
      <c r="AH373" s="26"/>
      <c r="AI373" s="26"/>
      <c r="AJ373" s="26"/>
      <c r="AK373" s="26"/>
      <c r="AL373" s="26"/>
    </row>
    <row r="374" spans="1:38" ht="13" x14ac:dyDescent="0.25">
      <c r="A374" s="174" t="str">
        <f t="shared" si="38"/>
        <v>[提取结果.xlsx]奥宝板块关联交易等事项统计表2021年-2内部关联交易</v>
      </c>
      <c r="B374" s="11">
        <v>371</v>
      </c>
      <c r="C374" s="85" t="str">
        <f t="shared" si="35"/>
        <v>4级-3级</v>
      </c>
      <c r="D374" s="85" t="s">
        <v>37</v>
      </c>
      <c r="E374" s="85" t="s">
        <v>42</v>
      </c>
      <c r="F374" s="85" t="s">
        <v>33</v>
      </c>
      <c r="G374" s="178" t="s">
        <v>346</v>
      </c>
      <c r="H374" s="87" t="s">
        <v>350</v>
      </c>
      <c r="I374" s="14" t="s">
        <v>303</v>
      </c>
      <c r="J374" s="88">
        <v>164411.69999999998</v>
      </c>
      <c r="K374" s="87"/>
      <c r="L374" s="87"/>
      <c r="M374" s="17"/>
      <c r="N374" s="89"/>
      <c r="O374" s="90"/>
      <c r="P374" s="91"/>
      <c r="Q374" s="21"/>
      <c r="R374" s="21"/>
      <c r="S374" s="22"/>
      <c r="T374" s="21"/>
      <c r="U374" s="21"/>
      <c r="V374" s="22"/>
      <c r="W374" s="23"/>
      <c r="X374" s="23"/>
      <c r="Y374" s="24"/>
      <c r="Z374" s="25">
        <f t="shared" si="36"/>
        <v>164411.70000000001</v>
      </c>
      <c r="AA374" s="25">
        <f t="shared" si="37"/>
        <v>0</v>
      </c>
      <c r="AB374" s="26"/>
      <c r="AC374" s="26"/>
      <c r="AD374" s="26"/>
      <c r="AE374" s="26"/>
      <c r="AF374" s="27"/>
      <c r="AG374" s="26"/>
      <c r="AH374" s="26"/>
      <c r="AI374" s="26"/>
      <c r="AJ374" s="26"/>
      <c r="AK374" s="26"/>
      <c r="AL374" s="26"/>
    </row>
    <row r="375" spans="1:38" ht="13" x14ac:dyDescent="0.25">
      <c r="A375" s="174" t="str">
        <f t="shared" si="38"/>
        <v>[提取结果.xlsx]奥宝板块关联交易等事项统计表2021年-2内部关联交易</v>
      </c>
      <c r="B375" s="11">
        <v>372</v>
      </c>
      <c r="C375" s="85" t="str">
        <f t="shared" si="35"/>
        <v>4级-3级</v>
      </c>
      <c r="D375" s="85" t="s">
        <v>37</v>
      </c>
      <c r="E375" s="85" t="s">
        <v>42</v>
      </c>
      <c r="F375" s="85" t="s">
        <v>33</v>
      </c>
      <c r="G375" s="178" t="s">
        <v>345</v>
      </c>
      <c r="H375" s="87" t="s">
        <v>350</v>
      </c>
      <c r="I375" s="14" t="s">
        <v>303</v>
      </c>
      <c r="J375" s="88">
        <v>1994236.9100000008</v>
      </c>
      <c r="K375" s="87"/>
      <c r="L375" s="87"/>
      <c r="M375" s="17"/>
      <c r="N375" s="89"/>
      <c r="O375" s="89"/>
      <c r="P375" s="91"/>
      <c r="Q375" s="21"/>
      <c r="R375" s="21"/>
      <c r="S375" s="22"/>
      <c r="T375" s="21"/>
      <c r="U375" s="21"/>
      <c r="V375" s="22"/>
      <c r="W375" s="23"/>
      <c r="X375" s="23"/>
      <c r="Y375" s="24"/>
      <c r="Z375" s="25">
        <f t="shared" si="36"/>
        <v>1994236.91</v>
      </c>
      <c r="AA375" s="25">
        <f t="shared" si="37"/>
        <v>0</v>
      </c>
      <c r="AB375" s="26"/>
      <c r="AC375" s="26"/>
      <c r="AD375" s="26"/>
      <c r="AE375" s="26"/>
      <c r="AF375" s="27"/>
      <c r="AG375" s="26"/>
      <c r="AH375" s="26"/>
      <c r="AI375" s="26"/>
      <c r="AJ375" s="26"/>
      <c r="AK375" s="26"/>
      <c r="AL375" s="26"/>
    </row>
    <row r="376" spans="1:38" ht="13" x14ac:dyDescent="0.25">
      <c r="A376" s="174" t="str">
        <f t="shared" si="38"/>
        <v>[提取结果.xlsx]奥宝板块关联交易等事项统计表2021年-2内部关联交易</v>
      </c>
      <c r="B376" s="11">
        <v>373</v>
      </c>
      <c r="C376" s="85" t="str">
        <f t="shared" si="35"/>
        <v>4级-3级</v>
      </c>
      <c r="D376" s="85" t="s">
        <v>37</v>
      </c>
      <c r="E376" s="85" t="s">
        <v>42</v>
      </c>
      <c r="F376" s="85" t="s">
        <v>33</v>
      </c>
      <c r="G376" s="178" t="s">
        <v>356</v>
      </c>
      <c r="H376" s="87" t="s">
        <v>350</v>
      </c>
      <c r="I376" s="14" t="s">
        <v>303</v>
      </c>
      <c r="J376" s="88">
        <v>62431.210000000006</v>
      </c>
      <c r="K376" s="87"/>
      <c r="L376" s="87"/>
      <c r="M376" s="17"/>
      <c r="N376" s="89"/>
      <c r="O376" s="89"/>
      <c r="P376" s="91"/>
      <c r="Q376" s="21"/>
      <c r="R376" s="21"/>
      <c r="S376" s="22"/>
      <c r="T376" s="21"/>
      <c r="U376" s="21"/>
      <c r="V376" s="22"/>
      <c r="W376" s="23"/>
      <c r="X376" s="23"/>
      <c r="Y376" s="24"/>
      <c r="Z376" s="25">
        <f t="shared" si="36"/>
        <v>62431.21</v>
      </c>
      <c r="AA376" s="25">
        <f t="shared" si="37"/>
        <v>0</v>
      </c>
      <c r="AB376" s="26"/>
      <c r="AC376" s="26"/>
      <c r="AD376" s="26"/>
      <c r="AE376" s="26"/>
      <c r="AF376" s="27"/>
      <c r="AG376" s="26"/>
      <c r="AH376" s="26"/>
      <c r="AI376" s="26"/>
      <c r="AJ376" s="26"/>
      <c r="AK376" s="26"/>
      <c r="AL376" s="26"/>
    </row>
    <row r="377" spans="1:38" ht="13" x14ac:dyDescent="0.25">
      <c r="A377" s="174" t="str">
        <f t="shared" si="38"/>
        <v>[提取结果.xlsx]奥宝板块关联交易等事项统计表2021年-2内部关联交易</v>
      </c>
      <c r="B377" s="11">
        <v>374</v>
      </c>
      <c r="C377" s="85" t="str">
        <f t="shared" si="35"/>
        <v>4级-3级</v>
      </c>
      <c r="D377" s="85" t="s">
        <v>37</v>
      </c>
      <c r="E377" s="85" t="s">
        <v>42</v>
      </c>
      <c r="F377" s="85" t="s">
        <v>33</v>
      </c>
      <c r="G377" s="178" t="s">
        <v>160</v>
      </c>
      <c r="H377" s="87" t="s">
        <v>350</v>
      </c>
      <c r="I377" s="14" t="s">
        <v>303</v>
      </c>
      <c r="J377" s="88">
        <v>206958.37</v>
      </c>
      <c r="K377" s="87"/>
      <c r="L377" s="87"/>
      <c r="M377" s="17"/>
      <c r="N377" s="89"/>
      <c r="O377" s="89"/>
      <c r="P377" s="91"/>
      <c r="Q377" s="21"/>
      <c r="R377" s="21"/>
      <c r="S377" s="22"/>
      <c r="T377" s="21"/>
      <c r="U377" s="21"/>
      <c r="V377" s="22"/>
      <c r="W377" s="23"/>
      <c r="X377" s="23"/>
      <c r="Y377" s="24"/>
      <c r="Z377" s="25">
        <f t="shared" si="36"/>
        <v>206958.37</v>
      </c>
      <c r="AA377" s="25">
        <f t="shared" si="37"/>
        <v>0</v>
      </c>
      <c r="AB377" s="26"/>
      <c r="AC377" s="26"/>
      <c r="AD377" s="26"/>
      <c r="AE377" s="26"/>
      <c r="AF377" s="27"/>
      <c r="AG377" s="26"/>
      <c r="AH377" s="26"/>
      <c r="AI377" s="26"/>
      <c r="AJ377" s="26"/>
      <c r="AK377" s="26"/>
      <c r="AL377" s="26"/>
    </row>
    <row r="378" spans="1:38" ht="13" x14ac:dyDescent="0.25">
      <c r="A378" s="174" t="str">
        <f t="shared" si="38"/>
        <v>[提取结果.xlsx]奥宝板块关联交易等事项统计表2021年-2内部关联交易</v>
      </c>
      <c r="B378" s="11">
        <v>375</v>
      </c>
      <c r="C378" s="85" t="str">
        <f t="shared" si="35"/>
        <v>4级-3级</v>
      </c>
      <c r="D378" s="85" t="s">
        <v>37</v>
      </c>
      <c r="E378" s="85" t="s">
        <v>42</v>
      </c>
      <c r="F378" s="85" t="s">
        <v>33</v>
      </c>
      <c r="G378" s="178" t="s">
        <v>332</v>
      </c>
      <c r="H378" s="87" t="s">
        <v>350</v>
      </c>
      <c r="I378" s="14" t="s">
        <v>303</v>
      </c>
      <c r="J378" s="88">
        <v>40366.589999999997</v>
      </c>
      <c r="K378" s="87"/>
      <c r="L378" s="87"/>
      <c r="M378" s="17"/>
      <c r="N378" s="89"/>
      <c r="O378" s="89"/>
      <c r="P378" s="91"/>
      <c r="Q378" s="21"/>
      <c r="R378" s="21"/>
      <c r="S378" s="22"/>
      <c r="T378" s="21"/>
      <c r="U378" s="21"/>
      <c r="V378" s="22"/>
      <c r="W378" s="23"/>
      <c r="X378" s="23"/>
      <c r="Y378" s="24"/>
      <c r="Z378" s="25">
        <f t="shared" si="36"/>
        <v>40366.589999999997</v>
      </c>
      <c r="AA378" s="25">
        <f t="shared" si="37"/>
        <v>0</v>
      </c>
      <c r="AB378" s="26"/>
      <c r="AC378" s="26"/>
      <c r="AD378" s="26"/>
      <c r="AE378" s="26"/>
      <c r="AF378" s="27"/>
      <c r="AG378" s="26"/>
      <c r="AH378" s="26"/>
      <c r="AI378" s="26"/>
      <c r="AJ378" s="26"/>
      <c r="AK378" s="26"/>
      <c r="AL378" s="26"/>
    </row>
    <row r="379" spans="1:38" ht="13" x14ac:dyDescent="0.25">
      <c r="A379" s="174" t="str">
        <f t="shared" si="38"/>
        <v>[提取结果.xlsx]奥宝板块关联交易等事项统计表2021年-2内部关联交易</v>
      </c>
      <c r="B379" s="11">
        <v>376</v>
      </c>
      <c r="C379" s="85" t="str">
        <f t="shared" si="35"/>
        <v>4级-2级</v>
      </c>
      <c r="D379" s="85" t="s">
        <v>37</v>
      </c>
      <c r="E379" s="85" t="s">
        <v>42</v>
      </c>
      <c r="F379" s="85" t="s">
        <v>29</v>
      </c>
      <c r="G379" s="178" t="s">
        <v>53</v>
      </c>
      <c r="H379" s="87" t="s">
        <v>350</v>
      </c>
      <c r="I379" s="14" t="s">
        <v>303</v>
      </c>
      <c r="J379" s="88">
        <v>1543071.6000000006</v>
      </c>
      <c r="K379" s="87"/>
      <c r="L379" s="87"/>
      <c r="M379" s="17"/>
      <c r="N379" s="89"/>
      <c r="O379" s="89"/>
      <c r="P379" s="91"/>
      <c r="Q379" s="21"/>
      <c r="R379" s="21"/>
      <c r="S379" s="22"/>
      <c r="T379" s="21"/>
      <c r="U379" s="21"/>
      <c r="V379" s="22"/>
      <c r="W379" s="23"/>
      <c r="X379" s="23"/>
      <c r="Y379" s="24"/>
      <c r="Z379" s="25">
        <f t="shared" si="36"/>
        <v>1543071.6</v>
      </c>
      <c r="AA379" s="25">
        <f t="shared" si="37"/>
        <v>0</v>
      </c>
      <c r="AB379" s="26"/>
      <c r="AC379" s="26"/>
      <c r="AD379" s="26"/>
      <c r="AE379" s="26"/>
      <c r="AF379" s="27"/>
      <c r="AG379" s="26"/>
      <c r="AH379" s="26"/>
      <c r="AI379" s="26"/>
      <c r="AJ379" s="26"/>
      <c r="AK379" s="26"/>
      <c r="AL379" s="26"/>
    </row>
    <row r="380" spans="1:38" ht="13" x14ac:dyDescent="0.25">
      <c r="A380" s="174" t="str">
        <f t="shared" si="38"/>
        <v>[提取结果.xlsx]奥宝板块关联交易等事项统计表2021年-2内部关联交易</v>
      </c>
      <c r="B380" s="11">
        <v>377</v>
      </c>
      <c r="C380" s="85" t="str">
        <f t="shared" si="35"/>
        <v>4级-2级</v>
      </c>
      <c r="D380" s="85" t="s">
        <v>37</v>
      </c>
      <c r="E380" s="85" t="s">
        <v>42</v>
      </c>
      <c r="F380" s="85" t="s">
        <v>29</v>
      </c>
      <c r="G380" s="178" t="s">
        <v>49</v>
      </c>
      <c r="H380" s="87" t="s">
        <v>350</v>
      </c>
      <c r="I380" s="14" t="s">
        <v>303</v>
      </c>
      <c r="J380" s="88">
        <v>1793296.8100000005</v>
      </c>
      <c r="K380" s="87"/>
      <c r="L380" s="87"/>
      <c r="M380" s="17"/>
      <c r="N380" s="89"/>
      <c r="O380" s="89"/>
      <c r="P380" s="91"/>
      <c r="Q380" s="21"/>
      <c r="R380" s="21"/>
      <c r="S380" s="22"/>
      <c r="T380" s="21"/>
      <c r="U380" s="21"/>
      <c r="V380" s="22"/>
      <c r="W380" s="23"/>
      <c r="X380" s="23"/>
      <c r="Y380" s="24"/>
      <c r="Z380" s="25">
        <f t="shared" si="36"/>
        <v>1793296.81</v>
      </c>
      <c r="AA380" s="25">
        <f t="shared" si="37"/>
        <v>0</v>
      </c>
      <c r="AB380" s="26"/>
      <c r="AC380" s="26"/>
      <c r="AD380" s="26"/>
      <c r="AE380" s="26"/>
      <c r="AF380" s="27"/>
      <c r="AG380" s="26"/>
      <c r="AH380" s="26"/>
      <c r="AI380" s="26"/>
      <c r="AJ380" s="26"/>
      <c r="AK380" s="26"/>
      <c r="AL380" s="26"/>
    </row>
    <row r="381" spans="1:38" ht="13" x14ac:dyDescent="0.25">
      <c r="A381" s="174" t="str">
        <f t="shared" si="38"/>
        <v>[提取结果.xlsx]奥宝板块关联交易等事项统计表2021年-2内部关联交易</v>
      </c>
      <c r="B381" s="11">
        <v>378</v>
      </c>
      <c r="C381" s="85" t="str">
        <f t="shared" si="35"/>
        <v>4级-2级</v>
      </c>
      <c r="D381" s="85" t="s">
        <v>37</v>
      </c>
      <c r="E381" s="85" t="s">
        <v>42</v>
      </c>
      <c r="F381" s="85" t="s">
        <v>29</v>
      </c>
      <c r="G381" s="178" t="s">
        <v>63</v>
      </c>
      <c r="H381" s="87" t="s">
        <v>350</v>
      </c>
      <c r="I381" s="14" t="s">
        <v>303</v>
      </c>
      <c r="J381" s="88">
        <v>1187181.8799999997</v>
      </c>
      <c r="K381" s="87"/>
      <c r="L381" s="87"/>
      <c r="M381" s="17"/>
      <c r="N381" s="89"/>
      <c r="O381" s="89"/>
      <c r="P381" s="91"/>
      <c r="Q381" s="21"/>
      <c r="R381" s="21"/>
      <c r="S381" s="22"/>
      <c r="T381" s="21"/>
      <c r="U381" s="21"/>
      <c r="V381" s="22"/>
      <c r="W381" s="23"/>
      <c r="X381" s="23"/>
      <c r="Y381" s="24"/>
      <c r="Z381" s="25">
        <f t="shared" si="36"/>
        <v>1187181.8799999999</v>
      </c>
      <c r="AA381" s="25">
        <f t="shared" si="37"/>
        <v>0</v>
      </c>
      <c r="AB381" s="26"/>
      <c r="AC381" s="26"/>
      <c r="AD381" s="26"/>
      <c r="AE381" s="26"/>
      <c r="AF381" s="27"/>
      <c r="AG381" s="26"/>
      <c r="AH381" s="26"/>
      <c r="AI381" s="26"/>
      <c r="AJ381" s="26"/>
      <c r="AK381" s="26"/>
      <c r="AL381" s="26"/>
    </row>
    <row r="382" spans="1:38" ht="13" x14ac:dyDescent="0.25">
      <c r="A382" s="174" t="str">
        <f t="shared" si="38"/>
        <v>[提取结果.xlsx]奥宝板块关联交易等事项统计表2021年-2内部关联交易</v>
      </c>
      <c r="B382" s="11">
        <v>379</v>
      </c>
      <c r="C382" s="85" t="str">
        <f t="shared" si="35"/>
        <v>4级-2级</v>
      </c>
      <c r="D382" s="85" t="s">
        <v>37</v>
      </c>
      <c r="E382" s="85" t="s">
        <v>42</v>
      </c>
      <c r="F382" s="85" t="s">
        <v>29</v>
      </c>
      <c r="G382" s="178" t="s">
        <v>52</v>
      </c>
      <c r="H382" s="87" t="s">
        <v>350</v>
      </c>
      <c r="I382" s="14" t="s">
        <v>303</v>
      </c>
      <c r="J382" s="88">
        <v>848252.67999999993</v>
      </c>
      <c r="K382" s="87"/>
      <c r="L382" s="87"/>
      <c r="M382" s="17"/>
      <c r="N382" s="89"/>
      <c r="O382" s="89"/>
      <c r="P382" s="91"/>
      <c r="Q382" s="21"/>
      <c r="R382" s="21"/>
      <c r="S382" s="22"/>
      <c r="T382" s="21"/>
      <c r="U382" s="21"/>
      <c r="V382" s="22"/>
      <c r="W382" s="23"/>
      <c r="X382" s="23"/>
      <c r="Y382" s="24"/>
      <c r="Z382" s="25">
        <f t="shared" si="36"/>
        <v>848252.68</v>
      </c>
      <c r="AA382" s="25">
        <f t="shared" si="37"/>
        <v>0</v>
      </c>
      <c r="AB382" s="26"/>
      <c r="AC382" s="26"/>
      <c r="AD382" s="26"/>
      <c r="AE382" s="26"/>
      <c r="AF382" s="27"/>
      <c r="AG382" s="26"/>
      <c r="AH382" s="26"/>
      <c r="AI382" s="26"/>
      <c r="AJ382" s="26"/>
      <c r="AK382" s="26"/>
      <c r="AL382" s="26"/>
    </row>
    <row r="383" spans="1:38" ht="13" x14ac:dyDescent="0.25">
      <c r="A383" s="174" t="str">
        <f t="shared" si="38"/>
        <v>[提取结果.xlsx]奥宝板块关联交易等事项统计表2021年-2内部关联交易</v>
      </c>
      <c r="B383" s="11">
        <v>380</v>
      </c>
      <c r="C383" s="85" t="str">
        <f t="shared" si="35"/>
        <v>4级-2级</v>
      </c>
      <c r="D383" s="85" t="s">
        <v>37</v>
      </c>
      <c r="E383" s="85" t="s">
        <v>42</v>
      </c>
      <c r="F383" s="85" t="s">
        <v>29</v>
      </c>
      <c r="G383" s="178" t="s">
        <v>48</v>
      </c>
      <c r="H383" s="87" t="s">
        <v>350</v>
      </c>
      <c r="I383" s="14" t="s">
        <v>303</v>
      </c>
      <c r="J383" s="88">
        <v>104347.78999999998</v>
      </c>
      <c r="K383" s="87"/>
      <c r="L383" s="87"/>
      <c r="M383" s="17"/>
      <c r="N383" s="89"/>
      <c r="O383" s="89"/>
      <c r="P383" s="91"/>
      <c r="Q383" s="21"/>
      <c r="R383" s="21"/>
      <c r="S383" s="22"/>
      <c r="T383" s="21"/>
      <c r="U383" s="21"/>
      <c r="V383" s="22"/>
      <c r="W383" s="23"/>
      <c r="X383" s="23"/>
      <c r="Y383" s="24"/>
      <c r="Z383" s="25">
        <f t="shared" si="36"/>
        <v>104347.79</v>
      </c>
      <c r="AA383" s="25">
        <f t="shared" si="37"/>
        <v>0</v>
      </c>
      <c r="AB383" s="26"/>
      <c r="AC383" s="26"/>
      <c r="AD383" s="26"/>
      <c r="AE383" s="26"/>
      <c r="AF383" s="27"/>
      <c r="AG383" s="26"/>
      <c r="AH383" s="26"/>
      <c r="AI383" s="26"/>
      <c r="AJ383" s="26"/>
      <c r="AK383" s="26"/>
      <c r="AL383" s="26"/>
    </row>
    <row r="384" spans="1:38" ht="13" x14ac:dyDescent="0.25">
      <c r="A384" s="174" t="str">
        <f t="shared" si="38"/>
        <v>[提取结果.xlsx]奥宝板块关联交易等事项统计表2021年-2内部关联交易</v>
      </c>
      <c r="B384" s="11">
        <v>381</v>
      </c>
      <c r="C384" s="85" t="str">
        <f t="shared" si="35"/>
        <v>4级-2级</v>
      </c>
      <c r="D384" s="85" t="s">
        <v>37</v>
      </c>
      <c r="E384" s="85" t="s">
        <v>42</v>
      </c>
      <c r="F384" s="85" t="s">
        <v>29</v>
      </c>
      <c r="G384" s="178" t="s">
        <v>215</v>
      </c>
      <c r="H384" s="87" t="s">
        <v>350</v>
      </c>
      <c r="I384" s="14" t="s">
        <v>303</v>
      </c>
      <c r="J384" s="88">
        <v>141976.47999999998</v>
      </c>
      <c r="K384" s="87"/>
      <c r="L384" s="87"/>
      <c r="M384" s="17"/>
      <c r="N384" s="89"/>
      <c r="O384" s="90"/>
      <c r="P384" s="91"/>
      <c r="Q384" s="21"/>
      <c r="R384" s="21"/>
      <c r="S384" s="22"/>
      <c r="T384" s="21"/>
      <c r="U384" s="21"/>
      <c r="V384" s="22"/>
      <c r="W384" s="23"/>
      <c r="X384" s="23"/>
      <c r="Y384" s="24"/>
      <c r="Z384" s="25">
        <f t="shared" si="36"/>
        <v>141976.48000000001</v>
      </c>
      <c r="AA384" s="25">
        <f t="shared" si="37"/>
        <v>0</v>
      </c>
      <c r="AB384" s="26"/>
      <c r="AC384" s="26"/>
      <c r="AD384" s="26"/>
      <c r="AE384" s="26"/>
      <c r="AF384" s="27"/>
      <c r="AG384" s="26"/>
      <c r="AH384" s="26"/>
      <c r="AI384" s="26"/>
      <c r="AJ384" s="26"/>
      <c r="AK384" s="26"/>
      <c r="AL384" s="26"/>
    </row>
    <row r="385" spans="1:38" ht="13" x14ac:dyDescent="0.25">
      <c r="A385" s="174" t="str">
        <f t="shared" si="38"/>
        <v>[提取结果.xlsx]奥宝板块关联交易等事项统计表2021年-2内部关联交易</v>
      </c>
      <c r="B385" s="11">
        <v>382</v>
      </c>
      <c r="C385" s="85" t="str">
        <f t="shared" si="35"/>
        <v>4级-2级</v>
      </c>
      <c r="D385" s="85" t="s">
        <v>37</v>
      </c>
      <c r="E385" s="85" t="s">
        <v>42</v>
      </c>
      <c r="F385" s="85" t="s">
        <v>29</v>
      </c>
      <c r="G385" s="178" t="s">
        <v>357</v>
      </c>
      <c r="H385" s="87" t="s">
        <v>350</v>
      </c>
      <c r="I385" s="14" t="s">
        <v>303</v>
      </c>
      <c r="J385" s="88">
        <v>44321.909999999989</v>
      </c>
      <c r="K385" s="87"/>
      <c r="L385" s="87"/>
      <c r="M385" s="17"/>
      <c r="N385" s="89"/>
      <c r="O385" s="90"/>
      <c r="P385" s="91"/>
      <c r="Q385" s="21"/>
      <c r="R385" s="21"/>
      <c r="S385" s="22"/>
      <c r="T385" s="21"/>
      <c r="U385" s="21"/>
      <c r="V385" s="22"/>
      <c r="W385" s="23"/>
      <c r="X385" s="23"/>
      <c r="Y385" s="24"/>
      <c r="Z385" s="25">
        <f t="shared" si="36"/>
        <v>44321.91</v>
      </c>
      <c r="AA385" s="25">
        <f t="shared" si="37"/>
        <v>0</v>
      </c>
      <c r="AB385" s="26"/>
      <c r="AC385" s="26"/>
      <c r="AD385" s="26"/>
      <c r="AE385" s="26"/>
      <c r="AF385" s="27"/>
      <c r="AG385" s="26"/>
      <c r="AH385" s="26"/>
      <c r="AI385" s="26"/>
      <c r="AJ385" s="26"/>
      <c r="AK385" s="26"/>
      <c r="AL385" s="26"/>
    </row>
    <row r="386" spans="1:38" ht="13" x14ac:dyDescent="0.25">
      <c r="A386" s="174" t="str">
        <f t="shared" si="38"/>
        <v>[提取结果.xlsx]奥宝板块关联交易等事项统计表2021年-2内部关联交易</v>
      </c>
      <c r="B386" s="11">
        <v>383</v>
      </c>
      <c r="C386" s="85" t="str">
        <f t="shared" si="35"/>
        <v>4级-3级</v>
      </c>
      <c r="D386" s="85" t="s">
        <v>37</v>
      </c>
      <c r="E386" s="85" t="s">
        <v>42</v>
      </c>
      <c r="F386" s="85" t="s">
        <v>33</v>
      </c>
      <c r="G386" s="178" t="s">
        <v>358</v>
      </c>
      <c r="H386" s="87" t="s">
        <v>350</v>
      </c>
      <c r="I386" s="14" t="s">
        <v>303</v>
      </c>
      <c r="J386" s="88">
        <v>6883.02</v>
      </c>
      <c r="K386" s="87"/>
      <c r="L386" s="87"/>
      <c r="M386" s="17"/>
      <c r="N386" s="89"/>
      <c r="O386" s="89"/>
      <c r="P386" s="91"/>
      <c r="Q386" s="21"/>
      <c r="R386" s="21"/>
      <c r="S386" s="22"/>
      <c r="T386" s="21"/>
      <c r="U386" s="21"/>
      <c r="V386" s="22"/>
      <c r="W386" s="23"/>
      <c r="X386" s="23"/>
      <c r="Y386" s="24"/>
      <c r="Z386" s="25">
        <f t="shared" si="36"/>
        <v>6883.02</v>
      </c>
      <c r="AA386" s="25">
        <f t="shared" si="37"/>
        <v>0</v>
      </c>
      <c r="AB386" s="26"/>
      <c r="AC386" s="26"/>
      <c r="AD386" s="26"/>
      <c r="AE386" s="26"/>
      <c r="AF386" s="27"/>
      <c r="AG386" s="26"/>
      <c r="AH386" s="26"/>
      <c r="AI386" s="26"/>
      <c r="AJ386" s="26"/>
      <c r="AK386" s="26"/>
      <c r="AL386" s="26"/>
    </row>
    <row r="387" spans="1:38" ht="13" x14ac:dyDescent="0.25">
      <c r="A387" s="174" t="str">
        <f t="shared" si="38"/>
        <v>[提取结果.xlsx]奥宝板块关联交易等事项统计表2021年-2内部关联交易</v>
      </c>
      <c r="B387" s="11">
        <v>384</v>
      </c>
      <c r="C387" s="85" t="str">
        <f t="shared" si="35"/>
        <v>4级-2级</v>
      </c>
      <c r="D387" s="85" t="s">
        <v>37</v>
      </c>
      <c r="E387" s="85" t="s">
        <v>42</v>
      </c>
      <c r="F387" s="85" t="s">
        <v>29</v>
      </c>
      <c r="G387" s="178" t="s">
        <v>301</v>
      </c>
      <c r="H387" s="87" t="s">
        <v>350</v>
      </c>
      <c r="I387" s="14" t="s">
        <v>303</v>
      </c>
      <c r="J387" s="88">
        <v>130043.80000000002</v>
      </c>
      <c r="K387" s="87"/>
      <c r="L387" s="87"/>
      <c r="M387" s="17"/>
      <c r="N387" s="89"/>
      <c r="O387" s="89"/>
      <c r="P387" s="91"/>
      <c r="Q387" s="21"/>
      <c r="R387" s="21"/>
      <c r="S387" s="22"/>
      <c r="T387" s="21"/>
      <c r="U387" s="21"/>
      <c r="V387" s="22"/>
      <c r="W387" s="23"/>
      <c r="X387" s="23"/>
      <c r="Y387" s="24"/>
      <c r="Z387" s="25">
        <f t="shared" si="36"/>
        <v>130043.8</v>
      </c>
      <c r="AA387" s="25">
        <f t="shared" si="37"/>
        <v>0</v>
      </c>
      <c r="AB387" s="26"/>
      <c r="AC387" s="26"/>
      <c r="AD387" s="26"/>
      <c r="AE387" s="26"/>
      <c r="AF387" s="27"/>
      <c r="AG387" s="26"/>
      <c r="AH387" s="26"/>
      <c r="AI387" s="26"/>
      <c r="AJ387" s="26"/>
      <c r="AK387" s="26"/>
      <c r="AL387" s="26"/>
    </row>
    <row r="388" spans="1:38" ht="13" x14ac:dyDescent="0.25">
      <c r="A388" s="174" t="str">
        <f t="shared" si="38"/>
        <v>[提取结果.xlsx]奥宝板块关联交易等事项统计表2021年-2内部关联交易</v>
      </c>
      <c r="B388" s="11">
        <v>385</v>
      </c>
      <c r="C388" s="85" t="str">
        <f t="shared" ref="C388:C451" si="39">TEXT(D388,"000")&amp;"-"&amp;TEXT(F388,"000")</f>
        <v>4级-3级</v>
      </c>
      <c r="D388" s="85" t="s">
        <v>37</v>
      </c>
      <c r="E388" s="85" t="s">
        <v>42</v>
      </c>
      <c r="F388" s="85" t="s">
        <v>33</v>
      </c>
      <c r="G388" s="178" t="s">
        <v>309</v>
      </c>
      <c r="H388" s="87" t="s">
        <v>350</v>
      </c>
      <c r="I388" s="14" t="s">
        <v>303</v>
      </c>
      <c r="J388" s="88">
        <v>254500.32</v>
      </c>
      <c r="K388" s="87"/>
      <c r="L388" s="87"/>
      <c r="M388" s="17"/>
      <c r="N388" s="89"/>
      <c r="O388" s="89"/>
      <c r="P388" s="91"/>
      <c r="Q388" s="21"/>
      <c r="R388" s="21"/>
      <c r="S388" s="22"/>
      <c r="T388" s="21"/>
      <c r="U388" s="21"/>
      <c r="V388" s="22"/>
      <c r="W388" s="23"/>
      <c r="X388" s="23"/>
      <c r="Y388" s="24"/>
      <c r="Z388" s="25">
        <f t="shared" si="36"/>
        <v>254500.32</v>
      </c>
      <c r="AA388" s="25">
        <f t="shared" si="37"/>
        <v>0</v>
      </c>
      <c r="AB388" s="26"/>
      <c r="AC388" s="26"/>
      <c r="AD388" s="26"/>
      <c r="AE388" s="26"/>
      <c r="AF388" s="27"/>
      <c r="AG388" s="26"/>
      <c r="AH388" s="26"/>
      <c r="AI388" s="26"/>
      <c r="AJ388" s="26"/>
      <c r="AK388" s="26"/>
      <c r="AL388" s="26"/>
    </row>
    <row r="389" spans="1:38" ht="13" x14ac:dyDescent="0.25">
      <c r="A389" s="174" t="str">
        <f t="shared" si="38"/>
        <v>[提取结果.xlsx]奥宝板块关联交易等事项统计表2021年-2内部关联交易</v>
      </c>
      <c r="B389" s="11">
        <v>386</v>
      </c>
      <c r="C389" s="85" t="str">
        <f t="shared" si="39"/>
        <v>4级-5级</v>
      </c>
      <c r="D389" s="85" t="s">
        <v>37</v>
      </c>
      <c r="E389" s="85" t="s">
        <v>42</v>
      </c>
      <c r="F389" s="85" t="s">
        <v>359</v>
      </c>
      <c r="G389" s="178" t="s">
        <v>360</v>
      </c>
      <c r="H389" s="87" t="s">
        <v>350</v>
      </c>
      <c r="I389" s="14" t="s">
        <v>303</v>
      </c>
      <c r="J389" s="88">
        <v>34225.950000000004</v>
      </c>
      <c r="K389" s="87"/>
      <c r="L389" s="87"/>
      <c r="M389" s="17"/>
      <c r="N389" s="89"/>
      <c r="O389" s="89"/>
      <c r="P389" s="91"/>
      <c r="Q389" s="21"/>
      <c r="R389" s="21"/>
      <c r="S389" s="22"/>
      <c r="T389" s="21"/>
      <c r="U389" s="21"/>
      <c r="V389" s="22"/>
      <c r="W389" s="23"/>
      <c r="X389" s="23"/>
      <c r="Y389" s="24"/>
      <c r="Z389" s="25">
        <f t="shared" si="36"/>
        <v>34225.949999999997</v>
      </c>
      <c r="AA389" s="25">
        <f t="shared" si="37"/>
        <v>0</v>
      </c>
      <c r="AB389" s="26"/>
      <c r="AC389" s="26"/>
      <c r="AD389" s="26"/>
      <c r="AE389" s="26"/>
      <c r="AF389" s="27"/>
      <c r="AG389" s="26"/>
      <c r="AH389" s="26"/>
      <c r="AI389" s="26"/>
      <c r="AJ389" s="26"/>
      <c r="AK389" s="26"/>
      <c r="AL389" s="26"/>
    </row>
    <row r="390" spans="1:38" ht="13" x14ac:dyDescent="0.25">
      <c r="A390" s="174" t="str">
        <f t="shared" si="38"/>
        <v>[提取结果.xlsx]奥宝板块关联交易等事项统计表2021年-2内部关联交易</v>
      </c>
      <c r="B390" s="11">
        <v>387</v>
      </c>
      <c r="C390" s="85" t="str">
        <f t="shared" si="39"/>
        <v>4级-2级</v>
      </c>
      <c r="D390" s="85" t="s">
        <v>37</v>
      </c>
      <c r="E390" s="85" t="s">
        <v>42</v>
      </c>
      <c r="F390" s="85" t="s">
        <v>29</v>
      </c>
      <c r="G390" s="178" t="s">
        <v>361</v>
      </c>
      <c r="H390" s="87" t="s">
        <v>350</v>
      </c>
      <c r="I390" s="14" t="s">
        <v>303</v>
      </c>
      <c r="J390" s="88">
        <v>2674254.7800000003</v>
      </c>
      <c r="K390" s="87"/>
      <c r="L390" s="87"/>
      <c r="M390" s="17"/>
      <c r="N390" s="89"/>
      <c r="O390" s="89"/>
      <c r="P390" s="91"/>
      <c r="Q390" s="21"/>
      <c r="R390" s="21"/>
      <c r="S390" s="22"/>
      <c r="T390" s="21"/>
      <c r="U390" s="21"/>
      <c r="V390" s="22"/>
      <c r="W390" s="23"/>
      <c r="X390" s="23"/>
      <c r="Y390" s="24"/>
      <c r="Z390" s="25">
        <f t="shared" si="36"/>
        <v>2674254.7799999998</v>
      </c>
      <c r="AA390" s="25">
        <f t="shared" si="37"/>
        <v>0</v>
      </c>
      <c r="AB390" s="26"/>
      <c r="AC390" s="26"/>
      <c r="AD390" s="26"/>
      <c r="AE390" s="26"/>
      <c r="AF390" s="27"/>
      <c r="AG390" s="26"/>
      <c r="AH390" s="26"/>
      <c r="AI390" s="26"/>
      <c r="AJ390" s="26"/>
      <c r="AK390" s="26"/>
      <c r="AL390" s="26"/>
    </row>
    <row r="391" spans="1:38" ht="13" x14ac:dyDescent="0.25">
      <c r="A391" s="174" t="str">
        <f t="shared" si="38"/>
        <v>[提取结果.xlsx]奥宝板块关联交易等事项统计表2021年-2内部关联交易</v>
      </c>
      <c r="B391" s="11">
        <v>388</v>
      </c>
      <c r="C391" s="85" t="str">
        <f t="shared" si="39"/>
        <v>4级-3级</v>
      </c>
      <c r="D391" s="85" t="s">
        <v>37</v>
      </c>
      <c r="E391" s="85" t="s">
        <v>42</v>
      </c>
      <c r="F391" s="85" t="s">
        <v>33</v>
      </c>
      <c r="G391" s="178" t="s">
        <v>362</v>
      </c>
      <c r="H391" s="87" t="s">
        <v>350</v>
      </c>
      <c r="I391" s="14" t="s">
        <v>303</v>
      </c>
      <c r="J391" s="88">
        <v>27143.14</v>
      </c>
      <c r="K391" s="87"/>
      <c r="L391" s="87"/>
      <c r="M391" s="17"/>
      <c r="N391" s="89"/>
      <c r="O391" s="89"/>
      <c r="P391" s="91"/>
      <c r="Q391" s="21"/>
      <c r="R391" s="21"/>
      <c r="S391" s="22"/>
      <c r="T391" s="21"/>
      <c r="U391" s="21"/>
      <c r="V391" s="22"/>
      <c r="W391" s="23"/>
      <c r="X391" s="23"/>
      <c r="Y391" s="24"/>
      <c r="Z391" s="25">
        <f t="shared" si="36"/>
        <v>27143.14</v>
      </c>
      <c r="AA391" s="25">
        <f t="shared" si="37"/>
        <v>0</v>
      </c>
      <c r="AB391" s="26"/>
      <c r="AC391" s="26"/>
      <c r="AD391" s="26"/>
      <c r="AE391" s="26"/>
      <c r="AF391" s="27"/>
      <c r="AG391" s="26"/>
      <c r="AH391" s="26"/>
      <c r="AI391" s="26"/>
      <c r="AJ391" s="26"/>
      <c r="AK391" s="26"/>
      <c r="AL391" s="26"/>
    </row>
    <row r="392" spans="1:38" ht="13" x14ac:dyDescent="0.25">
      <c r="A392" s="174" t="str">
        <f t="shared" si="38"/>
        <v>[提取结果.xlsx]奥宝板块关联交易等事项统计表2021年-2内部关联交易</v>
      </c>
      <c r="B392" s="11">
        <v>389</v>
      </c>
      <c r="C392" s="85" t="str">
        <f t="shared" si="39"/>
        <v>4级-2级</v>
      </c>
      <c r="D392" s="85" t="s">
        <v>37</v>
      </c>
      <c r="E392" s="85" t="s">
        <v>42</v>
      </c>
      <c r="F392" s="85" t="s">
        <v>29</v>
      </c>
      <c r="G392" s="178" t="s">
        <v>363</v>
      </c>
      <c r="H392" s="87" t="s">
        <v>350</v>
      </c>
      <c r="I392" s="14" t="s">
        <v>303</v>
      </c>
      <c r="J392" s="88">
        <v>699296.00999999989</v>
      </c>
      <c r="K392" s="87"/>
      <c r="L392" s="87"/>
      <c r="M392" s="17"/>
      <c r="N392" s="89"/>
      <c r="O392" s="89"/>
      <c r="P392" s="91"/>
      <c r="Q392" s="21"/>
      <c r="R392" s="21"/>
      <c r="S392" s="22"/>
      <c r="T392" s="21"/>
      <c r="U392" s="21"/>
      <c r="V392" s="22"/>
      <c r="W392" s="23"/>
      <c r="X392" s="23"/>
      <c r="Y392" s="24"/>
      <c r="Z392" s="25">
        <f t="shared" si="36"/>
        <v>699296.01</v>
      </c>
      <c r="AA392" s="25">
        <f t="shared" si="37"/>
        <v>0</v>
      </c>
      <c r="AB392" s="26"/>
      <c r="AC392" s="26"/>
      <c r="AD392" s="26"/>
      <c r="AE392" s="26"/>
      <c r="AF392" s="27"/>
      <c r="AG392" s="26"/>
      <c r="AH392" s="26"/>
      <c r="AI392" s="26"/>
      <c r="AJ392" s="26"/>
      <c r="AK392" s="26"/>
      <c r="AL392" s="26"/>
    </row>
    <row r="393" spans="1:38" ht="13" x14ac:dyDescent="0.25">
      <c r="A393" s="174" t="str">
        <f t="shared" si="38"/>
        <v>[提取结果.xlsx]奥宝板块关联交易等事项统计表2021年-2内部关联交易</v>
      </c>
      <c r="B393" s="11">
        <v>390</v>
      </c>
      <c r="C393" s="85" t="str">
        <f t="shared" si="39"/>
        <v>4级-2级</v>
      </c>
      <c r="D393" s="85" t="s">
        <v>37</v>
      </c>
      <c r="E393" s="85" t="s">
        <v>42</v>
      </c>
      <c r="F393" s="85" t="s">
        <v>29</v>
      </c>
      <c r="G393" s="178" t="s">
        <v>259</v>
      </c>
      <c r="H393" s="87" t="s">
        <v>350</v>
      </c>
      <c r="I393" s="14" t="s">
        <v>303</v>
      </c>
      <c r="J393" s="88">
        <v>259552.51999999996</v>
      </c>
      <c r="K393" s="87"/>
      <c r="L393" s="87"/>
      <c r="M393" s="17"/>
      <c r="N393" s="89"/>
      <c r="O393" s="89"/>
      <c r="P393" s="91"/>
      <c r="Q393" s="21"/>
      <c r="R393" s="21"/>
      <c r="S393" s="22"/>
      <c r="T393" s="21"/>
      <c r="U393" s="21"/>
      <c r="V393" s="22"/>
      <c r="W393" s="23"/>
      <c r="X393" s="23"/>
      <c r="Y393" s="24"/>
      <c r="Z393" s="25">
        <f t="shared" si="36"/>
        <v>259552.52</v>
      </c>
      <c r="AA393" s="25">
        <f t="shared" si="37"/>
        <v>0</v>
      </c>
      <c r="AB393" s="26"/>
      <c r="AC393" s="26"/>
      <c r="AD393" s="26"/>
      <c r="AE393" s="26"/>
      <c r="AF393" s="27"/>
      <c r="AG393" s="26"/>
      <c r="AH393" s="26"/>
      <c r="AI393" s="26"/>
      <c r="AJ393" s="26"/>
      <c r="AK393" s="26"/>
      <c r="AL393" s="26"/>
    </row>
    <row r="394" spans="1:38" ht="13" x14ac:dyDescent="0.25">
      <c r="A394" s="174" t="str">
        <f t="shared" si="38"/>
        <v>[提取结果.xlsx]奥宝板块关联交易等事项统计表2021年-2内部关联交易</v>
      </c>
      <c r="B394" s="11">
        <v>391</v>
      </c>
      <c r="C394" s="85" t="str">
        <f t="shared" si="39"/>
        <v>4级-2级</v>
      </c>
      <c r="D394" s="85" t="s">
        <v>37</v>
      </c>
      <c r="E394" s="85" t="s">
        <v>42</v>
      </c>
      <c r="F394" s="85" t="s">
        <v>29</v>
      </c>
      <c r="G394" s="178" t="s">
        <v>364</v>
      </c>
      <c r="H394" s="87" t="s">
        <v>350</v>
      </c>
      <c r="I394" s="14" t="s">
        <v>303</v>
      </c>
      <c r="J394" s="88">
        <v>106017.27</v>
      </c>
      <c r="K394" s="87"/>
      <c r="L394" s="87"/>
      <c r="M394" s="17"/>
      <c r="N394" s="89"/>
      <c r="O394" s="89"/>
      <c r="P394" s="91"/>
      <c r="Q394" s="21"/>
      <c r="R394" s="21"/>
      <c r="S394" s="22"/>
      <c r="T394" s="21"/>
      <c r="U394" s="21"/>
      <c r="V394" s="22"/>
      <c r="W394" s="23"/>
      <c r="X394" s="23"/>
      <c r="Y394" s="24"/>
      <c r="Z394" s="25">
        <f t="shared" si="36"/>
        <v>106017.27</v>
      </c>
      <c r="AA394" s="25">
        <f t="shared" si="37"/>
        <v>0</v>
      </c>
      <c r="AB394" s="26"/>
      <c r="AC394" s="26"/>
      <c r="AD394" s="26"/>
      <c r="AE394" s="26"/>
      <c r="AF394" s="27"/>
      <c r="AG394" s="26"/>
      <c r="AH394" s="26"/>
      <c r="AI394" s="26"/>
      <c r="AJ394" s="26"/>
      <c r="AK394" s="26"/>
      <c r="AL394" s="26"/>
    </row>
    <row r="395" spans="1:38" ht="13" x14ac:dyDescent="0.25">
      <c r="A395" s="174" t="str">
        <f t="shared" si="38"/>
        <v>[提取结果.xlsx]奥宝板块关联交易等事项统计表2021年-2内部关联交易</v>
      </c>
      <c r="B395" s="11">
        <v>392</v>
      </c>
      <c r="C395" s="85" t="str">
        <f t="shared" si="39"/>
        <v>4级-3级</v>
      </c>
      <c r="D395" s="85" t="s">
        <v>37</v>
      </c>
      <c r="E395" s="85" t="s">
        <v>42</v>
      </c>
      <c r="F395" s="85" t="s">
        <v>33</v>
      </c>
      <c r="G395" s="178" t="s">
        <v>114</v>
      </c>
      <c r="H395" s="87" t="s">
        <v>350</v>
      </c>
      <c r="I395" s="14" t="s">
        <v>303</v>
      </c>
      <c r="J395" s="88">
        <v>10890.83</v>
      </c>
      <c r="K395" s="87"/>
      <c r="L395" s="87"/>
      <c r="M395" s="17"/>
      <c r="N395" s="89"/>
      <c r="O395" s="90"/>
      <c r="P395" s="91"/>
      <c r="Q395" s="21"/>
      <c r="R395" s="21"/>
      <c r="S395" s="22"/>
      <c r="T395" s="21"/>
      <c r="U395" s="21"/>
      <c r="V395" s="22"/>
      <c r="W395" s="23"/>
      <c r="X395" s="23"/>
      <c r="Y395" s="24"/>
      <c r="Z395" s="25">
        <f t="shared" si="36"/>
        <v>10890.83</v>
      </c>
      <c r="AA395" s="25">
        <f t="shared" si="37"/>
        <v>0</v>
      </c>
      <c r="AB395" s="26"/>
      <c r="AC395" s="26"/>
      <c r="AD395" s="26"/>
      <c r="AE395" s="26"/>
      <c r="AF395" s="27"/>
      <c r="AG395" s="26"/>
      <c r="AH395" s="26"/>
      <c r="AI395" s="26"/>
      <c r="AJ395" s="26"/>
      <c r="AK395" s="26"/>
      <c r="AL395" s="26"/>
    </row>
    <row r="396" spans="1:38" ht="13" x14ac:dyDescent="0.25">
      <c r="A396" s="174" t="str">
        <f t="shared" si="38"/>
        <v>[提取结果.xlsx]奥宝板块关联交易等事项统计表2021年-2内部关联交易</v>
      </c>
      <c r="B396" s="11">
        <v>393</v>
      </c>
      <c r="C396" s="85" t="str">
        <f t="shared" si="39"/>
        <v>4级-4级</v>
      </c>
      <c r="D396" s="85" t="s">
        <v>37</v>
      </c>
      <c r="E396" s="85" t="s">
        <v>42</v>
      </c>
      <c r="F396" s="85" t="s">
        <v>37</v>
      </c>
      <c r="G396" s="178" t="s">
        <v>66</v>
      </c>
      <c r="H396" s="92" t="s">
        <v>351</v>
      </c>
      <c r="I396" s="14" t="s">
        <v>122</v>
      </c>
      <c r="J396" s="88">
        <v>4377794.0400000038</v>
      </c>
      <c r="K396" s="87"/>
      <c r="L396" s="87"/>
      <c r="M396" s="17"/>
      <c r="N396" s="89"/>
      <c r="O396" s="90"/>
      <c r="P396" s="91"/>
      <c r="Q396" s="21"/>
      <c r="R396" s="21"/>
      <c r="S396" s="22"/>
      <c r="T396" s="21"/>
      <c r="U396" s="21"/>
      <c r="V396" s="22"/>
      <c r="W396" s="23"/>
      <c r="X396" s="23"/>
      <c r="Y396" s="24"/>
      <c r="Z396" s="25">
        <f t="shared" si="36"/>
        <v>4377794.04</v>
      </c>
      <c r="AA396" s="25">
        <f t="shared" si="37"/>
        <v>0</v>
      </c>
      <c r="AB396" s="26"/>
      <c r="AC396" s="26"/>
      <c r="AD396" s="26"/>
      <c r="AE396" s="26"/>
      <c r="AF396" s="27"/>
      <c r="AG396" s="26"/>
      <c r="AH396" s="26"/>
      <c r="AI396" s="26"/>
      <c r="AJ396" s="26"/>
      <c r="AK396" s="26"/>
      <c r="AL396" s="26"/>
    </row>
    <row r="397" spans="1:38" ht="13" x14ac:dyDescent="0.25">
      <c r="A397" s="174" t="str">
        <f t="shared" si="38"/>
        <v>[提取结果.xlsx]奥宝板块关联交易等事项统计表2021年-2内部关联交易</v>
      </c>
      <c r="B397" s="11">
        <v>394</v>
      </c>
      <c r="C397" s="85" t="str">
        <f t="shared" si="39"/>
        <v>4级-2级</v>
      </c>
      <c r="D397" s="85" t="s">
        <v>37</v>
      </c>
      <c r="E397" s="85" t="s">
        <v>42</v>
      </c>
      <c r="F397" s="85" t="s">
        <v>29</v>
      </c>
      <c r="G397" s="178" t="s">
        <v>54</v>
      </c>
      <c r="H397" s="87" t="s">
        <v>350</v>
      </c>
      <c r="I397" s="14" t="s">
        <v>303</v>
      </c>
      <c r="J397" s="88">
        <v>260913.59</v>
      </c>
      <c r="K397" s="87"/>
      <c r="L397" s="87"/>
      <c r="M397" s="17"/>
      <c r="N397" s="89"/>
      <c r="O397" s="89"/>
      <c r="P397" s="91"/>
      <c r="Q397" s="21"/>
      <c r="R397" s="21"/>
      <c r="S397" s="22"/>
      <c r="T397" s="21"/>
      <c r="U397" s="21"/>
      <c r="V397" s="22"/>
      <c r="W397" s="23"/>
      <c r="X397" s="23"/>
      <c r="Y397" s="24"/>
      <c r="Z397" s="25">
        <f t="shared" si="36"/>
        <v>260913.59</v>
      </c>
      <c r="AA397" s="25">
        <f t="shared" si="37"/>
        <v>0</v>
      </c>
      <c r="AB397" s="26"/>
      <c r="AC397" s="26"/>
      <c r="AD397" s="26"/>
      <c r="AE397" s="26"/>
      <c r="AF397" s="27"/>
      <c r="AG397" s="26"/>
      <c r="AH397" s="26"/>
      <c r="AI397" s="26"/>
      <c r="AJ397" s="26"/>
      <c r="AK397" s="26"/>
      <c r="AL397" s="26"/>
    </row>
    <row r="398" spans="1:38" ht="13" x14ac:dyDescent="0.25">
      <c r="A398" s="174" t="str">
        <f t="shared" si="38"/>
        <v>[提取结果.xlsx]奥宝板块关联交易等事项统计表2021年-2内部关联交易</v>
      </c>
      <c r="B398" s="11">
        <v>395</v>
      </c>
      <c r="C398" s="85" t="str">
        <f t="shared" si="39"/>
        <v>4级-3级</v>
      </c>
      <c r="D398" s="85" t="s">
        <v>37</v>
      </c>
      <c r="E398" s="85" t="s">
        <v>42</v>
      </c>
      <c r="F398" s="85" t="s">
        <v>33</v>
      </c>
      <c r="G398" s="178" t="s">
        <v>34</v>
      </c>
      <c r="H398" s="87" t="s">
        <v>350</v>
      </c>
      <c r="I398" s="14" t="s">
        <v>303</v>
      </c>
      <c r="J398" s="88">
        <v>43919.880000000026</v>
      </c>
      <c r="K398" s="87"/>
      <c r="L398" s="87"/>
      <c r="M398" s="17"/>
      <c r="N398" s="89"/>
      <c r="O398" s="89"/>
      <c r="P398" s="91"/>
      <c r="Q398" s="21"/>
      <c r="R398" s="21"/>
      <c r="S398" s="22"/>
      <c r="T398" s="21"/>
      <c r="U398" s="21"/>
      <c r="V398" s="22"/>
      <c r="W398" s="23"/>
      <c r="X398" s="23"/>
      <c r="Y398" s="24"/>
      <c r="Z398" s="25">
        <f t="shared" si="36"/>
        <v>43919.88</v>
      </c>
      <c r="AA398" s="25">
        <f t="shared" si="37"/>
        <v>0</v>
      </c>
      <c r="AB398" s="26"/>
      <c r="AC398" s="26"/>
      <c r="AD398" s="26"/>
      <c r="AE398" s="26"/>
      <c r="AF398" s="27"/>
      <c r="AG398" s="26"/>
      <c r="AH398" s="26"/>
      <c r="AI398" s="26"/>
      <c r="AJ398" s="26"/>
      <c r="AK398" s="26"/>
      <c r="AL398" s="26"/>
    </row>
    <row r="399" spans="1:38" ht="13" x14ac:dyDescent="0.25">
      <c r="A399" s="174" t="str">
        <f t="shared" si="38"/>
        <v>[提取结果.xlsx]奥宝板块关联交易等事项统计表2021年-2内部关联交易</v>
      </c>
      <c r="B399" s="11">
        <v>396</v>
      </c>
      <c r="C399" s="85" t="str">
        <f t="shared" si="39"/>
        <v>4级-2级</v>
      </c>
      <c r="D399" s="85" t="s">
        <v>37</v>
      </c>
      <c r="E399" s="85" t="s">
        <v>42</v>
      </c>
      <c r="F399" s="85" t="s">
        <v>29</v>
      </c>
      <c r="G399" s="178" t="s">
        <v>125</v>
      </c>
      <c r="H399" s="87" t="s">
        <v>365</v>
      </c>
      <c r="I399" s="14" t="s">
        <v>303</v>
      </c>
      <c r="J399" s="88">
        <v>125730.59999999999</v>
      </c>
      <c r="K399" s="87"/>
      <c r="L399" s="87"/>
      <c r="M399" s="17"/>
      <c r="N399" s="89"/>
      <c r="O399" s="89"/>
      <c r="P399" s="91"/>
      <c r="Q399" s="21"/>
      <c r="R399" s="21"/>
      <c r="S399" s="22"/>
      <c r="T399" s="21"/>
      <c r="U399" s="21"/>
      <c r="V399" s="22"/>
      <c r="W399" s="23"/>
      <c r="X399" s="23"/>
      <c r="Y399" s="24"/>
      <c r="Z399" s="25">
        <f t="shared" si="36"/>
        <v>125730.6</v>
      </c>
      <c r="AA399" s="25">
        <f t="shared" si="37"/>
        <v>0</v>
      </c>
      <c r="AB399" s="26"/>
      <c r="AC399" s="26"/>
      <c r="AD399" s="26"/>
      <c r="AE399" s="26"/>
      <c r="AF399" s="27"/>
      <c r="AG399" s="26"/>
      <c r="AH399" s="26"/>
      <c r="AI399" s="26"/>
      <c r="AJ399" s="26"/>
      <c r="AK399" s="26"/>
      <c r="AL399" s="26"/>
    </row>
    <row r="400" spans="1:38" ht="13" x14ac:dyDescent="0.25">
      <c r="A400" s="174" t="str">
        <f t="shared" si="38"/>
        <v>[提取结果.xlsx]奥宝板块关联交易等事项统计表2021年-2内部关联交易</v>
      </c>
      <c r="B400" s="11">
        <v>397</v>
      </c>
      <c r="C400" s="85" t="str">
        <f t="shared" si="39"/>
        <v>4级-3级</v>
      </c>
      <c r="D400" s="85" t="s">
        <v>37</v>
      </c>
      <c r="E400" s="85" t="s">
        <v>42</v>
      </c>
      <c r="F400" s="85" t="s">
        <v>33</v>
      </c>
      <c r="G400" s="178" t="s">
        <v>127</v>
      </c>
      <c r="H400" s="87" t="s">
        <v>365</v>
      </c>
      <c r="I400" s="14" t="s">
        <v>303</v>
      </c>
      <c r="J400" s="88">
        <v>8214.82</v>
      </c>
      <c r="K400" s="87"/>
      <c r="L400" s="87"/>
      <c r="M400" s="17"/>
      <c r="N400" s="89"/>
      <c r="O400" s="89"/>
      <c r="P400" s="91"/>
      <c r="Q400" s="21"/>
      <c r="R400" s="21"/>
      <c r="S400" s="22"/>
      <c r="T400" s="21"/>
      <c r="U400" s="21"/>
      <c r="V400" s="22"/>
      <c r="W400" s="23"/>
      <c r="X400" s="23"/>
      <c r="Y400" s="24"/>
      <c r="Z400" s="25">
        <f t="shared" si="36"/>
        <v>8214.82</v>
      </c>
      <c r="AA400" s="25">
        <f t="shared" si="37"/>
        <v>0</v>
      </c>
      <c r="AB400" s="26"/>
      <c r="AC400" s="26"/>
      <c r="AD400" s="26"/>
      <c r="AE400" s="26"/>
      <c r="AF400" s="27"/>
      <c r="AG400" s="26"/>
      <c r="AH400" s="26"/>
      <c r="AI400" s="26"/>
      <c r="AJ400" s="26"/>
      <c r="AK400" s="26"/>
      <c r="AL400" s="26"/>
    </row>
    <row r="401" spans="1:38" ht="13" x14ac:dyDescent="0.25">
      <c r="A401" s="174" t="str">
        <f t="shared" si="38"/>
        <v>[提取结果.xlsx]奥宝板块关联交易等事项统计表2021年-2内部关联交易</v>
      </c>
      <c r="B401" s="11">
        <v>398</v>
      </c>
      <c r="C401" s="85" t="str">
        <f t="shared" si="39"/>
        <v>4级-4级</v>
      </c>
      <c r="D401" s="85" t="s">
        <v>37</v>
      </c>
      <c r="E401" s="85" t="s">
        <v>42</v>
      </c>
      <c r="F401" s="85" t="s">
        <v>37</v>
      </c>
      <c r="G401" s="178" t="s">
        <v>66</v>
      </c>
      <c r="H401" s="87" t="s">
        <v>350</v>
      </c>
      <c r="I401" s="14" t="s">
        <v>303</v>
      </c>
      <c r="J401" s="88">
        <v>3655305.58</v>
      </c>
      <c r="K401" s="87"/>
      <c r="L401" s="87"/>
      <c r="M401" s="17"/>
      <c r="N401" s="89"/>
      <c r="O401" s="89"/>
      <c r="P401" s="91"/>
      <c r="Q401" s="21"/>
      <c r="R401" s="21"/>
      <c r="S401" s="22"/>
      <c r="T401" s="21"/>
      <c r="U401" s="21"/>
      <c r="V401" s="22"/>
      <c r="W401" s="23"/>
      <c r="X401" s="23"/>
      <c r="Y401" s="24"/>
      <c r="Z401" s="25">
        <f t="shared" si="36"/>
        <v>3655305.58</v>
      </c>
      <c r="AA401" s="25">
        <f t="shared" si="37"/>
        <v>0</v>
      </c>
      <c r="AB401" s="26"/>
      <c r="AC401" s="26"/>
      <c r="AD401" s="26"/>
      <c r="AE401" s="26"/>
      <c r="AF401" s="27"/>
      <c r="AG401" s="26"/>
      <c r="AH401" s="26"/>
      <c r="AI401" s="26"/>
      <c r="AJ401" s="26"/>
      <c r="AK401" s="26"/>
      <c r="AL401" s="26"/>
    </row>
    <row r="402" spans="1:38" ht="13" x14ac:dyDescent="0.25">
      <c r="A402" s="174" t="str">
        <f t="shared" si="38"/>
        <v>[提取结果.xlsx]奥宝板块关联交易等事项统计表2021年-2内部关联交易</v>
      </c>
      <c r="B402" s="11">
        <v>399</v>
      </c>
      <c r="C402" s="85" t="str">
        <f t="shared" si="39"/>
        <v>4级-3级</v>
      </c>
      <c r="D402" s="85" t="s">
        <v>37</v>
      </c>
      <c r="E402" s="85" t="s">
        <v>42</v>
      </c>
      <c r="F402" s="85" t="s">
        <v>33</v>
      </c>
      <c r="G402" s="178" t="s">
        <v>146</v>
      </c>
      <c r="H402" s="87" t="s">
        <v>365</v>
      </c>
      <c r="I402" s="14" t="s">
        <v>303</v>
      </c>
      <c r="J402" s="88">
        <f>9368.72+600.52</f>
        <v>9969.24</v>
      </c>
      <c r="K402" s="87"/>
      <c r="L402" s="87"/>
      <c r="M402" s="17"/>
      <c r="N402" s="89"/>
      <c r="O402" s="89"/>
      <c r="P402" s="91"/>
      <c r="Q402" s="21"/>
      <c r="R402" s="21"/>
      <c r="S402" s="22"/>
      <c r="T402" s="21"/>
      <c r="U402" s="21"/>
      <c r="V402" s="22"/>
      <c r="W402" s="23"/>
      <c r="X402" s="23"/>
      <c r="Y402" s="24"/>
      <c r="Z402" s="25">
        <f t="shared" si="36"/>
        <v>9969.24</v>
      </c>
      <c r="AA402" s="25">
        <f t="shared" si="37"/>
        <v>0</v>
      </c>
      <c r="AB402" s="26"/>
      <c r="AC402" s="26"/>
      <c r="AD402" s="26"/>
      <c r="AE402" s="26"/>
      <c r="AF402" s="27"/>
      <c r="AG402" s="26"/>
      <c r="AH402" s="26"/>
      <c r="AI402" s="26"/>
      <c r="AJ402" s="26"/>
      <c r="AK402" s="26"/>
      <c r="AL402" s="26"/>
    </row>
    <row r="403" spans="1:38" ht="13" x14ac:dyDescent="0.25">
      <c r="A403" s="174" t="str">
        <f t="shared" si="38"/>
        <v>[提取结果.xlsx]奥宝板块关联交易等事项统计表2021年-2内部关联交易</v>
      </c>
      <c r="B403" s="11">
        <v>400</v>
      </c>
      <c r="C403" s="85" t="str">
        <f t="shared" si="39"/>
        <v>4级-1级</v>
      </c>
      <c r="D403" s="85" t="s">
        <v>37</v>
      </c>
      <c r="E403" s="85" t="s">
        <v>42</v>
      </c>
      <c r="F403" s="85" t="s">
        <v>27</v>
      </c>
      <c r="G403" s="178" t="s">
        <v>28</v>
      </c>
      <c r="H403" s="92" t="s">
        <v>349</v>
      </c>
      <c r="I403" s="92" t="s">
        <v>366</v>
      </c>
      <c r="J403" s="88">
        <v>566037.72</v>
      </c>
      <c r="K403" s="87"/>
      <c r="L403" s="87"/>
      <c r="M403" s="17"/>
      <c r="N403" s="89"/>
      <c r="O403" s="89"/>
      <c r="P403" s="91"/>
      <c r="Q403" s="21"/>
      <c r="R403" s="21"/>
      <c r="S403" s="22"/>
      <c r="T403" s="21"/>
      <c r="U403" s="21"/>
      <c r="V403" s="22"/>
      <c r="W403" s="23"/>
      <c r="X403" s="23"/>
      <c r="Y403" s="24"/>
      <c r="Z403" s="25">
        <f t="shared" si="36"/>
        <v>566037.72</v>
      </c>
      <c r="AA403" s="25">
        <f t="shared" si="37"/>
        <v>0</v>
      </c>
      <c r="AB403" s="26"/>
      <c r="AC403" s="26"/>
      <c r="AD403" s="26"/>
      <c r="AE403" s="26"/>
      <c r="AF403" s="27"/>
      <c r="AG403" s="26"/>
      <c r="AH403" s="26"/>
      <c r="AI403" s="26"/>
      <c r="AJ403" s="26"/>
      <c r="AK403" s="26"/>
      <c r="AL403" s="26"/>
    </row>
    <row r="404" spans="1:38" ht="13" x14ac:dyDescent="0.25">
      <c r="A404" s="174" t="str">
        <f t="shared" si="38"/>
        <v>[提取结果.xlsx]奥宝板块关联交易等事项统计表2021年-2内部关联交易</v>
      </c>
      <c r="B404" s="11">
        <v>401</v>
      </c>
      <c r="C404" s="85" t="str">
        <f t="shared" si="39"/>
        <v>4级-3级</v>
      </c>
      <c r="D404" s="85" t="s">
        <v>37</v>
      </c>
      <c r="E404" s="85" t="s">
        <v>42</v>
      </c>
      <c r="F404" s="85" t="s">
        <v>33</v>
      </c>
      <c r="G404" s="178" t="s">
        <v>146</v>
      </c>
      <c r="H404" s="87" t="s">
        <v>353</v>
      </c>
      <c r="I404" s="92" t="s">
        <v>210</v>
      </c>
      <c r="J404" s="88">
        <v>17205.63</v>
      </c>
      <c r="K404" s="87"/>
      <c r="L404" s="87"/>
      <c r="M404" s="17"/>
      <c r="N404" s="89"/>
      <c r="O404" s="89"/>
      <c r="P404" s="91"/>
      <c r="Q404" s="21"/>
      <c r="R404" s="21"/>
      <c r="S404" s="22"/>
      <c r="T404" s="21"/>
      <c r="U404" s="21"/>
      <c r="V404" s="22"/>
      <c r="W404" s="23"/>
      <c r="X404" s="23"/>
      <c r="Y404" s="24"/>
      <c r="Z404" s="25">
        <f t="shared" si="36"/>
        <v>17205.63</v>
      </c>
      <c r="AA404" s="25">
        <f t="shared" si="37"/>
        <v>0</v>
      </c>
      <c r="AB404" s="26"/>
      <c r="AC404" s="26"/>
      <c r="AD404" s="26"/>
      <c r="AE404" s="26"/>
      <c r="AF404" s="27"/>
      <c r="AG404" s="26"/>
      <c r="AH404" s="26"/>
      <c r="AI404" s="26"/>
      <c r="AJ404" s="26"/>
      <c r="AK404" s="26"/>
      <c r="AL404" s="26"/>
    </row>
    <row r="405" spans="1:38" ht="13" x14ac:dyDescent="0.25">
      <c r="A405" s="174" t="str">
        <f t="shared" si="38"/>
        <v>[提取结果.xlsx]奥宝板块关联交易等事项统计表2021年-2内部关联交易</v>
      </c>
      <c r="B405" s="11">
        <v>402</v>
      </c>
      <c r="C405" s="85" t="str">
        <f t="shared" si="39"/>
        <v>4级-3级</v>
      </c>
      <c r="D405" s="85" t="s">
        <v>37</v>
      </c>
      <c r="E405" s="85" t="s">
        <v>42</v>
      </c>
      <c r="F405" s="85" t="s">
        <v>33</v>
      </c>
      <c r="G405" s="178" t="s">
        <v>146</v>
      </c>
      <c r="H405" s="87" t="s">
        <v>367</v>
      </c>
      <c r="I405" s="92" t="s">
        <v>209</v>
      </c>
      <c r="J405" s="88">
        <v>180.64</v>
      </c>
      <c r="K405" s="87"/>
      <c r="L405" s="87"/>
      <c r="M405" s="17"/>
      <c r="N405" s="89"/>
      <c r="O405" s="89"/>
      <c r="P405" s="91"/>
      <c r="Q405" s="21"/>
      <c r="R405" s="21"/>
      <c r="S405" s="22"/>
      <c r="T405" s="21"/>
      <c r="U405" s="21"/>
      <c r="V405" s="22"/>
      <c r="W405" s="23"/>
      <c r="X405" s="23"/>
      <c r="Y405" s="24"/>
      <c r="Z405" s="25">
        <f t="shared" si="36"/>
        <v>180.64</v>
      </c>
      <c r="AA405" s="25">
        <f t="shared" si="37"/>
        <v>0</v>
      </c>
      <c r="AB405" s="26"/>
      <c r="AC405" s="26"/>
      <c r="AD405" s="26"/>
      <c r="AE405" s="26"/>
      <c r="AF405" s="27"/>
      <c r="AG405" s="26"/>
      <c r="AH405" s="26"/>
      <c r="AI405" s="26"/>
      <c r="AJ405" s="26"/>
      <c r="AK405" s="26"/>
      <c r="AL405" s="26"/>
    </row>
    <row r="406" spans="1:38" ht="13" x14ac:dyDescent="0.25">
      <c r="A406" s="174" t="str">
        <f t="shared" si="38"/>
        <v>[提取结果.xlsx]奥宝板块关联交易等事项统计表2021年-2内部关联交易</v>
      </c>
      <c r="B406" s="11">
        <v>403</v>
      </c>
      <c r="C406" s="85" t="str">
        <f t="shared" si="39"/>
        <v>4级-3级</v>
      </c>
      <c r="D406" s="85" t="s">
        <v>37</v>
      </c>
      <c r="E406" s="85" t="s">
        <v>42</v>
      </c>
      <c r="F406" s="85" t="s">
        <v>33</v>
      </c>
      <c r="G406" s="178" t="s">
        <v>146</v>
      </c>
      <c r="H406" s="87" t="s">
        <v>350</v>
      </c>
      <c r="I406" s="14" t="s">
        <v>303</v>
      </c>
      <c r="J406" s="88">
        <v>299412.15000000002</v>
      </c>
      <c r="K406" s="87"/>
      <c r="L406" s="87"/>
      <c r="M406" s="17"/>
      <c r="N406" s="89"/>
      <c r="O406" s="90"/>
      <c r="P406" s="91"/>
      <c r="Q406" s="21"/>
      <c r="R406" s="21"/>
      <c r="S406" s="22"/>
      <c r="T406" s="21"/>
      <c r="U406" s="21"/>
      <c r="V406" s="22"/>
      <c r="W406" s="23"/>
      <c r="X406" s="23"/>
      <c r="Y406" s="24"/>
      <c r="Z406" s="25">
        <f t="shared" si="36"/>
        <v>299412.15000000002</v>
      </c>
      <c r="AA406" s="25">
        <f t="shared" si="37"/>
        <v>0</v>
      </c>
      <c r="AB406" s="26"/>
      <c r="AC406" s="26"/>
      <c r="AD406" s="26"/>
      <c r="AE406" s="26"/>
      <c r="AF406" s="27"/>
      <c r="AG406" s="26"/>
      <c r="AH406" s="26"/>
      <c r="AI406" s="26"/>
      <c r="AJ406" s="26"/>
      <c r="AK406" s="26"/>
      <c r="AL406" s="26"/>
    </row>
    <row r="407" spans="1:38" ht="13" x14ac:dyDescent="0.25">
      <c r="A407" s="174" t="str">
        <f t="shared" si="38"/>
        <v>[提取结果.xlsx]奥宝板块关联交易等事项统计表2021年-2内部关联交易</v>
      </c>
      <c r="B407" s="11">
        <v>404</v>
      </c>
      <c r="C407" s="85" t="str">
        <f t="shared" si="39"/>
        <v>4级-3级</v>
      </c>
      <c r="D407" s="85" t="s">
        <v>37</v>
      </c>
      <c r="E407" s="85" t="s">
        <v>42</v>
      </c>
      <c r="F407" s="85" t="s">
        <v>33</v>
      </c>
      <c r="G407" s="178" t="s">
        <v>146</v>
      </c>
      <c r="H407" s="92" t="s">
        <v>351</v>
      </c>
      <c r="I407" s="14" t="s">
        <v>122</v>
      </c>
      <c r="J407" s="88">
        <v>57123.85</v>
      </c>
      <c r="K407" s="87"/>
      <c r="L407" s="87"/>
      <c r="M407" s="17"/>
      <c r="N407" s="89"/>
      <c r="O407" s="90"/>
      <c r="P407" s="91"/>
      <c r="Q407" s="21"/>
      <c r="R407" s="21"/>
      <c r="S407" s="22"/>
      <c r="T407" s="21"/>
      <c r="U407" s="21"/>
      <c r="V407" s="22"/>
      <c r="W407" s="23"/>
      <c r="X407" s="23"/>
      <c r="Y407" s="24"/>
      <c r="Z407" s="25">
        <f t="shared" si="36"/>
        <v>57123.85</v>
      </c>
      <c r="AA407" s="25">
        <f t="shared" si="37"/>
        <v>0</v>
      </c>
      <c r="AB407" s="26"/>
      <c r="AC407" s="26"/>
      <c r="AD407" s="26"/>
      <c r="AE407" s="26"/>
      <c r="AF407" s="27"/>
      <c r="AG407" s="26"/>
      <c r="AH407" s="26"/>
      <c r="AI407" s="26"/>
      <c r="AJ407" s="26"/>
      <c r="AK407" s="26"/>
      <c r="AL407" s="26"/>
    </row>
    <row r="408" spans="1:38" ht="13" x14ac:dyDescent="0.25">
      <c r="A408" s="174" t="str">
        <f t="shared" si="38"/>
        <v>[提取结果.xlsx]奥宝板块关联交易等事项统计表2021年-2内部关联交易</v>
      </c>
      <c r="B408" s="11">
        <v>405</v>
      </c>
      <c r="C408" s="85" t="str">
        <f t="shared" si="39"/>
        <v>4级-2级</v>
      </c>
      <c r="D408" s="85" t="s">
        <v>37</v>
      </c>
      <c r="E408" s="85" t="s">
        <v>42</v>
      </c>
      <c r="F408" s="85" t="s">
        <v>29</v>
      </c>
      <c r="G408" s="85" t="s">
        <v>64</v>
      </c>
      <c r="H408" s="87"/>
      <c r="I408" s="87"/>
      <c r="J408" s="88"/>
      <c r="K408" s="87" t="s">
        <v>368</v>
      </c>
      <c r="L408" s="14" t="s">
        <v>122</v>
      </c>
      <c r="M408" s="17">
        <v>355777.00952380954</v>
      </c>
      <c r="N408" s="89"/>
      <c r="O408" s="89"/>
      <c r="P408" s="91"/>
      <c r="Q408" s="21"/>
      <c r="R408" s="21"/>
      <c r="S408" s="22"/>
      <c r="T408" s="21"/>
      <c r="U408" s="21"/>
      <c r="V408" s="22"/>
      <c r="W408" s="23"/>
      <c r="X408" s="23"/>
      <c r="Y408" s="24"/>
      <c r="Z408" s="25">
        <f t="shared" si="36"/>
        <v>0</v>
      </c>
      <c r="AA408" s="25">
        <f t="shared" si="37"/>
        <v>355777.01</v>
      </c>
      <c r="AB408" s="26"/>
      <c r="AC408" s="26"/>
      <c r="AD408" s="26"/>
      <c r="AE408" s="26"/>
      <c r="AF408" s="27"/>
      <c r="AG408" s="26"/>
      <c r="AH408" s="26"/>
      <c r="AI408" s="26"/>
      <c r="AJ408" s="26"/>
      <c r="AK408" s="26"/>
      <c r="AL408" s="26"/>
    </row>
    <row r="409" spans="1:38" ht="13" x14ac:dyDescent="0.25">
      <c r="A409" s="174" t="str">
        <f t="shared" si="38"/>
        <v>[提取结果.xlsx]奥宝板块关联交易等事项统计表2021年-2内部关联交易</v>
      </c>
      <c r="B409" s="11">
        <v>406</v>
      </c>
      <c r="C409" s="85" t="str">
        <f t="shared" si="39"/>
        <v>4级-2级</v>
      </c>
      <c r="D409" s="85" t="s">
        <v>37</v>
      </c>
      <c r="E409" s="85" t="s">
        <v>42</v>
      </c>
      <c r="F409" s="85" t="s">
        <v>29</v>
      </c>
      <c r="G409" s="85" t="s">
        <v>259</v>
      </c>
      <c r="H409" s="87"/>
      <c r="I409" s="87"/>
      <c r="J409" s="88"/>
      <c r="K409" s="87" t="s">
        <v>368</v>
      </c>
      <c r="L409" s="14" t="s">
        <v>122</v>
      </c>
      <c r="M409" s="17">
        <v>1441182.6857142856</v>
      </c>
      <c r="N409" s="89"/>
      <c r="O409" s="89"/>
      <c r="P409" s="91"/>
      <c r="Q409" s="21"/>
      <c r="R409" s="21"/>
      <c r="S409" s="22"/>
      <c r="T409" s="21"/>
      <c r="U409" s="21"/>
      <c r="V409" s="22"/>
      <c r="W409" s="23"/>
      <c r="X409" s="23"/>
      <c r="Y409" s="24"/>
      <c r="Z409" s="25">
        <f t="shared" si="36"/>
        <v>0</v>
      </c>
      <c r="AA409" s="25">
        <f t="shared" si="37"/>
        <v>1441182.69</v>
      </c>
      <c r="AB409" s="26"/>
      <c r="AC409" s="26"/>
      <c r="AD409" s="26"/>
      <c r="AE409" s="26"/>
      <c r="AF409" s="27"/>
      <c r="AG409" s="26"/>
      <c r="AH409" s="26"/>
      <c r="AI409" s="26"/>
      <c r="AJ409" s="26"/>
      <c r="AK409" s="26"/>
      <c r="AL409" s="26"/>
    </row>
    <row r="410" spans="1:38" ht="13" x14ac:dyDescent="0.25">
      <c r="A410" s="174" t="str">
        <f t="shared" si="38"/>
        <v>[提取结果.xlsx]奥宝板块关联交易等事项统计表2021年-2内部关联交易</v>
      </c>
      <c r="B410" s="11">
        <v>407</v>
      </c>
      <c r="C410" s="85" t="str">
        <f t="shared" si="39"/>
        <v>4级-2级</v>
      </c>
      <c r="D410" s="85" t="s">
        <v>37</v>
      </c>
      <c r="E410" s="85" t="s">
        <v>42</v>
      </c>
      <c r="F410" s="85" t="s">
        <v>29</v>
      </c>
      <c r="G410" s="85" t="s">
        <v>55</v>
      </c>
      <c r="H410" s="87"/>
      <c r="I410" s="87"/>
      <c r="J410" s="88"/>
      <c r="K410" s="87" t="s">
        <v>368</v>
      </c>
      <c r="L410" s="14" t="s">
        <v>122</v>
      </c>
      <c r="M410" s="17">
        <v>983657.60000000009</v>
      </c>
      <c r="N410" s="89"/>
      <c r="O410" s="89"/>
      <c r="P410" s="91"/>
      <c r="Q410" s="21"/>
      <c r="R410" s="21"/>
      <c r="S410" s="22"/>
      <c r="T410" s="21"/>
      <c r="U410" s="21"/>
      <c r="V410" s="22"/>
      <c r="W410" s="23"/>
      <c r="X410" s="23"/>
      <c r="Y410" s="24"/>
      <c r="Z410" s="25">
        <f t="shared" si="36"/>
        <v>0</v>
      </c>
      <c r="AA410" s="25">
        <f t="shared" si="37"/>
        <v>983657.6</v>
      </c>
      <c r="AB410" s="26"/>
      <c r="AC410" s="26"/>
      <c r="AD410" s="26"/>
      <c r="AE410" s="26"/>
      <c r="AF410" s="27"/>
      <c r="AG410" s="26"/>
      <c r="AH410" s="26"/>
      <c r="AI410" s="26"/>
      <c r="AJ410" s="26"/>
      <c r="AK410" s="26"/>
      <c r="AL410" s="26"/>
    </row>
    <row r="411" spans="1:38" ht="13" x14ac:dyDescent="0.25">
      <c r="A411" s="174" t="str">
        <f t="shared" si="38"/>
        <v>[提取结果.xlsx]奥宝板块关联交易等事项统计表2021年-2内部关联交易</v>
      </c>
      <c r="B411" s="11">
        <v>408</v>
      </c>
      <c r="C411" s="85" t="str">
        <f t="shared" si="39"/>
        <v>4级-2级</v>
      </c>
      <c r="D411" s="85" t="s">
        <v>37</v>
      </c>
      <c r="E411" s="85" t="s">
        <v>42</v>
      </c>
      <c r="F411" s="85" t="s">
        <v>29</v>
      </c>
      <c r="G411" s="85" t="s">
        <v>30</v>
      </c>
      <c r="H411" s="87"/>
      <c r="I411" s="87"/>
      <c r="J411" s="88"/>
      <c r="K411" s="87" t="s">
        <v>368</v>
      </c>
      <c r="L411" s="14" t="s">
        <v>122</v>
      </c>
      <c r="M411" s="17">
        <v>2889845.5761904758</v>
      </c>
      <c r="N411" s="89"/>
      <c r="O411" s="89"/>
      <c r="P411" s="91"/>
      <c r="Q411" s="21"/>
      <c r="R411" s="21"/>
      <c r="S411" s="22"/>
      <c r="T411" s="21"/>
      <c r="U411" s="21"/>
      <c r="V411" s="22"/>
      <c r="W411" s="23"/>
      <c r="X411" s="23"/>
      <c r="Y411" s="24"/>
      <c r="Z411" s="25">
        <f t="shared" si="36"/>
        <v>0</v>
      </c>
      <c r="AA411" s="25">
        <f t="shared" si="37"/>
        <v>2889845.58</v>
      </c>
      <c r="AB411" s="26"/>
      <c r="AC411" s="26"/>
      <c r="AD411" s="26"/>
      <c r="AE411" s="26"/>
      <c r="AF411" s="27"/>
      <c r="AG411" s="26"/>
      <c r="AH411" s="26"/>
      <c r="AI411" s="26"/>
      <c r="AJ411" s="26"/>
      <c r="AK411" s="26"/>
      <c r="AL411" s="26"/>
    </row>
    <row r="412" spans="1:38" ht="13" x14ac:dyDescent="0.25">
      <c r="A412" s="174" t="str">
        <f t="shared" si="38"/>
        <v>[提取结果.xlsx]奥宝板块关联交易等事项统计表2021年-2内部关联交易</v>
      </c>
      <c r="B412" s="11">
        <v>409</v>
      </c>
      <c r="C412" s="85" t="str">
        <f t="shared" si="39"/>
        <v>4级-2级</v>
      </c>
      <c r="D412" s="85" t="s">
        <v>37</v>
      </c>
      <c r="E412" s="85" t="s">
        <v>42</v>
      </c>
      <c r="F412" s="85" t="s">
        <v>29</v>
      </c>
      <c r="G412" s="85" t="s">
        <v>47</v>
      </c>
      <c r="H412" s="87"/>
      <c r="I412" s="87"/>
      <c r="J412" s="88"/>
      <c r="K412" s="87" t="s">
        <v>368</v>
      </c>
      <c r="L412" s="14" t="s">
        <v>122</v>
      </c>
      <c r="M412" s="17">
        <v>2623685.3761904766</v>
      </c>
      <c r="N412" s="89"/>
      <c r="O412" s="89"/>
      <c r="P412" s="91"/>
      <c r="Q412" s="21"/>
      <c r="R412" s="21"/>
      <c r="S412" s="22"/>
      <c r="T412" s="21"/>
      <c r="U412" s="21"/>
      <c r="V412" s="22"/>
      <c r="W412" s="23"/>
      <c r="X412" s="23"/>
      <c r="Y412" s="24"/>
      <c r="Z412" s="25">
        <f t="shared" si="36"/>
        <v>0</v>
      </c>
      <c r="AA412" s="25">
        <f t="shared" si="37"/>
        <v>2623685.38</v>
      </c>
      <c r="AB412" s="26"/>
      <c r="AC412" s="26"/>
      <c r="AD412" s="26"/>
      <c r="AE412" s="26"/>
      <c r="AF412" s="27"/>
      <c r="AG412" s="26"/>
      <c r="AH412" s="26"/>
      <c r="AI412" s="26"/>
      <c r="AJ412" s="26"/>
      <c r="AK412" s="26"/>
      <c r="AL412" s="26"/>
    </row>
    <row r="413" spans="1:38" ht="13" x14ac:dyDescent="0.25">
      <c r="A413" s="174" t="str">
        <f t="shared" si="38"/>
        <v>[提取结果.xlsx]奥宝板块关联交易等事项统计表2021年-2内部关联交易</v>
      </c>
      <c r="B413" s="11">
        <v>410</v>
      </c>
      <c r="C413" s="85" t="str">
        <f t="shared" si="39"/>
        <v>4级-2级</v>
      </c>
      <c r="D413" s="85" t="s">
        <v>37</v>
      </c>
      <c r="E413" s="85" t="s">
        <v>42</v>
      </c>
      <c r="F413" s="85" t="s">
        <v>29</v>
      </c>
      <c r="G413" s="85" t="s">
        <v>357</v>
      </c>
      <c r="H413" s="87"/>
      <c r="I413" s="87"/>
      <c r="J413" s="88"/>
      <c r="K413" s="87" t="s">
        <v>368</v>
      </c>
      <c r="L413" s="14" t="s">
        <v>122</v>
      </c>
      <c r="M413" s="17">
        <v>126252.08571428571</v>
      </c>
      <c r="N413" s="89"/>
      <c r="O413" s="89"/>
      <c r="P413" s="91"/>
      <c r="Q413" s="21"/>
      <c r="R413" s="21"/>
      <c r="S413" s="22"/>
      <c r="T413" s="21"/>
      <c r="U413" s="21"/>
      <c r="V413" s="22"/>
      <c r="W413" s="23"/>
      <c r="X413" s="23"/>
      <c r="Y413" s="24"/>
      <c r="Z413" s="25">
        <f t="shared" si="36"/>
        <v>0</v>
      </c>
      <c r="AA413" s="25">
        <f t="shared" si="37"/>
        <v>126252.09</v>
      </c>
      <c r="AB413" s="26"/>
      <c r="AC413" s="26"/>
      <c r="AD413" s="26"/>
      <c r="AE413" s="26"/>
      <c r="AF413" s="27"/>
      <c r="AG413" s="26"/>
      <c r="AH413" s="26"/>
      <c r="AI413" s="26"/>
      <c r="AJ413" s="26"/>
      <c r="AK413" s="26"/>
      <c r="AL413" s="26"/>
    </row>
    <row r="414" spans="1:38" ht="13" x14ac:dyDescent="0.25">
      <c r="A414" s="174" t="str">
        <f t="shared" si="38"/>
        <v>[提取结果.xlsx]奥宝板块关联交易等事项统计表2021年-2内部关联交易</v>
      </c>
      <c r="B414" s="11">
        <v>411</v>
      </c>
      <c r="C414" s="85" t="str">
        <f t="shared" si="39"/>
        <v>4级-1级</v>
      </c>
      <c r="D414" s="85" t="s">
        <v>37</v>
      </c>
      <c r="E414" s="85" t="s">
        <v>42</v>
      </c>
      <c r="F414" s="85" t="s">
        <v>27</v>
      </c>
      <c r="G414" s="85" t="s">
        <v>28</v>
      </c>
      <c r="H414" s="87"/>
      <c r="I414" s="87"/>
      <c r="J414" s="88"/>
      <c r="K414" s="87" t="s">
        <v>368</v>
      </c>
      <c r="L414" s="14" t="s">
        <v>122</v>
      </c>
      <c r="M414" s="17">
        <v>11360278.180952379</v>
      </c>
      <c r="N414" s="89"/>
      <c r="O414" s="89"/>
      <c r="P414" s="91"/>
      <c r="Q414" s="21"/>
      <c r="R414" s="21"/>
      <c r="S414" s="22"/>
      <c r="T414" s="21"/>
      <c r="U414" s="21"/>
      <c r="V414" s="22"/>
      <c r="W414" s="23"/>
      <c r="X414" s="23"/>
      <c r="Y414" s="24"/>
      <c r="Z414" s="25" t="e">
        <f>ROUND(#REF!-V414-Y414,2)</f>
        <v>#REF!</v>
      </c>
      <c r="AA414" s="25" t="e">
        <f>ROUND(#REF!+P414-S414,2)</f>
        <v>#REF!</v>
      </c>
      <c r="AB414" s="26"/>
      <c r="AC414" s="26"/>
      <c r="AD414" s="26"/>
      <c r="AE414" s="26"/>
      <c r="AF414" s="27"/>
      <c r="AG414" s="26"/>
      <c r="AH414" s="26"/>
      <c r="AI414" s="26"/>
      <c r="AJ414" s="26"/>
      <c r="AK414" s="26"/>
      <c r="AL414" s="26"/>
    </row>
    <row r="415" spans="1:38" ht="13" x14ac:dyDescent="0.25">
      <c r="A415" s="174" t="str">
        <f t="shared" si="38"/>
        <v>[提取结果.xlsx]奥宝板块关联交易等事项统计表2021年-2内部关联交易</v>
      </c>
      <c r="B415" s="11">
        <v>412</v>
      </c>
      <c r="C415" s="85" t="str">
        <f t="shared" si="39"/>
        <v>4级-2级</v>
      </c>
      <c r="D415" s="85" t="s">
        <v>37</v>
      </c>
      <c r="E415" s="85" t="s">
        <v>42</v>
      </c>
      <c r="F415" s="85" t="s">
        <v>29</v>
      </c>
      <c r="G415" s="85" t="s">
        <v>361</v>
      </c>
      <c r="H415" s="87"/>
      <c r="I415" s="87"/>
      <c r="J415" s="88"/>
      <c r="K415" s="87" t="s">
        <v>368</v>
      </c>
      <c r="L415" s="14" t="s">
        <v>122</v>
      </c>
      <c r="M415" s="17">
        <v>1747805.7190476186</v>
      </c>
      <c r="N415" s="89"/>
      <c r="O415" s="89"/>
      <c r="P415" s="91"/>
      <c r="Q415" s="21"/>
      <c r="R415" s="21"/>
      <c r="S415" s="22"/>
      <c r="T415" s="21"/>
      <c r="U415" s="21"/>
      <c r="V415" s="22"/>
      <c r="W415" s="23"/>
      <c r="X415" s="23"/>
      <c r="Y415" s="24"/>
      <c r="Z415" s="25">
        <f t="shared" ref="Z415:Z421" si="40">ROUND(J414-V415-Y415,2)</f>
        <v>0</v>
      </c>
      <c r="AA415" s="25">
        <f t="shared" ref="AA415:AA421" si="41">ROUND(M414+P415-S415,2)</f>
        <v>11360278.18</v>
      </c>
      <c r="AB415" s="26"/>
      <c r="AC415" s="26"/>
      <c r="AD415" s="26"/>
      <c r="AE415" s="26"/>
      <c r="AF415" s="27"/>
      <c r="AG415" s="26"/>
      <c r="AH415" s="26"/>
      <c r="AI415" s="26"/>
      <c r="AJ415" s="26"/>
      <c r="AK415" s="26"/>
      <c r="AL415" s="26"/>
    </row>
    <row r="416" spans="1:38" ht="13" x14ac:dyDescent="0.25">
      <c r="A416" s="174" t="str">
        <f t="shared" si="38"/>
        <v>[提取结果.xlsx]奥宝板块关联交易等事项统计表2021年-2内部关联交易</v>
      </c>
      <c r="B416" s="11">
        <v>413</v>
      </c>
      <c r="C416" s="85" t="str">
        <f t="shared" si="39"/>
        <v>4级-3级</v>
      </c>
      <c r="D416" s="85" t="s">
        <v>37</v>
      </c>
      <c r="E416" s="85" t="s">
        <v>42</v>
      </c>
      <c r="F416" s="85" t="s">
        <v>33</v>
      </c>
      <c r="G416" s="85" t="s">
        <v>117</v>
      </c>
      <c r="H416" s="87"/>
      <c r="I416" s="87"/>
      <c r="J416" s="88"/>
      <c r="K416" s="87" t="s">
        <v>368</v>
      </c>
      <c r="L416" s="14" t="s">
        <v>122</v>
      </c>
      <c r="M416" s="17">
        <v>38587.428571428565</v>
      </c>
      <c r="N416" s="89"/>
      <c r="O416" s="90"/>
      <c r="P416" s="91"/>
      <c r="Q416" s="21"/>
      <c r="R416" s="21"/>
      <c r="S416" s="22"/>
      <c r="T416" s="21"/>
      <c r="U416" s="21"/>
      <c r="V416" s="22"/>
      <c r="W416" s="23"/>
      <c r="X416" s="23"/>
      <c r="Y416" s="24"/>
      <c r="Z416" s="25">
        <f t="shared" si="40"/>
        <v>0</v>
      </c>
      <c r="AA416" s="25">
        <f t="shared" si="41"/>
        <v>1747805.72</v>
      </c>
      <c r="AB416" s="26"/>
      <c r="AC416" s="26"/>
      <c r="AD416" s="26"/>
      <c r="AE416" s="26"/>
      <c r="AF416" s="27"/>
      <c r="AG416" s="26"/>
      <c r="AH416" s="26"/>
      <c r="AI416" s="26"/>
      <c r="AJ416" s="26"/>
      <c r="AK416" s="26"/>
      <c r="AL416" s="26"/>
    </row>
    <row r="417" spans="1:38" ht="13" x14ac:dyDescent="0.25">
      <c r="A417" s="174" t="str">
        <f t="shared" si="38"/>
        <v>[提取结果.xlsx]奥宝板块关联交易等事项统计表2021年-2内部关联交易</v>
      </c>
      <c r="B417" s="11">
        <v>414</v>
      </c>
      <c r="C417" s="85" t="str">
        <f t="shared" si="39"/>
        <v>4级-2级</v>
      </c>
      <c r="D417" s="85" t="s">
        <v>37</v>
      </c>
      <c r="E417" s="85" t="s">
        <v>42</v>
      </c>
      <c r="F417" s="85" t="s">
        <v>29</v>
      </c>
      <c r="G417" s="85" t="s">
        <v>48</v>
      </c>
      <c r="H417" s="87"/>
      <c r="I417" s="87"/>
      <c r="J417" s="88"/>
      <c r="K417" s="87" t="s">
        <v>368</v>
      </c>
      <c r="L417" s="14" t="s">
        <v>122</v>
      </c>
      <c r="M417" s="17">
        <v>172635.71904761906</v>
      </c>
      <c r="N417" s="89"/>
      <c r="O417" s="90"/>
      <c r="P417" s="91"/>
      <c r="Q417" s="21"/>
      <c r="R417" s="21"/>
      <c r="S417" s="22"/>
      <c r="T417" s="21"/>
      <c r="U417" s="21"/>
      <c r="V417" s="22"/>
      <c r="W417" s="23"/>
      <c r="X417" s="23"/>
      <c r="Y417" s="24"/>
      <c r="Z417" s="25">
        <f t="shared" si="40"/>
        <v>0</v>
      </c>
      <c r="AA417" s="25">
        <f t="shared" si="41"/>
        <v>38587.43</v>
      </c>
      <c r="AB417" s="26"/>
      <c r="AC417" s="26"/>
      <c r="AD417" s="26"/>
      <c r="AE417" s="26"/>
      <c r="AF417" s="27"/>
      <c r="AG417" s="26"/>
      <c r="AH417" s="26"/>
      <c r="AI417" s="26"/>
      <c r="AJ417" s="26"/>
      <c r="AK417" s="26"/>
      <c r="AL417" s="26"/>
    </row>
    <row r="418" spans="1:38" ht="13" x14ac:dyDescent="0.25">
      <c r="A418" s="174" t="str">
        <f t="shared" si="38"/>
        <v>[提取结果.xlsx]奥宝板块关联交易等事项统计表2021年-2内部关联交易</v>
      </c>
      <c r="B418" s="11">
        <v>415</v>
      </c>
      <c r="C418" s="85" t="str">
        <f t="shared" si="39"/>
        <v>4级-3级</v>
      </c>
      <c r="D418" s="85" t="s">
        <v>37</v>
      </c>
      <c r="E418" s="85" t="s">
        <v>42</v>
      </c>
      <c r="F418" s="85" t="s">
        <v>33</v>
      </c>
      <c r="G418" s="85" t="s">
        <v>336</v>
      </c>
      <c r="H418" s="87"/>
      <c r="I418" s="87"/>
      <c r="J418" s="88"/>
      <c r="K418" s="87" t="s">
        <v>368</v>
      </c>
      <c r="L418" s="14" t="s">
        <v>122</v>
      </c>
      <c r="M418" s="17">
        <v>2471388.7333333329</v>
      </c>
      <c r="N418" s="89"/>
      <c r="O418" s="89"/>
      <c r="P418" s="91"/>
      <c r="Q418" s="21"/>
      <c r="R418" s="21"/>
      <c r="S418" s="22"/>
      <c r="T418" s="21"/>
      <c r="U418" s="21"/>
      <c r="V418" s="22"/>
      <c r="W418" s="23"/>
      <c r="X418" s="23"/>
      <c r="Y418" s="24"/>
      <c r="Z418" s="25">
        <f t="shared" si="40"/>
        <v>0</v>
      </c>
      <c r="AA418" s="25">
        <f t="shared" si="41"/>
        <v>172635.72</v>
      </c>
      <c r="AB418" s="26"/>
      <c r="AC418" s="26"/>
      <c r="AD418" s="26"/>
      <c r="AE418" s="26"/>
      <c r="AF418" s="27"/>
      <c r="AG418" s="26"/>
      <c r="AH418" s="26"/>
      <c r="AI418" s="26"/>
      <c r="AJ418" s="26"/>
      <c r="AK418" s="26"/>
      <c r="AL418" s="26"/>
    </row>
    <row r="419" spans="1:38" ht="13" x14ac:dyDescent="0.25">
      <c r="A419" s="174" t="str">
        <f t="shared" si="38"/>
        <v>[提取结果.xlsx]奥宝板块关联交易等事项统计表2021年-2内部关联交易</v>
      </c>
      <c r="B419" s="11">
        <v>416</v>
      </c>
      <c r="C419" s="85" t="str">
        <f t="shared" si="39"/>
        <v>4级-2级</v>
      </c>
      <c r="D419" s="85" t="s">
        <v>37</v>
      </c>
      <c r="E419" s="85" t="s">
        <v>42</v>
      </c>
      <c r="F419" s="85" t="s">
        <v>29</v>
      </c>
      <c r="G419" s="85" t="s">
        <v>215</v>
      </c>
      <c r="H419" s="87"/>
      <c r="I419" s="87"/>
      <c r="J419" s="88"/>
      <c r="K419" s="87" t="s">
        <v>368</v>
      </c>
      <c r="L419" s="14" t="s">
        <v>122</v>
      </c>
      <c r="M419" s="17">
        <v>1378604.7619047619</v>
      </c>
      <c r="N419" s="89"/>
      <c r="O419" s="89"/>
      <c r="P419" s="91"/>
      <c r="Q419" s="21"/>
      <c r="R419" s="21"/>
      <c r="S419" s="22"/>
      <c r="T419" s="21"/>
      <c r="U419" s="21"/>
      <c r="V419" s="22"/>
      <c r="W419" s="23"/>
      <c r="X419" s="23"/>
      <c r="Y419" s="24"/>
      <c r="Z419" s="25">
        <f t="shared" si="40"/>
        <v>0</v>
      </c>
      <c r="AA419" s="25">
        <f t="shared" si="41"/>
        <v>2471388.73</v>
      </c>
      <c r="AB419" s="26"/>
      <c r="AC419" s="26"/>
      <c r="AD419" s="26"/>
      <c r="AE419" s="26"/>
      <c r="AF419" s="27"/>
      <c r="AG419" s="26"/>
      <c r="AH419" s="26"/>
      <c r="AI419" s="26"/>
      <c r="AJ419" s="26"/>
      <c r="AK419" s="26"/>
      <c r="AL419" s="26"/>
    </row>
    <row r="420" spans="1:38" ht="13" x14ac:dyDescent="0.25">
      <c r="A420" s="174" t="str">
        <f t="shared" si="38"/>
        <v>[提取结果.xlsx]奥宝板块关联交易等事项统计表2021年-2内部关联交易</v>
      </c>
      <c r="B420" s="11">
        <v>417</v>
      </c>
      <c r="C420" s="85" t="str">
        <f t="shared" si="39"/>
        <v>4级-3级</v>
      </c>
      <c r="D420" s="85" t="s">
        <v>37</v>
      </c>
      <c r="E420" s="85" t="s">
        <v>42</v>
      </c>
      <c r="F420" s="85" t="s">
        <v>33</v>
      </c>
      <c r="G420" s="85" t="s">
        <v>109</v>
      </c>
      <c r="H420" s="87"/>
      <c r="I420" s="87"/>
      <c r="J420" s="88"/>
      <c r="K420" s="87" t="s">
        <v>368</v>
      </c>
      <c r="L420" s="14" t="s">
        <v>122</v>
      </c>
      <c r="M420" s="17">
        <v>8128586.9380952362</v>
      </c>
      <c r="N420" s="89"/>
      <c r="O420" s="89"/>
      <c r="P420" s="91"/>
      <c r="Q420" s="21"/>
      <c r="R420" s="21"/>
      <c r="S420" s="22"/>
      <c r="T420" s="21"/>
      <c r="U420" s="21"/>
      <c r="V420" s="22"/>
      <c r="W420" s="23"/>
      <c r="X420" s="23"/>
      <c r="Y420" s="24"/>
      <c r="Z420" s="25">
        <f t="shared" si="40"/>
        <v>0</v>
      </c>
      <c r="AA420" s="25">
        <f t="shared" si="41"/>
        <v>1378604.76</v>
      </c>
      <c r="AB420" s="26"/>
      <c r="AC420" s="26"/>
      <c r="AD420" s="26"/>
      <c r="AE420" s="26"/>
      <c r="AF420" s="27"/>
      <c r="AG420" s="26"/>
      <c r="AH420" s="26"/>
      <c r="AI420" s="26"/>
      <c r="AJ420" s="26"/>
      <c r="AK420" s="26"/>
      <c r="AL420" s="26"/>
    </row>
    <row r="421" spans="1:38" ht="13" x14ac:dyDescent="0.25">
      <c r="A421" s="174" t="str">
        <f t="shared" si="38"/>
        <v>[提取结果.xlsx]奥宝板块关联交易等事项统计表2021年-2内部关联交易</v>
      </c>
      <c r="B421" s="11">
        <v>418</v>
      </c>
      <c r="C421" s="85" t="str">
        <f t="shared" si="39"/>
        <v>4级-2级</v>
      </c>
      <c r="D421" s="85" t="s">
        <v>37</v>
      </c>
      <c r="E421" s="85" t="s">
        <v>42</v>
      </c>
      <c r="F421" s="85" t="s">
        <v>29</v>
      </c>
      <c r="G421" s="85" t="s">
        <v>158</v>
      </c>
      <c r="H421" s="87"/>
      <c r="I421" s="87"/>
      <c r="J421" s="88"/>
      <c r="K421" s="87" t="s">
        <v>368</v>
      </c>
      <c r="L421" s="14" t="s">
        <v>122</v>
      </c>
      <c r="M421" s="17">
        <v>273695.85714285716</v>
      </c>
      <c r="N421" s="89"/>
      <c r="O421" s="89"/>
      <c r="P421" s="91"/>
      <c r="Q421" s="21"/>
      <c r="R421" s="21"/>
      <c r="S421" s="22"/>
      <c r="T421" s="21"/>
      <c r="U421" s="21"/>
      <c r="V421" s="22"/>
      <c r="W421" s="23"/>
      <c r="X421" s="23"/>
      <c r="Y421" s="24"/>
      <c r="Z421" s="25">
        <f t="shared" si="40"/>
        <v>0</v>
      </c>
      <c r="AA421" s="25">
        <f t="shared" si="41"/>
        <v>8128586.9400000004</v>
      </c>
      <c r="AB421" s="26"/>
      <c r="AC421" s="26"/>
      <c r="AD421" s="26"/>
      <c r="AE421" s="26"/>
      <c r="AF421" s="27"/>
      <c r="AG421" s="26"/>
      <c r="AH421" s="26"/>
      <c r="AI421" s="26"/>
      <c r="AJ421" s="26"/>
      <c r="AK421" s="26"/>
      <c r="AL421" s="26"/>
    </row>
    <row r="422" spans="1:38" ht="13" x14ac:dyDescent="0.25">
      <c r="A422" s="174" t="str">
        <f t="shared" si="38"/>
        <v>[提取结果.xlsx]奥宝板块关联交易等事项统计表2021年-2内部关联交易</v>
      </c>
      <c r="B422" s="11">
        <v>419</v>
      </c>
      <c r="C422" s="85" t="str">
        <f t="shared" si="39"/>
        <v>4级-3级</v>
      </c>
      <c r="D422" s="85" t="s">
        <v>37</v>
      </c>
      <c r="E422" s="85" t="s">
        <v>42</v>
      </c>
      <c r="F422" s="85" t="s">
        <v>33</v>
      </c>
      <c r="G422" s="85" t="s">
        <v>211</v>
      </c>
      <c r="H422" s="87"/>
      <c r="I422" s="87"/>
      <c r="J422" s="88"/>
      <c r="K422" s="87" t="s">
        <v>368</v>
      </c>
      <c r="L422" s="14" t="s">
        <v>122</v>
      </c>
      <c r="M422" s="17">
        <v>1476110.1952380952</v>
      </c>
      <c r="N422" s="89"/>
      <c r="O422" s="89"/>
      <c r="P422" s="91"/>
      <c r="Q422" s="21"/>
      <c r="R422" s="21"/>
      <c r="S422" s="22"/>
      <c r="T422" s="21"/>
      <c r="U422" s="21"/>
      <c r="V422" s="22"/>
      <c r="W422" s="23"/>
      <c r="X422" s="23"/>
      <c r="Y422" s="24"/>
      <c r="Z422" s="25" t="e">
        <f>ROUND(#REF!-V422-Y422,2)</f>
        <v>#REF!</v>
      </c>
      <c r="AA422" s="25" t="e">
        <f>ROUND(#REF!+P422-S422,2)</f>
        <v>#REF!</v>
      </c>
      <c r="AB422" s="26"/>
      <c r="AC422" s="26"/>
      <c r="AD422" s="26"/>
      <c r="AE422" s="26"/>
      <c r="AF422" s="27"/>
      <c r="AG422" s="26"/>
      <c r="AH422" s="26"/>
      <c r="AI422" s="26"/>
      <c r="AJ422" s="26"/>
      <c r="AK422" s="26"/>
      <c r="AL422" s="26"/>
    </row>
    <row r="423" spans="1:38" ht="13" x14ac:dyDescent="0.25">
      <c r="A423" s="174" t="str">
        <f t="shared" si="38"/>
        <v>[提取结果.xlsx]奥宝板块关联交易等事项统计表2021年-2内部关联交易</v>
      </c>
      <c r="B423" s="11">
        <v>420</v>
      </c>
      <c r="C423" s="85" t="str">
        <f t="shared" si="39"/>
        <v>4级-3级</v>
      </c>
      <c r="D423" s="85" t="s">
        <v>37</v>
      </c>
      <c r="E423" s="85" t="s">
        <v>42</v>
      </c>
      <c r="F423" s="85" t="s">
        <v>33</v>
      </c>
      <c r="G423" s="85" t="s">
        <v>146</v>
      </c>
      <c r="H423" s="87"/>
      <c r="I423" s="87"/>
      <c r="J423" s="88"/>
      <c r="K423" s="87" t="s">
        <v>368</v>
      </c>
      <c r="L423" s="14" t="s">
        <v>122</v>
      </c>
      <c r="M423" s="17">
        <v>2575726.4333333327</v>
      </c>
      <c r="N423" s="89"/>
      <c r="O423" s="89"/>
      <c r="P423" s="91"/>
      <c r="Q423" s="21"/>
      <c r="R423" s="21"/>
      <c r="S423" s="22"/>
      <c r="T423" s="21"/>
      <c r="U423" s="21"/>
      <c r="V423" s="22"/>
      <c r="W423" s="23"/>
      <c r="X423" s="23"/>
      <c r="Y423" s="24"/>
      <c r="Z423" s="25" t="e">
        <f>ROUND(#REF!-V423-Y423,2)</f>
        <v>#REF!</v>
      </c>
      <c r="AA423" s="25" t="e">
        <f>ROUND(#REF!+P423-S423,2)</f>
        <v>#REF!</v>
      </c>
      <c r="AB423" s="26"/>
      <c r="AC423" s="26"/>
      <c r="AD423" s="26"/>
      <c r="AE423" s="26"/>
      <c r="AF423" s="27"/>
      <c r="AG423" s="26"/>
      <c r="AH423" s="26"/>
      <c r="AI423" s="26"/>
      <c r="AJ423" s="26"/>
      <c r="AK423" s="26"/>
      <c r="AL423" s="26"/>
    </row>
    <row r="424" spans="1:38" ht="13" x14ac:dyDescent="0.25">
      <c r="A424" s="174" t="str">
        <f t="shared" si="38"/>
        <v>[提取结果.xlsx]奥宝板块关联交易等事项统计表2021年-2内部关联交易</v>
      </c>
      <c r="B424" s="11">
        <v>421</v>
      </c>
      <c r="C424" s="85" t="str">
        <f t="shared" si="39"/>
        <v>4级-2级</v>
      </c>
      <c r="D424" s="85" t="s">
        <v>37</v>
      </c>
      <c r="E424" s="85" t="s">
        <v>42</v>
      </c>
      <c r="F424" s="85" t="s">
        <v>29</v>
      </c>
      <c r="G424" s="85" t="s">
        <v>46</v>
      </c>
      <c r="H424" s="87"/>
      <c r="I424" s="87"/>
      <c r="J424" s="88"/>
      <c r="K424" s="87" t="s">
        <v>368</v>
      </c>
      <c r="L424" s="14" t="s">
        <v>122</v>
      </c>
      <c r="M424" s="17">
        <v>1955884.0761904758</v>
      </c>
      <c r="N424" s="89"/>
      <c r="O424" s="89"/>
      <c r="P424" s="91"/>
      <c r="Q424" s="21"/>
      <c r="R424" s="21"/>
      <c r="S424" s="22"/>
      <c r="T424" s="21"/>
      <c r="U424" s="21"/>
      <c r="V424" s="22"/>
      <c r="W424" s="23"/>
      <c r="X424" s="23"/>
      <c r="Y424" s="24"/>
      <c r="Z424" s="25">
        <f>ROUND(J422-V424-Y424,2)</f>
        <v>0</v>
      </c>
      <c r="AA424" s="25">
        <f>ROUND(M422+P424-S424,2)</f>
        <v>1476110.2</v>
      </c>
      <c r="AB424" s="26"/>
      <c r="AC424" s="26"/>
      <c r="AD424" s="26"/>
      <c r="AE424" s="26"/>
      <c r="AF424" s="27"/>
      <c r="AG424" s="26"/>
      <c r="AH424" s="26"/>
      <c r="AI424" s="26"/>
      <c r="AJ424" s="26"/>
      <c r="AK424" s="26"/>
      <c r="AL424" s="26"/>
    </row>
    <row r="425" spans="1:38" ht="13" x14ac:dyDescent="0.25">
      <c r="A425" s="174" t="str">
        <f t="shared" si="38"/>
        <v>[提取结果.xlsx]奥宝板块关联交易等事项统计表2021年-2内部关联交易</v>
      </c>
      <c r="B425" s="11">
        <v>422</v>
      </c>
      <c r="C425" s="85" t="str">
        <f t="shared" si="39"/>
        <v>4级-2级</v>
      </c>
      <c r="D425" s="85" t="s">
        <v>37</v>
      </c>
      <c r="E425" s="85" t="s">
        <v>42</v>
      </c>
      <c r="F425" s="85" t="s">
        <v>29</v>
      </c>
      <c r="G425" s="85" t="s">
        <v>53</v>
      </c>
      <c r="H425" s="87"/>
      <c r="I425" s="87"/>
      <c r="J425" s="88"/>
      <c r="K425" s="87" t="s">
        <v>368</v>
      </c>
      <c r="L425" s="14" t="s">
        <v>122</v>
      </c>
      <c r="M425" s="17">
        <v>4172166.8761904766</v>
      </c>
      <c r="N425" s="89"/>
      <c r="O425" s="89"/>
      <c r="P425" s="91"/>
      <c r="Q425" s="21"/>
      <c r="R425" s="21"/>
      <c r="S425" s="22"/>
      <c r="T425" s="21"/>
      <c r="U425" s="21"/>
      <c r="V425" s="22"/>
      <c r="W425" s="23"/>
      <c r="X425" s="23"/>
      <c r="Y425" s="24"/>
      <c r="Z425" s="25">
        <f>ROUND(J423-V425-Y425,2)</f>
        <v>0</v>
      </c>
      <c r="AA425" s="25">
        <f>ROUND(M423+P425-S425,2)</f>
        <v>2575726.4300000002</v>
      </c>
      <c r="AB425" s="26"/>
      <c r="AC425" s="26"/>
      <c r="AD425" s="26"/>
      <c r="AE425" s="26"/>
      <c r="AF425" s="27"/>
      <c r="AG425" s="26"/>
      <c r="AH425" s="26"/>
      <c r="AI425" s="26"/>
      <c r="AJ425" s="26"/>
      <c r="AK425" s="26"/>
      <c r="AL425" s="26"/>
    </row>
    <row r="426" spans="1:38" ht="13" x14ac:dyDescent="0.25">
      <c r="A426" s="174" t="str">
        <f t="shared" si="38"/>
        <v>[提取结果.xlsx]奥宝板块关联交易等事项统计表2021年-2内部关联交易</v>
      </c>
      <c r="B426" s="11">
        <v>423</v>
      </c>
      <c r="C426" s="85" t="str">
        <f t="shared" si="39"/>
        <v>4级-2级</v>
      </c>
      <c r="D426" s="85" t="s">
        <v>37</v>
      </c>
      <c r="E426" s="85" t="s">
        <v>42</v>
      </c>
      <c r="F426" s="85" t="s">
        <v>29</v>
      </c>
      <c r="G426" s="85" t="s">
        <v>364</v>
      </c>
      <c r="H426" s="87"/>
      <c r="I426" s="87"/>
      <c r="J426" s="88"/>
      <c r="K426" s="87" t="s">
        <v>368</v>
      </c>
      <c r="L426" s="14" t="s">
        <v>122</v>
      </c>
      <c r="M426" s="17">
        <v>856362.9714285715</v>
      </c>
      <c r="N426" s="89"/>
      <c r="O426" s="89"/>
      <c r="P426" s="91"/>
      <c r="Q426" s="21"/>
      <c r="R426" s="21"/>
      <c r="S426" s="22"/>
      <c r="T426" s="21"/>
      <c r="U426" s="21"/>
      <c r="V426" s="22"/>
      <c r="W426" s="23"/>
      <c r="X426" s="23"/>
      <c r="Y426" s="24"/>
      <c r="Z426" s="25" t="e">
        <f>ROUND(#REF!-V426-Y426,2)</f>
        <v>#REF!</v>
      </c>
      <c r="AA426" s="25" t="e">
        <f>ROUND(#REF!+P426-S426,2)</f>
        <v>#REF!</v>
      </c>
      <c r="AB426" s="26"/>
      <c r="AC426" s="26"/>
      <c r="AD426" s="26"/>
      <c r="AE426" s="26"/>
      <c r="AF426" s="27"/>
      <c r="AG426" s="26"/>
      <c r="AH426" s="26"/>
      <c r="AI426" s="26"/>
      <c r="AJ426" s="26"/>
      <c r="AK426" s="26"/>
      <c r="AL426" s="26"/>
    </row>
    <row r="427" spans="1:38" ht="13" x14ac:dyDescent="0.25">
      <c r="A427" s="174" t="str">
        <f t="shared" si="38"/>
        <v>[提取结果.xlsx]奥宝板块关联交易等事项统计表2021年-2内部关联交易</v>
      </c>
      <c r="B427" s="11">
        <v>424</v>
      </c>
      <c r="C427" s="85" t="str">
        <f t="shared" si="39"/>
        <v>4级-2级</v>
      </c>
      <c r="D427" s="85" t="s">
        <v>37</v>
      </c>
      <c r="E427" s="85" t="s">
        <v>42</v>
      </c>
      <c r="F427" s="85" t="s">
        <v>29</v>
      </c>
      <c r="G427" s="85" t="s">
        <v>316</v>
      </c>
      <c r="H427" s="87"/>
      <c r="I427" s="87"/>
      <c r="J427" s="88"/>
      <c r="K427" s="87" t="s">
        <v>368</v>
      </c>
      <c r="L427" s="14" t="s">
        <v>122</v>
      </c>
      <c r="M427" s="17">
        <v>4052044.7619047598</v>
      </c>
      <c r="N427" s="89"/>
      <c r="O427" s="89"/>
      <c r="P427" s="91"/>
      <c r="Q427" s="21"/>
      <c r="R427" s="21"/>
      <c r="S427" s="22"/>
      <c r="T427" s="21"/>
      <c r="U427" s="21"/>
      <c r="V427" s="22"/>
      <c r="W427" s="23"/>
      <c r="X427" s="23"/>
      <c r="Y427" s="24"/>
      <c r="Z427" s="25" t="e">
        <f>ROUND(#REF!-V427-Y427,2)</f>
        <v>#REF!</v>
      </c>
      <c r="AA427" s="25" t="e">
        <f>ROUND(#REF!+P427-S427,2)</f>
        <v>#REF!</v>
      </c>
      <c r="AB427" s="26"/>
      <c r="AC427" s="26"/>
      <c r="AD427" s="26"/>
      <c r="AE427" s="26"/>
      <c r="AF427" s="27"/>
      <c r="AG427" s="26"/>
      <c r="AH427" s="26"/>
      <c r="AI427" s="26"/>
      <c r="AJ427" s="26"/>
      <c r="AK427" s="26"/>
      <c r="AL427" s="26"/>
    </row>
    <row r="428" spans="1:38" ht="13" x14ac:dyDescent="0.25">
      <c r="A428" s="174" t="str">
        <f t="shared" si="38"/>
        <v>[提取结果.xlsx]奥宝板块关联交易等事项统计表2021年-2内部关联交易</v>
      </c>
      <c r="B428" s="11">
        <v>425</v>
      </c>
      <c r="C428" s="85" t="str">
        <f t="shared" si="39"/>
        <v>4级-3级</v>
      </c>
      <c r="D428" s="85" t="s">
        <v>37</v>
      </c>
      <c r="E428" s="85" t="s">
        <v>42</v>
      </c>
      <c r="F428" s="85" t="s">
        <v>33</v>
      </c>
      <c r="G428" s="85" t="s">
        <v>362</v>
      </c>
      <c r="H428" s="87"/>
      <c r="I428" s="87"/>
      <c r="J428" s="88"/>
      <c r="K428" s="87" t="s">
        <v>368</v>
      </c>
      <c r="L428" s="14" t="s">
        <v>122</v>
      </c>
      <c r="M428" s="17">
        <v>102890.75238095237</v>
      </c>
      <c r="N428" s="89"/>
      <c r="O428" s="89"/>
      <c r="P428" s="91"/>
      <c r="Q428" s="21"/>
      <c r="R428" s="21"/>
      <c r="S428" s="22"/>
      <c r="T428" s="21"/>
      <c r="U428" s="21"/>
      <c r="V428" s="22"/>
      <c r="W428" s="23"/>
      <c r="X428" s="23"/>
      <c r="Y428" s="24"/>
      <c r="Z428" s="25" t="e">
        <f>ROUND(#REF!-V428-Y428,2)</f>
        <v>#REF!</v>
      </c>
      <c r="AA428" s="25" t="e">
        <f>ROUND(#REF!+P428-S428,2)</f>
        <v>#REF!</v>
      </c>
      <c r="AB428" s="26"/>
      <c r="AC428" s="26"/>
      <c r="AD428" s="26"/>
      <c r="AE428" s="26"/>
      <c r="AF428" s="27"/>
      <c r="AG428" s="26"/>
      <c r="AH428" s="26"/>
      <c r="AI428" s="26"/>
      <c r="AJ428" s="26"/>
      <c r="AK428" s="26"/>
      <c r="AL428" s="26"/>
    </row>
    <row r="429" spans="1:38" ht="13" x14ac:dyDescent="0.25">
      <c r="A429" s="174" t="str">
        <f t="shared" si="38"/>
        <v>[提取结果.xlsx]奥宝板块关联交易等事项统计表2021年-2内部关联交易</v>
      </c>
      <c r="B429" s="11">
        <v>426</v>
      </c>
      <c r="C429" s="85" t="str">
        <f t="shared" si="39"/>
        <v>4级-3级</v>
      </c>
      <c r="D429" s="85" t="s">
        <v>37</v>
      </c>
      <c r="E429" s="85" t="s">
        <v>42</v>
      </c>
      <c r="F429" s="85" t="s">
        <v>33</v>
      </c>
      <c r="G429" s="85" t="s">
        <v>354</v>
      </c>
      <c r="H429" s="87"/>
      <c r="I429" s="87"/>
      <c r="J429" s="88"/>
      <c r="K429" s="87" t="s">
        <v>368</v>
      </c>
      <c r="L429" s="14" t="s">
        <v>122</v>
      </c>
      <c r="M429" s="17">
        <v>671213.69523809513</v>
      </c>
      <c r="N429" s="89"/>
      <c r="O429" s="89"/>
      <c r="P429" s="91"/>
      <c r="Q429" s="21"/>
      <c r="R429" s="21"/>
      <c r="S429" s="22"/>
      <c r="T429" s="21"/>
      <c r="U429" s="21"/>
      <c r="V429" s="22"/>
      <c r="W429" s="23"/>
      <c r="X429" s="23"/>
      <c r="Y429" s="24"/>
      <c r="Z429" s="25" t="e">
        <f>ROUND(#REF!-V429-Y429,2)</f>
        <v>#REF!</v>
      </c>
      <c r="AA429" s="25" t="e">
        <f>ROUND(#REF!+P429-S429,2)</f>
        <v>#REF!</v>
      </c>
      <c r="AB429" s="26"/>
      <c r="AC429" s="26"/>
      <c r="AD429" s="26"/>
      <c r="AE429" s="26"/>
      <c r="AF429" s="27"/>
      <c r="AG429" s="26"/>
      <c r="AH429" s="26"/>
      <c r="AI429" s="26"/>
      <c r="AJ429" s="26"/>
      <c r="AK429" s="26"/>
      <c r="AL429" s="26"/>
    </row>
    <row r="430" spans="1:38" ht="13" x14ac:dyDescent="0.25">
      <c r="A430" s="174" t="str">
        <f t="shared" si="38"/>
        <v>[提取结果.xlsx]奥宝板块关联交易等事项统计表2021年-2内部关联交易</v>
      </c>
      <c r="B430" s="11">
        <v>427</v>
      </c>
      <c r="C430" s="85" t="str">
        <f t="shared" si="39"/>
        <v>4级-2级</v>
      </c>
      <c r="D430" s="85" t="s">
        <v>37</v>
      </c>
      <c r="E430" s="85" t="s">
        <v>42</v>
      </c>
      <c r="F430" s="85" t="s">
        <v>29</v>
      </c>
      <c r="G430" s="85" t="s">
        <v>52</v>
      </c>
      <c r="H430" s="87"/>
      <c r="I430" s="87"/>
      <c r="J430" s="88"/>
      <c r="K430" s="87" t="s">
        <v>368</v>
      </c>
      <c r="L430" s="14" t="s">
        <v>122</v>
      </c>
      <c r="M430" s="17">
        <v>1536192.5714285714</v>
      </c>
      <c r="N430" s="89"/>
      <c r="O430" s="89"/>
      <c r="P430" s="91"/>
      <c r="Q430" s="21"/>
      <c r="R430" s="21"/>
      <c r="S430" s="22"/>
      <c r="T430" s="21"/>
      <c r="U430" s="21"/>
      <c r="V430" s="22"/>
      <c r="W430" s="23"/>
      <c r="X430" s="23"/>
      <c r="Y430" s="24"/>
      <c r="Z430" s="25" t="e">
        <f>ROUND(#REF!-V430-Y430,2)</f>
        <v>#REF!</v>
      </c>
      <c r="AA430" s="25" t="e">
        <f>ROUND(#REF!+P430-S430,2)</f>
        <v>#REF!</v>
      </c>
      <c r="AB430" s="26"/>
      <c r="AC430" s="26"/>
      <c r="AD430" s="26"/>
      <c r="AE430" s="26"/>
      <c r="AF430" s="27"/>
      <c r="AG430" s="26"/>
      <c r="AH430" s="26"/>
      <c r="AI430" s="26"/>
      <c r="AJ430" s="26"/>
      <c r="AK430" s="26"/>
      <c r="AL430" s="26"/>
    </row>
    <row r="431" spans="1:38" ht="13" x14ac:dyDescent="0.25">
      <c r="A431" s="174" t="str">
        <f t="shared" si="38"/>
        <v>[提取结果.xlsx]奥宝板块关联交易等事项统计表2021年-2内部关联交易</v>
      </c>
      <c r="B431" s="11">
        <v>428</v>
      </c>
      <c r="C431" s="85" t="str">
        <f t="shared" si="39"/>
        <v>4级-2级</v>
      </c>
      <c r="D431" s="85" t="s">
        <v>37</v>
      </c>
      <c r="E431" s="85" t="s">
        <v>42</v>
      </c>
      <c r="F431" s="85" t="s">
        <v>29</v>
      </c>
      <c r="G431" s="85" t="s">
        <v>63</v>
      </c>
      <c r="H431" s="87"/>
      <c r="I431" s="87"/>
      <c r="J431" s="88"/>
      <c r="K431" s="87" t="s">
        <v>368</v>
      </c>
      <c r="L431" s="14" t="s">
        <v>122</v>
      </c>
      <c r="M431" s="17">
        <v>4121203.8476190465</v>
      </c>
      <c r="N431" s="89"/>
      <c r="O431" s="89"/>
      <c r="P431" s="91"/>
      <c r="Q431" s="21"/>
      <c r="R431" s="21"/>
      <c r="S431" s="22"/>
      <c r="T431" s="21"/>
      <c r="U431" s="21"/>
      <c r="V431" s="22"/>
      <c r="W431" s="23"/>
      <c r="X431" s="23"/>
      <c r="Y431" s="24"/>
      <c r="Z431" s="25" t="e">
        <f>ROUND(#REF!-V431-Y431,2)</f>
        <v>#REF!</v>
      </c>
      <c r="AA431" s="25" t="e">
        <f>ROUND(#REF!+P431-S431,2)</f>
        <v>#REF!</v>
      </c>
      <c r="AB431" s="26"/>
      <c r="AC431" s="26"/>
      <c r="AD431" s="26"/>
      <c r="AE431" s="26"/>
      <c r="AF431" s="27"/>
      <c r="AG431" s="26"/>
      <c r="AH431" s="26"/>
      <c r="AI431" s="26"/>
      <c r="AJ431" s="26"/>
      <c r="AK431" s="26"/>
      <c r="AL431" s="26"/>
    </row>
    <row r="432" spans="1:38" ht="13" x14ac:dyDescent="0.25">
      <c r="A432" s="174" t="str">
        <f t="shared" si="38"/>
        <v>[提取结果.xlsx]奥宝板块关联交易等事项统计表2021年-2内部关联交易</v>
      </c>
      <c r="B432" s="11">
        <v>429</v>
      </c>
      <c r="C432" s="85" t="str">
        <f t="shared" si="39"/>
        <v>4级-2级</v>
      </c>
      <c r="D432" s="85" t="s">
        <v>37</v>
      </c>
      <c r="E432" s="85" t="s">
        <v>42</v>
      </c>
      <c r="F432" s="85" t="s">
        <v>29</v>
      </c>
      <c r="G432" s="85" t="s">
        <v>301</v>
      </c>
      <c r="H432" s="87"/>
      <c r="I432" s="87"/>
      <c r="J432" s="88"/>
      <c r="K432" s="87" t="s">
        <v>368</v>
      </c>
      <c r="L432" s="14" t="s">
        <v>122</v>
      </c>
      <c r="M432" s="17">
        <v>127661.76190476188</v>
      </c>
      <c r="N432" s="89"/>
      <c r="O432" s="89"/>
      <c r="P432" s="91"/>
      <c r="Q432" s="21"/>
      <c r="R432" s="21"/>
      <c r="S432" s="22"/>
      <c r="T432" s="21"/>
      <c r="U432" s="21"/>
      <c r="V432" s="22"/>
      <c r="W432" s="23"/>
      <c r="X432" s="23"/>
      <c r="Y432" s="24"/>
      <c r="Z432" s="25" t="e">
        <f>ROUND(#REF!-V432-Y432,2)</f>
        <v>#REF!</v>
      </c>
      <c r="AA432" s="25" t="e">
        <f>ROUND(#REF!+P432-S432,2)</f>
        <v>#REF!</v>
      </c>
      <c r="AB432" s="26"/>
      <c r="AC432" s="26"/>
      <c r="AD432" s="26"/>
      <c r="AE432" s="26"/>
      <c r="AF432" s="27"/>
      <c r="AG432" s="26"/>
      <c r="AH432" s="26"/>
      <c r="AI432" s="26"/>
      <c r="AJ432" s="26"/>
      <c r="AK432" s="26"/>
      <c r="AL432" s="26"/>
    </row>
    <row r="433" spans="1:38" ht="13" x14ac:dyDescent="0.25">
      <c r="A433" s="174" t="str">
        <f t="shared" si="38"/>
        <v>[提取结果.xlsx]奥宝板块关联交易等事项统计表2021年-2内部关联交易</v>
      </c>
      <c r="B433" s="11">
        <v>430</v>
      </c>
      <c r="C433" s="85" t="str">
        <f t="shared" si="39"/>
        <v>4级-5级</v>
      </c>
      <c r="D433" s="85" t="s">
        <v>37</v>
      </c>
      <c r="E433" s="85" t="s">
        <v>42</v>
      </c>
      <c r="F433" s="85" t="s">
        <v>359</v>
      </c>
      <c r="G433" s="85" t="s">
        <v>360</v>
      </c>
      <c r="H433" s="87"/>
      <c r="I433" s="87"/>
      <c r="J433" s="88"/>
      <c r="K433" s="87" t="s">
        <v>368</v>
      </c>
      <c r="L433" s="14" t="s">
        <v>122</v>
      </c>
      <c r="M433" s="17">
        <v>29138.095238095237</v>
      </c>
      <c r="N433" s="89"/>
      <c r="O433" s="89"/>
      <c r="P433" s="91"/>
      <c r="Q433" s="21"/>
      <c r="R433" s="21"/>
      <c r="S433" s="22"/>
      <c r="T433" s="21"/>
      <c r="U433" s="21"/>
      <c r="V433" s="22"/>
      <c r="W433" s="23"/>
      <c r="X433" s="23"/>
      <c r="Y433" s="24"/>
      <c r="Z433" s="25" t="e">
        <f>ROUND(#REF!-V433-Y433,2)</f>
        <v>#REF!</v>
      </c>
      <c r="AA433" s="25" t="e">
        <f>ROUND(#REF!+P433-S433,2)</f>
        <v>#REF!</v>
      </c>
      <c r="AB433" s="26"/>
      <c r="AC433" s="26"/>
      <c r="AD433" s="26"/>
      <c r="AE433" s="26"/>
      <c r="AF433" s="27"/>
      <c r="AG433" s="26"/>
      <c r="AH433" s="26"/>
      <c r="AI433" s="26"/>
      <c r="AJ433" s="26"/>
      <c r="AK433" s="26"/>
      <c r="AL433" s="26"/>
    </row>
    <row r="434" spans="1:38" ht="13" x14ac:dyDescent="0.25">
      <c r="A434" s="174" t="str">
        <f t="shared" ref="A434:A456" si="42">HYPERLINK("C:\Users\chizh\Desktop\ffcell\提取结果.xlsx#'奥宝板块关联交易等事项统计表2021年-2内部关联交易'!A1","[提取结果.xlsx]奥宝板块关联交易等事项统计表2021年-2内部关联交易")</f>
        <v>[提取结果.xlsx]奥宝板块关联交易等事项统计表2021年-2内部关联交易</v>
      </c>
      <c r="B434" s="11">
        <v>431</v>
      </c>
      <c r="C434" s="85" t="str">
        <f t="shared" si="39"/>
        <v>4级-2级</v>
      </c>
      <c r="D434" s="85" t="s">
        <v>37</v>
      </c>
      <c r="E434" s="85" t="s">
        <v>42</v>
      </c>
      <c r="F434" s="85" t="s">
        <v>29</v>
      </c>
      <c r="G434" s="85" t="s">
        <v>49</v>
      </c>
      <c r="H434" s="87"/>
      <c r="I434" s="87"/>
      <c r="J434" s="88"/>
      <c r="K434" s="87" t="s">
        <v>368</v>
      </c>
      <c r="L434" s="14" t="s">
        <v>122</v>
      </c>
      <c r="M434" s="17">
        <v>90345.142857142841</v>
      </c>
      <c r="N434" s="89"/>
      <c r="O434" s="90"/>
      <c r="P434" s="91"/>
      <c r="Q434" s="21"/>
      <c r="R434" s="21"/>
      <c r="S434" s="22"/>
      <c r="T434" s="21"/>
      <c r="U434" s="21"/>
      <c r="V434" s="22"/>
      <c r="W434" s="23"/>
      <c r="X434" s="23"/>
      <c r="Y434" s="24"/>
      <c r="Z434" s="25" t="e">
        <f>ROUND(#REF!-V434-Y434,2)</f>
        <v>#REF!</v>
      </c>
      <c r="AA434" s="25" t="e">
        <f>ROUND(#REF!+P434-S434,2)</f>
        <v>#REF!</v>
      </c>
      <c r="AB434" s="26"/>
      <c r="AC434" s="26"/>
      <c r="AD434" s="26"/>
      <c r="AE434" s="26"/>
      <c r="AF434" s="27"/>
      <c r="AG434" s="26"/>
      <c r="AH434" s="26"/>
      <c r="AI434" s="26"/>
      <c r="AJ434" s="26"/>
      <c r="AK434" s="26"/>
      <c r="AL434" s="26"/>
    </row>
    <row r="435" spans="1:38" ht="13" x14ac:dyDescent="0.25">
      <c r="A435" s="174" t="str">
        <f t="shared" si="42"/>
        <v>[提取结果.xlsx]奥宝板块关联交易等事项统计表2021年-2内部关联交易</v>
      </c>
      <c r="B435" s="11">
        <v>432</v>
      </c>
      <c r="C435" s="85" t="str">
        <f t="shared" si="39"/>
        <v>4级-3级</v>
      </c>
      <c r="D435" s="85" t="s">
        <v>37</v>
      </c>
      <c r="E435" s="85" t="s">
        <v>42</v>
      </c>
      <c r="F435" s="85" t="s">
        <v>33</v>
      </c>
      <c r="G435" s="85" t="s">
        <v>96</v>
      </c>
      <c r="H435" s="87"/>
      <c r="I435" s="87"/>
      <c r="J435" s="88"/>
      <c r="K435" s="87" t="s">
        <v>368</v>
      </c>
      <c r="L435" s="14" t="s">
        <v>122</v>
      </c>
      <c r="M435" s="17">
        <v>256214.73333333334</v>
      </c>
      <c r="N435" s="89"/>
      <c r="O435" s="89"/>
      <c r="P435" s="91"/>
      <c r="Q435" s="21"/>
      <c r="R435" s="21"/>
      <c r="S435" s="22"/>
      <c r="T435" s="21"/>
      <c r="U435" s="21"/>
      <c r="V435" s="22"/>
      <c r="W435" s="23"/>
      <c r="X435" s="23"/>
      <c r="Y435" s="24"/>
      <c r="Z435" s="25" t="e">
        <f>ROUND(#REF!-V435-Y435,2)</f>
        <v>#REF!</v>
      </c>
      <c r="AA435" s="25" t="e">
        <f>ROUND(#REF!+P435-S435,2)</f>
        <v>#REF!</v>
      </c>
      <c r="AB435" s="26"/>
      <c r="AC435" s="26"/>
      <c r="AD435" s="26"/>
      <c r="AE435" s="26"/>
      <c r="AF435" s="27"/>
      <c r="AG435" s="26"/>
      <c r="AH435" s="26"/>
      <c r="AI435" s="26"/>
      <c r="AJ435" s="26"/>
      <c r="AK435" s="26"/>
      <c r="AL435" s="26"/>
    </row>
    <row r="436" spans="1:38" ht="13" x14ac:dyDescent="0.25">
      <c r="A436" s="174" t="str">
        <f t="shared" si="42"/>
        <v>[提取结果.xlsx]奥宝板块关联交易等事项统计表2021年-2内部关联交易</v>
      </c>
      <c r="B436" s="11">
        <v>433</v>
      </c>
      <c r="C436" s="85" t="str">
        <f t="shared" si="39"/>
        <v>4级-3级</v>
      </c>
      <c r="D436" s="85" t="s">
        <v>37</v>
      </c>
      <c r="E436" s="85" t="s">
        <v>42</v>
      </c>
      <c r="F436" s="85" t="s">
        <v>33</v>
      </c>
      <c r="G436" s="85" t="s">
        <v>160</v>
      </c>
      <c r="H436" s="87"/>
      <c r="I436" s="87"/>
      <c r="J436" s="88"/>
      <c r="K436" s="87" t="s">
        <v>368</v>
      </c>
      <c r="L436" s="14" t="s">
        <v>122</v>
      </c>
      <c r="M436" s="17">
        <v>2392782.1999999997</v>
      </c>
      <c r="N436" s="89"/>
      <c r="O436" s="89"/>
      <c r="P436" s="91"/>
      <c r="Q436" s="21"/>
      <c r="R436" s="21"/>
      <c r="S436" s="22"/>
      <c r="T436" s="21"/>
      <c r="U436" s="21"/>
      <c r="V436" s="22"/>
      <c r="W436" s="23"/>
      <c r="X436" s="23"/>
      <c r="Y436" s="24"/>
      <c r="Z436" s="25" t="e">
        <f>ROUND(#REF!-V436-Y436,2)</f>
        <v>#REF!</v>
      </c>
      <c r="AA436" s="25" t="e">
        <f>ROUND(#REF!+P436-S436,2)</f>
        <v>#REF!</v>
      </c>
      <c r="AB436" s="26"/>
      <c r="AC436" s="26"/>
      <c r="AD436" s="26"/>
      <c r="AE436" s="26"/>
      <c r="AF436" s="27"/>
      <c r="AG436" s="26"/>
      <c r="AH436" s="26"/>
      <c r="AI436" s="26"/>
      <c r="AJ436" s="26"/>
      <c r="AK436" s="26"/>
      <c r="AL436" s="26"/>
    </row>
    <row r="437" spans="1:38" ht="13" x14ac:dyDescent="0.25">
      <c r="A437" s="174" t="str">
        <f t="shared" si="42"/>
        <v>[提取结果.xlsx]奥宝板块关联交易等事项统计表2021年-2内部关联交易</v>
      </c>
      <c r="B437" s="11">
        <v>434</v>
      </c>
      <c r="C437" s="85" t="str">
        <f t="shared" si="39"/>
        <v>4级-3级</v>
      </c>
      <c r="D437" s="85" t="s">
        <v>37</v>
      </c>
      <c r="E437" s="85" t="s">
        <v>42</v>
      </c>
      <c r="F437" s="85" t="s">
        <v>33</v>
      </c>
      <c r="G437" s="85" t="s">
        <v>356</v>
      </c>
      <c r="H437" s="87"/>
      <c r="I437" s="87"/>
      <c r="J437" s="88"/>
      <c r="K437" s="87" t="s">
        <v>368</v>
      </c>
      <c r="L437" s="14" t="s">
        <v>122</v>
      </c>
      <c r="M437" s="17">
        <v>3279679.0380952377</v>
      </c>
      <c r="N437" s="89"/>
      <c r="O437" s="89"/>
      <c r="P437" s="91"/>
      <c r="Q437" s="21"/>
      <c r="R437" s="21"/>
      <c r="S437" s="22"/>
      <c r="T437" s="21"/>
      <c r="U437" s="21"/>
      <c r="V437" s="22"/>
      <c r="W437" s="23"/>
      <c r="X437" s="23"/>
      <c r="Y437" s="24"/>
      <c r="Z437" s="25" t="e">
        <f>ROUND(#REF!-V437-Y437,2)</f>
        <v>#REF!</v>
      </c>
      <c r="AA437" s="25" t="e">
        <f>ROUND(#REF!+P437-S437,2)</f>
        <v>#REF!</v>
      </c>
      <c r="AB437" s="26"/>
      <c r="AC437" s="26"/>
      <c r="AD437" s="26"/>
      <c r="AE437" s="26"/>
      <c r="AF437" s="27"/>
      <c r="AG437" s="26"/>
      <c r="AH437" s="26"/>
      <c r="AI437" s="26"/>
      <c r="AJ437" s="26"/>
      <c r="AK437" s="26"/>
      <c r="AL437" s="26"/>
    </row>
    <row r="438" spans="1:38" ht="13" x14ac:dyDescent="0.25">
      <c r="A438" s="174" t="str">
        <f t="shared" si="42"/>
        <v>[提取结果.xlsx]奥宝板块关联交易等事项统计表2021年-2内部关联交易</v>
      </c>
      <c r="B438" s="11">
        <v>435</v>
      </c>
      <c r="C438" s="85" t="str">
        <f t="shared" si="39"/>
        <v>4级-3级</v>
      </c>
      <c r="D438" s="85" t="s">
        <v>37</v>
      </c>
      <c r="E438" s="85" t="s">
        <v>42</v>
      </c>
      <c r="F438" s="85" t="s">
        <v>33</v>
      </c>
      <c r="G438" s="85" t="s">
        <v>159</v>
      </c>
      <c r="H438" s="87"/>
      <c r="I438" s="87"/>
      <c r="J438" s="88"/>
      <c r="K438" s="87" t="s">
        <v>368</v>
      </c>
      <c r="L438" s="14" t="s">
        <v>122</v>
      </c>
      <c r="M438" s="17">
        <v>556467.05714285711</v>
      </c>
      <c r="N438" s="89"/>
      <c r="O438" s="89"/>
      <c r="P438" s="91"/>
      <c r="Q438" s="21"/>
      <c r="R438" s="21"/>
      <c r="S438" s="22"/>
      <c r="T438" s="21"/>
      <c r="U438" s="21"/>
      <c r="V438" s="22"/>
      <c r="W438" s="23"/>
      <c r="X438" s="23"/>
      <c r="Y438" s="24"/>
      <c r="Z438" s="25" t="e">
        <f>ROUND(#REF!-V438-Y438,2)</f>
        <v>#REF!</v>
      </c>
      <c r="AA438" s="25" t="e">
        <f>ROUND(#REF!+P438-S438,2)</f>
        <v>#REF!</v>
      </c>
      <c r="AB438" s="26"/>
      <c r="AC438" s="26"/>
      <c r="AD438" s="26"/>
      <c r="AE438" s="26"/>
      <c r="AF438" s="27"/>
      <c r="AG438" s="26"/>
      <c r="AH438" s="26"/>
      <c r="AI438" s="26"/>
      <c r="AJ438" s="26"/>
      <c r="AK438" s="26"/>
      <c r="AL438" s="26"/>
    </row>
    <row r="439" spans="1:38" ht="13" x14ac:dyDescent="0.25">
      <c r="A439" s="174" t="str">
        <f t="shared" si="42"/>
        <v>[提取结果.xlsx]奥宝板块关联交易等事项统计表2021年-2内部关联交易</v>
      </c>
      <c r="B439" s="11">
        <v>436</v>
      </c>
      <c r="C439" s="85" t="str">
        <f t="shared" si="39"/>
        <v>4级-3级</v>
      </c>
      <c r="D439" s="85" t="s">
        <v>37</v>
      </c>
      <c r="E439" s="85" t="s">
        <v>42</v>
      </c>
      <c r="F439" s="85" t="s">
        <v>33</v>
      </c>
      <c r="G439" s="85" t="s">
        <v>337</v>
      </c>
      <c r="H439" s="117"/>
      <c r="I439" s="117"/>
      <c r="J439" s="117"/>
      <c r="K439" s="87" t="s">
        <v>368</v>
      </c>
      <c r="L439" s="14" t="s">
        <v>122</v>
      </c>
      <c r="M439" s="117">
        <v>3731710.504761904</v>
      </c>
      <c r="N439" s="89"/>
      <c r="O439" s="89"/>
      <c r="P439" s="91"/>
      <c r="Q439" s="21"/>
      <c r="R439" s="21"/>
      <c r="S439" s="22"/>
      <c r="T439" s="21"/>
      <c r="U439" s="21"/>
      <c r="V439" s="22"/>
      <c r="W439" s="23"/>
      <c r="X439" s="23"/>
      <c r="Y439" s="24"/>
      <c r="Z439" s="25" t="e">
        <f>ROUND(#REF!-V439-Y439,2)</f>
        <v>#REF!</v>
      </c>
      <c r="AA439" s="25" t="e">
        <f>ROUND(#REF!+P439-S439,2)</f>
        <v>#REF!</v>
      </c>
      <c r="AB439" s="26"/>
      <c r="AC439" s="26"/>
      <c r="AD439" s="26"/>
      <c r="AE439" s="26"/>
      <c r="AF439" s="27"/>
      <c r="AG439" s="26"/>
      <c r="AH439" s="26"/>
      <c r="AI439" s="26"/>
      <c r="AJ439" s="26"/>
      <c r="AK439" s="26"/>
      <c r="AL439" s="26"/>
    </row>
    <row r="440" spans="1:38" ht="13" x14ac:dyDescent="0.25">
      <c r="A440" s="174" t="str">
        <f t="shared" si="42"/>
        <v>[提取结果.xlsx]奥宝板块关联交易等事项统计表2021年-2内部关联交易</v>
      </c>
      <c r="B440" s="11">
        <v>437</v>
      </c>
      <c r="C440" s="85" t="str">
        <f t="shared" si="39"/>
        <v>4级-2级</v>
      </c>
      <c r="D440" s="85" t="s">
        <v>37</v>
      </c>
      <c r="E440" s="85" t="s">
        <v>42</v>
      </c>
      <c r="F440" s="85" t="s">
        <v>29</v>
      </c>
      <c r="G440" s="85" t="s">
        <v>363</v>
      </c>
      <c r="H440" s="117"/>
      <c r="I440" s="117"/>
      <c r="J440" s="117"/>
      <c r="K440" s="87" t="s">
        <v>368</v>
      </c>
      <c r="L440" s="14" t="s">
        <v>122</v>
      </c>
      <c r="M440" s="117">
        <v>69241.076190476189</v>
      </c>
      <c r="N440" s="89"/>
      <c r="O440" s="89"/>
      <c r="P440" s="91"/>
      <c r="Q440" s="21"/>
      <c r="R440" s="21"/>
      <c r="S440" s="22"/>
      <c r="T440" s="21"/>
      <c r="U440" s="21"/>
      <c r="V440" s="22"/>
      <c r="W440" s="23"/>
      <c r="X440" s="23"/>
      <c r="Y440" s="24"/>
      <c r="Z440" s="25" t="e">
        <f>ROUND(#REF!-V440-Y440,2)</f>
        <v>#REF!</v>
      </c>
      <c r="AA440" s="25" t="e">
        <f>ROUND(#REF!+P440-S440,2)</f>
        <v>#REF!</v>
      </c>
      <c r="AB440" s="26"/>
      <c r="AC440" s="26"/>
      <c r="AD440" s="26"/>
      <c r="AE440" s="26"/>
      <c r="AF440" s="27"/>
      <c r="AG440" s="26"/>
      <c r="AH440" s="26"/>
      <c r="AI440" s="26"/>
      <c r="AJ440" s="26"/>
      <c r="AK440" s="26"/>
      <c r="AL440" s="26"/>
    </row>
    <row r="441" spans="1:38" ht="13" x14ac:dyDescent="0.25">
      <c r="A441" s="174" t="str">
        <f t="shared" si="42"/>
        <v>[提取结果.xlsx]奥宝板块关联交易等事项统计表2021年-2内部关联交易</v>
      </c>
      <c r="B441" s="11">
        <v>438</v>
      </c>
      <c r="C441" s="85" t="str">
        <f t="shared" si="39"/>
        <v>4级-3级</v>
      </c>
      <c r="D441" s="85" t="s">
        <v>37</v>
      </c>
      <c r="E441" s="85" t="s">
        <v>42</v>
      </c>
      <c r="F441" s="85" t="s">
        <v>33</v>
      </c>
      <c r="G441" s="85" t="s">
        <v>332</v>
      </c>
      <c r="H441" s="117"/>
      <c r="I441" s="117"/>
      <c r="J441" s="117"/>
      <c r="K441" s="87" t="s">
        <v>368</v>
      </c>
      <c r="L441" s="14" t="s">
        <v>122</v>
      </c>
      <c r="M441" s="117">
        <v>789846.47619047598</v>
      </c>
      <c r="N441" s="89"/>
      <c r="O441" s="89"/>
      <c r="P441" s="91"/>
      <c r="Q441" s="21"/>
      <c r="R441" s="21"/>
      <c r="S441" s="22"/>
      <c r="T441" s="21"/>
      <c r="U441" s="21"/>
      <c r="V441" s="22"/>
      <c r="W441" s="23"/>
      <c r="X441" s="23"/>
      <c r="Y441" s="24"/>
      <c r="Z441" s="25" t="e">
        <f>ROUND(#REF!-V441-Y441,2)</f>
        <v>#REF!</v>
      </c>
      <c r="AA441" s="25" t="e">
        <f>ROUND(#REF!+P441-S441,2)</f>
        <v>#REF!</v>
      </c>
      <c r="AB441" s="26"/>
      <c r="AC441" s="26"/>
      <c r="AD441" s="26"/>
      <c r="AE441" s="26"/>
      <c r="AF441" s="27"/>
      <c r="AG441" s="26"/>
      <c r="AH441" s="26"/>
      <c r="AI441" s="26"/>
      <c r="AJ441" s="26"/>
      <c r="AK441" s="26"/>
      <c r="AL441" s="26"/>
    </row>
    <row r="442" spans="1:38" ht="13" x14ac:dyDescent="0.25">
      <c r="A442" s="174" t="str">
        <f t="shared" si="42"/>
        <v>[提取结果.xlsx]奥宝板块关联交易等事项统计表2021年-2内部关联交易</v>
      </c>
      <c r="B442" s="11">
        <v>439</v>
      </c>
      <c r="C442" s="85" t="str">
        <f t="shared" si="39"/>
        <v>4级-3级</v>
      </c>
      <c r="D442" s="85" t="s">
        <v>37</v>
      </c>
      <c r="E442" s="85" t="s">
        <v>42</v>
      </c>
      <c r="F442" s="85" t="s">
        <v>33</v>
      </c>
      <c r="G442" s="85" t="s">
        <v>333</v>
      </c>
      <c r="H442" s="117"/>
      <c r="I442" s="117"/>
      <c r="J442" s="117"/>
      <c r="K442" s="87" t="s">
        <v>368</v>
      </c>
      <c r="L442" s="14" t="s">
        <v>122</v>
      </c>
      <c r="M442" s="117">
        <v>2729809.4571428569</v>
      </c>
      <c r="N442" s="89"/>
      <c r="O442" s="89"/>
      <c r="P442" s="91"/>
      <c r="Q442" s="21"/>
      <c r="R442" s="21"/>
      <c r="S442" s="22"/>
      <c r="T442" s="21"/>
      <c r="U442" s="21"/>
      <c r="V442" s="22"/>
      <c r="W442" s="23"/>
      <c r="X442" s="23"/>
      <c r="Y442" s="24"/>
      <c r="Z442" s="25" t="e">
        <f>ROUND(#REF!-V442-Y442,2)</f>
        <v>#REF!</v>
      </c>
      <c r="AA442" s="25" t="e">
        <f>ROUND(#REF!+P442-S442,2)</f>
        <v>#REF!</v>
      </c>
      <c r="AB442" s="26"/>
      <c r="AC442" s="26"/>
      <c r="AD442" s="26"/>
      <c r="AE442" s="26"/>
      <c r="AF442" s="27"/>
      <c r="AG442" s="26"/>
      <c r="AH442" s="26"/>
      <c r="AI442" s="26"/>
      <c r="AJ442" s="26"/>
      <c r="AK442" s="26"/>
      <c r="AL442" s="26"/>
    </row>
    <row r="443" spans="1:38" ht="13" x14ac:dyDescent="0.25">
      <c r="A443" s="174" t="str">
        <f t="shared" si="42"/>
        <v>[提取结果.xlsx]奥宝板块关联交易等事项统计表2021年-2内部关联交易</v>
      </c>
      <c r="B443" s="11">
        <v>440</v>
      </c>
      <c r="C443" s="85" t="str">
        <f t="shared" si="39"/>
        <v>4级-3级</v>
      </c>
      <c r="D443" s="85" t="s">
        <v>37</v>
      </c>
      <c r="E443" s="85" t="s">
        <v>42</v>
      </c>
      <c r="F443" s="85" t="s">
        <v>33</v>
      </c>
      <c r="G443" s="85" t="s">
        <v>345</v>
      </c>
      <c r="H443" s="87"/>
      <c r="I443" s="87"/>
      <c r="J443" s="88"/>
      <c r="K443" s="87" t="s">
        <v>368</v>
      </c>
      <c r="L443" s="14" t="s">
        <v>122</v>
      </c>
      <c r="M443" s="17">
        <v>5865335.6285714284</v>
      </c>
      <c r="N443" s="89"/>
      <c r="O443" s="89"/>
      <c r="P443" s="91"/>
      <c r="Q443" s="21"/>
      <c r="R443" s="21"/>
      <c r="S443" s="22"/>
      <c r="T443" s="21"/>
      <c r="U443" s="21"/>
      <c r="V443" s="22"/>
      <c r="W443" s="23"/>
      <c r="X443" s="23"/>
      <c r="Y443" s="24"/>
      <c r="Z443" s="25" t="e">
        <f>ROUND(#REF!-V443-Y443,2)</f>
        <v>#REF!</v>
      </c>
      <c r="AA443" s="25" t="e">
        <f>ROUND(#REF!+P443-S443,2)</f>
        <v>#REF!</v>
      </c>
      <c r="AB443" s="26"/>
      <c r="AC443" s="26"/>
      <c r="AD443" s="26"/>
      <c r="AE443" s="26"/>
      <c r="AF443" s="27"/>
      <c r="AG443" s="26"/>
      <c r="AH443" s="26"/>
      <c r="AI443" s="26"/>
      <c r="AJ443" s="26"/>
      <c r="AK443" s="26"/>
      <c r="AL443" s="26"/>
    </row>
    <row r="444" spans="1:38" ht="13" x14ac:dyDescent="0.25">
      <c r="A444" s="174" t="str">
        <f t="shared" si="42"/>
        <v>[提取结果.xlsx]奥宝板块关联交易等事项统计表2021年-2内部关联交易</v>
      </c>
      <c r="B444" s="11">
        <v>441</v>
      </c>
      <c r="C444" s="85" t="str">
        <f t="shared" si="39"/>
        <v>4级-4级</v>
      </c>
      <c r="D444" s="85" t="s">
        <v>37</v>
      </c>
      <c r="E444" s="85" t="s">
        <v>42</v>
      </c>
      <c r="F444" s="85" t="s">
        <v>37</v>
      </c>
      <c r="G444" s="85" t="s">
        <v>123</v>
      </c>
      <c r="H444" s="87"/>
      <c r="I444" s="87"/>
      <c r="J444" s="88"/>
      <c r="K444" s="87" t="s">
        <v>368</v>
      </c>
      <c r="L444" s="14" t="s">
        <v>122</v>
      </c>
      <c r="M444" s="17">
        <v>191576.87142857138</v>
      </c>
      <c r="N444" s="89"/>
      <c r="O444" s="90"/>
      <c r="P444" s="91"/>
      <c r="Q444" s="21"/>
      <c r="R444" s="21"/>
      <c r="S444" s="22"/>
      <c r="T444" s="21"/>
      <c r="U444" s="21"/>
      <c r="V444" s="22"/>
      <c r="W444" s="23"/>
      <c r="X444" s="23"/>
      <c r="Y444" s="24"/>
      <c r="Z444" s="25" t="e">
        <f>ROUND(#REF!-V444-Y444,2)</f>
        <v>#REF!</v>
      </c>
      <c r="AA444" s="25" t="e">
        <f>ROUND(#REF!+P444-S444,2)</f>
        <v>#REF!</v>
      </c>
      <c r="AB444" s="26"/>
      <c r="AC444" s="26"/>
      <c r="AD444" s="26"/>
      <c r="AE444" s="26"/>
      <c r="AF444" s="27"/>
      <c r="AG444" s="26"/>
      <c r="AH444" s="26"/>
      <c r="AI444" s="26"/>
      <c r="AJ444" s="26"/>
      <c r="AK444" s="26"/>
      <c r="AL444" s="26"/>
    </row>
    <row r="445" spans="1:38" ht="13" x14ac:dyDescent="0.25">
      <c r="A445" s="174" t="str">
        <f t="shared" si="42"/>
        <v>[提取结果.xlsx]奥宝板块关联交易等事项统计表2021年-2内部关联交易</v>
      </c>
      <c r="B445" s="11">
        <v>442</v>
      </c>
      <c r="C445" s="85" t="str">
        <f t="shared" si="39"/>
        <v>4级-3级</v>
      </c>
      <c r="D445" s="85" t="s">
        <v>37</v>
      </c>
      <c r="E445" s="85" t="s">
        <v>42</v>
      </c>
      <c r="F445" s="85" t="s">
        <v>33</v>
      </c>
      <c r="G445" s="85" t="s">
        <v>165</v>
      </c>
      <c r="H445" s="87"/>
      <c r="I445" s="87"/>
      <c r="J445" s="88"/>
      <c r="K445" s="87" t="s">
        <v>368</v>
      </c>
      <c r="L445" s="14" t="s">
        <v>122</v>
      </c>
      <c r="M445" s="17">
        <v>188819.54761904757</v>
      </c>
      <c r="N445" s="89"/>
      <c r="O445" s="90"/>
      <c r="P445" s="91"/>
      <c r="Q445" s="21"/>
      <c r="R445" s="21"/>
      <c r="S445" s="22"/>
      <c r="T445" s="21"/>
      <c r="U445" s="21"/>
      <c r="V445" s="22"/>
      <c r="W445" s="23"/>
      <c r="X445" s="23"/>
      <c r="Y445" s="24"/>
      <c r="Z445" s="25">
        <f>ROUND(J427-V445-Y445,2)</f>
        <v>0</v>
      </c>
      <c r="AA445" s="25">
        <f>ROUND(M427+P445-S445,2)</f>
        <v>4052044.76</v>
      </c>
      <c r="AB445" s="26"/>
      <c r="AC445" s="26"/>
      <c r="AD445" s="26"/>
      <c r="AE445" s="26"/>
      <c r="AF445" s="27"/>
      <c r="AG445" s="26"/>
      <c r="AH445" s="26"/>
      <c r="AI445" s="26"/>
      <c r="AJ445" s="26"/>
      <c r="AK445" s="26"/>
      <c r="AL445" s="26"/>
    </row>
    <row r="446" spans="1:38" ht="13" x14ac:dyDescent="0.25">
      <c r="A446" s="174" t="str">
        <f t="shared" si="42"/>
        <v>[提取结果.xlsx]奥宝板块关联交易等事项统计表2021年-2内部关联交易</v>
      </c>
      <c r="B446" s="11">
        <v>443</v>
      </c>
      <c r="C446" s="85" t="str">
        <f t="shared" si="39"/>
        <v>4级-3级</v>
      </c>
      <c r="D446" s="85" t="s">
        <v>37</v>
      </c>
      <c r="E446" s="85" t="s">
        <v>42</v>
      </c>
      <c r="F446" s="85" t="s">
        <v>33</v>
      </c>
      <c r="G446" s="85" t="s">
        <v>331</v>
      </c>
      <c r="H446" s="117"/>
      <c r="I446" s="117"/>
      <c r="J446" s="117"/>
      <c r="K446" s="87" t="s">
        <v>368</v>
      </c>
      <c r="L446" s="14" t="s">
        <v>122</v>
      </c>
      <c r="M446" s="117">
        <v>267592.7238095238</v>
      </c>
      <c r="N446" s="89"/>
      <c r="O446" s="89"/>
      <c r="P446" s="91"/>
      <c r="Q446" s="21"/>
      <c r="R446" s="21"/>
      <c r="S446" s="22"/>
      <c r="T446" s="21"/>
      <c r="U446" s="21"/>
      <c r="V446" s="22"/>
      <c r="W446" s="23"/>
      <c r="X446" s="23"/>
      <c r="Y446" s="24"/>
      <c r="Z446" s="25" t="e">
        <f>ROUND(#REF!-V446-Y446,2)</f>
        <v>#REF!</v>
      </c>
      <c r="AA446" s="25" t="e">
        <f>ROUND(#REF!+P446-S446,2)</f>
        <v>#REF!</v>
      </c>
      <c r="AB446" s="26"/>
      <c r="AC446" s="26"/>
      <c r="AD446" s="26"/>
      <c r="AE446" s="26"/>
      <c r="AF446" s="27"/>
      <c r="AG446" s="26"/>
      <c r="AH446" s="26"/>
      <c r="AI446" s="26"/>
      <c r="AJ446" s="26"/>
      <c r="AK446" s="26"/>
      <c r="AL446" s="26"/>
    </row>
    <row r="447" spans="1:38" ht="13" x14ac:dyDescent="0.25">
      <c r="A447" s="174" t="str">
        <f t="shared" si="42"/>
        <v>[提取结果.xlsx]奥宝板块关联交易等事项统计表2021年-2内部关联交易</v>
      </c>
      <c r="B447" s="11">
        <v>444</v>
      </c>
      <c r="C447" s="85" t="str">
        <f t="shared" si="39"/>
        <v>4级-3级</v>
      </c>
      <c r="D447" s="85" t="s">
        <v>37</v>
      </c>
      <c r="E447" s="85" t="s">
        <v>42</v>
      </c>
      <c r="F447" s="85" t="s">
        <v>33</v>
      </c>
      <c r="G447" s="85" t="s">
        <v>348</v>
      </c>
      <c r="H447" s="117"/>
      <c r="I447" s="117"/>
      <c r="J447" s="117"/>
      <c r="K447" s="87" t="s">
        <v>368</v>
      </c>
      <c r="L447" s="14" t="s">
        <v>122</v>
      </c>
      <c r="M447" s="117">
        <v>7093.333333333333</v>
      </c>
      <c r="N447" s="89"/>
      <c r="O447" s="89"/>
      <c r="P447" s="91"/>
      <c r="Q447" s="21"/>
      <c r="R447" s="21"/>
      <c r="S447" s="22"/>
      <c r="T447" s="21"/>
      <c r="U447" s="21"/>
      <c r="V447" s="22"/>
      <c r="W447" s="23"/>
      <c r="X447" s="23"/>
      <c r="Y447" s="24"/>
      <c r="Z447" s="25" t="e">
        <f>ROUND(#REF!-V447-Y447,2)</f>
        <v>#REF!</v>
      </c>
      <c r="AA447" s="25" t="e">
        <f>ROUND(#REF!+P447-S447,2)</f>
        <v>#REF!</v>
      </c>
      <c r="AB447" s="26"/>
      <c r="AC447" s="26"/>
      <c r="AD447" s="26"/>
      <c r="AE447" s="26"/>
      <c r="AF447" s="27"/>
      <c r="AG447" s="26"/>
      <c r="AH447" s="26"/>
      <c r="AI447" s="26"/>
      <c r="AJ447" s="26"/>
      <c r="AK447" s="26"/>
      <c r="AL447" s="26"/>
    </row>
    <row r="448" spans="1:38" ht="13" x14ac:dyDescent="0.25">
      <c r="A448" s="174" t="str">
        <f t="shared" si="42"/>
        <v>[提取结果.xlsx]奥宝板块关联交易等事项统计表2021年-2内部关联交易</v>
      </c>
      <c r="B448" s="11">
        <v>445</v>
      </c>
      <c r="C448" s="85" t="str">
        <f t="shared" si="39"/>
        <v>4级-3级</v>
      </c>
      <c r="D448" s="85" t="s">
        <v>37</v>
      </c>
      <c r="E448" s="85" t="s">
        <v>42</v>
      </c>
      <c r="F448" s="85" t="s">
        <v>33</v>
      </c>
      <c r="G448" s="85" t="s">
        <v>346</v>
      </c>
      <c r="H448" s="117"/>
      <c r="I448" s="117"/>
      <c r="J448" s="117"/>
      <c r="K448" s="87" t="s">
        <v>368</v>
      </c>
      <c r="L448" s="14" t="s">
        <v>122</v>
      </c>
      <c r="M448" s="117">
        <v>585339.77142857143</v>
      </c>
      <c r="N448" s="89"/>
      <c r="O448" s="89"/>
      <c r="P448" s="91"/>
      <c r="Q448" s="21"/>
      <c r="R448" s="21"/>
      <c r="S448" s="22"/>
      <c r="T448" s="21"/>
      <c r="U448" s="21"/>
      <c r="V448" s="22"/>
      <c r="W448" s="23"/>
      <c r="X448" s="23"/>
      <c r="Y448" s="24"/>
      <c r="Z448" s="25">
        <f>ROUND(J428-V448-Y448,2)</f>
        <v>0</v>
      </c>
      <c r="AA448" s="25">
        <f>ROUND(M428+P448-S448,2)</f>
        <v>102890.75</v>
      </c>
      <c r="AB448" s="26"/>
      <c r="AC448" s="26"/>
      <c r="AD448" s="26"/>
      <c r="AE448" s="26"/>
      <c r="AF448" s="27"/>
      <c r="AG448" s="26"/>
      <c r="AH448" s="26"/>
      <c r="AI448" s="26"/>
      <c r="AJ448" s="26"/>
      <c r="AK448" s="26"/>
      <c r="AL448" s="26"/>
    </row>
    <row r="449" spans="1:38" ht="13" x14ac:dyDescent="0.25">
      <c r="A449" s="174" t="str">
        <f t="shared" si="42"/>
        <v>[提取结果.xlsx]奥宝板块关联交易等事项统计表2021年-2内部关联交易</v>
      </c>
      <c r="B449" s="11">
        <v>446</v>
      </c>
      <c r="C449" s="85" t="str">
        <f t="shared" si="39"/>
        <v>4级-3级</v>
      </c>
      <c r="D449" s="85" t="s">
        <v>37</v>
      </c>
      <c r="E449" s="85" t="s">
        <v>42</v>
      </c>
      <c r="F449" s="85" t="s">
        <v>33</v>
      </c>
      <c r="G449" s="85" t="s">
        <v>231</v>
      </c>
      <c r="H449" s="117"/>
      <c r="I449" s="117"/>
      <c r="J449" s="117"/>
      <c r="K449" s="87" t="s">
        <v>368</v>
      </c>
      <c r="L449" s="14" t="s">
        <v>122</v>
      </c>
      <c r="M449" s="117">
        <v>62224.514285714286</v>
      </c>
      <c r="N449" s="89"/>
      <c r="O449" s="89"/>
      <c r="P449" s="91"/>
      <c r="Q449" s="21"/>
      <c r="R449" s="21"/>
      <c r="S449" s="22"/>
      <c r="T449" s="21"/>
      <c r="U449" s="21"/>
      <c r="V449" s="22"/>
      <c r="W449" s="23"/>
      <c r="X449" s="23"/>
      <c r="Y449" s="24"/>
      <c r="Z449" s="25">
        <f>ROUND(J429-V449-Y449,2)</f>
        <v>0</v>
      </c>
      <c r="AA449" s="25">
        <f>ROUND(M429+P449-S449,2)</f>
        <v>671213.7</v>
      </c>
      <c r="AB449" s="26"/>
      <c r="AC449" s="26"/>
      <c r="AD449" s="26"/>
      <c r="AE449" s="26"/>
      <c r="AF449" s="27"/>
      <c r="AG449" s="26"/>
      <c r="AH449" s="26"/>
      <c r="AI449" s="26"/>
      <c r="AJ449" s="26"/>
      <c r="AK449" s="26"/>
      <c r="AL449" s="26"/>
    </row>
    <row r="450" spans="1:38" ht="13" x14ac:dyDescent="0.25">
      <c r="A450" s="174" t="str">
        <f t="shared" si="42"/>
        <v>[提取结果.xlsx]奥宝板块关联交易等事项统计表2021年-2内部关联交易</v>
      </c>
      <c r="B450" s="11">
        <v>447</v>
      </c>
      <c r="C450" s="85" t="str">
        <f t="shared" si="39"/>
        <v>4级-3级</v>
      </c>
      <c r="D450" s="85" t="s">
        <v>37</v>
      </c>
      <c r="E450" s="85" t="s">
        <v>42</v>
      </c>
      <c r="F450" s="85" t="s">
        <v>33</v>
      </c>
      <c r="G450" s="85" t="s">
        <v>347</v>
      </c>
      <c r="H450" s="117"/>
      <c r="I450" s="117"/>
      <c r="J450" s="117"/>
      <c r="K450" s="87" t="s">
        <v>368</v>
      </c>
      <c r="L450" s="14" t="s">
        <v>122</v>
      </c>
      <c r="M450" s="117">
        <v>364959.32380952383</v>
      </c>
      <c r="N450" s="89"/>
      <c r="O450" s="89"/>
      <c r="P450" s="91"/>
      <c r="Q450" s="21"/>
      <c r="R450" s="21"/>
      <c r="S450" s="22"/>
      <c r="T450" s="21"/>
      <c r="U450" s="21"/>
      <c r="V450" s="22"/>
      <c r="W450" s="23"/>
      <c r="X450" s="23"/>
      <c r="Y450" s="24"/>
      <c r="Z450" s="25">
        <f>ROUND(J430-V450-Y450,2)</f>
        <v>0</v>
      </c>
      <c r="AA450" s="25">
        <f>ROUND(M430+P450-S450,2)</f>
        <v>1536192.57</v>
      </c>
      <c r="AB450" s="26"/>
      <c r="AC450" s="26"/>
      <c r="AD450" s="26"/>
      <c r="AE450" s="26"/>
      <c r="AF450" s="27"/>
      <c r="AG450" s="26"/>
      <c r="AH450" s="26"/>
      <c r="AI450" s="26"/>
      <c r="AJ450" s="26"/>
      <c r="AK450" s="26"/>
      <c r="AL450" s="26"/>
    </row>
    <row r="451" spans="1:38" ht="13" x14ac:dyDescent="0.25">
      <c r="A451" s="174" t="str">
        <f t="shared" si="42"/>
        <v>[提取结果.xlsx]奥宝板块关联交易等事项统计表2021年-2内部关联交易</v>
      </c>
      <c r="B451" s="11">
        <v>448</v>
      </c>
      <c r="C451" s="85" t="str">
        <f t="shared" si="39"/>
        <v>4级-3级</v>
      </c>
      <c r="D451" s="85" t="s">
        <v>37</v>
      </c>
      <c r="E451" s="85" t="s">
        <v>42</v>
      </c>
      <c r="F451" s="85" t="s">
        <v>33</v>
      </c>
      <c r="G451" s="85" t="s">
        <v>338</v>
      </c>
      <c r="H451" s="117"/>
      <c r="I451" s="117"/>
      <c r="J451" s="117"/>
      <c r="K451" s="87" t="s">
        <v>368</v>
      </c>
      <c r="L451" s="14" t="s">
        <v>122</v>
      </c>
      <c r="M451" s="117">
        <v>1385022.6476190477</v>
      </c>
      <c r="N451" s="89"/>
      <c r="O451" s="89"/>
      <c r="P451" s="91"/>
      <c r="Q451" s="21"/>
      <c r="R451" s="21"/>
      <c r="S451" s="22"/>
      <c r="T451" s="21"/>
      <c r="U451" s="21"/>
      <c r="V451" s="22"/>
      <c r="W451" s="23"/>
      <c r="X451" s="23"/>
      <c r="Y451" s="24"/>
      <c r="Z451" s="25">
        <f>ROUND(J431-V451-Y451,2)</f>
        <v>0</v>
      </c>
      <c r="AA451" s="25">
        <f>ROUND(M431+P451-S451,2)</f>
        <v>4121203.85</v>
      </c>
      <c r="AB451" s="26"/>
      <c r="AC451" s="26"/>
      <c r="AD451" s="26"/>
      <c r="AE451" s="26"/>
      <c r="AF451" s="27"/>
      <c r="AG451" s="26"/>
      <c r="AH451" s="26"/>
      <c r="AI451" s="26"/>
      <c r="AJ451" s="26"/>
      <c r="AK451" s="26"/>
      <c r="AL451" s="26"/>
    </row>
    <row r="452" spans="1:38" ht="13" x14ac:dyDescent="0.25">
      <c r="A452" s="174" t="str">
        <f t="shared" si="42"/>
        <v>[提取结果.xlsx]奥宝板块关联交易等事项统计表2021年-2内部关联交易</v>
      </c>
      <c r="B452" s="11">
        <v>449</v>
      </c>
      <c r="C452" s="85" t="str">
        <f t="shared" ref="C452:C515" si="43">TEXT(D452,"000")&amp;"-"&amp;TEXT(F452,"000")</f>
        <v>4级-2级</v>
      </c>
      <c r="D452" s="85" t="s">
        <v>37</v>
      </c>
      <c r="E452" s="85" t="s">
        <v>42</v>
      </c>
      <c r="F452" s="85" t="s">
        <v>29</v>
      </c>
      <c r="G452" s="85" t="s">
        <v>61</v>
      </c>
      <c r="H452" s="117"/>
      <c r="I452" s="117"/>
      <c r="J452" s="117"/>
      <c r="K452" s="87" t="s">
        <v>368</v>
      </c>
      <c r="L452" s="14" t="s">
        <v>122</v>
      </c>
      <c r="M452" s="117">
        <v>1424136.7142857146</v>
      </c>
      <c r="N452" s="89"/>
      <c r="O452" s="90"/>
      <c r="P452" s="91"/>
      <c r="Q452" s="21"/>
      <c r="R452" s="21"/>
      <c r="S452" s="22"/>
      <c r="T452" s="21"/>
      <c r="U452" s="21"/>
      <c r="V452" s="22"/>
      <c r="W452" s="23"/>
      <c r="X452" s="23"/>
      <c r="Y452" s="24"/>
      <c r="Z452" s="25" t="e">
        <f>ROUND(#REF!-V452-Y452,2)</f>
        <v>#REF!</v>
      </c>
      <c r="AA452" s="25" t="e">
        <f>ROUND(#REF!+P452-S452,2)</f>
        <v>#REF!</v>
      </c>
      <c r="AB452" s="26"/>
      <c r="AC452" s="26"/>
      <c r="AD452" s="26"/>
      <c r="AE452" s="26"/>
      <c r="AF452" s="27"/>
      <c r="AG452" s="26"/>
      <c r="AH452" s="26"/>
      <c r="AI452" s="26"/>
      <c r="AJ452" s="26"/>
      <c r="AK452" s="26"/>
      <c r="AL452" s="26"/>
    </row>
    <row r="453" spans="1:38" ht="13" x14ac:dyDescent="0.25">
      <c r="A453" s="174" t="str">
        <f t="shared" si="42"/>
        <v>[提取结果.xlsx]奥宝板块关联交易等事项统计表2021年-2内部关联交易</v>
      </c>
      <c r="B453" s="11">
        <v>450</v>
      </c>
      <c r="C453" s="85" t="str">
        <f t="shared" si="43"/>
        <v>4级-2级</v>
      </c>
      <c r="D453" s="85" t="s">
        <v>37</v>
      </c>
      <c r="E453" s="85" t="s">
        <v>42</v>
      </c>
      <c r="F453" s="85" t="s">
        <v>29</v>
      </c>
      <c r="G453" s="85" t="s">
        <v>62</v>
      </c>
      <c r="H453" s="117"/>
      <c r="I453" s="117"/>
      <c r="J453" s="117"/>
      <c r="K453" s="87" t="s">
        <v>368</v>
      </c>
      <c r="L453" s="14" t="s">
        <v>122</v>
      </c>
      <c r="M453" s="117">
        <v>2964.6857142857139</v>
      </c>
      <c r="N453" s="89"/>
      <c r="O453" s="90"/>
      <c r="P453" s="91"/>
      <c r="Q453" s="21"/>
      <c r="R453" s="21"/>
      <c r="S453" s="22"/>
      <c r="T453" s="21"/>
      <c r="U453" s="21"/>
      <c r="V453" s="22"/>
      <c r="W453" s="23"/>
      <c r="X453" s="23"/>
      <c r="Y453" s="24"/>
      <c r="Z453" s="25" t="e">
        <f>ROUND(#REF!-V453-Y453,2)</f>
        <v>#REF!</v>
      </c>
      <c r="AA453" s="25" t="e">
        <f>ROUND(#REF!+P453-S453,2)</f>
        <v>#REF!</v>
      </c>
      <c r="AB453" s="26"/>
      <c r="AC453" s="26"/>
      <c r="AD453" s="26"/>
      <c r="AE453" s="26"/>
      <c r="AF453" s="27"/>
      <c r="AG453" s="26"/>
      <c r="AH453" s="26"/>
      <c r="AI453" s="26"/>
      <c r="AJ453" s="26"/>
      <c r="AK453" s="26"/>
      <c r="AL453" s="26"/>
    </row>
    <row r="454" spans="1:38" ht="13" x14ac:dyDescent="0.25">
      <c r="A454" s="174" t="str">
        <f t="shared" si="42"/>
        <v>[提取结果.xlsx]奥宝板块关联交易等事项统计表2021年-2内部关联交易</v>
      </c>
      <c r="B454" s="11">
        <v>451</v>
      </c>
      <c r="C454" s="85" t="str">
        <f t="shared" si="43"/>
        <v>4级-2级</v>
      </c>
      <c r="D454" s="85" t="s">
        <v>37</v>
      </c>
      <c r="E454" s="85" t="s">
        <v>42</v>
      </c>
      <c r="F454" s="85" t="s">
        <v>29</v>
      </c>
      <c r="G454" s="85" t="s">
        <v>54</v>
      </c>
      <c r="H454" s="117"/>
      <c r="I454" s="117"/>
      <c r="J454" s="117"/>
      <c r="K454" s="87" t="s">
        <v>368</v>
      </c>
      <c r="L454" s="14" t="s">
        <v>122</v>
      </c>
      <c r="M454" s="117">
        <v>698667.99047619058</v>
      </c>
      <c r="N454" s="89"/>
      <c r="O454" s="89"/>
      <c r="P454" s="91"/>
      <c r="Q454" s="21"/>
      <c r="R454" s="21"/>
      <c r="S454" s="22"/>
      <c r="T454" s="21"/>
      <c r="U454" s="21"/>
      <c r="V454" s="22"/>
      <c r="W454" s="23"/>
      <c r="X454" s="23"/>
      <c r="Y454" s="24"/>
      <c r="Z454" s="25" t="e">
        <f>ROUND(#REF!-V454-Y454,2)</f>
        <v>#REF!</v>
      </c>
      <c r="AA454" s="25" t="e">
        <f>ROUND(#REF!+P454-S454,2)</f>
        <v>#REF!</v>
      </c>
      <c r="AB454" s="26"/>
      <c r="AC454" s="26"/>
      <c r="AD454" s="26"/>
      <c r="AE454" s="26"/>
      <c r="AF454" s="27"/>
      <c r="AG454" s="26"/>
      <c r="AH454" s="26"/>
      <c r="AI454" s="26"/>
      <c r="AJ454" s="26"/>
      <c r="AK454" s="26"/>
      <c r="AL454" s="26"/>
    </row>
    <row r="455" spans="1:38" ht="13" x14ac:dyDescent="0.25">
      <c r="A455" s="174" t="str">
        <f t="shared" si="42"/>
        <v>[提取结果.xlsx]奥宝板块关联交易等事项统计表2021年-2内部关联交易</v>
      </c>
      <c r="B455" s="11">
        <v>452</v>
      </c>
      <c r="C455" s="85" t="str">
        <f t="shared" si="43"/>
        <v>4级-3级</v>
      </c>
      <c r="D455" s="85" t="s">
        <v>37</v>
      </c>
      <c r="E455" s="85" t="s">
        <v>42</v>
      </c>
      <c r="F455" s="85" t="s">
        <v>33</v>
      </c>
      <c r="G455" s="85" t="s">
        <v>34</v>
      </c>
      <c r="H455" s="117"/>
      <c r="I455" s="117"/>
      <c r="J455" s="117"/>
      <c r="K455" s="87" t="s">
        <v>368</v>
      </c>
      <c r="L455" s="14" t="s">
        <v>122</v>
      </c>
      <c r="M455" s="117">
        <v>123250</v>
      </c>
      <c r="N455" s="89"/>
      <c r="O455" s="89"/>
      <c r="P455" s="91"/>
      <c r="Q455" s="21"/>
      <c r="R455" s="21"/>
      <c r="S455" s="22"/>
      <c r="T455" s="21"/>
      <c r="U455" s="21"/>
      <c r="V455" s="22"/>
      <c r="W455" s="23"/>
      <c r="X455" s="23"/>
      <c r="Y455" s="24"/>
      <c r="Z455" s="25">
        <f>ROUND(J432-V455-Y455,2)</f>
        <v>0</v>
      </c>
      <c r="AA455" s="25">
        <f>ROUND(M432+P455-S455,2)</f>
        <v>127661.75999999999</v>
      </c>
      <c r="AB455" s="26"/>
      <c r="AC455" s="26"/>
      <c r="AD455" s="26"/>
      <c r="AE455" s="26"/>
      <c r="AF455" s="27"/>
      <c r="AG455" s="26"/>
      <c r="AH455" s="26"/>
      <c r="AI455" s="26"/>
      <c r="AJ455" s="26"/>
      <c r="AK455" s="26"/>
      <c r="AL455" s="26"/>
    </row>
    <row r="456" spans="1:38" ht="13" x14ac:dyDescent="0.25">
      <c r="A456" s="174" t="str">
        <f t="shared" si="42"/>
        <v>[提取结果.xlsx]奥宝板块关联交易等事项统计表2021年-2内部关联交易</v>
      </c>
      <c r="B456" s="11">
        <v>453</v>
      </c>
      <c r="C456" s="85" t="str">
        <f t="shared" si="43"/>
        <v>003-001</v>
      </c>
      <c r="D456" s="85">
        <v>3</v>
      </c>
      <c r="E456" s="85" t="s">
        <v>369</v>
      </c>
      <c r="F456" s="85">
        <v>1</v>
      </c>
      <c r="G456" s="178" t="s">
        <v>28</v>
      </c>
      <c r="H456" s="87" t="s">
        <v>349</v>
      </c>
      <c r="I456" s="92" t="s">
        <v>366</v>
      </c>
      <c r="J456" s="88">
        <v>1051886.83</v>
      </c>
      <c r="K456" s="87"/>
      <c r="L456" s="87"/>
      <c r="M456" s="17"/>
      <c r="N456" s="89"/>
      <c r="O456" s="90"/>
      <c r="P456" s="91"/>
      <c r="Q456" s="21"/>
      <c r="R456" s="21"/>
      <c r="S456" s="22"/>
      <c r="T456" s="21"/>
      <c r="U456" s="21"/>
      <c r="V456" s="22"/>
      <c r="W456" s="23"/>
      <c r="X456" s="23"/>
      <c r="Y456" s="24"/>
      <c r="Z456" s="25">
        <f t="shared" ref="Z456:Z519" si="44">ROUND(J456-V456-Y456,2)</f>
        <v>1051886.83</v>
      </c>
      <c r="AA456" s="25">
        <f t="shared" ref="AA456:AA519" si="45">ROUND(M456+P456-S456,2)</f>
        <v>0</v>
      </c>
      <c r="AB456" s="26"/>
      <c r="AC456" s="26"/>
      <c r="AD456" s="26"/>
      <c r="AE456" s="26"/>
      <c r="AF456" s="27"/>
      <c r="AG456" s="26"/>
      <c r="AH456" s="26"/>
      <c r="AI456" s="26"/>
      <c r="AJ456" s="26"/>
      <c r="AK456" s="26"/>
      <c r="AL456" s="26"/>
    </row>
    <row r="457" spans="1:38" ht="13" x14ac:dyDescent="0.25">
      <c r="A457" s="173" t="str">
        <f t="shared" ref="A457:A493" si="46">HYPERLINK("C:\Users\chizh\Desktop\ffcell\提取结果.xlsx#'2内部关联交易'!A1","[提取结果.xlsx]2内部关联交易")</f>
        <v>[提取结果.xlsx]2内部关联交易</v>
      </c>
      <c r="B457" s="11">
        <v>454</v>
      </c>
      <c r="C457" s="94" t="str">
        <f t="shared" si="43"/>
        <v>2级-4级</v>
      </c>
      <c r="D457" s="94" t="s">
        <v>29</v>
      </c>
      <c r="E457" s="94" t="s">
        <v>46</v>
      </c>
      <c r="F457" s="94" t="s">
        <v>37</v>
      </c>
      <c r="G457" s="94" t="s">
        <v>38</v>
      </c>
      <c r="H457" s="95" t="s">
        <v>275</v>
      </c>
      <c r="I457" s="96" t="s">
        <v>378</v>
      </c>
      <c r="J457" s="97">
        <v>2365.48</v>
      </c>
      <c r="K457" s="16"/>
      <c r="L457" s="16"/>
      <c r="M457" s="17"/>
      <c r="N457" s="89"/>
      <c r="O457" s="90"/>
      <c r="P457" s="91"/>
      <c r="Q457" s="21"/>
      <c r="R457" s="21"/>
      <c r="S457" s="22"/>
      <c r="T457" s="21"/>
      <c r="U457" s="21"/>
      <c r="V457" s="22"/>
      <c r="W457" s="23"/>
      <c r="X457" s="23"/>
      <c r="Y457" s="24"/>
      <c r="Z457" s="25">
        <f t="shared" si="44"/>
        <v>2365.48</v>
      </c>
      <c r="AA457" s="25">
        <f t="shared" si="45"/>
        <v>0</v>
      </c>
      <c r="AB457" s="26"/>
      <c r="AC457" s="26"/>
      <c r="AD457" s="26"/>
      <c r="AE457" s="26"/>
      <c r="AF457" s="27"/>
      <c r="AG457" s="26"/>
      <c r="AH457" s="26"/>
      <c r="AI457" s="26"/>
      <c r="AJ457" s="26"/>
      <c r="AK457" s="26"/>
      <c r="AL457" s="26"/>
    </row>
    <row r="458" spans="1:38" ht="13" x14ac:dyDescent="0.25">
      <c r="A458" s="174" t="str">
        <f t="shared" si="46"/>
        <v>[提取结果.xlsx]2内部关联交易</v>
      </c>
      <c r="B458" s="11">
        <v>455</v>
      </c>
      <c r="C458" s="94" t="str">
        <f t="shared" si="43"/>
        <v>2级-3级</v>
      </c>
      <c r="D458" s="94" t="s">
        <v>29</v>
      </c>
      <c r="E458" s="94" t="s">
        <v>46</v>
      </c>
      <c r="F458" s="94" t="s">
        <v>33</v>
      </c>
      <c r="G458" s="94" t="s">
        <v>65</v>
      </c>
      <c r="H458" s="95" t="s">
        <v>275</v>
      </c>
      <c r="I458" s="96" t="s">
        <v>379</v>
      </c>
      <c r="J458" s="97">
        <v>161.41</v>
      </c>
      <c r="K458" s="16"/>
      <c r="L458" s="16"/>
      <c r="M458" s="17"/>
      <c r="N458" s="89"/>
      <c r="O458" s="90"/>
      <c r="P458" s="91"/>
      <c r="Q458" s="21"/>
      <c r="R458" s="21"/>
      <c r="S458" s="22"/>
      <c r="T458" s="21"/>
      <c r="U458" s="21"/>
      <c r="V458" s="22"/>
      <c r="W458" s="23"/>
      <c r="X458" s="23"/>
      <c r="Y458" s="24"/>
      <c r="Z458" s="25">
        <f t="shared" si="44"/>
        <v>161.41</v>
      </c>
      <c r="AA458" s="25">
        <f t="shared" si="45"/>
        <v>0</v>
      </c>
      <c r="AB458" s="26"/>
      <c r="AC458" s="26"/>
      <c r="AD458" s="26"/>
      <c r="AE458" s="26"/>
      <c r="AF458" s="27"/>
      <c r="AG458" s="26"/>
      <c r="AH458" s="26"/>
      <c r="AI458" s="26"/>
      <c r="AJ458" s="26"/>
      <c r="AK458" s="26"/>
      <c r="AL458" s="26"/>
    </row>
    <row r="459" spans="1:38" ht="13" x14ac:dyDescent="0.25">
      <c r="A459" s="174" t="str">
        <f t="shared" si="46"/>
        <v>[提取结果.xlsx]2内部关联交易</v>
      </c>
      <c r="B459" s="11">
        <v>456</v>
      </c>
      <c r="C459" s="94" t="str">
        <f t="shared" si="43"/>
        <v>2级-2级</v>
      </c>
      <c r="D459" s="94" t="s">
        <v>29</v>
      </c>
      <c r="E459" s="94" t="s">
        <v>46</v>
      </c>
      <c r="F459" s="94" t="s">
        <v>29</v>
      </c>
      <c r="G459" s="94" t="s">
        <v>56</v>
      </c>
      <c r="H459" s="95" t="s">
        <v>275</v>
      </c>
      <c r="I459" s="96" t="s">
        <v>379</v>
      </c>
      <c r="J459" s="97">
        <v>430.44</v>
      </c>
      <c r="K459" s="16"/>
      <c r="L459" s="16"/>
      <c r="M459" s="17"/>
      <c r="N459" s="89"/>
      <c r="O459" s="90"/>
      <c r="P459" s="91"/>
      <c r="Q459" s="21"/>
      <c r="R459" s="21"/>
      <c r="S459" s="22"/>
      <c r="T459" s="21"/>
      <c r="U459" s="21"/>
      <c r="V459" s="22"/>
      <c r="W459" s="23"/>
      <c r="X459" s="23"/>
      <c r="Y459" s="24"/>
      <c r="Z459" s="25">
        <f t="shared" si="44"/>
        <v>430.44</v>
      </c>
      <c r="AA459" s="25">
        <f t="shared" si="45"/>
        <v>0</v>
      </c>
      <c r="AB459" s="26"/>
      <c r="AC459" s="26"/>
      <c r="AD459" s="26"/>
      <c r="AE459" s="26"/>
      <c r="AF459" s="27"/>
      <c r="AG459" s="26"/>
      <c r="AH459" s="26"/>
      <c r="AI459" s="26"/>
      <c r="AJ459" s="26"/>
      <c r="AK459" s="26"/>
      <c r="AL459" s="26"/>
    </row>
    <row r="460" spans="1:38" ht="13" x14ac:dyDescent="0.25">
      <c r="A460" s="174" t="str">
        <f t="shared" si="46"/>
        <v>[提取结果.xlsx]2内部关联交易</v>
      </c>
      <c r="B460" s="11">
        <v>457</v>
      </c>
      <c r="C460" s="94" t="str">
        <f t="shared" si="43"/>
        <v>2级-3级</v>
      </c>
      <c r="D460" s="94" t="s">
        <v>29</v>
      </c>
      <c r="E460" s="94" t="s">
        <v>46</v>
      </c>
      <c r="F460" s="94" t="s">
        <v>33</v>
      </c>
      <c r="G460" s="94" t="s">
        <v>161</v>
      </c>
      <c r="H460" s="95" t="s">
        <v>275</v>
      </c>
      <c r="I460" s="96" t="s">
        <v>379</v>
      </c>
      <c r="J460" s="97">
        <v>1990.79</v>
      </c>
      <c r="K460" s="16"/>
      <c r="L460" s="16"/>
      <c r="M460" s="17"/>
      <c r="N460" s="89"/>
      <c r="O460" s="90"/>
      <c r="P460" s="91"/>
      <c r="Q460" s="21"/>
      <c r="R460" s="21"/>
      <c r="S460" s="22"/>
      <c r="T460" s="21"/>
      <c r="U460" s="21"/>
      <c r="V460" s="22"/>
      <c r="W460" s="23"/>
      <c r="X460" s="23"/>
      <c r="Y460" s="24"/>
      <c r="Z460" s="25">
        <f t="shared" si="44"/>
        <v>1990.79</v>
      </c>
      <c r="AA460" s="25">
        <f t="shared" si="45"/>
        <v>0</v>
      </c>
      <c r="AB460" s="26"/>
      <c r="AC460" s="26"/>
      <c r="AD460" s="26"/>
      <c r="AE460" s="26"/>
      <c r="AF460" s="27"/>
      <c r="AG460" s="26"/>
      <c r="AH460" s="26"/>
      <c r="AI460" s="26"/>
      <c r="AJ460" s="26"/>
      <c r="AK460" s="26"/>
      <c r="AL460" s="26"/>
    </row>
    <row r="461" spans="1:38" ht="13" x14ac:dyDescent="0.25">
      <c r="A461" s="174" t="str">
        <f t="shared" si="46"/>
        <v>[提取结果.xlsx]2内部关联交易</v>
      </c>
      <c r="B461" s="11">
        <v>458</v>
      </c>
      <c r="C461" s="94" t="str">
        <f t="shared" si="43"/>
        <v>2级-3级</v>
      </c>
      <c r="D461" s="94" t="s">
        <v>29</v>
      </c>
      <c r="E461" s="94" t="s">
        <v>46</v>
      </c>
      <c r="F461" s="94" t="s">
        <v>33</v>
      </c>
      <c r="G461" s="94" t="s">
        <v>211</v>
      </c>
      <c r="H461" s="95" t="s">
        <v>275</v>
      </c>
      <c r="I461" s="96" t="s">
        <v>379</v>
      </c>
      <c r="J461" s="97">
        <v>53.81</v>
      </c>
      <c r="K461" s="16"/>
      <c r="L461" s="16"/>
      <c r="M461" s="17"/>
      <c r="N461" s="89"/>
      <c r="O461" s="89"/>
      <c r="P461" s="91"/>
      <c r="Q461" s="21"/>
      <c r="R461" s="21"/>
      <c r="S461" s="22"/>
      <c r="T461" s="21"/>
      <c r="U461" s="21"/>
      <c r="V461" s="22"/>
      <c r="W461" s="23"/>
      <c r="X461" s="23"/>
      <c r="Y461" s="24"/>
      <c r="Z461" s="25">
        <f t="shared" si="44"/>
        <v>53.81</v>
      </c>
      <c r="AA461" s="25">
        <f t="shared" si="45"/>
        <v>0</v>
      </c>
      <c r="AB461" s="26"/>
      <c r="AC461" s="26"/>
      <c r="AD461" s="26"/>
      <c r="AE461" s="26"/>
      <c r="AF461" s="27"/>
      <c r="AG461" s="26"/>
      <c r="AH461" s="26"/>
      <c r="AI461" s="26"/>
      <c r="AJ461" s="26"/>
      <c r="AK461" s="26"/>
      <c r="AL461" s="26"/>
    </row>
    <row r="462" spans="1:38" ht="13" x14ac:dyDescent="0.25">
      <c r="A462" s="174" t="str">
        <f t="shared" si="46"/>
        <v>[提取结果.xlsx]2内部关联交易</v>
      </c>
      <c r="B462" s="11">
        <v>459</v>
      </c>
      <c r="C462" s="94" t="str">
        <f t="shared" si="43"/>
        <v>2级-3级</v>
      </c>
      <c r="D462" s="94" t="s">
        <v>29</v>
      </c>
      <c r="E462" s="94" t="s">
        <v>46</v>
      </c>
      <c r="F462" s="94" t="s">
        <v>33</v>
      </c>
      <c r="G462" s="94" t="s">
        <v>231</v>
      </c>
      <c r="H462" s="95" t="s">
        <v>275</v>
      </c>
      <c r="I462" s="96" t="s">
        <v>380</v>
      </c>
      <c r="J462" s="97">
        <v>1479.65</v>
      </c>
      <c r="K462" s="16"/>
      <c r="L462" s="16"/>
      <c r="M462" s="17"/>
      <c r="N462" s="89"/>
      <c r="O462" s="89"/>
      <c r="P462" s="91"/>
      <c r="Q462" s="21"/>
      <c r="R462" s="21"/>
      <c r="S462" s="22"/>
      <c r="T462" s="21"/>
      <c r="U462" s="21"/>
      <c r="V462" s="22"/>
      <c r="W462" s="23"/>
      <c r="X462" s="23"/>
      <c r="Y462" s="24"/>
      <c r="Z462" s="25">
        <f t="shared" si="44"/>
        <v>1479.65</v>
      </c>
      <c r="AA462" s="25">
        <f t="shared" si="45"/>
        <v>0</v>
      </c>
      <c r="AB462" s="26"/>
      <c r="AC462" s="26"/>
      <c r="AD462" s="26"/>
      <c r="AE462" s="26"/>
      <c r="AF462" s="27"/>
      <c r="AG462" s="26"/>
      <c r="AH462" s="26"/>
      <c r="AI462" s="26"/>
      <c r="AJ462" s="26"/>
      <c r="AK462" s="26"/>
      <c r="AL462" s="26"/>
    </row>
    <row r="463" spans="1:38" ht="13" x14ac:dyDescent="0.25">
      <c r="A463" s="174" t="str">
        <f t="shared" si="46"/>
        <v>[提取结果.xlsx]2内部关联交易</v>
      </c>
      <c r="B463" s="11">
        <v>460</v>
      </c>
      <c r="C463" s="94" t="str">
        <f t="shared" si="43"/>
        <v>2级-2级</v>
      </c>
      <c r="D463" s="94" t="s">
        <v>29</v>
      </c>
      <c r="E463" s="94" t="s">
        <v>46</v>
      </c>
      <c r="F463" s="94" t="s">
        <v>29</v>
      </c>
      <c r="G463" s="94" t="s">
        <v>55</v>
      </c>
      <c r="H463" s="95" t="s">
        <v>275</v>
      </c>
      <c r="I463" s="96" t="s">
        <v>379</v>
      </c>
      <c r="J463" s="97">
        <v>807.08</v>
      </c>
      <c r="K463" s="16"/>
      <c r="L463" s="16"/>
      <c r="M463" s="17"/>
      <c r="N463" s="89"/>
      <c r="O463" s="89"/>
      <c r="P463" s="91"/>
      <c r="Q463" s="21"/>
      <c r="R463" s="21"/>
      <c r="S463" s="22"/>
      <c r="T463" s="21"/>
      <c r="U463" s="21"/>
      <c r="V463" s="22"/>
      <c r="W463" s="23"/>
      <c r="X463" s="23"/>
      <c r="Y463" s="24"/>
      <c r="Z463" s="25">
        <f t="shared" si="44"/>
        <v>807.08</v>
      </c>
      <c r="AA463" s="25">
        <f t="shared" si="45"/>
        <v>0</v>
      </c>
      <c r="AB463" s="26"/>
      <c r="AC463" s="26"/>
      <c r="AD463" s="26"/>
      <c r="AE463" s="26"/>
      <c r="AF463" s="27"/>
      <c r="AG463" s="26"/>
      <c r="AH463" s="26"/>
      <c r="AI463" s="26"/>
      <c r="AJ463" s="26"/>
      <c r="AK463" s="26"/>
      <c r="AL463" s="26"/>
    </row>
    <row r="464" spans="1:38" ht="13" x14ac:dyDescent="0.25">
      <c r="A464" s="174" t="str">
        <f t="shared" si="46"/>
        <v>[提取结果.xlsx]2内部关联交易</v>
      </c>
      <c r="B464" s="11">
        <v>461</v>
      </c>
      <c r="C464" s="94" t="str">
        <f t="shared" si="43"/>
        <v>2级-3级</v>
      </c>
      <c r="D464" s="94" t="s">
        <v>29</v>
      </c>
      <c r="E464" s="94" t="s">
        <v>46</v>
      </c>
      <c r="F464" s="94" t="s">
        <v>33</v>
      </c>
      <c r="G464" s="94" t="s">
        <v>160</v>
      </c>
      <c r="H464" s="95" t="s">
        <v>275</v>
      </c>
      <c r="I464" s="96" t="s">
        <v>379</v>
      </c>
      <c r="J464" s="97">
        <v>295.92</v>
      </c>
      <c r="K464" s="16"/>
      <c r="L464" s="16"/>
      <c r="M464" s="17"/>
      <c r="N464" s="89"/>
      <c r="O464" s="89"/>
      <c r="P464" s="91"/>
      <c r="Q464" s="21"/>
      <c r="R464" s="21"/>
      <c r="S464" s="22"/>
      <c r="T464" s="21"/>
      <c r="U464" s="21"/>
      <c r="V464" s="22"/>
      <c r="W464" s="23"/>
      <c r="X464" s="23"/>
      <c r="Y464" s="24"/>
      <c r="Z464" s="25">
        <f t="shared" si="44"/>
        <v>295.92</v>
      </c>
      <c r="AA464" s="25">
        <f t="shared" si="45"/>
        <v>0</v>
      </c>
      <c r="AB464" s="26"/>
      <c r="AC464" s="26"/>
      <c r="AD464" s="26"/>
      <c r="AE464" s="26"/>
      <c r="AF464" s="27"/>
      <c r="AG464" s="26"/>
      <c r="AH464" s="26"/>
      <c r="AI464" s="26"/>
      <c r="AJ464" s="26"/>
      <c r="AK464" s="26"/>
      <c r="AL464" s="26"/>
    </row>
    <row r="465" spans="1:38" ht="13" x14ac:dyDescent="0.25">
      <c r="A465" s="174" t="str">
        <f t="shared" si="46"/>
        <v>[提取结果.xlsx]2内部关联交易</v>
      </c>
      <c r="B465" s="11">
        <v>462</v>
      </c>
      <c r="C465" s="94" t="str">
        <f t="shared" si="43"/>
        <v>2级-3级</v>
      </c>
      <c r="D465" s="94" t="s">
        <v>29</v>
      </c>
      <c r="E465" s="94" t="s">
        <v>46</v>
      </c>
      <c r="F465" s="94" t="s">
        <v>33</v>
      </c>
      <c r="G465" s="94" t="s">
        <v>159</v>
      </c>
      <c r="H465" s="95" t="s">
        <v>275</v>
      </c>
      <c r="I465" s="96" t="s">
        <v>379</v>
      </c>
      <c r="J465" s="97">
        <v>564.96</v>
      </c>
      <c r="K465" s="16"/>
      <c r="L465" s="16"/>
      <c r="M465" s="17"/>
      <c r="N465" s="89"/>
      <c r="O465" s="89"/>
      <c r="P465" s="91"/>
      <c r="Q465" s="21"/>
      <c r="R465" s="21"/>
      <c r="S465" s="22"/>
      <c r="T465" s="21"/>
      <c r="U465" s="21"/>
      <c r="V465" s="22"/>
      <c r="W465" s="23"/>
      <c r="X465" s="23"/>
      <c r="Y465" s="24"/>
      <c r="Z465" s="25">
        <f t="shared" si="44"/>
        <v>564.96</v>
      </c>
      <c r="AA465" s="25">
        <f t="shared" si="45"/>
        <v>0</v>
      </c>
      <c r="AB465" s="26"/>
      <c r="AC465" s="26"/>
      <c r="AD465" s="26"/>
      <c r="AE465" s="26"/>
      <c r="AF465" s="27"/>
      <c r="AG465" s="26"/>
      <c r="AH465" s="26"/>
      <c r="AI465" s="26"/>
      <c r="AJ465" s="26"/>
      <c r="AK465" s="26"/>
      <c r="AL465" s="26"/>
    </row>
    <row r="466" spans="1:38" ht="13" x14ac:dyDescent="0.25">
      <c r="A466" s="174" t="str">
        <f t="shared" si="46"/>
        <v>[提取结果.xlsx]2内部关联交易</v>
      </c>
      <c r="B466" s="11">
        <v>463</v>
      </c>
      <c r="C466" s="94" t="str">
        <f t="shared" si="43"/>
        <v>2级-3级</v>
      </c>
      <c r="D466" s="94" t="s">
        <v>29</v>
      </c>
      <c r="E466" s="94" t="s">
        <v>46</v>
      </c>
      <c r="F466" s="94" t="s">
        <v>33</v>
      </c>
      <c r="G466" s="94" t="s">
        <v>114</v>
      </c>
      <c r="H466" s="95" t="s">
        <v>275</v>
      </c>
      <c r="I466" s="96" t="s">
        <v>381</v>
      </c>
      <c r="J466" s="97">
        <v>119885.81</v>
      </c>
      <c r="K466" s="16"/>
      <c r="L466" s="16"/>
      <c r="M466" s="17"/>
      <c r="N466" s="89"/>
      <c r="O466" s="89"/>
      <c r="P466" s="91"/>
      <c r="Q466" s="21"/>
      <c r="R466" s="21"/>
      <c r="S466" s="22"/>
      <c r="T466" s="21"/>
      <c r="U466" s="21"/>
      <c r="V466" s="22"/>
      <c r="W466" s="23"/>
      <c r="X466" s="23"/>
      <c r="Y466" s="24"/>
      <c r="Z466" s="25">
        <f t="shared" si="44"/>
        <v>119885.81</v>
      </c>
      <c r="AA466" s="25">
        <f t="shared" si="45"/>
        <v>0</v>
      </c>
      <c r="AB466" s="26"/>
      <c r="AC466" s="26"/>
      <c r="AD466" s="26"/>
      <c r="AE466" s="26"/>
      <c r="AF466" s="27"/>
      <c r="AG466" s="26"/>
      <c r="AH466" s="26"/>
      <c r="AI466" s="26"/>
      <c r="AJ466" s="26"/>
      <c r="AK466" s="26"/>
      <c r="AL466" s="26"/>
    </row>
    <row r="467" spans="1:38" ht="13" x14ac:dyDescent="0.25">
      <c r="A467" s="174" t="str">
        <f t="shared" si="46"/>
        <v>[提取结果.xlsx]2内部关联交易</v>
      </c>
      <c r="B467" s="11">
        <v>464</v>
      </c>
      <c r="C467" s="94" t="str">
        <f t="shared" si="43"/>
        <v>2级-3级</v>
      </c>
      <c r="D467" s="94" t="s">
        <v>29</v>
      </c>
      <c r="E467" s="94" t="s">
        <v>46</v>
      </c>
      <c r="F467" s="94" t="s">
        <v>33</v>
      </c>
      <c r="G467" s="94" t="s">
        <v>337</v>
      </c>
      <c r="H467" s="95" t="s">
        <v>275</v>
      </c>
      <c r="I467" s="96" t="s">
        <v>379</v>
      </c>
      <c r="J467" s="97">
        <v>26.89</v>
      </c>
      <c r="K467" s="16"/>
      <c r="L467" s="16"/>
      <c r="M467" s="17"/>
      <c r="N467" s="89"/>
      <c r="O467" s="89"/>
      <c r="P467" s="91"/>
      <c r="Q467" s="21"/>
      <c r="R467" s="21"/>
      <c r="S467" s="22"/>
      <c r="T467" s="21"/>
      <c r="U467" s="21"/>
      <c r="V467" s="22"/>
      <c r="W467" s="23"/>
      <c r="X467" s="23"/>
      <c r="Y467" s="24"/>
      <c r="Z467" s="25">
        <f t="shared" si="44"/>
        <v>26.89</v>
      </c>
      <c r="AA467" s="25">
        <f t="shared" si="45"/>
        <v>0</v>
      </c>
      <c r="AB467" s="26"/>
      <c r="AC467" s="26"/>
      <c r="AD467" s="26"/>
      <c r="AE467" s="26"/>
      <c r="AF467" s="27"/>
      <c r="AG467" s="26"/>
      <c r="AH467" s="26"/>
      <c r="AI467" s="26"/>
      <c r="AJ467" s="26"/>
      <c r="AK467" s="26"/>
      <c r="AL467" s="26"/>
    </row>
    <row r="468" spans="1:38" ht="13" x14ac:dyDescent="0.25">
      <c r="A468" s="174" t="str">
        <f t="shared" si="46"/>
        <v>[提取结果.xlsx]2内部关联交易</v>
      </c>
      <c r="B468" s="11">
        <v>465</v>
      </c>
      <c r="C468" s="94" t="str">
        <f t="shared" si="43"/>
        <v>2级-3级</v>
      </c>
      <c r="D468" s="94" t="s">
        <v>29</v>
      </c>
      <c r="E468" s="94" t="s">
        <v>46</v>
      </c>
      <c r="F468" s="94" t="s">
        <v>33</v>
      </c>
      <c r="G468" s="94" t="s">
        <v>112</v>
      </c>
      <c r="H468" s="95" t="s">
        <v>275</v>
      </c>
      <c r="I468" s="96" t="s">
        <v>382</v>
      </c>
      <c r="J468" s="97">
        <v>27607.08</v>
      </c>
      <c r="K468" s="16"/>
      <c r="L468" s="16"/>
      <c r="M468" s="17"/>
      <c r="N468" s="89"/>
      <c r="O468" s="89"/>
      <c r="P468" s="91"/>
      <c r="Q468" s="21"/>
      <c r="R468" s="21"/>
      <c r="S468" s="22"/>
      <c r="T468" s="21"/>
      <c r="U468" s="21"/>
      <c r="V468" s="22"/>
      <c r="W468" s="23"/>
      <c r="X468" s="23"/>
      <c r="Y468" s="24"/>
      <c r="Z468" s="25">
        <f t="shared" si="44"/>
        <v>27607.08</v>
      </c>
      <c r="AA468" s="25">
        <f t="shared" si="45"/>
        <v>0</v>
      </c>
      <c r="AB468" s="26"/>
      <c r="AC468" s="26"/>
      <c r="AD468" s="26"/>
      <c r="AE468" s="26"/>
      <c r="AF468" s="27"/>
      <c r="AG468" s="26"/>
      <c r="AH468" s="26"/>
      <c r="AI468" s="26"/>
      <c r="AJ468" s="26"/>
      <c r="AK468" s="26"/>
      <c r="AL468" s="26"/>
    </row>
    <row r="469" spans="1:38" ht="13" x14ac:dyDescent="0.25">
      <c r="A469" s="174" t="str">
        <f t="shared" si="46"/>
        <v>[提取结果.xlsx]2内部关联交易</v>
      </c>
      <c r="B469" s="11">
        <v>466</v>
      </c>
      <c r="C469" s="94" t="str">
        <f t="shared" si="43"/>
        <v>2级-3级</v>
      </c>
      <c r="D469" s="94" t="s">
        <v>29</v>
      </c>
      <c r="E469" s="94" t="s">
        <v>46</v>
      </c>
      <c r="F469" s="94" t="s">
        <v>33</v>
      </c>
      <c r="G469" s="94" t="s">
        <v>338</v>
      </c>
      <c r="H469" s="95" t="s">
        <v>275</v>
      </c>
      <c r="I469" s="96" t="s">
        <v>379</v>
      </c>
      <c r="J469" s="97">
        <v>80.7</v>
      </c>
      <c r="K469" s="16"/>
      <c r="L469" s="16"/>
      <c r="M469" s="17"/>
      <c r="N469" s="89"/>
      <c r="O469" s="89"/>
      <c r="P469" s="91"/>
      <c r="Q469" s="21"/>
      <c r="R469" s="21"/>
      <c r="S469" s="22"/>
      <c r="T469" s="21"/>
      <c r="U469" s="21"/>
      <c r="V469" s="22"/>
      <c r="W469" s="23"/>
      <c r="X469" s="23"/>
      <c r="Y469" s="24"/>
      <c r="Z469" s="25">
        <f t="shared" si="44"/>
        <v>80.7</v>
      </c>
      <c r="AA469" s="25">
        <f t="shared" si="45"/>
        <v>0</v>
      </c>
      <c r="AB469" s="26"/>
      <c r="AC469" s="26"/>
      <c r="AD469" s="26"/>
      <c r="AE469" s="26"/>
      <c r="AF469" s="27"/>
      <c r="AG469" s="26"/>
      <c r="AH469" s="26"/>
      <c r="AI469" s="26"/>
      <c r="AJ469" s="26"/>
      <c r="AK469" s="26"/>
      <c r="AL469" s="26"/>
    </row>
    <row r="470" spans="1:38" ht="13" x14ac:dyDescent="0.25">
      <c r="A470" s="174" t="str">
        <f t="shared" si="46"/>
        <v>[提取结果.xlsx]2内部关联交易</v>
      </c>
      <c r="B470" s="11">
        <v>467</v>
      </c>
      <c r="C470" s="94" t="str">
        <f t="shared" si="43"/>
        <v>2级-4级</v>
      </c>
      <c r="D470" s="94" t="s">
        <v>29</v>
      </c>
      <c r="E470" s="94" t="s">
        <v>46</v>
      </c>
      <c r="F470" s="94" t="s">
        <v>37</v>
      </c>
      <c r="G470" s="94" t="s">
        <v>383</v>
      </c>
      <c r="H470" s="95" t="s">
        <v>275</v>
      </c>
      <c r="I470" s="96" t="s">
        <v>378</v>
      </c>
      <c r="J470" s="97">
        <v>1810.62</v>
      </c>
      <c r="K470" s="16"/>
      <c r="L470" s="16"/>
      <c r="M470" s="17"/>
      <c r="N470" s="89"/>
      <c r="O470" s="90"/>
      <c r="P470" s="91"/>
      <c r="Q470" s="21"/>
      <c r="R470" s="21"/>
      <c r="S470" s="22"/>
      <c r="T470" s="21"/>
      <c r="U470" s="21"/>
      <c r="V470" s="22"/>
      <c r="W470" s="23"/>
      <c r="X470" s="23"/>
      <c r="Y470" s="24"/>
      <c r="Z470" s="25">
        <f t="shared" si="44"/>
        <v>1810.62</v>
      </c>
      <c r="AA470" s="25">
        <f t="shared" si="45"/>
        <v>0</v>
      </c>
      <c r="AB470" s="26"/>
      <c r="AC470" s="26"/>
      <c r="AD470" s="26"/>
      <c r="AE470" s="26"/>
      <c r="AF470" s="27"/>
      <c r="AG470" s="26"/>
      <c r="AH470" s="26"/>
      <c r="AI470" s="26"/>
      <c r="AJ470" s="26"/>
      <c r="AK470" s="26"/>
      <c r="AL470" s="26"/>
    </row>
    <row r="471" spans="1:38" ht="13" x14ac:dyDescent="0.25">
      <c r="A471" s="174" t="str">
        <f t="shared" si="46"/>
        <v>[提取结果.xlsx]2内部关联交易</v>
      </c>
      <c r="B471" s="11">
        <v>468</v>
      </c>
      <c r="C471" s="94" t="str">
        <f t="shared" si="43"/>
        <v>2级-2级</v>
      </c>
      <c r="D471" s="94" t="s">
        <v>29</v>
      </c>
      <c r="E471" s="94" t="s">
        <v>46</v>
      </c>
      <c r="F471" s="94" t="s">
        <v>29</v>
      </c>
      <c r="G471" s="94" t="s">
        <v>47</v>
      </c>
      <c r="H471" s="95" t="s">
        <v>275</v>
      </c>
      <c r="I471" s="96" t="s">
        <v>382</v>
      </c>
      <c r="J471" s="97">
        <v>475.75</v>
      </c>
      <c r="K471" s="16"/>
      <c r="L471" s="16"/>
      <c r="M471" s="17"/>
      <c r="N471" s="89"/>
      <c r="O471" s="90"/>
      <c r="P471" s="91"/>
      <c r="Q471" s="21"/>
      <c r="R471" s="21"/>
      <c r="S471" s="22"/>
      <c r="T471" s="21"/>
      <c r="U471" s="21"/>
      <c r="V471" s="22"/>
      <c r="W471" s="23"/>
      <c r="X471" s="23"/>
      <c r="Y471" s="24"/>
      <c r="Z471" s="25">
        <f t="shared" si="44"/>
        <v>475.75</v>
      </c>
      <c r="AA471" s="25">
        <f t="shared" si="45"/>
        <v>0</v>
      </c>
      <c r="AB471" s="26"/>
      <c r="AC471" s="26"/>
      <c r="AD471" s="26"/>
      <c r="AE471" s="26"/>
      <c r="AF471" s="27"/>
      <c r="AG471" s="26"/>
      <c r="AH471" s="26"/>
      <c r="AI471" s="26"/>
      <c r="AJ471" s="26"/>
      <c r="AK471" s="26"/>
      <c r="AL471" s="26"/>
    </row>
    <row r="472" spans="1:38" ht="13" x14ac:dyDescent="0.25">
      <c r="A472" s="174" t="str">
        <f t="shared" si="46"/>
        <v>[提取结果.xlsx]2内部关联交易</v>
      </c>
      <c r="B472" s="11">
        <v>469</v>
      </c>
      <c r="C472" s="94" t="str">
        <f t="shared" si="43"/>
        <v>2级-3级</v>
      </c>
      <c r="D472" s="94" t="s">
        <v>29</v>
      </c>
      <c r="E472" s="94" t="s">
        <v>46</v>
      </c>
      <c r="F472" s="94" t="s">
        <v>33</v>
      </c>
      <c r="G472" s="94" t="s">
        <v>80</v>
      </c>
      <c r="H472" s="95" t="s">
        <v>275</v>
      </c>
      <c r="I472" s="96" t="s">
        <v>378</v>
      </c>
      <c r="J472" s="97">
        <v>408.84</v>
      </c>
      <c r="K472" s="16"/>
      <c r="L472" s="16"/>
      <c r="M472" s="17"/>
      <c r="N472" s="89"/>
      <c r="O472" s="89"/>
      <c r="P472" s="91"/>
      <c r="Q472" s="21"/>
      <c r="R472" s="21"/>
      <c r="S472" s="22"/>
      <c r="T472" s="21"/>
      <c r="U472" s="21"/>
      <c r="V472" s="22"/>
      <c r="W472" s="23"/>
      <c r="X472" s="23"/>
      <c r="Y472" s="24"/>
      <c r="Z472" s="25">
        <f t="shared" si="44"/>
        <v>408.84</v>
      </c>
      <c r="AA472" s="25">
        <f t="shared" si="45"/>
        <v>0</v>
      </c>
      <c r="AB472" s="26"/>
      <c r="AC472" s="26"/>
      <c r="AD472" s="26"/>
      <c r="AE472" s="26"/>
      <c r="AF472" s="27"/>
      <c r="AG472" s="26"/>
      <c r="AH472" s="26"/>
      <c r="AI472" s="26"/>
      <c r="AJ472" s="26"/>
      <c r="AK472" s="26"/>
      <c r="AL472" s="26"/>
    </row>
    <row r="473" spans="1:38" ht="13" x14ac:dyDescent="0.25">
      <c r="A473" s="174" t="str">
        <f t="shared" si="46"/>
        <v>[提取结果.xlsx]2内部关联交易</v>
      </c>
      <c r="B473" s="11">
        <v>470</v>
      </c>
      <c r="C473" s="94" t="str">
        <f t="shared" si="43"/>
        <v>2级-1级</v>
      </c>
      <c r="D473" s="94" t="s">
        <v>29</v>
      </c>
      <c r="E473" s="94" t="s">
        <v>46</v>
      </c>
      <c r="F473" s="94" t="s">
        <v>27</v>
      </c>
      <c r="G473" s="94" t="s">
        <v>28</v>
      </c>
      <c r="H473" s="95" t="s">
        <v>275</v>
      </c>
      <c r="I473" s="96" t="s">
        <v>384</v>
      </c>
      <c r="J473" s="97">
        <v>95777.43</v>
      </c>
      <c r="K473" s="16"/>
      <c r="L473" s="16"/>
      <c r="M473" s="17"/>
      <c r="N473" s="89"/>
      <c r="O473" s="89"/>
      <c r="P473" s="91"/>
      <c r="Q473" s="21"/>
      <c r="R473" s="21"/>
      <c r="S473" s="22"/>
      <c r="T473" s="21"/>
      <c r="U473" s="21"/>
      <c r="V473" s="22"/>
      <c r="W473" s="23"/>
      <c r="X473" s="23"/>
      <c r="Y473" s="24"/>
      <c r="Z473" s="25">
        <f t="shared" si="44"/>
        <v>95777.43</v>
      </c>
      <c r="AA473" s="25">
        <f t="shared" si="45"/>
        <v>0</v>
      </c>
      <c r="AB473" s="26"/>
      <c r="AC473" s="26"/>
      <c r="AD473" s="26"/>
      <c r="AE473" s="26"/>
      <c r="AF473" s="27"/>
      <c r="AG473" s="26"/>
      <c r="AH473" s="26"/>
      <c r="AI473" s="26"/>
      <c r="AJ473" s="26"/>
      <c r="AK473" s="26"/>
      <c r="AL473" s="26"/>
    </row>
    <row r="474" spans="1:38" ht="13" x14ac:dyDescent="0.25">
      <c r="A474" s="174" t="str">
        <f t="shared" si="46"/>
        <v>[提取结果.xlsx]2内部关联交易</v>
      </c>
      <c r="B474" s="11">
        <v>471</v>
      </c>
      <c r="C474" s="94" t="str">
        <f t="shared" si="43"/>
        <v>2级-4级</v>
      </c>
      <c r="D474" s="94" t="s">
        <v>29</v>
      </c>
      <c r="E474" s="94" t="s">
        <v>46</v>
      </c>
      <c r="F474" s="94" t="s">
        <v>37</v>
      </c>
      <c r="G474" s="94" t="s">
        <v>66</v>
      </c>
      <c r="H474" s="95" t="s">
        <v>275</v>
      </c>
      <c r="I474" s="96" t="s">
        <v>379</v>
      </c>
      <c r="J474" s="97">
        <v>349.73</v>
      </c>
      <c r="K474" s="16"/>
      <c r="L474" s="16"/>
      <c r="M474" s="17"/>
      <c r="N474" s="89"/>
      <c r="O474" s="89"/>
      <c r="P474" s="91"/>
      <c r="Q474" s="21"/>
      <c r="R474" s="21"/>
      <c r="S474" s="22"/>
      <c r="T474" s="21"/>
      <c r="U474" s="21"/>
      <c r="V474" s="22"/>
      <c r="W474" s="23"/>
      <c r="X474" s="23"/>
      <c r="Y474" s="24"/>
      <c r="Z474" s="25">
        <f t="shared" si="44"/>
        <v>349.73</v>
      </c>
      <c r="AA474" s="25">
        <f t="shared" si="45"/>
        <v>0</v>
      </c>
      <c r="AB474" s="26"/>
      <c r="AC474" s="26"/>
      <c r="AD474" s="26"/>
      <c r="AE474" s="26"/>
      <c r="AF474" s="27"/>
      <c r="AG474" s="26"/>
      <c r="AH474" s="26"/>
      <c r="AI474" s="26"/>
      <c r="AJ474" s="26"/>
      <c r="AK474" s="26"/>
      <c r="AL474" s="26"/>
    </row>
    <row r="475" spans="1:38" ht="13" x14ac:dyDescent="0.25">
      <c r="A475" s="174" t="str">
        <f t="shared" si="46"/>
        <v>[提取结果.xlsx]2内部关联交易</v>
      </c>
      <c r="B475" s="11">
        <v>472</v>
      </c>
      <c r="C475" s="94" t="str">
        <f t="shared" si="43"/>
        <v>2级-2级</v>
      </c>
      <c r="D475" s="94" t="s">
        <v>29</v>
      </c>
      <c r="E475" s="94" t="s">
        <v>46</v>
      </c>
      <c r="F475" s="94" t="s">
        <v>29</v>
      </c>
      <c r="G475" s="94" t="s">
        <v>44</v>
      </c>
      <c r="H475" s="95" t="s">
        <v>275</v>
      </c>
      <c r="I475" s="96" t="s">
        <v>379</v>
      </c>
      <c r="J475" s="97">
        <v>195913.27</v>
      </c>
      <c r="K475" s="16"/>
      <c r="L475" s="16"/>
      <c r="M475" s="17"/>
      <c r="N475" s="89"/>
      <c r="O475" s="89"/>
      <c r="P475" s="91"/>
      <c r="Q475" s="21"/>
      <c r="R475" s="21"/>
      <c r="S475" s="22"/>
      <c r="T475" s="21"/>
      <c r="U475" s="21"/>
      <c r="V475" s="22"/>
      <c r="W475" s="23"/>
      <c r="X475" s="23"/>
      <c r="Y475" s="24"/>
      <c r="Z475" s="25">
        <f t="shared" si="44"/>
        <v>195913.27</v>
      </c>
      <c r="AA475" s="25">
        <f t="shared" si="45"/>
        <v>0</v>
      </c>
      <c r="AB475" s="26"/>
      <c r="AC475" s="26"/>
      <c r="AD475" s="26"/>
      <c r="AE475" s="26"/>
      <c r="AF475" s="27"/>
      <c r="AG475" s="26"/>
      <c r="AH475" s="26"/>
      <c r="AI475" s="26"/>
      <c r="AJ475" s="26"/>
      <c r="AK475" s="26"/>
      <c r="AL475" s="26"/>
    </row>
    <row r="476" spans="1:38" ht="13" x14ac:dyDescent="0.25">
      <c r="A476" s="174" t="str">
        <f t="shared" si="46"/>
        <v>[提取结果.xlsx]2内部关联交易</v>
      </c>
      <c r="B476" s="11">
        <v>473</v>
      </c>
      <c r="C476" s="94" t="str">
        <f t="shared" si="43"/>
        <v>2级-2级</v>
      </c>
      <c r="D476" s="94" t="s">
        <v>29</v>
      </c>
      <c r="E476" s="94" t="s">
        <v>46</v>
      </c>
      <c r="F476" s="94" t="s">
        <v>29</v>
      </c>
      <c r="G476" s="94" t="s">
        <v>57</v>
      </c>
      <c r="H476" s="95" t="s">
        <v>275</v>
      </c>
      <c r="I476" s="96" t="s">
        <v>379</v>
      </c>
      <c r="J476" s="97">
        <v>538.04999999999995</v>
      </c>
      <c r="K476" s="16"/>
      <c r="L476" s="16"/>
      <c r="M476" s="17"/>
      <c r="N476" s="89"/>
      <c r="O476" s="89"/>
      <c r="P476" s="91"/>
      <c r="Q476" s="21"/>
      <c r="R476" s="21"/>
      <c r="S476" s="22"/>
      <c r="T476" s="21"/>
      <c r="U476" s="21"/>
      <c r="V476" s="22"/>
      <c r="W476" s="23"/>
      <c r="X476" s="23"/>
      <c r="Y476" s="24"/>
      <c r="Z476" s="25">
        <f t="shared" si="44"/>
        <v>538.04999999999995</v>
      </c>
      <c r="AA476" s="25">
        <f t="shared" si="45"/>
        <v>0</v>
      </c>
      <c r="AB476" s="26"/>
      <c r="AC476" s="26"/>
      <c r="AD476" s="26"/>
      <c r="AE476" s="26"/>
      <c r="AF476" s="27"/>
      <c r="AG476" s="26"/>
      <c r="AH476" s="26"/>
      <c r="AI476" s="26"/>
      <c r="AJ476" s="26"/>
      <c r="AK476" s="26"/>
      <c r="AL476" s="26"/>
    </row>
    <row r="477" spans="1:38" ht="13" x14ac:dyDescent="0.25">
      <c r="A477" s="174" t="str">
        <f t="shared" si="46"/>
        <v>[提取结果.xlsx]2内部关联交易</v>
      </c>
      <c r="B477" s="11">
        <v>474</v>
      </c>
      <c r="C477" s="94" t="str">
        <f t="shared" si="43"/>
        <v>2级-3级</v>
      </c>
      <c r="D477" s="94" t="s">
        <v>29</v>
      </c>
      <c r="E477" s="94" t="s">
        <v>46</v>
      </c>
      <c r="F477" s="94" t="s">
        <v>33</v>
      </c>
      <c r="G477" s="94" t="s">
        <v>146</v>
      </c>
      <c r="H477" s="95" t="s">
        <v>275</v>
      </c>
      <c r="I477" s="96" t="s">
        <v>379</v>
      </c>
      <c r="J477" s="97">
        <v>7981.77</v>
      </c>
      <c r="K477" s="16"/>
      <c r="L477" s="16"/>
      <c r="M477" s="17"/>
      <c r="N477" s="89"/>
      <c r="O477" s="89"/>
      <c r="P477" s="91"/>
      <c r="Q477" s="21"/>
      <c r="R477" s="21"/>
      <c r="S477" s="22"/>
      <c r="T477" s="21"/>
      <c r="U477" s="21"/>
      <c r="V477" s="22"/>
      <c r="W477" s="23"/>
      <c r="X477" s="23"/>
      <c r="Y477" s="24"/>
      <c r="Z477" s="25">
        <f t="shared" si="44"/>
        <v>7981.77</v>
      </c>
      <c r="AA477" s="25">
        <f t="shared" si="45"/>
        <v>0</v>
      </c>
      <c r="AB477" s="26"/>
      <c r="AC477" s="26"/>
      <c r="AD477" s="26"/>
      <c r="AE477" s="26"/>
      <c r="AF477" s="27"/>
      <c r="AG477" s="26"/>
      <c r="AH477" s="26"/>
      <c r="AI477" s="26"/>
      <c r="AJ477" s="26"/>
      <c r="AK477" s="26"/>
      <c r="AL477" s="26"/>
    </row>
    <row r="478" spans="1:38" ht="13" x14ac:dyDescent="0.25">
      <c r="A478" s="174" t="str">
        <f t="shared" si="46"/>
        <v>[提取结果.xlsx]2内部关联交易</v>
      </c>
      <c r="B478" s="11">
        <v>475</v>
      </c>
      <c r="C478" s="94" t="str">
        <f t="shared" si="43"/>
        <v>2级-2级</v>
      </c>
      <c r="D478" s="94" t="s">
        <v>29</v>
      </c>
      <c r="E478" s="94" t="s">
        <v>46</v>
      </c>
      <c r="F478" s="94" t="s">
        <v>29</v>
      </c>
      <c r="G478" s="94" t="s">
        <v>163</v>
      </c>
      <c r="H478" s="95" t="s">
        <v>275</v>
      </c>
      <c r="I478" s="96" t="s">
        <v>379</v>
      </c>
      <c r="J478" s="97">
        <v>2206.02</v>
      </c>
      <c r="K478" s="16"/>
      <c r="L478" s="16"/>
      <c r="M478" s="17"/>
      <c r="N478" s="89"/>
      <c r="O478" s="89"/>
      <c r="P478" s="91"/>
      <c r="Q478" s="21"/>
      <c r="R478" s="21"/>
      <c r="S478" s="22"/>
      <c r="T478" s="21"/>
      <c r="U478" s="21"/>
      <c r="V478" s="22"/>
      <c r="W478" s="23"/>
      <c r="X478" s="23"/>
      <c r="Y478" s="24"/>
      <c r="Z478" s="25">
        <f t="shared" si="44"/>
        <v>2206.02</v>
      </c>
      <c r="AA478" s="25">
        <f t="shared" si="45"/>
        <v>0</v>
      </c>
      <c r="AB478" s="26"/>
      <c r="AC478" s="26"/>
      <c r="AD478" s="26"/>
      <c r="AE478" s="26"/>
      <c r="AF478" s="27"/>
      <c r="AG478" s="26"/>
      <c r="AH478" s="26"/>
      <c r="AI478" s="26"/>
      <c r="AJ478" s="26"/>
      <c r="AK478" s="26"/>
      <c r="AL478" s="26"/>
    </row>
    <row r="479" spans="1:38" ht="13" x14ac:dyDescent="0.25">
      <c r="A479" s="174" t="str">
        <f t="shared" si="46"/>
        <v>[提取结果.xlsx]2内部关联交易</v>
      </c>
      <c r="B479" s="11">
        <v>476</v>
      </c>
      <c r="C479" s="94" t="str">
        <f t="shared" si="43"/>
        <v>2级-3级</v>
      </c>
      <c r="D479" s="94" t="s">
        <v>29</v>
      </c>
      <c r="E479" s="94" t="s">
        <v>46</v>
      </c>
      <c r="F479" s="94" t="s">
        <v>33</v>
      </c>
      <c r="G479" s="94" t="s">
        <v>183</v>
      </c>
      <c r="H479" s="95" t="s">
        <v>275</v>
      </c>
      <c r="I479" s="96" t="s">
        <v>379</v>
      </c>
      <c r="J479" s="97">
        <v>53.81</v>
      </c>
      <c r="K479" s="16"/>
      <c r="L479" s="16"/>
      <c r="M479" s="17"/>
      <c r="N479" s="89"/>
      <c r="O479" s="89"/>
      <c r="P479" s="91"/>
      <c r="Q479" s="21"/>
      <c r="R479" s="21"/>
      <c r="S479" s="22"/>
      <c r="T479" s="21"/>
      <c r="U479" s="21"/>
      <c r="V479" s="22"/>
      <c r="W479" s="23"/>
      <c r="X479" s="23"/>
      <c r="Y479" s="24"/>
      <c r="Z479" s="25">
        <f t="shared" si="44"/>
        <v>53.81</v>
      </c>
      <c r="AA479" s="25">
        <f t="shared" si="45"/>
        <v>0</v>
      </c>
      <c r="AB479" s="26"/>
      <c r="AC479" s="26"/>
      <c r="AD479" s="26"/>
      <c r="AE479" s="26"/>
      <c r="AF479" s="27"/>
      <c r="AG479" s="26"/>
      <c r="AH479" s="26"/>
      <c r="AI479" s="26"/>
      <c r="AJ479" s="26"/>
      <c r="AK479" s="26"/>
      <c r="AL479" s="26"/>
    </row>
    <row r="480" spans="1:38" ht="13" x14ac:dyDescent="0.25">
      <c r="A480" s="174" t="str">
        <f t="shared" si="46"/>
        <v>[提取结果.xlsx]2内部关联交易</v>
      </c>
      <c r="B480" s="11">
        <v>477</v>
      </c>
      <c r="C480" s="94" t="str">
        <f t="shared" si="43"/>
        <v>2级-2级</v>
      </c>
      <c r="D480" s="94" t="s">
        <v>29</v>
      </c>
      <c r="E480" s="94" t="s">
        <v>46</v>
      </c>
      <c r="F480" s="94" t="s">
        <v>29</v>
      </c>
      <c r="G480" s="94" t="s">
        <v>158</v>
      </c>
      <c r="H480" s="95" t="s">
        <v>275</v>
      </c>
      <c r="I480" s="96" t="s">
        <v>379</v>
      </c>
      <c r="J480" s="97">
        <v>1614.16</v>
      </c>
      <c r="K480" s="16"/>
      <c r="L480" s="16"/>
      <c r="M480" s="17"/>
      <c r="N480" s="89"/>
      <c r="O480" s="89"/>
      <c r="P480" s="91"/>
      <c r="Q480" s="21"/>
      <c r="R480" s="21"/>
      <c r="S480" s="22"/>
      <c r="T480" s="21"/>
      <c r="U480" s="21"/>
      <c r="V480" s="22"/>
      <c r="W480" s="23"/>
      <c r="X480" s="23"/>
      <c r="Y480" s="24"/>
      <c r="Z480" s="25">
        <f t="shared" si="44"/>
        <v>1614.16</v>
      </c>
      <c r="AA480" s="25">
        <f t="shared" si="45"/>
        <v>0</v>
      </c>
      <c r="AB480" s="26"/>
      <c r="AC480" s="26"/>
      <c r="AD480" s="26"/>
      <c r="AE480" s="26"/>
      <c r="AF480" s="27"/>
      <c r="AG480" s="26"/>
      <c r="AH480" s="26"/>
      <c r="AI480" s="26"/>
      <c r="AJ480" s="26"/>
      <c r="AK480" s="26"/>
      <c r="AL480" s="26"/>
    </row>
    <row r="481" spans="1:38" ht="13" x14ac:dyDescent="0.25">
      <c r="A481" s="174" t="str">
        <f t="shared" si="46"/>
        <v>[提取结果.xlsx]2内部关联交易</v>
      </c>
      <c r="B481" s="11">
        <v>478</v>
      </c>
      <c r="C481" s="94" t="str">
        <f t="shared" si="43"/>
        <v>2级-3级</v>
      </c>
      <c r="D481" s="94" t="s">
        <v>29</v>
      </c>
      <c r="E481" s="94" t="s">
        <v>46</v>
      </c>
      <c r="F481" s="94" t="s">
        <v>33</v>
      </c>
      <c r="G481" s="94" t="s">
        <v>385</v>
      </c>
      <c r="H481" s="95" t="s">
        <v>275</v>
      </c>
      <c r="I481" s="96" t="s">
        <v>378</v>
      </c>
      <c r="J481" s="97">
        <v>58.41</v>
      </c>
      <c r="K481" s="16"/>
      <c r="L481" s="16"/>
      <c r="M481" s="17"/>
      <c r="N481" s="89"/>
      <c r="O481" s="90"/>
      <c r="P481" s="91"/>
      <c r="Q481" s="21"/>
      <c r="R481" s="21"/>
      <c r="S481" s="22"/>
      <c r="T481" s="21"/>
      <c r="U481" s="21"/>
      <c r="V481" s="22"/>
      <c r="W481" s="23"/>
      <c r="X481" s="23"/>
      <c r="Y481" s="24"/>
      <c r="Z481" s="25">
        <f t="shared" si="44"/>
        <v>58.41</v>
      </c>
      <c r="AA481" s="25">
        <f t="shared" si="45"/>
        <v>0</v>
      </c>
      <c r="AB481" s="26"/>
      <c r="AC481" s="26"/>
      <c r="AD481" s="26"/>
      <c r="AE481" s="26"/>
      <c r="AF481" s="27"/>
      <c r="AG481" s="26"/>
      <c r="AH481" s="26"/>
      <c r="AI481" s="26"/>
      <c r="AJ481" s="26"/>
      <c r="AK481" s="26"/>
      <c r="AL481" s="26"/>
    </row>
    <row r="482" spans="1:38" ht="13" x14ac:dyDescent="0.25">
      <c r="A482" s="174" t="str">
        <f t="shared" si="46"/>
        <v>[提取结果.xlsx]2内部关联交易</v>
      </c>
      <c r="B482" s="11">
        <v>479</v>
      </c>
      <c r="C482" s="94" t="str">
        <f t="shared" si="43"/>
        <v>2级-3级</v>
      </c>
      <c r="D482" s="94" t="s">
        <v>29</v>
      </c>
      <c r="E482" s="94" t="s">
        <v>46</v>
      </c>
      <c r="F482" s="94" t="s">
        <v>33</v>
      </c>
      <c r="G482" s="94" t="s">
        <v>345</v>
      </c>
      <c r="H482" s="95" t="s">
        <v>275</v>
      </c>
      <c r="I482" s="96" t="s">
        <v>379</v>
      </c>
      <c r="J482" s="97">
        <v>430.44</v>
      </c>
      <c r="K482" s="16"/>
      <c r="L482" s="16"/>
      <c r="M482" s="17"/>
      <c r="N482" s="89"/>
      <c r="O482" s="90"/>
      <c r="P482" s="91"/>
      <c r="Q482" s="21"/>
      <c r="R482" s="21"/>
      <c r="S482" s="22"/>
      <c r="T482" s="21"/>
      <c r="U482" s="21"/>
      <c r="V482" s="22"/>
      <c r="W482" s="23"/>
      <c r="X482" s="23"/>
      <c r="Y482" s="24"/>
      <c r="Z482" s="25">
        <f t="shared" si="44"/>
        <v>430.44</v>
      </c>
      <c r="AA482" s="25">
        <f t="shared" si="45"/>
        <v>0</v>
      </c>
      <c r="AB482" s="26"/>
      <c r="AC482" s="26"/>
      <c r="AD482" s="26"/>
      <c r="AE482" s="26"/>
      <c r="AF482" s="27"/>
      <c r="AG482" s="26"/>
      <c r="AH482" s="26"/>
      <c r="AI482" s="26"/>
      <c r="AJ482" s="26"/>
      <c r="AK482" s="26"/>
      <c r="AL482" s="26"/>
    </row>
    <row r="483" spans="1:38" ht="13" x14ac:dyDescent="0.25">
      <c r="A483" s="174" t="str">
        <f t="shared" si="46"/>
        <v>[提取结果.xlsx]2内部关联交易</v>
      </c>
      <c r="B483" s="11">
        <v>480</v>
      </c>
      <c r="C483" s="94" t="str">
        <f t="shared" si="43"/>
        <v>2级-3级</v>
      </c>
      <c r="D483" s="94" t="s">
        <v>29</v>
      </c>
      <c r="E483" s="94" t="s">
        <v>46</v>
      </c>
      <c r="F483" s="94" t="s">
        <v>33</v>
      </c>
      <c r="G483" s="94" t="s">
        <v>298</v>
      </c>
      <c r="H483" s="95" t="s">
        <v>275</v>
      </c>
      <c r="I483" s="96" t="s">
        <v>379</v>
      </c>
      <c r="J483" s="97">
        <v>49521.8</v>
      </c>
      <c r="K483" s="16"/>
      <c r="L483" s="16"/>
      <c r="M483" s="17"/>
      <c r="N483" s="89"/>
      <c r="O483" s="89"/>
      <c r="P483" s="91"/>
      <c r="Q483" s="21"/>
      <c r="R483" s="21"/>
      <c r="S483" s="22"/>
      <c r="T483" s="21"/>
      <c r="U483" s="21"/>
      <c r="V483" s="22"/>
      <c r="W483" s="23"/>
      <c r="X483" s="23"/>
      <c r="Y483" s="24"/>
      <c r="Z483" s="25">
        <f t="shared" si="44"/>
        <v>49521.8</v>
      </c>
      <c r="AA483" s="25">
        <f t="shared" si="45"/>
        <v>0</v>
      </c>
      <c r="AB483" s="26"/>
      <c r="AC483" s="26"/>
      <c r="AD483" s="26"/>
      <c r="AE483" s="26"/>
      <c r="AF483" s="27"/>
      <c r="AG483" s="26"/>
      <c r="AH483" s="26"/>
      <c r="AI483" s="26"/>
      <c r="AJ483" s="26"/>
      <c r="AK483" s="26"/>
      <c r="AL483" s="26"/>
    </row>
    <row r="484" spans="1:38" ht="13" x14ac:dyDescent="0.25">
      <c r="A484" s="174" t="str">
        <f t="shared" si="46"/>
        <v>[提取结果.xlsx]2内部关联交易</v>
      </c>
      <c r="B484" s="11">
        <v>481</v>
      </c>
      <c r="C484" s="98" t="str">
        <f t="shared" si="43"/>
        <v>3级-2级</v>
      </c>
      <c r="D484" s="98" t="s">
        <v>386</v>
      </c>
      <c r="E484" s="94" t="s">
        <v>387</v>
      </c>
      <c r="F484" s="98" t="s">
        <v>388</v>
      </c>
      <c r="G484" s="94" t="s">
        <v>389</v>
      </c>
      <c r="H484" s="96" t="s">
        <v>144</v>
      </c>
      <c r="I484" s="99"/>
      <c r="J484" s="100">
        <v>13677545.859999999</v>
      </c>
      <c r="K484" s="96" t="s">
        <v>286</v>
      </c>
      <c r="L484" s="99"/>
      <c r="M484" s="101">
        <v>1281339.6299999999</v>
      </c>
      <c r="N484" s="89"/>
      <c r="O484" s="89"/>
      <c r="P484" s="91"/>
      <c r="Q484" s="21"/>
      <c r="R484" s="21"/>
      <c r="S484" s="22"/>
      <c r="T484" s="21"/>
      <c r="U484" s="21"/>
      <c r="V484" s="22"/>
      <c r="W484" s="23"/>
      <c r="X484" s="23"/>
      <c r="Y484" s="24"/>
      <c r="Z484" s="25">
        <f t="shared" si="44"/>
        <v>13677545.859999999</v>
      </c>
      <c r="AA484" s="25">
        <f t="shared" si="45"/>
        <v>1281339.6299999999</v>
      </c>
      <c r="AB484" s="26"/>
      <c r="AC484" s="26"/>
      <c r="AD484" s="26"/>
      <c r="AE484" s="26"/>
      <c r="AF484" s="27"/>
      <c r="AG484" s="26"/>
      <c r="AH484" s="26"/>
      <c r="AI484" s="26"/>
      <c r="AJ484" s="26"/>
      <c r="AK484" s="26"/>
      <c r="AL484" s="26"/>
    </row>
    <row r="485" spans="1:38" ht="13" x14ac:dyDescent="0.25">
      <c r="A485" s="174" t="str">
        <f t="shared" si="46"/>
        <v>[提取结果.xlsx]2内部关联交易</v>
      </c>
      <c r="B485" s="11">
        <v>482</v>
      </c>
      <c r="C485" s="98" t="str">
        <f t="shared" si="43"/>
        <v>3级-2级</v>
      </c>
      <c r="D485" s="98" t="s">
        <v>386</v>
      </c>
      <c r="E485" s="94" t="s">
        <v>387</v>
      </c>
      <c r="F485" s="98" t="s">
        <v>388</v>
      </c>
      <c r="G485" s="94" t="s">
        <v>390</v>
      </c>
      <c r="H485" s="99"/>
      <c r="I485" s="99"/>
      <c r="J485" s="100"/>
      <c r="K485" s="96" t="s">
        <v>286</v>
      </c>
      <c r="L485" s="99"/>
      <c r="M485" s="101">
        <v>263823.63</v>
      </c>
      <c r="N485" s="89"/>
      <c r="O485" s="89"/>
      <c r="P485" s="91"/>
      <c r="Q485" s="21"/>
      <c r="R485" s="21"/>
      <c r="S485" s="22"/>
      <c r="T485" s="21"/>
      <c r="U485" s="21"/>
      <c r="V485" s="22"/>
      <c r="W485" s="23"/>
      <c r="X485" s="23"/>
      <c r="Y485" s="24"/>
      <c r="Z485" s="25">
        <f t="shared" si="44"/>
        <v>0</v>
      </c>
      <c r="AA485" s="25">
        <f t="shared" si="45"/>
        <v>263823.63</v>
      </c>
      <c r="AB485" s="26"/>
      <c r="AC485" s="26"/>
      <c r="AD485" s="26"/>
      <c r="AE485" s="26"/>
      <c r="AF485" s="27"/>
      <c r="AG485" s="26"/>
      <c r="AH485" s="26"/>
      <c r="AI485" s="26"/>
      <c r="AJ485" s="26"/>
      <c r="AK485" s="26"/>
      <c r="AL485" s="26"/>
    </row>
    <row r="486" spans="1:38" ht="13" x14ac:dyDescent="0.25">
      <c r="A486" s="174" t="str">
        <f t="shared" si="46"/>
        <v>[提取结果.xlsx]2内部关联交易</v>
      </c>
      <c r="B486" s="11">
        <v>483</v>
      </c>
      <c r="C486" s="98" t="str">
        <f t="shared" si="43"/>
        <v>3级-2级</v>
      </c>
      <c r="D486" s="98" t="s">
        <v>386</v>
      </c>
      <c r="E486" s="94" t="s">
        <v>391</v>
      </c>
      <c r="F486" s="98" t="s">
        <v>388</v>
      </c>
      <c r="G486" s="94" t="s">
        <v>389</v>
      </c>
      <c r="H486" s="96" t="s">
        <v>144</v>
      </c>
      <c r="I486" s="96" t="s">
        <v>392</v>
      </c>
      <c r="J486" s="100">
        <v>11192930.15</v>
      </c>
      <c r="K486" s="99"/>
      <c r="L486" s="99"/>
      <c r="M486" s="101"/>
      <c r="N486" s="89"/>
      <c r="O486" s="89"/>
      <c r="P486" s="91"/>
      <c r="Q486" s="21"/>
      <c r="R486" s="21"/>
      <c r="S486" s="22"/>
      <c r="T486" s="21"/>
      <c r="U486" s="21"/>
      <c r="V486" s="22"/>
      <c r="W486" s="23"/>
      <c r="X486" s="23"/>
      <c r="Y486" s="24"/>
      <c r="Z486" s="25">
        <f t="shared" si="44"/>
        <v>11192930.15</v>
      </c>
      <c r="AA486" s="25">
        <f t="shared" si="45"/>
        <v>0</v>
      </c>
      <c r="AB486" s="26"/>
      <c r="AC486" s="26"/>
      <c r="AD486" s="26"/>
      <c r="AE486" s="26"/>
      <c r="AF486" s="27"/>
      <c r="AG486" s="26"/>
      <c r="AH486" s="26"/>
      <c r="AI486" s="26"/>
      <c r="AJ486" s="26"/>
      <c r="AK486" s="26"/>
      <c r="AL486" s="26"/>
    </row>
    <row r="487" spans="1:38" ht="13" x14ac:dyDescent="0.25">
      <c r="A487" s="174" t="str">
        <f t="shared" si="46"/>
        <v>[提取结果.xlsx]2内部关联交易</v>
      </c>
      <c r="B487" s="11">
        <v>484</v>
      </c>
      <c r="C487" s="98" t="str">
        <f t="shared" si="43"/>
        <v>3级-3级</v>
      </c>
      <c r="D487" s="98" t="s">
        <v>386</v>
      </c>
      <c r="E487" s="94" t="s">
        <v>391</v>
      </c>
      <c r="F487" s="98" t="s">
        <v>386</v>
      </c>
      <c r="G487" s="94" t="s">
        <v>393</v>
      </c>
      <c r="H487" s="96" t="s">
        <v>144</v>
      </c>
      <c r="I487" s="96" t="s">
        <v>394</v>
      </c>
      <c r="J487" s="100">
        <v>2654971.23</v>
      </c>
      <c r="K487" s="99"/>
      <c r="L487" s="99"/>
      <c r="M487" s="101"/>
      <c r="N487" s="89"/>
      <c r="O487" s="89"/>
      <c r="P487" s="91"/>
      <c r="Q487" s="21"/>
      <c r="R487" s="21"/>
      <c r="S487" s="22"/>
      <c r="T487" s="21"/>
      <c r="U487" s="21"/>
      <c r="V487" s="22"/>
      <c r="W487" s="23"/>
      <c r="X487" s="23"/>
      <c r="Y487" s="24"/>
      <c r="Z487" s="25">
        <f t="shared" si="44"/>
        <v>2654971.23</v>
      </c>
      <c r="AA487" s="25">
        <f t="shared" si="45"/>
        <v>0</v>
      </c>
      <c r="AB487" s="26"/>
      <c r="AC487" s="26"/>
      <c r="AD487" s="26"/>
      <c r="AE487" s="26"/>
      <c r="AF487" s="27"/>
      <c r="AG487" s="26"/>
      <c r="AH487" s="26"/>
      <c r="AI487" s="26"/>
      <c r="AJ487" s="26"/>
      <c r="AK487" s="26"/>
      <c r="AL487" s="26"/>
    </row>
    <row r="488" spans="1:38" ht="13" x14ac:dyDescent="0.25">
      <c r="A488" s="174" t="str">
        <f t="shared" si="46"/>
        <v>[提取结果.xlsx]2内部关联交易</v>
      </c>
      <c r="B488" s="11">
        <v>485</v>
      </c>
      <c r="C488" s="98" t="str">
        <f t="shared" si="43"/>
        <v>3级-2级</v>
      </c>
      <c r="D488" s="98" t="s">
        <v>386</v>
      </c>
      <c r="E488" s="94" t="s">
        <v>391</v>
      </c>
      <c r="F488" s="98" t="s">
        <v>388</v>
      </c>
      <c r="G488" s="94" t="s">
        <v>395</v>
      </c>
      <c r="H488" s="96" t="s">
        <v>144</v>
      </c>
      <c r="I488" s="96" t="s">
        <v>394</v>
      </c>
      <c r="J488" s="100">
        <v>4870.8</v>
      </c>
      <c r="K488" s="99"/>
      <c r="L488" s="99"/>
      <c r="M488" s="101"/>
      <c r="N488" s="89"/>
      <c r="O488" s="89"/>
      <c r="P488" s="91"/>
      <c r="Q488" s="21"/>
      <c r="R488" s="21"/>
      <c r="S488" s="22"/>
      <c r="T488" s="21"/>
      <c r="U488" s="21"/>
      <c r="V488" s="22"/>
      <c r="W488" s="23"/>
      <c r="X488" s="23"/>
      <c r="Y488" s="24"/>
      <c r="Z488" s="25">
        <f t="shared" si="44"/>
        <v>4870.8</v>
      </c>
      <c r="AA488" s="25">
        <f t="shared" si="45"/>
        <v>0</v>
      </c>
      <c r="AB488" s="26"/>
      <c r="AC488" s="26"/>
      <c r="AD488" s="26"/>
      <c r="AE488" s="26"/>
      <c r="AF488" s="27"/>
      <c r="AG488" s="26"/>
      <c r="AH488" s="26"/>
      <c r="AI488" s="26"/>
      <c r="AJ488" s="26"/>
      <c r="AK488" s="26"/>
      <c r="AL488" s="26"/>
    </row>
    <row r="489" spans="1:38" ht="13" x14ac:dyDescent="0.25">
      <c r="A489" s="174" t="str">
        <f t="shared" si="46"/>
        <v>[提取结果.xlsx]2内部关联交易</v>
      </c>
      <c r="B489" s="11">
        <v>486</v>
      </c>
      <c r="C489" s="98" t="str">
        <f t="shared" si="43"/>
        <v>3级-4级</v>
      </c>
      <c r="D489" s="98" t="s">
        <v>386</v>
      </c>
      <c r="E489" s="94" t="s">
        <v>391</v>
      </c>
      <c r="F489" s="98" t="s">
        <v>396</v>
      </c>
      <c r="G489" s="94" t="s">
        <v>397</v>
      </c>
      <c r="H489" s="96" t="s">
        <v>99</v>
      </c>
      <c r="I489" s="96" t="s">
        <v>398</v>
      </c>
      <c r="J489" s="100">
        <v>173084.59</v>
      </c>
      <c r="K489" s="96"/>
      <c r="L489" s="96"/>
      <c r="M489" s="101"/>
      <c r="N489" s="89"/>
      <c r="O489" s="89"/>
      <c r="P489" s="91"/>
      <c r="Q489" s="21"/>
      <c r="R489" s="21"/>
      <c r="S489" s="22"/>
      <c r="T489" s="21"/>
      <c r="U489" s="21"/>
      <c r="V489" s="22"/>
      <c r="W489" s="23"/>
      <c r="X489" s="23"/>
      <c r="Y489" s="24"/>
      <c r="Z489" s="25">
        <f t="shared" si="44"/>
        <v>173084.59</v>
      </c>
      <c r="AA489" s="25">
        <f t="shared" si="45"/>
        <v>0</v>
      </c>
      <c r="AB489" s="26"/>
      <c r="AC489" s="26"/>
      <c r="AD489" s="26"/>
      <c r="AE489" s="26"/>
      <c r="AF489" s="27"/>
      <c r="AG489" s="26"/>
      <c r="AH489" s="26"/>
      <c r="AI489" s="26"/>
      <c r="AJ489" s="26"/>
      <c r="AK489" s="26"/>
      <c r="AL489" s="26"/>
    </row>
    <row r="490" spans="1:38" ht="13" x14ac:dyDescent="0.25">
      <c r="A490" s="174" t="str">
        <f t="shared" si="46"/>
        <v>[提取结果.xlsx]2内部关联交易</v>
      </c>
      <c r="B490" s="11">
        <v>487</v>
      </c>
      <c r="C490" s="98" t="str">
        <f t="shared" si="43"/>
        <v>3级-4级</v>
      </c>
      <c r="D490" s="98" t="s">
        <v>386</v>
      </c>
      <c r="E490" s="94" t="s">
        <v>391</v>
      </c>
      <c r="F490" s="98" t="s">
        <v>396</v>
      </c>
      <c r="G490" s="94" t="s">
        <v>397</v>
      </c>
      <c r="H490" s="96"/>
      <c r="I490" s="96"/>
      <c r="J490" s="100"/>
      <c r="K490" s="96" t="s">
        <v>58</v>
      </c>
      <c r="L490" s="96" t="s">
        <v>399</v>
      </c>
      <c r="M490" s="101">
        <v>125605.42</v>
      </c>
      <c r="N490" s="89"/>
      <c r="O490" s="89"/>
      <c r="P490" s="91"/>
      <c r="Q490" s="21"/>
      <c r="R490" s="21"/>
      <c r="S490" s="22"/>
      <c r="T490" s="21"/>
      <c r="U490" s="21"/>
      <c r="V490" s="22"/>
      <c r="W490" s="23"/>
      <c r="X490" s="23"/>
      <c r="Y490" s="24"/>
      <c r="Z490" s="25">
        <f t="shared" si="44"/>
        <v>0</v>
      </c>
      <c r="AA490" s="25">
        <f t="shared" si="45"/>
        <v>125605.42</v>
      </c>
      <c r="AB490" s="26"/>
      <c r="AC490" s="26"/>
      <c r="AD490" s="26"/>
      <c r="AE490" s="26"/>
      <c r="AF490" s="27"/>
      <c r="AG490" s="26"/>
      <c r="AH490" s="26"/>
      <c r="AI490" s="26"/>
      <c r="AJ490" s="26"/>
      <c r="AK490" s="26"/>
      <c r="AL490" s="26"/>
    </row>
    <row r="491" spans="1:38" ht="13" x14ac:dyDescent="0.25">
      <c r="A491" s="174" t="str">
        <f t="shared" si="46"/>
        <v>[提取结果.xlsx]2内部关联交易</v>
      </c>
      <c r="B491" s="11">
        <v>488</v>
      </c>
      <c r="C491" s="98" t="str">
        <f t="shared" si="43"/>
        <v>3级-2级</v>
      </c>
      <c r="D491" s="98" t="s">
        <v>386</v>
      </c>
      <c r="E491" s="94" t="s">
        <v>391</v>
      </c>
      <c r="F491" s="98" t="s">
        <v>388</v>
      </c>
      <c r="G491" s="94" t="s">
        <v>400</v>
      </c>
      <c r="H491" s="96"/>
      <c r="I491" s="96"/>
      <c r="J491" s="100"/>
      <c r="K491" s="96" t="s">
        <v>164</v>
      </c>
      <c r="L491" s="96" t="s">
        <v>401</v>
      </c>
      <c r="M491" s="101">
        <v>122343.98</v>
      </c>
      <c r="N491" s="89"/>
      <c r="O491" s="89"/>
      <c r="P491" s="91"/>
      <c r="Q491" s="21"/>
      <c r="R491" s="21"/>
      <c r="S491" s="22"/>
      <c r="T491" s="21"/>
      <c r="U491" s="21"/>
      <c r="V491" s="22"/>
      <c r="W491" s="23"/>
      <c r="X491" s="23"/>
      <c r="Y491" s="24"/>
      <c r="Z491" s="25">
        <f t="shared" si="44"/>
        <v>0</v>
      </c>
      <c r="AA491" s="25">
        <f t="shared" si="45"/>
        <v>122343.98</v>
      </c>
      <c r="AB491" s="26"/>
      <c r="AC491" s="26"/>
      <c r="AD491" s="26"/>
      <c r="AE491" s="26"/>
      <c r="AF491" s="27"/>
      <c r="AG491" s="26"/>
      <c r="AH491" s="26"/>
      <c r="AI491" s="26"/>
      <c r="AJ491" s="26"/>
      <c r="AK491" s="26"/>
      <c r="AL491" s="26"/>
    </row>
    <row r="492" spans="1:38" ht="13" x14ac:dyDescent="0.25">
      <c r="A492" s="174" t="str">
        <f t="shared" si="46"/>
        <v>[提取结果.xlsx]2内部关联交易</v>
      </c>
      <c r="B492" s="11">
        <v>489</v>
      </c>
      <c r="C492" s="98" t="str">
        <f t="shared" si="43"/>
        <v>3级-2级</v>
      </c>
      <c r="D492" s="98" t="s">
        <v>386</v>
      </c>
      <c r="E492" s="94" t="s">
        <v>391</v>
      </c>
      <c r="F492" s="98" t="s">
        <v>388</v>
      </c>
      <c r="G492" s="94" t="s">
        <v>390</v>
      </c>
      <c r="H492" s="99"/>
      <c r="I492" s="99"/>
      <c r="J492" s="100"/>
      <c r="K492" s="96" t="s">
        <v>164</v>
      </c>
      <c r="L492" s="96" t="s">
        <v>402</v>
      </c>
      <c r="M492" s="101">
        <v>59955.75</v>
      </c>
      <c r="N492" s="89"/>
      <c r="O492" s="90"/>
      <c r="P492" s="91"/>
      <c r="Q492" s="21"/>
      <c r="R492" s="21"/>
      <c r="S492" s="22"/>
      <c r="T492" s="21"/>
      <c r="U492" s="21"/>
      <c r="V492" s="22"/>
      <c r="W492" s="23"/>
      <c r="X492" s="23"/>
      <c r="Y492" s="24"/>
      <c r="Z492" s="25">
        <f t="shared" si="44"/>
        <v>0</v>
      </c>
      <c r="AA492" s="25">
        <f t="shared" si="45"/>
        <v>59955.75</v>
      </c>
      <c r="AB492" s="26"/>
      <c r="AC492" s="26"/>
      <c r="AD492" s="26"/>
      <c r="AE492" s="26"/>
      <c r="AF492" s="27"/>
      <c r="AG492" s="26"/>
      <c r="AH492" s="26"/>
      <c r="AI492" s="26"/>
      <c r="AJ492" s="26"/>
      <c r="AK492" s="26"/>
      <c r="AL492" s="26"/>
    </row>
    <row r="493" spans="1:38" ht="13" x14ac:dyDescent="0.25">
      <c r="A493" s="174" t="str">
        <f t="shared" si="46"/>
        <v>[提取结果.xlsx]2内部关联交易</v>
      </c>
      <c r="B493" s="11">
        <v>490</v>
      </c>
      <c r="C493" s="98" t="str">
        <f t="shared" si="43"/>
        <v>3级-2级</v>
      </c>
      <c r="D493" s="98" t="s">
        <v>386</v>
      </c>
      <c r="E493" s="94" t="s">
        <v>393</v>
      </c>
      <c r="F493" s="98" t="s">
        <v>388</v>
      </c>
      <c r="G493" s="94" t="s">
        <v>403</v>
      </c>
      <c r="H493" s="96" t="s">
        <v>144</v>
      </c>
      <c r="I493" s="99"/>
      <c r="J493" s="100">
        <v>711.15</v>
      </c>
      <c r="K493" s="16"/>
      <c r="L493" s="16"/>
      <c r="M493" s="17"/>
      <c r="N493" s="89"/>
      <c r="O493" s="90"/>
      <c r="P493" s="91"/>
      <c r="Q493" s="21"/>
      <c r="R493" s="21"/>
      <c r="S493" s="22"/>
      <c r="T493" s="21"/>
      <c r="U493" s="21"/>
      <c r="V493" s="22"/>
      <c r="W493" s="23"/>
      <c r="X493" s="23"/>
      <c r="Y493" s="24"/>
      <c r="Z493" s="25">
        <f t="shared" si="44"/>
        <v>711.15</v>
      </c>
      <c r="AA493" s="25">
        <f t="shared" si="45"/>
        <v>0</v>
      </c>
      <c r="AB493" s="26"/>
      <c r="AC493" s="26"/>
      <c r="AD493" s="26"/>
      <c r="AE493" s="26"/>
      <c r="AF493" s="27"/>
      <c r="AG493" s="26"/>
      <c r="AH493" s="26"/>
      <c r="AI493" s="26"/>
      <c r="AJ493" s="26"/>
      <c r="AK493" s="26"/>
      <c r="AL493" s="26"/>
    </row>
    <row r="494" spans="1:38" ht="13" x14ac:dyDescent="0.25">
      <c r="A494" s="173" t="str">
        <f t="shared" ref="A494:A557" si="47">HYPERLINK("C:\Users\chizh\Desktop\ffcell\提取结果.xlsx#'2内部关联交易-1'!A1","[提取结果.xlsx]2内部关联交易-1")</f>
        <v>[提取结果.xlsx]2内部关联交易-1</v>
      </c>
      <c r="B494" s="11">
        <v>491</v>
      </c>
      <c r="C494" s="12" t="str">
        <f t="shared" si="43"/>
        <v>2级-3级</v>
      </c>
      <c r="D494" s="102" t="s">
        <v>29</v>
      </c>
      <c r="E494" s="85" t="s">
        <v>412</v>
      </c>
      <c r="F494" s="85" t="s">
        <v>33</v>
      </c>
      <c r="G494" s="103" t="s">
        <v>310</v>
      </c>
      <c r="H494" s="87" t="s">
        <v>144</v>
      </c>
      <c r="I494" s="87" t="s">
        <v>413</v>
      </c>
      <c r="J494" s="88">
        <v>381113028.91000003</v>
      </c>
      <c r="K494" s="87" t="s">
        <v>164</v>
      </c>
      <c r="L494" s="87" t="s">
        <v>414</v>
      </c>
      <c r="M494" s="17">
        <v>70203243.640000001</v>
      </c>
      <c r="N494" s="89"/>
      <c r="O494" s="90"/>
      <c r="P494" s="91"/>
      <c r="Q494" s="21"/>
      <c r="R494" s="21"/>
      <c r="S494" s="22"/>
      <c r="T494" s="21"/>
      <c r="U494" s="21"/>
      <c r="V494" s="22"/>
      <c r="W494" s="23"/>
      <c r="X494" s="23"/>
      <c r="Y494" s="24"/>
      <c r="Z494" s="25">
        <f t="shared" si="44"/>
        <v>381113028.91000003</v>
      </c>
      <c r="AA494" s="25">
        <f t="shared" si="45"/>
        <v>70203243.640000001</v>
      </c>
      <c r="AB494" s="26"/>
      <c r="AC494" s="26"/>
      <c r="AD494" s="26"/>
      <c r="AE494" s="26"/>
      <c r="AF494" s="27"/>
      <c r="AG494" s="26"/>
      <c r="AH494" s="26"/>
      <c r="AI494" s="26"/>
      <c r="AJ494" s="26"/>
      <c r="AK494" s="26"/>
      <c r="AL494" s="26"/>
    </row>
    <row r="495" spans="1:38" ht="13" x14ac:dyDescent="0.25">
      <c r="A495" s="174" t="str">
        <f t="shared" si="47"/>
        <v>[提取结果.xlsx]2内部关联交易-1</v>
      </c>
      <c r="B495" s="11">
        <v>492</v>
      </c>
      <c r="C495" s="12" t="str">
        <f t="shared" si="43"/>
        <v>2级-3级</v>
      </c>
      <c r="D495" s="102" t="s">
        <v>29</v>
      </c>
      <c r="E495" s="85" t="s">
        <v>412</v>
      </c>
      <c r="F495" s="85" t="s">
        <v>33</v>
      </c>
      <c r="G495" s="103" t="s">
        <v>415</v>
      </c>
      <c r="H495" s="87" t="s">
        <v>144</v>
      </c>
      <c r="I495" s="87" t="s">
        <v>416</v>
      </c>
      <c r="J495" s="88">
        <v>22575.85</v>
      </c>
      <c r="K495" s="87" t="s">
        <v>164</v>
      </c>
      <c r="L495" s="87" t="s">
        <v>414</v>
      </c>
      <c r="M495" s="17">
        <v>22111.53</v>
      </c>
      <c r="N495" s="89"/>
      <c r="O495" s="90"/>
      <c r="P495" s="91"/>
      <c r="Q495" s="21"/>
      <c r="R495" s="21"/>
      <c r="S495" s="22"/>
      <c r="T495" s="21"/>
      <c r="U495" s="21"/>
      <c r="V495" s="22"/>
      <c r="W495" s="23"/>
      <c r="X495" s="23"/>
      <c r="Y495" s="24"/>
      <c r="Z495" s="25">
        <f t="shared" si="44"/>
        <v>22575.85</v>
      </c>
      <c r="AA495" s="25">
        <f t="shared" si="45"/>
        <v>22111.53</v>
      </c>
      <c r="AB495" s="26"/>
      <c r="AC495" s="26"/>
      <c r="AD495" s="26"/>
      <c r="AE495" s="26"/>
      <c r="AF495" s="27"/>
      <c r="AG495" s="26"/>
      <c r="AH495" s="26"/>
      <c r="AI495" s="26"/>
      <c r="AJ495" s="26"/>
      <c r="AK495" s="26"/>
      <c r="AL495" s="26"/>
    </row>
    <row r="496" spans="1:38" ht="13" x14ac:dyDescent="0.25">
      <c r="A496" s="174" t="str">
        <f t="shared" si="47"/>
        <v>[提取结果.xlsx]2内部关联交易-1</v>
      </c>
      <c r="B496" s="11">
        <v>493</v>
      </c>
      <c r="C496" s="12" t="str">
        <f t="shared" si="43"/>
        <v>2级-3级</v>
      </c>
      <c r="D496" s="102" t="s">
        <v>29</v>
      </c>
      <c r="E496" s="85" t="s">
        <v>412</v>
      </c>
      <c r="F496" s="85" t="s">
        <v>33</v>
      </c>
      <c r="G496" s="103" t="s">
        <v>417</v>
      </c>
      <c r="H496" s="87" t="s">
        <v>144</v>
      </c>
      <c r="I496" s="87" t="s">
        <v>418</v>
      </c>
      <c r="J496" s="88">
        <v>1599645.31</v>
      </c>
      <c r="K496" s="87" t="s">
        <v>164</v>
      </c>
      <c r="L496" s="87" t="s">
        <v>414</v>
      </c>
      <c r="M496" s="17">
        <v>1586711.5</v>
      </c>
      <c r="N496" s="89"/>
      <c r="O496" s="90"/>
      <c r="P496" s="91"/>
      <c r="Q496" s="21"/>
      <c r="R496" s="21"/>
      <c r="S496" s="22"/>
      <c r="T496" s="21"/>
      <c r="U496" s="21"/>
      <c r="V496" s="22"/>
      <c r="W496" s="23"/>
      <c r="X496" s="23"/>
      <c r="Y496" s="24"/>
      <c r="Z496" s="25">
        <f t="shared" si="44"/>
        <v>1599645.31</v>
      </c>
      <c r="AA496" s="25">
        <f t="shared" si="45"/>
        <v>1586711.5</v>
      </c>
      <c r="AB496" s="26"/>
      <c r="AC496" s="26"/>
      <c r="AD496" s="26"/>
      <c r="AE496" s="26"/>
      <c r="AF496" s="27"/>
      <c r="AG496" s="26"/>
      <c r="AH496" s="26"/>
      <c r="AI496" s="26"/>
      <c r="AJ496" s="26"/>
      <c r="AK496" s="26"/>
      <c r="AL496" s="26"/>
    </row>
    <row r="497" spans="1:38" ht="13" x14ac:dyDescent="0.25">
      <c r="A497" s="174" t="str">
        <f t="shared" si="47"/>
        <v>[提取结果.xlsx]2内部关联交易-1</v>
      </c>
      <c r="B497" s="11">
        <v>494</v>
      </c>
      <c r="C497" s="12" t="str">
        <f t="shared" si="43"/>
        <v>2级-3级</v>
      </c>
      <c r="D497" s="102" t="s">
        <v>29</v>
      </c>
      <c r="E497" s="85" t="s">
        <v>412</v>
      </c>
      <c r="F497" s="85" t="s">
        <v>33</v>
      </c>
      <c r="G497" s="103" t="s">
        <v>419</v>
      </c>
      <c r="H497" s="87" t="s">
        <v>144</v>
      </c>
      <c r="I497" s="87" t="s">
        <v>420</v>
      </c>
      <c r="J497" s="88">
        <v>591748.04</v>
      </c>
      <c r="K497" s="87" t="s">
        <v>164</v>
      </c>
      <c r="L497" s="87" t="s">
        <v>414</v>
      </c>
      <c r="M497" s="17">
        <v>584966</v>
      </c>
      <c r="N497" s="89"/>
      <c r="O497" s="90"/>
      <c r="P497" s="91"/>
      <c r="Q497" s="21"/>
      <c r="R497" s="21"/>
      <c r="S497" s="22"/>
      <c r="T497" s="21"/>
      <c r="U497" s="21"/>
      <c r="V497" s="22"/>
      <c r="W497" s="23"/>
      <c r="X497" s="23"/>
      <c r="Y497" s="24"/>
      <c r="Z497" s="25">
        <f t="shared" si="44"/>
        <v>591748.04</v>
      </c>
      <c r="AA497" s="25">
        <f t="shared" si="45"/>
        <v>584966</v>
      </c>
      <c r="AB497" s="26"/>
      <c r="AC497" s="26"/>
      <c r="AD497" s="26"/>
      <c r="AE497" s="26"/>
      <c r="AF497" s="27"/>
      <c r="AG497" s="26"/>
      <c r="AH497" s="26"/>
      <c r="AI497" s="26"/>
      <c r="AJ497" s="26"/>
      <c r="AK497" s="26"/>
      <c r="AL497" s="26"/>
    </row>
    <row r="498" spans="1:38" ht="13" x14ac:dyDescent="0.25">
      <c r="A498" s="174" t="str">
        <f t="shared" si="47"/>
        <v>[提取结果.xlsx]2内部关联交易-1</v>
      </c>
      <c r="B498" s="11">
        <v>495</v>
      </c>
      <c r="C498" s="12" t="str">
        <f t="shared" si="43"/>
        <v>2级-3级</v>
      </c>
      <c r="D498" s="102" t="s">
        <v>29</v>
      </c>
      <c r="E498" s="85" t="s">
        <v>412</v>
      </c>
      <c r="F498" s="85" t="s">
        <v>33</v>
      </c>
      <c r="G498" s="103" t="s">
        <v>421</v>
      </c>
      <c r="H498" s="87"/>
      <c r="I498" s="87"/>
      <c r="J498" s="88"/>
      <c r="K498" s="87" t="s">
        <v>422</v>
      </c>
      <c r="L498" s="87" t="s">
        <v>423</v>
      </c>
      <c r="M498" s="17">
        <v>803.6</v>
      </c>
      <c r="N498" s="89"/>
      <c r="O498" s="89"/>
      <c r="P498" s="91"/>
      <c r="Q498" s="21"/>
      <c r="R498" s="21"/>
      <c r="S498" s="22"/>
      <c r="T498" s="21"/>
      <c r="U498" s="21"/>
      <c r="V498" s="22"/>
      <c r="W498" s="23"/>
      <c r="X498" s="23"/>
      <c r="Y498" s="24"/>
      <c r="Z498" s="25">
        <f t="shared" si="44"/>
        <v>0</v>
      </c>
      <c r="AA498" s="25">
        <f t="shared" si="45"/>
        <v>803.6</v>
      </c>
      <c r="AB498" s="26"/>
      <c r="AC498" s="26"/>
      <c r="AD498" s="26"/>
      <c r="AE498" s="26"/>
      <c r="AF498" s="27"/>
      <c r="AG498" s="26"/>
      <c r="AH498" s="26"/>
      <c r="AI498" s="26"/>
      <c r="AJ498" s="26"/>
      <c r="AK498" s="26"/>
      <c r="AL498" s="26"/>
    </row>
    <row r="499" spans="1:38" ht="13" x14ac:dyDescent="0.25">
      <c r="A499" s="174" t="str">
        <f t="shared" si="47"/>
        <v>[提取结果.xlsx]2内部关联交易-1</v>
      </c>
      <c r="B499" s="11">
        <v>496</v>
      </c>
      <c r="C499" s="12" t="str">
        <f t="shared" si="43"/>
        <v>2级-3级</v>
      </c>
      <c r="D499" s="102" t="s">
        <v>29</v>
      </c>
      <c r="E499" s="85" t="s">
        <v>412</v>
      </c>
      <c r="F499" s="85" t="s">
        <v>33</v>
      </c>
      <c r="G499" s="103" t="s">
        <v>424</v>
      </c>
      <c r="H499" s="87"/>
      <c r="I499" s="87"/>
      <c r="J499" s="88"/>
      <c r="K499" s="87" t="s">
        <v>422</v>
      </c>
      <c r="L499" s="87" t="s">
        <v>423</v>
      </c>
      <c r="M499" s="17">
        <v>840</v>
      </c>
      <c r="N499" s="89"/>
      <c r="O499" s="89"/>
      <c r="P499" s="91"/>
      <c r="Q499" s="21"/>
      <c r="R499" s="21"/>
      <c r="S499" s="22"/>
      <c r="T499" s="21"/>
      <c r="U499" s="21"/>
      <c r="V499" s="22"/>
      <c r="W499" s="23"/>
      <c r="X499" s="23"/>
      <c r="Y499" s="24"/>
      <c r="Z499" s="25">
        <f t="shared" si="44"/>
        <v>0</v>
      </c>
      <c r="AA499" s="25">
        <f t="shared" si="45"/>
        <v>840</v>
      </c>
      <c r="AB499" s="26"/>
      <c r="AC499" s="26"/>
      <c r="AD499" s="26"/>
      <c r="AE499" s="26"/>
      <c r="AF499" s="27"/>
      <c r="AG499" s="26"/>
      <c r="AH499" s="26"/>
      <c r="AI499" s="26"/>
      <c r="AJ499" s="26"/>
      <c r="AK499" s="26"/>
      <c r="AL499" s="26"/>
    </row>
    <row r="500" spans="1:38" ht="13" x14ac:dyDescent="0.25">
      <c r="A500" s="174" t="str">
        <f t="shared" si="47"/>
        <v>[提取结果.xlsx]2内部关联交易-1</v>
      </c>
      <c r="B500" s="11">
        <v>497</v>
      </c>
      <c r="C500" s="12" t="str">
        <f t="shared" si="43"/>
        <v>2级-3级</v>
      </c>
      <c r="D500" s="102" t="s">
        <v>29</v>
      </c>
      <c r="E500" s="85" t="s">
        <v>412</v>
      </c>
      <c r="F500" s="85" t="s">
        <v>33</v>
      </c>
      <c r="G500" s="103" t="s">
        <v>425</v>
      </c>
      <c r="H500" s="87"/>
      <c r="I500" s="87"/>
      <c r="J500" s="88"/>
      <c r="K500" s="87" t="s">
        <v>422</v>
      </c>
      <c r="L500" s="87" t="s">
        <v>423</v>
      </c>
      <c r="M500" s="17">
        <v>900</v>
      </c>
      <c r="N500" s="89"/>
      <c r="O500" s="89"/>
      <c r="P500" s="91"/>
      <c r="Q500" s="21"/>
      <c r="R500" s="21"/>
      <c r="S500" s="22"/>
      <c r="T500" s="21"/>
      <c r="U500" s="21"/>
      <c r="V500" s="22"/>
      <c r="W500" s="23"/>
      <c r="X500" s="23"/>
      <c r="Y500" s="24"/>
      <c r="Z500" s="25">
        <f t="shared" si="44"/>
        <v>0</v>
      </c>
      <c r="AA500" s="25">
        <f t="shared" si="45"/>
        <v>900</v>
      </c>
      <c r="AB500" s="26"/>
      <c r="AC500" s="26"/>
      <c r="AD500" s="26"/>
      <c r="AE500" s="26"/>
      <c r="AF500" s="27"/>
      <c r="AG500" s="26"/>
      <c r="AH500" s="26"/>
      <c r="AI500" s="26"/>
      <c r="AJ500" s="26"/>
      <c r="AK500" s="26"/>
      <c r="AL500" s="26"/>
    </row>
    <row r="501" spans="1:38" ht="13" x14ac:dyDescent="0.25">
      <c r="A501" s="174" t="str">
        <f t="shared" si="47"/>
        <v>[提取结果.xlsx]2内部关联交易-1</v>
      </c>
      <c r="B501" s="11">
        <v>498</v>
      </c>
      <c r="C501" s="12" t="str">
        <f t="shared" si="43"/>
        <v>2级-4级</v>
      </c>
      <c r="D501" s="102" t="s">
        <v>29</v>
      </c>
      <c r="E501" s="85" t="s">
        <v>412</v>
      </c>
      <c r="F501" s="85" t="s">
        <v>37</v>
      </c>
      <c r="G501" s="103" t="s">
        <v>426</v>
      </c>
      <c r="H501" s="87"/>
      <c r="I501" s="87"/>
      <c r="J501" s="88"/>
      <c r="K501" s="87" t="s">
        <v>422</v>
      </c>
      <c r="L501" s="87" t="s">
        <v>423</v>
      </c>
      <c r="M501" s="17">
        <v>808.5</v>
      </c>
      <c r="N501" s="89"/>
      <c r="O501" s="89"/>
      <c r="P501" s="91"/>
      <c r="Q501" s="21"/>
      <c r="R501" s="21"/>
      <c r="S501" s="22"/>
      <c r="T501" s="21"/>
      <c r="U501" s="21"/>
      <c r="V501" s="22"/>
      <c r="W501" s="23"/>
      <c r="X501" s="23"/>
      <c r="Y501" s="24"/>
      <c r="Z501" s="25">
        <f t="shared" si="44"/>
        <v>0</v>
      </c>
      <c r="AA501" s="25">
        <f t="shared" si="45"/>
        <v>808.5</v>
      </c>
      <c r="AB501" s="26"/>
      <c r="AC501" s="26"/>
      <c r="AD501" s="26"/>
      <c r="AE501" s="26"/>
      <c r="AF501" s="27"/>
      <c r="AG501" s="26"/>
      <c r="AH501" s="26"/>
      <c r="AI501" s="26"/>
      <c r="AJ501" s="26"/>
      <c r="AK501" s="26"/>
      <c r="AL501" s="26"/>
    </row>
    <row r="502" spans="1:38" ht="13" x14ac:dyDescent="0.25">
      <c r="A502" s="174" t="str">
        <f t="shared" si="47"/>
        <v>[提取结果.xlsx]2内部关联交易-1</v>
      </c>
      <c r="B502" s="11">
        <v>499</v>
      </c>
      <c r="C502" s="12" t="str">
        <f t="shared" si="43"/>
        <v>2级-3级</v>
      </c>
      <c r="D502" s="102" t="s">
        <v>29</v>
      </c>
      <c r="E502" s="85" t="s">
        <v>412</v>
      </c>
      <c r="F502" s="85" t="s">
        <v>33</v>
      </c>
      <c r="G502" s="103" t="s">
        <v>427</v>
      </c>
      <c r="H502" s="87"/>
      <c r="I502" s="87"/>
      <c r="J502" s="88"/>
      <c r="K502" s="87" t="s">
        <v>422</v>
      </c>
      <c r="L502" s="87" t="s">
        <v>423</v>
      </c>
      <c r="M502" s="17">
        <v>800</v>
      </c>
      <c r="N502" s="89"/>
      <c r="O502" s="89"/>
      <c r="P502" s="91"/>
      <c r="Q502" s="21"/>
      <c r="R502" s="21"/>
      <c r="S502" s="22"/>
      <c r="T502" s="21"/>
      <c r="U502" s="21"/>
      <c r="V502" s="22"/>
      <c r="W502" s="23"/>
      <c r="X502" s="23"/>
      <c r="Y502" s="24"/>
      <c r="Z502" s="25">
        <f t="shared" si="44"/>
        <v>0</v>
      </c>
      <c r="AA502" s="25">
        <f t="shared" si="45"/>
        <v>800</v>
      </c>
      <c r="AB502" s="26"/>
      <c r="AC502" s="26"/>
      <c r="AD502" s="26"/>
      <c r="AE502" s="26"/>
      <c r="AF502" s="27"/>
      <c r="AG502" s="26"/>
      <c r="AH502" s="26"/>
      <c r="AI502" s="26"/>
      <c r="AJ502" s="26"/>
      <c r="AK502" s="26"/>
      <c r="AL502" s="26"/>
    </row>
    <row r="503" spans="1:38" ht="13" x14ac:dyDescent="0.25">
      <c r="A503" s="174" t="str">
        <f t="shared" si="47"/>
        <v>[提取结果.xlsx]2内部关联交易-1</v>
      </c>
      <c r="B503" s="11">
        <v>500</v>
      </c>
      <c r="C503" s="12" t="str">
        <f t="shared" si="43"/>
        <v>2级-3级</v>
      </c>
      <c r="D503" s="102" t="s">
        <v>29</v>
      </c>
      <c r="E503" s="85" t="s">
        <v>412</v>
      </c>
      <c r="F503" s="85" t="s">
        <v>33</v>
      </c>
      <c r="G503" s="103" t="s">
        <v>427</v>
      </c>
      <c r="H503" s="87"/>
      <c r="I503" s="87"/>
      <c r="J503" s="88"/>
      <c r="K503" s="87" t="s">
        <v>68</v>
      </c>
      <c r="L503" s="87" t="s">
        <v>428</v>
      </c>
      <c r="M503" s="17">
        <v>88260</v>
      </c>
      <c r="N503" s="89"/>
      <c r="O503" s="89"/>
      <c r="P503" s="91"/>
      <c r="Q503" s="21"/>
      <c r="R503" s="21"/>
      <c r="S503" s="22"/>
      <c r="T503" s="21"/>
      <c r="U503" s="21"/>
      <c r="V503" s="22"/>
      <c r="W503" s="23"/>
      <c r="X503" s="23"/>
      <c r="Y503" s="24"/>
      <c r="Z503" s="25">
        <f t="shared" si="44"/>
        <v>0</v>
      </c>
      <c r="AA503" s="25">
        <f t="shared" si="45"/>
        <v>88260</v>
      </c>
      <c r="AB503" s="26"/>
      <c r="AC503" s="26"/>
      <c r="AD503" s="26"/>
      <c r="AE503" s="26"/>
      <c r="AF503" s="27"/>
      <c r="AG503" s="26"/>
      <c r="AH503" s="26"/>
      <c r="AI503" s="26"/>
      <c r="AJ503" s="26"/>
      <c r="AK503" s="26"/>
      <c r="AL503" s="26"/>
    </row>
    <row r="504" spans="1:38" ht="13" x14ac:dyDescent="0.25">
      <c r="A504" s="174" t="str">
        <f t="shared" si="47"/>
        <v>[提取结果.xlsx]2内部关联交易-1</v>
      </c>
      <c r="B504" s="11">
        <v>501</v>
      </c>
      <c r="C504" s="12" t="str">
        <f t="shared" si="43"/>
        <v>2级-3级</v>
      </c>
      <c r="D504" s="102" t="s">
        <v>29</v>
      </c>
      <c r="E504" s="85" t="s">
        <v>412</v>
      </c>
      <c r="F504" s="85" t="s">
        <v>33</v>
      </c>
      <c r="G504" s="103" t="s">
        <v>429</v>
      </c>
      <c r="H504" s="87"/>
      <c r="I504" s="87"/>
      <c r="J504" s="88"/>
      <c r="K504" s="87" t="s">
        <v>422</v>
      </c>
      <c r="L504" s="87" t="s">
        <v>423</v>
      </c>
      <c r="M504" s="17">
        <v>832</v>
      </c>
      <c r="N504" s="89"/>
      <c r="O504" s="89"/>
      <c r="P504" s="91"/>
      <c r="Q504" s="21"/>
      <c r="R504" s="21"/>
      <c r="S504" s="22"/>
      <c r="T504" s="21"/>
      <c r="U504" s="21"/>
      <c r="V504" s="22"/>
      <c r="W504" s="23"/>
      <c r="X504" s="23"/>
      <c r="Y504" s="24"/>
      <c r="Z504" s="25">
        <f t="shared" si="44"/>
        <v>0</v>
      </c>
      <c r="AA504" s="25">
        <f t="shared" si="45"/>
        <v>832</v>
      </c>
      <c r="AB504" s="26"/>
      <c r="AC504" s="26"/>
      <c r="AD504" s="26"/>
      <c r="AE504" s="26"/>
      <c r="AF504" s="27"/>
      <c r="AG504" s="26"/>
      <c r="AH504" s="26"/>
      <c r="AI504" s="26"/>
      <c r="AJ504" s="26"/>
      <c r="AK504" s="26"/>
      <c r="AL504" s="26"/>
    </row>
    <row r="505" spans="1:38" ht="13" x14ac:dyDescent="0.25">
      <c r="A505" s="174" t="str">
        <f t="shared" si="47"/>
        <v>[提取结果.xlsx]2内部关联交易-1</v>
      </c>
      <c r="B505" s="11">
        <v>502</v>
      </c>
      <c r="C505" s="12" t="str">
        <f t="shared" si="43"/>
        <v>2级-3级</v>
      </c>
      <c r="D505" s="102" t="s">
        <v>29</v>
      </c>
      <c r="E505" s="85" t="s">
        <v>412</v>
      </c>
      <c r="F505" s="85" t="s">
        <v>33</v>
      </c>
      <c r="G505" s="103" t="s">
        <v>430</v>
      </c>
      <c r="H505" s="87"/>
      <c r="I505" s="87"/>
      <c r="J505" s="88"/>
      <c r="K505" s="87" t="s">
        <v>422</v>
      </c>
      <c r="L505" s="87" t="s">
        <v>423</v>
      </c>
      <c r="M505" s="17">
        <v>884</v>
      </c>
      <c r="N505" s="89"/>
      <c r="O505" s="89"/>
      <c r="P505" s="91"/>
      <c r="Q505" s="21"/>
      <c r="R505" s="21"/>
      <c r="S505" s="22"/>
      <c r="T505" s="21"/>
      <c r="U505" s="21"/>
      <c r="V505" s="22"/>
      <c r="W505" s="23"/>
      <c r="X505" s="23"/>
      <c r="Y505" s="24"/>
      <c r="Z505" s="25">
        <f t="shared" si="44"/>
        <v>0</v>
      </c>
      <c r="AA505" s="25">
        <f t="shared" si="45"/>
        <v>884</v>
      </c>
      <c r="AB505" s="26"/>
      <c r="AC505" s="26"/>
      <c r="AD505" s="26"/>
      <c r="AE505" s="26"/>
      <c r="AF505" s="27"/>
      <c r="AG505" s="26"/>
      <c r="AH505" s="26"/>
      <c r="AI505" s="26"/>
      <c r="AJ505" s="26"/>
      <c r="AK505" s="26"/>
      <c r="AL505" s="26"/>
    </row>
    <row r="506" spans="1:38" ht="13" x14ac:dyDescent="0.25">
      <c r="A506" s="174" t="str">
        <f t="shared" si="47"/>
        <v>[提取结果.xlsx]2内部关联交易-1</v>
      </c>
      <c r="B506" s="11">
        <v>503</v>
      </c>
      <c r="C506" s="12" t="str">
        <f t="shared" si="43"/>
        <v>2级-3级</v>
      </c>
      <c r="D506" s="102" t="s">
        <v>29</v>
      </c>
      <c r="E506" s="85" t="s">
        <v>412</v>
      </c>
      <c r="F506" s="85" t="s">
        <v>33</v>
      </c>
      <c r="G506" s="103" t="s">
        <v>431</v>
      </c>
      <c r="H506" s="87"/>
      <c r="I506" s="87"/>
      <c r="J506" s="88"/>
      <c r="K506" s="87" t="s">
        <v>422</v>
      </c>
      <c r="L506" s="87" t="s">
        <v>423</v>
      </c>
      <c r="M506" s="17">
        <v>840</v>
      </c>
      <c r="N506" s="89"/>
      <c r="O506" s="89"/>
      <c r="P506" s="91"/>
      <c r="Q506" s="21"/>
      <c r="R506" s="21"/>
      <c r="S506" s="22"/>
      <c r="T506" s="21"/>
      <c r="U506" s="21"/>
      <c r="V506" s="22"/>
      <c r="W506" s="23"/>
      <c r="X506" s="23"/>
      <c r="Y506" s="24"/>
      <c r="Z506" s="25">
        <f t="shared" si="44"/>
        <v>0</v>
      </c>
      <c r="AA506" s="25">
        <f t="shared" si="45"/>
        <v>840</v>
      </c>
      <c r="AB506" s="26"/>
      <c r="AC506" s="26"/>
      <c r="AD506" s="26"/>
      <c r="AE506" s="26"/>
      <c r="AF506" s="27"/>
      <c r="AG506" s="26"/>
      <c r="AH506" s="26"/>
      <c r="AI506" s="26"/>
      <c r="AJ506" s="26"/>
      <c r="AK506" s="26"/>
      <c r="AL506" s="26"/>
    </row>
    <row r="507" spans="1:38" ht="13" x14ac:dyDescent="0.25">
      <c r="A507" s="174" t="str">
        <f t="shared" si="47"/>
        <v>[提取结果.xlsx]2内部关联交易-1</v>
      </c>
      <c r="B507" s="11">
        <v>504</v>
      </c>
      <c r="C507" s="12" t="str">
        <f t="shared" si="43"/>
        <v>2级-3级</v>
      </c>
      <c r="D507" s="102" t="s">
        <v>29</v>
      </c>
      <c r="E507" s="85" t="s">
        <v>412</v>
      </c>
      <c r="F507" s="85" t="s">
        <v>33</v>
      </c>
      <c r="G507" s="103" t="s">
        <v>432</v>
      </c>
      <c r="H507" s="87"/>
      <c r="I507" s="87"/>
      <c r="J507" s="88"/>
      <c r="K507" s="87" t="s">
        <v>422</v>
      </c>
      <c r="L507" s="87" t="s">
        <v>423</v>
      </c>
      <c r="M507" s="17">
        <v>1037.4000000000001</v>
      </c>
      <c r="N507" s="89"/>
      <c r="O507" s="89"/>
      <c r="P507" s="91"/>
      <c r="Q507" s="21"/>
      <c r="R507" s="21"/>
      <c r="S507" s="22"/>
      <c r="T507" s="21"/>
      <c r="U507" s="21"/>
      <c r="V507" s="22"/>
      <c r="W507" s="23"/>
      <c r="X507" s="23"/>
      <c r="Y507" s="24"/>
      <c r="Z507" s="25">
        <f t="shared" si="44"/>
        <v>0</v>
      </c>
      <c r="AA507" s="25">
        <f t="shared" si="45"/>
        <v>1037.4000000000001</v>
      </c>
      <c r="AB507" s="26"/>
      <c r="AC507" s="26"/>
      <c r="AD507" s="26"/>
      <c r="AE507" s="26"/>
      <c r="AF507" s="27"/>
      <c r="AG507" s="26"/>
      <c r="AH507" s="26"/>
      <c r="AI507" s="26"/>
      <c r="AJ507" s="26"/>
      <c r="AK507" s="26"/>
      <c r="AL507" s="26"/>
    </row>
    <row r="508" spans="1:38" ht="13" x14ac:dyDescent="0.25">
      <c r="A508" s="174" t="str">
        <f t="shared" si="47"/>
        <v>[提取结果.xlsx]2内部关联交易-1</v>
      </c>
      <c r="B508" s="11">
        <v>505</v>
      </c>
      <c r="C508" s="12" t="str">
        <f t="shared" si="43"/>
        <v>2级-3级</v>
      </c>
      <c r="D508" s="102" t="s">
        <v>29</v>
      </c>
      <c r="E508" s="85" t="s">
        <v>412</v>
      </c>
      <c r="F508" s="85" t="s">
        <v>33</v>
      </c>
      <c r="G508" s="103" t="s">
        <v>433</v>
      </c>
      <c r="H508" s="87"/>
      <c r="I508" s="87"/>
      <c r="J508" s="88"/>
      <c r="K508" s="87" t="s">
        <v>422</v>
      </c>
      <c r="L508" s="87" t="s">
        <v>423</v>
      </c>
      <c r="M508" s="17">
        <v>819</v>
      </c>
      <c r="N508" s="89"/>
      <c r="O508" s="90"/>
      <c r="P508" s="91"/>
      <c r="Q508" s="21"/>
      <c r="R508" s="21"/>
      <c r="S508" s="22"/>
      <c r="T508" s="21"/>
      <c r="U508" s="21"/>
      <c r="V508" s="22"/>
      <c r="W508" s="23"/>
      <c r="X508" s="23"/>
      <c r="Y508" s="24"/>
      <c r="Z508" s="25">
        <f t="shared" si="44"/>
        <v>0</v>
      </c>
      <c r="AA508" s="25">
        <f t="shared" si="45"/>
        <v>819</v>
      </c>
      <c r="AB508" s="26"/>
      <c r="AC508" s="26"/>
      <c r="AD508" s="26"/>
      <c r="AE508" s="26"/>
      <c r="AF508" s="27"/>
      <c r="AG508" s="26"/>
      <c r="AH508" s="26"/>
      <c r="AI508" s="26"/>
      <c r="AJ508" s="26"/>
      <c r="AK508" s="26"/>
      <c r="AL508" s="26"/>
    </row>
    <row r="509" spans="1:38" ht="13" x14ac:dyDescent="0.25">
      <c r="A509" s="174" t="str">
        <f t="shared" si="47"/>
        <v>[提取结果.xlsx]2内部关联交易-1</v>
      </c>
      <c r="B509" s="11">
        <v>506</v>
      </c>
      <c r="C509" s="12" t="str">
        <f t="shared" si="43"/>
        <v>2级-3级</v>
      </c>
      <c r="D509" s="102" t="s">
        <v>29</v>
      </c>
      <c r="E509" s="85" t="s">
        <v>412</v>
      </c>
      <c r="F509" s="85" t="s">
        <v>33</v>
      </c>
      <c r="G509" s="103" t="s">
        <v>307</v>
      </c>
      <c r="H509" s="87"/>
      <c r="I509" s="87"/>
      <c r="J509" s="88"/>
      <c r="K509" s="87" t="s">
        <v>422</v>
      </c>
      <c r="L509" s="87" t="s">
        <v>423</v>
      </c>
      <c r="M509" s="17">
        <v>2000</v>
      </c>
      <c r="N509" s="89"/>
      <c r="O509" s="90"/>
      <c r="P509" s="91"/>
      <c r="Q509" s="21"/>
      <c r="R509" s="21"/>
      <c r="S509" s="22"/>
      <c r="T509" s="21"/>
      <c r="U509" s="21"/>
      <c r="V509" s="22"/>
      <c r="W509" s="23"/>
      <c r="X509" s="23"/>
      <c r="Y509" s="24"/>
      <c r="Z509" s="25">
        <f t="shared" si="44"/>
        <v>0</v>
      </c>
      <c r="AA509" s="25">
        <f t="shared" si="45"/>
        <v>2000</v>
      </c>
      <c r="AB509" s="26"/>
      <c r="AC509" s="26"/>
      <c r="AD509" s="26"/>
      <c r="AE509" s="26"/>
      <c r="AF509" s="27"/>
      <c r="AG509" s="26"/>
      <c r="AH509" s="26"/>
      <c r="AI509" s="26"/>
      <c r="AJ509" s="26"/>
      <c r="AK509" s="26"/>
      <c r="AL509" s="26"/>
    </row>
    <row r="510" spans="1:38" ht="13" x14ac:dyDescent="0.25">
      <c r="A510" s="174" t="str">
        <f t="shared" si="47"/>
        <v>[提取结果.xlsx]2内部关联交易-1</v>
      </c>
      <c r="B510" s="11">
        <v>507</v>
      </c>
      <c r="C510" s="12" t="str">
        <f t="shared" si="43"/>
        <v>2级-3级</v>
      </c>
      <c r="D510" s="102" t="s">
        <v>29</v>
      </c>
      <c r="E510" s="85" t="s">
        <v>412</v>
      </c>
      <c r="F510" s="85" t="s">
        <v>33</v>
      </c>
      <c r="G510" s="103" t="s">
        <v>434</v>
      </c>
      <c r="H510" s="87"/>
      <c r="I510" s="87"/>
      <c r="J510" s="88"/>
      <c r="K510" s="87" t="s">
        <v>422</v>
      </c>
      <c r="L510" s="87" t="s">
        <v>423</v>
      </c>
      <c r="M510" s="17">
        <v>836</v>
      </c>
      <c r="N510" s="89"/>
      <c r="O510" s="89"/>
      <c r="P510" s="91"/>
      <c r="Q510" s="21"/>
      <c r="R510" s="21"/>
      <c r="S510" s="22"/>
      <c r="T510" s="21"/>
      <c r="U510" s="21"/>
      <c r="V510" s="22"/>
      <c r="W510" s="23"/>
      <c r="X510" s="23"/>
      <c r="Y510" s="24"/>
      <c r="Z510" s="25">
        <f t="shared" si="44"/>
        <v>0</v>
      </c>
      <c r="AA510" s="25">
        <f t="shared" si="45"/>
        <v>836</v>
      </c>
      <c r="AB510" s="26"/>
      <c r="AC510" s="26"/>
      <c r="AD510" s="26"/>
      <c r="AE510" s="26"/>
      <c r="AF510" s="27"/>
      <c r="AG510" s="26"/>
      <c r="AH510" s="26"/>
      <c r="AI510" s="26"/>
      <c r="AJ510" s="26"/>
      <c r="AK510" s="26"/>
      <c r="AL510" s="26"/>
    </row>
    <row r="511" spans="1:38" ht="13" x14ac:dyDescent="0.25">
      <c r="A511" s="174" t="str">
        <f t="shared" si="47"/>
        <v>[提取结果.xlsx]2内部关联交易-1</v>
      </c>
      <c r="B511" s="11">
        <v>508</v>
      </c>
      <c r="C511" s="12" t="str">
        <f t="shared" si="43"/>
        <v>2级-4级</v>
      </c>
      <c r="D511" s="102" t="s">
        <v>29</v>
      </c>
      <c r="E511" s="85" t="s">
        <v>412</v>
      </c>
      <c r="F511" s="85" t="s">
        <v>37</v>
      </c>
      <c r="G511" s="103" t="s">
        <v>435</v>
      </c>
      <c r="H511" s="87"/>
      <c r="I511" s="87"/>
      <c r="J511" s="88"/>
      <c r="K511" s="87" t="s">
        <v>422</v>
      </c>
      <c r="L511" s="87" t="s">
        <v>423</v>
      </c>
      <c r="M511" s="17">
        <v>830</v>
      </c>
      <c r="N511" s="89"/>
      <c r="O511" s="89"/>
      <c r="P511" s="91"/>
      <c r="Q511" s="21"/>
      <c r="R511" s="21"/>
      <c r="S511" s="22"/>
      <c r="T511" s="21"/>
      <c r="U511" s="21"/>
      <c r="V511" s="22"/>
      <c r="W511" s="23"/>
      <c r="X511" s="23"/>
      <c r="Y511" s="24"/>
      <c r="Z511" s="25">
        <f t="shared" si="44"/>
        <v>0</v>
      </c>
      <c r="AA511" s="25">
        <f t="shared" si="45"/>
        <v>830</v>
      </c>
      <c r="AB511" s="26"/>
      <c r="AC511" s="26"/>
      <c r="AD511" s="26"/>
      <c r="AE511" s="26"/>
      <c r="AF511" s="27"/>
      <c r="AG511" s="26"/>
      <c r="AH511" s="26"/>
      <c r="AI511" s="26"/>
      <c r="AJ511" s="26"/>
      <c r="AK511" s="26"/>
      <c r="AL511" s="26"/>
    </row>
    <row r="512" spans="1:38" ht="13" x14ac:dyDescent="0.25">
      <c r="A512" s="174" t="str">
        <f t="shared" si="47"/>
        <v>[提取结果.xlsx]2内部关联交易-1</v>
      </c>
      <c r="B512" s="11">
        <v>509</v>
      </c>
      <c r="C512" s="12" t="str">
        <f t="shared" si="43"/>
        <v>2级-4级</v>
      </c>
      <c r="D512" s="102" t="s">
        <v>29</v>
      </c>
      <c r="E512" s="85" t="s">
        <v>412</v>
      </c>
      <c r="F512" s="85" t="s">
        <v>37</v>
      </c>
      <c r="G512" s="103" t="s">
        <v>246</v>
      </c>
      <c r="H512" s="87"/>
      <c r="I512" s="87"/>
      <c r="J512" s="88"/>
      <c r="K512" s="87" t="s">
        <v>422</v>
      </c>
      <c r="L512" s="87" t="s">
        <v>423</v>
      </c>
      <c r="M512" s="17">
        <v>1060</v>
      </c>
      <c r="N512" s="89"/>
      <c r="O512" s="89"/>
      <c r="P512" s="91"/>
      <c r="Q512" s="21"/>
      <c r="R512" s="21"/>
      <c r="S512" s="22"/>
      <c r="T512" s="21"/>
      <c r="U512" s="21"/>
      <c r="V512" s="22"/>
      <c r="W512" s="23"/>
      <c r="X512" s="23"/>
      <c r="Y512" s="24"/>
      <c r="Z512" s="25">
        <f t="shared" si="44"/>
        <v>0</v>
      </c>
      <c r="AA512" s="25">
        <f t="shared" si="45"/>
        <v>1060</v>
      </c>
      <c r="AB512" s="26"/>
      <c r="AC512" s="26"/>
      <c r="AD512" s="26"/>
      <c r="AE512" s="26"/>
      <c r="AF512" s="27"/>
      <c r="AG512" s="26"/>
      <c r="AH512" s="26"/>
      <c r="AI512" s="26"/>
      <c r="AJ512" s="26"/>
      <c r="AK512" s="26"/>
      <c r="AL512" s="26"/>
    </row>
    <row r="513" spans="1:38" ht="13" x14ac:dyDescent="0.25">
      <c r="A513" s="174" t="str">
        <f t="shared" si="47"/>
        <v>[提取结果.xlsx]2内部关联交易-1</v>
      </c>
      <c r="B513" s="11">
        <v>510</v>
      </c>
      <c r="C513" s="12" t="str">
        <f t="shared" si="43"/>
        <v>2级-2级</v>
      </c>
      <c r="D513" s="102" t="s">
        <v>29</v>
      </c>
      <c r="E513" s="85" t="s">
        <v>412</v>
      </c>
      <c r="F513" s="85" t="s">
        <v>29</v>
      </c>
      <c r="G513" s="103" t="s">
        <v>436</v>
      </c>
      <c r="H513" s="87"/>
      <c r="I513" s="87"/>
      <c r="J513" s="88"/>
      <c r="K513" s="87" t="s">
        <v>68</v>
      </c>
      <c r="L513" s="87" t="s">
        <v>437</v>
      </c>
      <c r="M513" s="17">
        <v>1349.8</v>
      </c>
      <c r="N513" s="89"/>
      <c r="O513" s="89"/>
      <c r="P513" s="91"/>
      <c r="Q513" s="21"/>
      <c r="R513" s="21"/>
      <c r="S513" s="22"/>
      <c r="T513" s="21"/>
      <c r="U513" s="21"/>
      <c r="V513" s="22"/>
      <c r="W513" s="23"/>
      <c r="X513" s="23"/>
      <c r="Y513" s="24"/>
      <c r="Z513" s="25">
        <f t="shared" si="44"/>
        <v>0</v>
      </c>
      <c r="AA513" s="25">
        <f t="shared" si="45"/>
        <v>1349.8</v>
      </c>
      <c r="AB513" s="26"/>
      <c r="AC513" s="26"/>
      <c r="AD513" s="26"/>
      <c r="AE513" s="26"/>
      <c r="AF513" s="27"/>
      <c r="AG513" s="26"/>
      <c r="AH513" s="26"/>
      <c r="AI513" s="26"/>
      <c r="AJ513" s="26"/>
      <c r="AK513" s="26"/>
      <c r="AL513" s="26"/>
    </row>
    <row r="514" spans="1:38" ht="13" x14ac:dyDescent="0.25">
      <c r="A514" s="174" t="str">
        <f t="shared" si="47"/>
        <v>[提取结果.xlsx]2内部关联交易-1</v>
      </c>
      <c r="B514" s="11">
        <v>511</v>
      </c>
      <c r="C514" s="12" t="str">
        <f t="shared" si="43"/>
        <v>2级-2级</v>
      </c>
      <c r="D514" s="102" t="s">
        <v>29</v>
      </c>
      <c r="E514" s="85" t="s">
        <v>412</v>
      </c>
      <c r="F514" s="85" t="s">
        <v>29</v>
      </c>
      <c r="G514" s="103" t="s">
        <v>438</v>
      </c>
      <c r="H514" s="87"/>
      <c r="I514" s="87"/>
      <c r="J514" s="88"/>
      <c r="K514" s="87" t="s">
        <v>68</v>
      </c>
      <c r="L514" s="87" t="s">
        <v>439</v>
      </c>
      <c r="M514" s="17">
        <v>608</v>
      </c>
      <c r="N514" s="89"/>
      <c r="O514" s="89"/>
      <c r="P514" s="91"/>
      <c r="Q514" s="21"/>
      <c r="R514" s="21"/>
      <c r="S514" s="22"/>
      <c r="T514" s="21"/>
      <c r="U514" s="21"/>
      <c r="V514" s="22"/>
      <c r="W514" s="23"/>
      <c r="X514" s="23"/>
      <c r="Y514" s="24"/>
      <c r="Z514" s="25">
        <f t="shared" si="44"/>
        <v>0</v>
      </c>
      <c r="AA514" s="25">
        <f t="shared" si="45"/>
        <v>608</v>
      </c>
      <c r="AB514" s="26"/>
      <c r="AC514" s="26"/>
      <c r="AD514" s="26"/>
      <c r="AE514" s="26"/>
      <c r="AF514" s="27"/>
      <c r="AG514" s="26"/>
      <c r="AH514" s="26"/>
      <c r="AI514" s="26"/>
      <c r="AJ514" s="26"/>
      <c r="AK514" s="26"/>
      <c r="AL514" s="26"/>
    </row>
    <row r="515" spans="1:38" ht="13" x14ac:dyDescent="0.25">
      <c r="A515" s="174" t="str">
        <f t="shared" si="47"/>
        <v>[提取结果.xlsx]2内部关联交易-1</v>
      </c>
      <c r="B515" s="11">
        <v>512</v>
      </c>
      <c r="C515" s="12" t="str">
        <f t="shared" si="43"/>
        <v>2级-2级</v>
      </c>
      <c r="D515" s="102" t="s">
        <v>29</v>
      </c>
      <c r="E515" s="85" t="s">
        <v>412</v>
      </c>
      <c r="F515" s="85" t="s">
        <v>29</v>
      </c>
      <c r="G515" s="103" t="s">
        <v>440</v>
      </c>
      <c r="H515" s="87"/>
      <c r="I515" s="87"/>
      <c r="J515" s="88"/>
      <c r="K515" s="87" t="s">
        <v>68</v>
      </c>
      <c r="L515" s="87" t="s">
        <v>439</v>
      </c>
      <c r="M515" s="17">
        <v>280</v>
      </c>
      <c r="N515" s="89"/>
      <c r="O515" s="89"/>
      <c r="P515" s="91"/>
      <c r="Q515" s="21"/>
      <c r="R515" s="21"/>
      <c r="S515" s="22"/>
      <c r="T515" s="21"/>
      <c r="U515" s="21"/>
      <c r="V515" s="22"/>
      <c r="W515" s="23"/>
      <c r="X515" s="23"/>
      <c r="Y515" s="24"/>
      <c r="Z515" s="25">
        <f t="shared" si="44"/>
        <v>0</v>
      </c>
      <c r="AA515" s="25">
        <f t="shared" si="45"/>
        <v>280</v>
      </c>
      <c r="AB515" s="26"/>
      <c r="AC515" s="26"/>
      <c r="AD515" s="26"/>
      <c r="AE515" s="26"/>
      <c r="AF515" s="27"/>
      <c r="AG515" s="26"/>
      <c r="AH515" s="26"/>
      <c r="AI515" s="26"/>
      <c r="AJ515" s="26"/>
      <c r="AK515" s="26"/>
      <c r="AL515" s="26"/>
    </row>
    <row r="516" spans="1:38" ht="13" x14ac:dyDescent="0.25">
      <c r="A516" s="174" t="str">
        <f t="shared" si="47"/>
        <v>[提取结果.xlsx]2内部关联交易-1</v>
      </c>
      <c r="B516" s="11">
        <v>513</v>
      </c>
      <c r="C516" s="12" t="str">
        <f t="shared" ref="C516:C579" si="48">TEXT(D516,"000")&amp;"-"&amp;TEXT(F516,"000")</f>
        <v>2级-3级</v>
      </c>
      <c r="D516" s="102" t="s">
        <v>29</v>
      </c>
      <c r="E516" s="85" t="s">
        <v>412</v>
      </c>
      <c r="F516" s="85" t="s">
        <v>33</v>
      </c>
      <c r="G516" s="103" t="s">
        <v>251</v>
      </c>
      <c r="H516" s="87"/>
      <c r="I516" s="87"/>
      <c r="J516" s="88"/>
      <c r="K516" s="87" t="s">
        <v>68</v>
      </c>
      <c r="L516" s="87" t="s">
        <v>441</v>
      </c>
      <c r="M516" s="17">
        <v>43100</v>
      </c>
      <c r="N516" s="89"/>
      <c r="O516" s="89"/>
      <c r="P516" s="91"/>
      <c r="Q516" s="21"/>
      <c r="R516" s="21"/>
      <c r="S516" s="22"/>
      <c r="T516" s="21"/>
      <c r="U516" s="21"/>
      <c r="V516" s="22"/>
      <c r="W516" s="23"/>
      <c r="X516" s="23"/>
      <c r="Y516" s="24"/>
      <c r="Z516" s="25">
        <f t="shared" si="44"/>
        <v>0</v>
      </c>
      <c r="AA516" s="25">
        <f t="shared" si="45"/>
        <v>43100</v>
      </c>
      <c r="AB516" s="26"/>
      <c r="AC516" s="26"/>
      <c r="AD516" s="26"/>
      <c r="AE516" s="26"/>
      <c r="AF516" s="27"/>
      <c r="AG516" s="26"/>
      <c r="AH516" s="26"/>
      <c r="AI516" s="26"/>
      <c r="AJ516" s="26"/>
      <c r="AK516" s="26"/>
      <c r="AL516" s="26"/>
    </row>
    <row r="517" spans="1:38" ht="13" x14ac:dyDescent="0.25">
      <c r="A517" s="174" t="str">
        <f t="shared" si="47"/>
        <v>[提取结果.xlsx]2内部关联交易-1</v>
      </c>
      <c r="B517" s="11">
        <v>514</v>
      </c>
      <c r="C517" s="12" t="str">
        <f t="shared" si="48"/>
        <v>2级-3级</v>
      </c>
      <c r="D517" s="102" t="s">
        <v>29</v>
      </c>
      <c r="E517" s="85" t="s">
        <v>412</v>
      </c>
      <c r="F517" s="85" t="s">
        <v>33</v>
      </c>
      <c r="G517" s="103" t="s">
        <v>442</v>
      </c>
      <c r="H517" s="87"/>
      <c r="I517" s="87"/>
      <c r="J517" s="88"/>
      <c r="K517" s="87" t="s">
        <v>68</v>
      </c>
      <c r="L517" s="87" t="s">
        <v>443</v>
      </c>
      <c r="M517" s="17">
        <v>143166.51</v>
      </c>
      <c r="N517" s="89"/>
      <c r="O517" s="89"/>
      <c r="P517" s="91"/>
      <c r="Q517" s="21"/>
      <c r="R517" s="21"/>
      <c r="S517" s="22"/>
      <c r="T517" s="21"/>
      <c r="U517" s="21"/>
      <c r="V517" s="22"/>
      <c r="W517" s="23"/>
      <c r="X517" s="23"/>
      <c r="Y517" s="24"/>
      <c r="Z517" s="25">
        <f t="shared" si="44"/>
        <v>0</v>
      </c>
      <c r="AA517" s="25">
        <f t="shared" si="45"/>
        <v>143166.51</v>
      </c>
      <c r="AB517" s="26"/>
      <c r="AC517" s="26"/>
      <c r="AD517" s="26"/>
      <c r="AE517" s="26"/>
      <c r="AF517" s="27"/>
      <c r="AG517" s="26"/>
      <c r="AH517" s="26"/>
      <c r="AI517" s="26"/>
      <c r="AJ517" s="26"/>
      <c r="AK517" s="26"/>
      <c r="AL517" s="26"/>
    </row>
    <row r="518" spans="1:38" ht="13" x14ac:dyDescent="0.25">
      <c r="A518" s="174" t="str">
        <f t="shared" si="47"/>
        <v>[提取结果.xlsx]2内部关联交易-1</v>
      </c>
      <c r="B518" s="11">
        <v>515</v>
      </c>
      <c r="C518" s="12" t="str">
        <f t="shared" si="48"/>
        <v>3级-3级</v>
      </c>
      <c r="D518" s="85" t="s">
        <v>79</v>
      </c>
      <c r="E518" s="85" t="s">
        <v>445</v>
      </c>
      <c r="F518" s="85" t="s">
        <v>79</v>
      </c>
      <c r="G518" s="85" t="s">
        <v>446</v>
      </c>
      <c r="H518" s="87" t="s">
        <v>144</v>
      </c>
      <c r="I518" s="87"/>
      <c r="J518" s="88">
        <v>124492052.12</v>
      </c>
      <c r="K518" s="87" t="s">
        <v>447</v>
      </c>
      <c r="L518" s="87"/>
      <c r="M518" s="17">
        <v>151390633.46000001</v>
      </c>
      <c r="N518" s="104" t="s">
        <v>447</v>
      </c>
      <c r="O518" s="90"/>
      <c r="P518" s="88">
        <v>2679617.42</v>
      </c>
      <c r="Q518" s="21"/>
      <c r="R518" s="21"/>
      <c r="S518" s="22"/>
      <c r="T518" s="21"/>
      <c r="U518" s="21"/>
      <c r="V518" s="22"/>
      <c r="W518" s="23"/>
      <c r="X518" s="23"/>
      <c r="Y518" s="24"/>
      <c r="Z518" s="25">
        <f t="shared" si="44"/>
        <v>124492052.12</v>
      </c>
      <c r="AA518" s="25">
        <f t="shared" si="45"/>
        <v>154070250.88</v>
      </c>
      <c r="AB518" s="26"/>
      <c r="AC518" s="26"/>
      <c r="AD518" s="26"/>
      <c r="AE518" s="26"/>
      <c r="AF518" s="27"/>
      <c r="AG518" s="26"/>
      <c r="AH518" s="26"/>
      <c r="AI518" s="26"/>
      <c r="AJ518" s="26"/>
      <c r="AK518" s="26"/>
      <c r="AL518" s="26"/>
    </row>
    <row r="519" spans="1:38" ht="13" x14ac:dyDescent="0.25">
      <c r="A519" s="174" t="str">
        <f t="shared" si="47"/>
        <v>[提取结果.xlsx]2内部关联交易-1</v>
      </c>
      <c r="B519" s="11">
        <v>516</v>
      </c>
      <c r="C519" s="12" t="str">
        <f t="shared" si="48"/>
        <v>3级-3级</v>
      </c>
      <c r="D519" s="85" t="s">
        <v>79</v>
      </c>
      <c r="E519" s="85" t="s">
        <v>445</v>
      </c>
      <c r="F519" s="85" t="s">
        <v>79</v>
      </c>
      <c r="G519" s="85" t="s">
        <v>446</v>
      </c>
      <c r="H519" s="87" t="s">
        <v>99</v>
      </c>
      <c r="I519" s="87"/>
      <c r="J519" s="88">
        <v>46785.82</v>
      </c>
      <c r="K519" s="87"/>
      <c r="L519" s="87"/>
      <c r="M519" s="17"/>
      <c r="N519" s="104"/>
      <c r="O519" s="90"/>
      <c r="P519" s="88"/>
      <c r="Q519" s="21"/>
      <c r="R519" s="21"/>
      <c r="S519" s="22"/>
      <c r="T519" s="21"/>
      <c r="U519" s="21"/>
      <c r="V519" s="22"/>
      <c r="W519" s="23"/>
      <c r="X519" s="23"/>
      <c r="Y519" s="24"/>
      <c r="Z519" s="25">
        <f t="shared" si="44"/>
        <v>46785.82</v>
      </c>
      <c r="AA519" s="25">
        <f t="shared" si="45"/>
        <v>0</v>
      </c>
      <c r="AB519" s="26"/>
      <c r="AC519" s="26"/>
      <c r="AD519" s="26"/>
      <c r="AE519" s="26"/>
      <c r="AF519" s="27"/>
      <c r="AG519" s="26"/>
      <c r="AH519" s="26"/>
      <c r="AI519" s="26"/>
      <c r="AJ519" s="26"/>
      <c r="AK519" s="26"/>
      <c r="AL519" s="26"/>
    </row>
    <row r="520" spans="1:38" ht="13" x14ac:dyDescent="0.25">
      <c r="A520" s="174" t="str">
        <f t="shared" si="47"/>
        <v>[提取结果.xlsx]2内部关联交易-1</v>
      </c>
      <c r="B520" s="11">
        <v>517</v>
      </c>
      <c r="C520" s="12" t="str">
        <f t="shared" si="48"/>
        <v>3级-2级</v>
      </c>
      <c r="D520" s="85" t="s">
        <v>79</v>
      </c>
      <c r="E520" s="85" t="s">
        <v>445</v>
      </c>
      <c r="F520" s="85" t="s">
        <v>87</v>
      </c>
      <c r="G520" s="85" t="s">
        <v>57</v>
      </c>
      <c r="H520" s="87"/>
      <c r="I520" s="87"/>
      <c r="J520" s="88"/>
      <c r="K520" s="87" t="s">
        <v>447</v>
      </c>
      <c r="L520" s="87"/>
      <c r="M520" s="17">
        <v>1686331.06</v>
      </c>
      <c r="N520" s="104"/>
      <c r="O520" s="90"/>
      <c r="P520" s="88"/>
      <c r="Q520" s="21"/>
      <c r="R520" s="21"/>
      <c r="S520" s="22"/>
      <c r="T520" s="21"/>
      <c r="U520" s="21"/>
      <c r="V520" s="22"/>
      <c r="W520" s="23"/>
      <c r="X520" s="23"/>
      <c r="Y520" s="24"/>
      <c r="Z520" s="25">
        <f t="shared" ref="Z520:Z568" si="49">ROUND(J520-V520-Y520,2)</f>
        <v>0</v>
      </c>
      <c r="AA520" s="25">
        <f t="shared" ref="AA520:AA568" si="50">ROUND(M520+P520-S520,2)</f>
        <v>1686331.06</v>
      </c>
      <c r="AB520" s="26"/>
      <c r="AC520" s="26"/>
      <c r="AD520" s="26"/>
      <c r="AE520" s="26"/>
      <c r="AF520" s="27"/>
      <c r="AG520" s="26"/>
      <c r="AH520" s="26"/>
      <c r="AI520" s="26"/>
      <c r="AJ520" s="26"/>
      <c r="AK520" s="26"/>
      <c r="AL520" s="26"/>
    </row>
    <row r="521" spans="1:38" ht="13" x14ac:dyDescent="0.25">
      <c r="A521" s="174" t="str">
        <f t="shared" si="47"/>
        <v>[提取结果.xlsx]2内部关联交易-1</v>
      </c>
      <c r="B521" s="11">
        <v>518</v>
      </c>
      <c r="C521" s="12" t="str">
        <f t="shared" si="48"/>
        <v>3级-3级</v>
      </c>
      <c r="D521" s="85" t="s">
        <v>79</v>
      </c>
      <c r="E521" s="85" t="s">
        <v>445</v>
      </c>
      <c r="F521" s="85" t="s">
        <v>79</v>
      </c>
      <c r="G521" s="103" t="s">
        <v>449</v>
      </c>
      <c r="H521" s="87"/>
      <c r="I521" s="87"/>
      <c r="J521" s="88"/>
      <c r="K521" s="87" t="s">
        <v>447</v>
      </c>
      <c r="L521" s="87"/>
      <c r="M521" s="17">
        <v>28200</v>
      </c>
      <c r="N521" s="89"/>
      <c r="O521" s="90"/>
      <c r="P521" s="91"/>
      <c r="Q521" s="21"/>
      <c r="R521" s="21"/>
      <c r="S521" s="22"/>
      <c r="T521" s="21"/>
      <c r="U521" s="21"/>
      <c r="V521" s="22"/>
      <c r="W521" s="23"/>
      <c r="X521" s="23"/>
      <c r="Y521" s="24"/>
      <c r="Z521" s="25">
        <f t="shared" si="49"/>
        <v>0</v>
      </c>
      <c r="AA521" s="25">
        <f t="shared" si="50"/>
        <v>28200</v>
      </c>
      <c r="AB521" s="26"/>
      <c r="AC521" s="26"/>
      <c r="AD521" s="26"/>
      <c r="AE521" s="26"/>
      <c r="AF521" s="27"/>
      <c r="AG521" s="26"/>
      <c r="AH521" s="26"/>
      <c r="AI521" s="26"/>
      <c r="AJ521" s="26"/>
      <c r="AK521" s="26"/>
      <c r="AL521" s="26"/>
    </row>
    <row r="522" spans="1:38" ht="13" x14ac:dyDescent="0.25">
      <c r="A522" s="174" t="str">
        <f t="shared" si="47"/>
        <v>[提取结果.xlsx]2内部关联交易-1</v>
      </c>
      <c r="B522" s="11">
        <v>519</v>
      </c>
      <c r="C522" s="12" t="str">
        <f t="shared" si="48"/>
        <v>3级-3级</v>
      </c>
      <c r="D522" s="85" t="s">
        <v>79</v>
      </c>
      <c r="E522" s="85" t="s">
        <v>445</v>
      </c>
      <c r="F522" s="85" t="s">
        <v>79</v>
      </c>
      <c r="G522" s="85" t="s">
        <v>112</v>
      </c>
      <c r="H522" s="87" t="s">
        <v>144</v>
      </c>
      <c r="I522" s="87"/>
      <c r="J522" s="88">
        <v>64539.81</v>
      </c>
      <c r="K522" s="87"/>
      <c r="L522" s="87"/>
      <c r="M522" s="17"/>
      <c r="N522" s="89"/>
      <c r="O522" s="90"/>
      <c r="P522" s="91"/>
      <c r="Q522" s="21"/>
      <c r="R522" s="21"/>
      <c r="S522" s="22"/>
      <c r="T522" s="21"/>
      <c r="U522" s="21"/>
      <c r="V522" s="22"/>
      <c r="W522" s="23"/>
      <c r="X522" s="23"/>
      <c r="Y522" s="24"/>
      <c r="Z522" s="25">
        <f t="shared" si="49"/>
        <v>64539.81</v>
      </c>
      <c r="AA522" s="25">
        <f t="shared" si="50"/>
        <v>0</v>
      </c>
      <c r="AB522" s="26"/>
      <c r="AC522" s="26"/>
      <c r="AD522" s="26"/>
      <c r="AE522" s="26"/>
      <c r="AF522" s="27"/>
      <c r="AG522" s="26"/>
      <c r="AH522" s="26"/>
      <c r="AI522" s="26"/>
      <c r="AJ522" s="26"/>
      <c r="AK522" s="26"/>
      <c r="AL522" s="26"/>
    </row>
    <row r="523" spans="1:38" ht="13" x14ac:dyDescent="0.25">
      <c r="A523" s="174" t="str">
        <f t="shared" si="47"/>
        <v>[提取结果.xlsx]2内部关联交易-1</v>
      </c>
      <c r="B523" s="11">
        <v>520</v>
      </c>
      <c r="C523" s="12" t="str">
        <f t="shared" si="48"/>
        <v>4级-3级</v>
      </c>
      <c r="D523" s="85" t="s">
        <v>37</v>
      </c>
      <c r="E523" s="85" t="s">
        <v>148</v>
      </c>
      <c r="F523" s="85" t="s">
        <v>33</v>
      </c>
      <c r="G523" s="85" t="s">
        <v>112</v>
      </c>
      <c r="H523" s="87" t="s">
        <v>144</v>
      </c>
      <c r="I523" s="87" t="s">
        <v>144</v>
      </c>
      <c r="J523" s="117">
        <v>11023077.279999999</v>
      </c>
      <c r="K523" s="92" t="s">
        <v>164</v>
      </c>
      <c r="L523" s="92" t="s">
        <v>164</v>
      </c>
      <c r="M523" s="117">
        <v>42420427.479999997</v>
      </c>
      <c r="N523" s="92"/>
      <c r="O523" s="105"/>
      <c r="P523" s="117"/>
      <c r="Q523" s="21"/>
      <c r="R523" s="21"/>
      <c r="S523" s="22"/>
      <c r="T523" s="21"/>
      <c r="U523" s="21"/>
      <c r="V523" s="22"/>
      <c r="W523" s="23"/>
      <c r="X523" s="23"/>
      <c r="Y523" s="24"/>
      <c r="Z523" s="25">
        <f t="shared" si="49"/>
        <v>11023077.279999999</v>
      </c>
      <c r="AA523" s="25">
        <f t="shared" si="50"/>
        <v>42420427.479999997</v>
      </c>
      <c r="AB523" s="26"/>
      <c r="AC523" s="26"/>
      <c r="AD523" s="26"/>
      <c r="AE523" s="26"/>
      <c r="AF523" s="27"/>
      <c r="AG523" s="26"/>
      <c r="AH523" s="26"/>
      <c r="AI523" s="26"/>
      <c r="AJ523" s="26"/>
      <c r="AK523" s="26"/>
      <c r="AL523" s="26"/>
    </row>
    <row r="524" spans="1:38" ht="13" x14ac:dyDescent="0.25">
      <c r="A524" s="174" t="str">
        <f t="shared" si="47"/>
        <v>[提取结果.xlsx]2内部关联交易-1</v>
      </c>
      <c r="B524" s="11">
        <v>521</v>
      </c>
      <c r="C524" s="12" t="str">
        <f t="shared" si="48"/>
        <v>4级-3级</v>
      </c>
      <c r="D524" s="85" t="s">
        <v>37</v>
      </c>
      <c r="E524" s="85" t="s">
        <v>148</v>
      </c>
      <c r="F524" s="85" t="s">
        <v>33</v>
      </c>
      <c r="G524" s="85" t="s">
        <v>112</v>
      </c>
      <c r="H524" s="87"/>
      <c r="I524" s="87"/>
      <c r="J524" s="117"/>
      <c r="K524" s="92" t="s">
        <v>68</v>
      </c>
      <c r="L524" s="92" t="s">
        <v>36</v>
      </c>
      <c r="M524" s="106">
        <v>16966187.559999999</v>
      </c>
      <c r="N524" s="92"/>
      <c r="O524" s="105"/>
      <c r="P524" s="117"/>
      <c r="Q524" s="21"/>
      <c r="R524" s="21"/>
      <c r="S524" s="22"/>
      <c r="T524" s="21"/>
      <c r="U524" s="21"/>
      <c r="V524" s="22"/>
      <c r="W524" s="23"/>
      <c r="X524" s="23"/>
      <c r="Y524" s="24"/>
      <c r="Z524" s="25">
        <f t="shared" si="49"/>
        <v>0</v>
      </c>
      <c r="AA524" s="25">
        <f t="shared" si="50"/>
        <v>16966187.559999999</v>
      </c>
      <c r="AB524" s="26"/>
      <c r="AC524" s="26"/>
      <c r="AD524" s="26"/>
      <c r="AE524" s="26"/>
      <c r="AF524" s="27"/>
      <c r="AG524" s="26"/>
      <c r="AH524" s="26"/>
      <c r="AI524" s="26"/>
      <c r="AJ524" s="26"/>
      <c r="AK524" s="26"/>
      <c r="AL524" s="26"/>
    </row>
    <row r="525" spans="1:38" ht="13" x14ac:dyDescent="0.25">
      <c r="A525" s="174" t="str">
        <f t="shared" si="47"/>
        <v>[提取结果.xlsx]2内部关联交易-1</v>
      </c>
      <c r="B525" s="11">
        <v>522</v>
      </c>
      <c r="C525" s="12" t="str">
        <f t="shared" si="48"/>
        <v>4级-2级</v>
      </c>
      <c r="D525" s="85" t="s">
        <v>37</v>
      </c>
      <c r="E525" s="85" t="s">
        <v>148</v>
      </c>
      <c r="F525" s="85" t="s">
        <v>29</v>
      </c>
      <c r="G525" s="85" t="s">
        <v>450</v>
      </c>
      <c r="H525" s="87" t="s">
        <v>144</v>
      </c>
      <c r="I525" s="87" t="s">
        <v>144</v>
      </c>
      <c r="J525" s="88">
        <v>44790.265486725701</v>
      </c>
      <c r="K525" s="92" t="s">
        <v>164</v>
      </c>
      <c r="L525" s="92" t="s">
        <v>164</v>
      </c>
      <c r="M525" s="17">
        <v>23825.99</v>
      </c>
      <c r="N525" s="89"/>
      <c r="O525" s="90"/>
      <c r="P525" s="91"/>
      <c r="Q525" s="21"/>
      <c r="R525" s="21"/>
      <c r="S525" s="22"/>
      <c r="T525" s="21"/>
      <c r="U525" s="21"/>
      <c r="V525" s="22"/>
      <c r="W525" s="23"/>
      <c r="X525" s="23"/>
      <c r="Y525" s="24"/>
      <c r="Z525" s="25">
        <f t="shared" si="49"/>
        <v>44790.27</v>
      </c>
      <c r="AA525" s="25">
        <f t="shared" si="50"/>
        <v>23825.99</v>
      </c>
      <c r="AB525" s="26"/>
      <c r="AC525" s="26"/>
      <c r="AD525" s="26"/>
      <c r="AE525" s="26"/>
      <c r="AF525" s="27"/>
      <c r="AG525" s="26"/>
      <c r="AH525" s="26"/>
      <c r="AI525" s="26"/>
      <c r="AJ525" s="26"/>
      <c r="AK525" s="26"/>
      <c r="AL525" s="26"/>
    </row>
    <row r="526" spans="1:38" ht="13" x14ac:dyDescent="0.25">
      <c r="A526" s="174" t="str">
        <f t="shared" si="47"/>
        <v>[提取结果.xlsx]2内部关联交易-1</v>
      </c>
      <c r="B526" s="11">
        <v>523</v>
      </c>
      <c r="C526" s="12" t="str">
        <f t="shared" si="48"/>
        <v>4级-2级</v>
      </c>
      <c r="D526" s="85" t="s">
        <v>37</v>
      </c>
      <c r="E526" s="85" t="s">
        <v>148</v>
      </c>
      <c r="F526" s="85" t="s">
        <v>29</v>
      </c>
      <c r="G526" s="85" t="s">
        <v>194</v>
      </c>
      <c r="H526" s="87" t="s">
        <v>144</v>
      </c>
      <c r="I526" s="87" t="s">
        <v>144</v>
      </c>
      <c r="J526" s="88">
        <v>36164.601769911496</v>
      </c>
      <c r="K526" s="92" t="s">
        <v>164</v>
      </c>
      <c r="L526" s="92" t="s">
        <v>164</v>
      </c>
      <c r="M526" s="17">
        <v>18212.560000000001</v>
      </c>
      <c r="N526" s="89"/>
      <c r="O526" s="90"/>
      <c r="P526" s="91"/>
      <c r="Q526" s="21"/>
      <c r="R526" s="21"/>
      <c r="S526" s="22"/>
      <c r="T526" s="21"/>
      <c r="U526" s="21"/>
      <c r="V526" s="22"/>
      <c r="W526" s="23"/>
      <c r="X526" s="23"/>
      <c r="Y526" s="24"/>
      <c r="Z526" s="25">
        <f t="shared" si="49"/>
        <v>36164.6</v>
      </c>
      <c r="AA526" s="25">
        <f t="shared" si="50"/>
        <v>18212.560000000001</v>
      </c>
      <c r="AB526" s="26"/>
      <c r="AC526" s="26"/>
      <c r="AD526" s="26"/>
      <c r="AE526" s="26"/>
      <c r="AF526" s="27"/>
      <c r="AG526" s="26"/>
      <c r="AH526" s="26"/>
      <c r="AI526" s="26"/>
      <c r="AJ526" s="26"/>
      <c r="AK526" s="26"/>
      <c r="AL526" s="26"/>
    </row>
    <row r="527" spans="1:38" ht="13" x14ac:dyDescent="0.25">
      <c r="A527" s="174" t="str">
        <f t="shared" si="47"/>
        <v>[提取结果.xlsx]2内部关联交易-1</v>
      </c>
      <c r="B527" s="11">
        <v>524</v>
      </c>
      <c r="C527" s="12" t="str">
        <f t="shared" si="48"/>
        <v>4级-3级</v>
      </c>
      <c r="D527" s="85" t="s">
        <v>37</v>
      </c>
      <c r="E527" s="85" t="s">
        <v>148</v>
      </c>
      <c r="F527" s="85" t="s">
        <v>33</v>
      </c>
      <c r="G527" s="85" t="s">
        <v>451</v>
      </c>
      <c r="H527" s="87" t="s">
        <v>144</v>
      </c>
      <c r="I527" s="87" t="s">
        <v>144</v>
      </c>
      <c r="J527" s="88">
        <v>31128.318584070799</v>
      </c>
      <c r="K527" s="92" t="s">
        <v>164</v>
      </c>
      <c r="L527" s="92" t="s">
        <v>164</v>
      </c>
      <c r="M527" s="17">
        <v>21109.03</v>
      </c>
      <c r="N527" s="89"/>
      <c r="O527" s="90"/>
      <c r="P527" s="91"/>
      <c r="Q527" s="21"/>
      <c r="R527" s="21"/>
      <c r="S527" s="22"/>
      <c r="T527" s="21"/>
      <c r="U527" s="21"/>
      <c r="V527" s="22"/>
      <c r="W527" s="23"/>
      <c r="X527" s="23"/>
      <c r="Y527" s="24"/>
      <c r="Z527" s="25">
        <f t="shared" si="49"/>
        <v>31128.32</v>
      </c>
      <c r="AA527" s="25">
        <f t="shared" si="50"/>
        <v>21109.03</v>
      </c>
      <c r="AB527" s="26"/>
      <c r="AC527" s="26"/>
      <c r="AD527" s="26"/>
      <c r="AE527" s="26"/>
      <c r="AF527" s="27"/>
      <c r="AG527" s="26"/>
      <c r="AH527" s="26"/>
      <c r="AI527" s="26"/>
      <c r="AJ527" s="26"/>
      <c r="AK527" s="26"/>
      <c r="AL527" s="26"/>
    </row>
    <row r="528" spans="1:38" ht="13" x14ac:dyDescent="0.25">
      <c r="A528" s="174" t="str">
        <f t="shared" si="47"/>
        <v>[提取结果.xlsx]2内部关联交易-1</v>
      </c>
      <c r="B528" s="11">
        <v>525</v>
      </c>
      <c r="C528" s="12" t="str">
        <f t="shared" si="48"/>
        <v>4级-3级</v>
      </c>
      <c r="D528" s="85" t="s">
        <v>37</v>
      </c>
      <c r="E528" s="85" t="s">
        <v>148</v>
      </c>
      <c r="F528" s="85" t="s">
        <v>33</v>
      </c>
      <c r="G528" s="85" t="s">
        <v>452</v>
      </c>
      <c r="H528" s="87" t="s">
        <v>144</v>
      </c>
      <c r="I528" s="87" t="s">
        <v>144</v>
      </c>
      <c r="J528" s="88">
        <v>2389.3805309734498</v>
      </c>
      <c r="K528" s="92" t="s">
        <v>164</v>
      </c>
      <c r="L528" s="92" t="s">
        <v>164</v>
      </c>
      <c r="M528" s="17">
        <v>748.51</v>
      </c>
      <c r="N528" s="89"/>
      <c r="O528" s="89"/>
      <c r="P528" s="91"/>
      <c r="Q528" s="21"/>
      <c r="R528" s="21"/>
      <c r="S528" s="22"/>
      <c r="T528" s="21"/>
      <c r="U528" s="21"/>
      <c r="V528" s="22"/>
      <c r="W528" s="23"/>
      <c r="X528" s="23"/>
      <c r="Y528" s="24"/>
      <c r="Z528" s="25">
        <f t="shared" si="49"/>
        <v>2389.38</v>
      </c>
      <c r="AA528" s="25">
        <f t="shared" si="50"/>
        <v>748.51</v>
      </c>
      <c r="AB528" s="26"/>
      <c r="AC528" s="26"/>
      <c r="AD528" s="26"/>
      <c r="AE528" s="26"/>
      <c r="AF528" s="27"/>
      <c r="AG528" s="26"/>
      <c r="AH528" s="26"/>
      <c r="AI528" s="26"/>
      <c r="AJ528" s="26"/>
      <c r="AK528" s="26"/>
      <c r="AL528" s="26"/>
    </row>
    <row r="529" spans="1:38" ht="13" x14ac:dyDescent="0.25">
      <c r="A529" s="174" t="str">
        <f t="shared" si="47"/>
        <v>[提取结果.xlsx]2内部关联交易-1</v>
      </c>
      <c r="B529" s="11">
        <v>526</v>
      </c>
      <c r="C529" s="12" t="str">
        <f t="shared" si="48"/>
        <v>4级-3级</v>
      </c>
      <c r="D529" s="85" t="s">
        <v>37</v>
      </c>
      <c r="E529" s="85" t="s">
        <v>148</v>
      </c>
      <c r="F529" s="85" t="s">
        <v>33</v>
      </c>
      <c r="G529" s="85" t="s">
        <v>453</v>
      </c>
      <c r="H529" s="87" t="s">
        <v>144</v>
      </c>
      <c r="I529" s="87" t="s">
        <v>144</v>
      </c>
      <c r="J529" s="88">
        <v>4274.3362831858403</v>
      </c>
      <c r="K529" s="92" t="s">
        <v>164</v>
      </c>
      <c r="L529" s="92" t="s">
        <v>164</v>
      </c>
      <c r="M529" s="17">
        <v>2102.14</v>
      </c>
      <c r="N529" s="89"/>
      <c r="O529" s="89"/>
      <c r="P529" s="91"/>
      <c r="Q529" s="21"/>
      <c r="R529" s="21"/>
      <c r="S529" s="22"/>
      <c r="T529" s="21"/>
      <c r="U529" s="21"/>
      <c r="V529" s="22"/>
      <c r="W529" s="23"/>
      <c r="X529" s="23"/>
      <c r="Y529" s="24"/>
      <c r="Z529" s="25">
        <f t="shared" si="49"/>
        <v>4274.34</v>
      </c>
      <c r="AA529" s="25">
        <f t="shared" si="50"/>
        <v>2102.14</v>
      </c>
      <c r="AB529" s="26"/>
      <c r="AC529" s="26"/>
      <c r="AD529" s="26"/>
      <c r="AE529" s="26"/>
      <c r="AF529" s="27"/>
      <c r="AG529" s="26"/>
      <c r="AH529" s="26"/>
      <c r="AI529" s="26"/>
      <c r="AJ529" s="26"/>
      <c r="AK529" s="26"/>
      <c r="AL529" s="26"/>
    </row>
    <row r="530" spans="1:38" ht="13" x14ac:dyDescent="0.25">
      <c r="A530" s="174" t="str">
        <f t="shared" si="47"/>
        <v>[提取结果.xlsx]2内部关联交易-1</v>
      </c>
      <c r="B530" s="11">
        <v>527</v>
      </c>
      <c r="C530" s="12" t="str">
        <f t="shared" si="48"/>
        <v>4级-2级</v>
      </c>
      <c r="D530" s="85" t="s">
        <v>37</v>
      </c>
      <c r="E530" s="85" t="s">
        <v>148</v>
      </c>
      <c r="F530" s="85" t="s">
        <v>29</v>
      </c>
      <c r="G530" s="85" t="s">
        <v>454</v>
      </c>
      <c r="H530" s="87" t="s">
        <v>144</v>
      </c>
      <c r="I530" s="87" t="s">
        <v>144</v>
      </c>
      <c r="J530" s="88">
        <v>46361.061946902701</v>
      </c>
      <c r="K530" s="92" t="s">
        <v>164</v>
      </c>
      <c r="L530" s="92" t="s">
        <v>164</v>
      </c>
      <c r="M530" s="17">
        <v>18017.27</v>
      </c>
      <c r="N530" s="89"/>
      <c r="O530" s="89"/>
      <c r="P530" s="91"/>
      <c r="Q530" s="21"/>
      <c r="R530" s="21"/>
      <c r="S530" s="22"/>
      <c r="T530" s="21"/>
      <c r="U530" s="21"/>
      <c r="V530" s="22"/>
      <c r="W530" s="23"/>
      <c r="X530" s="23"/>
      <c r="Y530" s="24"/>
      <c r="Z530" s="25">
        <f t="shared" si="49"/>
        <v>46361.06</v>
      </c>
      <c r="AA530" s="25">
        <f t="shared" si="50"/>
        <v>18017.27</v>
      </c>
      <c r="AB530" s="26"/>
      <c r="AC530" s="26"/>
      <c r="AD530" s="26"/>
      <c r="AE530" s="26"/>
      <c r="AF530" s="27"/>
      <c r="AG530" s="26"/>
      <c r="AH530" s="26"/>
      <c r="AI530" s="26"/>
      <c r="AJ530" s="26"/>
      <c r="AK530" s="26"/>
      <c r="AL530" s="26"/>
    </row>
    <row r="531" spans="1:38" ht="13" x14ac:dyDescent="0.25">
      <c r="A531" s="174" t="str">
        <f t="shared" si="47"/>
        <v>[提取结果.xlsx]2内部关联交易-1</v>
      </c>
      <c r="B531" s="11">
        <v>528</v>
      </c>
      <c r="C531" s="12" t="str">
        <f t="shared" si="48"/>
        <v>4级-3级</v>
      </c>
      <c r="D531" s="85" t="s">
        <v>37</v>
      </c>
      <c r="E531" s="85" t="s">
        <v>148</v>
      </c>
      <c r="F531" s="85" t="s">
        <v>33</v>
      </c>
      <c r="G531" s="85" t="s">
        <v>425</v>
      </c>
      <c r="H531" s="87" t="s">
        <v>144</v>
      </c>
      <c r="I531" s="87" t="s">
        <v>144</v>
      </c>
      <c r="J531" s="88">
        <v>2477.8761061946898</v>
      </c>
      <c r="K531" s="92" t="s">
        <v>164</v>
      </c>
      <c r="L531" s="92" t="s">
        <v>164</v>
      </c>
      <c r="M531" s="17">
        <v>831.68</v>
      </c>
      <c r="N531" s="89"/>
      <c r="O531" s="89"/>
      <c r="P531" s="91"/>
      <c r="Q531" s="21"/>
      <c r="R531" s="21"/>
      <c r="S531" s="22"/>
      <c r="T531" s="21"/>
      <c r="U531" s="21"/>
      <c r="V531" s="22"/>
      <c r="W531" s="23"/>
      <c r="X531" s="23"/>
      <c r="Y531" s="24"/>
      <c r="Z531" s="25">
        <f t="shared" si="49"/>
        <v>2477.88</v>
      </c>
      <c r="AA531" s="25">
        <f t="shared" si="50"/>
        <v>831.68</v>
      </c>
      <c r="AB531" s="26"/>
      <c r="AC531" s="26"/>
      <c r="AD531" s="26"/>
      <c r="AE531" s="26"/>
      <c r="AF531" s="27"/>
      <c r="AG531" s="26"/>
      <c r="AH531" s="26"/>
      <c r="AI531" s="26"/>
      <c r="AJ531" s="26"/>
      <c r="AK531" s="26"/>
      <c r="AL531" s="26"/>
    </row>
    <row r="532" spans="1:38" ht="13" x14ac:dyDescent="0.25">
      <c r="A532" s="174" t="str">
        <f t="shared" si="47"/>
        <v>[提取结果.xlsx]2内部关联交易-1</v>
      </c>
      <c r="B532" s="11">
        <v>529</v>
      </c>
      <c r="C532" s="12" t="str">
        <f t="shared" si="48"/>
        <v>4级-2级</v>
      </c>
      <c r="D532" s="85" t="s">
        <v>37</v>
      </c>
      <c r="E532" s="85" t="s">
        <v>148</v>
      </c>
      <c r="F532" s="85" t="s">
        <v>29</v>
      </c>
      <c r="G532" s="85" t="s">
        <v>455</v>
      </c>
      <c r="H532" s="87" t="s">
        <v>144</v>
      </c>
      <c r="I532" s="87" t="s">
        <v>144</v>
      </c>
      <c r="J532" s="88">
        <v>5129.20353982301</v>
      </c>
      <c r="K532" s="92" t="s">
        <v>164</v>
      </c>
      <c r="L532" s="92" t="s">
        <v>164</v>
      </c>
      <c r="M532" s="17">
        <v>1770.83</v>
      </c>
      <c r="N532" s="89"/>
      <c r="O532" s="89"/>
      <c r="P532" s="91"/>
      <c r="Q532" s="21"/>
      <c r="R532" s="21"/>
      <c r="S532" s="22"/>
      <c r="T532" s="21"/>
      <c r="U532" s="21"/>
      <c r="V532" s="22"/>
      <c r="W532" s="23"/>
      <c r="X532" s="23"/>
      <c r="Y532" s="24"/>
      <c r="Z532" s="25">
        <f t="shared" si="49"/>
        <v>5129.2</v>
      </c>
      <c r="AA532" s="25">
        <f t="shared" si="50"/>
        <v>1770.83</v>
      </c>
      <c r="AB532" s="26"/>
      <c r="AC532" s="26"/>
      <c r="AD532" s="26"/>
      <c r="AE532" s="26"/>
      <c r="AF532" s="27"/>
      <c r="AG532" s="26"/>
      <c r="AH532" s="26"/>
      <c r="AI532" s="26"/>
      <c r="AJ532" s="26"/>
      <c r="AK532" s="26"/>
      <c r="AL532" s="26"/>
    </row>
    <row r="533" spans="1:38" ht="13" x14ac:dyDescent="0.25">
      <c r="A533" s="174" t="str">
        <f t="shared" si="47"/>
        <v>[提取结果.xlsx]2内部关联交易-1</v>
      </c>
      <c r="B533" s="11">
        <v>530</v>
      </c>
      <c r="C533" s="12" t="str">
        <f t="shared" si="48"/>
        <v>4级-2级</v>
      </c>
      <c r="D533" s="85" t="s">
        <v>37</v>
      </c>
      <c r="E533" s="85" t="s">
        <v>148</v>
      </c>
      <c r="F533" s="85" t="s">
        <v>29</v>
      </c>
      <c r="G533" s="85" t="s">
        <v>436</v>
      </c>
      <c r="H533" s="87" t="s">
        <v>144</v>
      </c>
      <c r="I533" s="87" t="s">
        <v>144</v>
      </c>
      <c r="J533" s="88">
        <v>21168.141592920401</v>
      </c>
      <c r="K533" s="92" t="s">
        <v>164</v>
      </c>
      <c r="L533" s="92" t="s">
        <v>164</v>
      </c>
      <c r="M533" s="17">
        <v>7114.38</v>
      </c>
      <c r="N533" s="89"/>
      <c r="O533" s="89"/>
      <c r="P533" s="91"/>
      <c r="Q533" s="21"/>
      <c r="R533" s="21"/>
      <c r="S533" s="22"/>
      <c r="T533" s="21"/>
      <c r="U533" s="21"/>
      <c r="V533" s="22"/>
      <c r="W533" s="23"/>
      <c r="X533" s="23"/>
      <c r="Y533" s="24"/>
      <c r="Z533" s="25">
        <f t="shared" si="49"/>
        <v>21168.14</v>
      </c>
      <c r="AA533" s="25">
        <f t="shared" si="50"/>
        <v>7114.38</v>
      </c>
      <c r="AB533" s="26"/>
      <c r="AC533" s="26"/>
      <c r="AD533" s="26"/>
      <c r="AE533" s="26"/>
      <c r="AF533" s="27"/>
      <c r="AG533" s="26"/>
      <c r="AH533" s="26"/>
      <c r="AI533" s="26"/>
      <c r="AJ533" s="26"/>
      <c r="AK533" s="26"/>
      <c r="AL533" s="26"/>
    </row>
    <row r="534" spans="1:38" ht="13" x14ac:dyDescent="0.25">
      <c r="A534" s="174" t="str">
        <f t="shared" si="47"/>
        <v>[提取结果.xlsx]2内部关联交易-1</v>
      </c>
      <c r="B534" s="11">
        <v>531</v>
      </c>
      <c r="C534" s="12" t="str">
        <f t="shared" si="48"/>
        <v>4级-2级</v>
      </c>
      <c r="D534" s="85" t="s">
        <v>37</v>
      </c>
      <c r="E534" s="85" t="s">
        <v>148</v>
      </c>
      <c r="F534" s="85" t="s">
        <v>29</v>
      </c>
      <c r="G534" s="85" t="s">
        <v>438</v>
      </c>
      <c r="H534" s="87" t="s">
        <v>144</v>
      </c>
      <c r="I534" s="87" t="s">
        <v>144</v>
      </c>
      <c r="J534" s="88">
        <v>1946.90265486726</v>
      </c>
      <c r="K534" s="92" t="s">
        <v>164</v>
      </c>
      <c r="L534" s="92" t="s">
        <v>164</v>
      </c>
      <c r="M534" s="17">
        <v>1053.54</v>
      </c>
      <c r="N534" s="89"/>
      <c r="O534" s="89"/>
      <c r="P534" s="91"/>
      <c r="Q534" s="21"/>
      <c r="R534" s="21"/>
      <c r="S534" s="22"/>
      <c r="T534" s="21"/>
      <c r="U534" s="21"/>
      <c r="V534" s="22"/>
      <c r="W534" s="23"/>
      <c r="X534" s="23"/>
      <c r="Y534" s="24"/>
      <c r="Z534" s="25">
        <f t="shared" si="49"/>
        <v>1946.9</v>
      </c>
      <c r="AA534" s="25">
        <f t="shared" si="50"/>
        <v>1053.54</v>
      </c>
      <c r="AB534" s="26"/>
      <c r="AC534" s="26"/>
      <c r="AD534" s="26"/>
      <c r="AE534" s="26"/>
      <c r="AF534" s="27"/>
      <c r="AG534" s="26"/>
      <c r="AH534" s="26"/>
      <c r="AI534" s="26"/>
      <c r="AJ534" s="26"/>
      <c r="AK534" s="26"/>
      <c r="AL534" s="26"/>
    </row>
    <row r="535" spans="1:38" ht="13" x14ac:dyDescent="0.25">
      <c r="A535" s="174" t="str">
        <f t="shared" si="47"/>
        <v>[提取结果.xlsx]2内部关联交易-1</v>
      </c>
      <c r="B535" s="11">
        <v>532</v>
      </c>
      <c r="C535" s="12" t="str">
        <f t="shared" si="48"/>
        <v>4级-2级</v>
      </c>
      <c r="D535" s="85" t="s">
        <v>37</v>
      </c>
      <c r="E535" s="85" t="s">
        <v>148</v>
      </c>
      <c r="F535" s="85" t="s">
        <v>29</v>
      </c>
      <c r="G535" s="85" t="s">
        <v>440</v>
      </c>
      <c r="H535" s="87" t="s">
        <v>144</v>
      </c>
      <c r="I535" s="87" t="s">
        <v>144</v>
      </c>
      <c r="J535" s="88">
        <v>13663.716814159299</v>
      </c>
      <c r="K535" s="92" t="s">
        <v>164</v>
      </c>
      <c r="L535" s="92" t="s">
        <v>164</v>
      </c>
      <c r="M535" s="17">
        <v>7522.56</v>
      </c>
      <c r="N535" s="89"/>
      <c r="O535" s="89"/>
      <c r="P535" s="91"/>
      <c r="Q535" s="21"/>
      <c r="R535" s="21"/>
      <c r="S535" s="22"/>
      <c r="T535" s="21"/>
      <c r="U535" s="21"/>
      <c r="V535" s="22"/>
      <c r="W535" s="23"/>
      <c r="X535" s="23"/>
      <c r="Y535" s="24"/>
      <c r="Z535" s="25">
        <f t="shared" si="49"/>
        <v>13663.72</v>
      </c>
      <c r="AA535" s="25">
        <f t="shared" si="50"/>
        <v>7522.56</v>
      </c>
      <c r="AB535" s="26"/>
      <c r="AC535" s="26"/>
      <c r="AD535" s="26"/>
      <c r="AE535" s="26"/>
      <c r="AF535" s="27"/>
      <c r="AG535" s="26"/>
      <c r="AH535" s="26"/>
      <c r="AI535" s="26"/>
      <c r="AJ535" s="26"/>
      <c r="AK535" s="26"/>
      <c r="AL535" s="26"/>
    </row>
    <row r="536" spans="1:38" ht="13" x14ac:dyDescent="0.25">
      <c r="A536" s="174" t="str">
        <f t="shared" si="47"/>
        <v>[提取结果.xlsx]2内部关联交易-1</v>
      </c>
      <c r="B536" s="11">
        <v>533</v>
      </c>
      <c r="C536" s="12" t="str">
        <f t="shared" si="48"/>
        <v>4级-2级</v>
      </c>
      <c r="D536" s="85" t="s">
        <v>37</v>
      </c>
      <c r="E536" s="85" t="s">
        <v>148</v>
      </c>
      <c r="F536" s="85" t="s">
        <v>29</v>
      </c>
      <c r="G536" s="85" t="s">
        <v>184</v>
      </c>
      <c r="H536" s="87" t="s">
        <v>144</v>
      </c>
      <c r="I536" s="87" t="s">
        <v>144</v>
      </c>
      <c r="J536" s="88">
        <v>13389.3805309735</v>
      </c>
      <c r="K536" s="92" t="s">
        <v>164</v>
      </c>
      <c r="L536" s="92" t="s">
        <v>164</v>
      </c>
      <c r="M536" s="17">
        <v>5036.2</v>
      </c>
      <c r="N536" s="89"/>
      <c r="O536" s="89"/>
      <c r="P536" s="91"/>
      <c r="Q536" s="21"/>
      <c r="R536" s="21"/>
      <c r="S536" s="22"/>
      <c r="T536" s="21"/>
      <c r="U536" s="21"/>
      <c r="V536" s="22"/>
      <c r="W536" s="23"/>
      <c r="X536" s="23"/>
      <c r="Y536" s="24"/>
      <c r="Z536" s="25">
        <f t="shared" si="49"/>
        <v>13389.38</v>
      </c>
      <c r="AA536" s="25">
        <f t="shared" si="50"/>
        <v>5036.2</v>
      </c>
      <c r="AB536" s="26"/>
      <c r="AC536" s="26"/>
      <c r="AD536" s="26"/>
      <c r="AE536" s="26"/>
      <c r="AF536" s="27"/>
      <c r="AG536" s="26"/>
      <c r="AH536" s="26"/>
      <c r="AI536" s="26"/>
      <c r="AJ536" s="26"/>
      <c r="AK536" s="26"/>
      <c r="AL536" s="26"/>
    </row>
    <row r="537" spans="1:38" ht="13" x14ac:dyDescent="0.25">
      <c r="A537" s="174" t="str">
        <f t="shared" si="47"/>
        <v>[提取结果.xlsx]2内部关联交易-1</v>
      </c>
      <c r="B537" s="11">
        <v>534</v>
      </c>
      <c r="C537" s="12" t="str">
        <f t="shared" si="48"/>
        <v>4级-3级</v>
      </c>
      <c r="D537" s="85" t="s">
        <v>37</v>
      </c>
      <c r="E537" s="85" t="s">
        <v>148</v>
      </c>
      <c r="F537" s="85" t="s">
        <v>33</v>
      </c>
      <c r="G537" s="85" t="s">
        <v>456</v>
      </c>
      <c r="H537" s="87" t="s">
        <v>144</v>
      </c>
      <c r="I537" s="87" t="s">
        <v>144</v>
      </c>
      <c r="J537" s="88">
        <v>3596.1061946902701</v>
      </c>
      <c r="K537" s="92" t="s">
        <v>164</v>
      </c>
      <c r="L537" s="92" t="s">
        <v>164</v>
      </c>
      <c r="M537" s="17">
        <v>1126.4100000000001</v>
      </c>
      <c r="N537" s="89"/>
      <c r="O537" s="90"/>
      <c r="P537" s="91"/>
      <c r="Q537" s="21"/>
      <c r="R537" s="21"/>
      <c r="S537" s="22"/>
      <c r="T537" s="21"/>
      <c r="U537" s="21"/>
      <c r="V537" s="22"/>
      <c r="W537" s="23"/>
      <c r="X537" s="23"/>
      <c r="Y537" s="24"/>
      <c r="Z537" s="25">
        <f t="shared" si="49"/>
        <v>3596.11</v>
      </c>
      <c r="AA537" s="25">
        <f t="shared" si="50"/>
        <v>1126.4100000000001</v>
      </c>
      <c r="AB537" s="26"/>
      <c r="AC537" s="26"/>
      <c r="AD537" s="26"/>
      <c r="AE537" s="26"/>
      <c r="AF537" s="27"/>
      <c r="AG537" s="26"/>
      <c r="AH537" s="26"/>
      <c r="AI537" s="26"/>
      <c r="AJ537" s="26"/>
      <c r="AK537" s="26"/>
      <c r="AL537" s="26"/>
    </row>
    <row r="538" spans="1:38" ht="13" x14ac:dyDescent="0.25">
      <c r="A538" s="174" t="str">
        <f t="shared" si="47"/>
        <v>[提取结果.xlsx]2内部关联交易-1</v>
      </c>
      <c r="B538" s="11">
        <v>535</v>
      </c>
      <c r="C538" s="12" t="str">
        <f t="shared" si="48"/>
        <v>4级-3级</v>
      </c>
      <c r="D538" s="85" t="s">
        <v>37</v>
      </c>
      <c r="E538" s="85" t="s">
        <v>148</v>
      </c>
      <c r="F538" s="85" t="s">
        <v>33</v>
      </c>
      <c r="G538" s="85" t="s">
        <v>442</v>
      </c>
      <c r="H538" s="87" t="s">
        <v>144</v>
      </c>
      <c r="I538" s="87" t="s">
        <v>144</v>
      </c>
      <c r="J538" s="88">
        <v>566.37168141592895</v>
      </c>
      <c r="K538" s="92" t="s">
        <v>164</v>
      </c>
      <c r="L538" s="92" t="s">
        <v>164</v>
      </c>
      <c r="M538" s="17">
        <v>287.98</v>
      </c>
      <c r="N538" s="89"/>
      <c r="O538" s="90"/>
      <c r="P538" s="91"/>
      <c r="Q538" s="21"/>
      <c r="R538" s="21"/>
      <c r="S538" s="22"/>
      <c r="T538" s="21"/>
      <c r="U538" s="21"/>
      <c r="V538" s="22"/>
      <c r="W538" s="23"/>
      <c r="X538" s="23"/>
      <c r="Y538" s="24"/>
      <c r="Z538" s="25">
        <f t="shared" si="49"/>
        <v>566.37</v>
      </c>
      <c r="AA538" s="25">
        <f t="shared" si="50"/>
        <v>287.98</v>
      </c>
      <c r="AB538" s="26"/>
      <c r="AC538" s="26"/>
      <c r="AD538" s="26"/>
      <c r="AE538" s="26"/>
      <c r="AF538" s="27"/>
      <c r="AG538" s="26"/>
      <c r="AH538" s="26"/>
      <c r="AI538" s="26"/>
      <c r="AJ538" s="26"/>
      <c r="AK538" s="26"/>
      <c r="AL538" s="26"/>
    </row>
    <row r="539" spans="1:38" ht="13" x14ac:dyDescent="0.25">
      <c r="A539" s="174" t="str">
        <f t="shared" si="47"/>
        <v>[提取结果.xlsx]2内部关联交易-1</v>
      </c>
      <c r="B539" s="11">
        <v>536</v>
      </c>
      <c r="C539" s="12" t="str">
        <f t="shared" si="48"/>
        <v>4级-3级</v>
      </c>
      <c r="D539" s="85" t="s">
        <v>37</v>
      </c>
      <c r="E539" s="85" t="s">
        <v>148</v>
      </c>
      <c r="F539" s="85" t="s">
        <v>33</v>
      </c>
      <c r="G539" s="85" t="s">
        <v>427</v>
      </c>
      <c r="H539" s="87" t="s">
        <v>144</v>
      </c>
      <c r="I539" s="87" t="s">
        <v>144</v>
      </c>
      <c r="J539" s="88">
        <v>1353.9823008849601</v>
      </c>
      <c r="K539" s="92" t="s">
        <v>164</v>
      </c>
      <c r="L539" s="92" t="s">
        <v>164</v>
      </c>
      <c r="M539" s="17">
        <v>765.22</v>
      </c>
      <c r="N539" s="89"/>
      <c r="O539" s="89"/>
      <c r="P539" s="91"/>
      <c r="Q539" s="21"/>
      <c r="R539" s="21"/>
      <c r="S539" s="22"/>
      <c r="T539" s="21"/>
      <c r="U539" s="21"/>
      <c r="V539" s="22"/>
      <c r="W539" s="23"/>
      <c r="X539" s="23"/>
      <c r="Y539" s="24"/>
      <c r="Z539" s="25">
        <f t="shared" si="49"/>
        <v>1353.98</v>
      </c>
      <c r="AA539" s="25">
        <f t="shared" si="50"/>
        <v>765.22</v>
      </c>
      <c r="AB539" s="26"/>
      <c r="AC539" s="26"/>
      <c r="AD539" s="26"/>
      <c r="AE539" s="26"/>
      <c r="AF539" s="27"/>
      <c r="AG539" s="26"/>
      <c r="AH539" s="26"/>
      <c r="AI539" s="26"/>
      <c r="AJ539" s="26"/>
      <c r="AK539" s="26"/>
      <c r="AL539" s="26"/>
    </row>
    <row r="540" spans="1:38" ht="13" x14ac:dyDescent="0.25">
      <c r="A540" s="174" t="str">
        <f t="shared" si="47"/>
        <v>[提取结果.xlsx]2内部关联交易-1</v>
      </c>
      <c r="B540" s="11">
        <v>537</v>
      </c>
      <c r="C540" s="12" t="str">
        <f t="shared" si="48"/>
        <v>4级-2级</v>
      </c>
      <c r="D540" s="85" t="s">
        <v>37</v>
      </c>
      <c r="E540" s="85" t="s">
        <v>148</v>
      </c>
      <c r="F540" s="85" t="s">
        <v>29</v>
      </c>
      <c r="G540" s="85" t="s">
        <v>304</v>
      </c>
      <c r="H540" s="87" t="s">
        <v>144</v>
      </c>
      <c r="I540" s="87" t="s">
        <v>144</v>
      </c>
      <c r="J540" s="88">
        <v>8495.5752212389398</v>
      </c>
      <c r="K540" s="92" t="s">
        <v>164</v>
      </c>
      <c r="L540" s="92" t="s">
        <v>164</v>
      </c>
      <c r="M540" s="17">
        <v>4590.6400000000003</v>
      </c>
      <c r="N540" s="89"/>
      <c r="O540" s="89"/>
      <c r="P540" s="91"/>
      <c r="Q540" s="21"/>
      <c r="R540" s="21"/>
      <c r="S540" s="22"/>
      <c r="T540" s="21"/>
      <c r="U540" s="21"/>
      <c r="V540" s="22"/>
      <c r="W540" s="23"/>
      <c r="X540" s="23"/>
      <c r="Y540" s="24"/>
      <c r="Z540" s="25">
        <f t="shared" si="49"/>
        <v>8495.58</v>
      </c>
      <c r="AA540" s="25">
        <f t="shared" si="50"/>
        <v>4590.6400000000003</v>
      </c>
      <c r="AB540" s="26"/>
      <c r="AC540" s="26"/>
      <c r="AD540" s="26"/>
      <c r="AE540" s="26"/>
      <c r="AF540" s="27"/>
      <c r="AG540" s="26"/>
      <c r="AH540" s="26"/>
      <c r="AI540" s="26"/>
      <c r="AJ540" s="26"/>
      <c r="AK540" s="26"/>
      <c r="AL540" s="26"/>
    </row>
    <row r="541" spans="1:38" ht="13" x14ac:dyDescent="0.25">
      <c r="A541" s="174" t="str">
        <f t="shared" si="47"/>
        <v>[提取结果.xlsx]2内部关联交易-1</v>
      </c>
      <c r="B541" s="11">
        <v>538</v>
      </c>
      <c r="C541" s="12" t="str">
        <f t="shared" si="48"/>
        <v>4级-2级</v>
      </c>
      <c r="D541" s="85" t="s">
        <v>37</v>
      </c>
      <c r="E541" s="85" t="s">
        <v>148</v>
      </c>
      <c r="F541" s="85" t="s">
        <v>29</v>
      </c>
      <c r="G541" s="85" t="s">
        <v>457</v>
      </c>
      <c r="H541" s="87" t="s">
        <v>144</v>
      </c>
      <c r="I541" s="87" t="s">
        <v>144</v>
      </c>
      <c r="J541" s="88">
        <v>743.36283185840705</v>
      </c>
      <c r="K541" s="92" t="s">
        <v>164</v>
      </c>
      <c r="L541" s="92" t="s">
        <v>164</v>
      </c>
      <c r="M541" s="17">
        <v>460.38</v>
      </c>
      <c r="N541" s="89"/>
      <c r="O541" s="89"/>
      <c r="P541" s="91"/>
      <c r="Q541" s="21"/>
      <c r="R541" s="21"/>
      <c r="S541" s="22"/>
      <c r="T541" s="21"/>
      <c r="U541" s="21"/>
      <c r="V541" s="22"/>
      <c r="W541" s="23"/>
      <c r="X541" s="23"/>
      <c r="Y541" s="24"/>
      <c r="Z541" s="25">
        <f t="shared" si="49"/>
        <v>743.36</v>
      </c>
      <c r="AA541" s="25">
        <f t="shared" si="50"/>
        <v>460.38</v>
      </c>
      <c r="AB541" s="26"/>
      <c r="AC541" s="26"/>
      <c r="AD541" s="26"/>
      <c r="AE541" s="26"/>
      <c r="AF541" s="27"/>
      <c r="AG541" s="26"/>
      <c r="AH541" s="26"/>
      <c r="AI541" s="26"/>
      <c r="AJ541" s="26"/>
      <c r="AK541" s="26"/>
      <c r="AL541" s="26"/>
    </row>
    <row r="542" spans="1:38" ht="13" x14ac:dyDescent="0.25">
      <c r="A542" s="174" t="str">
        <f t="shared" si="47"/>
        <v>[提取结果.xlsx]2内部关联交易-1</v>
      </c>
      <c r="B542" s="11">
        <v>539</v>
      </c>
      <c r="C542" s="12" t="str">
        <f t="shared" si="48"/>
        <v>4级-2级</v>
      </c>
      <c r="D542" s="85" t="s">
        <v>37</v>
      </c>
      <c r="E542" s="85" t="s">
        <v>148</v>
      </c>
      <c r="F542" s="85" t="s">
        <v>29</v>
      </c>
      <c r="G542" s="85" t="s">
        <v>458</v>
      </c>
      <c r="H542" s="87" t="s">
        <v>144</v>
      </c>
      <c r="I542" s="87" t="s">
        <v>144</v>
      </c>
      <c r="J542" s="88">
        <v>3500.8849557522099</v>
      </c>
      <c r="K542" s="92" t="s">
        <v>164</v>
      </c>
      <c r="L542" s="92" t="s">
        <v>164</v>
      </c>
      <c r="M542" s="17">
        <v>1953.96</v>
      </c>
      <c r="N542" s="89"/>
      <c r="O542" s="89"/>
      <c r="P542" s="91"/>
      <c r="Q542" s="21"/>
      <c r="R542" s="21"/>
      <c r="S542" s="22"/>
      <c r="T542" s="21"/>
      <c r="U542" s="21"/>
      <c r="V542" s="22"/>
      <c r="W542" s="23"/>
      <c r="X542" s="23"/>
      <c r="Y542" s="24"/>
      <c r="Z542" s="25">
        <f t="shared" si="49"/>
        <v>3500.88</v>
      </c>
      <c r="AA542" s="25">
        <f t="shared" si="50"/>
        <v>1953.96</v>
      </c>
      <c r="AB542" s="26"/>
      <c r="AC542" s="26"/>
      <c r="AD542" s="26"/>
      <c r="AE542" s="26"/>
      <c r="AF542" s="27"/>
      <c r="AG542" s="26"/>
      <c r="AH542" s="26"/>
      <c r="AI542" s="26"/>
      <c r="AJ542" s="26"/>
      <c r="AK542" s="26"/>
      <c r="AL542" s="26"/>
    </row>
    <row r="543" spans="1:38" ht="13" x14ac:dyDescent="0.25">
      <c r="A543" s="174" t="str">
        <f t="shared" si="47"/>
        <v>[提取结果.xlsx]2内部关联交易-1</v>
      </c>
      <c r="B543" s="11">
        <v>540</v>
      </c>
      <c r="C543" s="12" t="str">
        <f t="shared" si="48"/>
        <v>4级-3级</v>
      </c>
      <c r="D543" s="85" t="s">
        <v>37</v>
      </c>
      <c r="E543" s="85" t="s">
        <v>148</v>
      </c>
      <c r="F543" s="85" t="s">
        <v>33</v>
      </c>
      <c r="G543" s="85" t="s">
        <v>251</v>
      </c>
      <c r="H543" s="87" t="s">
        <v>144</v>
      </c>
      <c r="I543" s="87" t="s">
        <v>144</v>
      </c>
      <c r="J543" s="88">
        <v>24809.734513274299</v>
      </c>
      <c r="K543" s="92" t="s">
        <v>164</v>
      </c>
      <c r="L543" s="92" t="s">
        <v>164</v>
      </c>
      <c r="M543" s="17">
        <v>12288.27</v>
      </c>
      <c r="N543" s="89"/>
      <c r="O543" s="89"/>
      <c r="P543" s="91"/>
      <c r="Q543" s="21"/>
      <c r="R543" s="21"/>
      <c r="S543" s="22"/>
      <c r="T543" s="21"/>
      <c r="U543" s="21"/>
      <c r="V543" s="22"/>
      <c r="W543" s="23"/>
      <c r="X543" s="23"/>
      <c r="Y543" s="24"/>
      <c r="Z543" s="25">
        <f t="shared" si="49"/>
        <v>24809.73</v>
      </c>
      <c r="AA543" s="25">
        <f t="shared" si="50"/>
        <v>12288.27</v>
      </c>
      <c r="AB543" s="26"/>
      <c r="AC543" s="26"/>
      <c r="AD543" s="26"/>
      <c r="AE543" s="26"/>
      <c r="AF543" s="27"/>
      <c r="AG543" s="26"/>
      <c r="AH543" s="26"/>
      <c r="AI543" s="26"/>
      <c r="AJ543" s="26"/>
      <c r="AK543" s="26"/>
      <c r="AL543" s="26"/>
    </row>
    <row r="544" spans="1:38" ht="13" x14ac:dyDescent="0.25">
      <c r="A544" s="174" t="str">
        <f t="shared" si="47"/>
        <v>[提取结果.xlsx]2内部关联交易-1</v>
      </c>
      <c r="B544" s="11">
        <v>541</v>
      </c>
      <c r="C544" s="12" t="str">
        <f t="shared" si="48"/>
        <v>4级-4级</v>
      </c>
      <c r="D544" s="85" t="s">
        <v>37</v>
      </c>
      <c r="E544" s="85" t="s">
        <v>148</v>
      </c>
      <c r="F544" s="85" t="s">
        <v>37</v>
      </c>
      <c r="G544" s="85" t="s">
        <v>247</v>
      </c>
      <c r="H544" s="87" t="s">
        <v>144</v>
      </c>
      <c r="I544" s="87" t="s">
        <v>144</v>
      </c>
      <c r="J544" s="88">
        <v>19380.530973451299</v>
      </c>
      <c r="K544" s="92" t="s">
        <v>164</v>
      </c>
      <c r="L544" s="92" t="s">
        <v>164</v>
      </c>
      <c r="M544" s="17">
        <v>8531.27</v>
      </c>
      <c r="N544" s="89"/>
      <c r="O544" s="89"/>
      <c r="P544" s="91"/>
      <c r="Q544" s="21"/>
      <c r="R544" s="21"/>
      <c r="S544" s="22"/>
      <c r="T544" s="21"/>
      <c r="U544" s="21"/>
      <c r="V544" s="22"/>
      <c r="W544" s="23"/>
      <c r="X544" s="23"/>
      <c r="Y544" s="24"/>
      <c r="Z544" s="25">
        <f t="shared" si="49"/>
        <v>19380.53</v>
      </c>
      <c r="AA544" s="25">
        <f t="shared" si="50"/>
        <v>8531.27</v>
      </c>
      <c r="AB544" s="26"/>
      <c r="AC544" s="26"/>
      <c r="AD544" s="26"/>
      <c r="AE544" s="26"/>
      <c r="AF544" s="27"/>
      <c r="AG544" s="26"/>
      <c r="AH544" s="26"/>
      <c r="AI544" s="26"/>
      <c r="AJ544" s="26"/>
      <c r="AK544" s="26"/>
      <c r="AL544" s="26"/>
    </row>
    <row r="545" spans="1:38" ht="13" x14ac:dyDescent="0.25">
      <c r="A545" s="174" t="str">
        <f t="shared" si="47"/>
        <v>[提取结果.xlsx]2内部关联交易-1</v>
      </c>
      <c r="B545" s="11">
        <v>542</v>
      </c>
      <c r="C545" s="12" t="str">
        <f t="shared" si="48"/>
        <v>3级-2级</v>
      </c>
      <c r="D545" s="85" t="s">
        <v>33</v>
      </c>
      <c r="E545" s="85" t="s">
        <v>112</v>
      </c>
      <c r="F545" s="85" t="s">
        <v>29</v>
      </c>
      <c r="G545" s="85" t="s">
        <v>438</v>
      </c>
      <c r="H545" s="87" t="s">
        <v>144</v>
      </c>
      <c r="I545" s="87" t="s">
        <v>144</v>
      </c>
      <c r="J545" s="88">
        <v>1437348.68</v>
      </c>
      <c r="K545" s="92" t="s">
        <v>164</v>
      </c>
      <c r="L545" s="92" t="s">
        <v>164</v>
      </c>
      <c r="M545" s="17">
        <v>1355662.89</v>
      </c>
      <c r="N545" s="89"/>
      <c r="O545" s="89"/>
      <c r="P545" s="91"/>
      <c r="Q545" s="21"/>
      <c r="R545" s="21"/>
      <c r="S545" s="22"/>
      <c r="T545" s="21"/>
      <c r="U545" s="21"/>
      <c r="V545" s="22"/>
      <c r="W545" s="23"/>
      <c r="X545" s="23"/>
      <c r="Y545" s="24"/>
      <c r="Z545" s="25">
        <f t="shared" si="49"/>
        <v>1437348.68</v>
      </c>
      <c r="AA545" s="25">
        <f t="shared" si="50"/>
        <v>1355662.89</v>
      </c>
      <c r="AB545" s="26"/>
      <c r="AC545" s="26"/>
      <c r="AD545" s="26"/>
      <c r="AE545" s="26"/>
      <c r="AF545" s="27"/>
      <c r="AG545" s="26"/>
      <c r="AH545" s="26"/>
      <c r="AI545" s="26"/>
      <c r="AJ545" s="26"/>
      <c r="AK545" s="26"/>
      <c r="AL545" s="26"/>
    </row>
    <row r="546" spans="1:38" ht="13" x14ac:dyDescent="0.25">
      <c r="A546" s="174" t="str">
        <f t="shared" si="47"/>
        <v>[提取结果.xlsx]2内部关联交易-1</v>
      </c>
      <c r="B546" s="11">
        <v>543</v>
      </c>
      <c r="C546" s="12" t="str">
        <f t="shared" si="48"/>
        <v>3级-3级</v>
      </c>
      <c r="D546" s="85" t="s">
        <v>33</v>
      </c>
      <c r="E546" s="85" t="s">
        <v>112</v>
      </c>
      <c r="F546" s="85" t="s">
        <v>33</v>
      </c>
      <c r="G546" s="85" t="s">
        <v>417</v>
      </c>
      <c r="H546" s="87"/>
      <c r="I546" s="87"/>
      <c r="J546" s="88"/>
      <c r="K546" s="87" t="s">
        <v>422</v>
      </c>
      <c r="L546" s="87" t="s">
        <v>422</v>
      </c>
      <c r="M546" s="17">
        <v>71442.460000000006</v>
      </c>
      <c r="N546" s="89"/>
      <c r="O546" s="89"/>
      <c r="P546" s="91"/>
      <c r="Q546" s="21"/>
      <c r="R546" s="21"/>
      <c r="S546" s="22"/>
      <c r="T546" s="21"/>
      <c r="U546" s="21"/>
      <c r="V546" s="22"/>
      <c r="W546" s="23"/>
      <c r="X546" s="23"/>
      <c r="Y546" s="24"/>
      <c r="Z546" s="25">
        <f t="shared" si="49"/>
        <v>0</v>
      </c>
      <c r="AA546" s="25">
        <f t="shared" si="50"/>
        <v>71442.460000000006</v>
      </c>
      <c r="AB546" s="26"/>
      <c r="AC546" s="26"/>
      <c r="AD546" s="26"/>
      <c r="AE546" s="26"/>
      <c r="AF546" s="27"/>
      <c r="AG546" s="26"/>
      <c r="AH546" s="26"/>
      <c r="AI546" s="26"/>
      <c r="AJ546" s="26"/>
      <c r="AK546" s="26"/>
      <c r="AL546" s="26"/>
    </row>
    <row r="547" spans="1:38" ht="13" x14ac:dyDescent="0.25">
      <c r="A547" s="174" t="str">
        <f t="shared" si="47"/>
        <v>[提取结果.xlsx]2内部关联交易-1</v>
      </c>
      <c r="B547" s="11">
        <v>544</v>
      </c>
      <c r="C547" s="12" t="str">
        <f t="shared" si="48"/>
        <v>3级-2级</v>
      </c>
      <c r="D547" s="85" t="s">
        <v>33</v>
      </c>
      <c r="E547" s="85" t="s">
        <v>112</v>
      </c>
      <c r="F547" s="85" t="s">
        <v>29</v>
      </c>
      <c r="G547" s="85" t="s">
        <v>458</v>
      </c>
      <c r="H547" s="87"/>
      <c r="I547" s="87"/>
      <c r="J547" s="88"/>
      <c r="K547" s="87" t="s">
        <v>422</v>
      </c>
      <c r="L547" s="87" t="s">
        <v>422</v>
      </c>
      <c r="M547" s="17">
        <v>241912.27</v>
      </c>
      <c r="N547" s="89"/>
      <c r="O547" s="89"/>
      <c r="P547" s="91"/>
      <c r="Q547" s="21"/>
      <c r="R547" s="21"/>
      <c r="S547" s="22"/>
      <c r="T547" s="21"/>
      <c r="U547" s="21"/>
      <c r="V547" s="22"/>
      <c r="W547" s="23"/>
      <c r="X547" s="23"/>
      <c r="Y547" s="24"/>
      <c r="Z547" s="25">
        <f t="shared" si="49"/>
        <v>0</v>
      </c>
      <c r="AA547" s="25">
        <f t="shared" si="50"/>
        <v>241912.27</v>
      </c>
      <c r="AB547" s="26"/>
      <c r="AC547" s="26"/>
      <c r="AD547" s="26"/>
      <c r="AE547" s="26"/>
      <c r="AF547" s="27"/>
      <c r="AG547" s="26"/>
      <c r="AH547" s="26"/>
      <c r="AI547" s="26"/>
      <c r="AJ547" s="26"/>
      <c r="AK547" s="26"/>
      <c r="AL547" s="26"/>
    </row>
    <row r="548" spans="1:38" ht="13" x14ac:dyDescent="0.25">
      <c r="A548" s="174" t="str">
        <f t="shared" si="47"/>
        <v>[提取结果.xlsx]2内部关联交易-1</v>
      </c>
      <c r="B548" s="11">
        <v>545</v>
      </c>
      <c r="C548" s="12" t="str">
        <f t="shared" si="48"/>
        <v>3级-3级</v>
      </c>
      <c r="D548" s="85" t="s">
        <v>33</v>
      </c>
      <c r="E548" s="85" t="s">
        <v>112</v>
      </c>
      <c r="F548" s="85" t="s">
        <v>33</v>
      </c>
      <c r="G548" s="85" t="s">
        <v>459</v>
      </c>
      <c r="H548" s="87"/>
      <c r="I548" s="87"/>
      <c r="J548" s="88"/>
      <c r="K548" s="87" t="s">
        <v>422</v>
      </c>
      <c r="L548" s="87" t="s">
        <v>422</v>
      </c>
      <c r="M548" s="17">
        <v>1088986.1399999999</v>
      </c>
      <c r="N548" s="89"/>
      <c r="O548" s="90"/>
      <c r="P548" s="91"/>
      <c r="Q548" s="21"/>
      <c r="R548" s="21"/>
      <c r="S548" s="22"/>
      <c r="T548" s="21"/>
      <c r="U548" s="21"/>
      <c r="V548" s="22"/>
      <c r="W548" s="23"/>
      <c r="X548" s="23"/>
      <c r="Y548" s="24"/>
      <c r="Z548" s="25">
        <f t="shared" si="49"/>
        <v>0</v>
      </c>
      <c r="AA548" s="25">
        <f t="shared" si="50"/>
        <v>1088986.1399999999</v>
      </c>
      <c r="AB548" s="26"/>
      <c r="AC548" s="26"/>
      <c r="AD548" s="26"/>
      <c r="AE548" s="26"/>
      <c r="AF548" s="27"/>
      <c r="AG548" s="26"/>
      <c r="AH548" s="26"/>
      <c r="AI548" s="26"/>
      <c r="AJ548" s="26"/>
      <c r="AK548" s="26"/>
      <c r="AL548" s="26"/>
    </row>
    <row r="549" spans="1:38" ht="13" x14ac:dyDescent="0.25">
      <c r="A549" s="174" t="str">
        <f t="shared" si="47"/>
        <v>[提取结果.xlsx]2内部关联交易-1</v>
      </c>
      <c r="B549" s="11">
        <v>546</v>
      </c>
      <c r="C549" s="12" t="str">
        <f t="shared" si="48"/>
        <v>3级-4级</v>
      </c>
      <c r="D549" s="85" t="s">
        <v>33</v>
      </c>
      <c r="E549" s="85" t="s">
        <v>112</v>
      </c>
      <c r="F549" s="85" t="s">
        <v>37</v>
      </c>
      <c r="G549" s="85" t="s">
        <v>246</v>
      </c>
      <c r="H549" s="87"/>
      <c r="I549" s="87"/>
      <c r="J549" s="88"/>
      <c r="K549" s="87" t="s">
        <v>422</v>
      </c>
      <c r="L549" s="87" t="s">
        <v>422</v>
      </c>
      <c r="M549" s="17">
        <v>313274.34000000003</v>
      </c>
      <c r="N549" s="89"/>
      <c r="O549" s="90"/>
      <c r="P549" s="91"/>
      <c r="Q549" s="21"/>
      <c r="R549" s="21"/>
      <c r="S549" s="22"/>
      <c r="T549" s="21"/>
      <c r="U549" s="21"/>
      <c r="V549" s="22"/>
      <c r="W549" s="23"/>
      <c r="X549" s="23"/>
      <c r="Y549" s="24"/>
      <c r="Z549" s="25">
        <f t="shared" si="49"/>
        <v>0</v>
      </c>
      <c r="AA549" s="25">
        <f t="shared" si="50"/>
        <v>313274.34000000003</v>
      </c>
      <c r="AB549" s="26"/>
      <c r="AC549" s="26"/>
      <c r="AD549" s="26"/>
      <c r="AE549" s="26"/>
      <c r="AF549" s="27"/>
      <c r="AG549" s="26"/>
      <c r="AH549" s="26"/>
      <c r="AI549" s="26"/>
      <c r="AJ549" s="26"/>
      <c r="AK549" s="26"/>
      <c r="AL549" s="26"/>
    </row>
    <row r="550" spans="1:38" ht="13" x14ac:dyDescent="0.25">
      <c r="A550" s="174" t="str">
        <f t="shared" si="47"/>
        <v>[提取结果.xlsx]2内部关联交易-1</v>
      </c>
      <c r="B550" s="11">
        <v>547</v>
      </c>
      <c r="C550" s="12" t="str">
        <f t="shared" si="48"/>
        <v>4级-2级</v>
      </c>
      <c r="D550" s="85" t="s">
        <v>37</v>
      </c>
      <c r="E550" s="85" t="s">
        <v>148</v>
      </c>
      <c r="F550" s="85" t="s">
        <v>29</v>
      </c>
      <c r="G550" s="85" t="s">
        <v>450</v>
      </c>
      <c r="H550" s="87"/>
      <c r="I550" s="87"/>
      <c r="J550" s="88"/>
      <c r="K550" s="87" t="s">
        <v>422</v>
      </c>
      <c r="L550" s="87" t="s">
        <v>422</v>
      </c>
      <c r="M550" s="17">
        <v>2418396.4601769913</v>
      </c>
      <c r="N550" s="89"/>
      <c r="O550" s="89"/>
      <c r="P550" s="91"/>
      <c r="Q550" s="21"/>
      <c r="R550" s="21"/>
      <c r="S550" s="22"/>
      <c r="T550" s="21"/>
      <c r="U550" s="21"/>
      <c r="V550" s="22"/>
      <c r="W550" s="23"/>
      <c r="X550" s="23"/>
      <c r="Y550" s="24"/>
      <c r="Z550" s="25">
        <f t="shared" si="49"/>
        <v>0</v>
      </c>
      <c r="AA550" s="25">
        <f t="shared" si="50"/>
        <v>2418396.46</v>
      </c>
      <c r="AB550" s="26"/>
      <c r="AC550" s="26"/>
      <c r="AD550" s="26"/>
      <c r="AE550" s="26"/>
      <c r="AF550" s="27"/>
      <c r="AG550" s="26"/>
      <c r="AH550" s="26"/>
      <c r="AI550" s="26"/>
      <c r="AJ550" s="26"/>
      <c r="AK550" s="26"/>
      <c r="AL550" s="26"/>
    </row>
    <row r="551" spans="1:38" ht="13" x14ac:dyDescent="0.25">
      <c r="A551" s="174" t="str">
        <f t="shared" si="47"/>
        <v>[提取结果.xlsx]2内部关联交易-1</v>
      </c>
      <c r="B551" s="11">
        <v>548</v>
      </c>
      <c r="C551" s="12" t="str">
        <f t="shared" si="48"/>
        <v>3级-3级</v>
      </c>
      <c r="D551" s="85" t="s">
        <v>33</v>
      </c>
      <c r="E551" s="85" t="s">
        <v>460</v>
      </c>
      <c r="F551" s="85" t="s">
        <v>33</v>
      </c>
      <c r="G551" s="85" t="s">
        <v>446</v>
      </c>
      <c r="H551" s="87" t="s">
        <v>144</v>
      </c>
      <c r="I551" s="87"/>
      <c r="J551" s="88">
        <v>203656.76</v>
      </c>
      <c r="K551" s="87" t="s">
        <v>164</v>
      </c>
      <c r="L551" s="87"/>
      <c r="M551" s="17"/>
      <c r="N551" s="89" t="s">
        <v>461</v>
      </c>
      <c r="O551" s="90"/>
      <c r="P551" s="17">
        <v>288314.23999999999</v>
      </c>
      <c r="Q551" s="21"/>
      <c r="R551" s="21"/>
      <c r="S551" s="22"/>
      <c r="T551" s="21"/>
      <c r="U551" s="21"/>
      <c r="V551" s="22"/>
      <c r="W551" s="23"/>
      <c r="X551" s="23"/>
      <c r="Y551" s="24"/>
      <c r="Z551" s="25">
        <f t="shared" si="49"/>
        <v>203656.76</v>
      </c>
      <c r="AA551" s="25">
        <f t="shared" si="50"/>
        <v>288314.23999999999</v>
      </c>
      <c r="AB551" s="26"/>
      <c r="AC551" s="26"/>
      <c r="AD551" s="26"/>
      <c r="AE551" s="26"/>
      <c r="AF551" s="27"/>
      <c r="AG551" s="26"/>
      <c r="AH551" s="26"/>
      <c r="AI551" s="26"/>
      <c r="AJ551" s="26"/>
      <c r="AK551" s="26"/>
      <c r="AL551" s="26"/>
    </row>
    <row r="552" spans="1:38" ht="13" x14ac:dyDescent="0.25">
      <c r="A552" s="174" t="str">
        <f t="shared" si="47"/>
        <v>[提取结果.xlsx]2内部关联交易-1</v>
      </c>
      <c r="B552" s="11">
        <v>549</v>
      </c>
      <c r="C552" s="12" t="str">
        <f t="shared" si="48"/>
        <v>3级-2级</v>
      </c>
      <c r="D552" s="85" t="s">
        <v>33</v>
      </c>
      <c r="E552" s="85" t="s">
        <v>460</v>
      </c>
      <c r="F552" s="85" t="s">
        <v>29</v>
      </c>
      <c r="G552" s="85" t="s">
        <v>57</v>
      </c>
      <c r="H552" s="87" t="s">
        <v>144</v>
      </c>
      <c r="I552" s="87"/>
      <c r="J552" s="88">
        <v>76447.210000000006</v>
      </c>
      <c r="K552" s="87" t="s">
        <v>164</v>
      </c>
      <c r="L552" s="87"/>
      <c r="M552" s="17"/>
      <c r="N552" s="89"/>
      <c r="O552" s="90"/>
      <c r="P552" s="91"/>
      <c r="Q552" s="21"/>
      <c r="R552" s="21"/>
      <c r="S552" s="22"/>
      <c r="T552" s="21"/>
      <c r="U552" s="21"/>
      <c r="V552" s="22"/>
      <c r="W552" s="23"/>
      <c r="X552" s="23"/>
      <c r="Y552" s="24"/>
      <c r="Z552" s="25">
        <f t="shared" si="49"/>
        <v>76447.210000000006</v>
      </c>
      <c r="AA552" s="25">
        <f t="shared" si="50"/>
        <v>0</v>
      </c>
      <c r="AB552" s="26"/>
      <c r="AC552" s="26"/>
      <c r="AD552" s="26"/>
      <c r="AE552" s="26"/>
      <c r="AF552" s="27"/>
      <c r="AG552" s="26"/>
      <c r="AH552" s="26"/>
      <c r="AI552" s="26"/>
      <c r="AJ552" s="26"/>
      <c r="AK552" s="26"/>
      <c r="AL552" s="26"/>
    </row>
    <row r="553" spans="1:38" ht="13" x14ac:dyDescent="0.25">
      <c r="A553" s="174" t="str">
        <f t="shared" si="47"/>
        <v>[提取结果.xlsx]2内部关联交易-1</v>
      </c>
      <c r="B553" s="11">
        <v>550</v>
      </c>
      <c r="C553" s="12" t="str">
        <f t="shared" si="48"/>
        <v>3级-2级</v>
      </c>
      <c r="D553" s="85" t="s">
        <v>33</v>
      </c>
      <c r="E553" s="85" t="s">
        <v>446</v>
      </c>
      <c r="F553" s="85" t="s">
        <v>29</v>
      </c>
      <c r="G553" s="85" t="s">
        <v>56</v>
      </c>
      <c r="H553" s="87" t="s">
        <v>275</v>
      </c>
      <c r="I553" s="87" t="s">
        <v>275</v>
      </c>
      <c r="J553" s="88">
        <v>4434585.8</v>
      </c>
      <c r="K553" s="92" t="s">
        <v>286</v>
      </c>
      <c r="L553" s="92" t="s">
        <v>286</v>
      </c>
      <c r="M553" s="17">
        <v>3208970</v>
      </c>
      <c r="N553" s="92" t="s">
        <v>286</v>
      </c>
      <c r="O553" s="90" t="s">
        <v>462</v>
      </c>
      <c r="P553" s="91">
        <v>-121767.26</v>
      </c>
      <c r="Q553" s="21"/>
      <c r="R553" s="21"/>
      <c r="S553" s="22"/>
      <c r="T553" s="21"/>
      <c r="U553" s="21"/>
      <c r="V553" s="22"/>
      <c r="W553" s="23"/>
      <c r="X553" s="23"/>
      <c r="Y553" s="24"/>
      <c r="Z553" s="25">
        <f t="shared" si="49"/>
        <v>4434585.8</v>
      </c>
      <c r="AA553" s="25">
        <f t="shared" si="50"/>
        <v>3087202.74</v>
      </c>
      <c r="AB553" s="26"/>
      <c r="AC553" s="26"/>
      <c r="AD553" s="26"/>
      <c r="AE553" s="26"/>
      <c r="AF553" s="27"/>
      <c r="AG553" s="26"/>
      <c r="AH553" s="26"/>
      <c r="AI553" s="26"/>
      <c r="AJ553" s="26"/>
      <c r="AK553" s="26"/>
      <c r="AL553" s="26"/>
    </row>
    <row r="554" spans="1:38" ht="13" x14ac:dyDescent="0.25">
      <c r="A554" s="174" t="str">
        <f t="shared" si="47"/>
        <v>[提取结果.xlsx]2内部关联交易-1</v>
      </c>
      <c r="B554" s="11">
        <v>551</v>
      </c>
      <c r="C554" s="12" t="str">
        <f t="shared" si="48"/>
        <v>3级-3级</v>
      </c>
      <c r="D554" s="85" t="s">
        <v>33</v>
      </c>
      <c r="E554" s="85" t="s">
        <v>446</v>
      </c>
      <c r="F554" s="85" t="s">
        <v>33</v>
      </c>
      <c r="G554" s="85" t="s">
        <v>338</v>
      </c>
      <c r="H554" s="87" t="s">
        <v>275</v>
      </c>
      <c r="I554" s="87" t="s">
        <v>275</v>
      </c>
      <c r="J554" s="88">
        <v>23488319.440000001</v>
      </c>
      <c r="K554" s="92" t="s">
        <v>286</v>
      </c>
      <c r="L554" s="92" t="s">
        <v>286</v>
      </c>
      <c r="M554" s="17">
        <v>3339938</v>
      </c>
      <c r="N554" s="89"/>
      <c r="O554" s="90"/>
      <c r="P554" s="91"/>
      <c r="Q554" s="21"/>
      <c r="R554" s="21"/>
      <c r="S554" s="22"/>
      <c r="T554" s="21"/>
      <c r="U554" s="21"/>
      <c r="V554" s="22"/>
      <c r="W554" s="23"/>
      <c r="X554" s="23"/>
      <c r="Y554" s="24"/>
      <c r="Z554" s="25">
        <f t="shared" si="49"/>
        <v>23488319.440000001</v>
      </c>
      <c r="AA554" s="25">
        <f t="shared" si="50"/>
        <v>3339938</v>
      </c>
      <c r="AB554" s="26"/>
      <c r="AC554" s="26"/>
      <c r="AD554" s="26"/>
      <c r="AE554" s="26"/>
      <c r="AF554" s="27"/>
      <c r="AG554" s="26"/>
      <c r="AH554" s="26"/>
      <c r="AI554" s="26"/>
      <c r="AJ554" s="26"/>
      <c r="AK554" s="26"/>
      <c r="AL554" s="26"/>
    </row>
    <row r="555" spans="1:38" ht="13" x14ac:dyDescent="0.25">
      <c r="A555" s="174" t="str">
        <f t="shared" si="47"/>
        <v>[提取结果.xlsx]2内部关联交易-1</v>
      </c>
      <c r="B555" s="11">
        <v>552</v>
      </c>
      <c r="C555" s="12" t="str">
        <f t="shared" si="48"/>
        <v>3级-2级</v>
      </c>
      <c r="D555" s="85" t="s">
        <v>33</v>
      </c>
      <c r="E555" s="85" t="s">
        <v>446</v>
      </c>
      <c r="F555" s="85" t="s">
        <v>29</v>
      </c>
      <c r="G555" s="85" t="s">
        <v>163</v>
      </c>
      <c r="H555" s="87"/>
      <c r="I555" s="87"/>
      <c r="J555" s="88"/>
      <c r="K555" s="92" t="s">
        <v>286</v>
      </c>
      <c r="L555" s="92" t="s">
        <v>286</v>
      </c>
      <c r="M555" s="17">
        <v>7800181.4400000004</v>
      </c>
      <c r="N555" s="92" t="s">
        <v>286</v>
      </c>
      <c r="O555" s="90" t="s">
        <v>462</v>
      </c>
      <c r="P555" s="91">
        <v>1337039.3400000001</v>
      </c>
      <c r="Q555" s="21"/>
      <c r="R555" s="21"/>
      <c r="S555" s="22"/>
      <c r="T555" s="21"/>
      <c r="U555" s="21"/>
      <c r="V555" s="22"/>
      <c r="W555" s="23"/>
      <c r="X555" s="23"/>
      <c r="Y555" s="24"/>
      <c r="Z555" s="25">
        <f t="shared" si="49"/>
        <v>0</v>
      </c>
      <c r="AA555" s="25">
        <f t="shared" si="50"/>
        <v>9137220.7799999993</v>
      </c>
      <c r="AB555" s="26"/>
      <c r="AC555" s="26"/>
      <c r="AD555" s="26"/>
      <c r="AE555" s="26"/>
      <c r="AF555" s="27"/>
      <c r="AG555" s="26"/>
      <c r="AH555" s="26"/>
      <c r="AI555" s="26"/>
      <c r="AJ555" s="26"/>
      <c r="AK555" s="26"/>
      <c r="AL555" s="26"/>
    </row>
    <row r="556" spans="1:38" ht="13" x14ac:dyDescent="0.25">
      <c r="A556" s="174" t="str">
        <f t="shared" si="47"/>
        <v>[提取结果.xlsx]2内部关联交易-1</v>
      </c>
      <c r="B556" s="11">
        <v>553</v>
      </c>
      <c r="C556" s="12" t="str">
        <f t="shared" si="48"/>
        <v>3级-3级</v>
      </c>
      <c r="D556" s="85" t="s">
        <v>33</v>
      </c>
      <c r="E556" s="85" t="s">
        <v>446</v>
      </c>
      <c r="F556" s="85" t="s">
        <v>33</v>
      </c>
      <c r="G556" s="85" t="s">
        <v>463</v>
      </c>
      <c r="H556" s="87"/>
      <c r="I556" s="87"/>
      <c r="J556" s="88"/>
      <c r="K556" s="92" t="s">
        <v>286</v>
      </c>
      <c r="L556" s="92" t="s">
        <v>286</v>
      </c>
      <c r="M556" s="17">
        <v>451013.69</v>
      </c>
      <c r="N556" s="92" t="s">
        <v>286</v>
      </c>
      <c r="O556" s="90" t="s">
        <v>462</v>
      </c>
      <c r="P556" s="91">
        <v>-115110.62</v>
      </c>
      <c r="Q556" s="21"/>
      <c r="R556" s="21"/>
      <c r="S556" s="22"/>
      <c r="T556" s="21"/>
      <c r="U556" s="21"/>
      <c r="V556" s="22"/>
      <c r="W556" s="23"/>
      <c r="X556" s="23"/>
      <c r="Y556" s="24"/>
      <c r="Z556" s="25">
        <f t="shared" si="49"/>
        <v>0</v>
      </c>
      <c r="AA556" s="25">
        <f t="shared" si="50"/>
        <v>335903.07</v>
      </c>
      <c r="AB556" s="26"/>
      <c r="AC556" s="26"/>
      <c r="AD556" s="26"/>
      <c r="AE556" s="26"/>
      <c r="AF556" s="27"/>
      <c r="AG556" s="26"/>
      <c r="AH556" s="26"/>
      <c r="AI556" s="26"/>
      <c r="AJ556" s="26"/>
      <c r="AK556" s="26"/>
      <c r="AL556" s="26"/>
    </row>
    <row r="557" spans="1:38" ht="13" x14ac:dyDescent="0.25">
      <c r="A557" s="174" t="str">
        <f t="shared" si="47"/>
        <v>[提取结果.xlsx]2内部关联交易-1</v>
      </c>
      <c r="B557" s="11">
        <v>554</v>
      </c>
      <c r="C557" s="12" t="str">
        <f t="shared" si="48"/>
        <v>3级-2级</v>
      </c>
      <c r="D557" s="85" t="s">
        <v>33</v>
      </c>
      <c r="E557" s="85" t="s">
        <v>446</v>
      </c>
      <c r="F557" s="85" t="s">
        <v>29</v>
      </c>
      <c r="G557" s="85" t="s">
        <v>57</v>
      </c>
      <c r="H557" s="87" t="s">
        <v>275</v>
      </c>
      <c r="I557" s="87" t="s">
        <v>275</v>
      </c>
      <c r="J557" s="88">
        <v>125759086.94</v>
      </c>
      <c r="K557" s="92" t="s">
        <v>286</v>
      </c>
      <c r="L557" s="92" t="s">
        <v>286</v>
      </c>
      <c r="M557" s="17">
        <v>112077355.29000001</v>
      </c>
      <c r="N557" s="92" t="s">
        <v>286</v>
      </c>
      <c r="O557" s="90" t="s">
        <v>462</v>
      </c>
      <c r="P557" s="91">
        <v>-64275403.079999998</v>
      </c>
      <c r="Q557" s="21"/>
      <c r="R557" s="21"/>
      <c r="S557" s="22"/>
      <c r="T557" s="21"/>
      <c r="U557" s="21"/>
      <c r="V557" s="22"/>
      <c r="W557" s="23"/>
      <c r="X557" s="23"/>
      <c r="Y557" s="24"/>
      <c r="Z557" s="25">
        <f t="shared" si="49"/>
        <v>125759086.94</v>
      </c>
      <c r="AA557" s="25">
        <f t="shared" si="50"/>
        <v>47801952.210000001</v>
      </c>
      <c r="AB557" s="26"/>
      <c r="AC557" s="26"/>
      <c r="AD557" s="26"/>
      <c r="AE557" s="26"/>
      <c r="AF557" s="27"/>
      <c r="AG557" s="26"/>
      <c r="AH557" s="26"/>
      <c r="AI557" s="26"/>
      <c r="AJ557" s="26"/>
      <c r="AK557" s="26"/>
      <c r="AL557" s="26"/>
    </row>
    <row r="558" spans="1:38" ht="13" x14ac:dyDescent="0.25">
      <c r="A558" s="174" t="str">
        <f t="shared" ref="A558:A568" si="51">HYPERLINK("C:\Users\chizh\Desktop\ffcell\提取结果.xlsx#'2内部关联交易-1'!A1","[提取结果.xlsx]2内部关联交易-1")</f>
        <v>[提取结果.xlsx]2内部关联交易-1</v>
      </c>
      <c r="B558" s="11">
        <v>555</v>
      </c>
      <c r="C558" s="12" t="str">
        <f t="shared" si="48"/>
        <v>3级-3级</v>
      </c>
      <c r="D558" s="85" t="s">
        <v>33</v>
      </c>
      <c r="E558" s="85" t="s">
        <v>446</v>
      </c>
      <c r="F558" s="85" t="s">
        <v>33</v>
      </c>
      <c r="G558" s="85" t="s">
        <v>445</v>
      </c>
      <c r="H558" s="87" t="s">
        <v>275</v>
      </c>
      <c r="I558" s="87" t="s">
        <v>275</v>
      </c>
      <c r="J558" s="88">
        <v>134092172.42</v>
      </c>
      <c r="K558" s="92" t="s">
        <v>286</v>
      </c>
      <c r="L558" s="92" t="s">
        <v>286</v>
      </c>
      <c r="M558" s="17">
        <v>142606057.94999999</v>
      </c>
      <c r="N558" s="92" t="s">
        <v>286</v>
      </c>
      <c r="O558" s="90" t="s">
        <v>462</v>
      </c>
      <c r="P558" s="91">
        <v>3359787.53</v>
      </c>
      <c r="Q558" s="21"/>
      <c r="R558" s="21"/>
      <c r="S558" s="22"/>
      <c r="T558" s="21"/>
      <c r="U558" s="21"/>
      <c r="V558" s="22"/>
      <c r="W558" s="23"/>
      <c r="X558" s="23"/>
      <c r="Y558" s="24"/>
      <c r="Z558" s="25">
        <f t="shared" si="49"/>
        <v>134092172.42</v>
      </c>
      <c r="AA558" s="25">
        <f t="shared" si="50"/>
        <v>145965845.47999999</v>
      </c>
      <c r="AB558" s="26"/>
      <c r="AC558" s="26"/>
      <c r="AD558" s="26"/>
      <c r="AE558" s="26"/>
      <c r="AF558" s="27"/>
      <c r="AG558" s="26"/>
      <c r="AH558" s="26"/>
      <c r="AI558" s="26"/>
      <c r="AJ558" s="26"/>
      <c r="AK558" s="26"/>
      <c r="AL558" s="26"/>
    </row>
    <row r="559" spans="1:38" ht="13" x14ac:dyDescent="0.25">
      <c r="A559" s="174" t="str">
        <f t="shared" si="51"/>
        <v>[提取结果.xlsx]2内部关联交易-1</v>
      </c>
      <c r="B559" s="11">
        <v>556</v>
      </c>
      <c r="C559" s="12" t="str">
        <f t="shared" si="48"/>
        <v>3级-3级</v>
      </c>
      <c r="D559" s="85" t="s">
        <v>33</v>
      </c>
      <c r="E559" s="85" t="s">
        <v>446</v>
      </c>
      <c r="F559" s="85" t="s">
        <v>33</v>
      </c>
      <c r="G559" s="85" t="s">
        <v>460</v>
      </c>
      <c r="H559" s="87" t="s">
        <v>275</v>
      </c>
      <c r="I559" s="87" t="s">
        <v>275</v>
      </c>
      <c r="J559" s="88">
        <v>8080.2</v>
      </c>
      <c r="K559" s="92" t="s">
        <v>286</v>
      </c>
      <c r="L559" s="92" t="s">
        <v>286</v>
      </c>
      <c r="M559" s="17">
        <v>230132.1</v>
      </c>
      <c r="N559" s="92" t="s">
        <v>286</v>
      </c>
      <c r="O559" s="90" t="s">
        <v>462</v>
      </c>
      <c r="P559" s="91">
        <v>48988.639999999999</v>
      </c>
      <c r="Q559" s="21"/>
      <c r="R559" s="21"/>
      <c r="S559" s="22"/>
      <c r="T559" s="21"/>
      <c r="U559" s="21"/>
      <c r="V559" s="22"/>
      <c r="W559" s="23"/>
      <c r="X559" s="23"/>
      <c r="Y559" s="24"/>
      <c r="Z559" s="25">
        <f t="shared" si="49"/>
        <v>8080.2</v>
      </c>
      <c r="AA559" s="25">
        <f t="shared" si="50"/>
        <v>279120.74</v>
      </c>
      <c r="AB559" s="26"/>
      <c r="AC559" s="26"/>
      <c r="AD559" s="26"/>
      <c r="AE559" s="26"/>
      <c r="AF559" s="27"/>
      <c r="AG559" s="26"/>
      <c r="AH559" s="26"/>
      <c r="AI559" s="26"/>
      <c r="AJ559" s="26"/>
      <c r="AK559" s="26"/>
      <c r="AL559" s="26"/>
    </row>
    <row r="560" spans="1:38" ht="13" x14ac:dyDescent="0.25">
      <c r="A560" s="174" t="str">
        <f t="shared" si="51"/>
        <v>[提取结果.xlsx]2内部关联交易-1</v>
      </c>
      <c r="B560" s="11">
        <v>557</v>
      </c>
      <c r="C560" s="12" t="str">
        <f t="shared" si="48"/>
        <v>3级-3级</v>
      </c>
      <c r="D560" s="85" t="s">
        <v>33</v>
      </c>
      <c r="E560" s="85" t="s">
        <v>446</v>
      </c>
      <c r="F560" s="85" t="s">
        <v>33</v>
      </c>
      <c r="G560" s="85" t="s">
        <v>464</v>
      </c>
      <c r="H560" s="87" t="s">
        <v>275</v>
      </c>
      <c r="I560" s="87" t="s">
        <v>275</v>
      </c>
      <c r="J560" s="88">
        <v>29969306.379999999</v>
      </c>
      <c r="K560" s="92" t="s">
        <v>286</v>
      </c>
      <c r="L560" s="92" t="s">
        <v>286</v>
      </c>
      <c r="M560" s="17">
        <v>4279377.17</v>
      </c>
      <c r="N560" s="92" t="s">
        <v>286</v>
      </c>
      <c r="O560" s="90" t="s">
        <v>462</v>
      </c>
      <c r="P560" s="91">
        <v>-291927.49</v>
      </c>
      <c r="Q560" s="21"/>
      <c r="R560" s="21"/>
      <c r="S560" s="22"/>
      <c r="T560" s="21"/>
      <c r="U560" s="21"/>
      <c r="V560" s="22"/>
      <c r="W560" s="23"/>
      <c r="X560" s="23"/>
      <c r="Y560" s="24"/>
      <c r="Z560" s="25">
        <f t="shared" si="49"/>
        <v>29969306.379999999</v>
      </c>
      <c r="AA560" s="25">
        <f t="shared" si="50"/>
        <v>3987449.68</v>
      </c>
      <c r="AB560" s="26"/>
      <c r="AC560" s="26"/>
      <c r="AD560" s="26"/>
      <c r="AE560" s="26"/>
      <c r="AF560" s="27"/>
      <c r="AG560" s="26"/>
      <c r="AH560" s="26"/>
      <c r="AI560" s="26"/>
      <c r="AJ560" s="26"/>
      <c r="AK560" s="26"/>
      <c r="AL560" s="26"/>
    </row>
    <row r="561" spans="1:39" ht="13" x14ac:dyDescent="0.25">
      <c r="A561" s="174" t="str">
        <f t="shared" si="51"/>
        <v>[提取结果.xlsx]2内部关联交易-1</v>
      </c>
      <c r="B561" s="11">
        <v>558</v>
      </c>
      <c r="C561" s="12" t="str">
        <f t="shared" si="48"/>
        <v>3级-3级</v>
      </c>
      <c r="D561" s="85" t="s">
        <v>33</v>
      </c>
      <c r="E561" s="85" t="s">
        <v>446</v>
      </c>
      <c r="F561" s="85" t="s">
        <v>33</v>
      </c>
      <c r="G561" s="85" t="s">
        <v>449</v>
      </c>
      <c r="H561" s="87" t="s">
        <v>275</v>
      </c>
      <c r="I561" s="87" t="s">
        <v>275</v>
      </c>
      <c r="J561" s="88">
        <v>28070.81</v>
      </c>
      <c r="K561" s="87"/>
      <c r="L561" s="87"/>
      <c r="M561" s="17"/>
      <c r="N561" s="92" t="s">
        <v>286</v>
      </c>
      <c r="O561" s="90" t="s">
        <v>462</v>
      </c>
      <c r="P561" s="91">
        <v>353252.2</v>
      </c>
      <c r="Q561" s="21"/>
      <c r="R561" s="21"/>
      <c r="S561" s="22"/>
      <c r="T561" s="21"/>
      <c r="U561" s="21"/>
      <c r="V561" s="22"/>
      <c r="W561" s="23"/>
      <c r="X561" s="23"/>
      <c r="Y561" s="24"/>
      <c r="Z561" s="25">
        <f t="shared" si="49"/>
        <v>28070.81</v>
      </c>
      <c r="AA561" s="25">
        <f t="shared" si="50"/>
        <v>353252.2</v>
      </c>
      <c r="AB561" s="26"/>
      <c r="AC561" s="26"/>
      <c r="AD561" s="26"/>
      <c r="AE561" s="26"/>
      <c r="AF561" s="27"/>
      <c r="AG561" s="26"/>
      <c r="AH561" s="26"/>
      <c r="AI561" s="26"/>
      <c r="AJ561" s="26"/>
      <c r="AK561" s="26"/>
      <c r="AL561" s="26"/>
    </row>
    <row r="562" spans="1:39" ht="13" x14ac:dyDescent="0.25">
      <c r="A562" s="174" t="str">
        <f t="shared" si="51"/>
        <v>[提取结果.xlsx]2内部关联交易-1</v>
      </c>
      <c r="B562" s="11">
        <v>559</v>
      </c>
      <c r="C562" s="12" t="str">
        <f t="shared" si="48"/>
        <v>3级-3级</v>
      </c>
      <c r="D562" s="85" t="s">
        <v>33</v>
      </c>
      <c r="E562" s="85" t="s">
        <v>446</v>
      </c>
      <c r="F562" s="85" t="s">
        <v>33</v>
      </c>
      <c r="G562" s="85" t="s">
        <v>162</v>
      </c>
      <c r="H562" s="87" t="s">
        <v>275</v>
      </c>
      <c r="I562" s="87" t="s">
        <v>275</v>
      </c>
      <c r="J562" s="88">
        <v>17128.05</v>
      </c>
      <c r="K562" s="87"/>
      <c r="L562" s="87"/>
      <c r="M562" s="17"/>
      <c r="N562" s="89"/>
      <c r="O562" s="89"/>
      <c r="P562" s="91"/>
      <c r="Q562" s="21"/>
      <c r="R562" s="21"/>
      <c r="S562" s="22"/>
      <c r="T562" s="21"/>
      <c r="U562" s="21"/>
      <c r="V562" s="22"/>
      <c r="W562" s="23"/>
      <c r="X562" s="23"/>
      <c r="Y562" s="24"/>
      <c r="Z562" s="25">
        <f t="shared" si="49"/>
        <v>17128.05</v>
      </c>
      <c r="AA562" s="25">
        <f t="shared" si="50"/>
        <v>0</v>
      </c>
      <c r="AB562" s="26"/>
      <c r="AC562" s="26"/>
      <c r="AD562" s="26"/>
      <c r="AE562" s="26"/>
      <c r="AF562" s="27"/>
      <c r="AG562" s="26"/>
      <c r="AH562" s="26"/>
      <c r="AI562" s="26"/>
      <c r="AJ562" s="26"/>
      <c r="AK562" s="26"/>
      <c r="AL562" s="26"/>
    </row>
    <row r="563" spans="1:39" ht="13" x14ac:dyDescent="0.25">
      <c r="A563" s="174" t="str">
        <f t="shared" si="51"/>
        <v>[提取结果.xlsx]2内部关联交易-1</v>
      </c>
      <c r="B563" s="11">
        <v>560</v>
      </c>
      <c r="C563" s="12" t="str">
        <f t="shared" si="48"/>
        <v>3级-3级</v>
      </c>
      <c r="D563" s="85" t="s">
        <v>33</v>
      </c>
      <c r="E563" s="85" t="s">
        <v>446</v>
      </c>
      <c r="F563" s="85" t="s">
        <v>33</v>
      </c>
      <c r="G563" s="85" t="s">
        <v>114</v>
      </c>
      <c r="H563" s="87" t="s">
        <v>275</v>
      </c>
      <c r="I563" s="87" t="s">
        <v>275</v>
      </c>
      <c r="J563" s="88">
        <v>376025.05</v>
      </c>
      <c r="K563" s="87"/>
      <c r="L563" s="87"/>
      <c r="M563" s="17"/>
      <c r="N563" s="89"/>
      <c r="O563" s="89"/>
      <c r="P563" s="91"/>
      <c r="Q563" s="21"/>
      <c r="R563" s="21"/>
      <c r="S563" s="22"/>
      <c r="T563" s="21"/>
      <c r="U563" s="21"/>
      <c r="V563" s="22"/>
      <c r="W563" s="23"/>
      <c r="X563" s="23"/>
      <c r="Y563" s="24"/>
      <c r="Z563" s="25">
        <f t="shared" si="49"/>
        <v>376025.05</v>
      </c>
      <c r="AA563" s="25">
        <f t="shared" si="50"/>
        <v>0</v>
      </c>
      <c r="AB563" s="26"/>
      <c r="AC563" s="26"/>
      <c r="AD563" s="26"/>
      <c r="AE563" s="26"/>
      <c r="AF563" s="27"/>
      <c r="AG563" s="26"/>
      <c r="AH563" s="26"/>
      <c r="AI563" s="26"/>
      <c r="AJ563" s="26"/>
      <c r="AK563" s="26"/>
      <c r="AL563" s="26"/>
    </row>
    <row r="564" spans="1:39" ht="13" x14ac:dyDescent="0.25">
      <c r="A564" s="174" t="str">
        <f t="shared" si="51"/>
        <v>[提取结果.xlsx]2内部关联交易-1</v>
      </c>
      <c r="B564" s="11">
        <v>561</v>
      </c>
      <c r="C564" s="12" t="str">
        <f t="shared" si="48"/>
        <v>3级-3级</v>
      </c>
      <c r="D564" s="85" t="s">
        <v>33</v>
      </c>
      <c r="E564" s="85" t="s">
        <v>449</v>
      </c>
      <c r="F564" s="85" t="s">
        <v>33</v>
      </c>
      <c r="G564" s="107" t="s">
        <v>146</v>
      </c>
      <c r="H564" s="87"/>
      <c r="I564" s="87"/>
      <c r="J564" s="88"/>
      <c r="K564" s="92" t="s">
        <v>68</v>
      </c>
      <c r="L564" s="87" t="s">
        <v>465</v>
      </c>
      <c r="M564" s="17">
        <v>3398.23</v>
      </c>
      <c r="N564" s="92"/>
      <c r="O564" s="87"/>
      <c r="P564" s="17"/>
      <c r="Q564" s="21"/>
      <c r="R564" s="21"/>
      <c r="S564" s="22"/>
      <c r="T564" s="21"/>
      <c r="U564" s="21"/>
      <c r="V564" s="22"/>
      <c r="W564" s="23"/>
      <c r="X564" s="23"/>
      <c r="Y564" s="24"/>
      <c r="Z564" s="25">
        <f t="shared" si="49"/>
        <v>0</v>
      </c>
      <c r="AA564" s="25">
        <f t="shared" si="50"/>
        <v>3398.23</v>
      </c>
      <c r="AB564" s="26"/>
      <c r="AC564" s="26"/>
      <c r="AD564" s="26"/>
      <c r="AE564" s="26"/>
      <c r="AF564" s="27"/>
      <c r="AG564" s="26"/>
      <c r="AH564" s="26"/>
      <c r="AI564" s="26"/>
      <c r="AJ564" s="26"/>
      <c r="AK564" s="26"/>
      <c r="AL564" s="26"/>
    </row>
    <row r="565" spans="1:39" ht="13" x14ac:dyDescent="0.25">
      <c r="A565" s="174" t="str">
        <f t="shared" si="51"/>
        <v>[提取结果.xlsx]2内部关联交易-1</v>
      </c>
      <c r="B565" s="11">
        <v>562</v>
      </c>
      <c r="C565" s="12" t="str">
        <f t="shared" si="48"/>
        <v>3级-3级</v>
      </c>
      <c r="D565" s="85" t="s">
        <v>33</v>
      </c>
      <c r="E565" s="85" t="s">
        <v>449</v>
      </c>
      <c r="F565" s="85" t="s">
        <v>33</v>
      </c>
      <c r="G565" s="107" t="s">
        <v>466</v>
      </c>
      <c r="H565" s="92" t="s">
        <v>144</v>
      </c>
      <c r="I565" s="92" t="s">
        <v>113</v>
      </c>
      <c r="J565" s="88">
        <v>1333816.54</v>
      </c>
      <c r="K565" s="92" t="s">
        <v>164</v>
      </c>
      <c r="L565" s="92" t="s">
        <v>414</v>
      </c>
      <c r="M565" s="17">
        <v>307661.51</v>
      </c>
      <c r="N565" s="92" t="s">
        <v>422</v>
      </c>
      <c r="O565" s="92" t="s">
        <v>467</v>
      </c>
      <c r="P565" s="17">
        <v>32543.42</v>
      </c>
      <c r="Q565" s="21"/>
      <c r="R565" s="21"/>
      <c r="S565" s="22"/>
      <c r="T565" s="21"/>
      <c r="U565" s="21"/>
      <c r="V565" s="22"/>
      <c r="W565" s="23"/>
      <c r="X565" s="23"/>
      <c r="Y565" s="24"/>
      <c r="Z565" s="25">
        <f t="shared" si="49"/>
        <v>1333816.54</v>
      </c>
      <c r="AA565" s="25">
        <f t="shared" si="50"/>
        <v>340204.93</v>
      </c>
      <c r="AB565" s="26"/>
      <c r="AC565" s="26"/>
      <c r="AD565" s="26"/>
      <c r="AE565" s="26"/>
      <c r="AF565" s="27"/>
      <c r="AG565" s="26"/>
      <c r="AH565" s="26"/>
      <c r="AI565" s="26"/>
      <c r="AJ565" s="26"/>
      <c r="AK565" s="26"/>
      <c r="AL565" s="26"/>
    </row>
    <row r="566" spans="1:39" ht="13" x14ac:dyDescent="0.25">
      <c r="A566" s="174" t="str">
        <f t="shared" si="51"/>
        <v>[提取结果.xlsx]2内部关联交易-1</v>
      </c>
      <c r="B566" s="11">
        <v>563</v>
      </c>
      <c r="C566" s="12" t="str">
        <f t="shared" si="48"/>
        <v>3级-3级</v>
      </c>
      <c r="D566" s="85" t="s">
        <v>33</v>
      </c>
      <c r="E566" s="85" t="s">
        <v>449</v>
      </c>
      <c r="F566" s="85" t="s">
        <v>33</v>
      </c>
      <c r="G566" s="85" t="s">
        <v>445</v>
      </c>
      <c r="H566" s="92" t="s">
        <v>144</v>
      </c>
      <c r="I566" s="92" t="s">
        <v>113</v>
      </c>
      <c r="J566" s="88">
        <v>24955.75</v>
      </c>
      <c r="K566" s="92" t="s">
        <v>164</v>
      </c>
      <c r="L566" s="92" t="s">
        <v>414</v>
      </c>
      <c r="M566" s="17">
        <v>12942.47</v>
      </c>
      <c r="N566" s="89"/>
      <c r="O566" s="90"/>
      <c r="P566" s="91"/>
      <c r="Q566" s="21"/>
      <c r="R566" s="21"/>
      <c r="S566" s="22"/>
      <c r="T566" s="21"/>
      <c r="U566" s="21"/>
      <c r="V566" s="22"/>
      <c r="W566" s="23"/>
      <c r="X566" s="23"/>
      <c r="Y566" s="24"/>
      <c r="Z566" s="25">
        <f t="shared" si="49"/>
        <v>24955.75</v>
      </c>
      <c r="AA566" s="25">
        <f t="shared" si="50"/>
        <v>12942.47</v>
      </c>
      <c r="AB566" s="26"/>
      <c r="AC566" s="26"/>
      <c r="AD566" s="26"/>
      <c r="AE566" s="26"/>
      <c r="AF566" s="27"/>
      <c r="AG566" s="26"/>
      <c r="AH566" s="26"/>
      <c r="AI566" s="26"/>
      <c r="AJ566" s="26"/>
      <c r="AK566" s="26"/>
      <c r="AL566" s="26"/>
    </row>
    <row r="567" spans="1:39" ht="13" x14ac:dyDescent="0.25">
      <c r="A567" s="174" t="str">
        <f t="shared" si="51"/>
        <v>[提取结果.xlsx]2内部关联交易-1</v>
      </c>
      <c r="B567" s="11">
        <v>564</v>
      </c>
      <c r="C567" s="12" t="str">
        <f t="shared" si="48"/>
        <v>3级-3级</v>
      </c>
      <c r="D567" s="12" t="s">
        <v>33</v>
      </c>
      <c r="E567" s="12" t="s">
        <v>464</v>
      </c>
      <c r="F567" s="12" t="s">
        <v>33</v>
      </c>
      <c r="G567" s="12" t="s">
        <v>446</v>
      </c>
      <c r="H567" s="16" t="s">
        <v>144</v>
      </c>
      <c r="I567" s="16"/>
      <c r="J567" s="15">
        <v>1353561.81</v>
      </c>
      <c r="K567" s="16" t="s">
        <v>164</v>
      </c>
      <c r="L567" s="16"/>
      <c r="M567" s="17">
        <v>1312954.9557</v>
      </c>
      <c r="N567" s="89"/>
      <c r="O567" s="89"/>
      <c r="P567" s="91"/>
      <c r="Q567" s="21"/>
      <c r="R567" s="21"/>
      <c r="S567" s="22"/>
      <c r="T567" s="21"/>
      <c r="U567" s="21"/>
      <c r="V567" s="22"/>
      <c r="W567" s="23"/>
      <c r="X567" s="23"/>
      <c r="Y567" s="24"/>
      <c r="Z567" s="25">
        <f t="shared" si="49"/>
        <v>1353561.81</v>
      </c>
      <c r="AA567" s="25">
        <f t="shared" si="50"/>
        <v>1312954.96</v>
      </c>
      <c r="AB567" s="26"/>
      <c r="AC567" s="26"/>
      <c r="AD567" s="26"/>
      <c r="AE567" s="26"/>
      <c r="AF567" s="27"/>
      <c r="AG567" s="26"/>
      <c r="AH567" s="26"/>
      <c r="AI567" s="26"/>
      <c r="AJ567" s="26"/>
      <c r="AK567" s="26"/>
      <c r="AL567" s="26"/>
    </row>
    <row r="568" spans="1:39" ht="13" x14ac:dyDescent="0.25">
      <c r="A568" s="174" t="str">
        <f t="shared" si="51"/>
        <v>[提取结果.xlsx]2内部关联交易-1</v>
      </c>
      <c r="B568" s="11">
        <v>565</v>
      </c>
      <c r="C568" s="12" t="str">
        <f t="shared" si="48"/>
        <v>3级-3级</v>
      </c>
      <c r="D568" s="12" t="s">
        <v>33</v>
      </c>
      <c r="E568" s="12" t="s">
        <v>464</v>
      </c>
      <c r="F568" s="12" t="s">
        <v>33</v>
      </c>
      <c r="G568" s="12" t="s">
        <v>446</v>
      </c>
      <c r="H568" s="16" t="s">
        <v>99</v>
      </c>
      <c r="I568" s="16"/>
      <c r="J568" s="15">
        <v>23790739.609999999</v>
      </c>
      <c r="K568" s="16" t="s">
        <v>58</v>
      </c>
      <c r="L568" s="16"/>
      <c r="M568" s="17">
        <v>23350233.5</v>
      </c>
      <c r="N568" s="89"/>
      <c r="O568" s="89"/>
      <c r="P568" s="91"/>
      <c r="Q568" s="21"/>
      <c r="R568" s="21"/>
      <c r="S568" s="22"/>
      <c r="T568" s="21"/>
      <c r="U568" s="21"/>
      <c r="V568" s="22"/>
      <c r="W568" s="23"/>
      <c r="X568" s="23"/>
      <c r="Y568" s="24"/>
      <c r="Z568" s="25">
        <f t="shared" si="49"/>
        <v>23790739.609999999</v>
      </c>
      <c r="AA568" s="25">
        <f t="shared" si="50"/>
        <v>23350233.5</v>
      </c>
      <c r="AB568" s="26"/>
      <c r="AC568" s="26"/>
      <c r="AD568" s="26"/>
      <c r="AE568" s="26"/>
      <c r="AF568" s="27"/>
      <c r="AG568" s="26"/>
      <c r="AH568" s="26"/>
      <c r="AI568" s="26"/>
      <c r="AJ568" s="26"/>
      <c r="AK568" s="26"/>
      <c r="AL568" s="26"/>
    </row>
    <row r="569" spans="1:39" ht="13" x14ac:dyDescent="0.25">
      <c r="A569" s="173" t="str">
        <f t="shared" ref="A569:A590" si="52">HYPERLINK("C:\Users\chizh\Desktop\ffcell\提取结果.xlsx#'02-关联交易等事项统计表-百花公司-2内部关联交易'!A1","[提取结果.xlsx]02-关联交易等事项统计表-百花公司-2内部关联交易")</f>
        <v>[提取结果.xlsx]02-关联交易等事项统计表-百花公司-2内部关联交易</v>
      </c>
      <c r="B569" s="11">
        <v>566</v>
      </c>
      <c r="C569" s="12" t="str">
        <f t="shared" si="48"/>
        <v>2级-3级</v>
      </c>
      <c r="D569" s="12" t="s">
        <v>29</v>
      </c>
      <c r="E569" s="13" t="s">
        <v>56</v>
      </c>
      <c r="F569" s="12" t="s">
        <v>33</v>
      </c>
      <c r="G569" s="12" t="s">
        <v>165</v>
      </c>
      <c r="H569" s="12"/>
      <c r="I569" s="14" t="s">
        <v>144</v>
      </c>
      <c r="J569" s="16"/>
      <c r="K569" s="15">
        <v>122343.58</v>
      </c>
      <c r="L569" s="16"/>
      <c r="M569" s="16"/>
      <c r="N569" s="17"/>
      <c r="O569" s="89"/>
      <c r="P569" s="90"/>
      <c r="Q569" s="91"/>
      <c r="R569" s="66"/>
      <c r="S569" s="66"/>
      <c r="T569" s="67"/>
      <c r="U569" s="66"/>
      <c r="V569" s="66"/>
      <c r="W569" s="67"/>
      <c r="X569" s="68"/>
      <c r="Y569" s="68"/>
      <c r="Z569" s="69"/>
      <c r="AA569" s="70">
        <f t="shared" ref="AA569:AA590" si="53">ROUND(K569-W569-Z569,2)</f>
        <v>122343.58</v>
      </c>
      <c r="AB569" s="70">
        <f t="shared" ref="AB569:AB590" si="54">ROUND(N569+Q569-T569,2)</f>
        <v>0</v>
      </c>
      <c r="AC569" s="71"/>
      <c r="AD569" s="71"/>
      <c r="AE569" s="71"/>
      <c r="AF569" s="71"/>
      <c r="AG569" s="72"/>
      <c r="AH569" s="71"/>
      <c r="AI569" s="71"/>
      <c r="AJ569" s="71"/>
      <c r="AK569" s="71"/>
      <c r="AL569" s="71"/>
      <c r="AM569" s="71"/>
    </row>
    <row r="570" spans="1:39" ht="13" x14ac:dyDescent="0.25">
      <c r="A570" s="174" t="str">
        <f t="shared" si="52"/>
        <v>[提取结果.xlsx]02-关联交易等事项统计表-百花公司-2内部关联交易</v>
      </c>
      <c r="B570" s="11">
        <v>567</v>
      </c>
      <c r="C570" s="12" t="str">
        <f t="shared" si="48"/>
        <v>2级-4级</v>
      </c>
      <c r="D570" s="12" t="s">
        <v>29</v>
      </c>
      <c r="E570" s="13" t="s">
        <v>56</v>
      </c>
      <c r="F570" s="12" t="s">
        <v>37</v>
      </c>
      <c r="G570" s="12" t="s">
        <v>148</v>
      </c>
      <c r="H570" s="12"/>
      <c r="I570" s="14" t="s">
        <v>144</v>
      </c>
      <c r="J570" s="16"/>
      <c r="K570" s="15">
        <v>2339281.2999999998</v>
      </c>
      <c r="L570" s="16"/>
      <c r="M570" s="16"/>
      <c r="N570" s="17"/>
      <c r="O570" s="89"/>
      <c r="P570" s="90"/>
      <c r="Q570" s="91"/>
      <c r="R570" s="66"/>
      <c r="S570" s="66"/>
      <c r="T570" s="67"/>
      <c r="U570" s="66"/>
      <c r="V570" s="66"/>
      <c r="W570" s="67"/>
      <c r="X570" s="68"/>
      <c r="Y570" s="68"/>
      <c r="Z570" s="69"/>
      <c r="AA570" s="70">
        <f t="shared" si="53"/>
        <v>2339281.2999999998</v>
      </c>
      <c r="AB570" s="70">
        <f t="shared" si="54"/>
        <v>0</v>
      </c>
      <c r="AC570" s="71"/>
      <c r="AD570" s="71"/>
      <c r="AE570" s="71"/>
      <c r="AF570" s="71"/>
      <c r="AG570" s="72"/>
      <c r="AH570" s="71"/>
      <c r="AI570" s="71"/>
      <c r="AJ570" s="71"/>
      <c r="AK570" s="71"/>
      <c r="AL570" s="71"/>
      <c r="AM570" s="71"/>
    </row>
    <row r="571" spans="1:39" ht="13" x14ac:dyDescent="0.25">
      <c r="A571" s="174" t="str">
        <f t="shared" si="52"/>
        <v>[提取结果.xlsx]02-关联交易等事项统计表-百花公司-2内部关联交易</v>
      </c>
      <c r="B571" s="11">
        <v>568</v>
      </c>
      <c r="C571" s="12" t="str">
        <f t="shared" si="48"/>
        <v>2级-3级</v>
      </c>
      <c r="D571" s="12" t="s">
        <v>29</v>
      </c>
      <c r="E571" s="13" t="s">
        <v>56</v>
      </c>
      <c r="F571" s="12" t="s">
        <v>33</v>
      </c>
      <c r="G571" s="12" t="s">
        <v>446</v>
      </c>
      <c r="H571" s="12"/>
      <c r="I571" s="14" t="s">
        <v>144</v>
      </c>
      <c r="J571" s="16"/>
      <c r="K571" s="15">
        <v>2958385.84</v>
      </c>
      <c r="L571" s="16"/>
      <c r="M571" s="16"/>
      <c r="N571" s="17"/>
      <c r="O571" s="89"/>
      <c r="P571" s="90"/>
      <c r="Q571" s="91"/>
      <c r="R571" s="66"/>
      <c r="S571" s="66"/>
      <c r="T571" s="67"/>
      <c r="U571" s="66"/>
      <c r="V571" s="66"/>
      <c r="W571" s="67"/>
      <c r="X571" s="68"/>
      <c r="Y571" s="68"/>
      <c r="Z571" s="69"/>
      <c r="AA571" s="70">
        <f t="shared" si="53"/>
        <v>2958385.84</v>
      </c>
      <c r="AB571" s="70">
        <f t="shared" si="54"/>
        <v>0</v>
      </c>
      <c r="AC571" s="71"/>
      <c r="AD571" s="71"/>
      <c r="AE571" s="71"/>
      <c r="AF571" s="71"/>
      <c r="AG571" s="72"/>
      <c r="AH571" s="71"/>
      <c r="AI571" s="71"/>
      <c r="AJ571" s="71"/>
      <c r="AK571" s="71"/>
      <c r="AL571" s="71"/>
      <c r="AM571" s="71"/>
    </row>
    <row r="572" spans="1:39" ht="13" x14ac:dyDescent="0.25">
      <c r="A572" s="174" t="str">
        <f t="shared" si="52"/>
        <v>[提取结果.xlsx]02-关联交易等事项统计表-百花公司-2内部关联交易</v>
      </c>
      <c r="B572" s="11">
        <v>569</v>
      </c>
      <c r="C572" s="12" t="str">
        <f t="shared" si="48"/>
        <v>2级-2级</v>
      </c>
      <c r="D572" s="12" t="s">
        <v>29</v>
      </c>
      <c r="E572" s="13" t="s">
        <v>56</v>
      </c>
      <c r="F572" s="12" t="s">
        <v>29</v>
      </c>
      <c r="G572" s="12" t="s">
        <v>46</v>
      </c>
      <c r="H572" s="12"/>
      <c r="I572" s="14" t="s">
        <v>144</v>
      </c>
      <c r="J572" s="16"/>
      <c r="K572" s="15">
        <v>53601.74</v>
      </c>
      <c r="L572" s="16"/>
      <c r="M572" s="16"/>
      <c r="N572" s="17"/>
      <c r="O572" s="89"/>
      <c r="P572" s="90"/>
      <c r="Q572" s="91"/>
      <c r="R572" s="66"/>
      <c r="S572" s="66"/>
      <c r="T572" s="67"/>
      <c r="U572" s="66"/>
      <c r="V572" s="66"/>
      <c r="W572" s="67"/>
      <c r="X572" s="68"/>
      <c r="Y572" s="68"/>
      <c r="Z572" s="69"/>
      <c r="AA572" s="70">
        <f t="shared" si="53"/>
        <v>53601.74</v>
      </c>
      <c r="AB572" s="70">
        <f t="shared" si="54"/>
        <v>0</v>
      </c>
      <c r="AC572" s="71"/>
      <c r="AD572" s="71"/>
      <c r="AE572" s="71"/>
      <c r="AF572" s="71"/>
      <c r="AG572" s="72"/>
      <c r="AH572" s="71"/>
      <c r="AI572" s="71"/>
      <c r="AJ572" s="71"/>
      <c r="AK572" s="71"/>
      <c r="AL572" s="71"/>
      <c r="AM572" s="71"/>
    </row>
    <row r="573" spans="1:39" ht="13" x14ac:dyDescent="0.25">
      <c r="A573" s="174" t="str">
        <f t="shared" si="52"/>
        <v>[提取结果.xlsx]02-关联交易等事项统计表-百花公司-2内部关联交易</v>
      </c>
      <c r="B573" s="11">
        <v>570</v>
      </c>
      <c r="C573" s="12" t="str">
        <f t="shared" si="48"/>
        <v>3级-3级</v>
      </c>
      <c r="D573" s="12" t="s">
        <v>33</v>
      </c>
      <c r="E573" s="12" t="s">
        <v>352</v>
      </c>
      <c r="F573" s="12" t="s">
        <v>33</v>
      </c>
      <c r="G573" s="12" t="s">
        <v>117</v>
      </c>
      <c r="H573" s="12"/>
      <c r="I573" s="16"/>
      <c r="J573" s="16"/>
      <c r="K573" s="15"/>
      <c r="L573" s="14" t="s">
        <v>68</v>
      </c>
      <c r="M573" s="16"/>
      <c r="N573" s="17">
        <v>18711.669999999998</v>
      </c>
      <c r="O573" s="89"/>
      <c r="P573" s="89"/>
      <c r="Q573" s="91"/>
      <c r="R573" s="66"/>
      <c r="S573" s="66"/>
      <c r="T573" s="67"/>
      <c r="U573" s="66"/>
      <c r="V573" s="66"/>
      <c r="W573" s="67"/>
      <c r="X573" s="68"/>
      <c r="Y573" s="68"/>
      <c r="Z573" s="69"/>
      <c r="AA573" s="70">
        <f t="shared" si="53"/>
        <v>0</v>
      </c>
      <c r="AB573" s="70">
        <f t="shared" si="54"/>
        <v>18711.669999999998</v>
      </c>
      <c r="AC573" s="71"/>
      <c r="AD573" s="71"/>
      <c r="AE573" s="71"/>
      <c r="AF573" s="71"/>
      <c r="AG573" s="72"/>
      <c r="AH573" s="71"/>
      <c r="AI573" s="71"/>
      <c r="AJ573" s="71"/>
      <c r="AK573" s="71"/>
      <c r="AL573" s="71"/>
      <c r="AM573" s="71"/>
    </row>
    <row r="574" spans="1:39" ht="13" x14ac:dyDescent="0.25">
      <c r="A574" s="174" t="str">
        <f t="shared" si="52"/>
        <v>[提取结果.xlsx]02-关联交易等事项统计表-百花公司-2内部关联交易</v>
      </c>
      <c r="B574" s="11">
        <v>571</v>
      </c>
      <c r="C574" s="12" t="str">
        <f t="shared" si="48"/>
        <v>3级-2级</v>
      </c>
      <c r="D574" s="12" t="s">
        <v>33</v>
      </c>
      <c r="E574" s="12" t="s">
        <v>352</v>
      </c>
      <c r="F574" s="12" t="s">
        <v>29</v>
      </c>
      <c r="G574" s="12" t="s">
        <v>56</v>
      </c>
      <c r="H574" s="12"/>
      <c r="I574" s="16"/>
      <c r="J574" s="16"/>
      <c r="K574" s="15"/>
      <c r="L574" s="14" t="s">
        <v>291</v>
      </c>
      <c r="M574" s="16"/>
      <c r="N574" s="17">
        <v>2114.96</v>
      </c>
      <c r="O574" s="89"/>
      <c r="P574" s="89"/>
      <c r="Q574" s="91"/>
      <c r="R574" s="66"/>
      <c r="S574" s="66"/>
      <c r="T574" s="67"/>
      <c r="U574" s="66"/>
      <c r="V574" s="66"/>
      <c r="W574" s="67"/>
      <c r="X574" s="68"/>
      <c r="Y574" s="68"/>
      <c r="Z574" s="69"/>
      <c r="AA574" s="70">
        <f t="shared" si="53"/>
        <v>0</v>
      </c>
      <c r="AB574" s="70">
        <f t="shared" si="54"/>
        <v>2114.96</v>
      </c>
      <c r="AC574" s="71"/>
      <c r="AD574" s="71"/>
      <c r="AE574" s="71"/>
      <c r="AF574" s="71"/>
      <c r="AG574" s="72"/>
      <c r="AH574" s="71"/>
      <c r="AI574" s="71"/>
      <c r="AJ574" s="71"/>
      <c r="AK574" s="71"/>
      <c r="AL574" s="71"/>
      <c r="AM574" s="71"/>
    </row>
    <row r="575" spans="1:39" ht="13" x14ac:dyDescent="0.25">
      <c r="A575" s="174" t="str">
        <f t="shared" si="52"/>
        <v>[提取结果.xlsx]02-关联交易等事项统计表-百花公司-2内部关联交易</v>
      </c>
      <c r="B575" s="11">
        <v>572</v>
      </c>
      <c r="C575" s="12" t="str">
        <f t="shared" si="48"/>
        <v>2级-3级</v>
      </c>
      <c r="D575" s="12" t="s">
        <v>29</v>
      </c>
      <c r="E575" s="13" t="s">
        <v>56</v>
      </c>
      <c r="F575" s="12" t="s">
        <v>33</v>
      </c>
      <c r="G575" s="12" t="s">
        <v>333</v>
      </c>
      <c r="H575" s="12"/>
      <c r="I575" s="16"/>
      <c r="J575" s="16"/>
      <c r="K575" s="15"/>
      <c r="L575" s="14" t="s">
        <v>68</v>
      </c>
      <c r="M575" s="14" t="s">
        <v>476</v>
      </c>
      <c r="N575" s="17">
        <f>2817435.12+52291.43</f>
        <v>2869726.5500000003</v>
      </c>
      <c r="O575" s="89"/>
      <c r="P575" s="89"/>
      <c r="Q575" s="91"/>
      <c r="R575" s="66"/>
      <c r="S575" s="66"/>
      <c r="T575" s="67"/>
      <c r="U575" s="66"/>
      <c r="V575" s="66"/>
      <c r="W575" s="67"/>
      <c r="X575" s="68"/>
      <c r="Y575" s="68"/>
      <c r="Z575" s="69"/>
      <c r="AA575" s="70">
        <f t="shared" si="53"/>
        <v>0</v>
      </c>
      <c r="AB575" s="70">
        <f t="shared" si="54"/>
        <v>2869726.55</v>
      </c>
      <c r="AC575" s="71"/>
      <c r="AD575" s="71"/>
      <c r="AE575" s="71"/>
      <c r="AF575" s="71"/>
      <c r="AG575" s="72"/>
      <c r="AH575" s="71"/>
      <c r="AI575" s="71"/>
      <c r="AJ575" s="71"/>
      <c r="AK575" s="71"/>
      <c r="AL575" s="71"/>
      <c r="AM575" s="71"/>
    </row>
    <row r="576" spans="1:39" ht="14" x14ac:dyDescent="0.25">
      <c r="A576" s="174" t="str">
        <f t="shared" si="52"/>
        <v>[提取结果.xlsx]02-关联交易等事项统计表-百花公司-2内部关联交易</v>
      </c>
      <c r="B576" s="11">
        <v>573</v>
      </c>
      <c r="C576" s="12" t="str">
        <f t="shared" si="48"/>
        <v>2级-3级</v>
      </c>
      <c r="D576" s="12" t="s">
        <v>29</v>
      </c>
      <c r="E576" s="13" t="s">
        <v>56</v>
      </c>
      <c r="F576" s="12" t="s">
        <v>33</v>
      </c>
      <c r="G576" s="12" t="s">
        <v>117</v>
      </c>
      <c r="H576" s="113"/>
      <c r="I576" s="16"/>
      <c r="J576" s="16"/>
      <c r="K576" s="15"/>
      <c r="L576" s="16" t="s">
        <v>68</v>
      </c>
      <c r="M576" s="14" t="s">
        <v>477</v>
      </c>
      <c r="N576" s="17">
        <v>31042.76</v>
      </c>
      <c r="O576" s="89"/>
      <c r="P576" s="89"/>
      <c r="Q576" s="91"/>
      <c r="R576" s="66"/>
      <c r="S576" s="66"/>
      <c r="T576" s="67"/>
      <c r="U576" s="66"/>
      <c r="V576" s="66"/>
      <c r="W576" s="67"/>
      <c r="X576" s="68"/>
      <c r="Y576" s="68"/>
      <c r="Z576" s="69"/>
      <c r="AA576" s="70">
        <f t="shared" si="53"/>
        <v>0</v>
      </c>
      <c r="AB576" s="70">
        <f t="shared" si="54"/>
        <v>31042.76</v>
      </c>
      <c r="AC576" s="71"/>
      <c r="AD576" s="71"/>
      <c r="AE576" s="71"/>
      <c r="AF576" s="71"/>
      <c r="AG576" s="72"/>
      <c r="AH576" s="71"/>
      <c r="AI576" s="71"/>
      <c r="AJ576" s="71"/>
      <c r="AK576" s="71"/>
      <c r="AL576" s="71"/>
      <c r="AM576" s="71"/>
    </row>
    <row r="577" spans="1:39" ht="14" x14ac:dyDescent="0.25">
      <c r="A577" s="174" t="str">
        <f t="shared" si="52"/>
        <v>[提取结果.xlsx]02-关联交易等事项统计表-百花公司-2内部关联交易</v>
      </c>
      <c r="B577" s="11">
        <v>574</v>
      </c>
      <c r="C577" s="12" t="str">
        <f t="shared" si="48"/>
        <v>2级-4级</v>
      </c>
      <c r="D577" s="12" t="s">
        <v>29</v>
      </c>
      <c r="E577" s="13" t="s">
        <v>56</v>
      </c>
      <c r="F577" s="12" t="s">
        <v>37</v>
      </c>
      <c r="G577" s="12" t="s">
        <v>148</v>
      </c>
      <c r="H577" s="113"/>
      <c r="I577" s="16"/>
      <c r="J577" s="16"/>
      <c r="K577" s="15"/>
      <c r="L577" s="16" t="s">
        <v>68</v>
      </c>
      <c r="M577" s="14" t="s">
        <v>478</v>
      </c>
      <c r="N577" s="17">
        <v>42359.3</v>
      </c>
      <c r="O577" s="89"/>
      <c r="P577" s="89"/>
      <c r="Q577" s="91"/>
      <c r="R577" s="66"/>
      <c r="S577" s="66"/>
      <c r="T577" s="67"/>
      <c r="U577" s="66"/>
      <c r="V577" s="66"/>
      <c r="W577" s="67"/>
      <c r="X577" s="68"/>
      <c r="Y577" s="68"/>
      <c r="Z577" s="69"/>
      <c r="AA577" s="70">
        <f t="shared" si="53"/>
        <v>0</v>
      </c>
      <c r="AB577" s="70">
        <f t="shared" si="54"/>
        <v>42359.3</v>
      </c>
      <c r="AC577" s="71"/>
      <c r="AD577" s="71"/>
      <c r="AE577" s="71"/>
      <c r="AF577" s="71"/>
      <c r="AG577" s="72"/>
      <c r="AH577" s="71"/>
      <c r="AI577" s="71"/>
      <c r="AJ577" s="71"/>
      <c r="AK577" s="71"/>
      <c r="AL577" s="71"/>
      <c r="AM577" s="71"/>
    </row>
    <row r="578" spans="1:39" ht="14" x14ac:dyDescent="0.25">
      <c r="A578" s="174" t="str">
        <f t="shared" si="52"/>
        <v>[提取结果.xlsx]02-关联交易等事项统计表-百花公司-2内部关联交易</v>
      </c>
      <c r="B578" s="11">
        <v>575</v>
      </c>
      <c r="C578" s="12" t="str">
        <f t="shared" si="48"/>
        <v>2级-2级</v>
      </c>
      <c r="D578" s="12" t="s">
        <v>29</v>
      </c>
      <c r="E578" s="13" t="s">
        <v>56</v>
      </c>
      <c r="F578" s="12" t="s">
        <v>29</v>
      </c>
      <c r="G578" s="12" t="s">
        <v>57</v>
      </c>
      <c r="H578" s="113"/>
      <c r="I578" s="16"/>
      <c r="J578" s="16"/>
      <c r="K578" s="15"/>
      <c r="L578" s="14" t="s">
        <v>68</v>
      </c>
      <c r="M578" s="114" t="s">
        <v>479</v>
      </c>
      <c r="N578" s="179">
        <v>137885</v>
      </c>
      <c r="O578" s="89"/>
      <c r="P578" s="89"/>
      <c r="Q578" s="91"/>
      <c r="R578" s="66"/>
      <c r="S578" s="66"/>
      <c r="T578" s="67"/>
      <c r="U578" s="66"/>
      <c r="V578" s="66"/>
      <c r="W578" s="67"/>
      <c r="X578" s="68"/>
      <c r="Y578" s="68"/>
      <c r="Z578" s="69"/>
      <c r="AA578" s="70">
        <f t="shared" si="53"/>
        <v>0</v>
      </c>
      <c r="AB578" s="70">
        <f t="shared" si="54"/>
        <v>137885</v>
      </c>
      <c r="AC578" s="71"/>
      <c r="AD578" s="71"/>
      <c r="AE578" s="71"/>
      <c r="AF578" s="71"/>
      <c r="AG578" s="72"/>
      <c r="AH578" s="71"/>
      <c r="AI578" s="71"/>
      <c r="AJ578" s="71"/>
      <c r="AK578" s="71"/>
      <c r="AL578" s="71"/>
      <c r="AM578" s="71"/>
    </row>
    <row r="579" spans="1:39" ht="14" x14ac:dyDescent="0.25">
      <c r="A579" s="174" t="str">
        <f t="shared" si="52"/>
        <v>[提取结果.xlsx]02-关联交易等事项统计表-百花公司-2内部关联交易</v>
      </c>
      <c r="B579" s="11">
        <v>576</v>
      </c>
      <c r="C579" s="12" t="str">
        <f t="shared" si="48"/>
        <v>2级-4级</v>
      </c>
      <c r="D579" s="12" t="s">
        <v>29</v>
      </c>
      <c r="E579" s="13" t="s">
        <v>56</v>
      </c>
      <c r="F579" s="12" t="s">
        <v>37</v>
      </c>
      <c r="G579" s="12" t="s">
        <v>42</v>
      </c>
      <c r="H579" s="113"/>
      <c r="I579" s="16"/>
      <c r="J579" s="16"/>
      <c r="K579" s="15"/>
      <c r="L579" s="14" t="s">
        <v>68</v>
      </c>
      <c r="M579" s="116" t="s">
        <v>256</v>
      </c>
      <c r="N579" s="17">
        <v>2377981.6800000002</v>
      </c>
      <c r="O579" s="89"/>
      <c r="P579" s="89"/>
      <c r="Q579" s="91"/>
      <c r="R579" s="66"/>
      <c r="S579" s="66"/>
      <c r="T579" s="67"/>
      <c r="U579" s="66"/>
      <c r="V579" s="66"/>
      <c r="W579" s="67"/>
      <c r="X579" s="68"/>
      <c r="Y579" s="68"/>
      <c r="Z579" s="69"/>
      <c r="AA579" s="70">
        <f t="shared" si="53"/>
        <v>0</v>
      </c>
      <c r="AB579" s="70">
        <f t="shared" si="54"/>
        <v>2377981.6800000002</v>
      </c>
      <c r="AC579" s="71"/>
      <c r="AD579" s="71"/>
      <c r="AE579" s="71"/>
      <c r="AF579" s="71"/>
      <c r="AG579" s="72"/>
      <c r="AH579" s="71"/>
      <c r="AI579" s="71"/>
      <c r="AJ579" s="71"/>
      <c r="AK579" s="71"/>
      <c r="AL579" s="71"/>
      <c r="AM579" s="71"/>
    </row>
    <row r="580" spans="1:39" ht="14" x14ac:dyDescent="0.25">
      <c r="A580" s="174" t="str">
        <f t="shared" si="52"/>
        <v>[提取结果.xlsx]02-关联交易等事项统计表-百花公司-2内部关联交易</v>
      </c>
      <c r="B580" s="11">
        <v>577</v>
      </c>
      <c r="C580" s="12" t="str">
        <f t="shared" ref="C580:C590" si="55">TEXT(D580,"000")&amp;"-"&amp;TEXT(F580,"000")</f>
        <v>2级-3级</v>
      </c>
      <c r="D580" s="12" t="s">
        <v>29</v>
      </c>
      <c r="E580" s="13" t="s">
        <v>56</v>
      </c>
      <c r="F580" s="12" t="s">
        <v>33</v>
      </c>
      <c r="G580" s="12" t="s">
        <v>446</v>
      </c>
      <c r="H580" s="113"/>
      <c r="I580" s="16"/>
      <c r="J580" s="16"/>
      <c r="K580" s="15"/>
      <c r="L580" s="14" t="s">
        <v>68</v>
      </c>
      <c r="M580" s="116" t="s">
        <v>256</v>
      </c>
      <c r="N580" s="17">
        <v>2937607.26</v>
      </c>
      <c r="O580" s="89"/>
      <c r="P580" s="89"/>
      <c r="Q580" s="91"/>
      <c r="R580" s="66"/>
      <c r="S580" s="66"/>
      <c r="T580" s="67"/>
      <c r="U580" s="66"/>
      <c r="V580" s="66"/>
      <c r="W580" s="67"/>
      <c r="X580" s="68"/>
      <c r="Y580" s="68"/>
      <c r="Z580" s="69"/>
      <c r="AA580" s="70">
        <f t="shared" si="53"/>
        <v>0</v>
      </c>
      <c r="AB580" s="70">
        <f t="shared" si="54"/>
        <v>2937607.26</v>
      </c>
      <c r="AC580" s="71"/>
      <c r="AD580" s="71"/>
      <c r="AE580" s="71"/>
      <c r="AF580" s="71"/>
      <c r="AG580" s="72"/>
      <c r="AH580" s="71"/>
      <c r="AI580" s="71"/>
      <c r="AJ580" s="71"/>
      <c r="AK580" s="71"/>
      <c r="AL580" s="71"/>
      <c r="AM580" s="71"/>
    </row>
    <row r="581" spans="1:39" ht="14" x14ac:dyDescent="0.25">
      <c r="A581" s="174" t="str">
        <f t="shared" si="52"/>
        <v>[提取结果.xlsx]02-关联交易等事项统计表-百花公司-2内部关联交易</v>
      </c>
      <c r="B581" s="11">
        <v>578</v>
      </c>
      <c r="C581" s="12" t="str">
        <f t="shared" si="55"/>
        <v>2级-3级</v>
      </c>
      <c r="D581" s="12" t="s">
        <v>29</v>
      </c>
      <c r="E581" s="13" t="s">
        <v>56</v>
      </c>
      <c r="F581" s="12" t="s">
        <v>33</v>
      </c>
      <c r="G581" s="12" t="s">
        <v>446</v>
      </c>
      <c r="H581" s="113"/>
      <c r="I581" s="16"/>
      <c r="J581" s="16"/>
      <c r="K581" s="15"/>
      <c r="L581" s="14" t="s">
        <v>68</v>
      </c>
      <c r="M581" s="14" t="s">
        <v>480</v>
      </c>
      <c r="N581" s="17">
        <v>1032370.34</v>
      </c>
      <c r="O581" s="89"/>
      <c r="P581" s="89"/>
      <c r="Q581" s="91"/>
      <c r="R581" s="66"/>
      <c r="S581" s="66"/>
      <c r="T581" s="67"/>
      <c r="U581" s="66"/>
      <c r="V581" s="66"/>
      <c r="W581" s="67"/>
      <c r="X581" s="68"/>
      <c r="Y581" s="68"/>
      <c r="Z581" s="69"/>
      <c r="AA581" s="70">
        <f t="shared" si="53"/>
        <v>0</v>
      </c>
      <c r="AB581" s="70">
        <f t="shared" si="54"/>
        <v>1032370.34</v>
      </c>
      <c r="AC581" s="71"/>
      <c r="AD581" s="71"/>
      <c r="AE581" s="71"/>
      <c r="AF581" s="71"/>
      <c r="AG581" s="72"/>
      <c r="AH581" s="71"/>
      <c r="AI581" s="71"/>
      <c r="AJ581" s="71"/>
      <c r="AK581" s="71"/>
      <c r="AL581" s="71"/>
      <c r="AM581" s="71"/>
    </row>
    <row r="582" spans="1:39" ht="14" x14ac:dyDescent="0.25">
      <c r="A582" s="174" t="str">
        <f t="shared" si="52"/>
        <v>[提取结果.xlsx]02-关联交易等事项统计表-百花公司-2内部关联交易</v>
      </c>
      <c r="B582" s="11">
        <v>579</v>
      </c>
      <c r="C582" s="12" t="str">
        <f t="shared" si="55"/>
        <v>2级-3级</v>
      </c>
      <c r="D582" s="12" t="s">
        <v>29</v>
      </c>
      <c r="E582" s="13" t="s">
        <v>56</v>
      </c>
      <c r="F582" s="12" t="s">
        <v>33</v>
      </c>
      <c r="G582" s="12" t="s">
        <v>481</v>
      </c>
      <c r="H582" s="113"/>
      <c r="I582" s="16"/>
      <c r="J582" s="16"/>
      <c r="K582" s="15"/>
      <c r="L582" s="14" t="s">
        <v>68</v>
      </c>
      <c r="M582" s="14" t="s">
        <v>482</v>
      </c>
      <c r="N582" s="17">
        <f>341348.51+6401.73</f>
        <v>347750.24</v>
      </c>
      <c r="O582" s="89"/>
      <c r="P582" s="90"/>
      <c r="Q582" s="91"/>
      <c r="R582" s="66"/>
      <c r="S582" s="66"/>
      <c r="T582" s="67"/>
      <c r="U582" s="66"/>
      <c r="V582" s="66"/>
      <c r="W582" s="67"/>
      <c r="X582" s="68"/>
      <c r="Y582" s="68"/>
      <c r="Z582" s="69"/>
      <c r="AA582" s="70">
        <f t="shared" si="53"/>
        <v>0</v>
      </c>
      <c r="AB582" s="70">
        <f t="shared" si="54"/>
        <v>347750.24</v>
      </c>
      <c r="AC582" s="71"/>
      <c r="AD582" s="71"/>
      <c r="AE582" s="71"/>
      <c r="AF582" s="71"/>
      <c r="AG582" s="72"/>
      <c r="AH582" s="71"/>
      <c r="AI582" s="71"/>
      <c r="AJ582" s="71"/>
      <c r="AK582" s="71"/>
      <c r="AL582" s="71"/>
      <c r="AM582" s="71"/>
    </row>
    <row r="583" spans="1:39" ht="14" x14ac:dyDescent="0.25">
      <c r="A583" s="174" t="str">
        <f t="shared" si="52"/>
        <v>[提取结果.xlsx]02-关联交易等事项统计表-百花公司-2内部关联交易</v>
      </c>
      <c r="B583" s="11">
        <v>580</v>
      </c>
      <c r="C583" s="12" t="str">
        <f t="shared" si="55"/>
        <v>2级-3级</v>
      </c>
      <c r="D583" s="12" t="s">
        <v>29</v>
      </c>
      <c r="E583" s="13" t="s">
        <v>56</v>
      </c>
      <c r="F583" s="12" t="s">
        <v>33</v>
      </c>
      <c r="G583" s="12" t="s">
        <v>146</v>
      </c>
      <c r="H583" s="113"/>
      <c r="I583" s="16"/>
      <c r="J583" s="16"/>
      <c r="K583" s="15"/>
      <c r="L583" s="14" t="s">
        <v>68</v>
      </c>
      <c r="M583" s="14" t="s">
        <v>483</v>
      </c>
      <c r="N583" s="17">
        <v>20761.7</v>
      </c>
      <c r="O583" s="89"/>
      <c r="P583" s="90"/>
      <c r="Q583" s="91"/>
      <c r="R583" s="66"/>
      <c r="S583" s="66"/>
      <c r="T583" s="67"/>
      <c r="U583" s="66"/>
      <c r="V583" s="66"/>
      <c r="W583" s="67"/>
      <c r="X583" s="68"/>
      <c r="Y583" s="68"/>
      <c r="Z583" s="69"/>
      <c r="AA583" s="70">
        <f t="shared" si="53"/>
        <v>0</v>
      </c>
      <c r="AB583" s="70">
        <f t="shared" si="54"/>
        <v>20761.7</v>
      </c>
      <c r="AC583" s="71"/>
      <c r="AD583" s="71"/>
      <c r="AE583" s="71"/>
      <c r="AF583" s="71"/>
      <c r="AG583" s="72"/>
      <c r="AH583" s="71"/>
      <c r="AI583" s="71"/>
      <c r="AJ583" s="71"/>
      <c r="AK583" s="71"/>
      <c r="AL583" s="71"/>
      <c r="AM583" s="71"/>
    </row>
    <row r="584" spans="1:39" ht="14" x14ac:dyDescent="0.25">
      <c r="A584" s="174" t="str">
        <f t="shared" si="52"/>
        <v>[提取结果.xlsx]02-关联交易等事项统计表-百花公司-2内部关联交易</v>
      </c>
      <c r="B584" s="11">
        <v>581</v>
      </c>
      <c r="C584" s="12" t="str">
        <f t="shared" si="55"/>
        <v>2级-3级</v>
      </c>
      <c r="D584" s="12" t="s">
        <v>29</v>
      </c>
      <c r="E584" s="13" t="s">
        <v>56</v>
      </c>
      <c r="F584" s="12" t="s">
        <v>33</v>
      </c>
      <c r="G584" s="12" t="s">
        <v>112</v>
      </c>
      <c r="H584" s="113"/>
      <c r="I584" s="16"/>
      <c r="J584" s="16"/>
      <c r="K584" s="15"/>
      <c r="L584" s="14" t="s">
        <v>68</v>
      </c>
      <c r="M584" s="14" t="s">
        <v>484</v>
      </c>
      <c r="N584" s="179">
        <v>463.4</v>
      </c>
      <c r="O584" s="89"/>
      <c r="P584" s="89"/>
      <c r="Q584" s="91"/>
      <c r="R584" s="66"/>
      <c r="S584" s="66"/>
      <c r="T584" s="67"/>
      <c r="U584" s="66"/>
      <c r="V584" s="66"/>
      <c r="W584" s="67"/>
      <c r="X584" s="68"/>
      <c r="Y584" s="68"/>
      <c r="Z584" s="69"/>
      <c r="AA584" s="70">
        <f t="shared" si="53"/>
        <v>0</v>
      </c>
      <c r="AB584" s="70">
        <f t="shared" si="54"/>
        <v>463.4</v>
      </c>
      <c r="AC584" s="71"/>
      <c r="AD584" s="71"/>
      <c r="AE584" s="71"/>
      <c r="AF584" s="71"/>
      <c r="AG584" s="72"/>
      <c r="AH584" s="71"/>
      <c r="AI584" s="71"/>
      <c r="AJ584" s="71"/>
      <c r="AK584" s="71"/>
      <c r="AL584" s="71"/>
      <c r="AM584" s="71"/>
    </row>
    <row r="585" spans="1:39" ht="14" x14ac:dyDescent="0.25">
      <c r="A585" s="174" t="str">
        <f t="shared" si="52"/>
        <v>[提取结果.xlsx]02-关联交易等事项统计表-百花公司-2内部关联交易</v>
      </c>
      <c r="B585" s="11">
        <v>582</v>
      </c>
      <c r="C585" s="12" t="str">
        <f t="shared" si="55"/>
        <v>2级-2级</v>
      </c>
      <c r="D585" s="12" t="s">
        <v>29</v>
      </c>
      <c r="E585" s="13" t="s">
        <v>56</v>
      </c>
      <c r="F585" s="12" t="s">
        <v>29</v>
      </c>
      <c r="G585" s="12" t="s">
        <v>158</v>
      </c>
      <c r="H585" s="113"/>
      <c r="I585" s="16"/>
      <c r="J585" s="16"/>
      <c r="K585" s="15"/>
      <c r="L585" s="14" t="s">
        <v>68</v>
      </c>
      <c r="M585" s="14" t="s">
        <v>484</v>
      </c>
      <c r="N585" s="179">
        <v>176</v>
      </c>
      <c r="O585" s="89"/>
      <c r="P585" s="89"/>
      <c r="Q585" s="91"/>
      <c r="R585" s="66"/>
      <c r="S585" s="66"/>
      <c r="T585" s="67"/>
      <c r="U585" s="66"/>
      <c r="V585" s="66"/>
      <c r="W585" s="67"/>
      <c r="X585" s="68"/>
      <c r="Y585" s="68"/>
      <c r="Z585" s="69"/>
      <c r="AA585" s="70">
        <f t="shared" si="53"/>
        <v>0</v>
      </c>
      <c r="AB585" s="70">
        <f t="shared" si="54"/>
        <v>176</v>
      </c>
      <c r="AC585" s="71"/>
      <c r="AD585" s="71"/>
      <c r="AE585" s="71"/>
      <c r="AF585" s="71"/>
      <c r="AG585" s="72"/>
      <c r="AH585" s="71"/>
      <c r="AI585" s="71"/>
      <c r="AJ585" s="71"/>
      <c r="AK585" s="71"/>
      <c r="AL585" s="71"/>
      <c r="AM585" s="71"/>
    </row>
    <row r="586" spans="1:39" ht="14" x14ac:dyDescent="0.25">
      <c r="A586" s="174" t="str">
        <f t="shared" si="52"/>
        <v>[提取结果.xlsx]02-关联交易等事项统计表-百花公司-2内部关联交易</v>
      </c>
      <c r="B586" s="11">
        <v>583</v>
      </c>
      <c r="C586" s="12" t="str">
        <f t="shared" si="55"/>
        <v>2级-2级</v>
      </c>
      <c r="D586" s="12" t="s">
        <v>29</v>
      </c>
      <c r="E586" s="13" t="s">
        <v>56</v>
      </c>
      <c r="F586" s="12" t="s">
        <v>29</v>
      </c>
      <c r="G586" s="12" t="s">
        <v>46</v>
      </c>
      <c r="H586" s="113"/>
      <c r="I586" s="16"/>
      <c r="J586" s="16"/>
      <c r="K586" s="15"/>
      <c r="L586" s="14" t="s">
        <v>68</v>
      </c>
      <c r="M586" s="14" t="s">
        <v>484</v>
      </c>
      <c r="N586" s="179">
        <v>486.4</v>
      </c>
      <c r="O586" s="89"/>
      <c r="P586" s="89"/>
      <c r="Q586" s="91"/>
      <c r="R586" s="66"/>
      <c r="S586" s="66"/>
      <c r="T586" s="67"/>
      <c r="U586" s="66"/>
      <c r="V586" s="66"/>
      <c r="W586" s="67"/>
      <c r="X586" s="68"/>
      <c r="Y586" s="68"/>
      <c r="Z586" s="69"/>
      <c r="AA586" s="70">
        <f t="shared" si="53"/>
        <v>0</v>
      </c>
      <c r="AB586" s="70">
        <f t="shared" si="54"/>
        <v>486.4</v>
      </c>
      <c r="AC586" s="71"/>
      <c r="AD586" s="71"/>
      <c r="AE586" s="71"/>
      <c r="AF586" s="71"/>
      <c r="AG586" s="72"/>
      <c r="AH586" s="71"/>
      <c r="AI586" s="71"/>
      <c r="AJ586" s="71"/>
      <c r="AK586" s="71"/>
      <c r="AL586" s="71"/>
      <c r="AM586" s="71"/>
    </row>
    <row r="587" spans="1:39" ht="14" x14ac:dyDescent="0.25">
      <c r="A587" s="174" t="str">
        <f t="shared" si="52"/>
        <v>[提取结果.xlsx]02-关联交易等事项统计表-百花公司-2内部关联交易</v>
      </c>
      <c r="B587" s="11">
        <v>584</v>
      </c>
      <c r="C587" s="12" t="str">
        <f t="shared" si="55"/>
        <v>2级-2级</v>
      </c>
      <c r="D587" s="12" t="s">
        <v>29</v>
      </c>
      <c r="E587" s="13" t="s">
        <v>56</v>
      </c>
      <c r="F587" s="12" t="s">
        <v>29</v>
      </c>
      <c r="G587" s="12" t="s">
        <v>44</v>
      </c>
      <c r="H587" s="113"/>
      <c r="I587" s="16"/>
      <c r="J587" s="16"/>
      <c r="K587" s="15"/>
      <c r="L587" s="14" t="s">
        <v>68</v>
      </c>
      <c r="M587" s="14" t="s">
        <v>484</v>
      </c>
      <c r="N587" s="179">
        <v>224</v>
      </c>
      <c r="O587" s="89"/>
      <c r="P587" s="89"/>
      <c r="Q587" s="91"/>
      <c r="R587" s="66"/>
      <c r="S587" s="66"/>
      <c r="T587" s="67"/>
      <c r="U587" s="66"/>
      <c r="V587" s="66"/>
      <c r="W587" s="67"/>
      <c r="X587" s="68"/>
      <c r="Y587" s="68"/>
      <c r="Z587" s="69"/>
      <c r="AA587" s="70">
        <f t="shared" si="53"/>
        <v>0</v>
      </c>
      <c r="AB587" s="70">
        <f t="shared" si="54"/>
        <v>224</v>
      </c>
      <c r="AC587" s="71"/>
      <c r="AD587" s="71"/>
      <c r="AE587" s="71"/>
      <c r="AF587" s="71"/>
      <c r="AG587" s="72"/>
      <c r="AH587" s="71"/>
      <c r="AI587" s="71"/>
      <c r="AJ587" s="71"/>
      <c r="AK587" s="71"/>
      <c r="AL587" s="71"/>
      <c r="AM587" s="71"/>
    </row>
    <row r="588" spans="1:39" ht="14" x14ac:dyDescent="0.25">
      <c r="A588" s="174" t="str">
        <f t="shared" si="52"/>
        <v>[提取结果.xlsx]02-关联交易等事项统计表-百花公司-2内部关联交易</v>
      </c>
      <c r="B588" s="11">
        <v>585</v>
      </c>
      <c r="C588" s="12" t="str">
        <f t="shared" si="55"/>
        <v>2级-1级</v>
      </c>
      <c r="D588" s="12" t="s">
        <v>29</v>
      </c>
      <c r="E588" s="13" t="s">
        <v>56</v>
      </c>
      <c r="F588" s="12" t="s">
        <v>27</v>
      </c>
      <c r="G588" s="12" t="s">
        <v>28</v>
      </c>
      <c r="H588" s="113"/>
      <c r="I588" s="16"/>
      <c r="J588" s="16"/>
      <c r="K588" s="15"/>
      <c r="L588" s="14" t="s">
        <v>68</v>
      </c>
      <c r="M588" s="117" t="s">
        <v>485</v>
      </c>
      <c r="N588" s="179">
        <v>1750000</v>
      </c>
      <c r="O588" s="89"/>
      <c r="P588" s="89"/>
      <c r="Q588" s="91"/>
      <c r="R588" s="66"/>
      <c r="S588" s="66"/>
      <c r="T588" s="67"/>
      <c r="U588" s="66"/>
      <c r="V588" s="66"/>
      <c r="W588" s="67"/>
      <c r="X588" s="68"/>
      <c r="Y588" s="68"/>
      <c r="Z588" s="69"/>
      <c r="AA588" s="70">
        <f t="shared" si="53"/>
        <v>0</v>
      </c>
      <c r="AB588" s="70">
        <f t="shared" si="54"/>
        <v>1750000</v>
      </c>
      <c r="AC588" s="71"/>
      <c r="AD588" s="71"/>
      <c r="AE588" s="71"/>
      <c r="AF588" s="71"/>
      <c r="AG588" s="72"/>
      <c r="AH588" s="71"/>
      <c r="AI588" s="71"/>
      <c r="AJ588" s="71"/>
      <c r="AK588" s="71"/>
      <c r="AL588" s="71"/>
      <c r="AM588" s="71"/>
    </row>
    <row r="589" spans="1:39" ht="14" x14ac:dyDescent="0.25">
      <c r="A589" s="174" t="str">
        <f t="shared" si="52"/>
        <v>[提取结果.xlsx]02-关联交易等事项统计表-百花公司-2内部关联交易</v>
      </c>
      <c r="B589" s="11">
        <v>586</v>
      </c>
      <c r="C589" s="12" t="str">
        <f t="shared" si="55"/>
        <v>2级-1级</v>
      </c>
      <c r="D589" s="12" t="s">
        <v>29</v>
      </c>
      <c r="E589" s="13" t="s">
        <v>56</v>
      </c>
      <c r="F589" s="12" t="s">
        <v>27</v>
      </c>
      <c r="G589" s="12" t="s">
        <v>28</v>
      </c>
      <c r="H589" s="113"/>
      <c r="I589" s="16"/>
      <c r="J589" s="16"/>
      <c r="K589" s="15"/>
      <c r="L589" s="14" t="s">
        <v>68</v>
      </c>
      <c r="M589" s="117" t="s">
        <v>486</v>
      </c>
      <c r="N589" s="118">
        <v>4547.17</v>
      </c>
      <c r="O589" s="89"/>
      <c r="P589" s="89"/>
      <c r="Q589" s="91"/>
      <c r="R589" s="66"/>
      <c r="S589" s="66"/>
      <c r="T589" s="67"/>
      <c r="U589" s="66"/>
      <c r="V589" s="66"/>
      <c r="W589" s="67"/>
      <c r="X589" s="68"/>
      <c r="Y589" s="68"/>
      <c r="Z589" s="69"/>
      <c r="AA589" s="70">
        <f t="shared" si="53"/>
        <v>0</v>
      </c>
      <c r="AB589" s="70">
        <f t="shared" si="54"/>
        <v>4547.17</v>
      </c>
      <c r="AC589" s="71"/>
      <c r="AD589" s="71"/>
      <c r="AE589" s="71"/>
      <c r="AF589" s="71"/>
      <c r="AG589" s="72"/>
      <c r="AH589" s="71"/>
      <c r="AI589" s="71"/>
      <c r="AJ589" s="71"/>
      <c r="AK589" s="71"/>
      <c r="AL589" s="71"/>
      <c r="AM589" s="71"/>
    </row>
    <row r="590" spans="1:39" ht="14" x14ac:dyDescent="0.25">
      <c r="A590" s="174" t="str">
        <f t="shared" si="52"/>
        <v>[提取结果.xlsx]02-关联交易等事项统计表-百花公司-2内部关联交易</v>
      </c>
      <c r="B590" s="11">
        <v>587</v>
      </c>
      <c r="C590" s="12" t="str">
        <f t="shared" si="55"/>
        <v>2级-2级</v>
      </c>
      <c r="D590" s="12" t="s">
        <v>29</v>
      </c>
      <c r="E590" s="13" t="s">
        <v>56</v>
      </c>
      <c r="F590" s="12" t="s">
        <v>29</v>
      </c>
      <c r="G590" s="12" t="s">
        <v>54</v>
      </c>
      <c r="H590" s="113"/>
      <c r="I590" s="16"/>
      <c r="J590" s="16"/>
      <c r="K590" s="15"/>
      <c r="L590" s="14" t="s">
        <v>68</v>
      </c>
      <c r="M590" s="14" t="s">
        <v>487</v>
      </c>
      <c r="N590" s="180">
        <v>4000</v>
      </c>
      <c r="O590" s="89"/>
      <c r="P590" s="89"/>
      <c r="Q590" s="91"/>
      <c r="R590" s="66"/>
      <c r="S590" s="66"/>
      <c r="T590" s="67"/>
      <c r="U590" s="66"/>
      <c r="V590" s="66"/>
      <c r="W590" s="67"/>
      <c r="X590" s="68"/>
      <c r="Y590" s="68"/>
      <c r="Z590" s="69"/>
      <c r="AA590" s="70">
        <f t="shared" si="53"/>
        <v>0</v>
      </c>
      <c r="AB590" s="70">
        <f t="shared" si="54"/>
        <v>4000</v>
      </c>
      <c r="AC590" s="71"/>
      <c r="AD590" s="71"/>
      <c r="AE590" s="71"/>
      <c r="AF590" s="71"/>
      <c r="AG590" s="72"/>
      <c r="AH590" s="71"/>
      <c r="AI590" s="71"/>
      <c r="AJ590" s="71"/>
      <c r="AK590" s="71"/>
      <c r="AL590" s="71"/>
      <c r="AM590" s="71"/>
    </row>
    <row r="591" spans="1:39" ht="13" x14ac:dyDescent="0.25">
      <c r="A591" s="173" t="str">
        <f t="shared" ref="A591:A654" si="56"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591" s="11">
        <v>588</v>
      </c>
      <c r="C591" s="12" t="s">
        <v>496</v>
      </c>
      <c r="D591" s="12" t="s">
        <v>33</v>
      </c>
      <c r="E591" s="12" t="s">
        <v>463</v>
      </c>
      <c r="F591" s="12" t="s">
        <v>33</v>
      </c>
      <c r="G591" s="12" t="s">
        <v>112</v>
      </c>
      <c r="H591" s="16" t="s">
        <v>275</v>
      </c>
      <c r="I591" s="16"/>
      <c r="J591" s="15">
        <v>1240592.1299999999</v>
      </c>
      <c r="K591" s="16"/>
      <c r="L591" s="16"/>
      <c r="M591" s="17"/>
      <c r="N591" s="89"/>
      <c r="O591" s="90"/>
      <c r="P591" s="91"/>
      <c r="Q591" s="21"/>
      <c r="R591" s="21"/>
      <c r="S591" s="22"/>
      <c r="T591" s="21"/>
      <c r="U591" s="21"/>
      <c r="V591" s="22"/>
      <c r="W591" s="23"/>
      <c r="X591" s="23"/>
      <c r="Y591" s="24"/>
      <c r="Z591" s="25">
        <v>1240592.1299999999</v>
      </c>
      <c r="AA591" s="25">
        <v>0</v>
      </c>
      <c r="AB591" s="26"/>
      <c r="AC591" s="26"/>
      <c r="AD591" s="26"/>
      <c r="AE591" s="26"/>
      <c r="AF591" s="27"/>
      <c r="AG591" s="26"/>
      <c r="AH591" s="26"/>
      <c r="AI591" s="26"/>
      <c r="AJ591" s="26"/>
      <c r="AK591" s="26"/>
      <c r="AL591" s="26"/>
    </row>
    <row r="592" spans="1:39" ht="13" x14ac:dyDescent="0.25">
      <c r="A592" s="174" t="str">
        <f t="shared" si="56"/>
        <v>[提取结果.xlsx]02-关联交易等事项统计表-大新文创-2内部关联交易</v>
      </c>
      <c r="B592" s="11">
        <v>589</v>
      </c>
      <c r="C592" s="12" t="s">
        <v>496</v>
      </c>
      <c r="D592" s="12" t="s">
        <v>33</v>
      </c>
      <c r="E592" s="12" t="s">
        <v>463</v>
      </c>
      <c r="F592" s="12" t="s">
        <v>33</v>
      </c>
      <c r="G592" s="12" t="s">
        <v>446</v>
      </c>
      <c r="H592" s="16" t="s">
        <v>275</v>
      </c>
      <c r="I592" s="16"/>
      <c r="J592" s="15">
        <v>407353.68</v>
      </c>
      <c r="K592" s="16"/>
      <c r="L592" s="16"/>
      <c r="M592" s="17"/>
      <c r="N592" s="89"/>
      <c r="O592" s="90"/>
      <c r="P592" s="91"/>
      <c r="Q592" s="21"/>
      <c r="R592" s="21"/>
      <c r="S592" s="22"/>
      <c r="T592" s="21"/>
      <c r="U592" s="21"/>
      <c r="V592" s="22"/>
      <c r="W592" s="23"/>
      <c r="X592" s="23"/>
      <c r="Y592" s="24"/>
      <c r="Z592" s="25">
        <v>407353.68</v>
      </c>
      <c r="AA592" s="25">
        <v>0</v>
      </c>
      <c r="AB592" s="26"/>
      <c r="AC592" s="26"/>
      <c r="AD592" s="26"/>
      <c r="AE592" s="26"/>
      <c r="AF592" s="27"/>
      <c r="AG592" s="26"/>
      <c r="AH592" s="26"/>
      <c r="AI592" s="26"/>
      <c r="AJ592" s="26"/>
      <c r="AK592" s="26"/>
      <c r="AL592" s="26"/>
    </row>
    <row r="593" spans="1:38" ht="13" x14ac:dyDescent="0.25">
      <c r="A593" s="174" t="str">
        <f t="shared" si="56"/>
        <v>[提取结果.xlsx]02-关联交易等事项统计表-大新文创-2内部关联交易</v>
      </c>
      <c r="B593" s="11">
        <v>590</v>
      </c>
      <c r="C593" s="12" t="s">
        <v>497</v>
      </c>
      <c r="D593" s="12" t="s">
        <v>33</v>
      </c>
      <c r="E593" s="12" t="s">
        <v>463</v>
      </c>
      <c r="F593" s="12" t="s">
        <v>29</v>
      </c>
      <c r="G593" s="12" t="s">
        <v>163</v>
      </c>
      <c r="H593" s="16" t="s">
        <v>275</v>
      </c>
      <c r="I593" s="16"/>
      <c r="J593" s="15">
        <v>115672</v>
      </c>
      <c r="K593" s="16"/>
      <c r="L593" s="16"/>
      <c r="M593" s="17"/>
      <c r="N593" s="89"/>
      <c r="O593" s="90"/>
      <c r="P593" s="91"/>
      <c r="Q593" s="21"/>
      <c r="R593" s="21"/>
      <c r="S593" s="22"/>
      <c r="T593" s="21"/>
      <c r="U593" s="21"/>
      <c r="V593" s="22"/>
      <c r="W593" s="23"/>
      <c r="X593" s="23"/>
      <c r="Y593" s="24"/>
      <c r="Z593" s="25">
        <v>115672</v>
      </c>
      <c r="AA593" s="25">
        <v>0</v>
      </c>
      <c r="AB593" s="26"/>
      <c r="AC593" s="26"/>
      <c r="AD593" s="26"/>
      <c r="AE593" s="26"/>
      <c r="AF593" s="27"/>
      <c r="AG593" s="26"/>
      <c r="AH593" s="26"/>
      <c r="AI593" s="26"/>
      <c r="AJ593" s="26"/>
      <c r="AK593" s="26"/>
      <c r="AL593" s="26"/>
    </row>
    <row r="594" spans="1:38" ht="13" x14ac:dyDescent="0.25">
      <c r="A594" s="174" t="str">
        <f t="shared" si="56"/>
        <v>[提取结果.xlsx]02-关联交易等事项统计表-大新文创-2内部关联交易</v>
      </c>
      <c r="B594" s="11">
        <v>591</v>
      </c>
      <c r="C594" s="12" t="s">
        <v>497</v>
      </c>
      <c r="D594" s="12" t="s">
        <v>33</v>
      </c>
      <c r="E594" s="12" t="s">
        <v>463</v>
      </c>
      <c r="F594" s="12" t="s">
        <v>29</v>
      </c>
      <c r="G594" s="12" t="s">
        <v>44</v>
      </c>
      <c r="H594" s="16" t="s">
        <v>275</v>
      </c>
      <c r="I594" s="16"/>
      <c r="J594" s="15">
        <v>151682.76</v>
      </c>
      <c r="K594" s="16"/>
      <c r="L594" s="16"/>
      <c r="M594" s="17"/>
      <c r="N594" s="89"/>
      <c r="O594" s="89"/>
      <c r="P594" s="91"/>
      <c r="Q594" s="21"/>
      <c r="R594" s="21"/>
      <c r="S594" s="22"/>
      <c r="T594" s="21"/>
      <c r="U594" s="21"/>
      <c r="V594" s="22"/>
      <c r="W594" s="23"/>
      <c r="X594" s="23"/>
      <c r="Y594" s="24"/>
      <c r="Z594" s="25">
        <v>151682.76</v>
      </c>
      <c r="AA594" s="25">
        <v>0</v>
      </c>
      <c r="AB594" s="26"/>
      <c r="AC594" s="26"/>
      <c r="AD594" s="26"/>
      <c r="AE594" s="26"/>
      <c r="AF594" s="27"/>
      <c r="AG594" s="26"/>
      <c r="AH594" s="26"/>
      <c r="AI594" s="26"/>
      <c r="AJ594" s="26"/>
      <c r="AK594" s="26"/>
      <c r="AL594" s="26"/>
    </row>
    <row r="595" spans="1:38" ht="13" x14ac:dyDescent="0.25">
      <c r="A595" s="174" t="str">
        <f t="shared" si="56"/>
        <v>[提取结果.xlsx]02-关联交易等事项统计表-大新文创-2内部关联交易</v>
      </c>
      <c r="B595" s="11">
        <v>592</v>
      </c>
      <c r="C595" s="12" t="s">
        <v>496</v>
      </c>
      <c r="D595" s="12" t="s">
        <v>33</v>
      </c>
      <c r="E595" s="12" t="s">
        <v>463</v>
      </c>
      <c r="F595" s="12" t="s">
        <v>33</v>
      </c>
      <c r="G595" s="12" t="s">
        <v>298</v>
      </c>
      <c r="H595" s="16" t="s">
        <v>275</v>
      </c>
      <c r="I595" s="16"/>
      <c r="J595" s="15">
        <v>106516.07</v>
      </c>
      <c r="K595" s="16"/>
      <c r="L595" s="16"/>
      <c r="M595" s="17"/>
      <c r="N595" s="89"/>
      <c r="O595" s="89"/>
      <c r="P595" s="91"/>
      <c r="Q595" s="21"/>
      <c r="R595" s="21"/>
      <c r="S595" s="22"/>
      <c r="T595" s="21"/>
      <c r="U595" s="21"/>
      <c r="V595" s="22"/>
      <c r="W595" s="23"/>
      <c r="X595" s="23"/>
      <c r="Y595" s="24"/>
      <c r="Z595" s="25">
        <v>106516.07</v>
      </c>
      <c r="AA595" s="25">
        <v>0</v>
      </c>
      <c r="AB595" s="26"/>
      <c r="AC595" s="26"/>
      <c r="AD595" s="26"/>
      <c r="AE595" s="26"/>
      <c r="AF595" s="27"/>
      <c r="AG595" s="26"/>
      <c r="AH595" s="26"/>
      <c r="AI595" s="26"/>
      <c r="AJ595" s="26"/>
      <c r="AK595" s="26"/>
      <c r="AL595" s="26"/>
    </row>
    <row r="596" spans="1:38" ht="13" x14ac:dyDescent="0.25">
      <c r="A596" s="174" t="str">
        <f t="shared" si="56"/>
        <v>[提取结果.xlsx]02-关联交易等事项统计表-大新文创-2内部关联交易</v>
      </c>
      <c r="B596" s="11">
        <v>593</v>
      </c>
      <c r="C596" s="12" t="s">
        <v>497</v>
      </c>
      <c r="D596" s="12" t="s">
        <v>33</v>
      </c>
      <c r="E596" s="12" t="s">
        <v>114</v>
      </c>
      <c r="F596" s="12" t="s">
        <v>29</v>
      </c>
      <c r="G596" s="12" t="s">
        <v>125</v>
      </c>
      <c r="H596" s="16" t="s">
        <v>144</v>
      </c>
      <c r="I596" s="16"/>
      <c r="J596" s="15">
        <v>825.13</v>
      </c>
      <c r="K596" s="16"/>
      <c r="L596" s="16"/>
      <c r="M596" s="17"/>
      <c r="N596" s="89"/>
      <c r="O596" s="89"/>
      <c r="P596" s="91"/>
      <c r="Q596" s="21"/>
      <c r="R596" s="21"/>
      <c r="S596" s="22"/>
      <c r="T596" s="21"/>
      <c r="U596" s="21"/>
      <c r="V596" s="22"/>
      <c r="W596" s="23"/>
      <c r="X596" s="23"/>
      <c r="Y596" s="24"/>
      <c r="Z596" s="25">
        <v>825.13</v>
      </c>
      <c r="AA596" s="25">
        <v>0</v>
      </c>
      <c r="AB596" s="26"/>
      <c r="AC596" s="26"/>
      <c r="AD596" s="26"/>
      <c r="AE596" s="26"/>
      <c r="AF596" s="27"/>
      <c r="AG596" s="26"/>
      <c r="AH596" s="26"/>
      <c r="AI596" s="26"/>
      <c r="AJ596" s="26"/>
      <c r="AK596" s="26"/>
      <c r="AL596" s="26"/>
    </row>
    <row r="597" spans="1:38" ht="13" x14ac:dyDescent="0.25">
      <c r="A597" s="174" t="str">
        <f t="shared" si="56"/>
        <v>[提取结果.xlsx]02-关联交易等事项统计表-大新文创-2内部关联交易</v>
      </c>
      <c r="B597" s="11">
        <v>594</v>
      </c>
      <c r="C597" s="12" t="s">
        <v>497</v>
      </c>
      <c r="D597" s="12" t="s">
        <v>33</v>
      </c>
      <c r="E597" s="12" t="s">
        <v>114</v>
      </c>
      <c r="F597" s="12" t="s">
        <v>29</v>
      </c>
      <c r="G597" s="12" t="s">
        <v>52</v>
      </c>
      <c r="H597" s="16" t="s">
        <v>144</v>
      </c>
      <c r="I597" s="16"/>
      <c r="J597" s="15">
        <v>6131.19</v>
      </c>
      <c r="K597" s="16"/>
      <c r="L597" s="16"/>
      <c r="M597" s="17"/>
      <c r="N597" s="89"/>
      <c r="O597" s="89"/>
      <c r="P597" s="91"/>
      <c r="Q597" s="21"/>
      <c r="R597" s="21"/>
      <c r="S597" s="22"/>
      <c r="T597" s="21"/>
      <c r="U597" s="21"/>
      <c r="V597" s="22"/>
      <c r="W597" s="23"/>
      <c r="X597" s="23"/>
      <c r="Y597" s="24"/>
      <c r="Z597" s="25">
        <v>6131.19</v>
      </c>
      <c r="AA597" s="25">
        <v>0</v>
      </c>
      <c r="AB597" s="26"/>
      <c r="AC597" s="26"/>
      <c r="AD597" s="26"/>
      <c r="AE597" s="26"/>
      <c r="AF597" s="27"/>
      <c r="AG597" s="26"/>
      <c r="AH597" s="26"/>
      <c r="AI597" s="26"/>
      <c r="AJ597" s="26"/>
      <c r="AK597" s="26"/>
      <c r="AL597" s="26"/>
    </row>
    <row r="598" spans="1:38" ht="13" x14ac:dyDescent="0.25">
      <c r="A598" s="174" t="str">
        <f t="shared" si="56"/>
        <v>[提取结果.xlsx]02-关联交易等事项统计表-大新文创-2内部关联交易</v>
      </c>
      <c r="B598" s="11">
        <v>595</v>
      </c>
      <c r="C598" s="12" t="s">
        <v>497</v>
      </c>
      <c r="D598" s="12" t="s">
        <v>33</v>
      </c>
      <c r="E598" s="12" t="s">
        <v>114</v>
      </c>
      <c r="F598" s="12" t="s">
        <v>29</v>
      </c>
      <c r="G598" s="12" t="s">
        <v>361</v>
      </c>
      <c r="H598" s="16" t="s">
        <v>144</v>
      </c>
      <c r="I598" s="16"/>
      <c r="J598" s="15">
        <v>28344.309999999998</v>
      </c>
      <c r="K598" s="16"/>
      <c r="L598" s="16"/>
      <c r="M598" s="17"/>
      <c r="N598" s="89"/>
      <c r="O598" s="89"/>
      <c r="P598" s="91"/>
      <c r="Q598" s="21"/>
      <c r="R598" s="21"/>
      <c r="S598" s="22"/>
      <c r="T598" s="21"/>
      <c r="U598" s="21"/>
      <c r="V598" s="22"/>
      <c r="W598" s="23"/>
      <c r="X598" s="23"/>
      <c r="Y598" s="24"/>
      <c r="Z598" s="25">
        <v>28344.31</v>
      </c>
      <c r="AA598" s="25">
        <v>0</v>
      </c>
      <c r="AB598" s="26"/>
      <c r="AC598" s="26"/>
      <c r="AD598" s="26"/>
      <c r="AE598" s="26"/>
      <c r="AF598" s="27"/>
      <c r="AG598" s="26"/>
      <c r="AH598" s="26"/>
      <c r="AI598" s="26"/>
      <c r="AJ598" s="26"/>
      <c r="AK598" s="26"/>
      <c r="AL598" s="26"/>
    </row>
    <row r="599" spans="1:38" ht="13" x14ac:dyDescent="0.25">
      <c r="A599" s="174" t="str">
        <f t="shared" si="56"/>
        <v>[提取结果.xlsx]02-关联交易等事项统计表-大新文创-2内部关联交易</v>
      </c>
      <c r="B599" s="11">
        <v>596</v>
      </c>
      <c r="C599" s="12" t="s">
        <v>496</v>
      </c>
      <c r="D599" s="12" t="s">
        <v>33</v>
      </c>
      <c r="E599" s="12" t="s">
        <v>114</v>
      </c>
      <c r="F599" s="12" t="s">
        <v>33</v>
      </c>
      <c r="G599" s="12" t="s">
        <v>211</v>
      </c>
      <c r="H599" s="16" t="s">
        <v>144</v>
      </c>
      <c r="I599" s="16"/>
      <c r="J599" s="15">
        <v>899.83999999999992</v>
      </c>
      <c r="K599" s="16"/>
      <c r="L599" s="16"/>
      <c r="M599" s="17"/>
      <c r="N599" s="89"/>
      <c r="O599" s="89"/>
      <c r="P599" s="91"/>
      <c r="Q599" s="21"/>
      <c r="R599" s="21"/>
      <c r="S599" s="22"/>
      <c r="T599" s="21"/>
      <c r="U599" s="21"/>
      <c r="V599" s="22"/>
      <c r="W599" s="23"/>
      <c r="X599" s="23"/>
      <c r="Y599" s="24"/>
      <c r="Z599" s="25">
        <v>899.84</v>
      </c>
      <c r="AA599" s="25">
        <v>0</v>
      </c>
      <c r="AB599" s="26"/>
      <c r="AC599" s="26"/>
      <c r="AD599" s="26"/>
      <c r="AE599" s="26"/>
      <c r="AF599" s="27"/>
      <c r="AG599" s="26"/>
      <c r="AH599" s="26"/>
      <c r="AI599" s="26"/>
      <c r="AJ599" s="26"/>
      <c r="AK599" s="26"/>
      <c r="AL599" s="26"/>
    </row>
    <row r="600" spans="1:38" ht="13" x14ac:dyDescent="0.25">
      <c r="A600" s="174" t="str">
        <f t="shared" si="56"/>
        <v>[提取结果.xlsx]02-关联交易等事项统计表-大新文创-2内部关联交易</v>
      </c>
      <c r="B600" s="11">
        <v>597</v>
      </c>
      <c r="C600" s="12" t="s">
        <v>497</v>
      </c>
      <c r="D600" s="12" t="s">
        <v>33</v>
      </c>
      <c r="E600" s="12" t="s">
        <v>114</v>
      </c>
      <c r="F600" s="12" t="s">
        <v>29</v>
      </c>
      <c r="G600" s="12" t="s">
        <v>215</v>
      </c>
      <c r="H600" s="16" t="s">
        <v>144</v>
      </c>
      <c r="I600" s="16"/>
      <c r="J600" s="15">
        <v>61310.09</v>
      </c>
      <c r="K600" s="16"/>
      <c r="L600" s="16"/>
      <c r="M600" s="17"/>
      <c r="N600" s="89"/>
      <c r="O600" s="89"/>
      <c r="P600" s="91"/>
      <c r="Q600" s="21"/>
      <c r="R600" s="21"/>
      <c r="S600" s="22"/>
      <c r="T600" s="21"/>
      <c r="U600" s="21"/>
      <c r="V600" s="22"/>
      <c r="W600" s="23"/>
      <c r="X600" s="23"/>
      <c r="Y600" s="24"/>
      <c r="Z600" s="25">
        <v>61310.09</v>
      </c>
      <c r="AA600" s="25">
        <v>0</v>
      </c>
      <c r="AB600" s="26"/>
      <c r="AC600" s="26"/>
      <c r="AD600" s="26"/>
      <c r="AE600" s="26"/>
      <c r="AF600" s="27"/>
      <c r="AG600" s="26"/>
      <c r="AH600" s="26"/>
      <c r="AI600" s="26"/>
      <c r="AJ600" s="26"/>
      <c r="AK600" s="26"/>
      <c r="AL600" s="26"/>
    </row>
    <row r="601" spans="1:38" ht="13" x14ac:dyDescent="0.25">
      <c r="A601" s="174" t="str">
        <f t="shared" si="56"/>
        <v>[提取结果.xlsx]02-关联交易等事项统计表-大新文创-2内部关联交易</v>
      </c>
      <c r="B601" s="11">
        <v>598</v>
      </c>
      <c r="C601" s="12" t="s">
        <v>496</v>
      </c>
      <c r="D601" s="12" t="s">
        <v>33</v>
      </c>
      <c r="E601" s="12" t="s">
        <v>114</v>
      </c>
      <c r="F601" s="12" t="s">
        <v>33</v>
      </c>
      <c r="G601" s="12" t="s">
        <v>498</v>
      </c>
      <c r="H601" s="16" t="s">
        <v>144</v>
      </c>
      <c r="I601" s="16"/>
      <c r="J601" s="15">
        <v>893.4</v>
      </c>
      <c r="K601" s="16"/>
      <c r="L601" s="16"/>
      <c r="M601" s="17"/>
      <c r="N601" s="89"/>
      <c r="O601" s="89"/>
      <c r="P601" s="91"/>
      <c r="Q601" s="21"/>
      <c r="R601" s="21"/>
      <c r="S601" s="22"/>
      <c r="T601" s="21"/>
      <c r="U601" s="21"/>
      <c r="V601" s="22"/>
      <c r="W601" s="23"/>
      <c r="X601" s="23"/>
      <c r="Y601" s="24"/>
      <c r="Z601" s="25">
        <v>893.4</v>
      </c>
      <c r="AA601" s="25">
        <v>0</v>
      </c>
      <c r="AB601" s="26"/>
      <c r="AC601" s="26"/>
      <c r="AD601" s="26"/>
      <c r="AE601" s="26"/>
      <c r="AF601" s="27"/>
      <c r="AG601" s="26"/>
      <c r="AH601" s="26"/>
      <c r="AI601" s="26"/>
      <c r="AJ601" s="26"/>
      <c r="AK601" s="26"/>
      <c r="AL601" s="26"/>
    </row>
    <row r="602" spans="1:38" ht="13" x14ac:dyDescent="0.25">
      <c r="A602" s="174" t="str">
        <f t="shared" si="56"/>
        <v>[提取结果.xlsx]02-关联交易等事项统计表-大新文创-2内部关联交易</v>
      </c>
      <c r="B602" s="11">
        <v>599</v>
      </c>
      <c r="C602" s="12" t="s">
        <v>496</v>
      </c>
      <c r="D602" s="12" t="s">
        <v>33</v>
      </c>
      <c r="E602" s="12" t="s">
        <v>114</v>
      </c>
      <c r="F602" s="12" t="s">
        <v>33</v>
      </c>
      <c r="G602" s="12" t="s">
        <v>159</v>
      </c>
      <c r="H602" s="16" t="s">
        <v>144</v>
      </c>
      <c r="I602" s="16"/>
      <c r="J602" s="15">
        <v>899.83999999999992</v>
      </c>
      <c r="K602" s="16"/>
      <c r="L602" s="16"/>
      <c r="M602" s="17"/>
      <c r="N602" s="89"/>
      <c r="O602" s="89"/>
      <c r="P602" s="91"/>
      <c r="Q602" s="21"/>
      <c r="R602" s="21"/>
      <c r="S602" s="22"/>
      <c r="T602" s="21"/>
      <c r="U602" s="21"/>
      <c r="V602" s="22"/>
      <c r="W602" s="23"/>
      <c r="X602" s="23"/>
      <c r="Y602" s="24"/>
      <c r="Z602" s="25">
        <v>899.84</v>
      </c>
      <c r="AA602" s="25">
        <v>0</v>
      </c>
      <c r="AB602" s="26"/>
      <c r="AC602" s="26"/>
      <c r="AD602" s="26"/>
      <c r="AE602" s="26"/>
      <c r="AF602" s="27"/>
      <c r="AG602" s="26"/>
      <c r="AH602" s="26"/>
      <c r="AI602" s="26"/>
      <c r="AJ602" s="26"/>
      <c r="AK602" s="26"/>
      <c r="AL602" s="26"/>
    </row>
    <row r="603" spans="1:38" ht="13" x14ac:dyDescent="0.25">
      <c r="A603" s="174" t="str">
        <f t="shared" si="56"/>
        <v>[提取结果.xlsx]02-关联交易等事项统计表-大新文创-2内部关联交易</v>
      </c>
      <c r="B603" s="11">
        <v>600</v>
      </c>
      <c r="C603" s="12" t="s">
        <v>497</v>
      </c>
      <c r="D603" s="12" t="s">
        <v>33</v>
      </c>
      <c r="E603" s="12" t="s">
        <v>114</v>
      </c>
      <c r="F603" s="12" t="s">
        <v>29</v>
      </c>
      <c r="G603" s="12" t="s">
        <v>499</v>
      </c>
      <c r="H603" s="16" t="s">
        <v>144</v>
      </c>
      <c r="I603" s="16"/>
      <c r="J603" s="15">
        <v>28301.89</v>
      </c>
      <c r="K603" s="16"/>
      <c r="L603" s="16"/>
      <c r="M603" s="17"/>
      <c r="N603" s="89"/>
      <c r="O603" s="90"/>
      <c r="P603" s="91"/>
      <c r="Q603" s="21"/>
      <c r="R603" s="21"/>
      <c r="S603" s="22"/>
      <c r="T603" s="21"/>
      <c r="U603" s="21"/>
      <c r="V603" s="22"/>
      <c r="W603" s="23"/>
      <c r="X603" s="23"/>
      <c r="Y603" s="24"/>
      <c r="Z603" s="25">
        <v>28301.89</v>
      </c>
      <c r="AA603" s="25">
        <v>0</v>
      </c>
      <c r="AB603" s="26"/>
      <c r="AC603" s="26"/>
      <c r="AD603" s="26"/>
      <c r="AE603" s="26"/>
      <c r="AF603" s="27"/>
      <c r="AG603" s="26"/>
      <c r="AH603" s="26"/>
      <c r="AI603" s="26"/>
      <c r="AJ603" s="26"/>
      <c r="AK603" s="26"/>
      <c r="AL603" s="26"/>
    </row>
    <row r="604" spans="1:38" ht="13" x14ac:dyDescent="0.25">
      <c r="A604" s="174" t="str">
        <f t="shared" si="56"/>
        <v>[提取结果.xlsx]02-关联交易等事项统计表-大新文创-2内部关联交易</v>
      </c>
      <c r="B604" s="11">
        <v>601</v>
      </c>
      <c r="C604" s="12" t="s">
        <v>496</v>
      </c>
      <c r="D604" s="12" t="s">
        <v>33</v>
      </c>
      <c r="E604" s="12" t="s">
        <v>114</v>
      </c>
      <c r="F604" s="12" t="s">
        <v>33</v>
      </c>
      <c r="G604" s="12" t="s">
        <v>338</v>
      </c>
      <c r="H604" s="16" t="s">
        <v>144</v>
      </c>
      <c r="I604" s="16"/>
      <c r="J604" s="15">
        <v>40566.04</v>
      </c>
      <c r="K604" s="16"/>
      <c r="L604" s="16"/>
      <c r="M604" s="17"/>
      <c r="N604" s="89"/>
      <c r="O604" s="90"/>
      <c r="P604" s="91"/>
      <c r="Q604" s="21"/>
      <c r="R604" s="21"/>
      <c r="S604" s="22"/>
      <c r="T604" s="21"/>
      <c r="U604" s="21"/>
      <c r="V604" s="22"/>
      <c r="W604" s="23"/>
      <c r="X604" s="23"/>
      <c r="Y604" s="24"/>
      <c r="Z604" s="25">
        <v>40566.04</v>
      </c>
      <c r="AA604" s="25">
        <v>0</v>
      </c>
      <c r="AB604" s="26"/>
      <c r="AC604" s="26"/>
      <c r="AD604" s="26"/>
      <c r="AE604" s="26"/>
      <c r="AF604" s="27"/>
      <c r="AG604" s="26"/>
      <c r="AH604" s="26"/>
      <c r="AI604" s="26"/>
      <c r="AJ604" s="26"/>
      <c r="AK604" s="26"/>
      <c r="AL604" s="26"/>
    </row>
    <row r="605" spans="1:38" ht="13" x14ac:dyDescent="0.25">
      <c r="A605" s="174" t="str">
        <f t="shared" si="56"/>
        <v>[提取结果.xlsx]02-关联交易等事项统计表-大新文创-2内部关联交易</v>
      </c>
      <c r="B605" s="11">
        <v>602</v>
      </c>
      <c r="C605" s="12" t="s">
        <v>496</v>
      </c>
      <c r="D605" s="12" t="s">
        <v>33</v>
      </c>
      <c r="E605" s="12" t="s">
        <v>114</v>
      </c>
      <c r="F605" s="12" t="s">
        <v>33</v>
      </c>
      <c r="G605" s="12" t="s">
        <v>91</v>
      </c>
      <c r="H605" s="16" t="s">
        <v>144</v>
      </c>
      <c r="I605" s="16"/>
      <c r="J605" s="15">
        <v>60528.3</v>
      </c>
      <c r="K605" s="16"/>
      <c r="L605" s="16"/>
      <c r="M605" s="17"/>
      <c r="N605" s="89"/>
      <c r="O605" s="89"/>
      <c r="P605" s="91"/>
      <c r="Q605" s="21"/>
      <c r="R605" s="21"/>
      <c r="S605" s="22"/>
      <c r="T605" s="21"/>
      <c r="U605" s="21"/>
      <c r="V605" s="22"/>
      <c r="W605" s="23"/>
      <c r="X605" s="23"/>
      <c r="Y605" s="24"/>
      <c r="Z605" s="25">
        <v>60528.3</v>
      </c>
      <c r="AA605" s="25">
        <v>0</v>
      </c>
      <c r="AB605" s="26"/>
      <c r="AC605" s="26"/>
      <c r="AD605" s="26"/>
      <c r="AE605" s="26"/>
      <c r="AF605" s="27"/>
      <c r="AG605" s="26"/>
      <c r="AH605" s="26"/>
      <c r="AI605" s="26"/>
      <c r="AJ605" s="26"/>
      <c r="AK605" s="26"/>
      <c r="AL605" s="26"/>
    </row>
    <row r="606" spans="1:38" ht="13" x14ac:dyDescent="0.25">
      <c r="A606" s="174" t="str">
        <f t="shared" si="56"/>
        <v>[提取结果.xlsx]02-关联交易等事项统计表-大新文创-2内部关联交易</v>
      </c>
      <c r="B606" s="11">
        <v>603</v>
      </c>
      <c r="C606" s="12" t="s">
        <v>497</v>
      </c>
      <c r="D606" s="12" t="s">
        <v>33</v>
      </c>
      <c r="E606" s="12" t="s">
        <v>114</v>
      </c>
      <c r="F606" s="12" t="s">
        <v>29</v>
      </c>
      <c r="G606" s="12" t="s">
        <v>47</v>
      </c>
      <c r="H606" s="16" t="s">
        <v>144</v>
      </c>
      <c r="I606" s="16"/>
      <c r="J606" s="15">
        <v>6912.07</v>
      </c>
      <c r="K606" s="16"/>
      <c r="L606" s="16"/>
      <c r="M606" s="17"/>
      <c r="N606" s="89"/>
      <c r="O606" s="89"/>
      <c r="P606" s="91"/>
      <c r="Q606" s="21"/>
      <c r="R606" s="21"/>
      <c r="S606" s="22"/>
      <c r="T606" s="21"/>
      <c r="U606" s="21"/>
      <c r="V606" s="22"/>
      <c r="W606" s="23"/>
      <c r="X606" s="23"/>
      <c r="Y606" s="24"/>
      <c r="Z606" s="25">
        <v>6912.07</v>
      </c>
      <c r="AA606" s="25">
        <v>0</v>
      </c>
      <c r="AB606" s="26"/>
      <c r="AC606" s="26"/>
      <c r="AD606" s="26"/>
      <c r="AE606" s="26"/>
      <c r="AF606" s="27"/>
      <c r="AG606" s="26"/>
      <c r="AH606" s="26"/>
      <c r="AI606" s="26"/>
      <c r="AJ606" s="26"/>
      <c r="AK606" s="26"/>
      <c r="AL606" s="26"/>
    </row>
    <row r="607" spans="1:38" ht="13" x14ac:dyDescent="0.25">
      <c r="A607" s="174" t="str">
        <f t="shared" si="56"/>
        <v>[提取结果.xlsx]02-关联交易等事项统计表-大新文创-2内部关联交易</v>
      </c>
      <c r="B607" s="11">
        <v>604</v>
      </c>
      <c r="C607" s="12" t="s">
        <v>496</v>
      </c>
      <c r="D607" s="12" t="s">
        <v>33</v>
      </c>
      <c r="E607" s="12" t="s">
        <v>114</v>
      </c>
      <c r="F607" s="12" t="s">
        <v>33</v>
      </c>
      <c r="G607" s="12" t="s">
        <v>96</v>
      </c>
      <c r="H607" s="16" t="s">
        <v>144</v>
      </c>
      <c r="I607" s="16"/>
      <c r="J607" s="15">
        <v>2101.77</v>
      </c>
      <c r="K607" s="16"/>
      <c r="L607" s="16"/>
      <c r="M607" s="17"/>
      <c r="N607" s="89"/>
      <c r="O607" s="89"/>
      <c r="P607" s="91"/>
      <c r="Q607" s="21"/>
      <c r="R607" s="21"/>
      <c r="S607" s="22"/>
      <c r="T607" s="21"/>
      <c r="U607" s="21"/>
      <c r="V607" s="22"/>
      <c r="W607" s="23"/>
      <c r="X607" s="23"/>
      <c r="Y607" s="24"/>
      <c r="Z607" s="25">
        <v>2101.77</v>
      </c>
      <c r="AA607" s="25">
        <v>0</v>
      </c>
      <c r="AB607" s="26"/>
      <c r="AC607" s="26"/>
      <c r="AD607" s="26"/>
      <c r="AE607" s="26"/>
      <c r="AF607" s="27"/>
      <c r="AG607" s="26"/>
      <c r="AH607" s="26"/>
      <c r="AI607" s="26"/>
      <c r="AJ607" s="26"/>
      <c r="AK607" s="26"/>
      <c r="AL607" s="26"/>
    </row>
    <row r="608" spans="1:38" ht="13" x14ac:dyDescent="0.25">
      <c r="A608" s="174" t="str">
        <f t="shared" si="56"/>
        <v>[提取结果.xlsx]02-关联交易等事项统计表-大新文创-2内部关联交易</v>
      </c>
      <c r="B608" s="11">
        <v>605</v>
      </c>
      <c r="C608" s="12" t="s">
        <v>496</v>
      </c>
      <c r="D608" s="12" t="s">
        <v>33</v>
      </c>
      <c r="E608" s="12" t="s">
        <v>114</v>
      </c>
      <c r="F608" s="12" t="s">
        <v>33</v>
      </c>
      <c r="G608" s="12" t="s">
        <v>80</v>
      </c>
      <c r="H608" s="16" t="s">
        <v>144</v>
      </c>
      <c r="I608" s="16"/>
      <c r="J608" s="15">
        <v>20021.080000000002</v>
      </c>
      <c r="K608" s="16"/>
      <c r="L608" s="16"/>
      <c r="M608" s="17"/>
      <c r="N608" s="89"/>
      <c r="O608" s="89"/>
      <c r="P608" s="91"/>
      <c r="Q608" s="21"/>
      <c r="R608" s="21"/>
      <c r="S608" s="22"/>
      <c r="T608" s="21"/>
      <c r="U608" s="21"/>
      <c r="V608" s="22"/>
      <c r="W608" s="23"/>
      <c r="X608" s="23"/>
      <c r="Y608" s="24"/>
      <c r="Z608" s="25">
        <v>20021.080000000002</v>
      </c>
      <c r="AA608" s="25">
        <v>0</v>
      </c>
      <c r="AB608" s="26"/>
      <c r="AC608" s="26"/>
      <c r="AD608" s="26"/>
      <c r="AE608" s="26"/>
      <c r="AF608" s="27"/>
      <c r="AG608" s="26"/>
      <c r="AH608" s="26"/>
      <c r="AI608" s="26"/>
      <c r="AJ608" s="26"/>
      <c r="AK608" s="26"/>
      <c r="AL608" s="26"/>
    </row>
    <row r="609" spans="1:38" ht="13" x14ac:dyDescent="0.25">
      <c r="A609" s="174" t="str">
        <f t="shared" si="56"/>
        <v>[提取结果.xlsx]02-关联交易等事项统计表-大新文创-2内部关联交易</v>
      </c>
      <c r="B609" s="11">
        <v>606</v>
      </c>
      <c r="C609" s="12" t="s">
        <v>496</v>
      </c>
      <c r="D609" s="12" t="s">
        <v>33</v>
      </c>
      <c r="E609" s="12" t="s">
        <v>114</v>
      </c>
      <c r="F609" s="12" t="s">
        <v>33</v>
      </c>
      <c r="G609" s="12" t="s">
        <v>90</v>
      </c>
      <c r="H609" s="16" t="s">
        <v>144</v>
      </c>
      <c r="I609" s="16"/>
      <c r="J609" s="15">
        <v>9311.32</v>
      </c>
      <c r="K609" s="16"/>
      <c r="L609" s="16"/>
      <c r="M609" s="17"/>
      <c r="N609" s="89"/>
      <c r="O609" s="89"/>
      <c r="P609" s="91"/>
      <c r="Q609" s="21"/>
      <c r="R609" s="21"/>
      <c r="S609" s="22"/>
      <c r="T609" s="21"/>
      <c r="U609" s="21"/>
      <c r="V609" s="22"/>
      <c r="W609" s="23"/>
      <c r="X609" s="23"/>
      <c r="Y609" s="24"/>
      <c r="Z609" s="25">
        <v>9311.32</v>
      </c>
      <c r="AA609" s="25">
        <v>0</v>
      </c>
      <c r="AB609" s="26"/>
      <c r="AC609" s="26"/>
      <c r="AD609" s="26"/>
      <c r="AE609" s="26"/>
      <c r="AF609" s="27"/>
      <c r="AG609" s="26"/>
      <c r="AH609" s="26"/>
      <c r="AI609" s="26"/>
      <c r="AJ609" s="26"/>
      <c r="AK609" s="26"/>
      <c r="AL609" s="26"/>
    </row>
    <row r="610" spans="1:38" ht="13" x14ac:dyDescent="0.25">
      <c r="A610" s="174" t="str">
        <f t="shared" si="56"/>
        <v>[提取结果.xlsx]02-关联交易等事项统计表-大新文创-2内部关联交易</v>
      </c>
      <c r="B610" s="11">
        <v>607</v>
      </c>
      <c r="C610" s="12" t="s">
        <v>496</v>
      </c>
      <c r="D610" s="12" t="s">
        <v>33</v>
      </c>
      <c r="E610" s="12" t="s">
        <v>114</v>
      </c>
      <c r="F610" s="12" t="s">
        <v>33</v>
      </c>
      <c r="G610" s="12" t="s">
        <v>97</v>
      </c>
      <c r="H610" s="16" t="s">
        <v>144</v>
      </c>
      <c r="I610" s="16"/>
      <c r="J610" s="15">
        <v>18028.3</v>
      </c>
      <c r="K610" s="16"/>
      <c r="L610" s="16"/>
      <c r="M610" s="17"/>
      <c r="N610" s="89"/>
      <c r="O610" s="89"/>
      <c r="P610" s="91"/>
      <c r="Q610" s="21"/>
      <c r="R610" s="21"/>
      <c r="S610" s="22"/>
      <c r="T610" s="21"/>
      <c r="U610" s="21"/>
      <c r="V610" s="22"/>
      <c r="W610" s="23"/>
      <c r="X610" s="23"/>
      <c r="Y610" s="24"/>
      <c r="Z610" s="25">
        <v>18028.3</v>
      </c>
      <c r="AA610" s="25">
        <v>0</v>
      </c>
      <c r="AB610" s="26"/>
      <c r="AC610" s="26"/>
      <c r="AD610" s="26"/>
      <c r="AE610" s="26"/>
      <c r="AF610" s="27"/>
      <c r="AG610" s="26"/>
      <c r="AH610" s="26"/>
      <c r="AI610" s="26"/>
      <c r="AJ610" s="26"/>
      <c r="AK610" s="26"/>
      <c r="AL610" s="26"/>
    </row>
    <row r="611" spans="1:38" ht="13" x14ac:dyDescent="0.25">
      <c r="A611" s="174" t="str">
        <f t="shared" si="56"/>
        <v>[提取结果.xlsx]02-关联交易等事项统计表-大新文创-2内部关联交易</v>
      </c>
      <c r="B611" s="11">
        <v>608</v>
      </c>
      <c r="C611" s="12" t="s">
        <v>496</v>
      </c>
      <c r="D611" s="12" t="s">
        <v>33</v>
      </c>
      <c r="E611" s="12" t="s">
        <v>114</v>
      </c>
      <c r="F611" s="12" t="s">
        <v>33</v>
      </c>
      <c r="G611" s="12" t="s">
        <v>88</v>
      </c>
      <c r="H611" s="16" t="s">
        <v>144</v>
      </c>
      <c r="I611" s="16"/>
      <c r="J611" s="15">
        <v>26396.23</v>
      </c>
      <c r="K611" s="16"/>
      <c r="L611" s="16"/>
      <c r="M611" s="17"/>
      <c r="N611" s="89"/>
      <c r="O611" s="89"/>
      <c r="P611" s="91"/>
      <c r="Q611" s="21"/>
      <c r="R611" s="21"/>
      <c r="S611" s="22"/>
      <c r="T611" s="21"/>
      <c r="U611" s="21"/>
      <c r="V611" s="22"/>
      <c r="W611" s="23"/>
      <c r="X611" s="23"/>
      <c r="Y611" s="24"/>
      <c r="Z611" s="25">
        <v>26396.23</v>
      </c>
      <c r="AA611" s="25">
        <v>0</v>
      </c>
      <c r="AB611" s="26"/>
      <c r="AC611" s="26"/>
      <c r="AD611" s="26"/>
      <c r="AE611" s="26"/>
      <c r="AF611" s="27"/>
      <c r="AG611" s="26"/>
      <c r="AH611" s="26"/>
      <c r="AI611" s="26"/>
      <c r="AJ611" s="26"/>
      <c r="AK611" s="26"/>
      <c r="AL611" s="26"/>
    </row>
    <row r="612" spans="1:38" ht="13" x14ac:dyDescent="0.25">
      <c r="A612" s="174" t="str">
        <f t="shared" si="56"/>
        <v>[提取结果.xlsx]02-关联交易等事项统计表-大新文创-2内部关联交易</v>
      </c>
      <c r="B612" s="11">
        <v>609</v>
      </c>
      <c r="C612" s="12" t="s">
        <v>497</v>
      </c>
      <c r="D612" s="12" t="s">
        <v>33</v>
      </c>
      <c r="E612" s="12" t="s">
        <v>114</v>
      </c>
      <c r="F612" s="12" t="s">
        <v>29</v>
      </c>
      <c r="G612" s="12" t="s">
        <v>53</v>
      </c>
      <c r="H612" s="16" t="s">
        <v>144</v>
      </c>
      <c r="I612" s="16"/>
      <c r="J612" s="15">
        <v>6131.19</v>
      </c>
      <c r="K612" s="16"/>
      <c r="L612" s="16"/>
      <c r="M612" s="17"/>
      <c r="N612" s="89"/>
      <c r="O612" s="89"/>
      <c r="P612" s="91"/>
      <c r="Q612" s="21"/>
      <c r="R612" s="21"/>
      <c r="S612" s="22"/>
      <c r="T612" s="21"/>
      <c r="U612" s="21"/>
      <c r="V612" s="22"/>
      <c r="W612" s="23"/>
      <c r="X612" s="23"/>
      <c r="Y612" s="24"/>
      <c r="Z612" s="25">
        <v>6131.19</v>
      </c>
      <c r="AA612" s="25">
        <v>0</v>
      </c>
      <c r="AB612" s="26"/>
      <c r="AC612" s="26"/>
      <c r="AD612" s="26"/>
      <c r="AE612" s="26"/>
      <c r="AF612" s="27"/>
      <c r="AG612" s="26"/>
      <c r="AH612" s="26"/>
      <c r="AI612" s="26"/>
      <c r="AJ612" s="26"/>
      <c r="AK612" s="26"/>
      <c r="AL612" s="26"/>
    </row>
    <row r="613" spans="1:38" ht="13" x14ac:dyDescent="0.25">
      <c r="A613" s="174" t="str">
        <f t="shared" si="56"/>
        <v>[提取结果.xlsx]02-关联交易等事项统计表-大新文创-2内部关联交易</v>
      </c>
      <c r="B613" s="11">
        <v>610</v>
      </c>
      <c r="C613" s="12" t="s">
        <v>500</v>
      </c>
      <c r="D613" s="12" t="s">
        <v>33</v>
      </c>
      <c r="E613" s="12" t="s">
        <v>114</v>
      </c>
      <c r="F613" s="12" t="s">
        <v>27</v>
      </c>
      <c r="G613" s="12" t="s">
        <v>28</v>
      </c>
      <c r="H613" s="16" t="s">
        <v>144</v>
      </c>
      <c r="I613" s="16"/>
      <c r="J613" s="15">
        <v>488923.59</v>
      </c>
      <c r="K613" s="16"/>
      <c r="L613" s="16"/>
      <c r="M613" s="17"/>
      <c r="N613" s="89"/>
      <c r="O613" s="89"/>
      <c r="P613" s="91"/>
      <c r="Q613" s="21"/>
      <c r="R613" s="21"/>
      <c r="S613" s="22"/>
      <c r="T613" s="21"/>
      <c r="U613" s="21"/>
      <c r="V613" s="22"/>
      <c r="W613" s="23"/>
      <c r="X613" s="23"/>
      <c r="Y613" s="24"/>
      <c r="Z613" s="25">
        <v>488923.59</v>
      </c>
      <c r="AA613" s="25">
        <v>0</v>
      </c>
      <c r="AB613" s="26"/>
      <c r="AC613" s="26"/>
      <c r="AD613" s="26"/>
      <c r="AE613" s="26"/>
      <c r="AF613" s="27"/>
      <c r="AG613" s="26"/>
      <c r="AH613" s="26"/>
      <c r="AI613" s="26"/>
      <c r="AJ613" s="26"/>
      <c r="AK613" s="26"/>
      <c r="AL613" s="26"/>
    </row>
    <row r="614" spans="1:38" ht="13" x14ac:dyDescent="0.25">
      <c r="A614" s="174" t="str">
        <f t="shared" si="56"/>
        <v>[提取结果.xlsx]02-关联交易等事项统计表-大新文创-2内部关联交易</v>
      </c>
      <c r="B614" s="11">
        <v>611</v>
      </c>
      <c r="C614" s="12" t="s">
        <v>497</v>
      </c>
      <c r="D614" s="12" t="s">
        <v>33</v>
      </c>
      <c r="E614" s="12" t="s">
        <v>114</v>
      </c>
      <c r="F614" s="12" t="s">
        <v>29</v>
      </c>
      <c r="G614" s="12" t="s">
        <v>49</v>
      </c>
      <c r="H614" s="16" t="s">
        <v>144</v>
      </c>
      <c r="I614" s="16"/>
      <c r="J614" s="15">
        <v>49811.32</v>
      </c>
      <c r="K614" s="16"/>
      <c r="L614" s="16"/>
      <c r="M614" s="17"/>
      <c r="N614" s="89"/>
      <c r="O614" s="90"/>
      <c r="P614" s="91"/>
      <c r="Q614" s="21"/>
      <c r="R614" s="21"/>
      <c r="S614" s="22"/>
      <c r="T614" s="21"/>
      <c r="U614" s="21"/>
      <c r="V614" s="22"/>
      <c r="W614" s="23"/>
      <c r="X614" s="23"/>
      <c r="Y614" s="24"/>
      <c r="Z614" s="25">
        <v>49811.32</v>
      </c>
      <c r="AA614" s="25">
        <v>0</v>
      </c>
      <c r="AB614" s="26"/>
      <c r="AC614" s="26"/>
      <c r="AD614" s="26"/>
      <c r="AE614" s="26"/>
      <c r="AF614" s="27"/>
      <c r="AG614" s="26"/>
      <c r="AH614" s="26"/>
      <c r="AI614" s="26"/>
      <c r="AJ614" s="26"/>
      <c r="AK614" s="26"/>
      <c r="AL614" s="26"/>
    </row>
    <row r="615" spans="1:38" ht="13" x14ac:dyDescent="0.25">
      <c r="A615" s="174" t="str">
        <f t="shared" si="56"/>
        <v>[提取结果.xlsx]02-关联交易等事项统计表-大新文创-2内部关联交易</v>
      </c>
      <c r="B615" s="11">
        <v>612</v>
      </c>
      <c r="C615" s="12" t="s">
        <v>496</v>
      </c>
      <c r="D615" s="12" t="s">
        <v>33</v>
      </c>
      <c r="E615" s="12" t="s">
        <v>114</v>
      </c>
      <c r="F615" s="12" t="s">
        <v>33</v>
      </c>
      <c r="G615" s="12" t="s">
        <v>98</v>
      </c>
      <c r="H615" s="16" t="s">
        <v>144</v>
      </c>
      <c r="I615" s="16"/>
      <c r="J615" s="15">
        <v>44603.78</v>
      </c>
      <c r="K615" s="16"/>
      <c r="L615" s="16"/>
      <c r="M615" s="17"/>
      <c r="N615" s="89"/>
      <c r="O615" s="90"/>
      <c r="P615" s="91"/>
      <c r="Q615" s="21"/>
      <c r="R615" s="21"/>
      <c r="S615" s="22"/>
      <c r="T615" s="21"/>
      <c r="U615" s="21"/>
      <c r="V615" s="22"/>
      <c r="W615" s="23"/>
      <c r="X615" s="23"/>
      <c r="Y615" s="24"/>
      <c r="Z615" s="25">
        <v>44603.78</v>
      </c>
      <c r="AA615" s="25">
        <v>0</v>
      </c>
      <c r="AB615" s="26"/>
      <c r="AC615" s="26"/>
      <c r="AD615" s="26"/>
      <c r="AE615" s="26"/>
      <c r="AF615" s="27"/>
      <c r="AG615" s="26"/>
      <c r="AH615" s="26"/>
      <c r="AI615" s="26"/>
      <c r="AJ615" s="26"/>
      <c r="AK615" s="26"/>
      <c r="AL615" s="26"/>
    </row>
    <row r="616" spans="1:38" ht="13" x14ac:dyDescent="0.25">
      <c r="A616" s="174" t="str">
        <f t="shared" si="56"/>
        <v>[提取结果.xlsx]02-关联交易等事项统计表-大新文创-2内部关联交易</v>
      </c>
      <c r="B616" s="11">
        <v>613</v>
      </c>
      <c r="C616" s="12" t="s">
        <v>496</v>
      </c>
      <c r="D616" s="12" t="s">
        <v>33</v>
      </c>
      <c r="E616" s="12" t="s">
        <v>114</v>
      </c>
      <c r="F616" s="12" t="s">
        <v>33</v>
      </c>
      <c r="G616" s="12" t="s">
        <v>336</v>
      </c>
      <c r="H616" s="16" t="s">
        <v>144</v>
      </c>
      <c r="I616" s="16"/>
      <c r="J616" s="15">
        <v>3500.32</v>
      </c>
      <c r="K616" s="16"/>
      <c r="L616" s="16"/>
      <c r="M616" s="17"/>
      <c r="N616" s="89"/>
      <c r="O616" s="89"/>
      <c r="P616" s="91"/>
      <c r="Q616" s="21"/>
      <c r="R616" s="21"/>
      <c r="S616" s="22"/>
      <c r="T616" s="21"/>
      <c r="U616" s="21"/>
      <c r="V616" s="22"/>
      <c r="W616" s="23"/>
      <c r="X616" s="23"/>
      <c r="Y616" s="24"/>
      <c r="Z616" s="25">
        <v>3500.32</v>
      </c>
      <c r="AA616" s="25">
        <v>0</v>
      </c>
      <c r="AB616" s="26"/>
      <c r="AC616" s="26"/>
      <c r="AD616" s="26"/>
      <c r="AE616" s="26"/>
      <c r="AF616" s="27"/>
      <c r="AG616" s="26"/>
      <c r="AH616" s="26"/>
      <c r="AI616" s="26"/>
      <c r="AJ616" s="26"/>
      <c r="AK616" s="26"/>
      <c r="AL616" s="26"/>
    </row>
    <row r="617" spans="1:38" ht="13" x14ac:dyDescent="0.25">
      <c r="A617" s="174" t="str">
        <f t="shared" si="56"/>
        <v>[提取结果.xlsx]02-关联交易等事项统计表-大新文创-2内部关联交易</v>
      </c>
      <c r="B617" s="11">
        <v>614</v>
      </c>
      <c r="C617" s="12" t="s">
        <v>501</v>
      </c>
      <c r="D617" s="12" t="s">
        <v>33</v>
      </c>
      <c r="E617" s="12" t="s">
        <v>114</v>
      </c>
      <c r="F617" s="12" t="s">
        <v>37</v>
      </c>
      <c r="G617" s="12" t="s">
        <v>42</v>
      </c>
      <c r="H617" s="16" t="s">
        <v>144</v>
      </c>
      <c r="I617" s="16"/>
      <c r="J617" s="15">
        <v>128751.37</v>
      </c>
      <c r="K617" s="16"/>
      <c r="L617" s="16"/>
      <c r="M617" s="17"/>
      <c r="N617" s="89"/>
      <c r="O617" s="89"/>
      <c r="P617" s="91"/>
      <c r="Q617" s="21"/>
      <c r="R617" s="21"/>
      <c r="S617" s="22"/>
      <c r="T617" s="21"/>
      <c r="U617" s="21"/>
      <c r="V617" s="22"/>
      <c r="W617" s="23"/>
      <c r="X617" s="23"/>
      <c r="Y617" s="24"/>
      <c r="Z617" s="25">
        <v>128751.37</v>
      </c>
      <c r="AA617" s="25">
        <v>0</v>
      </c>
      <c r="AB617" s="26"/>
      <c r="AC617" s="26"/>
      <c r="AD617" s="26"/>
      <c r="AE617" s="26"/>
      <c r="AF617" s="27"/>
      <c r="AG617" s="26"/>
      <c r="AH617" s="26"/>
      <c r="AI617" s="26"/>
      <c r="AJ617" s="26"/>
      <c r="AK617" s="26"/>
      <c r="AL617" s="26"/>
    </row>
    <row r="618" spans="1:38" ht="13" x14ac:dyDescent="0.25">
      <c r="A618" s="174" t="str">
        <f t="shared" si="56"/>
        <v>[提取结果.xlsx]02-关联交易等事项统计表-大新文创-2内部关联交易</v>
      </c>
      <c r="B618" s="11">
        <v>615</v>
      </c>
      <c r="C618" s="12" t="s">
        <v>497</v>
      </c>
      <c r="D618" s="12" t="s">
        <v>33</v>
      </c>
      <c r="E618" s="12" t="s">
        <v>114</v>
      </c>
      <c r="F618" s="12" t="s">
        <v>29</v>
      </c>
      <c r="G618" s="12" t="s">
        <v>54</v>
      </c>
      <c r="H618" s="16" t="s">
        <v>144</v>
      </c>
      <c r="I618" s="16"/>
      <c r="J618" s="15">
        <v>896217.58999999962</v>
      </c>
      <c r="K618" s="16" t="s">
        <v>164</v>
      </c>
      <c r="L618" s="16"/>
      <c r="M618" s="17">
        <v>30716.98</v>
      </c>
      <c r="N618" s="89"/>
      <c r="O618" s="89"/>
      <c r="P618" s="91"/>
      <c r="Q618" s="21"/>
      <c r="R618" s="21"/>
      <c r="S618" s="22"/>
      <c r="T618" s="21"/>
      <c r="U618" s="21"/>
      <c r="V618" s="22"/>
      <c r="W618" s="23"/>
      <c r="X618" s="23"/>
      <c r="Y618" s="24"/>
      <c r="Z618" s="25">
        <v>896217.59</v>
      </c>
      <c r="AA618" s="25">
        <v>30716.98</v>
      </c>
      <c r="AB618" s="26"/>
      <c r="AC618" s="26"/>
      <c r="AD618" s="26"/>
      <c r="AE618" s="26"/>
      <c r="AF618" s="27"/>
      <c r="AG618" s="26"/>
      <c r="AH618" s="26"/>
      <c r="AI618" s="26"/>
      <c r="AJ618" s="26"/>
      <c r="AK618" s="26"/>
      <c r="AL618" s="26"/>
    </row>
    <row r="619" spans="1:38" ht="13" x14ac:dyDescent="0.25">
      <c r="A619" s="174" t="str">
        <f t="shared" si="56"/>
        <v>[提取结果.xlsx]02-关联交易等事项统计表-大新文创-2内部关联交易</v>
      </c>
      <c r="B619" s="11">
        <v>616</v>
      </c>
      <c r="C619" s="12" t="s">
        <v>496</v>
      </c>
      <c r="D619" s="12" t="s">
        <v>33</v>
      </c>
      <c r="E619" s="12" t="s">
        <v>114</v>
      </c>
      <c r="F619" s="12" t="s">
        <v>33</v>
      </c>
      <c r="G619" s="12" t="s">
        <v>333</v>
      </c>
      <c r="H619" s="16" t="s">
        <v>144</v>
      </c>
      <c r="I619" s="16"/>
      <c r="J619" s="15">
        <v>2150.59</v>
      </c>
      <c r="K619" s="16"/>
      <c r="L619" s="16"/>
      <c r="M619" s="17"/>
      <c r="N619" s="89"/>
      <c r="O619" s="89"/>
      <c r="P619" s="91"/>
      <c r="Q619" s="21"/>
      <c r="R619" s="21"/>
      <c r="S619" s="22"/>
      <c r="T619" s="21"/>
      <c r="U619" s="21"/>
      <c r="V619" s="22"/>
      <c r="W619" s="23"/>
      <c r="X619" s="23"/>
      <c r="Y619" s="24"/>
      <c r="Z619" s="25">
        <v>2150.59</v>
      </c>
      <c r="AA619" s="25">
        <v>0</v>
      </c>
      <c r="AB619" s="26"/>
      <c r="AC619" s="26"/>
      <c r="AD619" s="26"/>
      <c r="AE619" s="26"/>
      <c r="AF619" s="27"/>
      <c r="AG619" s="26"/>
      <c r="AH619" s="26"/>
      <c r="AI619" s="26"/>
      <c r="AJ619" s="26"/>
      <c r="AK619" s="26"/>
      <c r="AL619" s="26"/>
    </row>
    <row r="620" spans="1:38" ht="13" x14ac:dyDescent="0.25">
      <c r="A620" s="174" t="str">
        <f t="shared" si="56"/>
        <v>[提取结果.xlsx]02-关联交易等事项统计表-大新文创-2内部关联交易</v>
      </c>
      <c r="B620" s="11">
        <v>617</v>
      </c>
      <c r="C620" s="12" t="s">
        <v>497</v>
      </c>
      <c r="D620" s="12" t="s">
        <v>33</v>
      </c>
      <c r="E620" s="12" t="s">
        <v>114</v>
      </c>
      <c r="F620" s="12" t="s">
        <v>29</v>
      </c>
      <c r="G620" s="12" t="s">
        <v>44</v>
      </c>
      <c r="H620" s="16" t="s">
        <v>144</v>
      </c>
      <c r="I620" s="16"/>
      <c r="J620" s="15">
        <v>251494.98</v>
      </c>
      <c r="K620" s="16"/>
      <c r="L620" s="16"/>
      <c r="M620" s="17"/>
      <c r="N620" s="89"/>
      <c r="O620" s="89"/>
      <c r="P620" s="91"/>
      <c r="Q620" s="21"/>
      <c r="R620" s="21"/>
      <c r="S620" s="22"/>
      <c r="T620" s="21"/>
      <c r="U620" s="21"/>
      <c r="V620" s="22"/>
      <c r="W620" s="23"/>
      <c r="X620" s="23"/>
      <c r="Y620" s="24"/>
      <c r="Z620" s="25">
        <v>251494.98</v>
      </c>
      <c r="AA620" s="25">
        <v>0</v>
      </c>
      <c r="AB620" s="26"/>
      <c r="AC620" s="26"/>
      <c r="AD620" s="26"/>
      <c r="AE620" s="26"/>
      <c r="AF620" s="27"/>
      <c r="AG620" s="26"/>
      <c r="AH620" s="26"/>
      <c r="AI620" s="26"/>
      <c r="AJ620" s="26"/>
      <c r="AK620" s="26"/>
      <c r="AL620" s="26"/>
    </row>
    <row r="621" spans="1:38" ht="13" x14ac:dyDescent="0.25">
      <c r="A621" s="174" t="str">
        <f t="shared" si="56"/>
        <v>[提取结果.xlsx]02-关联交易等事项统计表-大新文创-2内部关联交易</v>
      </c>
      <c r="B621" s="11">
        <v>618</v>
      </c>
      <c r="C621" s="12" t="s">
        <v>497</v>
      </c>
      <c r="D621" s="12" t="s">
        <v>33</v>
      </c>
      <c r="E621" s="12" t="s">
        <v>114</v>
      </c>
      <c r="F621" s="12" t="s">
        <v>29</v>
      </c>
      <c r="G621" s="12" t="s">
        <v>57</v>
      </c>
      <c r="H621" s="16" t="s">
        <v>144</v>
      </c>
      <c r="I621" s="16"/>
      <c r="J621" s="15">
        <v>17521.28</v>
      </c>
      <c r="K621" s="16"/>
      <c r="L621" s="16"/>
      <c r="M621" s="17"/>
      <c r="N621" s="89"/>
      <c r="O621" s="89"/>
      <c r="P621" s="91"/>
      <c r="Q621" s="21"/>
      <c r="R621" s="21"/>
      <c r="S621" s="22"/>
      <c r="T621" s="21"/>
      <c r="U621" s="21"/>
      <c r="V621" s="22"/>
      <c r="W621" s="23"/>
      <c r="X621" s="23"/>
      <c r="Y621" s="24"/>
      <c r="Z621" s="25">
        <v>17521.28</v>
      </c>
      <c r="AA621" s="25">
        <v>0</v>
      </c>
      <c r="AB621" s="26"/>
      <c r="AC621" s="26"/>
      <c r="AD621" s="26"/>
      <c r="AE621" s="26"/>
      <c r="AF621" s="27"/>
      <c r="AG621" s="26"/>
      <c r="AH621" s="26"/>
      <c r="AI621" s="26"/>
      <c r="AJ621" s="26"/>
      <c r="AK621" s="26"/>
      <c r="AL621" s="26"/>
    </row>
    <row r="622" spans="1:38" ht="13" x14ac:dyDescent="0.25">
      <c r="A622" s="174" t="str">
        <f t="shared" si="56"/>
        <v>[提取结果.xlsx]02-关联交易等事项统计表-大新文创-2内部关联交易</v>
      </c>
      <c r="B622" s="11">
        <v>619</v>
      </c>
      <c r="C622" s="12" t="s">
        <v>497</v>
      </c>
      <c r="D622" s="12" t="s">
        <v>33</v>
      </c>
      <c r="E622" s="12" t="s">
        <v>114</v>
      </c>
      <c r="F622" s="12" t="s">
        <v>29</v>
      </c>
      <c r="G622" s="12" t="s">
        <v>163</v>
      </c>
      <c r="H622" s="16" t="s">
        <v>144</v>
      </c>
      <c r="I622" s="16"/>
      <c r="J622" s="15">
        <v>150667.29999999999</v>
      </c>
      <c r="K622" s="16" t="s">
        <v>164</v>
      </c>
      <c r="L622" s="16"/>
      <c r="M622" s="17">
        <v>20000.34</v>
      </c>
      <c r="N622" s="89"/>
      <c r="O622" s="89"/>
      <c r="P622" s="91"/>
      <c r="Q622" s="21"/>
      <c r="R622" s="21"/>
      <c r="S622" s="22"/>
      <c r="T622" s="21"/>
      <c r="U622" s="21"/>
      <c r="V622" s="22"/>
      <c r="W622" s="23"/>
      <c r="X622" s="23"/>
      <c r="Y622" s="24"/>
      <c r="Z622" s="25">
        <v>150667.29999999999</v>
      </c>
      <c r="AA622" s="25">
        <v>20000.34</v>
      </c>
      <c r="AB622" s="26"/>
      <c r="AC622" s="26"/>
      <c r="AD622" s="26"/>
      <c r="AE622" s="26"/>
      <c r="AF622" s="27"/>
      <c r="AG622" s="26"/>
      <c r="AH622" s="26"/>
      <c r="AI622" s="26"/>
      <c r="AJ622" s="26"/>
      <c r="AK622" s="26"/>
      <c r="AL622" s="26"/>
    </row>
    <row r="623" spans="1:38" ht="13" x14ac:dyDescent="0.25">
      <c r="A623" s="174" t="str">
        <f t="shared" si="56"/>
        <v>[提取结果.xlsx]02-关联交易等事项统计表-大新文创-2内部关联交易</v>
      </c>
      <c r="B623" s="11">
        <v>620</v>
      </c>
      <c r="C623" s="12" t="s">
        <v>496</v>
      </c>
      <c r="D623" s="12" t="s">
        <v>33</v>
      </c>
      <c r="E623" s="12" t="s">
        <v>114</v>
      </c>
      <c r="F623" s="12" t="s">
        <v>33</v>
      </c>
      <c r="G623" s="12" t="s">
        <v>183</v>
      </c>
      <c r="H623" s="16" t="s">
        <v>144</v>
      </c>
      <c r="I623" s="16"/>
      <c r="J623" s="15">
        <v>3508.32</v>
      </c>
      <c r="K623" s="16"/>
      <c r="L623" s="16"/>
      <c r="M623" s="17"/>
      <c r="N623" s="89"/>
      <c r="O623" s="89"/>
      <c r="P623" s="91"/>
      <c r="Q623" s="21"/>
      <c r="R623" s="21"/>
      <c r="S623" s="22"/>
      <c r="T623" s="21"/>
      <c r="U623" s="21"/>
      <c r="V623" s="22"/>
      <c r="W623" s="23"/>
      <c r="X623" s="23"/>
      <c r="Y623" s="24"/>
      <c r="Z623" s="25">
        <v>3508.32</v>
      </c>
      <c r="AA623" s="25">
        <v>0</v>
      </c>
      <c r="AB623" s="26"/>
      <c r="AC623" s="26"/>
      <c r="AD623" s="26"/>
      <c r="AE623" s="26"/>
      <c r="AF623" s="27"/>
      <c r="AG623" s="26"/>
      <c r="AH623" s="26"/>
      <c r="AI623" s="26"/>
      <c r="AJ623" s="26"/>
      <c r="AK623" s="26"/>
      <c r="AL623" s="26"/>
    </row>
    <row r="624" spans="1:38" ht="13" x14ac:dyDescent="0.25">
      <c r="A624" s="174" t="str">
        <f t="shared" si="56"/>
        <v>[提取结果.xlsx]02-关联交易等事项统计表-大新文创-2内部关联交易</v>
      </c>
      <c r="B624" s="11">
        <v>621</v>
      </c>
      <c r="C624" s="12" t="s">
        <v>497</v>
      </c>
      <c r="D624" s="12" t="s">
        <v>33</v>
      </c>
      <c r="E624" s="12" t="s">
        <v>114</v>
      </c>
      <c r="F624" s="12" t="s">
        <v>29</v>
      </c>
      <c r="G624" s="12" t="s">
        <v>158</v>
      </c>
      <c r="H624" s="16" t="s">
        <v>144</v>
      </c>
      <c r="I624" s="16"/>
      <c r="J624" s="15">
        <v>86331.579999999987</v>
      </c>
      <c r="K624" s="16" t="s">
        <v>164</v>
      </c>
      <c r="L624" s="16"/>
      <c r="M624" s="17">
        <v>15562.56</v>
      </c>
      <c r="N624" s="89"/>
      <c r="O624" s="89"/>
      <c r="P624" s="91"/>
      <c r="Q624" s="21"/>
      <c r="R624" s="21"/>
      <c r="S624" s="22"/>
      <c r="T624" s="21"/>
      <c r="U624" s="21"/>
      <c r="V624" s="22"/>
      <c r="W624" s="23"/>
      <c r="X624" s="23"/>
      <c r="Y624" s="24"/>
      <c r="Z624" s="25">
        <v>86331.58</v>
      </c>
      <c r="AA624" s="25">
        <v>15562.56</v>
      </c>
      <c r="AB624" s="26"/>
      <c r="AC624" s="26"/>
      <c r="AD624" s="26"/>
      <c r="AE624" s="26"/>
      <c r="AF624" s="27"/>
      <c r="AG624" s="26"/>
      <c r="AH624" s="26"/>
      <c r="AI624" s="26"/>
      <c r="AJ624" s="26"/>
      <c r="AK624" s="26"/>
      <c r="AL624" s="26"/>
    </row>
    <row r="625" spans="1:38" ht="13" x14ac:dyDescent="0.25">
      <c r="A625" s="174" t="str">
        <f t="shared" si="56"/>
        <v>[提取结果.xlsx]02-关联交易等事项统计表-大新文创-2内部关联交易</v>
      </c>
      <c r="B625" s="11">
        <v>622</v>
      </c>
      <c r="C625" s="12" t="s">
        <v>496</v>
      </c>
      <c r="D625" s="12" t="s">
        <v>33</v>
      </c>
      <c r="E625" s="12" t="s">
        <v>114</v>
      </c>
      <c r="F625" s="12" t="s">
        <v>33</v>
      </c>
      <c r="G625" s="12" t="s">
        <v>385</v>
      </c>
      <c r="H625" s="16" t="s">
        <v>144</v>
      </c>
      <c r="I625" s="16"/>
      <c r="J625" s="15">
        <v>122.57</v>
      </c>
      <c r="K625" s="16"/>
      <c r="L625" s="16"/>
      <c r="M625" s="17"/>
      <c r="N625" s="89"/>
      <c r="O625" s="90"/>
      <c r="P625" s="91"/>
      <c r="Q625" s="21"/>
      <c r="R625" s="21"/>
      <c r="S625" s="22"/>
      <c r="T625" s="21"/>
      <c r="U625" s="21"/>
      <c r="V625" s="22"/>
      <c r="W625" s="23"/>
      <c r="X625" s="23"/>
      <c r="Y625" s="24"/>
      <c r="Z625" s="25">
        <v>122.57</v>
      </c>
      <c r="AA625" s="25">
        <v>0</v>
      </c>
      <c r="AB625" s="26"/>
      <c r="AC625" s="26"/>
      <c r="AD625" s="26"/>
      <c r="AE625" s="26"/>
      <c r="AF625" s="27"/>
      <c r="AG625" s="26"/>
      <c r="AH625" s="26"/>
      <c r="AI625" s="26"/>
      <c r="AJ625" s="26"/>
      <c r="AK625" s="26"/>
      <c r="AL625" s="26"/>
    </row>
    <row r="626" spans="1:38" ht="13" x14ac:dyDescent="0.25">
      <c r="A626" s="174" t="str">
        <f t="shared" si="56"/>
        <v>[提取结果.xlsx]02-关联交易等事项统计表-大新文创-2内部关联交易</v>
      </c>
      <c r="B626" s="11">
        <v>623</v>
      </c>
      <c r="C626" s="12" t="s">
        <v>497</v>
      </c>
      <c r="D626" s="12" t="s">
        <v>33</v>
      </c>
      <c r="E626" s="12" t="s">
        <v>114</v>
      </c>
      <c r="F626" s="12" t="s">
        <v>29</v>
      </c>
      <c r="G626" s="12" t="s">
        <v>50</v>
      </c>
      <c r="H626" s="16" t="s">
        <v>144</v>
      </c>
      <c r="I626" s="16"/>
      <c r="J626" s="15">
        <v>18249.54</v>
      </c>
      <c r="K626" s="16"/>
      <c r="L626" s="16"/>
      <c r="M626" s="17"/>
      <c r="N626" s="89"/>
      <c r="O626" s="90"/>
      <c r="P626" s="91"/>
      <c r="Q626" s="21"/>
      <c r="R626" s="21"/>
      <c r="S626" s="22"/>
      <c r="T626" s="21"/>
      <c r="U626" s="21"/>
      <c r="V626" s="22"/>
      <c r="W626" s="23"/>
      <c r="X626" s="23"/>
      <c r="Y626" s="24"/>
      <c r="Z626" s="25">
        <v>18249.54</v>
      </c>
      <c r="AA626" s="25">
        <v>0</v>
      </c>
      <c r="AB626" s="26"/>
      <c r="AC626" s="26"/>
      <c r="AD626" s="26"/>
      <c r="AE626" s="26"/>
      <c r="AF626" s="27"/>
      <c r="AG626" s="26"/>
      <c r="AH626" s="26"/>
      <c r="AI626" s="26"/>
      <c r="AJ626" s="26"/>
      <c r="AK626" s="26"/>
      <c r="AL626" s="26"/>
    </row>
    <row r="627" spans="1:38" ht="13" x14ac:dyDescent="0.25">
      <c r="A627" s="174" t="str">
        <f t="shared" si="56"/>
        <v>[提取结果.xlsx]02-关联交易等事项统计表-大新文创-2内部关联交易</v>
      </c>
      <c r="B627" s="11">
        <v>624</v>
      </c>
      <c r="C627" s="12" t="s">
        <v>497</v>
      </c>
      <c r="D627" s="12" t="s">
        <v>33</v>
      </c>
      <c r="E627" s="12" t="s">
        <v>114</v>
      </c>
      <c r="F627" s="12" t="s">
        <v>29</v>
      </c>
      <c r="G627" s="12" t="s">
        <v>46</v>
      </c>
      <c r="H627" s="16" t="s">
        <v>144</v>
      </c>
      <c r="I627" s="16"/>
      <c r="J627" s="15">
        <v>6131.19</v>
      </c>
      <c r="K627" s="16" t="s">
        <v>164</v>
      </c>
      <c r="L627" s="16"/>
      <c r="M627" s="17">
        <v>77569.69</v>
      </c>
      <c r="N627" s="89"/>
      <c r="O627" s="89"/>
      <c r="P627" s="91"/>
      <c r="Q627" s="21"/>
      <c r="R627" s="21"/>
      <c r="S627" s="22"/>
      <c r="T627" s="21"/>
      <c r="U627" s="21"/>
      <c r="V627" s="22"/>
      <c r="W627" s="23"/>
      <c r="X627" s="23"/>
      <c r="Y627" s="24"/>
      <c r="Z627" s="25">
        <v>6131.19</v>
      </c>
      <c r="AA627" s="25">
        <v>77569.69</v>
      </c>
      <c r="AB627" s="26"/>
      <c r="AC627" s="26"/>
      <c r="AD627" s="26"/>
      <c r="AE627" s="26"/>
      <c r="AF627" s="27"/>
      <c r="AG627" s="26"/>
      <c r="AH627" s="26"/>
      <c r="AI627" s="26"/>
      <c r="AJ627" s="26"/>
      <c r="AK627" s="26"/>
      <c r="AL627" s="26"/>
    </row>
    <row r="628" spans="1:38" ht="13" x14ac:dyDescent="0.25">
      <c r="A628" s="174" t="str">
        <f t="shared" si="56"/>
        <v>[提取结果.xlsx]02-关联交易等事项统计表-大新文创-2内部关联交易</v>
      </c>
      <c r="B628" s="11">
        <v>625</v>
      </c>
      <c r="C628" s="12" t="s">
        <v>496</v>
      </c>
      <c r="D628" s="12" t="s">
        <v>33</v>
      </c>
      <c r="E628" s="12" t="s">
        <v>114</v>
      </c>
      <c r="F628" s="12" t="s">
        <v>33</v>
      </c>
      <c r="G628" s="12" t="s">
        <v>446</v>
      </c>
      <c r="H628" s="16"/>
      <c r="I628" s="16"/>
      <c r="J628" s="15"/>
      <c r="K628" s="16" t="s">
        <v>164</v>
      </c>
      <c r="L628" s="16"/>
      <c r="M628" s="17">
        <v>4141.59</v>
      </c>
      <c r="N628" s="89"/>
      <c r="O628" s="89"/>
      <c r="P628" s="91"/>
      <c r="Q628" s="21"/>
      <c r="R628" s="21"/>
      <c r="S628" s="22"/>
      <c r="T628" s="21"/>
      <c r="U628" s="21"/>
      <c r="V628" s="22"/>
      <c r="W628" s="23"/>
      <c r="X628" s="23"/>
      <c r="Y628" s="24"/>
      <c r="Z628" s="25">
        <v>0</v>
      </c>
      <c r="AA628" s="25">
        <v>4141.59</v>
      </c>
      <c r="AB628" s="26"/>
      <c r="AC628" s="26"/>
      <c r="AD628" s="26"/>
      <c r="AE628" s="26"/>
      <c r="AF628" s="27"/>
      <c r="AG628" s="26"/>
      <c r="AH628" s="26"/>
      <c r="AI628" s="26"/>
      <c r="AJ628" s="26"/>
      <c r="AK628" s="26"/>
      <c r="AL628" s="26"/>
    </row>
    <row r="629" spans="1:38" ht="13" x14ac:dyDescent="0.25">
      <c r="A629" s="174" t="str">
        <f t="shared" si="56"/>
        <v>[提取结果.xlsx]02-关联交易等事项统计表-大新文创-2内部关联交易</v>
      </c>
      <c r="B629" s="11">
        <v>626</v>
      </c>
      <c r="C629" s="12" t="s">
        <v>501</v>
      </c>
      <c r="D629" s="12" t="s">
        <v>33</v>
      </c>
      <c r="E629" s="12" t="s">
        <v>114</v>
      </c>
      <c r="F629" s="12" t="s">
        <v>37</v>
      </c>
      <c r="G629" s="12" t="s">
        <v>42</v>
      </c>
      <c r="H629" s="16"/>
      <c r="I629" s="16"/>
      <c r="J629" s="15"/>
      <c r="K629" s="16" t="s">
        <v>164</v>
      </c>
      <c r="L629" s="16"/>
      <c r="M629" s="17">
        <v>10890.83</v>
      </c>
      <c r="N629" s="89"/>
      <c r="O629" s="89"/>
      <c r="P629" s="91"/>
      <c r="Q629" s="21"/>
      <c r="R629" s="21"/>
      <c r="S629" s="22"/>
      <c r="T629" s="21"/>
      <c r="U629" s="21"/>
      <c r="V629" s="22"/>
      <c r="W629" s="23"/>
      <c r="X629" s="23"/>
      <c r="Y629" s="24"/>
      <c r="Z629" s="25">
        <v>0</v>
      </c>
      <c r="AA629" s="25">
        <v>10890.83</v>
      </c>
      <c r="AB629" s="26"/>
      <c r="AC629" s="26"/>
      <c r="AD629" s="26"/>
      <c r="AE629" s="26"/>
      <c r="AF629" s="27"/>
      <c r="AG629" s="26"/>
      <c r="AH629" s="26"/>
      <c r="AI629" s="26"/>
      <c r="AJ629" s="26"/>
      <c r="AK629" s="26"/>
      <c r="AL629" s="26"/>
    </row>
    <row r="630" spans="1:38" ht="13" x14ac:dyDescent="0.25">
      <c r="A630" s="174" t="str">
        <f t="shared" si="56"/>
        <v>[提取结果.xlsx]02-关联交易等事项统计表-大新文创-2内部关联交易</v>
      </c>
      <c r="B630" s="11">
        <v>627</v>
      </c>
      <c r="C630" s="12" t="s">
        <v>497</v>
      </c>
      <c r="D630" s="12" t="s">
        <v>33</v>
      </c>
      <c r="E630" s="12" t="s">
        <v>114</v>
      </c>
      <c r="F630" s="12" t="s">
        <v>29</v>
      </c>
      <c r="G630" s="12" t="s">
        <v>361</v>
      </c>
      <c r="H630" s="16"/>
      <c r="I630" s="16"/>
      <c r="J630" s="15"/>
      <c r="K630" s="16" t="s">
        <v>68</v>
      </c>
      <c r="L630" s="16"/>
      <c r="M630" s="17">
        <v>78552.06</v>
      </c>
      <c r="N630" s="89"/>
      <c r="O630" s="89"/>
      <c r="P630" s="91"/>
      <c r="Q630" s="21"/>
      <c r="R630" s="21"/>
      <c r="S630" s="22"/>
      <c r="T630" s="21"/>
      <c r="U630" s="21"/>
      <c r="V630" s="22"/>
      <c r="W630" s="23"/>
      <c r="X630" s="23"/>
      <c r="Y630" s="24"/>
      <c r="Z630" s="25">
        <v>0</v>
      </c>
      <c r="AA630" s="25">
        <v>78552.06</v>
      </c>
      <c r="AB630" s="26"/>
      <c r="AC630" s="26"/>
      <c r="AD630" s="26"/>
      <c r="AE630" s="26"/>
      <c r="AF630" s="27"/>
      <c r="AG630" s="26"/>
      <c r="AH630" s="26"/>
      <c r="AI630" s="26"/>
      <c r="AJ630" s="26"/>
      <c r="AK630" s="26"/>
      <c r="AL630" s="26"/>
    </row>
    <row r="631" spans="1:38" ht="13" x14ac:dyDescent="0.25">
      <c r="A631" s="174" t="str">
        <f t="shared" si="56"/>
        <v>[提取结果.xlsx]02-关联交易等事项统计表-大新文创-2内部关联交易</v>
      </c>
      <c r="B631" s="11">
        <v>628</v>
      </c>
      <c r="C631" s="12" t="s">
        <v>502</v>
      </c>
      <c r="D631" s="12" t="s">
        <v>29</v>
      </c>
      <c r="E631" s="12" t="s">
        <v>54</v>
      </c>
      <c r="F631" s="12" t="s">
        <v>29</v>
      </c>
      <c r="G631" s="12" t="s">
        <v>364</v>
      </c>
      <c r="H631" s="16"/>
      <c r="I631" s="16"/>
      <c r="J631" s="15"/>
      <c r="K631" s="16" t="s">
        <v>503</v>
      </c>
      <c r="L631" s="16"/>
      <c r="M631" s="17">
        <v>1597325.19</v>
      </c>
      <c r="N631" s="89"/>
      <c r="O631" s="89"/>
      <c r="P631" s="91"/>
      <c r="Q631" s="21"/>
      <c r="R631" s="21"/>
      <c r="S631" s="22"/>
      <c r="T631" s="21"/>
      <c r="U631" s="21"/>
      <c r="V631" s="22"/>
      <c r="W631" s="23"/>
      <c r="X631" s="23"/>
      <c r="Y631" s="24"/>
      <c r="Z631" s="25">
        <v>0</v>
      </c>
      <c r="AA631" s="25">
        <v>1597325.19</v>
      </c>
      <c r="AB631" s="26"/>
      <c r="AC631" s="26"/>
      <c r="AD631" s="26"/>
      <c r="AE631" s="26"/>
      <c r="AF631" s="27"/>
      <c r="AG631" s="26"/>
      <c r="AH631" s="26"/>
      <c r="AI631" s="26"/>
      <c r="AJ631" s="26"/>
      <c r="AK631" s="26"/>
      <c r="AL631" s="26"/>
    </row>
    <row r="632" spans="1:38" ht="13" x14ac:dyDescent="0.25">
      <c r="A632" s="174" t="str">
        <f t="shared" si="56"/>
        <v>[提取结果.xlsx]02-关联交易等事项统计表-大新文创-2内部关联交易</v>
      </c>
      <c r="B632" s="11">
        <v>629</v>
      </c>
      <c r="C632" s="12" t="s">
        <v>502</v>
      </c>
      <c r="D632" s="12" t="s">
        <v>29</v>
      </c>
      <c r="E632" s="12" t="s">
        <v>54</v>
      </c>
      <c r="F632" s="12" t="s">
        <v>29</v>
      </c>
      <c r="G632" s="12" t="s">
        <v>163</v>
      </c>
      <c r="H632" s="16"/>
      <c r="I632" s="16"/>
      <c r="J632" s="15"/>
      <c r="K632" s="16" t="s">
        <v>503</v>
      </c>
      <c r="L632" s="16"/>
      <c r="M632" s="17">
        <v>94297.34</v>
      </c>
      <c r="N632" s="89"/>
      <c r="O632" s="89"/>
      <c r="P632" s="91"/>
      <c r="Q632" s="21"/>
      <c r="R632" s="21"/>
      <c r="S632" s="22"/>
      <c r="T632" s="21"/>
      <c r="U632" s="21"/>
      <c r="V632" s="22"/>
      <c r="W632" s="23"/>
      <c r="X632" s="23"/>
      <c r="Y632" s="24"/>
      <c r="Z632" s="25">
        <v>0</v>
      </c>
      <c r="AA632" s="25">
        <v>94297.34</v>
      </c>
      <c r="AB632" s="26"/>
      <c r="AC632" s="26"/>
      <c r="AD632" s="26"/>
      <c r="AE632" s="26"/>
      <c r="AF632" s="27"/>
      <c r="AG632" s="26"/>
      <c r="AH632" s="26"/>
      <c r="AI632" s="26"/>
      <c r="AJ632" s="26"/>
      <c r="AK632" s="26"/>
      <c r="AL632" s="26"/>
    </row>
    <row r="633" spans="1:38" ht="13" x14ac:dyDescent="0.25">
      <c r="A633" s="174" t="str">
        <f t="shared" si="56"/>
        <v>[提取结果.xlsx]02-关联交易等事项统计表-大新文创-2内部关联交易</v>
      </c>
      <c r="B633" s="11">
        <v>630</v>
      </c>
      <c r="C633" s="12" t="s">
        <v>504</v>
      </c>
      <c r="D633" s="12" t="s">
        <v>29</v>
      </c>
      <c r="E633" s="12" t="s">
        <v>54</v>
      </c>
      <c r="F633" s="12" t="s">
        <v>33</v>
      </c>
      <c r="G633" s="12" t="s">
        <v>114</v>
      </c>
      <c r="H633" s="16" t="s">
        <v>144</v>
      </c>
      <c r="I633" s="16"/>
      <c r="J633" s="15">
        <v>30716.98</v>
      </c>
      <c r="K633" s="16" t="s">
        <v>503</v>
      </c>
      <c r="L633" s="16"/>
      <c r="M633" s="17">
        <v>896217.58999999962</v>
      </c>
      <c r="N633" s="89"/>
      <c r="O633" s="89"/>
      <c r="P633" s="91"/>
      <c r="Q633" s="21"/>
      <c r="R633" s="21"/>
      <c r="S633" s="22"/>
      <c r="T633" s="21"/>
      <c r="U633" s="21"/>
      <c r="V633" s="22"/>
      <c r="W633" s="23"/>
      <c r="X633" s="23"/>
      <c r="Y633" s="24"/>
      <c r="Z633" s="25">
        <v>30716.98</v>
      </c>
      <c r="AA633" s="25">
        <v>896217.59</v>
      </c>
      <c r="AB633" s="26"/>
      <c r="AC633" s="26"/>
      <c r="AD633" s="26"/>
      <c r="AE633" s="26"/>
      <c r="AF633" s="27"/>
      <c r="AG633" s="26"/>
      <c r="AH633" s="26"/>
      <c r="AI633" s="26"/>
      <c r="AJ633" s="26"/>
      <c r="AK633" s="26"/>
      <c r="AL633" s="26"/>
    </row>
    <row r="634" spans="1:38" ht="13" x14ac:dyDescent="0.25">
      <c r="A634" s="174" t="str">
        <f t="shared" si="56"/>
        <v>[提取结果.xlsx]02-关联交易等事项统计表-大新文创-2内部关联交易</v>
      </c>
      <c r="B634" s="11">
        <v>631</v>
      </c>
      <c r="C634" s="12" t="s">
        <v>497</v>
      </c>
      <c r="D634" s="12" t="s">
        <v>33</v>
      </c>
      <c r="E634" s="12" t="s">
        <v>34</v>
      </c>
      <c r="F634" s="12" t="s">
        <v>29</v>
      </c>
      <c r="G634" s="12" t="s">
        <v>158</v>
      </c>
      <c r="H634" s="16"/>
      <c r="I634" s="16"/>
      <c r="J634" s="15"/>
      <c r="K634" s="16" t="s">
        <v>115</v>
      </c>
      <c r="L634" s="16"/>
      <c r="M634" s="17">
        <v>33</v>
      </c>
      <c r="N634" s="89"/>
      <c r="O634" s="89"/>
      <c r="P634" s="91"/>
      <c r="Q634" s="21"/>
      <c r="R634" s="21"/>
      <c r="S634" s="22"/>
      <c r="T634" s="21"/>
      <c r="U634" s="21"/>
      <c r="V634" s="22"/>
      <c r="W634" s="23"/>
      <c r="X634" s="23"/>
      <c r="Y634" s="24"/>
      <c r="Z634" s="25">
        <v>0</v>
      </c>
      <c r="AA634" s="25">
        <v>33</v>
      </c>
      <c r="AB634" s="26"/>
      <c r="AC634" s="26"/>
      <c r="AD634" s="26"/>
      <c r="AE634" s="26"/>
      <c r="AF634" s="27"/>
      <c r="AG634" s="26"/>
      <c r="AH634" s="26"/>
      <c r="AI634" s="26"/>
      <c r="AJ634" s="26"/>
      <c r="AK634" s="26"/>
      <c r="AL634" s="26"/>
    </row>
    <row r="635" spans="1:38" ht="13" x14ac:dyDescent="0.25">
      <c r="A635" s="174" t="str">
        <f t="shared" si="56"/>
        <v>[提取结果.xlsx]02-关联交易等事项统计表-大新文创-2内部关联交易</v>
      </c>
      <c r="B635" s="11">
        <v>632</v>
      </c>
      <c r="C635" s="12" t="s">
        <v>496</v>
      </c>
      <c r="D635" s="12" t="s">
        <v>33</v>
      </c>
      <c r="E635" s="12" t="s">
        <v>34</v>
      </c>
      <c r="F635" s="12" t="s">
        <v>33</v>
      </c>
      <c r="G635" s="12" t="s">
        <v>117</v>
      </c>
      <c r="H635" s="16"/>
      <c r="I635" s="16"/>
      <c r="J635" s="15"/>
      <c r="K635" s="16" t="s">
        <v>115</v>
      </c>
      <c r="L635" s="16"/>
      <c r="M635" s="17">
        <v>33</v>
      </c>
      <c r="N635" s="89"/>
      <c r="O635" s="89"/>
      <c r="P635" s="91"/>
      <c r="Q635" s="21"/>
      <c r="R635" s="21"/>
      <c r="S635" s="22"/>
      <c r="T635" s="21"/>
      <c r="U635" s="21"/>
      <c r="V635" s="22"/>
      <c r="W635" s="23"/>
      <c r="X635" s="23"/>
      <c r="Y635" s="24"/>
      <c r="Z635" s="25">
        <v>0</v>
      </c>
      <c r="AA635" s="25">
        <v>33</v>
      </c>
      <c r="AB635" s="26"/>
      <c r="AC635" s="26"/>
      <c r="AD635" s="26"/>
      <c r="AE635" s="26"/>
      <c r="AF635" s="27"/>
      <c r="AG635" s="26"/>
      <c r="AH635" s="26"/>
      <c r="AI635" s="26"/>
      <c r="AJ635" s="26"/>
      <c r="AK635" s="26"/>
      <c r="AL635" s="26"/>
    </row>
    <row r="636" spans="1:38" ht="13" x14ac:dyDescent="0.25">
      <c r="A636" s="174" t="str">
        <f t="shared" si="56"/>
        <v>[提取结果.xlsx]02-关联交易等事项统计表-大新文创-2内部关联交易</v>
      </c>
      <c r="B636" s="11">
        <v>633</v>
      </c>
      <c r="C636" s="12" t="s">
        <v>497</v>
      </c>
      <c r="D636" s="12" t="s">
        <v>33</v>
      </c>
      <c r="E636" s="12" t="s">
        <v>34</v>
      </c>
      <c r="F636" s="12" t="s">
        <v>29</v>
      </c>
      <c r="G636" s="12" t="s">
        <v>44</v>
      </c>
      <c r="H636" s="16"/>
      <c r="I636" s="16"/>
      <c r="J636" s="15"/>
      <c r="K636" s="16" t="s">
        <v>115</v>
      </c>
      <c r="L636" s="16"/>
      <c r="M636" s="17">
        <v>42</v>
      </c>
      <c r="N636" s="89"/>
      <c r="O636" s="90"/>
      <c r="P636" s="91"/>
      <c r="Q636" s="21"/>
      <c r="R636" s="21"/>
      <c r="S636" s="22"/>
      <c r="T636" s="21"/>
      <c r="U636" s="21"/>
      <c r="V636" s="22"/>
      <c r="W636" s="23"/>
      <c r="X636" s="23"/>
      <c r="Y636" s="24"/>
      <c r="Z636" s="25">
        <v>0</v>
      </c>
      <c r="AA636" s="25">
        <v>42</v>
      </c>
      <c r="AB636" s="26"/>
      <c r="AC636" s="26"/>
      <c r="AD636" s="26"/>
      <c r="AE636" s="26"/>
      <c r="AF636" s="27"/>
      <c r="AG636" s="26"/>
      <c r="AH636" s="26"/>
      <c r="AI636" s="26"/>
      <c r="AJ636" s="26"/>
      <c r="AK636" s="26"/>
      <c r="AL636" s="26"/>
    </row>
    <row r="637" spans="1:38" ht="13" x14ac:dyDescent="0.25">
      <c r="A637" s="174" t="str">
        <f t="shared" si="56"/>
        <v>[提取结果.xlsx]02-关联交易等事项统计表-大新文创-2内部关联交易</v>
      </c>
      <c r="B637" s="11">
        <v>634</v>
      </c>
      <c r="C637" s="12" t="s">
        <v>496</v>
      </c>
      <c r="D637" s="12" t="s">
        <v>33</v>
      </c>
      <c r="E637" s="12" t="s">
        <v>34</v>
      </c>
      <c r="F637" s="12" t="s">
        <v>33</v>
      </c>
      <c r="G637" s="12" t="s">
        <v>146</v>
      </c>
      <c r="H637" s="16"/>
      <c r="I637" s="16"/>
      <c r="J637" s="15"/>
      <c r="K637" s="16" t="s">
        <v>115</v>
      </c>
      <c r="L637" s="16"/>
      <c r="M637" s="17">
        <v>109.8</v>
      </c>
      <c r="N637" s="89"/>
      <c r="O637" s="90"/>
      <c r="P637" s="91"/>
      <c r="Q637" s="21"/>
      <c r="R637" s="21"/>
      <c r="S637" s="22"/>
      <c r="T637" s="21"/>
      <c r="U637" s="21"/>
      <c r="V637" s="22"/>
      <c r="W637" s="23"/>
      <c r="X637" s="23"/>
      <c r="Y637" s="24"/>
      <c r="Z637" s="25">
        <v>0</v>
      </c>
      <c r="AA637" s="25">
        <v>109.8</v>
      </c>
      <c r="AB637" s="26"/>
      <c r="AC637" s="26"/>
      <c r="AD637" s="26"/>
      <c r="AE637" s="26"/>
      <c r="AF637" s="27"/>
      <c r="AG637" s="26"/>
      <c r="AH637" s="26"/>
      <c r="AI637" s="26"/>
      <c r="AJ637" s="26"/>
      <c r="AK637" s="26"/>
      <c r="AL637" s="26"/>
    </row>
    <row r="638" spans="1:38" ht="13" x14ac:dyDescent="0.25">
      <c r="A638" s="174" t="str">
        <f t="shared" si="56"/>
        <v>[提取结果.xlsx]02-关联交易等事项统计表-大新文创-2内部关联交易</v>
      </c>
      <c r="B638" s="11">
        <v>635</v>
      </c>
      <c r="C638" s="12" t="s">
        <v>496</v>
      </c>
      <c r="D638" s="12" t="s">
        <v>33</v>
      </c>
      <c r="E638" s="12" t="s">
        <v>34</v>
      </c>
      <c r="F638" s="12" t="s">
        <v>33</v>
      </c>
      <c r="G638" s="12" t="s">
        <v>112</v>
      </c>
      <c r="H638" s="16"/>
      <c r="I638" s="16"/>
      <c r="J638" s="15"/>
      <c r="K638" s="16" t="s">
        <v>115</v>
      </c>
      <c r="L638" s="16"/>
      <c r="M638" s="17">
        <v>79.2</v>
      </c>
      <c r="N638" s="89"/>
      <c r="O638" s="89"/>
      <c r="P638" s="91"/>
      <c r="Q638" s="21"/>
      <c r="R638" s="21"/>
      <c r="S638" s="22"/>
      <c r="T638" s="21"/>
      <c r="U638" s="21"/>
      <c r="V638" s="22"/>
      <c r="W638" s="23"/>
      <c r="X638" s="23"/>
      <c r="Y638" s="24"/>
      <c r="Z638" s="25">
        <v>0</v>
      </c>
      <c r="AA638" s="25">
        <v>79.2</v>
      </c>
      <c r="AB638" s="26"/>
      <c r="AC638" s="26"/>
      <c r="AD638" s="26"/>
      <c r="AE638" s="26"/>
      <c r="AF638" s="27"/>
      <c r="AG638" s="26"/>
      <c r="AH638" s="26"/>
      <c r="AI638" s="26"/>
      <c r="AJ638" s="26"/>
      <c r="AK638" s="26"/>
      <c r="AL638" s="26"/>
    </row>
    <row r="639" spans="1:38" ht="13" x14ac:dyDescent="0.25">
      <c r="A639" s="174" t="str">
        <f t="shared" si="56"/>
        <v>[提取结果.xlsx]02-关联交易等事项统计表-大新文创-2内部关联交易</v>
      </c>
      <c r="B639" s="11">
        <v>636</v>
      </c>
      <c r="C639" s="12" t="s">
        <v>497</v>
      </c>
      <c r="D639" s="12" t="s">
        <v>33</v>
      </c>
      <c r="E639" s="12" t="s">
        <v>34</v>
      </c>
      <c r="F639" s="12" t="s">
        <v>29</v>
      </c>
      <c r="G639" s="12" t="s">
        <v>46</v>
      </c>
      <c r="H639" s="16"/>
      <c r="I639" s="16"/>
      <c r="J639" s="15"/>
      <c r="K639" s="16" t="s">
        <v>115</v>
      </c>
      <c r="L639" s="16"/>
      <c r="M639" s="17">
        <v>91.2</v>
      </c>
      <c r="N639" s="89"/>
      <c r="O639" s="89"/>
      <c r="P639" s="91"/>
      <c r="Q639" s="21"/>
      <c r="R639" s="21"/>
      <c r="S639" s="22"/>
      <c r="T639" s="21"/>
      <c r="U639" s="21"/>
      <c r="V639" s="22"/>
      <c r="W639" s="23"/>
      <c r="X639" s="23"/>
      <c r="Y639" s="24"/>
      <c r="Z639" s="25">
        <v>0</v>
      </c>
      <c r="AA639" s="25">
        <v>91.2</v>
      </c>
      <c r="AB639" s="26"/>
      <c r="AC639" s="26"/>
      <c r="AD639" s="26"/>
      <c r="AE639" s="26"/>
      <c r="AF639" s="27"/>
      <c r="AG639" s="26"/>
      <c r="AH639" s="26"/>
      <c r="AI639" s="26"/>
      <c r="AJ639" s="26"/>
      <c r="AK639" s="26"/>
      <c r="AL639" s="26"/>
    </row>
    <row r="640" spans="1:38" ht="13" x14ac:dyDescent="0.25">
      <c r="A640" s="174" t="str">
        <f t="shared" si="56"/>
        <v>[提取结果.xlsx]02-关联交易等事项统计表-大新文创-2内部关联交易</v>
      </c>
      <c r="B640" s="11">
        <v>637</v>
      </c>
      <c r="C640" s="12" t="s">
        <v>500</v>
      </c>
      <c r="D640" s="12" t="s">
        <v>33</v>
      </c>
      <c r="E640" s="12" t="s">
        <v>34</v>
      </c>
      <c r="F640" s="12" t="s">
        <v>27</v>
      </c>
      <c r="G640" s="12" t="s">
        <v>28</v>
      </c>
      <c r="H640" s="16" t="s">
        <v>99</v>
      </c>
      <c r="I640" s="16"/>
      <c r="J640" s="15">
        <v>92767.27</v>
      </c>
      <c r="K640" s="16"/>
      <c r="L640" s="16"/>
      <c r="M640" s="17"/>
      <c r="N640" s="89"/>
      <c r="O640" s="89"/>
      <c r="P640" s="91"/>
      <c r="Q640" s="21"/>
      <c r="R640" s="21"/>
      <c r="S640" s="22"/>
      <c r="T640" s="21"/>
      <c r="U640" s="21"/>
      <c r="V640" s="22"/>
      <c r="W640" s="23"/>
      <c r="X640" s="23"/>
      <c r="Y640" s="24"/>
      <c r="Z640" s="25">
        <v>92767.27</v>
      </c>
      <c r="AA640" s="25">
        <v>0</v>
      </c>
      <c r="AB640" s="26"/>
      <c r="AC640" s="26"/>
      <c r="AD640" s="26"/>
      <c r="AE640" s="26"/>
      <c r="AF640" s="27"/>
      <c r="AG640" s="26"/>
      <c r="AH640" s="26"/>
      <c r="AI640" s="26"/>
      <c r="AJ640" s="26"/>
      <c r="AK640" s="26"/>
      <c r="AL640" s="26"/>
    </row>
    <row r="641" spans="1:38" ht="13" x14ac:dyDescent="0.25">
      <c r="A641" s="174" t="str">
        <f t="shared" si="56"/>
        <v>[提取结果.xlsx]02-关联交易等事项统计表-大新文创-2内部关联交易</v>
      </c>
      <c r="B641" s="11">
        <v>638</v>
      </c>
      <c r="C641" s="12" t="s">
        <v>505</v>
      </c>
      <c r="D641" s="12" t="s">
        <v>29</v>
      </c>
      <c r="E641" s="12" t="s">
        <v>364</v>
      </c>
      <c r="F641" s="12" t="s">
        <v>37</v>
      </c>
      <c r="G641" s="12" t="s">
        <v>42</v>
      </c>
      <c r="H641" s="16" t="s">
        <v>99</v>
      </c>
      <c r="I641" s="16"/>
      <c r="J641" s="15">
        <v>333333.33</v>
      </c>
      <c r="K641" s="16"/>
      <c r="L641" s="16"/>
      <c r="M641" s="17"/>
      <c r="N641" s="89"/>
      <c r="O641" s="89"/>
      <c r="P641" s="91"/>
      <c r="Q641" s="21"/>
      <c r="R641" s="21"/>
      <c r="S641" s="22"/>
      <c r="T641" s="21"/>
      <c r="U641" s="21"/>
      <c r="V641" s="22"/>
      <c r="W641" s="23"/>
      <c r="X641" s="23"/>
      <c r="Y641" s="24"/>
      <c r="Z641" s="25">
        <v>333333.33</v>
      </c>
      <c r="AA641" s="25">
        <v>0</v>
      </c>
      <c r="AB641" s="26"/>
      <c r="AC641" s="26"/>
      <c r="AD641" s="26"/>
      <c r="AE641" s="26"/>
      <c r="AF641" s="27"/>
      <c r="AG641" s="26"/>
      <c r="AH641" s="26"/>
      <c r="AI641" s="26"/>
      <c r="AJ641" s="26"/>
      <c r="AK641" s="26"/>
      <c r="AL641" s="26"/>
    </row>
    <row r="642" spans="1:38" ht="13" x14ac:dyDescent="0.25">
      <c r="A642" s="174" t="str">
        <f t="shared" si="56"/>
        <v>[提取结果.xlsx]02-关联交易等事项统计表-大新文创-2内部关联交易</v>
      </c>
      <c r="B642" s="11">
        <v>639</v>
      </c>
      <c r="C642" s="12" t="s">
        <v>502</v>
      </c>
      <c r="D642" s="12" t="s">
        <v>29</v>
      </c>
      <c r="E642" s="12" t="s">
        <v>364</v>
      </c>
      <c r="F642" s="12" t="s">
        <v>29</v>
      </c>
      <c r="G642" s="12" t="s">
        <v>54</v>
      </c>
      <c r="H642" s="16" t="s">
        <v>99</v>
      </c>
      <c r="I642" s="16"/>
      <c r="J642" s="15">
        <v>212040.72</v>
      </c>
      <c r="K642" s="16"/>
      <c r="L642" s="16"/>
      <c r="M642" s="17"/>
      <c r="N642" s="89"/>
      <c r="O642" s="89"/>
      <c r="P642" s="91"/>
      <c r="Q642" s="21"/>
      <c r="R642" s="21"/>
      <c r="S642" s="22"/>
      <c r="T642" s="21"/>
      <c r="U642" s="21"/>
      <c r="V642" s="22"/>
      <c r="W642" s="23"/>
      <c r="X642" s="23"/>
      <c r="Y642" s="24"/>
      <c r="Z642" s="25">
        <v>212040.72</v>
      </c>
      <c r="AA642" s="25">
        <v>0</v>
      </c>
      <c r="AB642" s="26"/>
      <c r="AC642" s="26"/>
      <c r="AD642" s="26"/>
      <c r="AE642" s="26"/>
      <c r="AF642" s="27"/>
      <c r="AG642" s="26"/>
      <c r="AH642" s="26"/>
      <c r="AI642" s="26"/>
      <c r="AJ642" s="26"/>
      <c r="AK642" s="26"/>
      <c r="AL642" s="26"/>
    </row>
    <row r="643" spans="1:38" ht="13" x14ac:dyDescent="0.25">
      <c r="A643" s="174" t="str">
        <f t="shared" si="56"/>
        <v>[提取结果.xlsx]02-关联交易等事项统计表-大新文创-2内部关联交易</v>
      </c>
      <c r="B643" s="11">
        <v>640</v>
      </c>
      <c r="C643" s="12" t="s">
        <v>504</v>
      </c>
      <c r="D643" s="12" t="s">
        <v>29</v>
      </c>
      <c r="E643" s="12" t="s">
        <v>364</v>
      </c>
      <c r="F643" s="12" t="s">
        <v>33</v>
      </c>
      <c r="G643" s="12" t="s">
        <v>114</v>
      </c>
      <c r="H643" s="16" t="s">
        <v>144</v>
      </c>
      <c r="I643" s="16"/>
      <c r="J643" s="15">
        <v>11079.63</v>
      </c>
      <c r="K643" s="16"/>
      <c r="L643" s="16"/>
      <c r="M643" s="17"/>
      <c r="N643" s="89"/>
      <c r="O643" s="89"/>
      <c r="P643" s="91"/>
      <c r="Q643" s="21"/>
      <c r="R643" s="21"/>
      <c r="S643" s="22"/>
      <c r="T643" s="21"/>
      <c r="U643" s="21"/>
      <c r="V643" s="22"/>
      <c r="W643" s="23"/>
      <c r="X643" s="23"/>
      <c r="Y643" s="24"/>
      <c r="Z643" s="25">
        <v>11079.63</v>
      </c>
      <c r="AA643" s="25">
        <v>0</v>
      </c>
      <c r="AB643" s="26"/>
      <c r="AC643" s="26"/>
      <c r="AD643" s="26"/>
      <c r="AE643" s="26"/>
      <c r="AF643" s="27"/>
      <c r="AG643" s="26"/>
      <c r="AH643" s="26"/>
      <c r="AI643" s="26"/>
      <c r="AJ643" s="26"/>
      <c r="AK643" s="26"/>
      <c r="AL643" s="26"/>
    </row>
    <row r="644" spans="1:38" ht="13" x14ac:dyDescent="0.25">
      <c r="A644" s="174" t="str">
        <f t="shared" si="56"/>
        <v>[提取结果.xlsx]02-关联交易等事项统计表-大新文创-2内部关联交易</v>
      </c>
      <c r="B644" s="11">
        <v>641</v>
      </c>
      <c r="C644" s="12" t="s">
        <v>502</v>
      </c>
      <c r="D644" s="12" t="s">
        <v>29</v>
      </c>
      <c r="E644" s="12" t="s">
        <v>364</v>
      </c>
      <c r="F644" s="12" t="s">
        <v>29</v>
      </c>
      <c r="G644" s="12" t="s">
        <v>54</v>
      </c>
      <c r="H644" s="16" t="s">
        <v>144</v>
      </c>
      <c r="I644" s="16"/>
      <c r="J644" s="15">
        <v>1414540.6</v>
      </c>
      <c r="K644" s="16"/>
      <c r="L644" s="16"/>
      <c r="M644" s="17"/>
      <c r="N644" s="89"/>
      <c r="O644" s="89"/>
      <c r="P644" s="91"/>
      <c r="Q644" s="21"/>
      <c r="R644" s="21"/>
      <c r="S644" s="22"/>
      <c r="T644" s="21"/>
      <c r="U644" s="21"/>
      <c r="V644" s="22"/>
      <c r="W644" s="23"/>
      <c r="X644" s="23"/>
      <c r="Y644" s="24"/>
      <c r="Z644" s="25">
        <v>1414540.6</v>
      </c>
      <c r="AA644" s="25">
        <v>0</v>
      </c>
      <c r="AB644" s="26"/>
      <c r="AC644" s="26"/>
      <c r="AD644" s="26"/>
      <c r="AE644" s="26"/>
      <c r="AF644" s="27"/>
      <c r="AG644" s="26"/>
      <c r="AH644" s="26"/>
      <c r="AI644" s="26"/>
      <c r="AJ644" s="26"/>
      <c r="AK644" s="26"/>
      <c r="AL644" s="26"/>
    </row>
    <row r="645" spans="1:38" ht="13" x14ac:dyDescent="0.25">
      <c r="A645" s="174" t="str">
        <f t="shared" si="56"/>
        <v>[提取结果.xlsx]02-关联交易等事项统计表-大新文创-2内部关联交易</v>
      </c>
      <c r="B645" s="11">
        <v>642</v>
      </c>
      <c r="C645" s="12" t="s">
        <v>502</v>
      </c>
      <c r="D645" s="12" t="s">
        <v>29</v>
      </c>
      <c r="E645" s="12" t="s">
        <v>364</v>
      </c>
      <c r="F645" s="12" t="s">
        <v>29</v>
      </c>
      <c r="G645" s="12" t="s">
        <v>46</v>
      </c>
      <c r="H645" s="16" t="s">
        <v>144</v>
      </c>
      <c r="I645" s="16"/>
      <c r="J645" s="15">
        <v>7902.58</v>
      </c>
      <c r="K645" s="16"/>
      <c r="L645" s="16"/>
      <c r="M645" s="17"/>
      <c r="N645" s="89"/>
      <c r="O645" s="89"/>
      <c r="P645" s="91"/>
      <c r="Q645" s="21"/>
      <c r="R645" s="21"/>
      <c r="S645" s="22"/>
      <c r="T645" s="21"/>
      <c r="U645" s="21"/>
      <c r="V645" s="22"/>
      <c r="W645" s="23"/>
      <c r="X645" s="23"/>
      <c r="Y645" s="24"/>
      <c r="Z645" s="25">
        <v>7902.58</v>
      </c>
      <c r="AA645" s="25">
        <v>0</v>
      </c>
      <c r="AB645" s="26"/>
      <c r="AC645" s="26"/>
      <c r="AD645" s="26"/>
      <c r="AE645" s="26"/>
      <c r="AF645" s="27"/>
      <c r="AG645" s="26"/>
      <c r="AH645" s="26"/>
      <c r="AI645" s="26"/>
      <c r="AJ645" s="26"/>
      <c r="AK645" s="26"/>
      <c r="AL645" s="26"/>
    </row>
    <row r="646" spans="1:38" ht="13" x14ac:dyDescent="0.25">
      <c r="A646" s="174" t="str">
        <f t="shared" si="56"/>
        <v>[提取结果.xlsx]02-关联交易等事项统计表-大新文创-2内部关联交易</v>
      </c>
      <c r="B646" s="11">
        <v>643</v>
      </c>
      <c r="C646" s="12" t="s">
        <v>505</v>
      </c>
      <c r="D646" s="12" t="s">
        <v>29</v>
      </c>
      <c r="E646" s="12" t="s">
        <v>364</v>
      </c>
      <c r="F646" s="12" t="s">
        <v>37</v>
      </c>
      <c r="G646" s="12" t="s">
        <v>42</v>
      </c>
      <c r="H646" s="16"/>
      <c r="I646" s="16"/>
      <c r="J646" s="15"/>
      <c r="K646" s="16" t="s">
        <v>68</v>
      </c>
      <c r="L646" s="16"/>
      <c r="M646" s="17">
        <v>1062.8599999999999</v>
      </c>
      <c r="N646" s="89"/>
      <c r="O646" s="89"/>
      <c r="P646" s="91"/>
      <c r="Q646" s="21"/>
      <c r="R646" s="21"/>
      <c r="S646" s="22"/>
      <c r="T646" s="21"/>
      <c r="U646" s="21"/>
      <c r="V646" s="22"/>
      <c r="W646" s="23"/>
      <c r="X646" s="23"/>
      <c r="Y646" s="24"/>
      <c r="Z646" s="25">
        <v>0</v>
      </c>
      <c r="AA646" s="25">
        <v>1062.8599999999999</v>
      </c>
      <c r="AB646" s="26"/>
      <c r="AC646" s="26"/>
      <c r="AD646" s="26"/>
      <c r="AE646" s="26"/>
      <c r="AF646" s="27"/>
      <c r="AG646" s="26"/>
      <c r="AH646" s="26"/>
      <c r="AI646" s="26"/>
      <c r="AJ646" s="26"/>
      <c r="AK646" s="26"/>
      <c r="AL646" s="26"/>
    </row>
    <row r="647" spans="1:38" ht="13" x14ac:dyDescent="0.25">
      <c r="A647" s="174" t="str">
        <f t="shared" si="56"/>
        <v>[提取结果.xlsx]02-关联交易等事项统计表-大新文创-2内部关联交易</v>
      </c>
      <c r="B647" s="11">
        <v>644</v>
      </c>
      <c r="C647" s="12" t="s">
        <v>500</v>
      </c>
      <c r="D647" s="12" t="s">
        <v>33</v>
      </c>
      <c r="E647" s="12" t="s">
        <v>458</v>
      </c>
      <c r="F647" s="12" t="s">
        <v>27</v>
      </c>
      <c r="G647" s="12" t="s">
        <v>180</v>
      </c>
      <c r="H647" s="16" t="s">
        <v>144</v>
      </c>
      <c r="I647" s="16"/>
      <c r="J647" s="15">
        <v>22030.090000000004</v>
      </c>
      <c r="K647" s="16"/>
      <c r="L647" s="16"/>
      <c r="M647" s="17"/>
      <c r="N647" s="89"/>
      <c r="O647" s="90"/>
      <c r="P647" s="91"/>
      <c r="Q647" s="21"/>
      <c r="R647" s="21"/>
      <c r="S647" s="22"/>
      <c r="T647" s="21"/>
      <c r="U647" s="21"/>
      <c r="V647" s="22"/>
      <c r="W647" s="23"/>
      <c r="X647" s="23"/>
      <c r="Y647" s="24"/>
      <c r="Z647" s="25">
        <v>22030.09</v>
      </c>
      <c r="AA647" s="25">
        <v>0</v>
      </c>
      <c r="AB647" s="26"/>
      <c r="AC647" s="26"/>
      <c r="AD647" s="26"/>
      <c r="AE647" s="26"/>
      <c r="AF647" s="27"/>
      <c r="AG647" s="26"/>
      <c r="AH647" s="26"/>
      <c r="AI647" s="26"/>
      <c r="AJ647" s="26"/>
      <c r="AK647" s="26"/>
      <c r="AL647" s="26"/>
    </row>
    <row r="648" spans="1:38" ht="13" x14ac:dyDescent="0.25">
      <c r="A648" s="174" t="str">
        <f t="shared" si="56"/>
        <v>[提取结果.xlsx]02-关联交易等事项统计表-大新文创-2内部关联交易</v>
      </c>
      <c r="B648" s="11">
        <v>645</v>
      </c>
      <c r="C648" s="12" t="s">
        <v>497</v>
      </c>
      <c r="D648" s="12" t="s">
        <v>33</v>
      </c>
      <c r="E648" s="12" t="s">
        <v>458</v>
      </c>
      <c r="F648" s="12" t="s">
        <v>29</v>
      </c>
      <c r="G648" s="12" t="s">
        <v>450</v>
      </c>
      <c r="H648" s="16" t="s">
        <v>144</v>
      </c>
      <c r="I648" s="16"/>
      <c r="J648" s="15">
        <v>81469.02</v>
      </c>
      <c r="K648" s="16"/>
      <c r="L648" s="16"/>
      <c r="M648" s="17"/>
      <c r="N648" s="89"/>
      <c r="O648" s="90"/>
      <c r="P648" s="91"/>
      <c r="Q648" s="21"/>
      <c r="R648" s="21"/>
      <c r="S648" s="22"/>
      <c r="T648" s="21"/>
      <c r="U648" s="21"/>
      <c r="V648" s="22"/>
      <c r="W648" s="23"/>
      <c r="X648" s="23"/>
      <c r="Y648" s="24"/>
      <c r="Z648" s="25">
        <v>81469.02</v>
      </c>
      <c r="AA648" s="25">
        <v>0</v>
      </c>
      <c r="AB648" s="26"/>
      <c r="AC648" s="26"/>
      <c r="AD648" s="26"/>
      <c r="AE648" s="26"/>
      <c r="AF648" s="27"/>
      <c r="AG648" s="26"/>
      <c r="AH648" s="26"/>
      <c r="AI648" s="26"/>
      <c r="AJ648" s="26"/>
      <c r="AK648" s="26"/>
      <c r="AL648" s="26"/>
    </row>
    <row r="649" spans="1:38" ht="13" x14ac:dyDescent="0.25">
      <c r="A649" s="174" t="str">
        <f t="shared" si="56"/>
        <v>[提取结果.xlsx]02-关联交易等事项统计表-大新文创-2内部关联交易</v>
      </c>
      <c r="B649" s="11">
        <v>646</v>
      </c>
      <c r="C649" s="12" t="s">
        <v>497</v>
      </c>
      <c r="D649" s="12" t="s">
        <v>33</v>
      </c>
      <c r="E649" s="12" t="s">
        <v>458</v>
      </c>
      <c r="F649" s="12" t="s">
        <v>29</v>
      </c>
      <c r="G649" s="12" t="s">
        <v>194</v>
      </c>
      <c r="H649" s="16" t="s">
        <v>144</v>
      </c>
      <c r="I649" s="16"/>
      <c r="J649" s="15">
        <v>7265.47</v>
      </c>
      <c r="K649" s="16"/>
      <c r="L649" s="16"/>
      <c r="M649" s="17"/>
      <c r="N649" s="89"/>
      <c r="O649" s="89"/>
      <c r="P649" s="91"/>
      <c r="Q649" s="21"/>
      <c r="R649" s="21"/>
      <c r="S649" s="22"/>
      <c r="T649" s="21"/>
      <c r="U649" s="21"/>
      <c r="V649" s="22"/>
      <c r="W649" s="23"/>
      <c r="X649" s="23"/>
      <c r="Y649" s="24"/>
      <c r="Z649" s="25">
        <v>7265.47</v>
      </c>
      <c r="AA649" s="25">
        <v>0</v>
      </c>
      <c r="AB649" s="26"/>
      <c r="AC649" s="26"/>
      <c r="AD649" s="26"/>
      <c r="AE649" s="26"/>
      <c r="AF649" s="27"/>
      <c r="AG649" s="26"/>
      <c r="AH649" s="26"/>
      <c r="AI649" s="26"/>
      <c r="AJ649" s="26"/>
      <c r="AK649" s="26"/>
      <c r="AL649" s="26"/>
    </row>
    <row r="650" spans="1:38" ht="13" x14ac:dyDescent="0.25">
      <c r="A650" s="174" t="str">
        <f t="shared" si="56"/>
        <v>[提取结果.xlsx]02-关联交易等事项统计表-大新文创-2内部关联交易</v>
      </c>
      <c r="B650" s="11">
        <v>647</v>
      </c>
      <c r="C650" s="12" t="s">
        <v>496</v>
      </c>
      <c r="D650" s="12" t="s">
        <v>33</v>
      </c>
      <c r="E650" s="12" t="s">
        <v>458</v>
      </c>
      <c r="F650" s="12" t="s">
        <v>33</v>
      </c>
      <c r="G650" s="12" t="s">
        <v>451</v>
      </c>
      <c r="H650" s="16" t="s">
        <v>144</v>
      </c>
      <c r="I650" s="16"/>
      <c r="J650" s="15">
        <v>12336.28</v>
      </c>
      <c r="K650" s="16"/>
      <c r="L650" s="16"/>
      <c r="M650" s="17"/>
      <c r="N650" s="89"/>
      <c r="O650" s="89"/>
      <c r="P650" s="91"/>
      <c r="Q650" s="21"/>
      <c r="R650" s="21"/>
      <c r="S650" s="22"/>
      <c r="T650" s="21"/>
      <c r="U650" s="21"/>
      <c r="V650" s="22"/>
      <c r="W650" s="23"/>
      <c r="X650" s="23"/>
      <c r="Y650" s="24"/>
      <c r="Z650" s="25">
        <v>12336.28</v>
      </c>
      <c r="AA650" s="25">
        <v>0</v>
      </c>
      <c r="AB650" s="26"/>
      <c r="AC650" s="26"/>
      <c r="AD650" s="26"/>
      <c r="AE650" s="26"/>
      <c r="AF650" s="27"/>
      <c r="AG650" s="26"/>
      <c r="AH650" s="26"/>
      <c r="AI650" s="26"/>
      <c r="AJ650" s="26"/>
      <c r="AK650" s="26"/>
      <c r="AL650" s="26"/>
    </row>
    <row r="651" spans="1:38" ht="13" x14ac:dyDescent="0.25">
      <c r="A651" s="174" t="str">
        <f t="shared" si="56"/>
        <v>[提取结果.xlsx]02-关联交易等事项统计表-大新文创-2内部关联交易</v>
      </c>
      <c r="B651" s="11">
        <v>648</v>
      </c>
      <c r="C651" s="12" t="s">
        <v>496</v>
      </c>
      <c r="D651" s="12" t="s">
        <v>33</v>
      </c>
      <c r="E651" s="12" t="s">
        <v>458</v>
      </c>
      <c r="F651" s="12" t="s">
        <v>33</v>
      </c>
      <c r="G651" s="12" t="s">
        <v>452</v>
      </c>
      <c r="H651" s="16" t="s">
        <v>144</v>
      </c>
      <c r="I651" s="16"/>
      <c r="J651" s="15">
        <v>4194.6899999999996</v>
      </c>
      <c r="K651" s="16"/>
      <c r="L651" s="16"/>
      <c r="M651" s="17"/>
      <c r="N651" s="89"/>
      <c r="O651" s="89"/>
      <c r="P651" s="91"/>
      <c r="Q651" s="21"/>
      <c r="R651" s="21"/>
      <c r="S651" s="22"/>
      <c r="T651" s="21"/>
      <c r="U651" s="21"/>
      <c r="V651" s="22"/>
      <c r="W651" s="23"/>
      <c r="X651" s="23"/>
      <c r="Y651" s="24"/>
      <c r="Z651" s="25">
        <v>4194.6899999999996</v>
      </c>
      <c r="AA651" s="25">
        <v>0</v>
      </c>
      <c r="AB651" s="26"/>
      <c r="AC651" s="26"/>
      <c r="AD651" s="26"/>
      <c r="AE651" s="26"/>
      <c r="AF651" s="27"/>
      <c r="AG651" s="26"/>
      <c r="AH651" s="26"/>
      <c r="AI651" s="26"/>
      <c r="AJ651" s="26"/>
      <c r="AK651" s="26"/>
      <c r="AL651" s="26"/>
    </row>
    <row r="652" spans="1:38" ht="13" x14ac:dyDescent="0.25">
      <c r="A652" s="174" t="str">
        <f t="shared" si="56"/>
        <v>[提取结果.xlsx]02-关联交易等事项统计表-大新文创-2内部关联交易</v>
      </c>
      <c r="B652" s="11">
        <v>649</v>
      </c>
      <c r="C652" s="12" t="s">
        <v>497</v>
      </c>
      <c r="D652" s="12" t="s">
        <v>33</v>
      </c>
      <c r="E652" s="12" t="s">
        <v>458</v>
      </c>
      <c r="F652" s="12" t="s">
        <v>29</v>
      </c>
      <c r="G652" s="12" t="s">
        <v>454</v>
      </c>
      <c r="H652" s="16" t="s">
        <v>144</v>
      </c>
      <c r="I652" s="16"/>
      <c r="J652" s="15">
        <v>3185.84</v>
      </c>
      <c r="K652" s="16"/>
      <c r="L652" s="16"/>
      <c r="M652" s="17"/>
      <c r="N652" s="89"/>
      <c r="O652" s="89"/>
      <c r="P652" s="91"/>
      <c r="Q652" s="21"/>
      <c r="R652" s="21"/>
      <c r="S652" s="22"/>
      <c r="T652" s="21"/>
      <c r="U652" s="21"/>
      <c r="V652" s="22"/>
      <c r="W652" s="23"/>
      <c r="X652" s="23"/>
      <c r="Y652" s="24"/>
      <c r="Z652" s="25">
        <v>3185.84</v>
      </c>
      <c r="AA652" s="25">
        <v>0</v>
      </c>
      <c r="AB652" s="26"/>
      <c r="AC652" s="26"/>
      <c r="AD652" s="26"/>
      <c r="AE652" s="26"/>
      <c r="AF652" s="27"/>
      <c r="AG652" s="26"/>
      <c r="AH652" s="26"/>
      <c r="AI652" s="26"/>
      <c r="AJ652" s="26"/>
      <c r="AK652" s="26"/>
      <c r="AL652" s="26"/>
    </row>
    <row r="653" spans="1:38" ht="13" x14ac:dyDescent="0.25">
      <c r="A653" s="174" t="str">
        <f t="shared" si="56"/>
        <v>[提取结果.xlsx]02-关联交易等事项统计表-大新文创-2内部关联交易</v>
      </c>
      <c r="B653" s="11">
        <v>650</v>
      </c>
      <c r="C653" s="12" t="s">
        <v>497</v>
      </c>
      <c r="D653" s="12" t="s">
        <v>33</v>
      </c>
      <c r="E653" s="12" t="s">
        <v>458</v>
      </c>
      <c r="F653" s="12" t="s">
        <v>29</v>
      </c>
      <c r="G653" s="12" t="s">
        <v>436</v>
      </c>
      <c r="H653" s="16" t="s">
        <v>144</v>
      </c>
      <c r="I653" s="16"/>
      <c r="J653" s="15">
        <v>530.97</v>
      </c>
      <c r="K653" s="16"/>
      <c r="L653" s="16"/>
      <c r="M653" s="17"/>
      <c r="N653" s="89"/>
      <c r="O653" s="89"/>
      <c r="P653" s="91"/>
      <c r="Q653" s="21"/>
      <c r="R653" s="21"/>
      <c r="S653" s="22"/>
      <c r="T653" s="21"/>
      <c r="U653" s="21"/>
      <c r="V653" s="22"/>
      <c r="W653" s="23"/>
      <c r="X653" s="23"/>
      <c r="Y653" s="24"/>
      <c r="Z653" s="25">
        <v>530.97</v>
      </c>
      <c r="AA653" s="25">
        <v>0</v>
      </c>
      <c r="AB653" s="26"/>
      <c r="AC653" s="26"/>
      <c r="AD653" s="26"/>
      <c r="AE653" s="26"/>
      <c r="AF653" s="27"/>
      <c r="AG653" s="26"/>
      <c r="AH653" s="26"/>
      <c r="AI653" s="26"/>
      <c r="AJ653" s="26"/>
      <c r="AK653" s="26"/>
      <c r="AL653" s="26"/>
    </row>
    <row r="654" spans="1:38" ht="13" x14ac:dyDescent="0.25">
      <c r="A654" s="174" t="str">
        <f t="shared" si="56"/>
        <v>[提取结果.xlsx]02-关联交易等事项统计表-大新文创-2内部关联交易</v>
      </c>
      <c r="B654" s="11">
        <v>651</v>
      </c>
      <c r="C654" s="12" t="s">
        <v>497</v>
      </c>
      <c r="D654" s="12" t="s">
        <v>33</v>
      </c>
      <c r="E654" s="12" t="s">
        <v>458</v>
      </c>
      <c r="F654" s="12" t="s">
        <v>29</v>
      </c>
      <c r="G654" s="12" t="s">
        <v>438</v>
      </c>
      <c r="H654" s="16" t="s">
        <v>144</v>
      </c>
      <c r="I654" s="16"/>
      <c r="J654" s="15">
        <v>1959549.8999999997</v>
      </c>
      <c r="K654" s="16"/>
      <c r="L654" s="16"/>
      <c r="M654" s="17"/>
      <c r="N654" s="89"/>
      <c r="O654" s="89"/>
      <c r="P654" s="91"/>
      <c r="Q654" s="21"/>
      <c r="R654" s="21"/>
      <c r="S654" s="22"/>
      <c r="T654" s="21"/>
      <c r="U654" s="21"/>
      <c r="V654" s="22"/>
      <c r="W654" s="23"/>
      <c r="X654" s="23"/>
      <c r="Y654" s="24"/>
      <c r="Z654" s="25">
        <v>1959549.9</v>
      </c>
      <c r="AA654" s="25">
        <v>0</v>
      </c>
      <c r="AB654" s="26"/>
      <c r="AC654" s="26"/>
      <c r="AD654" s="26"/>
      <c r="AE654" s="26"/>
      <c r="AF654" s="27"/>
      <c r="AG654" s="26"/>
      <c r="AH654" s="26"/>
      <c r="AI654" s="26"/>
      <c r="AJ654" s="26"/>
      <c r="AK654" s="26"/>
      <c r="AL654" s="26"/>
    </row>
    <row r="655" spans="1:38" ht="13" x14ac:dyDescent="0.25">
      <c r="A655" s="174" t="str">
        <f t="shared" ref="A655:A668" si="57">HYPERLINK("C:\Users\chizh\Desktop\ffcell\提取结果.xlsx#'02-关联交易等事项统计表-大新文创-2内部关联交易'!A1","[提取结果.xlsx]02-关联交易等事项统计表-大新文创-2内部关联交易")</f>
        <v>[提取结果.xlsx]02-关联交易等事项统计表-大新文创-2内部关联交易</v>
      </c>
      <c r="B655" s="11">
        <v>652</v>
      </c>
      <c r="C655" s="12" t="s">
        <v>496</v>
      </c>
      <c r="D655" s="12" t="s">
        <v>33</v>
      </c>
      <c r="E655" s="12" t="s">
        <v>458</v>
      </c>
      <c r="F655" s="12" t="s">
        <v>33</v>
      </c>
      <c r="G655" s="12" t="s">
        <v>506</v>
      </c>
      <c r="H655" s="16" t="s">
        <v>144</v>
      </c>
      <c r="I655" s="16"/>
      <c r="J655" s="15">
        <v>220280.78</v>
      </c>
      <c r="K655" s="16"/>
      <c r="L655" s="16"/>
      <c r="M655" s="17"/>
      <c r="N655" s="89"/>
      <c r="O655" s="89"/>
      <c r="P655" s="91"/>
      <c r="Q655" s="21"/>
      <c r="R655" s="21"/>
      <c r="S655" s="22"/>
      <c r="T655" s="21"/>
      <c r="U655" s="21"/>
      <c r="V655" s="22"/>
      <c r="W655" s="23"/>
      <c r="X655" s="23"/>
      <c r="Y655" s="24"/>
      <c r="Z655" s="25">
        <v>220280.78</v>
      </c>
      <c r="AA655" s="25">
        <v>0</v>
      </c>
      <c r="AB655" s="26"/>
      <c r="AC655" s="26"/>
      <c r="AD655" s="26"/>
      <c r="AE655" s="26"/>
      <c r="AF655" s="27"/>
      <c r="AG655" s="26"/>
      <c r="AH655" s="26"/>
      <c r="AI655" s="26"/>
      <c r="AJ655" s="26"/>
      <c r="AK655" s="26"/>
      <c r="AL655" s="26"/>
    </row>
    <row r="656" spans="1:38" ht="13" x14ac:dyDescent="0.25">
      <c r="A656" s="174" t="str">
        <f t="shared" si="57"/>
        <v>[提取结果.xlsx]02-关联交易等事项统计表-大新文创-2内部关联交易</v>
      </c>
      <c r="B656" s="11">
        <v>653</v>
      </c>
      <c r="C656" s="12" t="s">
        <v>496</v>
      </c>
      <c r="D656" s="12" t="s">
        <v>33</v>
      </c>
      <c r="E656" s="12" t="s">
        <v>458</v>
      </c>
      <c r="F656" s="12" t="s">
        <v>33</v>
      </c>
      <c r="G656" s="12" t="s">
        <v>424</v>
      </c>
      <c r="H656" s="16" t="s">
        <v>144</v>
      </c>
      <c r="I656" s="16"/>
      <c r="J656" s="15">
        <v>59955.75</v>
      </c>
      <c r="K656" s="16"/>
      <c r="L656" s="16"/>
      <c r="M656" s="17"/>
      <c r="N656" s="89"/>
      <c r="O656" s="89"/>
      <c r="P656" s="91"/>
      <c r="Q656" s="21"/>
      <c r="R656" s="21"/>
      <c r="S656" s="22"/>
      <c r="T656" s="21"/>
      <c r="U656" s="21"/>
      <c r="V656" s="22"/>
      <c r="W656" s="23"/>
      <c r="X656" s="23"/>
      <c r="Y656" s="24"/>
      <c r="Z656" s="25">
        <v>59955.75</v>
      </c>
      <c r="AA656" s="25">
        <v>0</v>
      </c>
      <c r="AB656" s="26"/>
      <c r="AC656" s="26"/>
      <c r="AD656" s="26"/>
      <c r="AE656" s="26"/>
      <c r="AF656" s="27"/>
      <c r="AG656" s="26"/>
      <c r="AH656" s="26"/>
      <c r="AI656" s="26"/>
      <c r="AJ656" s="26"/>
      <c r="AK656" s="26"/>
      <c r="AL656" s="26"/>
    </row>
    <row r="657" spans="1:38" ht="13" x14ac:dyDescent="0.25">
      <c r="A657" s="174" t="str">
        <f t="shared" si="57"/>
        <v>[提取结果.xlsx]02-关联交易等事项统计表-大新文创-2内部关联交易</v>
      </c>
      <c r="B657" s="11">
        <v>654</v>
      </c>
      <c r="C657" s="12" t="s">
        <v>497</v>
      </c>
      <c r="D657" s="12" t="s">
        <v>33</v>
      </c>
      <c r="E657" s="12" t="s">
        <v>458</v>
      </c>
      <c r="F657" s="12" t="s">
        <v>29</v>
      </c>
      <c r="G657" s="12" t="s">
        <v>440</v>
      </c>
      <c r="H657" s="16" t="s">
        <v>144</v>
      </c>
      <c r="I657" s="16"/>
      <c r="J657" s="15">
        <v>30088486.739999987</v>
      </c>
      <c r="K657" s="16"/>
      <c r="L657" s="16"/>
      <c r="M657" s="17"/>
      <c r="N657" s="89"/>
      <c r="O657" s="89"/>
      <c r="P657" s="91"/>
      <c r="Q657" s="21"/>
      <c r="R657" s="21"/>
      <c r="S657" s="22"/>
      <c r="T657" s="21"/>
      <c r="U657" s="21"/>
      <c r="V657" s="22"/>
      <c r="W657" s="23"/>
      <c r="X657" s="23"/>
      <c r="Y657" s="24"/>
      <c r="Z657" s="25">
        <v>30088486.739999998</v>
      </c>
      <c r="AA657" s="25">
        <v>0</v>
      </c>
      <c r="AB657" s="26"/>
      <c r="AC657" s="26"/>
      <c r="AD657" s="26"/>
      <c r="AE657" s="26"/>
      <c r="AF657" s="27"/>
      <c r="AG657" s="26"/>
      <c r="AH657" s="26"/>
      <c r="AI657" s="26"/>
      <c r="AJ657" s="26"/>
      <c r="AK657" s="26"/>
      <c r="AL657" s="26"/>
    </row>
    <row r="658" spans="1:38" ht="13" x14ac:dyDescent="0.25">
      <c r="A658" s="174" t="str">
        <f t="shared" si="57"/>
        <v>[提取结果.xlsx]02-关联交易等事项统计表-大新文创-2内部关联交易</v>
      </c>
      <c r="B658" s="11">
        <v>655</v>
      </c>
      <c r="C658" s="12" t="s">
        <v>496</v>
      </c>
      <c r="D658" s="12" t="s">
        <v>33</v>
      </c>
      <c r="E658" s="12" t="s">
        <v>458</v>
      </c>
      <c r="F658" s="12" t="s">
        <v>33</v>
      </c>
      <c r="G658" s="12" t="s">
        <v>507</v>
      </c>
      <c r="H658" s="16" t="s">
        <v>144</v>
      </c>
      <c r="I658" s="16"/>
      <c r="J658" s="15">
        <v>644468.93000000005</v>
      </c>
      <c r="K658" s="16"/>
      <c r="L658" s="16"/>
      <c r="M658" s="17"/>
      <c r="N658" s="89"/>
      <c r="O658" s="90"/>
      <c r="P658" s="91"/>
      <c r="Q658" s="21"/>
      <c r="R658" s="21"/>
      <c r="S658" s="22"/>
      <c r="T658" s="21"/>
      <c r="U658" s="21"/>
      <c r="V658" s="22"/>
      <c r="W658" s="23"/>
      <c r="X658" s="23"/>
      <c r="Y658" s="24"/>
      <c r="Z658" s="25">
        <v>644468.93000000005</v>
      </c>
      <c r="AA658" s="25">
        <v>0</v>
      </c>
      <c r="AB658" s="26"/>
      <c r="AC658" s="26"/>
      <c r="AD658" s="26"/>
      <c r="AE658" s="26"/>
      <c r="AF658" s="27"/>
      <c r="AG658" s="26"/>
      <c r="AH658" s="26"/>
      <c r="AI658" s="26"/>
      <c r="AJ658" s="26"/>
      <c r="AK658" s="26"/>
      <c r="AL658" s="26"/>
    </row>
    <row r="659" spans="1:38" ht="13" x14ac:dyDescent="0.25">
      <c r="A659" s="174" t="str">
        <f t="shared" si="57"/>
        <v>[提取结果.xlsx]02-关联交易等事项统计表-大新文创-2内部关联交易</v>
      </c>
      <c r="B659" s="11">
        <v>656</v>
      </c>
      <c r="C659" s="12" t="s">
        <v>496</v>
      </c>
      <c r="D659" s="12" t="s">
        <v>33</v>
      </c>
      <c r="E659" s="12" t="s">
        <v>458</v>
      </c>
      <c r="F659" s="12" t="s">
        <v>33</v>
      </c>
      <c r="G659" s="12" t="s">
        <v>427</v>
      </c>
      <c r="H659" s="16" t="s">
        <v>144</v>
      </c>
      <c r="I659" s="16"/>
      <c r="J659" s="15">
        <v>6548.67</v>
      </c>
      <c r="K659" s="16"/>
      <c r="L659" s="16"/>
      <c r="M659" s="17"/>
      <c r="N659" s="89"/>
      <c r="O659" s="90"/>
      <c r="P659" s="91"/>
      <c r="Q659" s="21"/>
      <c r="R659" s="21"/>
      <c r="S659" s="22"/>
      <c r="T659" s="21"/>
      <c r="U659" s="21"/>
      <c r="V659" s="22"/>
      <c r="W659" s="23"/>
      <c r="X659" s="23"/>
      <c r="Y659" s="24"/>
      <c r="Z659" s="25">
        <v>6548.67</v>
      </c>
      <c r="AA659" s="25">
        <v>0</v>
      </c>
      <c r="AB659" s="26"/>
      <c r="AC659" s="26"/>
      <c r="AD659" s="26"/>
      <c r="AE659" s="26"/>
      <c r="AF659" s="27"/>
      <c r="AG659" s="26"/>
      <c r="AH659" s="26"/>
      <c r="AI659" s="26"/>
      <c r="AJ659" s="26"/>
      <c r="AK659" s="26"/>
      <c r="AL659" s="26"/>
    </row>
    <row r="660" spans="1:38" ht="13" x14ac:dyDescent="0.25">
      <c r="A660" s="174" t="str">
        <f t="shared" si="57"/>
        <v>[提取结果.xlsx]02-关联交易等事项统计表-大新文创-2内部关联交易</v>
      </c>
      <c r="B660" s="11">
        <v>657</v>
      </c>
      <c r="C660" s="12" t="s">
        <v>497</v>
      </c>
      <c r="D660" s="12" t="s">
        <v>33</v>
      </c>
      <c r="E660" s="12" t="s">
        <v>458</v>
      </c>
      <c r="F660" s="12" t="s">
        <v>29</v>
      </c>
      <c r="G660" s="12" t="s">
        <v>244</v>
      </c>
      <c r="H660" s="16" t="s">
        <v>144</v>
      </c>
      <c r="I660" s="16"/>
      <c r="J660" s="15">
        <v>1327.43</v>
      </c>
      <c r="K660" s="16"/>
      <c r="L660" s="16"/>
      <c r="M660" s="17"/>
      <c r="N660" s="89"/>
      <c r="O660" s="89"/>
      <c r="P660" s="91"/>
      <c r="Q660" s="21"/>
      <c r="R660" s="21"/>
      <c r="S660" s="22"/>
      <c r="T660" s="21"/>
      <c r="U660" s="21"/>
      <c r="V660" s="22"/>
      <c r="W660" s="23"/>
      <c r="X660" s="23"/>
      <c r="Y660" s="24"/>
      <c r="Z660" s="25">
        <v>1327.43</v>
      </c>
      <c r="AA660" s="25">
        <v>0</v>
      </c>
      <c r="AB660" s="26"/>
      <c r="AC660" s="26"/>
      <c r="AD660" s="26"/>
      <c r="AE660" s="26"/>
      <c r="AF660" s="27"/>
      <c r="AG660" s="26"/>
      <c r="AH660" s="26"/>
      <c r="AI660" s="26"/>
      <c r="AJ660" s="26"/>
      <c r="AK660" s="26"/>
      <c r="AL660" s="26"/>
    </row>
    <row r="661" spans="1:38" ht="13" x14ac:dyDescent="0.25">
      <c r="A661" s="174" t="str">
        <f t="shared" si="57"/>
        <v>[提取结果.xlsx]02-关联交易等事项统计表-大新文创-2内部关联交易</v>
      </c>
      <c r="B661" s="11">
        <v>658</v>
      </c>
      <c r="C661" s="12" t="s">
        <v>496</v>
      </c>
      <c r="D661" s="12" t="s">
        <v>33</v>
      </c>
      <c r="E661" s="12" t="s">
        <v>458</v>
      </c>
      <c r="F661" s="12" t="s">
        <v>33</v>
      </c>
      <c r="G661" s="12" t="s">
        <v>251</v>
      </c>
      <c r="H661" s="16" t="s">
        <v>144</v>
      </c>
      <c r="I661" s="16"/>
      <c r="J661" s="15">
        <v>20000.339999999997</v>
      </c>
      <c r="K661" s="16"/>
      <c r="L661" s="16"/>
      <c r="M661" s="17"/>
      <c r="N661" s="89"/>
      <c r="O661" s="89"/>
      <c r="P661" s="91"/>
      <c r="Q661" s="21"/>
      <c r="R661" s="21"/>
      <c r="S661" s="22"/>
      <c r="T661" s="21"/>
      <c r="U661" s="21"/>
      <c r="V661" s="22"/>
      <c r="W661" s="23"/>
      <c r="X661" s="23"/>
      <c r="Y661" s="24"/>
      <c r="Z661" s="25">
        <v>20000.34</v>
      </c>
      <c r="AA661" s="25">
        <v>0</v>
      </c>
      <c r="AB661" s="26"/>
      <c r="AC661" s="26"/>
      <c r="AD661" s="26"/>
      <c r="AE661" s="26"/>
      <c r="AF661" s="27"/>
      <c r="AG661" s="26"/>
      <c r="AH661" s="26"/>
      <c r="AI661" s="26"/>
      <c r="AJ661" s="26"/>
      <c r="AK661" s="26"/>
      <c r="AL661" s="26"/>
    </row>
    <row r="662" spans="1:38" ht="13" x14ac:dyDescent="0.25">
      <c r="A662" s="174" t="str">
        <f t="shared" si="57"/>
        <v>[提取结果.xlsx]02-关联交易等事项统计表-大新文创-2内部关联交易</v>
      </c>
      <c r="B662" s="11">
        <v>659</v>
      </c>
      <c r="C662" s="12" t="s">
        <v>497</v>
      </c>
      <c r="D662" s="12" t="s">
        <v>33</v>
      </c>
      <c r="E662" s="12" t="s">
        <v>458</v>
      </c>
      <c r="F662" s="12" t="s">
        <v>29</v>
      </c>
      <c r="G662" s="12" t="s">
        <v>412</v>
      </c>
      <c r="H662" s="16" t="s">
        <v>144</v>
      </c>
      <c r="I662" s="16"/>
      <c r="J662" s="15">
        <v>52325.55</v>
      </c>
      <c r="K662" s="16"/>
      <c r="L662" s="16"/>
      <c r="M662" s="17"/>
      <c r="N662" s="89"/>
      <c r="O662" s="89"/>
      <c r="P662" s="91"/>
      <c r="Q662" s="21"/>
      <c r="R662" s="21"/>
      <c r="S662" s="22"/>
      <c r="T662" s="21"/>
      <c r="U662" s="21"/>
      <c r="V662" s="22"/>
      <c r="W662" s="23"/>
      <c r="X662" s="23"/>
      <c r="Y662" s="24"/>
      <c r="Z662" s="25">
        <v>52325.55</v>
      </c>
      <c r="AA662" s="25">
        <v>0</v>
      </c>
      <c r="AB662" s="26"/>
      <c r="AC662" s="26"/>
      <c r="AD662" s="26"/>
      <c r="AE662" s="26"/>
      <c r="AF662" s="27"/>
      <c r="AG662" s="26"/>
      <c r="AH662" s="26"/>
      <c r="AI662" s="26"/>
      <c r="AJ662" s="26"/>
      <c r="AK662" s="26"/>
      <c r="AL662" s="26"/>
    </row>
    <row r="663" spans="1:38" ht="13" x14ac:dyDescent="0.25">
      <c r="A663" s="174" t="str">
        <f t="shared" si="57"/>
        <v>[提取结果.xlsx]02-关联交易等事项统计表-大新文创-2内部关联交易</v>
      </c>
      <c r="B663" s="11">
        <v>660</v>
      </c>
      <c r="C663" s="12" t="s">
        <v>496</v>
      </c>
      <c r="D663" s="12" t="s">
        <v>33</v>
      </c>
      <c r="E663" s="12" t="s">
        <v>458</v>
      </c>
      <c r="F663" s="12" t="s">
        <v>33</v>
      </c>
      <c r="G663" s="12" t="s">
        <v>434</v>
      </c>
      <c r="H663" s="16" t="s">
        <v>144</v>
      </c>
      <c r="I663" s="16"/>
      <c r="J663" s="15">
        <v>272699.91999999993</v>
      </c>
      <c r="K663" s="16"/>
      <c r="L663" s="16"/>
      <c r="M663" s="17"/>
      <c r="N663" s="89"/>
      <c r="O663" s="89"/>
      <c r="P663" s="91"/>
      <c r="Q663" s="21"/>
      <c r="R663" s="21"/>
      <c r="S663" s="22"/>
      <c r="T663" s="21"/>
      <c r="U663" s="21"/>
      <c r="V663" s="22"/>
      <c r="W663" s="23"/>
      <c r="X663" s="23"/>
      <c r="Y663" s="24"/>
      <c r="Z663" s="25">
        <v>272699.92</v>
      </c>
      <c r="AA663" s="25">
        <v>0</v>
      </c>
      <c r="AB663" s="26"/>
      <c r="AC663" s="26"/>
      <c r="AD663" s="26"/>
      <c r="AE663" s="26"/>
      <c r="AF663" s="27"/>
      <c r="AG663" s="26"/>
      <c r="AH663" s="26"/>
      <c r="AI663" s="26"/>
      <c r="AJ663" s="26"/>
      <c r="AK663" s="26"/>
      <c r="AL663" s="26"/>
    </row>
    <row r="664" spans="1:38" ht="13" x14ac:dyDescent="0.25">
      <c r="A664" s="174" t="str">
        <f t="shared" si="57"/>
        <v>[提取结果.xlsx]02-关联交易等事项统计表-大新文创-2内部关联交易</v>
      </c>
      <c r="B664" s="11">
        <v>661</v>
      </c>
      <c r="C664" s="12" t="s">
        <v>496</v>
      </c>
      <c r="D664" s="12" t="s">
        <v>33</v>
      </c>
      <c r="E664" s="12" t="s">
        <v>458</v>
      </c>
      <c r="F664" s="12" t="s">
        <v>33</v>
      </c>
      <c r="G664" s="12" t="s">
        <v>310</v>
      </c>
      <c r="H664" s="16" t="s">
        <v>144</v>
      </c>
      <c r="I664" s="16"/>
      <c r="J664" s="15">
        <v>8703830.4600000009</v>
      </c>
      <c r="K664" s="16"/>
      <c r="L664" s="16"/>
      <c r="M664" s="17"/>
      <c r="N664" s="89"/>
      <c r="O664" s="89"/>
      <c r="P664" s="91"/>
      <c r="Q664" s="21"/>
      <c r="R664" s="21"/>
      <c r="S664" s="22"/>
      <c r="T664" s="21"/>
      <c r="U664" s="21"/>
      <c r="V664" s="22"/>
      <c r="W664" s="23"/>
      <c r="X664" s="23"/>
      <c r="Y664" s="24"/>
      <c r="Z664" s="25">
        <v>8703830.4600000009</v>
      </c>
      <c r="AA664" s="25">
        <v>0</v>
      </c>
      <c r="AB664" s="26"/>
      <c r="AC664" s="26"/>
      <c r="AD664" s="26"/>
      <c r="AE664" s="26"/>
      <c r="AF664" s="27"/>
      <c r="AG664" s="26"/>
      <c r="AH664" s="26"/>
      <c r="AI664" s="26"/>
      <c r="AJ664" s="26"/>
      <c r="AK664" s="26"/>
      <c r="AL664" s="26"/>
    </row>
    <row r="665" spans="1:38" ht="13" x14ac:dyDescent="0.25">
      <c r="A665" s="174" t="str">
        <f t="shared" si="57"/>
        <v>[提取结果.xlsx]02-关联交易等事项统计表-大新文创-2内部关联交易</v>
      </c>
      <c r="B665" s="11">
        <v>662</v>
      </c>
      <c r="C665" s="12" t="s">
        <v>501</v>
      </c>
      <c r="D665" s="12" t="s">
        <v>33</v>
      </c>
      <c r="E665" s="12" t="s">
        <v>458</v>
      </c>
      <c r="F665" s="12" t="s">
        <v>37</v>
      </c>
      <c r="G665" s="12" t="s">
        <v>247</v>
      </c>
      <c r="H665" s="16" t="s">
        <v>144</v>
      </c>
      <c r="I665" s="16"/>
      <c r="J665" s="15">
        <v>55663.71</v>
      </c>
      <c r="K665" s="16"/>
      <c r="L665" s="16"/>
      <c r="M665" s="17"/>
      <c r="N665" s="89"/>
      <c r="O665" s="89"/>
      <c r="P665" s="91"/>
      <c r="Q665" s="21"/>
      <c r="R665" s="21"/>
      <c r="S665" s="22"/>
      <c r="T665" s="21"/>
      <c r="U665" s="21"/>
      <c r="V665" s="22"/>
      <c r="W665" s="23"/>
      <c r="X665" s="23"/>
      <c r="Y665" s="24"/>
      <c r="Z665" s="25">
        <v>55663.71</v>
      </c>
      <c r="AA665" s="25">
        <v>0</v>
      </c>
      <c r="AB665" s="26"/>
      <c r="AC665" s="26"/>
      <c r="AD665" s="26"/>
      <c r="AE665" s="26"/>
      <c r="AF665" s="27"/>
      <c r="AG665" s="26"/>
      <c r="AH665" s="26"/>
      <c r="AI665" s="26"/>
      <c r="AJ665" s="26"/>
      <c r="AK665" s="26"/>
      <c r="AL665" s="26"/>
    </row>
    <row r="666" spans="1:38" ht="13" x14ac:dyDescent="0.25">
      <c r="A666" s="174" t="str">
        <f t="shared" si="57"/>
        <v>[提取结果.xlsx]02-关联交易等事项统计表-大新文创-2内部关联交易</v>
      </c>
      <c r="B666" s="11">
        <v>663</v>
      </c>
      <c r="C666" s="12" t="s">
        <v>497</v>
      </c>
      <c r="D666" s="12" t="s">
        <v>33</v>
      </c>
      <c r="E666" s="12" t="s">
        <v>458</v>
      </c>
      <c r="F666" s="12" t="s">
        <v>29</v>
      </c>
      <c r="G666" s="12" t="s">
        <v>508</v>
      </c>
      <c r="H666" s="16" t="s">
        <v>144</v>
      </c>
      <c r="I666" s="16"/>
      <c r="J666" s="15">
        <v>94297.34</v>
      </c>
      <c r="K666" s="16"/>
      <c r="L666" s="16"/>
      <c r="M666" s="17"/>
      <c r="N666" s="89"/>
      <c r="O666" s="89"/>
      <c r="P666" s="91"/>
      <c r="Q666" s="21"/>
      <c r="R666" s="21"/>
      <c r="S666" s="22"/>
      <c r="T666" s="21"/>
      <c r="U666" s="21"/>
      <c r="V666" s="22"/>
      <c r="W666" s="23"/>
      <c r="X666" s="23"/>
      <c r="Y666" s="24"/>
      <c r="Z666" s="25">
        <v>94297.34</v>
      </c>
      <c r="AA666" s="25">
        <v>0</v>
      </c>
      <c r="AB666" s="26"/>
      <c r="AC666" s="26"/>
      <c r="AD666" s="26"/>
      <c r="AE666" s="26"/>
      <c r="AF666" s="27"/>
      <c r="AG666" s="26"/>
      <c r="AH666" s="26"/>
      <c r="AI666" s="26"/>
      <c r="AJ666" s="26"/>
      <c r="AK666" s="26"/>
      <c r="AL666" s="26"/>
    </row>
    <row r="667" spans="1:38" ht="13" x14ac:dyDescent="0.25">
      <c r="A667" s="174" t="str">
        <f t="shared" si="57"/>
        <v>[提取结果.xlsx]02-关联交易等事项统计表-大新文创-2内部关联交易</v>
      </c>
      <c r="B667" s="11">
        <v>664</v>
      </c>
      <c r="C667" s="12" t="s">
        <v>497</v>
      </c>
      <c r="D667" s="12" t="s">
        <v>33</v>
      </c>
      <c r="E667" s="12" t="s">
        <v>458</v>
      </c>
      <c r="F667" s="12" t="s">
        <v>29</v>
      </c>
      <c r="G667" s="12" t="s">
        <v>455</v>
      </c>
      <c r="H667" s="16" t="s">
        <v>144</v>
      </c>
      <c r="I667" s="16"/>
      <c r="J667" s="15">
        <v>442477.87</v>
      </c>
      <c r="K667" s="16"/>
      <c r="L667" s="16"/>
      <c r="M667" s="17"/>
      <c r="N667" s="89"/>
      <c r="O667" s="89"/>
      <c r="P667" s="91"/>
      <c r="Q667" s="21"/>
      <c r="R667" s="21"/>
      <c r="S667" s="22"/>
      <c r="T667" s="21"/>
      <c r="U667" s="21"/>
      <c r="V667" s="22"/>
      <c r="W667" s="23"/>
      <c r="X667" s="23"/>
      <c r="Y667" s="24"/>
      <c r="Z667" s="25">
        <v>442477.87</v>
      </c>
      <c r="AA667" s="25">
        <v>0</v>
      </c>
      <c r="AB667" s="26"/>
      <c r="AC667" s="26"/>
      <c r="AD667" s="26"/>
      <c r="AE667" s="26"/>
      <c r="AF667" s="27"/>
      <c r="AG667" s="26"/>
      <c r="AH667" s="26"/>
      <c r="AI667" s="26"/>
      <c r="AJ667" s="26"/>
      <c r="AK667" s="26"/>
      <c r="AL667" s="26"/>
    </row>
    <row r="668" spans="1:38" ht="13" x14ac:dyDescent="0.25">
      <c r="A668" s="174" t="str">
        <f t="shared" si="57"/>
        <v>[提取结果.xlsx]02-关联交易等事项统计表-大新文创-2内部关联交易</v>
      </c>
      <c r="B668" s="11">
        <v>665</v>
      </c>
      <c r="C668" s="12" t="s">
        <v>496</v>
      </c>
      <c r="D668" s="12" t="s">
        <v>33</v>
      </c>
      <c r="E668" s="12" t="s">
        <v>458</v>
      </c>
      <c r="F668" s="12" t="s">
        <v>33</v>
      </c>
      <c r="G668" s="12" t="s">
        <v>425</v>
      </c>
      <c r="H668" s="16" t="s">
        <v>144</v>
      </c>
      <c r="I668" s="16"/>
      <c r="J668" s="15">
        <v>119469.03</v>
      </c>
      <c r="K668" s="16"/>
      <c r="L668" s="16"/>
      <c r="M668" s="17"/>
      <c r="N668" s="89"/>
      <c r="O668" s="89"/>
      <c r="P668" s="91"/>
      <c r="Q668" s="21"/>
      <c r="R668" s="21"/>
      <c r="S668" s="22"/>
      <c r="T668" s="21"/>
      <c r="U668" s="21"/>
      <c r="V668" s="22"/>
      <c r="W668" s="23"/>
      <c r="X668" s="23"/>
      <c r="Y668" s="24"/>
      <c r="Z668" s="25">
        <v>119469.03</v>
      </c>
      <c r="AA668" s="25">
        <v>0</v>
      </c>
      <c r="AB668" s="26"/>
      <c r="AC668" s="26"/>
      <c r="AD668" s="26"/>
      <c r="AE668" s="26"/>
      <c r="AF668" s="27"/>
      <c r="AG668" s="26"/>
      <c r="AH668" s="26"/>
      <c r="AI668" s="26"/>
      <c r="AJ668" s="26"/>
      <c r="AK668" s="26"/>
      <c r="AL668" s="26"/>
    </row>
    <row r="669" spans="1:38" ht="14" x14ac:dyDescent="0.25">
      <c r="A669" s="173" t="str">
        <f t="shared" ref="A669:A732" si="58"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669" s="11">
        <v>666</v>
      </c>
      <c r="C669" s="120" t="str">
        <f t="shared" ref="C669:C732" si="59">TEXT(D669,"000")&amp;"-"&amp;TEXT(F669,"000")</f>
        <v>3级-3级</v>
      </c>
      <c r="D669" s="120" t="s">
        <v>33</v>
      </c>
      <c r="E669" s="120" t="s">
        <v>336</v>
      </c>
      <c r="F669" s="120" t="s">
        <v>33</v>
      </c>
      <c r="G669" s="120" t="s">
        <v>498</v>
      </c>
      <c r="H669" s="121" t="s">
        <v>99</v>
      </c>
      <c r="I669" s="122" t="s">
        <v>122</v>
      </c>
      <c r="J669" s="123">
        <v>2639386.69</v>
      </c>
      <c r="K669" s="122"/>
      <c r="L669" s="122"/>
      <c r="M669" s="124"/>
      <c r="N669" s="125"/>
      <c r="O669" s="126"/>
      <c r="P669" s="124"/>
      <c r="Q669" s="66"/>
      <c r="R669" s="66"/>
      <c r="S669" s="67"/>
      <c r="T669" s="66"/>
      <c r="U669" s="66"/>
      <c r="V669" s="67"/>
      <c r="W669" s="68"/>
      <c r="X669" s="68"/>
      <c r="Y669" s="69"/>
      <c r="Z669" s="70">
        <f t="shared" ref="Z669:Z732" si="60">ROUND(J669-V669-Y669,2)</f>
        <v>2639386.69</v>
      </c>
      <c r="AA669" s="70">
        <f t="shared" ref="AA669:AA732" si="61">ROUND(M669+P669-S669,2)</f>
        <v>0</v>
      </c>
      <c r="AB669" s="71"/>
      <c r="AC669" s="71"/>
      <c r="AD669" s="71"/>
      <c r="AE669" s="71"/>
      <c r="AF669" s="72"/>
      <c r="AG669" s="71"/>
      <c r="AH669" s="71"/>
      <c r="AI669" s="71"/>
      <c r="AJ669" s="71"/>
      <c r="AK669" s="71"/>
      <c r="AL669" s="71"/>
    </row>
    <row r="670" spans="1:38" ht="14" x14ac:dyDescent="0.25">
      <c r="A670" s="174" t="str">
        <f t="shared" si="58"/>
        <v>[提取结果.xlsx]02-关联交易等事项统计表-纺织公司-2内部关联交易</v>
      </c>
      <c r="B670" s="11">
        <v>667</v>
      </c>
      <c r="C670" s="120" t="str">
        <f t="shared" si="59"/>
        <v>3级-3级</v>
      </c>
      <c r="D670" s="120" t="s">
        <v>33</v>
      </c>
      <c r="E670" s="120" t="s">
        <v>336</v>
      </c>
      <c r="F670" s="120" t="s">
        <v>33</v>
      </c>
      <c r="G670" s="120" t="s">
        <v>146</v>
      </c>
      <c r="H670" s="121" t="s">
        <v>99</v>
      </c>
      <c r="I670" s="122" t="s">
        <v>122</v>
      </c>
      <c r="J670" s="123">
        <v>112411.44</v>
      </c>
      <c r="K670" s="122"/>
      <c r="L670" s="122"/>
      <c r="M670" s="124"/>
      <c r="N670" s="125"/>
      <c r="O670" s="126"/>
      <c r="P670" s="124"/>
      <c r="Q670" s="66"/>
      <c r="R670" s="66"/>
      <c r="S670" s="67"/>
      <c r="T670" s="66"/>
      <c r="U670" s="66"/>
      <c r="V670" s="67"/>
      <c r="W670" s="68"/>
      <c r="X670" s="68"/>
      <c r="Y670" s="69"/>
      <c r="Z670" s="70">
        <f t="shared" si="60"/>
        <v>112411.44</v>
      </c>
      <c r="AA670" s="70">
        <f t="shared" si="61"/>
        <v>0</v>
      </c>
      <c r="AB670" s="71"/>
      <c r="AC670" s="71"/>
      <c r="AD670" s="71"/>
      <c r="AE670" s="71"/>
      <c r="AF670" s="72"/>
      <c r="AG670" s="71"/>
      <c r="AH670" s="71"/>
      <c r="AI670" s="71"/>
      <c r="AJ670" s="71"/>
      <c r="AK670" s="71"/>
      <c r="AL670" s="71"/>
    </row>
    <row r="671" spans="1:38" ht="14" x14ac:dyDescent="0.25">
      <c r="A671" s="174" t="str">
        <f t="shared" si="58"/>
        <v>[提取结果.xlsx]02-关联交易等事项统计表-纺织公司-2内部关联交易</v>
      </c>
      <c r="B671" s="11">
        <v>668</v>
      </c>
      <c r="C671" s="120" t="str">
        <f t="shared" si="59"/>
        <v>3级-4级</v>
      </c>
      <c r="D671" s="120" t="s">
        <v>33</v>
      </c>
      <c r="E671" s="120" t="s">
        <v>336</v>
      </c>
      <c r="F671" s="120" t="s">
        <v>37</v>
      </c>
      <c r="G671" s="120" t="s">
        <v>247</v>
      </c>
      <c r="H671" s="121" t="s">
        <v>99</v>
      </c>
      <c r="I671" s="122" t="s">
        <v>122</v>
      </c>
      <c r="J671" s="124">
        <v>1889494.71</v>
      </c>
      <c r="K671" s="122" t="s">
        <v>517</v>
      </c>
      <c r="L671" s="126" t="s">
        <v>303</v>
      </c>
      <c r="M671" s="124">
        <v>280002.32</v>
      </c>
      <c r="N671" s="125"/>
      <c r="O671" s="126"/>
      <c r="P671" s="124"/>
      <c r="Q671" s="66"/>
      <c r="R671" s="66"/>
      <c r="S671" s="67"/>
      <c r="T671" s="66"/>
      <c r="U671" s="66"/>
      <c r="V671" s="67"/>
      <c r="W671" s="68"/>
      <c r="X671" s="68"/>
      <c r="Y671" s="69"/>
      <c r="Z671" s="70">
        <f t="shared" si="60"/>
        <v>1889494.71</v>
      </c>
      <c r="AA671" s="70">
        <f t="shared" si="61"/>
        <v>280002.32</v>
      </c>
      <c r="AB671" s="71"/>
      <c r="AC671" s="71"/>
      <c r="AD671" s="71"/>
      <c r="AE671" s="71"/>
      <c r="AF671" s="72"/>
      <c r="AG671" s="71"/>
      <c r="AH671" s="71"/>
      <c r="AI671" s="71"/>
      <c r="AJ671" s="71"/>
      <c r="AK671" s="71"/>
      <c r="AL671" s="71"/>
    </row>
    <row r="672" spans="1:38" ht="14" x14ac:dyDescent="0.25">
      <c r="A672" s="174" t="str">
        <f t="shared" si="58"/>
        <v>[提取结果.xlsx]02-关联交易等事项统计表-纺织公司-2内部关联交易</v>
      </c>
      <c r="B672" s="11">
        <v>669</v>
      </c>
      <c r="C672" s="120" t="str">
        <f t="shared" si="59"/>
        <v>3级-4级</v>
      </c>
      <c r="D672" s="120" t="s">
        <v>33</v>
      </c>
      <c r="E672" s="120" t="s">
        <v>336</v>
      </c>
      <c r="F672" s="120" t="s">
        <v>37</v>
      </c>
      <c r="G672" s="120" t="s">
        <v>518</v>
      </c>
      <c r="H672" s="121" t="s">
        <v>99</v>
      </c>
      <c r="I672" s="122" t="s">
        <v>122</v>
      </c>
      <c r="J672" s="124">
        <v>231929.04</v>
      </c>
      <c r="K672" s="122" t="s">
        <v>517</v>
      </c>
      <c r="L672" s="126" t="s">
        <v>303</v>
      </c>
      <c r="M672" s="124">
        <v>173788.31</v>
      </c>
      <c r="N672" s="125"/>
      <c r="O672" s="126"/>
      <c r="P672" s="124"/>
      <c r="Q672" s="66"/>
      <c r="R672" s="66"/>
      <c r="S672" s="67"/>
      <c r="T672" s="66"/>
      <c r="U672" s="66"/>
      <c r="V672" s="67"/>
      <c r="W672" s="68"/>
      <c r="X672" s="68"/>
      <c r="Y672" s="69"/>
      <c r="Z672" s="70">
        <f t="shared" si="60"/>
        <v>231929.04</v>
      </c>
      <c r="AA672" s="70">
        <f t="shared" si="61"/>
        <v>173788.31</v>
      </c>
      <c r="AB672" s="71"/>
      <c r="AC672" s="71"/>
      <c r="AD672" s="71"/>
      <c r="AE672" s="71"/>
      <c r="AF672" s="72"/>
      <c r="AG672" s="71"/>
      <c r="AH672" s="71"/>
      <c r="AI672" s="71"/>
      <c r="AJ672" s="71"/>
      <c r="AK672" s="71"/>
      <c r="AL672" s="71"/>
    </row>
    <row r="673" spans="1:38" ht="14" x14ac:dyDescent="0.25">
      <c r="A673" s="174" t="str">
        <f t="shared" si="58"/>
        <v>[提取结果.xlsx]02-关联交易等事项统计表-纺织公司-2内部关联交易</v>
      </c>
      <c r="B673" s="11">
        <v>670</v>
      </c>
      <c r="C673" s="120" t="str">
        <f t="shared" si="59"/>
        <v>3级-4级</v>
      </c>
      <c r="D673" s="120" t="s">
        <v>33</v>
      </c>
      <c r="E673" s="120" t="s">
        <v>519</v>
      </c>
      <c r="F673" s="120" t="s">
        <v>37</v>
      </c>
      <c r="G673" s="120" t="s">
        <v>520</v>
      </c>
      <c r="H673" s="122" t="s">
        <v>144</v>
      </c>
      <c r="I673" s="122" t="s">
        <v>521</v>
      </c>
      <c r="J673" s="124">
        <v>53611316.170000002</v>
      </c>
      <c r="K673" s="122"/>
      <c r="L673" s="122"/>
      <c r="M673" s="124"/>
      <c r="N673" s="125"/>
      <c r="O673" s="126"/>
      <c r="P673" s="124"/>
      <c r="Q673" s="21"/>
      <c r="R673" s="21"/>
      <c r="S673" s="22"/>
      <c r="T673" s="21"/>
      <c r="U673" s="21"/>
      <c r="V673" s="22"/>
      <c r="W673" s="23"/>
      <c r="X673" s="23"/>
      <c r="Y673" s="24"/>
      <c r="Z673" s="25">
        <f t="shared" si="60"/>
        <v>53611316.170000002</v>
      </c>
      <c r="AA673" s="25">
        <f t="shared" si="61"/>
        <v>0</v>
      </c>
      <c r="AB673" s="26"/>
      <c r="AC673" s="26"/>
      <c r="AD673" s="26"/>
      <c r="AE673" s="26"/>
      <c r="AF673" s="27"/>
      <c r="AG673" s="26"/>
      <c r="AH673" s="26"/>
      <c r="AI673" s="26"/>
      <c r="AJ673" s="26"/>
      <c r="AK673" s="26"/>
      <c r="AL673" s="26"/>
    </row>
    <row r="674" spans="1:38" ht="14" x14ac:dyDescent="0.25">
      <c r="A674" s="174" t="str">
        <f t="shared" si="58"/>
        <v>[提取结果.xlsx]02-关联交易等事项统计表-纺织公司-2内部关联交易</v>
      </c>
      <c r="B674" s="11">
        <v>671</v>
      </c>
      <c r="C674" s="120" t="str">
        <f t="shared" si="59"/>
        <v>3级-2级</v>
      </c>
      <c r="D674" s="120" t="s">
        <v>33</v>
      </c>
      <c r="E674" s="120" t="s">
        <v>519</v>
      </c>
      <c r="F674" s="120" t="s">
        <v>29</v>
      </c>
      <c r="G674" s="120" t="s">
        <v>55</v>
      </c>
      <c r="H674" s="122" t="s">
        <v>144</v>
      </c>
      <c r="I674" s="122" t="s">
        <v>521</v>
      </c>
      <c r="J674" s="124">
        <v>23646.02</v>
      </c>
      <c r="K674" s="122"/>
      <c r="L674" s="122"/>
      <c r="M674" s="124"/>
      <c r="N674" s="125"/>
      <c r="O674" s="126"/>
      <c r="P674" s="124"/>
      <c r="Q674" s="21"/>
      <c r="R674" s="21"/>
      <c r="S674" s="22"/>
      <c r="T674" s="21"/>
      <c r="U674" s="21"/>
      <c r="V674" s="22"/>
      <c r="W674" s="23"/>
      <c r="X674" s="23"/>
      <c r="Y674" s="24"/>
      <c r="Z674" s="25">
        <f t="shared" si="60"/>
        <v>23646.02</v>
      </c>
      <c r="AA674" s="25">
        <f t="shared" si="61"/>
        <v>0</v>
      </c>
      <c r="AB674" s="26"/>
      <c r="AC674" s="26"/>
      <c r="AD674" s="26"/>
      <c r="AE674" s="26"/>
      <c r="AF674" s="27"/>
      <c r="AG674" s="26"/>
      <c r="AH674" s="26"/>
      <c r="AI674" s="26"/>
      <c r="AJ674" s="26"/>
      <c r="AK674" s="26"/>
      <c r="AL674" s="26"/>
    </row>
    <row r="675" spans="1:38" ht="14" x14ac:dyDescent="0.25">
      <c r="A675" s="174" t="str">
        <f t="shared" si="58"/>
        <v>[提取结果.xlsx]02-关联交易等事项统计表-纺织公司-2内部关联交易</v>
      </c>
      <c r="B675" s="11">
        <v>672</v>
      </c>
      <c r="C675" s="120" t="str">
        <f t="shared" si="59"/>
        <v>3级-2级</v>
      </c>
      <c r="D675" s="120" t="s">
        <v>33</v>
      </c>
      <c r="E675" s="120" t="s">
        <v>519</v>
      </c>
      <c r="F675" s="120" t="s">
        <v>29</v>
      </c>
      <c r="G675" s="120" t="s">
        <v>57</v>
      </c>
      <c r="H675" s="122" t="s">
        <v>144</v>
      </c>
      <c r="I675" s="122" t="s">
        <v>521</v>
      </c>
      <c r="J675" s="124">
        <v>724.78</v>
      </c>
      <c r="K675" s="122"/>
      <c r="L675" s="122"/>
      <c r="M675" s="124"/>
      <c r="N675" s="125"/>
      <c r="O675" s="126"/>
      <c r="P675" s="124"/>
      <c r="Q675" s="21"/>
      <c r="R675" s="21"/>
      <c r="S675" s="22"/>
      <c r="T675" s="21"/>
      <c r="U675" s="21"/>
      <c r="V675" s="22"/>
      <c r="W675" s="23"/>
      <c r="X675" s="23"/>
      <c r="Y675" s="24"/>
      <c r="Z675" s="25">
        <f t="shared" si="60"/>
        <v>724.78</v>
      </c>
      <c r="AA675" s="25">
        <f t="shared" si="61"/>
        <v>0</v>
      </c>
      <c r="AB675" s="26"/>
      <c r="AC675" s="26"/>
      <c r="AD675" s="26"/>
      <c r="AE675" s="26"/>
      <c r="AF675" s="27"/>
      <c r="AG675" s="26"/>
      <c r="AH675" s="26"/>
      <c r="AI675" s="26"/>
      <c r="AJ675" s="26"/>
      <c r="AK675" s="26"/>
      <c r="AL675" s="26"/>
    </row>
    <row r="676" spans="1:38" ht="14" x14ac:dyDescent="0.25">
      <c r="A676" s="174" t="str">
        <f t="shared" si="58"/>
        <v>[提取结果.xlsx]02-关联交易等事项统计表-纺织公司-2内部关联交易</v>
      </c>
      <c r="B676" s="11">
        <v>673</v>
      </c>
      <c r="C676" s="120" t="str">
        <f t="shared" si="59"/>
        <v>3级-3级</v>
      </c>
      <c r="D676" s="120" t="s">
        <v>33</v>
      </c>
      <c r="E676" s="120" t="s">
        <v>160</v>
      </c>
      <c r="F676" s="120" t="s">
        <v>33</v>
      </c>
      <c r="G676" s="120" t="s">
        <v>161</v>
      </c>
      <c r="H676" s="122" t="s">
        <v>99</v>
      </c>
      <c r="I676" s="122" t="s">
        <v>271</v>
      </c>
      <c r="J676" s="127">
        <v>66055.039999999994</v>
      </c>
      <c r="K676" s="122"/>
      <c r="L676" s="122"/>
      <c r="M676" s="124"/>
      <c r="N676" s="125"/>
      <c r="O676" s="126"/>
      <c r="P676" s="124"/>
      <c r="Q676" s="21"/>
      <c r="R676" s="21"/>
      <c r="S676" s="22"/>
      <c r="T676" s="21"/>
      <c r="U676" s="21"/>
      <c r="V676" s="22"/>
      <c r="W676" s="23"/>
      <c r="X676" s="23"/>
      <c r="Y676" s="24"/>
      <c r="Z676" s="25">
        <f t="shared" si="60"/>
        <v>66055.039999999994</v>
      </c>
      <c r="AA676" s="25">
        <f t="shared" si="61"/>
        <v>0</v>
      </c>
      <c r="AB676" s="26"/>
      <c r="AC676" s="26"/>
      <c r="AD676" s="26"/>
      <c r="AE676" s="26"/>
      <c r="AF676" s="27"/>
      <c r="AG676" s="26"/>
      <c r="AH676" s="26"/>
      <c r="AI676" s="26"/>
      <c r="AJ676" s="26"/>
      <c r="AK676" s="26"/>
      <c r="AL676" s="26"/>
    </row>
    <row r="677" spans="1:38" ht="14" x14ac:dyDescent="0.25">
      <c r="A677" s="174" t="str">
        <f t="shared" si="58"/>
        <v>[提取结果.xlsx]02-关联交易等事项统计表-纺织公司-2内部关联交易</v>
      </c>
      <c r="B677" s="11">
        <v>674</v>
      </c>
      <c r="C677" s="120" t="str">
        <f t="shared" si="59"/>
        <v>3级-3级</v>
      </c>
      <c r="D677" s="120" t="s">
        <v>33</v>
      </c>
      <c r="E677" s="120" t="s">
        <v>160</v>
      </c>
      <c r="F677" s="120" t="s">
        <v>33</v>
      </c>
      <c r="G677" s="120" t="s">
        <v>211</v>
      </c>
      <c r="H677" s="122" t="s">
        <v>144</v>
      </c>
      <c r="I677" s="122" t="s">
        <v>522</v>
      </c>
      <c r="J677" s="127">
        <v>3886.72</v>
      </c>
      <c r="K677" s="122"/>
      <c r="L677" s="122"/>
      <c r="M677" s="124"/>
      <c r="N677" s="125"/>
      <c r="O677" s="126"/>
      <c r="P677" s="124"/>
      <c r="Q677" s="21"/>
      <c r="R677" s="21"/>
      <c r="S677" s="22"/>
      <c r="T677" s="21"/>
      <c r="U677" s="21"/>
      <c r="V677" s="22"/>
      <c r="W677" s="23"/>
      <c r="X677" s="23"/>
      <c r="Y677" s="24"/>
      <c r="Z677" s="25">
        <f t="shared" si="60"/>
        <v>3886.72</v>
      </c>
      <c r="AA677" s="25">
        <f t="shared" si="61"/>
        <v>0</v>
      </c>
      <c r="AB677" s="26"/>
      <c r="AC677" s="26"/>
      <c r="AD677" s="26"/>
      <c r="AE677" s="26"/>
      <c r="AF677" s="27"/>
      <c r="AG677" s="26"/>
      <c r="AH677" s="26"/>
      <c r="AI677" s="26"/>
      <c r="AJ677" s="26"/>
      <c r="AK677" s="26"/>
      <c r="AL677" s="26"/>
    </row>
    <row r="678" spans="1:38" ht="14" x14ac:dyDescent="0.25">
      <c r="A678" s="174" t="str">
        <f t="shared" si="58"/>
        <v>[提取结果.xlsx]02-关联交易等事项统计表-纺织公司-2内部关联交易</v>
      </c>
      <c r="B678" s="11">
        <v>675</v>
      </c>
      <c r="C678" s="120" t="str">
        <f t="shared" si="59"/>
        <v>3级-2级</v>
      </c>
      <c r="D678" s="120" t="s">
        <v>33</v>
      </c>
      <c r="E678" s="120" t="s">
        <v>160</v>
      </c>
      <c r="F678" s="120" t="s">
        <v>29</v>
      </c>
      <c r="G678" s="120" t="s">
        <v>55</v>
      </c>
      <c r="H678" s="122" t="s">
        <v>144</v>
      </c>
      <c r="I678" s="122" t="s">
        <v>522</v>
      </c>
      <c r="J678" s="127">
        <f>44203.54+71458.41</f>
        <v>115661.95000000001</v>
      </c>
      <c r="K678" s="122"/>
      <c r="L678" s="122"/>
      <c r="M678" s="124"/>
      <c r="N678" s="125"/>
      <c r="O678" s="126"/>
      <c r="P678" s="124"/>
      <c r="Q678" s="21"/>
      <c r="R678" s="21"/>
      <c r="S678" s="22"/>
      <c r="T678" s="21"/>
      <c r="U678" s="21"/>
      <c r="V678" s="22"/>
      <c r="W678" s="23"/>
      <c r="X678" s="23"/>
      <c r="Y678" s="24"/>
      <c r="Z678" s="25">
        <f t="shared" si="60"/>
        <v>115661.95</v>
      </c>
      <c r="AA678" s="25">
        <f t="shared" si="61"/>
        <v>0</v>
      </c>
      <c r="AB678" s="26"/>
      <c r="AC678" s="26"/>
      <c r="AD678" s="26"/>
      <c r="AE678" s="26"/>
      <c r="AF678" s="27"/>
      <c r="AG678" s="26"/>
      <c r="AH678" s="26"/>
      <c r="AI678" s="26"/>
      <c r="AJ678" s="26"/>
      <c r="AK678" s="26"/>
      <c r="AL678" s="26"/>
    </row>
    <row r="679" spans="1:38" ht="14" x14ac:dyDescent="0.25">
      <c r="A679" s="174" t="str">
        <f t="shared" si="58"/>
        <v>[提取结果.xlsx]02-关联交易等事项统计表-纺织公司-2内部关联交易</v>
      </c>
      <c r="B679" s="11">
        <v>676</v>
      </c>
      <c r="C679" s="120" t="str">
        <f t="shared" si="59"/>
        <v>3级-3级</v>
      </c>
      <c r="D679" s="120" t="s">
        <v>33</v>
      </c>
      <c r="E679" s="120" t="s">
        <v>160</v>
      </c>
      <c r="F679" s="120" t="s">
        <v>33</v>
      </c>
      <c r="G679" s="120" t="s">
        <v>337</v>
      </c>
      <c r="H679" s="122" t="s">
        <v>99</v>
      </c>
      <c r="I679" s="121" t="s">
        <v>523</v>
      </c>
      <c r="J679" s="127">
        <v>2412206.83</v>
      </c>
      <c r="K679" s="122"/>
      <c r="L679" s="122"/>
      <c r="M679" s="124"/>
      <c r="N679" s="125"/>
      <c r="O679" s="125"/>
      <c r="P679" s="124"/>
      <c r="Q679" s="21"/>
      <c r="R679" s="21"/>
      <c r="S679" s="22"/>
      <c r="T679" s="21"/>
      <c r="U679" s="21"/>
      <c r="V679" s="22"/>
      <c r="W679" s="23"/>
      <c r="X679" s="23"/>
      <c r="Y679" s="24"/>
      <c r="Z679" s="25">
        <f t="shared" si="60"/>
        <v>2412206.83</v>
      </c>
      <c r="AA679" s="25">
        <f t="shared" si="61"/>
        <v>0</v>
      </c>
      <c r="AB679" s="26"/>
      <c r="AC679" s="26"/>
      <c r="AD679" s="26"/>
      <c r="AE679" s="26"/>
      <c r="AF679" s="27"/>
      <c r="AG679" s="26"/>
      <c r="AH679" s="26"/>
      <c r="AI679" s="26"/>
      <c r="AJ679" s="26"/>
      <c r="AK679" s="26"/>
      <c r="AL679" s="26"/>
    </row>
    <row r="680" spans="1:38" ht="14" x14ac:dyDescent="0.25">
      <c r="A680" s="174" t="str">
        <f t="shared" si="58"/>
        <v>[提取结果.xlsx]02-关联交易等事项统计表-纺织公司-2内部关联交易</v>
      </c>
      <c r="B680" s="11">
        <v>677</v>
      </c>
      <c r="C680" s="120" t="str">
        <f t="shared" si="59"/>
        <v>3级-3级</v>
      </c>
      <c r="D680" s="120" t="s">
        <v>33</v>
      </c>
      <c r="E680" s="120" t="s">
        <v>160</v>
      </c>
      <c r="F680" s="120" t="s">
        <v>33</v>
      </c>
      <c r="G680" s="120" t="s">
        <v>338</v>
      </c>
      <c r="H680" s="122" t="s">
        <v>99</v>
      </c>
      <c r="I680" s="121" t="s">
        <v>523</v>
      </c>
      <c r="J680" s="127">
        <f>573815.6+43611.72+22780.05</f>
        <v>640207.37</v>
      </c>
      <c r="K680" s="122"/>
      <c r="L680" s="122"/>
      <c r="M680" s="124"/>
      <c r="N680" s="125"/>
      <c r="O680" s="125"/>
      <c r="P680" s="124"/>
      <c r="Q680" s="21"/>
      <c r="R680" s="21"/>
      <c r="S680" s="22"/>
      <c r="T680" s="21"/>
      <c r="U680" s="21"/>
      <c r="V680" s="22"/>
      <c r="W680" s="23"/>
      <c r="X680" s="23"/>
      <c r="Y680" s="24"/>
      <c r="Z680" s="25">
        <f t="shared" si="60"/>
        <v>640207.37</v>
      </c>
      <c r="AA680" s="25">
        <f t="shared" si="61"/>
        <v>0</v>
      </c>
      <c r="AB680" s="26"/>
      <c r="AC680" s="26"/>
      <c r="AD680" s="26"/>
      <c r="AE680" s="26"/>
      <c r="AF680" s="27"/>
      <c r="AG680" s="26"/>
      <c r="AH680" s="26"/>
      <c r="AI680" s="26"/>
      <c r="AJ680" s="26"/>
      <c r="AK680" s="26"/>
      <c r="AL680" s="26"/>
    </row>
    <row r="681" spans="1:38" ht="14" x14ac:dyDescent="0.25">
      <c r="A681" s="174" t="str">
        <f t="shared" si="58"/>
        <v>[提取结果.xlsx]02-关联交易等事项统计表-纺织公司-2内部关联交易</v>
      </c>
      <c r="B681" s="11">
        <v>678</v>
      </c>
      <c r="C681" s="120" t="str">
        <f t="shared" si="59"/>
        <v>3级-3级</v>
      </c>
      <c r="D681" s="120" t="s">
        <v>33</v>
      </c>
      <c r="E681" s="120" t="s">
        <v>160</v>
      </c>
      <c r="F681" s="120" t="s">
        <v>33</v>
      </c>
      <c r="G681" s="120" t="s">
        <v>524</v>
      </c>
      <c r="H681" s="122" t="s">
        <v>144</v>
      </c>
      <c r="I681" s="122" t="s">
        <v>522</v>
      </c>
      <c r="J681" s="127">
        <f>3450052.34+1783816.73</f>
        <v>5233869.07</v>
      </c>
      <c r="K681" s="122"/>
      <c r="L681" s="122"/>
      <c r="M681" s="124"/>
      <c r="N681" s="125"/>
      <c r="O681" s="125"/>
      <c r="P681" s="124"/>
      <c r="Q681" s="21"/>
      <c r="R681" s="21"/>
      <c r="S681" s="22"/>
      <c r="T681" s="21"/>
      <c r="U681" s="21"/>
      <c r="V681" s="22"/>
      <c r="W681" s="23"/>
      <c r="X681" s="23"/>
      <c r="Y681" s="24"/>
      <c r="Z681" s="25">
        <f t="shared" si="60"/>
        <v>5233869.07</v>
      </c>
      <c r="AA681" s="25">
        <f t="shared" si="61"/>
        <v>0</v>
      </c>
      <c r="AB681" s="26"/>
      <c r="AC681" s="26"/>
      <c r="AD681" s="26"/>
      <c r="AE681" s="26"/>
      <c r="AF681" s="27"/>
      <c r="AG681" s="26"/>
      <c r="AH681" s="26"/>
      <c r="AI681" s="26"/>
      <c r="AJ681" s="26"/>
      <c r="AK681" s="26"/>
      <c r="AL681" s="26"/>
    </row>
    <row r="682" spans="1:38" ht="14" x14ac:dyDescent="0.25">
      <c r="A682" s="174" t="str">
        <f t="shared" si="58"/>
        <v>[提取结果.xlsx]02-关联交易等事项统计表-纺织公司-2内部关联交易</v>
      </c>
      <c r="B682" s="11">
        <v>679</v>
      </c>
      <c r="C682" s="120" t="str">
        <f t="shared" si="59"/>
        <v>3级-3级</v>
      </c>
      <c r="D682" s="120" t="s">
        <v>33</v>
      </c>
      <c r="E682" s="120" t="s">
        <v>160</v>
      </c>
      <c r="F682" s="120" t="s">
        <v>33</v>
      </c>
      <c r="G682" s="120" t="s">
        <v>231</v>
      </c>
      <c r="H682" s="122"/>
      <c r="I682" s="122"/>
      <c r="J682" s="127"/>
      <c r="K682" s="122" t="s">
        <v>164</v>
      </c>
      <c r="L682" s="122" t="s">
        <v>525</v>
      </c>
      <c r="M682" s="124">
        <v>512656.69</v>
      </c>
      <c r="N682" s="125" t="s">
        <v>503</v>
      </c>
      <c r="O682" s="125" t="s">
        <v>525</v>
      </c>
      <c r="P682" s="124">
        <v>1368900.03</v>
      </c>
      <c r="Q682" s="21"/>
      <c r="R682" s="21"/>
      <c r="S682" s="22"/>
      <c r="T682" s="21"/>
      <c r="U682" s="21"/>
      <c r="V682" s="22"/>
      <c r="W682" s="23"/>
      <c r="X682" s="23"/>
      <c r="Y682" s="24"/>
      <c r="Z682" s="25">
        <f t="shared" si="60"/>
        <v>0</v>
      </c>
      <c r="AA682" s="25">
        <f t="shared" si="61"/>
        <v>1881556.72</v>
      </c>
      <c r="AB682" s="26"/>
      <c r="AC682" s="26"/>
      <c r="AD682" s="26"/>
      <c r="AE682" s="26"/>
      <c r="AF682" s="27"/>
      <c r="AG682" s="26"/>
      <c r="AH682" s="26"/>
      <c r="AI682" s="26"/>
      <c r="AJ682" s="26"/>
      <c r="AK682" s="26"/>
      <c r="AL682" s="26"/>
    </row>
    <row r="683" spans="1:38" ht="14" x14ac:dyDescent="0.25">
      <c r="A683" s="174" t="str">
        <f t="shared" si="58"/>
        <v>[提取结果.xlsx]02-关联交易等事项统计表-纺织公司-2内部关联交易</v>
      </c>
      <c r="B683" s="11">
        <v>680</v>
      </c>
      <c r="C683" s="120" t="str">
        <f t="shared" si="59"/>
        <v>3级-2级</v>
      </c>
      <c r="D683" s="120" t="s">
        <v>33</v>
      </c>
      <c r="E683" s="120" t="s">
        <v>160</v>
      </c>
      <c r="F683" s="120" t="s">
        <v>29</v>
      </c>
      <c r="G683" s="120" t="s">
        <v>57</v>
      </c>
      <c r="H683" s="122" t="s">
        <v>144</v>
      </c>
      <c r="I683" s="122" t="s">
        <v>522</v>
      </c>
      <c r="J683" s="127">
        <v>811.01</v>
      </c>
      <c r="K683" s="122"/>
      <c r="L683" s="122"/>
      <c r="M683" s="124"/>
      <c r="N683" s="125"/>
      <c r="O683" s="125"/>
      <c r="P683" s="124"/>
      <c r="Q683" s="21"/>
      <c r="R683" s="21"/>
      <c r="S683" s="22"/>
      <c r="T683" s="21"/>
      <c r="U683" s="21"/>
      <c r="V683" s="22"/>
      <c r="W683" s="23"/>
      <c r="X683" s="23"/>
      <c r="Y683" s="24"/>
      <c r="Z683" s="25">
        <f t="shared" si="60"/>
        <v>811.01</v>
      </c>
      <c r="AA683" s="25">
        <f t="shared" si="61"/>
        <v>0</v>
      </c>
      <c r="AB683" s="26"/>
      <c r="AC683" s="26"/>
      <c r="AD683" s="26"/>
      <c r="AE683" s="26"/>
      <c r="AF683" s="27"/>
      <c r="AG683" s="26"/>
      <c r="AH683" s="26"/>
      <c r="AI683" s="26"/>
      <c r="AJ683" s="26"/>
      <c r="AK683" s="26"/>
      <c r="AL683" s="26"/>
    </row>
    <row r="684" spans="1:38" ht="14" x14ac:dyDescent="0.25">
      <c r="A684" s="174" t="str">
        <f t="shared" si="58"/>
        <v>[提取结果.xlsx]02-关联交易等事项统计表-纺织公司-2内部关联交易</v>
      </c>
      <c r="B684" s="11">
        <v>681</v>
      </c>
      <c r="C684" s="120" t="str">
        <f t="shared" si="59"/>
        <v>3级-4级</v>
      </c>
      <c r="D684" s="120" t="s">
        <v>33</v>
      </c>
      <c r="E684" s="120" t="s">
        <v>160</v>
      </c>
      <c r="F684" s="120" t="s">
        <v>37</v>
      </c>
      <c r="G684" s="120" t="s">
        <v>66</v>
      </c>
      <c r="H684" s="122" t="s">
        <v>99</v>
      </c>
      <c r="I684" s="122" t="s">
        <v>271</v>
      </c>
      <c r="J684" s="127">
        <v>1168542.47</v>
      </c>
      <c r="K684" s="122"/>
      <c r="L684" s="122"/>
      <c r="M684" s="124"/>
      <c r="N684" s="125"/>
      <c r="O684" s="125"/>
      <c r="P684" s="124"/>
      <c r="Q684" s="21"/>
      <c r="R684" s="21"/>
      <c r="S684" s="22"/>
      <c r="T684" s="21"/>
      <c r="U684" s="21"/>
      <c r="V684" s="22"/>
      <c r="W684" s="23"/>
      <c r="X684" s="23"/>
      <c r="Y684" s="24"/>
      <c r="Z684" s="25">
        <f t="shared" si="60"/>
        <v>1168542.47</v>
      </c>
      <c r="AA684" s="25">
        <f t="shared" si="61"/>
        <v>0</v>
      </c>
      <c r="AB684" s="26"/>
      <c r="AC684" s="26"/>
      <c r="AD684" s="26"/>
      <c r="AE684" s="26"/>
      <c r="AF684" s="27"/>
      <c r="AG684" s="26"/>
      <c r="AH684" s="26"/>
      <c r="AI684" s="26"/>
      <c r="AJ684" s="26"/>
      <c r="AK684" s="26"/>
      <c r="AL684" s="26"/>
    </row>
    <row r="685" spans="1:38" ht="14" x14ac:dyDescent="0.25">
      <c r="A685" s="174" t="str">
        <f t="shared" si="58"/>
        <v>[提取结果.xlsx]02-关联交易等事项统计表-纺织公司-2内部关联交易</v>
      </c>
      <c r="B685" s="11">
        <v>682</v>
      </c>
      <c r="C685" s="120" t="str">
        <f t="shared" si="59"/>
        <v>3级-2级</v>
      </c>
      <c r="D685" s="120" t="s">
        <v>33</v>
      </c>
      <c r="E685" s="120" t="s">
        <v>160</v>
      </c>
      <c r="F685" s="120" t="s">
        <v>29</v>
      </c>
      <c r="G685" s="120" t="s">
        <v>54</v>
      </c>
      <c r="H685" s="122" t="s">
        <v>144</v>
      </c>
      <c r="I685" s="122" t="s">
        <v>522</v>
      </c>
      <c r="J685" s="127">
        <v>2495.58</v>
      </c>
      <c r="K685" s="122"/>
      <c r="L685" s="122"/>
      <c r="M685" s="124"/>
      <c r="N685" s="125"/>
      <c r="O685" s="125"/>
      <c r="P685" s="124"/>
      <c r="Q685" s="21"/>
      <c r="R685" s="21"/>
      <c r="S685" s="22"/>
      <c r="T685" s="21"/>
      <c r="U685" s="21"/>
      <c r="V685" s="22"/>
      <c r="W685" s="23"/>
      <c r="X685" s="23"/>
      <c r="Y685" s="24"/>
      <c r="Z685" s="25">
        <f t="shared" si="60"/>
        <v>2495.58</v>
      </c>
      <c r="AA685" s="25">
        <f t="shared" si="61"/>
        <v>0</v>
      </c>
      <c r="AB685" s="26"/>
      <c r="AC685" s="26"/>
      <c r="AD685" s="26"/>
      <c r="AE685" s="26"/>
      <c r="AF685" s="27"/>
      <c r="AG685" s="26"/>
      <c r="AH685" s="26"/>
      <c r="AI685" s="26"/>
      <c r="AJ685" s="26"/>
      <c r="AK685" s="26"/>
      <c r="AL685" s="26"/>
    </row>
    <row r="686" spans="1:38" ht="14" x14ac:dyDescent="0.25">
      <c r="A686" s="174" t="str">
        <f t="shared" si="58"/>
        <v>[提取结果.xlsx]02-关联交易等事项统计表-纺织公司-2内部关联交易</v>
      </c>
      <c r="B686" s="11">
        <v>683</v>
      </c>
      <c r="C686" s="120" t="str">
        <f t="shared" si="59"/>
        <v>3级-1级</v>
      </c>
      <c r="D686" s="120" t="s">
        <v>33</v>
      </c>
      <c r="E686" s="120" t="s">
        <v>160</v>
      </c>
      <c r="F686" s="120" t="s">
        <v>27</v>
      </c>
      <c r="G686" s="120" t="s">
        <v>28</v>
      </c>
      <c r="H686" s="122" t="s">
        <v>144</v>
      </c>
      <c r="I686" s="122" t="s">
        <v>522</v>
      </c>
      <c r="J686" s="124">
        <v>51371.68</v>
      </c>
      <c r="K686" s="122"/>
      <c r="L686" s="122"/>
      <c r="M686" s="124"/>
      <c r="N686" s="125"/>
      <c r="O686" s="125"/>
      <c r="P686" s="124"/>
      <c r="Q686" s="21"/>
      <c r="R686" s="21"/>
      <c r="S686" s="22"/>
      <c r="T686" s="21"/>
      <c r="U686" s="21"/>
      <c r="V686" s="22"/>
      <c r="W686" s="23"/>
      <c r="X686" s="23"/>
      <c r="Y686" s="24"/>
      <c r="Z686" s="25">
        <f t="shared" si="60"/>
        <v>51371.68</v>
      </c>
      <c r="AA686" s="25">
        <f t="shared" si="61"/>
        <v>0</v>
      </c>
      <c r="AB686" s="26"/>
      <c r="AC686" s="26"/>
      <c r="AD686" s="26"/>
      <c r="AE686" s="26"/>
      <c r="AF686" s="27"/>
      <c r="AG686" s="26"/>
      <c r="AH686" s="26"/>
      <c r="AI686" s="26"/>
      <c r="AJ686" s="26"/>
      <c r="AK686" s="26"/>
      <c r="AL686" s="26"/>
    </row>
    <row r="687" spans="1:38" ht="14" x14ac:dyDescent="0.25">
      <c r="A687" s="174" t="str">
        <f t="shared" si="58"/>
        <v>[提取结果.xlsx]02-关联交易等事项统计表-纺织公司-2内部关联交易</v>
      </c>
      <c r="B687" s="11">
        <v>684</v>
      </c>
      <c r="C687" s="120" t="str">
        <f t="shared" si="59"/>
        <v>3级-3级</v>
      </c>
      <c r="D687" s="120" t="s">
        <v>33</v>
      </c>
      <c r="E687" s="120" t="s">
        <v>160</v>
      </c>
      <c r="F687" s="120" t="s">
        <v>33</v>
      </c>
      <c r="G687" s="120" t="s">
        <v>162</v>
      </c>
      <c r="H687" s="122" t="s">
        <v>144</v>
      </c>
      <c r="I687" s="122" t="s">
        <v>522</v>
      </c>
      <c r="J687" s="124">
        <v>9578.76</v>
      </c>
      <c r="K687" s="122"/>
      <c r="L687" s="122"/>
      <c r="M687" s="124"/>
      <c r="N687" s="125"/>
      <c r="O687" s="125"/>
      <c r="P687" s="124"/>
      <c r="Q687" s="21"/>
      <c r="R687" s="21"/>
      <c r="S687" s="22"/>
      <c r="T687" s="21"/>
      <c r="U687" s="21"/>
      <c r="V687" s="22"/>
      <c r="W687" s="23"/>
      <c r="X687" s="23"/>
      <c r="Y687" s="24"/>
      <c r="Z687" s="25">
        <f t="shared" si="60"/>
        <v>9578.76</v>
      </c>
      <c r="AA687" s="25">
        <f t="shared" si="61"/>
        <v>0</v>
      </c>
      <c r="AB687" s="26"/>
      <c r="AC687" s="26"/>
      <c r="AD687" s="26"/>
      <c r="AE687" s="26"/>
      <c r="AF687" s="27"/>
      <c r="AG687" s="26"/>
      <c r="AH687" s="26"/>
      <c r="AI687" s="26"/>
      <c r="AJ687" s="26"/>
      <c r="AK687" s="26"/>
      <c r="AL687" s="26"/>
    </row>
    <row r="688" spans="1:38" ht="14" x14ac:dyDescent="0.25">
      <c r="A688" s="174" t="str">
        <f t="shared" si="58"/>
        <v>[提取结果.xlsx]02-关联交易等事项统计表-纺织公司-2内部关联交易</v>
      </c>
      <c r="B688" s="11">
        <v>685</v>
      </c>
      <c r="C688" s="120" t="str">
        <f t="shared" si="59"/>
        <v>3级-3级</v>
      </c>
      <c r="D688" s="120" t="s">
        <v>33</v>
      </c>
      <c r="E688" s="120" t="s">
        <v>160</v>
      </c>
      <c r="F688" s="120" t="s">
        <v>33</v>
      </c>
      <c r="G688" s="120" t="s">
        <v>183</v>
      </c>
      <c r="H688" s="122" t="s">
        <v>99</v>
      </c>
      <c r="I688" s="122" t="s">
        <v>271</v>
      </c>
      <c r="J688" s="124">
        <v>2091175.24</v>
      </c>
      <c r="K688" s="122"/>
      <c r="L688" s="122"/>
      <c r="M688" s="124"/>
      <c r="N688" s="125"/>
      <c r="O688" s="126"/>
      <c r="P688" s="124"/>
      <c r="Q688" s="21"/>
      <c r="R688" s="21"/>
      <c r="S688" s="22"/>
      <c r="T688" s="21"/>
      <c r="U688" s="21"/>
      <c r="V688" s="22"/>
      <c r="W688" s="23"/>
      <c r="X688" s="23"/>
      <c r="Y688" s="24"/>
      <c r="Z688" s="25">
        <f t="shared" si="60"/>
        <v>2091175.24</v>
      </c>
      <c r="AA688" s="25">
        <f t="shared" si="61"/>
        <v>0</v>
      </c>
      <c r="AB688" s="26"/>
      <c r="AC688" s="26"/>
      <c r="AD688" s="26"/>
      <c r="AE688" s="26"/>
      <c r="AF688" s="27"/>
      <c r="AG688" s="26"/>
      <c r="AH688" s="26"/>
      <c r="AI688" s="26"/>
      <c r="AJ688" s="26"/>
      <c r="AK688" s="26"/>
      <c r="AL688" s="26"/>
    </row>
    <row r="689" spans="1:38" ht="14" x14ac:dyDescent="0.25">
      <c r="A689" s="174" t="str">
        <f t="shared" si="58"/>
        <v>[提取结果.xlsx]02-关联交易等事项统计表-纺织公司-2内部关联交易</v>
      </c>
      <c r="B689" s="11">
        <v>686</v>
      </c>
      <c r="C689" s="120" t="str">
        <f t="shared" si="59"/>
        <v>3级-3级</v>
      </c>
      <c r="D689" s="120" t="s">
        <v>33</v>
      </c>
      <c r="E689" s="120" t="s">
        <v>160</v>
      </c>
      <c r="F689" s="120" t="s">
        <v>33</v>
      </c>
      <c r="G689" s="120" t="s">
        <v>117</v>
      </c>
      <c r="H689" s="122"/>
      <c r="I689" s="122"/>
      <c r="J689" s="124"/>
      <c r="K689" s="122" t="s">
        <v>68</v>
      </c>
      <c r="L689" s="122" t="s">
        <v>526</v>
      </c>
      <c r="M689" s="124">
        <v>-11111.74</v>
      </c>
      <c r="N689" s="125"/>
      <c r="O689" s="126"/>
      <c r="P689" s="124"/>
      <c r="Q689" s="21"/>
      <c r="R689" s="21"/>
      <c r="S689" s="22"/>
      <c r="T689" s="21"/>
      <c r="U689" s="21"/>
      <c r="V689" s="22"/>
      <c r="W689" s="23"/>
      <c r="X689" s="23"/>
      <c r="Y689" s="24"/>
      <c r="Z689" s="25">
        <f t="shared" si="60"/>
        <v>0</v>
      </c>
      <c r="AA689" s="25">
        <f t="shared" si="61"/>
        <v>-11111.74</v>
      </c>
      <c r="AB689" s="26"/>
      <c r="AC689" s="26"/>
      <c r="AD689" s="26"/>
      <c r="AE689" s="26"/>
      <c r="AF689" s="27"/>
      <c r="AG689" s="26"/>
      <c r="AH689" s="26"/>
      <c r="AI689" s="26"/>
      <c r="AJ689" s="26"/>
      <c r="AK689" s="26"/>
      <c r="AL689" s="26"/>
    </row>
    <row r="690" spans="1:38" ht="14" x14ac:dyDescent="0.25">
      <c r="A690" s="174" t="str">
        <f t="shared" si="58"/>
        <v>[提取结果.xlsx]02-关联交易等事项统计表-纺织公司-2内部关联交易</v>
      </c>
      <c r="B690" s="11">
        <v>687</v>
      </c>
      <c r="C690" s="120" t="str">
        <f t="shared" si="59"/>
        <v>3级-2级</v>
      </c>
      <c r="D690" s="120" t="s">
        <v>33</v>
      </c>
      <c r="E690" s="120" t="s">
        <v>160</v>
      </c>
      <c r="F690" s="120" t="s">
        <v>29</v>
      </c>
      <c r="G690" s="120" t="s">
        <v>55</v>
      </c>
      <c r="H690" s="122"/>
      <c r="I690" s="122"/>
      <c r="J690" s="124"/>
      <c r="K690" s="122" t="s">
        <v>68</v>
      </c>
      <c r="L690" s="122" t="s">
        <v>527</v>
      </c>
      <c r="M690" s="124">
        <v>-2500</v>
      </c>
      <c r="N690" s="125"/>
      <c r="O690" s="126"/>
      <c r="P690" s="124"/>
      <c r="Q690" s="21"/>
      <c r="R690" s="21"/>
      <c r="S690" s="22"/>
      <c r="T690" s="21"/>
      <c r="U690" s="21"/>
      <c r="V690" s="22"/>
      <c r="W690" s="23"/>
      <c r="X690" s="23"/>
      <c r="Y690" s="24"/>
      <c r="Z690" s="25">
        <f t="shared" si="60"/>
        <v>0</v>
      </c>
      <c r="AA690" s="25">
        <f t="shared" si="61"/>
        <v>-2500</v>
      </c>
      <c r="AB690" s="26"/>
      <c r="AC690" s="26"/>
      <c r="AD690" s="26"/>
      <c r="AE690" s="26"/>
      <c r="AF690" s="27"/>
      <c r="AG690" s="26"/>
      <c r="AH690" s="26"/>
      <c r="AI690" s="26"/>
      <c r="AJ690" s="26"/>
      <c r="AK690" s="26"/>
      <c r="AL690" s="26"/>
    </row>
    <row r="691" spans="1:38" ht="14" x14ac:dyDescent="0.25">
      <c r="A691" s="174" t="str">
        <f t="shared" si="58"/>
        <v>[提取结果.xlsx]02-关联交易等事项统计表-纺织公司-2内部关联交易</v>
      </c>
      <c r="B691" s="11">
        <v>688</v>
      </c>
      <c r="C691" s="120" t="str">
        <f t="shared" si="59"/>
        <v>3级-3级</v>
      </c>
      <c r="D691" s="120" t="s">
        <v>33</v>
      </c>
      <c r="E691" s="120" t="s">
        <v>160</v>
      </c>
      <c r="F691" s="120" t="s">
        <v>33</v>
      </c>
      <c r="G691" s="120" t="s">
        <v>336</v>
      </c>
      <c r="H691" s="122"/>
      <c r="I691" s="122"/>
      <c r="J691" s="124"/>
      <c r="K691" s="122" t="s">
        <v>68</v>
      </c>
      <c r="L691" s="122" t="s">
        <v>528</v>
      </c>
      <c r="M691" s="124">
        <v>-39641.15</v>
      </c>
      <c r="N691" s="125"/>
      <c r="O691" s="126"/>
      <c r="P691" s="124"/>
      <c r="Q691" s="21"/>
      <c r="R691" s="21"/>
      <c r="S691" s="22"/>
      <c r="T691" s="21"/>
      <c r="U691" s="21"/>
      <c r="V691" s="22"/>
      <c r="W691" s="23"/>
      <c r="X691" s="23"/>
      <c r="Y691" s="24"/>
      <c r="Z691" s="25">
        <f t="shared" si="60"/>
        <v>0</v>
      </c>
      <c r="AA691" s="25">
        <f t="shared" si="61"/>
        <v>-39641.15</v>
      </c>
      <c r="AB691" s="26"/>
      <c r="AC691" s="26"/>
      <c r="AD691" s="26"/>
      <c r="AE691" s="26"/>
      <c r="AF691" s="27"/>
      <c r="AG691" s="26"/>
      <c r="AH691" s="26"/>
      <c r="AI691" s="26"/>
      <c r="AJ691" s="26"/>
      <c r="AK691" s="26"/>
      <c r="AL691" s="26"/>
    </row>
    <row r="692" spans="1:38" ht="14" x14ac:dyDescent="0.25">
      <c r="A692" s="174" t="str">
        <f t="shared" si="58"/>
        <v>[提取结果.xlsx]02-关联交易等事项统计表-纺织公司-2内部关联交易</v>
      </c>
      <c r="B692" s="11">
        <v>689</v>
      </c>
      <c r="C692" s="120" t="str">
        <f t="shared" si="59"/>
        <v>3级-3级</v>
      </c>
      <c r="D692" s="120" t="s">
        <v>33</v>
      </c>
      <c r="E692" s="120" t="s">
        <v>160</v>
      </c>
      <c r="F692" s="120" t="s">
        <v>33</v>
      </c>
      <c r="G692" s="120" t="s">
        <v>524</v>
      </c>
      <c r="H692" s="122"/>
      <c r="I692" s="122"/>
      <c r="J692" s="124"/>
      <c r="K692" s="122" t="s">
        <v>60</v>
      </c>
      <c r="L692" s="122" t="s">
        <v>529</v>
      </c>
      <c r="M692" s="124">
        <v>-9223573.7400000002</v>
      </c>
      <c r="N692" s="125"/>
      <c r="O692" s="126"/>
      <c r="P692" s="124"/>
      <c r="Q692" s="21"/>
      <c r="R692" s="21"/>
      <c r="S692" s="22"/>
      <c r="T692" s="21"/>
      <c r="U692" s="21"/>
      <c r="V692" s="22"/>
      <c r="W692" s="23"/>
      <c r="X692" s="23"/>
      <c r="Y692" s="24"/>
      <c r="Z692" s="25">
        <f t="shared" si="60"/>
        <v>0</v>
      </c>
      <c r="AA692" s="25">
        <f t="shared" si="61"/>
        <v>-9223573.7400000002</v>
      </c>
      <c r="AB692" s="26"/>
      <c r="AC692" s="26"/>
      <c r="AD692" s="26"/>
      <c r="AE692" s="26"/>
      <c r="AF692" s="27"/>
      <c r="AG692" s="26"/>
      <c r="AH692" s="26"/>
      <c r="AI692" s="26"/>
      <c r="AJ692" s="26"/>
      <c r="AK692" s="26"/>
      <c r="AL692" s="26"/>
    </row>
    <row r="693" spans="1:38" ht="14" x14ac:dyDescent="0.25">
      <c r="A693" s="174" t="str">
        <f t="shared" si="58"/>
        <v>[提取结果.xlsx]02-关联交易等事项统计表-纺织公司-2内部关联交易</v>
      </c>
      <c r="B693" s="11">
        <v>690</v>
      </c>
      <c r="C693" s="120" t="str">
        <f t="shared" si="59"/>
        <v>3级-3级</v>
      </c>
      <c r="D693" s="120" t="s">
        <v>33</v>
      </c>
      <c r="E693" s="120" t="s">
        <v>160</v>
      </c>
      <c r="F693" s="120" t="s">
        <v>33</v>
      </c>
      <c r="G693" s="120" t="s">
        <v>519</v>
      </c>
      <c r="H693" s="122"/>
      <c r="I693" s="122"/>
      <c r="J693" s="124"/>
      <c r="K693" s="122" t="s">
        <v>60</v>
      </c>
      <c r="L693" s="122" t="s">
        <v>529</v>
      </c>
      <c r="M693" s="127">
        <v>-246068.63</v>
      </c>
      <c r="N693" s="125"/>
      <c r="O693" s="126"/>
      <c r="P693" s="124"/>
      <c r="Q693" s="21"/>
      <c r="R693" s="21"/>
      <c r="S693" s="22"/>
      <c r="T693" s="21"/>
      <c r="U693" s="21"/>
      <c r="V693" s="22"/>
      <c r="W693" s="23"/>
      <c r="X693" s="23"/>
      <c r="Y693" s="24"/>
      <c r="Z693" s="25">
        <f t="shared" si="60"/>
        <v>0</v>
      </c>
      <c r="AA693" s="25">
        <f t="shared" si="61"/>
        <v>-246068.63</v>
      </c>
      <c r="AB693" s="26"/>
      <c r="AC693" s="26"/>
      <c r="AD693" s="26"/>
      <c r="AE693" s="26"/>
      <c r="AF693" s="27"/>
      <c r="AG693" s="26"/>
      <c r="AH693" s="26"/>
      <c r="AI693" s="26"/>
      <c r="AJ693" s="26"/>
      <c r="AK693" s="26"/>
      <c r="AL693" s="26"/>
    </row>
    <row r="694" spans="1:38" ht="14" x14ac:dyDescent="0.25">
      <c r="A694" s="174" t="str">
        <f t="shared" si="58"/>
        <v>[提取结果.xlsx]02-关联交易等事项统计表-纺织公司-2内部关联交易</v>
      </c>
      <c r="B694" s="11">
        <v>691</v>
      </c>
      <c r="C694" s="120" t="str">
        <f t="shared" si="59"/>
        <v>3级-3级</v>
      </c>
      <c r="D694" s="120" t="s">
        <v>33</v>
      </c>
      <c r="E694" s="120" t="s">
        <v>160</v>
      </c>
      <c r="F694" s="120" t="s">
        <v>33</v>
      </c>
      <c r="G694" s="120" t="s">
        <v>345</v>
      </c>
      <c r="H694" s="122"/>
      <c r="I694" s="122"/>
      <c r="J694" s="124"/>
      <c r="K694" s="122" t="s">
        <v>68</v>
      </c>
      <c r="L694" s="122" t="s">
        <v>530</v>
      </c>
      <c r="M694" s="127">
        <v>274115</v>
      </c>
      <c r="N694" s="125"/>
      <c r="O694" s="126"/>
      <c r="P694" s="124"/>
      <c r="Q694" s="21"/>
      <c r="R694" s="21"/>
      <c r="S694" s="22"/>
      <c r="T694" s="21"/>
      <c r="U694" s="21"/>
      <c r="V694" s="22"/>
      <c r="W694" s="23"/>
      <c r="X694" s="23"/>
      <c r="Y694" s="24"/>
      <c r="Z694" s="25">
        <f t="shared" si="60"/>
        <v>0</v>
      </c>
      <c r="AA694" s="25">
        <f t="shared" si="61"/>
        <v>274115</v>
      </c>
      <c r="AB694" s="26"/>
      <c r="AC694" s="26"/>
      <c r="AD694" s="26"/>
      <c r="AE694" s="26"/>
      <c r="AF694" s="27"/>
      <c r="AG694" s="26"/>
      <c r="AH694" s="26"/>
      <c r="AI694" s="26"/>
      <c r="AJ694" s="26"/>
      <c r="AK694" s="26"/>
      <c r="AL694" s="26"/>
    </row>
    <row r="695" spans="1:38" ht="14" x14ac:dyDescent="0.25">
      <c r="A695" s="174" t="str">
        <f t="shared" si="58"/>
        <v>[提取结果.xlsx]02-关联交易等事项统计表-纺织公司-2内部关联交易</v>
      </c>
      <c r="B695" s="11">
        <v>692</v>
      </c>
      <c r="C695" s="120" t="str">
        <f t="shared" si="59"/>
        <v>3级-3级</v>
      </c>
      <c r="D695" s="120" t="s">
        <v>33</v>
      </c>
      <c r="E695" s="120" t="s">
        <v>160</v>
      </c>
      <c r="F695" s="120" t="s">
        <v>33</v>
      </c>
      <c r="G695" s="120" t="s">
        <v>211</v>
      </c>
      <c r="H695" s="122"/>
      <c r="I695" s="122"/>
      <c r="J695" s="124"/>
      <c r="K695" s="122" t="s">
        <v>68</v>
      </c>
      <c r="L695" s="122" t="s">
        <v>531</v>
      </c>
      <c r="M695" s="127">
        <v>181839.84</v>
      </c>
      <c r="N695" s="125"/>
      <c r="O695" s="126"/>
      <c r="P695" s="124"/>
      <c r="Q695" s="21"/>
      <c r="R695" s="21"/>
      <c r="S695" s="22"/>
      <c r="T695" s="21"/>
      <c r="U695" s="21"/>
      <c r="V695" s="22"/>
      <c r="W695" s="23"/>
      <c r="X695" s="23"/>
      <c r="Y695" s="24"/>
      <c r="Z695" s="25">
        <f t="shared" si="60"/>
        <v>0</v>
      </c>
      <c r="AA695" s="25">
        <f t="shared" si="61"/>
        <v>181839.84</v>
      </c>
      <c r="AB695" s="26"/>
      <c r="AC695" s="26"/>
      <c r="AD695" s="26"/>
      <c r="AE695" s="26"/>
      <c r="AF695" s="27"/>
      <c r="AG695" s="26"/>
      <c r="AH695" s="26"/>
      <c r="AI695" s="26"/>
      <c r="AJ695" s="26"/>
      <c r="AK695" s="26"/>
      <c r="AL695" s="26"/>
    </row>
    <row r="696" spans="1:38" ht="14" x14ac:dyDescent="0.25">
      <c r="A696" s="174" t="str">
        <f t="shared" si="58"/>
        <v>[提取结果.xlsx]02-关联交易等事项统计表-纺织公司-2内部关联交易</v>
      </c>
      <c r="B696" s="11">
        <v>693</v>
      </c>
      <c r="C696" s="120" t="str">
        <f t="shared" si="59"/>
        <v>3级-2级</v>
      </c>
      <c r="D696" s="120" t="s">
        <v>33</v>
      </c>
      <c r="E696" s="120" t="s">
        <v>160</v>
      </c>
      <c r="F696" s="120" t="s">
        <v>29</v>
      </c>
      <c r="G696" s="120" t="s">
        <v>55</v>
      </c>
      <c r="H696" s="122"/>
      <c r="I696" s="122"/>
      <c r="J696" s="124"/>
      <c r="K696" s="122" t="s">
        <v>60</v>
      </c>
      <c r="L696" s="128" t="s">
        <v>529</v>
      </c>
      <c r="M696" s="127">
        <v>1429497</v>
      </c>
      <c r="N696" s="125"/>
      <c r="O696" s="125"/>
      <c r="P696" s="124"/>
      <c r="Q696" s="21"/>
      <c r="R696" s="21"/>
      <c r="S696" s="22"/>
      <c r="T696" s="21"/>
      <c r="U696" s="21"/>
      <c r="V696" s="22"/>
      <c r="W696" s="23"/>
      <c r="X696" s="23"/>
      <c r="Y696" s="24"/>
      <c r="Z696" s="25">
        <f t="shared" si="60"/>
        <v>0</v>
      </c>
      <c r="AA696" s="25">
        <f t="shared" si="61"/>
        <v>1429497</v>
      </c>
      <c r="AB696" s="26"/>
      <c r="AC696" s="26"/>
      <c r="AD696" s="26"/>
      <c r="AE696" s="26"/>
      <c r="AF696" s="27"/>
      <c r="AG696" s="26"/>
      <c r="AH696" s="26"/>
      <c r="AI696" s="26"/>
      <c r="AJ696" s="26"/>
      <c r="AK696" s="26"/>
      <c r="AL696" s="26"/>
    </row>
    <row r="697" spans="1:38" ht="14" x14ac:dyDescent="0.25">
      <c r="A697" s="174" t="str">
        <f t="shared" si="58"/>
        <v>[提取结果.xlsx]02-关联交易等事项统计表-纺织公司-2内部关联交易</v>
      </c>
      <c r="B697" s="11">
        <v>694</v>
      </c>
      <c r="C697" s="120" t="str">
        <f t="shared" si="59"/>
        <v>3级-3级</v>
      </c>
      <c r="D697" s="120" t="s">
        <v>33</v>
      </c>
      <c r="E697" s="120" t="s">
        <v>160</v>
      </c>
      <c r="F697" s="120" t="s">
        <v>33</v>
      </c>
      <c r="G697" s="120" t="s">
        <v>117</v>
      </c>
      <c r="H697" s="122"/>
      <c r="I697" s="122"/>
      <c r="J697" s="124"/>
      <c r="K697" s="122" t="s">
        <v>68</v>
      </c>
      <c r="L697" s="129" t="s">
        <v>532</v>
      </c>
      <c r="M697" s="127">
        <v>14006.41</v>
      </c>
      <c r="N697" s="125"/>
      <c r="O697" s="125"/>
      <c r="P697" s="124"/>
      <c r="Q697" s="21"/>
      <c r="R697" s="21"/>
      <c r="S697" s="22"/>
      <c r="T697" s="21"/>
      <c r="U697" s="21"/>
      <c r="V697" s="22"/>
      <c r="W697" s="23"/>
      <c r="X697" s="23"/>
      <c r="Y697" s="24"/>
      <c r="Z697" s="25">
        <f t="shared" si="60"/>
        <v>0</v>
      </c>
      <c r="AA697" s="25">
        <f t="shared" si="61"/>
        <v>14006.41</v>
      </c>
      <c r="AB697" s="26"/>
      <c r="AC697" s="26"/>
      <c r="AD697" s="26"/>
      <c r="AE697" s="26"/>
      <c r="AF697" s="27"/>
      <c r="AG697" s="26"/>
      <c r="AH697" s="26"/>
      <c r="AI697" s="26"/>
      <c r="AJ697" s="26"/>
      <c r="AK697" s="26"/>
      <c r="AL697" s="26"/>
    </row>
    <row r="698" spans="1:38" ht="14" x14ac:dyDescent="0.25">
      <c r="A698" s="174" t="str">
        <f t="shared" si="58"/>
        <v>[提取结果.xlsx]02-关联交易等事项统计表-纺织公司-2内部关联交易</v>
      </c>
      <c r="B698" s="11">
        <v>695</v>
      </c>
      <c r="C698" s="120" t="str">
        <f t="shared" si="59"/>
        <v>3级-4级</v>
      </c>
      <c r="D698" s="120" t="s">
        <v>33</v>
      </c>
      <c r="E698" s="120" t="s">
        <v>160</v>
      </c>
      <c r="F698" s="120" t="s">
        <v>37</v>
      </c>
      <c r="G698" s="120" t="s">
        <v>66</v>
      </c>
      <c r="H698" s="122"/>
      <c r="I698" s="122"/>
      <c r="J698" s="124"/>
      <c r="K698" s="122" t="s">
        <v>68</v>
      </c>
      <c r="L698" s="129" t="s">
        <v>122</v>
      </c>
      <c r="M698" s="124">
        <v>22709.15</v>
      </c>
      <c r="N698" s="125"/>
      <c r="O698" s="125"/>
      <c r="P698" s="124"/>
      <c r="Q698" s="21"/>
      <c r="R698" s="21"/>
      <c r="S698" s="22"/>
      <c r="T698" s="21"/>
      <c r="U698" s="21"/>
      <c r="V698" s="22"/>
      <c r="W698" s="23"/>
      <c r="X698" s="23"/>
      <c r="Y698" s="24"/>
      <c r="Z698" s="25">
        <f t="shared" si="60"/>
        <v>0</v>
      </c>
      <c r="AA698" s="25">
        <f t="shared" si="61"/>
        <v>22709.15</v>
      </c>
      <c r="AB698" s="26"/>
      <c r="AC698" s="26"/>
      <c r="AD698" s="26"/>
      <c r="AE698" s="26"/>
      <c r="AF698" s="27"/>
      <c r="AG698" s="26"/>
      <c r="AH698" s="26"/>
      <c r="AI698" s="26"/>
      <c r="AJ698" s="26"/>
      <c r="AK698" s="26"/>
      <c r="AL698" s="26"/>
    </row>
    <row r="699" spans="1:38" ht="14" x14ac:dyDescent="0.25">
      <c r="A699" s="174" t="str">
        <f t="shared" si="58"/>
        <v>[提取结果.xlsx]02-关联交易等事项统计表-纺织公司-2内部关联交易</v>
      </c>
      <c r="B699" s="11">
        <v>696</v>
      </c>
      <c r="C699" s="120" t="str">
        <f t="shared" si="59"/>
        <v>3级-2级</v>
      </c>
      <c r="D699" s="120" t="s">
        <v>33</v>
      </c>
      <c r="E699" s="120" t="s">
        <v>160</v>
      </c>
      <c r="F699" s="120" t="s">
        <v>29</v>
      </c>
      <c r="G699" s="120" t="s">
        <v>50</v>
      </c>
      <c r="H699" s="122"/>
      <c r="I699" s="122"/>
      <c r="J699" s="124"/>
      <c r="K699" s="122" t="s">
        <v>68</v>
      </c>
      <c r="L699" s="129" t="s">
        <v>306</v>
      </c>
      <c r="M699" s="124">
        <v>121614.44</v>
      </c>
      <c r="N699" s="125"/>
      <c r="O699" s="126"/>
      <c r="P699" s="124"/>
      <c r="Q699" s="21"/>
      <c r="R699" s="21"/>
      <c r="S699" s="22"/>
      <c r="T699" s="21"/>
      <c r="U699" s="21"/>
      <c r="V699" s="22"/>
      <c r="W699" s="23"/>
      <c r="X699" s="23"/>
      <c r="Y699" s="24"/>
      <c r="Z699" s="25">
        <f t="shared" si="60"/>
        <v>0</v>
      </c>
      <c r="AA699" s="25">
        <f t="shared" si="61"/>
        <v>121614.44</v>
      </c>
      <c r="AB699" s="26"/>
      <c r="AC699" s="26"/>
      <c r="AD699" s="26"/>
      <c r="AE699" s="26"/>
      <c r="AF699" s="27"/>
      <c r="AG699" s="26"/>
      <c r="AH699" s="26"/>
      <c r="AI699" s="26"/>
      <c r="AJ699" s="26"/>
      <c r="AK699" s="26"/>
      <c r="AL699" s="26"/>
    </row>
    <row r="700" spans="1:38" ht="14" x14ac:dyDescent="0.25">
      <c r="A700" s="174" t="str">
        <f t="shared" si="58"/>
        <v>[提取结果.xlsx]02-关联交易等事项统计表-纺织公司-2内部关联交易</v>
      </c>
      <c r="B700" s="11">
        <v>697</v>
      </c>
      <c r="C700" s="120" t="str">
        <f t="shared" si="59"/>
        <v>3级-3级</v>
      </c>
      <c r="D700" s="120" t="s">
        <v>33</v>
      </c>
      <c r="E700" s="120" t="s">
        <v>160</v>
      </c>
      <c r="F700" s="120" t="s">
        <v>33</v>
      </c>
      <c r="G700" s="120" t="s">
        <v>533</v>
      </c>
      <c r="H700" s="122"/>
      <c r="I700" s="122"/>
      <c r="J700" s="124"/>
      <c r="K700" s="122" t="s">
        <v>68</v>
      </c>
      <c r="L700" s="122" t="s">
        <v>526</v>
      </c>
      <c r="M700" s="124">
        <v>-2472.36</v>
      </c>
      <c r="N700" s="125"/>
      <c r="O700" s="126"/>
      <c r="P700" s="124"/>
      <c r="Q700" s="21"/>
      <c r="R700" s="21"/>
      <c r="S700" s="22"/>
      <c r="T700" s="21"/>
      <c r="U700" s="21"/>
      <c r="V700" s="22"/>
      <c r="W700" s="23"/>
      <c r="X700" s="23"/>
      <c r="Y700" s="24"/>
      <c r="Z700" s="25">
        <f t="shared" si="60"/>
        <v>0</v>
      </c>
      <c r="AA700" s="25">
        <f t="shared" si="61"/>
        <v>-2472.36</v>
      </c>
      <c r="AB700" s="26"/>
      <c r="AC700" s="26"/>
      <c r="AD700" s="26"/>
      <c r="AE700" s="26"/>
      <c r="AF700" s="27"/>
      <c r="AG700" s="26"/>
      <c r="AH700" s="26"/>
      <c r="AI700" s="26"/>
      <c r="AJ700" s="26"/>
      <c r="AK700" s="26"/>
      <c r="AL700" s="26"/>
    </row>
    <row r="701" spans="1:38" ht="14" x14ac:dyDescent="0.25">
      <c r="A701" s="174" t="str">
        <f t="shared" si="58"/>
        <v>[提取结果.xlsx]02-关联交易等事项统计表-纺织公司-2内部关联交易</v>
      </c>
      <c r="B701" s="11">
        <v>698</v>
      </c>
      <c r="C701" s="120" t="str">
        <f t="shared" si="59"/>
        <v>3级-2级</v>
      </c>
      <c r="D701" s="120" t="s">
        <v>33</v>
      </c>
      <c r="E701" s="120" t="s">
        <v>160</v>
      </c>
      <c r="F701" s="120" t="s">
        <v>29</v>
      </c>
      <c r="G701" s="120" t="s">
        <v>51</v>
      </c>
      <c r="H701" s="122"/>
      <c r="I701" s="122"/>
      <c r="J701" s="124"/>
      <c r="K701" s="122" t="s">
        <v>68</v>
      </c>
      <c r="L701" s="122" t="s">
        <v>526</v>
      </c>
      <c r="M701" s="124">
        <v>-3476.88</v>
      </c>
      <c r="N701" s="125"/>
      <c r="O701" s="125"/>
      <c r="P701" s="124"/>
      <c r="Q701" s="21"/>
      <c r="R701" s="21"/>
      <c r="S701" s="22"/>
      <c r="T701" s="21"/>
      <c r="U701" s="21"/>
      <c r="V701" s="22"/>
      <c r="W701" s="23"/>
      <c r="X701" s="23"/>
      <c r="Y701" s="24"/>
      <c r="Z701" s="25">
        <f t="shared" si="60"/>
        <v>0</v>
      </c>
      <c r="AA701" s="25">
        <f t="shared" si="61"/>
        <v>-3476.88</v>
      </c>
      <c r="AB701" s="26"/>
      <c r="AC701" s="26"/>
      <c r="AD701" s="26"/>
      <c r="AE701" s="26"/>
      <c r="AF701" s="27"/>
      <c r="AG701" s="26"/>
      <c r="AH701" s="26"/>
      <c r="AI701" s="26"/>
      <c r="AJ701" s="26"/>
      <c r="AK701" s="26"/>
      <c r="AL701" s="26"/>
    </row>
    <row r="702" spans="1:38" ht="14" x14ac:dyDescent="0.25">
      <c r="A702" s="174" t="str">
        <f t="shared" si="58"/>
        <v>[提取结果.xlsx]02-关联交易等事项统计表-纺织公司-2内部关联交易</v>
      </c>
      <c r="B702" s="11">
        <v>699</v>
      </c>
      <c r="C702" s="120" t="str">
        <f t="shared" si="59"/>
        <v>3级-2级</v>
      </c>
      <c r="D702" s="120" t="s">
        <v>33</v>
      </c>
      <c r="E702" s="120" t="s">
        <v>231</v>
      </c>
      <c r="F702" s="120" t="s">
        <v>29</v>
      </c>
      <c r="G702" s="120" t="s">
        <v>55</v>
      </c>
      <c r="H702" s="122"/>
      <c r="I702" s="122"/>
      <c r="J702" s="124"/>
      <c r="K702" s="122" t="s">
        <v>60</v>
      </c>
      <c r="L702" s="122" t="s">
        <v>534</v>
      </c>
      <c r="M702" s="124">
        <v>5722280.0199999996</v>
      </c>
      <c r="N702" s="125"/>
      <c r="O702" s="125"/>
      <c r="P702" s="124"/>
      <c r="Q702" s="21"/>
      <c r="R702" s="21"/>
      <c r="S702" s="22"/>
      <c r="T702" s="21"/>
      <c r="U702" s="21"/>
      <c r="V702" s="22"/>
      <c r="W702" s="23"/>
      <c r="X702" s="23"/>
      <c r="Y702" s="24"/>
      <c r="Z702" s="25">
        <f t="shared" si="60"/>
        <v>0</v>
      </c>
      <c r="AA702" s="25">
        <f t="shared" si="61"/>
        <v>5722280.0199999996</v>
      </c>
      <c r="AB702" s="26"/>
      <c r="AC702" s="26"/>
      <c r="AD702" s="26"/>
      <c r="AE702" s="26"/>
      <c r="AF702" s="27"/>
      <c r="AG702" s="26"/>
      <c r="AH702" s="26"/>
      <c r="AI702" s="26"/>
      <c r="AJ702" s="26"/>
      <c r="AK702" s="26"/>
      <c r="AL702" s="26"/>
    </row>
    <row r="703" spans="1:38" ht="28" x14ac:dyDescent="0.25">
      <c r="A703" s="174" t="str">
        <f t="shared" si="58"/>
        <v>[提取结果.xlsx]02-关联交易等事项统计表-纺织公司-2内部关联交易</v>
      </c>
      <c r="B703" s="11">
        <v>700</v>
      </c>
      <c r="C703" s="120" t="str">
        <f t="shared" si="59"/>
        <v>3级-2级</v>
      </c>
      <c r="D703" s="120" t="s">
        <v>33</v>
      </c>
      <c r="E703" s="120" t="s">
        <v>231</v>
      </c>
      <c r="F703" s="120" t="s">
        <v>29</v>
      </c>
      <c r="G703" s="120" t="s">
        <v>55</v>
      </c>
      <c r="H703" s="122"/>
      <c r="I703" s="122"/>
      <c r="J703" s="124"/>
      <c r="K703" s="122" t="s">
        <v>68</v>
      </c>
      <c r="L703" s="121" t="s">
        <v>535</v>
      </c>
      <c r="M703" s="124">
        <v>239494.65</v>
      </c>
      <c r="N703" s="125"/>
      <c r="O703" s="125"/>
      <c r="P703" s="124"/>
      <c r="Q703" s="21"/>
      <c r="R703" s="21"/>
      <c r="S703" s="22"/>
      <c r="T703" s="21"/>
      <c r="U703" s="21"/>
      <c r="V703" s="22"/>
      <c r="W703" s="23"/>
      <c r="X703" s="23"/>
      <c r="Y703" s="24"/>
      <c r="Z703" s="25">
        <f t="shared" si="60"/>
        <v>0</v>
      </c>
      <c r="AA703" s="25">
        <f t="shared" si="61"/>
        <v>239494.65</v>
      </c>
      <c r="AB703" s="26"/>
      <c r="AC703" s="26"/>
      <c r="AD703" s="26"/>
      <c r="AE703" s="26"/>
      <c r="AF703" s="27"/>
      <c r="AG703" s="26"/>
      <c r="AH703" s="26"/>
      <c r="AI703" s="26"/>
      <c r="AJ703" s="26"/>
      <c r="AK703" s="26"/>
      <c r="AL703" s="26"/>
    </row>
    <row r="704" spans="1:38" ht="14" x14ac:dyDescent="0.25">
      <c r="A704" s="174" t="str">
        <f t="shared" si="58"/>
        <v>[提取结果.xlsx]02-关联交易等事项统计表-纺织公司-2内部关联交易</v>
      </c>
      <c r="B704" s="11">
        <v>701</v>
      </c>
      <c r="C704" s="120" t="str">
        <f t="shared" si="59"/>
        <v>3级-2级</v>
      </c>
      <c r="D704" s="120" t="s">
        <v>33</v>
      </c>
      <c r="E704" s="120" t="s">
        <v>231</v>
      </c>
      <c r="F704" s="120" t="s">
        <v>29</v>
      </c>
      <c r="G704" s="120" t="s">
        <v>55</v>
      </c>
      <c r="H704" s="122" t="s">
        <v>99</v>
      </c>
      <c r="I704" s="130" t="s">
        <v>32</v>
      </c>
      <c r="J704" s="124">
        <v>1033018.87</v>
      </c>
      <c r="K704" s="122"/>
      <c r="L704" s="122"/>
      <c r="M704" s="124"/>
      <c r="N704" s="125"/>
      <c r="O704" s="125"/>
      <c r="P704" s="124"/>
      <c r="Q704" s="21"/>
      <c r="R704" s="21"/>
      <c r="S704" s="22"/>
      <c r="T704" s="21"/>
      <c r="U704" s="21"/>
      <c r="V704" s="22"/>
      <c r="W704" s="23"/>
      <c r="X704" s="23"/>
      <c r="Y704" s="24"/>
      <c r="Z704" s="25">
        <f t="shared" si="60"/>
        <v>1033018.87</v>
      </c>
      <c r="AA704" s="25">
        <f t="shared" si="61"/>
        <v>0</v>
      </c>
      <c r="AB704" s="26"/>
      <c r="AC704" s="26"/>
      <c r="AD704" s="26"/>
      <c r="AE704" s="26"/>
      <c r="AF704" s="27"/>
      <c r="AG704" s="26"/>
      <c r="AH704" s="26"/>
      <c r="AI704" s="26"/>
      <c r="AJ704" s="26"/>
      <c r="AK704" s="26"/>
      <c r="AL704" s="26"/>
    </row>
    <row r="705" spans="1:38" ht="14" x14ac:dyDescent="0.25">
      <c r="A705" s="174" t="str">
        <f t="shared" si="58"/>
        <v>[提取结果.xlsx]02-关联交易等事项统计表-纺织公司-2内部关联交易</v>
      </c>
      <c r="B705" s="11">
        <v>702</v>
      </c>
      <c r="C705" s="120" t="str">
        <f t="shared" si="59"/>
        <v>3级-3级</v>
      </c>
      <c r="D705" s="120" t="s">
        <v>33</v>
      </c>
      <c r="E705" s="120" t="s">
        <v>231</v>
      </c>
      <c r="F705" s="120" t="s">
        <v>33</v>
      </c>
      <c r="G705" s="120" t="s">
        <v>336</v>
      </c>
      <c r="H705" s="122"/>
      <c r="I705" s="122"/>
      <c r="J705" s="124"/>
      <c r="K705" s="122" t="s">
        <v>164</v>
      </c>
      <c r="L705" s="121" t="s">
        <v>536</v>
      </c>
      <c r="M705" s="124">
        <v>8081270.9199999999</v>
      </c>
      <c r="N705" s="125"/>
      <c r="O705" s="125"/>
      <c r="P705" s="124"/>
      <c r="Q705" s="21"/>
      <c r="R705" s="21"/>
      <c r="S705" s="22"/>
      <c r="T705" s="21"/>
      <c r="U705" s="21"/>
      <c r="V705" s="22"/>
      <c r="W705" s="23"/>
      <c r="X705" s="23"/>
      <c r="Y705" s="24"/>
      <c r="Z705" s="25">
        <f t="shared" si="60"/>
        <v>0</v>
      </c>
      <c r="AA705" s="25">
        <f t="shared" si="61"/>
        <v>8081270.9199999999</v>
      </c>
      <c r="AB705" s="26"/>
      <c r="AC705" s="26"/>
      <c r="AD705" s="26"/>
      <c r="AE705" s="26"/>
      <c r="AF705" s="27"/>
      <c r="AG705" s="26"/>
      <c r="AH705" s="26"/>
      <c r="AI705" s="26"/>
      <c r="AJ705" s="26"/>
      <c r="AK705" s="26"/>
      <c r="AL705" s="26"/>
    </row>
    <row r="706" spans="1:38" ht="14" x14ac:dyDescent="0.25">
      <c r="A706" s="174" t="str">
        <f t="shared" si="58"/>
        <v>[提取结果.xlsx]02-关联交易等事项统计表-纺织公司-2内部关联交易</v>
      </c>
      <c r="B706" s="11">
        <v>703</v>
      </c>
      <c r="C706" s="120" t="str">
        <f t="shared" si="59"/>
        <v>3级-3级</v>
      </c>
      <c r="D706" s="120" t="s">
        <v>33</v>
      </c>
      <c r="E706" s="120" t="s">
        <v>231</v>
      </c>
      <c r="F706" s="120" t="s">
        <v>33</v>
      </c>
      <c r="G706" s="120" t="s">
        <v>336</v>
      </c>
      <c r="H706" s="122" t="s">
        <v>99</v>
      </c>
      <c r="I706" s="130" t="s">
        <v>32</v>
      </c>
      <c r="J706" s="124">
        <v>332776.15999999997</v>
      </c>
      <c r="K706" s="122"/>
      <c r="L706" s="122"/>
      <c r="M706" s="124"/>
      <c r="N706" s="125"/>
      <c r="O706" s="125"/>
      <c r="P706" s="124"/>
      <c r="Q706" s="21"/>
      <c r="R706" s="21"/>
      <c r="S706" s="22"/>
      <c r="T706" s="21"/>
      <c r="U706" s="21"/>
      <c r="V706" s="22"/>
      <c r="W706" s="23"/>
      <c r="X706" s="23"/>
      <c r="Y706" s="24"/>
      <c r="Z706" s="25">
        <f t="shared" si="60"/>
        <v>332776.15999999997</v>
      </c>
      <c r="AA706" s="25">
        <f t="shared" si="61"/>
        <v>0</v>
      </c>
      <c r="AB706" s="26"/>
      <c r="AC706" s="26"/>
      <c r="AD706" s="26"/>
      <c r="AE706" s="26"/>
      <c r="AF706" s="27"/>
      <c r="AG706" s="26"/>
      <c r="AH706" s="26"/>
      <c r="AI706" s="26"/>
      <c r="AJ706" s="26"/>
      <c r="AK706" s="26"/>
      <c r="AL706" s="26"/>
    </row>
    <row r="707" spans="1:38" ht="28" x14ac:dyDescent="0.25">
      <c r="A707" s="174" t="str">
        <f t="shared" si="58"/>
        <v>[提取结果.xlsx]02-关联交易等事项统计表-纺织公司-2内部关联交易</v>
      </c>
      <c r="B707" s="11">
        <v>704</v>
      </c>
      <c r="C707" s="120" t="str">
        <f t="shared" si="59"/>
        <v>3级-3级</v>
      </c>
      <c r="D707" s="120" t="s">
        <v>33</v>
      </c>
      <c r="E707" s="120" t="s">
        <v>231</v>
      </c>
      <c r="F707" s="120" t="s">
        <v>33</v>
      </c>
      <c r="G707" s="120" t="s">
        <v>345</v>
      </c>
      <c r="H707" s="122"/>
      <c r="I707" s="122"/>
      <c r="J707" s="124"/>
      <c r="K707" s="122" t="s">
        <v>218</v>
      </c>
      <c r="L707" s="121" t="s">
        <v>537</v>
      </c>
      <c r="M707" s="124">
        <v>540000</v>
      </c>
      <c r="N707" s="125"/>
      <c r="O707" s="125"/>
      <c r="P707" s="124"/>
      <c r="Q707" s="21"/>
      <c r="R707" s="21"/>
      <c r="S707" s="22"/>
      <c r="T707" s="21"/>
      <c r="U707" s="21"/>
      <c r="V707" s="22"/>
      <c r="W707" s="23"/>
      <c r="X707" s="23"/>
      <c r="Y707" s="24"/>
      <c r="Z707" s="25">
        <f t="shared" si="60"/>
        <v>0</v>
      </c>
      <c r="AA707" s="25">
        <f t="shared" si="61"/>
        <v>540000</v>
      </c>
      <c r="AB707" s="26"/>
      <c r="AC707" s="26"/>
      <c r="AD707" s="26"/>
      <c r="AE707" s="26"/>
      <c r="AF707" s="27"/>
      <c r="AG707" s="26"/>
      <c r="AH707" s="26"/>
      <c r="AI707" s="26"/>
      <c r="AJ707" s="26"/>
      <c r="AK707" s="26"/>
      <c r="AL707" s="26"/>
    </row>
    <row r="708" spans="1:38" ht="28" x14ac:dyDescent="0.25">
      <c r="A708" s="174" t="str">
        <f t="shared" si="58"/>
        <v>[提取结果.xlsx]02-关联交易等事项统计表-纺织公司-2内部关联交易</v>
      </c>
      <c r="B708" s="11">
        <v>705</v>
      </c>
      <c r="C708" s="120" t="str">
        <f t="shared" si="59"/>
        <v>3级-3级</v>
      </c>
      <c r="D708" s="120" t="s">
        <v>33</v>
      </c>
      <c r="E708" s="120" t="s">
        <v>231</v>
      </c>
      <c r="F708" s="120" t="s">
        <v>33</v>
      </c>
      <c r="G708" s="120" t="s">
        <v>345</v>
      </c>
      <c r="H708" s="122"/>
      <c r="I708" s="122"/>
      <c r="J708" s="124"/>
      <c r="K708" s="122" t="s">
        <v>68</v>
      </c>
      <c r="L708" s="121" t="s">
        <v>538</v>
      </c>
      <c r="M708" s="124">
        <v>321004.02</v>
      </c>
      <c r="N708" s="125"/>
      <c r="O708" s="125"/>
      <c r="P708" s="124"/>
      <c r="Q708" s="21"/>
      <c r="R708" s="21"/>
      <c r="S708" s="22"/>
      <c r="T708" s="21"/>
      <c r="U708" s="21"/>
      <c r="V708" s="22"/>
      <c r="W708" s="23"/>
      <c r="X708" s="23"/>
      <c r="Y708" s="24"/>
      <c r="Z708" s="25">
        <f t="shared" si="60"/>
        <v>0</v>
      </c>
      <c r="AA708" s="25">
        <f t="shared" si="61"/>
        <v>321004.02</v>
      </c>
      <c r="AB708" s="26"/>
      <c r="AC708" s="26"/>
      <c r="AD708" s="26"/>
      <c r="AE708" s="26"/>
      <c r="AF708" s="27"/>
      <c r="AG708" s="26"/>
      <c r="AH708" s="26"/>
      <c r="AI708" s="26"/>
      <c r="AJ708" s="26"/>
      <c r="AK708" s="26"/>
      <c r="AL708" s="26"/>
    </row>
    <row r="709" spans="1:38" ht="14" x14ac:dyDescent="0.25">
      <c r="A709" s="174" t="str">
        <f t="shared" si="58"/>
        <v>[提取结果.xlsx]02-关联交易等事项统计表-纺织公司-2内部关联交易</v>
      </c>
      <c r="B709" s="11">
        <v>706</v>
      </c>
      <c r="C709" s="120" t="str">
        <f t="shared" si="59"/>
        <v>3级-3级</v>
      </c>
      <c r="D709" s="120" t="s">
        <v>33</v>
      </c>
      <c r="E709" s="120" t="s">
        <v>231</v>
      </c>
      <c r="F709" s="120" t="s">
        <v>33</v>
      </c>
      <c r="G709" s="120" t="s">
        <v>519</v>
      </c>
      <c r="H709" s="122"/>
      <c r="I709" s="122"/>
      <c r="J709" s="124"/>
      <c r="K709" s="122" t="s">
        <v>164</v>
      </c>
      <c r="L709" s="121" t="s">
        <v>536</v>
      </c>
      <c r="M709" s="124">
        <v>53911522.189999998</v>
      </c>
      <c r="N709" s="125"/>
      <c r="O709" s="125"/>
      <c r="P709" s="124"/>
      <c r="Q709" s="21"/>
      <c r="R709" s="21"/>
      <c r="S709" s="22"/>
      <c r="T709" s="21"/>
      <c r="U709" s="21"/>
      <c r="V709" s="22"/>
      <c r="W709" s="23"/>
      <c r="X709" s="23"/>
      <c r="Y709" s="24"/>
      <c r="Z709" s="25">
        <f t="shared" si="60"/>
        <v>0</v>
      </c>
      <c r="AA709" s="25">
        <f t="shared" si="61"/>
        <v>53911522.189999998</v>
      </c>
      <c r="AB709" s="26"/>
      <c r="AC709" s="26"/>
      <c r="AD709" s="26"/>
      <c r="AE709" s="26"/>
      <c r="AF709" s="27"/>
      <c r="AG709" s="26"/>
      <c r="AH709" s="26"/>
      <c r="AI709" s="26"/>
      <c r="AJ709" s="26"/>
      <c r="AK709" s="26"/>
      <c r="AL709" s="26"/>
    </row>
    <row r="710" spans="1:38" ht="14" x14ac:dyDescent="0.25">
      <c r="A710" s="174" t="str">
        <f t="shared" si="58"/>
        <v>[提取结果.xlsx]02-关联交易等事项统计表-纺织公司-2内部关联交易</v>
      </c>
      <c r="B710" s="11">
        <v>707</v>
      </c>
      <c r="C710" s="120" t="str">
        <f t="shared" si="59"/>
        <v>3级-3级</v>
      </c>
      <c r="D710" s="120" t="s">
        <v>33</v>
      </c>
      <c r="E710" s="120" t="s">
        <v>231</v>
      </c>
      <c r="F710" s="120" t="s">
        <v>33</v>
      </c>
      <c r="G710" s="120" t="s">
        <v>160</v>
      </c>
      <c r="H710" s="122" t="s">
        <v>144</v>
      </c>
      <c r="I710" s="122" t="s">
        <v>539</v>
      </c>
      <c r="J710" s="127">
        <v>1881556.72</v>
      </c>
      <c r="K710" s="122"/>
      <c r="L710" s="122"/>
      <c r="M710" s="124"/>
      <c r="N710" s="125"/>
      <c r="O710" s="125"/>
      <c r="P710" s="124"/>
      <c r="Q710" s="21"/>
      <c r="R710" s="21"/>
      <c r="S710" s="22"/>
      <c r="T710" s="21"/>
      <c r="U710" s="21"/>
      <c r="V710" s="22"/>
      <c r="W710" s="23"/>
      <c r="X710" s="23"/>
      <c r="Y710" s="24"/>
      <c r="Z710" s="25">
        <f t="shared" si="60"/>
        <v>1881556.72</v>
      </c>
      <c r="AA710" s="25">
        <f t="shared" si="61"/>
        <v>0</v>
      </c>
      <c r="AB710" s="26"/>
      <c r="AC710" s="26"/>
      <c r="AD710" s="26"/>
      <c r="AE710" s="26"/>
      <c r="AF710" s="27"/>
      <c r="AG710" s="26"/>
      <c r="AH710" s="26"/>
      <c r="AI710" s="26"/>
      <c r="AJ710" s="26"/>
      <c r="AK710" s="26"/>
      <c r="AL710" s="26"/>
    </row>
    <row r="711" spans="1:38" ht="14" x14ac:dyDescent="0.25">
      <c r="A711" s="174" t="str">
        <f t="shared" si="58"/>
        <v>[提取结果.xlsx]02-关联交易等事项统计表-纺织公司-2内部关联交易</v>
      </c>
      <c r="B711" s="11">
        <v>708</v>
      </c>
      <c r="C711" s="120" t="str">
        <f t="shared" si="59"/>
        <v>3级-3级</v>
      </c>
      <c r="D711" s="120" t="s">
        <v>33</v>
      </c>
      <c r="E711" s="120" t="s">
        <v>231</v>
      </c>
      <c r="F711" s="120" t="s">
        <v>33</v>
      </c>
      <c r="G711" s="120" t="s">
        <v>524</v>
      </c>
      <c r="H711" s="122"/>
      <c r="I711" s="122"/>
      <c r="J711" s="124"/>
      <c r="K711" s="122" t="s">
        <v>68</v>
      </c>
      <c r="L711" s="122" t="s">
        <v>540</v>
      </c>
      <c r="M711" s="124">
        <v>1561.44</v>
      </c>
      <c r="N711" s="125"/>
      <c r="O711" s="125"/>
      <c r="P711" s="124"/>
      <c r="Q711" s="21"/>
      <c r="R711" s="21"/>
      <c r="S711" s="22"/>
      <c r="T711" s="21"/>
      <c r="U711" s="21"/>
      <c r="V711" s="22"/>
      <c r="W711" s="23"/>
      <c r="X711" s="23"/>
      <c r="Y711" s="24"/>
      <c r="Z711" s="25">
        <f t="shared" si="60"/>
        <v>0</v>
      </c>
      <c r="AA711" s="25">
        <f t="shared" si="61"/>
        <v>1561.44</v>
      </c>
      <c r="AB711" s="26"/>
      <c r="AC711" s="26"/>
      <c r="AD711" s="26"/>
      <c r="AE711" s="26"/>
      <c r="AF711" s="27"/>
      <c r="AG711" s="26"/>
      <c r="AH711" s="26"/>
      <c r="AI711" s="26"/>
      <c r="AJ711" s="26"/>
      <c r="AK711" s="26"/>
      <c r="AL711" s="26"/>
    </row>
    <row r="712" spans="1:38" ht="14" x14ac:dyDescent="0.25">
      <c r="A712" s="174" t="str">
        <f t="shared" si="58"/>
        <v>[提取结果.xlsx]02-关联交易等事项统计表-纺织公司-2内部关联交易</v>
      </c>
      <c r="B712" s="11">
        <v>709</v>
      </c>
      <c r="C712" s="120" t="str">
        <f t="shared" si="59"/>
        <v>3级-3级</v>
      </c>
      <c r="D712" s="120" t="s">
        <v>33</v>
      </c>
      <c r="E712" s="120" t="s">
        <v>231</v>
      </c>
      <c r="F712" s="120" t="s">
        <v>33</v>
      </c>
      <c r="G712" s="120" t="s">
        <v>446</v>
      </c>
      <c r="H712" s="122" t="s">
        <v>144</v>
      </c>
      <c r="I712" s="122" t="s">
        <v>521</v>
      </c>
      <c r="J712" s="124">
        <v>743.36</v>
      </c>
      <c r="K712" s="122"/>
      <c r="L712" s="122"/>
      <c r="M712" s="124"/>
      <c r="N712" s="125"/>
      <c r="O712" s="125"/>
      <c r="P712" s="124"/>
      <c r="Q712" s="21"/>
      <c r="R712" s="21"/>
      <c r="S712" s="22"/>
      <c r="T712" s="21"/>
      <c r="U712" s="21"/>
      <c r="V712" s="22"/>
      <c r="W712" s="23"/>
      <c r="X712" s="23"/>
      <c r="Y712" s="24"/>
      <c r="Z712" s="25">
        <f t="shared" si="60"/>
        <v>743.36</v>
      </c>
      <c r="AA712" s="25">
        <f t="shared" si="61"/>
        <v>0</v>
      </c>
      <c r="AB712" s="26"/>
      <c r="AC712" s="26"/>
      <c r="AD712" s="26"/>
      <c r="AE712" s="26"/>
      <c r="AF712" s="27"/>
      <c r="AG712" s="26"/>
      <c r="AH712" s="26"/>
      <c r="AI712" s="26"/>
      <c r="AJ712" s="26"/>
      <c r="AK712" s="26"/>
      <c r="AL712" s="26"/>
    </row>
    <row r="713" spans="1:38" ht="14" x14ac:dyDescent="0.25">
      <c r="A713" s="174" t="str">
        <f t="shared" si="58"/>
        <v>[提取结果.xlsx]02-关联交易等事项统计表-纺织公司-2内部关联交易</v>
      </c>
      <c r="B713" s="11">
        <v>710</v>
      </c>
      <c r="C713" s="120" t="str">
        <f t="shared" si="59"/>
        <v>3级-3级</v>
      </c>
      <c r="D713" s="120" t="s">
        <v>33</v>
      </c>
      <c r="E713" s="120" t="s">
        <v>231</v>
      </c>
      <c r="F713" s="120" t="s">
        <v>33</v>
      </c>
      <c r="G713" s="120" t="s">
        <v>162</v>
      </c>
      <c r="H713" s="122" t="s">
        <v>144</v>
      </c>
      <c r="I713" s="122" t="s">
        <v>539</v>
      </c>
      <c r="J713" s="124">
        <v>5739.83</v>
      </c>
      <c r="K713" s="122"/>
      <c r="L713" s="122"/>
      <c r="M713" s="124"/>
      <c r="N713" s="125"/>
      <c r="O713" s="125"/>
      <c r="P713" s="124"/>
      <c r="Q713" s="21"/>
      <c r="R713" s="21"/>
      <c r="S713" s="22"/>
      <c r="T713" s="21"/>
      <c r="U713" s="21"/>
      <c r="V713" s="22"/>
      <c r="W713" s="23"/>
      <c r="X713" s="23"/>
      <c r="Y713" s="24"/>
      <c r="Z713" s="25">
        <f t="shared" si="60"/>
        <v>5739.83</v>
      </c>
      <c r="AA713" s="25">
        <f t="shared" si="61"/>
        <v>0</v>
      </c>
      <c r="AB713" s="26"/>
      <c r="AC713" s="26"/>
      <c r="AD713" s="26"/>
      <c r="AE713" s="26"/>
      <c r="AF713" s="27"/>
      <c r="AG713" s="26"/>
      <c r="AH713" s="26"/>
      <c r="AI713" s="26"/>
      <c r="AJ713" s="26"/>
      <c r="AK713" s="26"/>
      <c r="AL713" s="26"/>
    </row>
    <row r="714" spans="1:38" ht="14" x14ac:dyDescent="0.25">
      <c r="A714" s="174" t="str">
        <f t="shared" si="58"/>
        <v>[提取结果.xlsx]02-关联交易等事项统计表-纺织公司-2内部关联交易</v>
      </c>
      <c r="B714" s="11">
        <v>711</v>
      </c>
      <c r="C714" s="120" t="str">
        <f t="shared" si="59"/>
        <v>3级-4级</v>
      </c>
      <c r="D714" s="120" t="s">
        <v>33</v>
      </c>
      <c r="E714" s="120" t="s">
        <v>231</v>
      </c>
      <c r="F714" s="120" t="s">
        <v>37</v>
      </c>
      <c r="G714" s="120" t="s">
        <v>66</v>
      </c>
      <c r="H714" s="122" t="s">
        <v>58</v>
      </c>
      <c r="I714" s="122" t="s">
        <v>541</v>
      </c>
      <c r="J714" s="124">
        <v>289958.5</v>
      </c>
      <c r="K714" s="122"/>
      <c r="L714" s="122"/>
      <c r="M714" s="124"/>
      <c r="N714" s="125"/>
      <c r="O714" s="125"/>
      <c r="P714" s="124"/>
      <c r="Q714" s="21"/>
      <c r="R714" s="21"/>
      <c r="S714" s="22"/>
      <c r="T714" s="21"/>
      <c r="U714" s="21"/>
      <c r="V714" s="22"/>
      <c r="W714" s="23"/>
      <c r="X714" s="23"/>
      <c r="Y714" s="24"/>
      <c r="Z714" s="25">
        <f t="shared" si="60"/>
        <v>289958.5</v>
      </c>
      <c r="AA714" s="25">
        <f t="shared" si="61"/>
        <v>0</v>
      </c>
      <c r="AB714" s="26"/>
      <c r="AC714" s="26"/>
      <c r="AD714" s="26"/>
      <c r="AE714" s="26"/>
      <c r="AF714" s="27"/>
      <c r="AG714" s="26"/>
      <c r="AH714" s="26"/>
      <c r="AI714" s="26"/>
      <c r="AJ714" s="26"/>
      <c r="AK714" s="26"/>
      <c r="AL714" s="26"/>
    </row>
    <row r="715" spans="1:38" ht="14" x14ac:dyDescent="0.25">
      <c r="A715" s="174" t="str">
        <f t="shared" si="58"/>
        <v>[提取结果.xlsx]02-关联交易等事项统计表-纺织公司-2内部关联交易</v>
      </c>
      <c r="B715" s="11">
        <v>712</v>
      </c>
      <c r="C715" s="120" t="str">
        <f t="shared" si="59"/>
        <v>3级-4级</v>
      </c>
      <c r="D715" s="120" t="s">
        <v>33</v>
      </c>
      <c r="E715" s="120" t="s">
        <v>231</v>
      </c>
      <c r="F715" s="120" t="s">
        <v>37</v>
      </c>
      <c r="G715" s="120" t="s">
        <v>42</v>
      </c>
      <c r="H715" s="122" t="s">
        <v>144</v>
      </c>
      <c r="I715" s="122" t="s">
        <v>539</v>
      </c>
      <c r="J715" s="124">
        <v>948.67</v>
      </c>
      <c r="K715" s="122"/>
      <c r="L715" s="122"/>
      <c r="M715" s="124"/>
      <c r="N715" s="125"/>
      <c r="O715" s="125"/>
      <c r="P715" s="124"/>
      <c r="Q715" s="21"/>
      <c r="R715" s="21"/>
      <c r="S715" s="22"/>
      <c r="T715" s="21"/>
      <c r="U715" s="21"/>
      <c r="V715" s="22"/>
      <c r="W715" s="23"/>
      <c r="X715" s="23"/>
      <c r="Y715" s="24"/>
      <c r="Z715" s="25">
        <f t="shared" si="60"/>
        <v>948.67</v>
      </c>
      <c r="AA715" s="25">
        <f t="shared" si="61"/>
        <v>0</v>
      </c>
      <c r="AB715" s="26"/>
      <c r="AC715" s="26"/>
      <c r="AD715" s="26"/>
      <c r="AE715" s="26"/>
      <c r="AF715" s="27"/>
      <c r="AG715" s="26"/>
      <c r="AH715" s="26"/>
      <c r="AI715" s="26"/>
      <c r="AJ715" s="26"/>
      <c r="AK715" s="26"/>
      <c r="AL715" s="26"/>
    </row>
    <row r="716" spans="1:38" ht="14" x14ac:dyDescent="0.25">
      <c r="A716" s="174" t="str">
        <f t="shared" si="58"/>
        <v>[提取结果.xlsx]02-关联交易等事项统计表-纺织公司-2内部关联交易</v>
      </c>
      <c r="B716" s="11">
        <v>713</v>
      </c>
      <c r="C716" s="120" t="str">
        <f t="shared" si="59"/>
        <v>3级-4级</v>
      </c>
      <c r="D716" s="120" t="s">
        <v>33</v>
      </c>
      <c r="E716" s="120" t="s">
        <v>231</v>
      </c>
      <c r="F716" s="120" t="s">
        <v>37</v>
      </c>
      <c r="G716" s="120" t="s">
        <v>42</v>
      </c>
      <c r="H716" s="122" t="s">
        <v>58</v>
      </c>
      <c r="I716" s="122" t="s">
        <v>541</v>
      </c>
      <c r="J716" s="124">
        <v>50390.18</v>
      </c>
      <c r="K716" s="122"/>
      <c r="L716" s="122"/>
      <c r="M716" s="124"/>
      <c r="N716" s="125"/>
      <c r="O716" s="125"/>
      <c r="P716" s="124"/>
      <c r="Q716" s="21"/>
      <c r="R716" s="21"/>
      <c r="S716" s="22"/>
      <c r="T716" s="21"/>
      <c r="U716" s="21"/>
      <c r="V716" s="22"/>
      <c r="W716" s="23"/>
      <c r="X716" s="23"/>
      <c r="Y716" s="24"/>
      <c r="Z716" s="25">
        <f t="shared" si="60"/>
        <v>50390.18</v>
      </c>
      <c r="AA716" s="25">
        <f t="shared" si="61"/>
        <v>0</v>
      </c>
      <c r="AB716" s="26"/>
      <c r="AC716" s="26"/>
      <c r="AD716" s="26"/>
      <c r="AE716" s="26"/>
      <c r="AF716" s="27"/>
      <c r="AG716" s="26"/>
      <c r="AH716" s="26"/>
      <c r="AI716" s="26"/>
      <c r="AJ716" s="26"/>
      <c r="AK716" s="26"/>
      <c r="AL716" s="26"/>
    </row>
    <row r="717" spans="1:38" ht="14" x14ac:dyDescent="0.25">
      <c r="A717" s="174" t="str">
        <f t="shared" si="58"/>
        <v>[提取结果.xlsx]02-关联交易等事项统计表-纺织公司-2内部关联交易</v>
      </c>
      <c r="B717" s="11">
        <v>714</v>
      </c>
      <c r="C717" s="120" t="str">
        <f t="shared" si="59"/>
        <v>3级-4级</v>
      </c>
      <c r="D717" s="120" t="s">
        <v>33</v>
      </c>
      <c r="E717" s="120" t="s">
        <v>231</v>
      </c>
      <c r="F717" s="120" t="s">
        <v>37</v>
      </c>
      <c r="G717" s="120" t="s">
        <v>42</v>
      </c>
      <c r="H717" s="122" t="s">
        <v>99</v>
      </c>
      <c r="I717" s="122" t="s">
        <v>43</v>
      </c>
      <c r="J717" s="124">
        <v>89879.85</v>
      </c>
      <c r="K717" s="122"/>
      <c r="L717" s="122"/>
      <c r="M717" s="124"/>
      <c r="N717" s="125"/>
      <c r="O717" s="125"/>
      <c r="P717" s="124"/>
      <c r="Q717" s="21"/>
      <c r="R717" s="21"/>
      <c r="S717" s="22"/>
      <c r="T717" s="21"/>
      <c r="U717" s="21"/>
      <c r="V717" s="22"/>
      <c r="W717" s="23"/>
      <c r="X717" s="23"/>
      <c r="Y717" s="24"/>
      <c r="Z717" s="25">
        <f t="shared" si="60"/>
        <v>89879.85</v>
      </c>
      <c r="AA717" s="25">
        <f t="shared" si="61"/>
        <v>0</v>
      </c>
      <c r="AB717" s="26"/>
      <c r="AC717" s="26"/>
      <c r="AD717" s="26"/>
      <c r="AE717" s="26"/>
      <c r="AF717" s="27"/>
      <c r="AG717" s="26"/>
      <c r="AH717" s="26"/>
      <c r="AI717" s="26"/>
      <c r="AJ717" s="26"/>
      <c r="AK717" s="26"/>
      <c r="AL717" s="26"/>
    </row>
    <row r="718" spans="1:38" ht="14" x14ac:dyDescent="0.25">
      <c r="A718" s="174" t="str">
        <f t="shared" si="58"/>
        <v>[提取结果.xlsx]02-关联交易等事项统计表-纺织公司-2内部关联交易</v>
      </c>
      <c r="B718" s="11">
        <v>715</v>
      </c>
      <c r="C718" s="120" t="str">
        <f t="shared" si="59"/>
        <v>3级-2级</v>
      </c>
      <c r="D718" s="120" t="s">
        <v>33</v>
      </c>
      <c r="E718" s="120" t="s">
        <v>231</v>
      </c>
      <c r="F718" s="120" t="s">
        <v>29</v>
      </c>
      <c r="G718" s="120" t="s">
        <v>158</v>
      </c>
      <c r="H718" s="122" t="s">
        <v>144</v>
      </c>
      <c r="I718" s="122" t="s">
        <v>539</v>
      </c>
      <c r="J718" s="124">
        <v>2070.8000000000002</v>
      </c>
      <c r="K718" s="122"/>
      <c r="L718" s="122"/>
      <c r="M718" s="124"/>
      <c r="N718" s="125"/>
      <c r="O718" s="125"/>
      <c r="P718" s="124"/>
      <c r="Q718" s="21"/>
      <c r="R718" s="21"/>
      <c r="S718" s="22"/>
      <c r="T718" s="21"/>
      <c r="U718" s="21"/>
      <c r="V718" s="22"/>
      <c r="W718" s="23"/>
      <c r="X718" s="23"/>
      <c r="Y718" s="24"/>
      <c r="Z718" s="25">
        <f t="shared" si="60"/>
        <v>2070.8000000000002</v>
      </c>
      <c r="AA718" s="25">
        <f t="shared" si="61"/>
        <v>0</v>
      </c>
      <c r="AB718" s="26"/>
      <c r="AC718" s="26"/>
      <c r="AD718" s="26"/>
      <c r="AE718" s="26"/>
      <c r="AF718" s="27"/>
      <c r="AG718" s="26"/>
      <c r="AH718" s="26"/>
      <c r="AI718" s="26"/>
      <c r="AJ718" s="26"/>
      <c r="AK718" s="26"/>
      <c r="AL718" s="26"/>
    </row>
    <row r="719" spans="1:38" ht="14" x14ac:dyDescent="0.25">
      <c r="A719" s="174" t="str">
        <f t="shared" si="58"/>
        <v>[提取结果.xlsx]02-关联交易等事项统计表-纺织公司-2内部关联交易</v>
      </c>
      <c r="B719" s="11">
        <v>716</v>
      </c>
      <c r="C719" s="120" t="str">
        <f t="shared" si="59"/>
        <v>3级-2级</v>
      </c>
      <c r="D719" s="120" t="s">
        <v>33</v>
      </c>
      <c r="E719" s="120" t="s">
        <v>231</v>
      </c>
      <c r="F719" s="120" t="s">
        <v>29</v>
      </c>
      <c r="G719" s="120" t="s">
        <v>54</v>
      </c>
      <c r="H719" s="122" t="s">
        <v>99</v>
      </c>
      <c r="I719" s="122" t="s">
        <v>43</v>
      </c>
      <c r="J719" s="124">
        <v>1531764</v>
      </c>
      <c r="K719" s="122"/>
      <c r="L719" s="122"/>
      <c r="M719" s="124"/>
      <c r="N719" s="125"/>
      <c r="O719" s="125"/>
      <c r="P719" s="124"/>
      <c r="Q719" s="21"/>
      <c r="R719" s="21"/>
      <c r="S719" s="22"/>
      <c r="T719" s="21"/>
      <c r="U719" s="21"/>
      <c r="V719" s="22"/>
      <c r="W719" s="23"/>
      <c r="X719" s="23"/>
      <c r="Y719" s="24"/>
      <c r="Z719" s="25">
        <f t="shared" si="60"/>
        <v>1531764</v>
      </c>
      <c r="AA719" s="25">
        <f t="shared" si="61"/>
        <v>0</v>
      </c>
      <c r="AB719" s="26"/>
      <c r="AC719" s="26"/>
      <c r="AD719" s="26"/>
      <c r="AE719" s="26"/>
      <c r="AF719" s="27"/>
      <c r="AG719" s="26"/>
      <c r="AH719" s="26"/>
      <c r="AI719" s="26"/>
      <c r="AJ719" s="26"/>
      <c r="AK719" s="26"/>
      <c r="AL719" s="26"/>
    </row>
    <row r="720" spans="1:38" ht="14" x14ac:dyDescent="0.25">
      <c r="A720" s="174" t="str">
        <f t="shared" si="58"/>
        <v>[提取结果.xlsx]02-关联交易等事项统计表-纺织公司-2内部关联交易</v>
      </c>
      <c r="B720" s="11">
        <v>717</v>
      </c>
      <c r="C720" s="120" t="str">
        <f t="shared" si="59"/>
        <v>3级-3级</v>
      </c>
      <c r="D720" s="120" t="s">
        <v>33</v>
      </c>
      <c r="E720" s="120" t="s">
        <v>356</v>
      </c>
      <c r="F720" s="120" t="s">
        <v>33</v>
      </c>
      <c r="G720" s="120" t="s">
        <v>146</v>
      </c>
      <c r="H720" s="122" t="s">
        <v>99</v>
      </c>
      <c r="I720" s="122" t="s">
        <v>122</v>
      </c>
      <c r="J720" s="124">
        <v>379508.6</v>
      </c>
      <c r="K720" s="122"/>
      <c r="L720" s="122"/>
      <c r="M720" s="124"/>
      <c r="N720" s="125"/>
      <c r="O720" s="126"/>
      <c r="P720" s="124"/>
      <c r="Q720" s="66"/>
      <c r="R720" s="66"/>
      <c r="S720" s="67"/>
      <c r="T720" s="66"/>
      <c r="U720" s="66"/>
      <c r="V720" s="67"/>
      <c r="W720" s="68"/>
      <c r="X720" s="68"/>
      <c r="Y720" s="69"/>
      <c r="Z720" s="70">
        <f t="shared" si="60"/>
        <v>379508.6</v>
      </c>
      <c r="AA720" s="70">
        <f t="shared" si="61"/>
        <v>0</v>
      </c>
      <c r="AB720" s="71"/>
      <c r="AC720" s="71"/>
      <c r="AD720" s="71"/>
      <c r="AE720" s="71"/>
      <c r="AF720" s="72"/>
      <c r="AG720" s="71"/>
      <c r="AH720" s="71"/>
      <c r="AI720" s="71"/>
      <c r="AJ720" s="71"/>
      <c r="AK720" s="71"/>
      <c r="AL720" s="71"/>
    </row>
    <row r="721" spans="1:38" ht="14" x14ac:dyDescent="0.25">
      <c r="A721" s="174" t="str">
        <f t="shared" si="58"/>
        <v>[提取结果.xlsx]02-关联交易等事项统计表-纺织公司-2内部关联交易</v>
      </c>
      <c r="B721" s="11">
        <v>718</v>
      </c>
      <c r="C721" s="120" t="str">
        <f t="shared" si="59"/>
        <v>3级-4级</v>
      </c>
      <c r="D721" s="120" t="s">
        <v>33</v>
      </c>
      <c r="E721" s="120" t="s">
        <v>356</v>
      </c>
      <c r="F721" s="120" t="s">
        <v>37</v>
      </c>
      <c r="G721" s="120" t="s">
        <v>42</v>
      </c>
      <c r="H721" s="122" t="s">
        <v>99</v>
      </c>
      <c r="I721" s="122" t="s">
        <v>122</v>
      </c>
      <c r="J721" s="124">
        <v>3274765.59</v>
      </c>
      <c r="K721" s="122"/>
      <c r="L721" s="122"/>
      <c r="M721" s="124"/>
      <c r="N721" s="125"/>
      <c r="O721" s="126"/>
      <c r="P721" s="124"/>
      <c r="Q721" s="66"/>
      <c r="R721" s="66"/>
      <c r="S721" s="67"/>
      <c r="T721" s="66"/>
      <c r="U721" s="66"/>
      <c r="V721" s="67"/>
      <c r="W721" s="68"/>
      <c r="X721" s="68"/>
      <c r="Y721" s="69"/>
      <c r="Z721" s="70">
        <f t="shared" si="60"/>
        <v>3274765.59</v>
      </c>
      <c r="AA721" s="70">
        <f t="shared" si="61"/>
        <v>0</v>
      </c>
      <c r="AB721" s="71"/>
      <c r="AC721" s="71"/>
      <c r="AD721" s="71"/>
      <c r="AE721" s="71"/>
      <c r="AF721" s="72"/>
      <c r="AG721" s="71"/>
      <c r="AH721" s="71"/>
      <c r="AI721" s="71"/>
      <c r="AJ721" s="71"/>
      <c r="AK721" s="71"/>
      <c r="AL721" s="71"/>
    </row>
    <row r="722" spans="1:38" ht="14" x14ac:dyDescent="0.25">
      <c r="A722" s="174" t="str">
        <f t="shared" si="58"/>
        <v>[提取结果.xlsx]02-关联交易等事项统计表-纺织公司-2内部关联交易</v>
      </c>
      <c r="B722" s="11">
        <v>719</v>
      </c>
      <c r="C722" s="120" t="str">
        <f t="shared" si="59"/>
        <v>3级-3级</v>
      </c>
      <c r="D722" s="120" t="s">
        <v>33</v>
      </c>
      <c r="E722" s="120" t="s">
        <v>356</v>
      </c>
      <c r="F722" s="120" t="s">
        <v>33</v>
      </c>
      <c r="G722" s="120" t="s">
        <v>160</v>
      </c>
      <c r="H722" s="122" t="s">
        <v>99</v>
      </c>
      <c r="I722" s="122" t="s">
        <v>122</v>
      </c>
      <c r="J722" s="124">
        <v>1732.1</v>
      </c>
      <c r="K722" s="122"/>
      <c r="L722" s="122"/>
      <c r="M722" s="124"/>
      <c r="N722" s="125"/>
      <c r="O722" s="126"/>
      <c r="P722" s="124"/>
      <c r="Q722" s="66"/>
      <c r="R722" s="66"/>
      <c r="S722" s="67"/>
      <c r="T722" s="66"/>
      <c r="U722" s="66"/>
      <c r="V722" s="67"/>
      <c r="W722" s="68"/>
      <c r="X722" s="68"/>
      <c r="Y722" s="69"/>
      <c r="Z722" s="70">
        <f t="shared" si="60"/>
        <v>1732.1</v>
      </c>
      <c r="AA722" s="70">
        <f t="shared" si="61"/>
        <v>0</v>
      </c>
      <c r="AB722" s="71"/>
      <c r="AC722" s="71"/>
      <c r="AD722" s="71"/>
      <c r="AE722" s="71"/>
      <c r="AF722" s="72"/>
      <c r="AG722" s="71"/>
      <c r="AH722" s="71"/>
      <c r="AI722" s="71"/>
      <c r="AJ722" s="71"/>
      <c r="AK722" s="71"/>
      <c r="AL722" s="71"/>
    </row>
    <row r="723" spans="1:38" ht="14" x14ac:dyDescent="0.25">
      <c r="A723" s="174" t="str">
        <f t="shared" si="58"/>
        <v>[提取结果.xlsx]02-关联交易等事项统计表-纺织公司-2内部关联交易</v>
      </c>
      <c r="B723" s="11">
        <v>720</v>
      </c>
      <c r="C723" s="120" t="str">
        <f t="shared" si="59"/>
        <v>3级-3级</v>
      </c>
      <c r="D723" s="120" t="s">
        <v>33</v>
      </c>
      <c r="E723" s="120" t="s">
        <v>356</v>
      </c>
      <c r="F723" s="120" t="s">
        <v>33</v>
      </c>
      <c r="G723" s="120" t="s">
        <v>347</v>
      </c>
      <c r="H723" s="122" t="s">
        <v>99</v>
      </c>
      <c r="I723" s="122" t="s">
        <v>122</v>
      </c>
      <c r="J723" s="124">
        <v>24543.66</v>
      </c>
      <c r="K723" s="122"/>
      <c r="L723" s="122"/>
      <c r="M723" s="124"/>
      <c r="N723" s="125"/>
      <c r="O723" s="126"/>
      <c r="P723" s="124"/>
      <c r="Q723" s="66"/>
      <c r="R723" s="66"/>
      <c r="S723" s="67"/>
      <c r="T723" s="66"/>
      <c r="U723" s="66"/>
      <c r="V723" s="67"/>
      <c r="W723" s="68"/>
      <c r="X723" s="68"/>
      <c r="Y723" s="69"/>
      <c r="Z723" s="70">
        <f t="shared" si="60"/>
        <v>24543.66</v>
      </c>
      <c r="AA723" s="70">
        <f t="shared" si="61"/>
        <v>0</v>
      </c>
      <c r="AB723" s="71"/>
      <c r="AC723" s="71"/>
      <c r="AD723" s="71"/>
      <c r="AE723" s="71"/>
      <c r="AF723" s="72"/>
      <c r="AG723" s="71"/>
      <c r="AH723" s="71"/>
      <c r="AI723" s="71"/>
      <c r="AJ723" s="71"/>
      <c r="AK723" s="71"/>
      <c r="AL723" s="71"/>
    </row>
    <row r="724" spans="1:38" ht="14" x14ac:dyDescent="0.25">
      <c r="A724" s="174" t="str">
        <f t="shared" si="58"/>
        <v>[提取结果.xlsx]02-关联交易等事项统计表-纺织公司-2内部关联交易</v>
      </c>
      <c r="B724" s="11">
        <v>721</v>
      </c>
      <c r="C724" s="120" t="str">
        <f t="shared" si="59"/>
        <v>3级-4级</v>
      </c>
      <c r="D724" s="120" t="s">
        <v>33</v>
      </c>
      <c r="E724" s="120" t="s">
        <v>356</v>
      </c>
      <c r="F724" s="120" t="s">
        <v>37</v>
      </c>
      <c r="G724" s="120" t="s">
        <v>42</v>
      </c>
      <c r="H724" s="122"/>
      <c r="I724" s="122"/>
      <c r="J724" s="124"/>
      <c r="K724" s="122" t="s">
        <v>58</v>
      </c>
      <c r="L724" s="122" t="s">
        <v>303</v>
      </c>
      <c r="M724" s="124">
        <v>56389.17</v>
      </c>
      <c r="N724" s="125"/>
      <c r="O724" s="125"/>
      <c r="P724" s="124"/>
      <c r="Q724" s="66"/>
      <c r="R724" s="66"/>
      <c r="S724" s="67"/>
      <c r="T724" s="66"/>
      <c r="U724" s="66"/>
      <c r="V724" s="67"/>
      <c r="W724" s="68"/>
      <c r="X724" s="68"/>
      <c r="Y724" s="69"/>
      <c r="Z724" s="70">
        <f t="shared" si="60"/>
        <v>0</v>
      </c>
      <c r="AA724" s="70">
        <f t="shared" si="61"/>
        <v>56389.17</v>
      </c>
      <c r="AB724" s="71"/>
      <c r="AC724" s="71"/>
      <c r="AD724" s="71"/>
      <c r="AE724" s="71"/>
      <c r="AF724" s="72"/>
      <c r="AG724" s="71"/>
      <c r="AH724" s="71"/>
      <c r="AI724" s="71"/>
      <c r="AJ724" s="71"/>
      <c r="AK724" s="71"/>
      <c r="AL724" s="71"/>
    </row>
    <row r="725" spans="1:38" ht="14" x14ac:dyDescent="0.25">
      <c r="A725" s="174" t="str">
        <f t="shared" si="58"/>
        <v>[提取结果.xlsx]02-关联交易等事项统计表-纺织公司-2内部关联交易</v>
      </c>
      <c r="B725" s="11">
        <v>722</v>
      </c>
      <c r="C725" s="120" t="str">
        <f t="shared" si="59"/>
        <v>3级-3级</v>
      </c>
      <c r="D725" s="120" t="s">
        <v>33</v>
      </c>
      <c r="E725" s="120" t="s">
        <v>356</v>
      </c>
      <c r="F725" s="120" t="s">
        <v>33</v>
      </c>
      <c r="G725" s="120" t="s">
        <v>346</v>
      </c>
      <c r="H725" s="122" t="s">
        <v>99</v>
      </c>
      <c r="I725" s="122" t="s">
        <v>32</v>
      </c>
      <c r="J725" s="124">
        <v>409835.9</v>
      </c>
      <c r="K725" s="122"/>
      <c r="L725" s="122"/>
      <c r="M725" s="124"/>
      <c r="N725" s="125"/>
      <c r="O725" s="125"/>
      <c r="P725" s="124"/>
      <c r="Q725" s="66"/>
      <c r="R725" s="66"/>
      <c r="S725" s="67"/>
      <c r="T725" s="66"/>
      <c r="U725" s="66"/>
      <c r="V725" s="67"/>
      <c r="W725" s="68"/>
      <c r="X725" s="68"/>
      <c r="Y725" s="69"/>
      <c r="Z725" s="70">
        <f t="shared" si="60"/>
        <v>409835.9</v>
      </c>
      <c r="AA725" s="70">
        <f t="shared" si="61"/>
        <v>0</v>
      </c>
      <c r="AB725" s="71"/>
      <c r="AC725" s="71"/>
      <c r="AD725" s="71"/>
      <c r="AE725" s="71"/>
      <c r="AF725" s="72"/>
      <c r="AG725" s="71"/>
      <c r="AH725" s="71"/>
      <c r="AI725" s="71"/>
      <c r="AJ725" s="71"/>
      <c r="AK725" s="71"/>
      <c r="AL725" s="71"/>
    </row>
    <row r="726" spans="1:38" ht="14" x14ac:dyDescent="0.25">
      <c r="A726" s="174" t="str">
        <f t="shared" si="58"/>
        <v>[提取结果.xlsx]02-关联交易等事项统计表-纺织公司-2内部关联交易</v>
      </c>
      <c r="B726" s="11">
        <v>723</v>
      </c>
      <c r="C726" s="120" t="str">
        <f t="shared" si="59"/>
        <v>3级-3级</v>
      </c>
      <c r="D726" s="120" t="s">
        <v>33</v>
      </c>
      <c r="E726" s="120" t="s">
        <v>161</v>
      </c>
      <c r="F726" s="120" t="s">
        <v>33</v>
      </c>
      <c r="G726" s="120" t="s">
        <v>337</v>
      </c>
      <c r="H726" s="122"/>
      <c r="I726" s="122"/>
      <c r="J726" s="124"/>
      <c r="K726" s="122" t="s">
        <v>164</v>
      </c>
      <c r="L726" s="122" t="s">
        <v>542</v>
      </c>
      <c r="M726" s="131">
        <v>10085340</v>
      </c>
      <c r="N726" s="125"/>
      <c r="O726" s="126"/>
      <c r="P726" s="124"/>
      <c r="Q726" s="21"/>
      <c r="R726" s="21"/>
      <c r="S726" s="22"/>
      <c r="T726" s="21"/>
      <c r="U726" s="21"/>
      <c r="V726" s="22"/>
      <c r="W726" s="23"/>
      <c r="X726" s="23"/>
      <c r="Y726" s="24"/>
      <c r="Z726" s="70">
        <f t="shared" si="60"/>
        <v>0</v>
      </c>
      <c r="AA726" s="70">
        <f t="shared" si="61"/>
        <v>10085340</v>
      </c>
      <c r="AB726" s="71"/>
      <c r="AC726" s="71"/>
      <c r="AD726" s="71"/>
      <c r="AE726" s="71"/>
      <c r="AF726" s="72"/>
      <c r="AG726" s="71"/>
      <c r="AH726" s="71"/>
      <c r="AI726" s="71"/>
      <c r="AJ726" s="71"/>
      <c r="AK726" s="71"/>
      <c r="AL726" s="71"/>
    </row>
    <row r="727" spans="1:38" ht="14" x14ac:dyDescent="0.25">
      <c r="A727" s="174" t="str">
        <f t="shared" si="58"/>
        <v>[提取结果.xlsx]02-关联交易等事项统计表-纺织公司-2内部关联交易</v>
      </c>
      <c r="B727" s="11">
        <v>724</v>
      </c>
      <c r="C727" s="120" t="str">
        <f t="shared" si="59"/>
        <v>3级-3级</v>
      </c>
      <c r="D727" s="120" t="s">
        <v>33</v>
      </c>
      <c r="E727" s="120" t="s">
        <v>161</v>
      </c>
      <c r="F727" s="120" t="s">
        <v>33</v>
      </c>
      <c r="G727" s="120" t="s">
        <v>160</v>
      </c>
      <c r="H727" s="122" t="s">
        <v>99</v>
      </c>
      <c r="I727" s="122" t="s">
        <v>252</v>
      </c>
      <c r="J727" s="124">
        <v>52808.95</v>
      </c>
      <c r="K727" s="122"/>
      <c r="L727" s="122"/>
      <c r="M727" s="124"/>
      <c r="N727" s="125"/>
      <c r="O727" s="126"/>
      <c r="P727" s="124"/>
      <c r="Q727" s="21"/>
      <c r="R727" s="21"/>
      <c r="S727" s="22"/>
      <c r="T727" s="21"/>
      <c r="U727" s="21"/>
      <c r="V727" s="22"/>
      <c r="W727" s="23"/>
      <c r="X727" s="23"/>
      <c r="Y727" s="24"/>
      <c r="Z727" s="70">
        <f t="shared" si="60"/>
        <v>52808.95</v>
      </c>
      <c r="AA727" s="70">
        <f t="shared" si="61"/>
        <v>0</v>
      </c>
      <c r="AB727" s="71"/>
      <c r="AC727" s="71"/>
      <c r="AD727" s="71"/>
      <c r="AE727" s="71"/>
      <c r="AF727" s="72"/>
      <c r="AG727" s="71"/>
      <c r="AH727" s="71"/>
      <c r="AI727" s="71"/>
      <c r="AJ727" s="71"/>
      <c r="AK727" s="71"/>
      <c r="AL727" s="71"/>
    </row>
    <row r="728" spans="1:38" ht="14" x14ac:dyDescent="0.25">
      <c r="A728" s="174" t="str">
        <f t="shared" si="58"/>
        <v>[提取结果.xlsx]02-关联交易等事项统计表-纺织公司-2内部关联交易</v>
      </c>
      <c r="B728" s="11">
        <v>725</v>
      </c>
      <c r="C728" s="120" t="str">
        <f t="shared" si="59"/>
        <v>3级-3级</v>
      </c>
      <c r="D728" s="120" t="s">
        <v>33</v>
      </c>
      <c r="E728" s="120" t="s">
        <v>161</v>
      </c>
      <c r="F728" s="120" t="s">
        <v>33</v>
      </c>
      <c r="G728" s="120" t="s">
        <v>146</v>
      </c>
      <c r="H728" s="122" t="s">
        <v>99</v>
      </c>
      <c r="I728" s="122" t="s">
        <v>252</v>
      </c>
      <c r="J728" s="124">
        <v>28932.04</v>
      </c>
      <c r="K728" s="122" t="s">
        <v>58</v>
      </c>
      <c r="L728" s="122" t="s">
        <v>543</v>
      </c>
      <c r="M728" s="124">
        <v>1984</v>
      </c>
      <c r="N728" s="125"/>
      <c r="O728" s="126"/>
      <c r="P728" s="124"/>
      <c r="Q728" s="21"/>
      <c r="R728" s="21"/>
      <c r="S728" s="22"/>
      <c r="T728" s="21"/>
      <c r="U728" s="21"/>
      <c r="V728" s="22"/>
      <c r="W728" s="23"/>
      <c r="X728" s="23"/>
      <c r="Y728" s="24"/>
      <c r="Z728" s="70">
        <f t="shared" si="60"/>
        <v>28932.04</v>
      </c>
      <c r="AA728" s="70">
        <f t="shared" si="61"/>
        <v>1984</v>
      </c>
      <c r="AB728" s="71"/>
      <c r="AC728" s="71"/>
      <c r="AD728" s="71"/>
      <c r="AE728" s="71"/>
      <c r="AF728" s="72"/>
      <c r="AG728" s="71"/>
      <c r="AH728" s="71"/>
      <c r="AI728" s="71"/>
      <c r="AJ728" s="71"/>
      <c r="AK728" s="71"/>
      <c r="AL728" s="71"/>
    </row>
    <row r="729" spans="1:38" ht="14" x14ac:dyDescent="0.25">
      <c r="A729" s="174" t="str">
        <f t="shared" si="58"/>
        <v>[提取结果.xlsx]02-关联交易等事项统计表-纺织公司-2内部关联交易</v>
      </c>
      <c r="B729" s="11">
        <v>726</v>
      </c>
      <c r="C729" s="120" t="str">
        <f t="shared" si="59"/>
        <v>3级-2级</v>
      </c>
      <c r="D729" s="120" t="s">
        <v>33</v>
      </c>
      <c r="E729" s="120" t="s">
        <v>161</v>
      </c>
      <c r="F729" s="120" t="s">
        <v>29</v>
      </c>
      <c r="G729" s="120" t="s">
        <v>50</v>
      </c>
      <c r="H729" s="122"/>
      <c r="I729" s="122"/>
      <c r="J729" s="124"/>
      <c r="K729" s="122" t="s">
        <v>58</v>
      </c>
      <c r="L729" s="122" t="s">
        <v>544</v>
      </c>
      <c r="M729" s="124">
        <v>142363</v>
      </c>
      <c r="N729" s="125"/>
      <c r="O729" s="126"/>
      <c r="P729" s="124"/>
      <c r="Q729" s="21"/>
      <c r="R729" s="21"/>
      <c r="S729" s="22"/>
      <c r="T729" s="21"/>
      <c r="U729" s="21"/>
      <c r="V729" s="22"/>
      <c r="W729" s="23"/>
      <c r="X729" s="23"/>
      <c r="Y729" s="24"/>
      <c r="Z729" s="70">
        <f t="shared" si="60"/>
        <v>0</v>
      </c>
      <c r="AA729" s="70">
        <f t="shared" si="61"/>
        <v>142363</v>
      </c>
      <c r="AB729" s="71"/>
      <c r="AC729" s="71"/>
      <c r="AD729" s="71"/>
      <c r="AE729" s="71"/>
      <c r="AF729" s="72"/>
      <c r="AG729" s="71"/>
      <c r="AH729" s="71"/>
      <c r="AI729" s="71"/>
      <c r="AJ729" s="71"/>
      <c r="AK729" s="71"/>
      <c r="AL729" s="71"/>
    </row>
    <row r="730" spans="1:38" ht="14" x14ac:dyDescent="0.25">
      <c r="A730" s="174" t="str">
        <f t="shared" si="58"/>
        <v>[提取结果.xlsx]02-关联交易等事项统计表-纺织公司-2内部关联交易</v>
      </c>
      <c r="B730" s="11">
        <v>727</v>
      </c>
      <c r="C730" s="120" t="str">
        <f t="shared" si="59"/>
        <v>3级-2级</v>
      </c>
      <c r="D730" s="120" t="s">
        <v>33</v>
      </c>
      <c r="E730" s="120" t="s">
        <v>161</v>
      </c>
      <c r="F730" s="120" t="s">
        <v>29</v>
      </c>
      <c r="G730" s="120" t="s">
        <v>55</v>
      </c>
      <c r="H730" s="122"/>
      <c r="I730" s="122"/>
      <c r="J730" s="124"/>
      <c r="K730" s="122" t="s">
        <v>60</v>
      </c>
      <c r="L730" s="122" t="s">
        <v>313</v>
      </c>
      <c r="M730" s="124">
        <v>279900.25</v>
      </c>
      <c r="N730" s="125"/>
      <c r="O730" s="125"/>
      <c r="P730" s="124"/>
      <c r="Q730" s="21"/>
      <c r="R730" s="21"/>
      <c r="S730" s="22"/>
      <c r="T730" s="21"/>
      <c r="U730" s="21"/>
      <c r="V730" s="22"/>
      <c r="W730" s="23"/>
      <c r="X730" s="23"/>
      <c r="Y730" s="24"/>
      <c r="Z730" s="70">
        <f t="shared" si="60"/>
        <v>0</v>
      </c>
      <c r="AA730" s="70">
        <f t="shared" si="61"/>
        <v>279900.25</v>
      </c>
      <c r="AB730" s="71"/>
      <c r="AC730" s="71"/>
      <c r="AD730" s="71"/>
      <c r="AE730" s="71"/>
      <c r="AF730" s="72"/>
      <c r="AG730" s="71"/>
      <c r="AH730" s="71"/>
      <c r="AI730" s="71"/>
      <c r="AJ730" s="71"/>
      <c r="AK730" s="71"/>
      <c r="AL730" s="71"/>
    </row>
    <row r="731" spans="1:38" ht="14" x14ac:dyDescent="0.25">
      <c r="A731" s="174" t="str">
        <f t="shared" si="58"/>
        <v>[提取结果.xlsx]02-关联交易等事项统计表-纺织公司-2内部关联交易</v>
      </c>
      <c r="B731" s="11">
        <v>728</v>
      </c>
      <c r="C731" s="120" t="str">
        <f t="shared" si="59"/>
        <v>3级-2级</v>
      </c>
      <c r="D731" s="120" t="s">
        <v>33</v>
      </c>
      <c r="E731" s="120" t="s">
        <v>161</v>
      </c>
      <c r="F731" s="120" t="s">
        <v>29</v>
      </c>
      <c r="G731" s="120" t="s">
        <v>55</v>
      </c>
      <c r="H731" s="122"/>
      <c r="I731" s="122"/>
      <c r="J731" s="124"/>
      <c r="K731" s="122" t="s">
        <v>164</v>
      </c>
      <c r="L731" s="122" t="s">
        <v>545</v>
      </c>
      <c r="M731" s="124">
        <v>219739.87</v>
      </c>
      <c r="N731" s="125"/>
      <c r="O731" s="125"/>
      <c r="P731" s="124"/>
      <c r="Q731" s="21"/>
      <c r="R731" s="21"/>
      <c r="S731" s="22"/>
      <c r="T731" s="21"/>
      <c r="U731" s="21"/>
      <c r="V731" s="22"/>
      <c r="W731" s="23"/>
      <c r="X731" s="23"/>
      <c r="Y731" s="24"/>
      <c r="Z731" s="70">
        <f t="shared" si="60"/>
        <v>0</v>
      </c>
      <c r="AA731" s="70">
        <f t="shared" si="61"/>
        <v>219739.87</v>
      </c>
      <c r="AB731" s="71"/>
      <c r="AC731" s="71"/>
      <c r="AD731" s="71"/>
      <c r="AE731" s="71"/>
      <c r="AF731" s="72"/>
      <c r="AG731" s="71"/>
      <c r="AH731" s="71"/>
      <c r="AI731" s="71"/>
      <c r="AJ731" s="71"/>
      <c r="AK731" s="71"/>
      <c r="AL731" s="71"/>
    </row>
    <row r="732" spans="1:38" ht="14" x14ac:dyDescent="0.25">
      <c r="A732" s="174" t="str">
        <f t="shared" si="58"/>
        <v>[提取结果.xlsx]02-关联交易等事项统计表-纺织公司-2内部关联交易</v>
      </c>
      <c r="B732" s="11">
        <v>729</v>
      </c>
      <c r="C732" s="120" t="str">
        <f t="shared" si="59"/>
        <v>3级-3级</v>
      </c>
      <c r="D732" s="120" t="s">
        <v>33</v>
      </c>
      <c r="E732" s="120" t="s">
        <v>161</v>
      </c>
      <c r="F732" s="120" t="s">
        <v>33</v>
      </c>
      <c r="G732" s="120" t="s">
        <v>348</v>
      </c>
      <c r="H732" s="122"/>
      <c r="I732" s="122"/>
      <c r="J732" s="124"/>
      <c r="K732" s="122" t="s">
        <v>60</v>
      </c>
      <c r="L732" s="122" t="s">
        <v>313</v>
      </c>
      <c r="M732" s="124">
        <v>33369.870000000003</v>
      </c>
      <c r="N732" s="125"/>
      <c r="O732" s="125"/>
      <c r="P732" s="124"/>
      <c r="Q732" s="21"/>
      <c r="R732" s="21"/>
      <c r="S732" s="22"/>
      <c r="T732" s="21"/>
      <c r="U732" s="21"/>
      <c r="V732" s="22"/>
      <c r="W732" s="23"/>
      <c r="X732" s="23"/>
      <c r="Y732" s="24"/>
      <c r="Z732" s="70">
        <f t="shared" si="60"/>
        <v>0</v>
      </c>
      <c r="AA732" s="70">
        <f t="shared" si="61"/>
        <v>33369.870000000003</v>
      </c>
      <c r="AB732" s="71"/>
      <c r="AC732" s="71"/>
      <c r="AD732" s="71"/>
      <c r="AE732" s="71"/>
      <c r="AF732" s="72"/>
      <c r="AG732" s="71"/>
      <c r="AH732" s="71"/>
      <c r="AI732" s="71"/>
      <c r="AJ732" s="71"/>
      <c r="AK732" s="71"/>
      <c r="AL732" s="71"/>
    </row>
    <row r="733" spans="1:38" ht="14" x14ac:dyDescent="0.25">
      <c r="A733" s="174" t="str">
        <f t="shared" ref="A733:A796" si="62"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33" s="11">
        <v>730</v>
      </c>
      <c r="C733" s="120" t="str">
        <f t="shared" ref="C733:C774" si="63">TEXT(D733,"000")&amp;"-"&amp;TEXT(F733,"000")</f>
        <v>2级-3级</v>
      </c>
      <c r="D733" s="120" t="s">
        <v>29</v>
      </c>
      <c r="E733" s="120" t="s">
        <v>55</v>
      </c>
      <c r="F733" s="120" t="s">
        <v>33</v>
      </c>
      <c r="G733" s="120" t="s">
        <v>183</v>
      </c>
      <c r="H733" s="122" t="s">
        <v>99</v>
      </c>
      <c r="I733" s="122" t="s">
        <v>546</v>
      </c>
      <c r="J733" s="124">
        <v>365954.02</v>
      </c>
      <c r="K733" s="122"/>
      <c r="L733" s="122"/>
      <c r="M733" s="124"/>
      <c r="N733" s="125"/>
      <c r="O733" s="126"/>
      <c r="P733" s="124"/>
      <c r="Q733" s="21"/>
      <c r="R733" s="21"/>
      <c r="S733" s="22"/>
      <c r="T733" s="21"/>
      <c r="U733" s="21"/>
      <c r="V733" s="22"/>
      <c r="W733" s="23"/>
      <c r="X733" s="23"/>
      <c r="Y733" s="24"/>
      <c r="Z733" s="25">
        <f t="shared" ref="Z733:Z734" si="64">ROUND(J733-V733-Y733,2)</f>
        <v>365954.02</v>
      </c>
      <c r="AA733" s="25">
        <f t="shared" ref="AA733:AA734" si="65">ROUND(M733+P733-S733,2)</f>
        <v>0</v>
      </c>
      <c r="AB733" s="26"/>
      <c r="AC733" s="26"/>
      <c r="AD733" s="26"/>
      <c r="AE733" s="26"/>
      <c r="AF733" s="27"/>
      <c r="AG733" s="26"/>
      <c r="AH733" s="26"/>
      <c r="AI733" s="26"/>
      <c r="AJ733" s="26"/>
      <c r="AK733" s="26"/>
      <c r="AL733" s="26"/>
    </row>
    <row r="734" spans="1:38" ht="14" x14ac:dyDescent="0.25">
      <c r="A734" s="174" t="str">
        <f t="shared" si="62"/>
        <v>[提取结果.xlsx]02-关联交易等事项统计表-纺织公司-2内部关联交易</v>
      </c>
      <c r="B734" s="11">
        <v>731</v>
      </c>
      <c r="C734" s="120" t="str">
        <f t="shared" si="63"/>
        <v>2级-2级</v>
      </c>
      <c r="D734" s="120" t="s">
        <v>29</v>
      </c>
      <c r="E734" s="120" t="s">
        <v>55</v>
      </c>
      <c r="F734" s="120" t="s">
        <v>29</v>
      </c>
      <c r="G734" s="120" t="s">
        <v>51</v>
      </c>
      <c r="H734" s="122" t="s">
        <v>99</v>
      </c>
      <c r="I734" s="122" t="s">
        <v>32</v>
      </c>
      <c r="J734" s="124">
        <f>1452735.86</f>
        <v>1452735.86</v>
      </c>
      <c r="K734" s="122"/>
      <c r="L734" s="122"/>
      <c r="M734" s="124"/>
      <c r="N734" s="125"/>
      <c r="O734" s="126"/>
      <c r="P734" s="124"/>
      <c r="Q734" s="21"/>
      <c r="R734" s="21"/>
      <c r="S734" s="22"/>
      <c r="T734" s="21"/>
      <c r="U734" s="21"/>
      <c r="V734" s="22"/>
      <c r="W734" s="23"/>
      <c r="X734" s="23"/>
      <c r="Y734" s="24"/>
      <c r="Z734" s="25">
        <f t="shared" si="64"/>
        <v>1452735.86</v>
      </c>
      <c r="AA734" s="25">
        <f t="shared" si="65"/>
        <v>0</v>
      </c>
      <c r="AB734" s="26"/>
      <c r="AC734" s="26"/>
      <c r="AD734" s="26"/>
      <c r="AE734" s="26"/>
      <c r="AF734" s="27"/>
      <c r="AG734" s="26"/>
      <c r="AH734" s="26"/>
      <c r="AI734" s="26"/>
      <c r="AJ734" s="26"/>
      <c r="AK734" s="26"/>
      <c r="AL734" s="26"/>
    </row>
    <row r="735" spans="1:38" ht="14" x14ac:dyDescent="0.25">
      <c r="A735" s="174" t="str">
        <f t="shared" si="62"/>
        <v>[提取结果.xlsx]02-关联交易等事项统计表-纺织公司-2内部关联交易</v>
      </c>
      <c r="B735" s="11">
        <v>732</v>
      </c>
      <c r="C735" s="120" t="str">
        <f t="shared" si="63"/>
        <v>2级-2级</v>
      </c>
      <c r="D735" s="120" t="s">
        <v>29</v>
      </c>
      <c r="E735" s="120" t="s">
        <v>55</v>
      </c>
      <c r="F735" s="120" t="s">
        <v>29</v>
      </c>
      <c r="G735" s="120" t="s">
        <v>51</v>
      </c>
      <c r="H735" s="122" t="s">
        <v>99</v>
      </c>
      <c r="I735" s="122" t="s">
        <v>545</v>
      </c>
      <c r="J735" s="124">
        <v>288815.64</v>
      </c>
      <c r="K735" s="122"/>
      <c r="L735" s="122"/>
      <c r="M735" s="124"/>
      <c r="N735" s="125"/>
      <c r="O735" s="126"/>
      <c r="P735" s="124"/>
      <c r="Q735" s="21"/>
      <c r="R735" s="21"/>
      <c r="S735" s="22"/>
      <c r="T735" s="21"/>
      <c r="U735" s="21"/>
      <c r="V735" s="22"/>
      <c r="W735" s="23"/>
      <c r="X735" s="23"/>
      <c r="Y735" s="24"/>
      <c r="Z735" s="25"/>
      <c r="AA735" s="25"/>
      <c r="AB735" s="26"/>
      <c r="AC735" s="26"/>
      <c r="AD735" s="26"/>
      <c r="AE735" s="26"/>
      <c r="AF735" s="27"/>
      <c r="AG735" s="26"/>
      <c r="AH735" s="26"/>
      <c r="AI735" s="26"/>
      <c r="AJ735" s="26"/>
      <c r="AK735" s="26"/>
      <c r="AL735" s="26"/>
    </row>
    <row r="736" spans="1:38" ht="14" x14ac:dyDescent="0.25">
      <c r="A736" s="174" t="str">
        <f t="shared" si="62"/>
        <v>[提取结果.xlsx]02-关联交易等事项统计表-纺织公司-2内部关联交易</v>
      </c>
      <c r="B736" s="11">
        <v>733</v>
      </c>
      <c r="C736" s="120" t="str">
        <f t="shared" si="63"/>
        <v>2级-3级</v>
      </c>
      <c r="D736" s="120" t="s">
        <v>29</v>
      </c>
      <c r="E736" s="120" t="s">
        <v>55</v>
      </c>
      <c r="F736" s="120" t="s">
        <v>33</v>
      </c>
      <c r="G736" s="120" t="s">
        <v>449</v>
      </c>
      <c r="H736" s="122" t="s">
        <v>99</v>
      </c>
      <c r="I736" s="122" t="s">
        <v>271</v>
      </c>
      <c r="J736" s="124">
        <v>137532.14000000001</v>
      </c>
      <c r="K736" s="122"/>
      <c r="L736" s="122"/>
      <c r="M736" s="124"/>
      <c r="N736" s="125"/>
      <c r="O736" s="126"/>
      <c r="P736" s="124"/>
      <c r="Q736" s="21"/>
      <c r="R736" s="21"/>
      <c r="S736" s="22"/>
      <c r="T736" s="21"/>
      <c r="U736" s="21"/>
      <c r="V736" s="22"/>
      <c r="W736" s="23"/>
      <c r="X736" s="23"/>
      <c r="Y736" s="24"/>
      <c r="Z736" s="25">
        <f t="shared" ref="Z736:Z745" si="66">ROUND(J736-V736-Y736,2)</f>
        <v>137532.14000000001</v>
      </c>
      <c r="AA736" s="25">
        <f t="shared" ref="AA736:AA745" si="67">ROUND(M736+P736-S736,2)</f>
        <v>0</v>
      </c>
      <c r="AB736" s="26"/>
      <c r="AC736" s="26"/>
      <c r="AD736" s="26"/>
      <c r="AE736" s="26"/>
      <c r="AF736" s="27"/>
      <c r="AG736" s="26"/>
      <c r="AH736" s="26"/>
      <c r="AI736" s="26"/>
      <c r="AJ736" s="26"/>
      <c r="AK736" s="26"/>
      <c r="AL736" s="26"/>
    </row>
    <row r="737" spans="1:38" ht="14" x14ac:dyDescent="0.25">
      <c r="A737" s="174" t="str">
        <f t="shared" si="62"/>
        <v>[提取结果.xlsx]02-关联交易等事项统计表-纺织公司-2内部关联交易</v>
      </c>
      <c r="B737" s="11">
        <v>734</v>
      </c>
      <c r="C737" s="120" t="str">
        <f t="shared" si="63"/>
        <v>2级-4级</v>
      </c>
      <c r="D737" s="120" t="s">
        <v>29</v>
      </c>
      <c r="E737" s="120" t="s">
        <v>55</v>
      </c>
      <c r="F737" s="120" t="s">
        <v>37</v>
      </c>
      <c r="G737" s="120" t="s">
        <v>42</v>
      </c>
      <c r="H737" s="122" t="s">
        <v>99</v>
      </c>
      <c r="I737" s="122" t="s">
        <v>271</v>
      </c>
      <c r="J737" s="124">
        <v>983657.66</v>
      </c>
      <c r="K737" s="122"/>
      <c r="L737" s="122"/>
      <c r="M737" s="124"/>
      <c r="N737" s="125"/>
      <c r="O737" s="126"/>
      <c r="P737" s="124"/>
      <c r="Q737" s="21"/>
      <c r="R737" s="21"/>
      <c r="S737" s="22"/>
      <c r="T737" s="21"/>
      <c r="U737" s="21"/>
      <c r="V737" s="22"/>
      <c r="W737" s="23"/>
      <c r="X737" s="23"/>
      <c r="Y737" s="24"/>
      <c r="Z737" s="25">
        <f t="shared" si="66"/>
        <v>983657.66</v>
      </c>
      <c r="AA737" s="25">
        <f t="shared" si="67"/>
        <v>0</v>
      </c>
      <c r="AB737" s="26"/>
      <c r="AC737" s="26"/>
      <c r="AD737" s="26"/>
      <c r="AE737" s="26"/>
      <c r="AF737" s="27"/>
      <c r="AG737" s="26"/>
      <c r="AH737" s="26"/>
      <c r="AI737" s="26"/>
      <c r="AJ737" s="26"/>
      <c r="AK737" s="26"/>
      <c r="AL737" s="26"/>
    </row>
    <row r="738" spans="1:38" ht="14" x14ac:dyDescent="0.25">
      <c r="A738" s="174" t="str">
        <f t="shared" si="62"/>
        <v>[提取结果.xlsx]02-关联交易等事项统计表-纺织公司-2内部关联交易</v>
      </c>
      <c r="B738" s="11">
        <v>735</v>
      </c>
      <c r="C738" s="120" t="str">
        <f t="shared" si="63"/>
        <v>2级-3级</v>
      </c>
      <c r="D738" s="120" t="s">
        <v>29</v>
      </c>
      <c r="E738" s="120" t="s">
        <v>55</v>
      </c>
      <c r="F738" s="120" t="s">
        <v>33</v>
      </c>
      <c r="G738" s="120" t="s">
        <v>117</v>
      </c>
      <c r="H738" s="122" t="s">
        <v>99</v>
      </c>
      <c r="I738" s="122" t="s">
        <v>545</v>
      </c>
      <c r="J738" s="124">
        <v>261266.9</v>
      </c>
      <c r="K738" s="122"/>
      <c r="L738" s="122"/>
      <c r="M738" s="124"/>
      <c r="N738" s="125"/>
      <c r="O738" s="125"/>
      <c r="P738" s="124"/>
      <c r="Q738" s="21"/>
      <c r="R738" s="21"/>
      <c r="S738" s="22"/>
      <c r="T738" s="21"/>
      <c r="U738" s="21"/>
      <c r="V738" s="22"/>
      <c r="W738" s="23"/>
      <c r="X738" s="23"/>
      <c r="Y738" s="24"/>
      <c r="Z738" s="25">
        <f t="shared" si="66"/>
        <v>261266.9</v>
      </c>
      <c r="AA738" s="25">
        <f t="shared" si="67"/>
        <v>0</v>
      </c>
      <c r="AB738" s="26"/>
      <c r="AC738" s="26"/>
      <c r="AD738" s="26"/>
      <c r="AE738" s="26"/>
      <c r="AF738" s="27"/>
      <c r="AG738" s="26"/>
      <c r="AH738" s="26"/>
      <c r="AI738" s="26"/>
      <c r="AJ738" s="26"/>
      <c r="AK738" s="26"/>
      <c r="AL738" s="26"/>
    </row>
    <row r="739" spans="1:38" ht="14" x14ac:dyDescent="0.25">
      <c r="A739" s="174" t="str">
        <f t="shared" si="62"/>
        <v>[提取结果.xlsx]02-关联交易等事项统计表-纺织公司-2内部关联交易</v>
      </c>
      <c r="B739" s="11">
        <v>736</v>
      </c>
      <c r="C739" s="120" t="str">
        <f t="shared" si="63"/>
        <v>2级-3级</v>
      </c>
      <c r="D739" s="120" t="s">
        <v>29</v>
      </c>
      <c r="E739" s="120" t="s">
        <v>55</v>
      </c>
      <c r="F739" s="120" t="s">
        <v>33</v>
      </c>
      <c r="G739" s="120" t="s">
        <v>117</v>
      </c>
      <c r="H739" s="122" t="s">
        <v>99</v>
      </c>
      <c r="I739" s="122" t="s">
        <v>32</v>
      </c>
      <c r="J739" s="124">
        <v>3406234.68</v>
      </c>
      <c r="K739" s="122"/>
      <c r="L739" s="122"/>
      <c r="M739" s="124"/>
      <c r="N739" s="125"/>
      <c r="O739" s="125"/>
      <c r="P739" s="124"/>
      <c r="Q739" s="21"/>
      <c r="R739" s="21"/>
      <c r="S739" s="22"/>
      <c r="T739" s="21"/>
      <c r="U739" s="21"/>
      <c r="V739" s="22"/>
      <c r="W739" s="23"/>
      <c r="X739" s="23"/>
      <c r="Y739" s="24"/>
      <c r="Z739" s="25">
        <f t="shared" si="66"/>
        <v>3406234.68</v>
      </c>
      <c r="AA739" s="25">
        <f t="shared" si="67"/>
        <v>0</v>
      </c>
      <c r="AB739" s="26"/>
      <c r="AC739" s="26"/>
      <c r="AD739" s="26"/>
      <c r="AE739" s="26"/>
      <c r="AF739" s="27"/>
      <c r="AG739" s="26"/>
      <c r="AH739" s="26"/>
      <c r="AI739" s="26"/>
      <c r="AJ739" s="26"/>
      <c r="AK739" s="26"/>
      <c r="AL739" s="26"/>
    </row>
    <row r="740" spans="1:38" ht="14" x14ac:dyDescent="0.25">
      <c r="A740" s="174" t="str">
        <f t="shared" si="62"/>
        <v>[提取结果.xlsx]02-关联交易等事项统计表-纺织公司-2内部关联交易</v>
      </c>
      <c r="B740" s="11">
        <v>737</v>
      </c>
      <c r="C740" s="120" t="str">
        <f t="shared" si="63"/>
        <v>2级-3级</v>
      </c>
      <c r="D740" s="120" t="s">
        <v>29</v>
      </c>
      <c r="E740" s="120" t="s">
        <v>55</v>
      </c>
      <c r="F740" s="120" t="s">
        <v>33</v>
      </c>
      <c r="G740" s="120" t="s">
        <v>161</v>
      </c>
      <c r="H740" s="122" t="s">
        <v>99</v>
      </c>
      <c r="I740" s="122" t="s">
        <v>545</v>
      </c>
      <c r="J740" s="124">
        <v>207301.76000000001</v>
      </c>
      <c r="K740" s="122"/>
      <c r="L740" s="122"/>
      <c r="M740" s="124"/>
      <c r="N740" s="125"/>
      <c r="O740" s="125"/>
      <c r="P740" s="124"/>
      <c r="Q740" s="21"/>
      <c r="R740" s="21"/>
      <c r="S740" s="22"/>
      <c r="T740" s="21"/>
      <c r="U740" s="21"/>
      <c r="V740" s="22"/>
      <c r="W740" s="23"/>
      <c r="X740" s="23"/>
      <c r="Y740" s="24"/>
      <c r="Z740" s="25">
        <f t="shared" si="66"/>
        <v>207301.76000000001</v>
      </c>
      <c r="AA740" s="25">
        <f t="shared" si="67"/>
        <v>0</v>
      </c>
      <c r="AB740" s="26"/>
      <c r="AC740" s="26"/>
      <c r="AD740" s="26"/>
      <c r="AE740" s="26"/>
      <c r="AF740" s="27"/>
      <c r="AG740" s="26"/>
      <c r="AH740" s="26"/>
      <c r="AI740" s="26"/>
      <c r="AJ740" s="26"/>
      <c r="AK740" s="26"/>
      <c r="AL740" s="26"/>
    </row>
    <row r="741" spans="1:38" ht="14" x14ac:dyDescent="0.25">
      <c r="A741" s="174" t="str">
        <f t="shared" si="62"/>
        <v>[提取结果.xlsx]02-关联交易等事项统计表-纺织公司-2内部关联交易</v>
      </c>
      <c r="B741" s="11">
        <v>738</v>
      </c>
      <c r="C741" s="120" t="str">
        <f t="shared" si="63"/>
        <v>2级-3级</v>
      </c>
      <c r="D741" s="120" t="s">
        <v>29</v>
      </c>
      <c r="E741" s="120" t="s">
        <v>55</v>
      </c>
      <c r="F741" s="120" t="s">
        <v>33</v>
      </c>
      <c r="G741" s="120" t="s">
        <v>161</v>
      </c>
      <c r="H741" s="122" t="s">
        <v>99</v>
      </c>
      <c r="I741" s="122" t="s">
        <v>32</v>
      </c>
      <c r="J741" s="124">
        <v>264056.84000000003</v>
      </c>
      <c r="K741" s="122"/>
      <c r="L741" s="122"/>
      <c r="M741" s="124"/>
      <c r="N741" s="125"/>
      <c r="O741" s="125"/>
      <c r="P741" s="124"/>
      <c r="Q741" s="21"/>
      <c r="R741" s="21"/>
      <c r="S741" s="22"/>
      <c r="T741" s="21"/>
      <c r="U741" s="21"/>
      <c r="V741" s="22"/>
      <c r="W741" s="23"/>
      <c r="X741" s="23"/>
      <c r="Y741" s="24"/>
      <c r="Z741" s="25">
        <f t="shared" si="66"/>
        <v>264056.84000000003</v>
      </c>
      <c r="AA741" s="25">
        <f t="shared" si="67"/>
        <v>0</v>
      </c>
      <c r="AB741" s="26"/>
      <c r="AC741" s="26"/>
      <c r="AD741" s="26"/>
      <c r="AE741" s="26"/>
      <c r="AF741" s="27"/>
      <c r="AG741" s="26"/>
      <c r="AH741" s="26"/>
      <c r="AI741" s="26"/>
      <c r="AJ741" s="26"/>
      <c r="AK741" s="26"/>
      <c r="AL741" s="26"/>
    </row>
    <row r="742" spans="1:38" ht="14" x14ac:dyDescent="0.25">
      <c r="A742" s="174" t="str">
        <f t="shared" si="62"/>
        <v>[提取结果.xlsx]02-关联交易等事项统计表-纺织公司-2内部关联交易</v>
      </c>
      <c r="B742" s="11">
        <v>739</v>
      </c>
      <c r="C742" s="120" t="str">
        <f t="shared" si="63"/>
        <v>2级-3级</v>
      </c>
      <c r="D742" s="120" t="s">
        <v>29</v>
      </c>
      <c r="E742" s="120" t="s">
        <v>55</v>
      </c>
      <c r="F742" s="120" t="s">
        <v>33</v>
      </c>
      <c r="G742" s="120" t="s">
        <v>519</v>
      </c>
      <c r="H742" s="122" t="s">
        <v>99</v>
      </c>
      <c r="I742" s="122" t="s">
        <v>32</v>
      </c>
      <c r="J742" s="124">
        <v>487893.07</v>
      </c>
      <c r="K742" s="122"/>
      <c r="L742" s="122"/>
      <c r="M742" s="124"/>
      <c r="N742" s="125"/>
      <c r="O742" s="125"/>
      <c r="P742" s="124"/>
      <c r="Q742" s="21"/>
      <c r="R742" s="21"/>
      <c r="S742" s="22"/>
      <c r="T742" s="21"/>
      <c r="U742" s="21"/>
      <c r="V742" s="22"/>
      <c r="W742" s="23"/>
      <c r="X742" s="23"/>
      <c r="Y742" s="24"/>
      <c r="Z742" s="25">
        <f t="shared" si="66"/>
        <v>487893.07</v>
      </c>
      <c r="AA742" s="25">
        <f t="shared" si="67"/>
        <v>0</v>
      </c>
      <c r="AB742" s="26"/>
      <c r="AC742" s="26"/>
      <c r="AD742" s="26"/>
      <c r="AE742" s="26"/>
      <c r="AF742" s="27"/>
      <c r="AG742" s="26"/>
      <c r="AH742" s="26"/>
      <c r="AI742" s="26"/>
      <c r="AJ742" s="26"/>
      <c r="AK742" s="26"/>
      <c r="AL742" s="26"/>
    </row>
    <row r="743" spans="1:38" ht="14" x14ac:dyDescent="0.25">
      <c r="A743" s="174" t="str">
        <f t="shared" si="62"/>
        <v>[提取结果.xlsx]02-关联交易等事项统计表-纺织公司-2内部关联交易</v>
      </c>
      <c r="B743" s="11">
        <v>740</v>
      </c>
      <c r="C743" s="120" t="str">
        <f t="shared" si="63"/>
        <v>2级-3级</v>
      </c>
      <c r="D743" s="120" t="s">
        <v>29</v>
      </c>
      <c r="E743" s="120" t="s">
        <v>55</v>
      </c>
      <c r="F743" s="120" t="s">
        <v>33</v>
      </c>
      <c r="G743" s="120" t="s">
        <v>519</v>
      </c>
      <c r="H743" s="122"/>
      <c r="I743" s="122"/>
      <c r="J743" s="124"/>
      <c r="K743" s="122" t="s">
        <v>68</v>
      </c>
      <c r="L743" s="122" t="s">
        <v>547</v>
      </c>
      <c r="M743" s="127">
        <v>23646.02</v>
      </c>
      <c r="N743" s="125"/>
      <c r="O743" s="125"/>
      <c r="P743" s="124"/>
      <c r="Q743" s="21"/>
      <c r="R743" s="21"/>
      <c r="S743" s="22"/>
      <c r="T743" s="21"/>
      <c r="U743" s="21"/>
      <c r="V743" s="22"/>
      <c r="W743" s="23"/>
      <c r="X743" s="23"/>
      <c r="Y743" s="24"/>
      <c r="Z743" s="25">
        <f t="shared" si="66"/>
        <v>0</v>
      </c>
      <c r="AA743" s="25">
        <f t="shared" si="67"/>
        <v>23646.02</v>
      </c>
      <c r="AB743" s="26"/>
      <c r="AC743" s="26"/>
      <c r="AD743" s="26"/>
      <c r="AE743" s="26"/>
      <c r="AF743" s="27"/>
      <c r="AG743" s="26"/>
      <c r="AH743" s="26"/>
      <c r="AI743" s="26"/>
      <c r="AJ743" s="26"/>
      <c r="AK743" s="26"/>
      <c r="AL743" s="26"/>
    </row>
    <row r="744" spans="1:38" ht="14" x14ac:dyDescent="0.25">
      <c r="A744" s="174" t="str">
        <f t="shared" si="62"/>
        <v>[提取结果.xlsx]02-关联交易等事项统计表-纺织公司-2内部关联交易</v>
      </c>
      <c r="B744" s="11">
        <v>741</v>
      </c>
      <c r="C744" s="120" t="str">
        <f t="shared" si="63"/>
        <v>2级-3级</v>
      </c>
      <c r="D744" s="120" t="s">
        <v>29</v>
      </c>
      <c r="E744" s="120" t="s">
        <v>55</v>
      </c>
      <c r="F744" s="120" t="s">
        <v>33</v>
      </c>
      <c r="G744" s="120" t="s">
        <v>231</v>
      </c>
      <c r="H744" s="122" t="s">
        <v>99</v>
      </c>
      <c r="I744" s="122" t="s">
        <v>545</v>
      </c>
      <c r="J744" s="127">
        <v>239494.65</v>
      </c>
      <c r="K744" s="122"/>
      <c r="L744" s="122"/>
      <c r="M744" s="124"/>
      <c r="N744" s="125"/>
      <c r="O744" s="125"/>
      <c r="P744" s="124"/>
      <c r="Q744" s="21"/>
      <c r="R744" s="21"/>
      <c r="S744" s="22"/>
      <c r="T744" s="21"/>
      <c r="U744" s="21"/>
      <c r="V744" s="22"/>
      <c r="W744" s="23"/>
      <c r="X744" s="23"/>
      <c r="Y744" s="24"/>
      <c r="Z744" s="25">
        <f t="shared" si="66"/>
        <v>239494.65</v>
      </c>
      <c r="AA744" s="25">
        <f t="shared" si="67"/>
        <v>0</v>
      </c>
      <c r="AB744" s="26"/>
      <c r="AC744" s="26"/>
      <c r="AD744" s="26"/>
      <c r="AE744" s="26"/>
      <c r="AF744" s="27"/>
      <c r="AG744" s="26"/>
      <c r="AH744" s="26"/>
      <c r="AI744" s="26"/>
      <c r="AJ744" s="26"/>
      <c r="AK744" s="26"/>
      <c r="AL744" s="26"/>
    </row>
    <row r="745" spans="1:38" ht="14" x14ac:dyDescent="0.25">
      <c r="A745" s="174" t="str">
        <f t="shared" si="62"/>
        <v>[提取结果.xlsx]02-关联交易等事项统计表-纺织公司-2内部关联交易</v>
      </c>
      <c r="B745" s="11">
        <v>742</v>
      </c>
      <c r="C745" s="120" t="str">
        <f t="shared" si="63"/>
        <v>2级-3级</v>
      </c>
      <c r="D745" s="120" t="s">
        <v>29</v>
      </c>
      <c r="E745" s="120" t="s">
        <v>55</v>
      </c>
      <c r="F745" s="120" t="s">
        <v>33</v>
      </c>
      <c r="G745" s="120" t="s">
        <v>231</v>
      </c>
      <c r="H745" s="122" t="s">
        <v>99</v>
      </c>
      <c r="I745" s="122" t="s">
        <v>548</v>
      </c>
      <c r="J745" s="127">
        <v>5398377.3600000003</v>
      </c>
      <c r="K745" s="122"/>
      <c r="L745" s="122"/>
      <c r="M745" s="124"/>
      <c r="N745" s="125"/>
      <c r="O745" s="125"/>
      <c r="P745" s="124"/>
      <c r="Q745" s="21"/>
      <c r="R745" s="21"/>
      <c r="S745" s="22"/>
      <c r="T745" s="21"/>
      <c r="U745" s="21"/>
      <c r="V745" s="22"/>
      <c r="W745" s="23"/>
      <c r="X745" s="23"/>
      <c r="Y745" s="24"/>
      <c r="Z745" s="25">
        <f t="shared" si="66"/>
        <v>5398377.3600000003</v>
      </c>
      <c r="AA745" s="25">
        <f t="shared" si="67"/>
        <v>0</v>
      </c>
      <c r="AB745" s="26"/>
      <c r="AC745" s="26"/>
      <c r="AD745" s="26"/>
      <c r="AE745" s="26"/>
      <c r="AF745" s="27"/>
      <c r="AG745" s="26"/>
      <c r="AH745" s="26"/>
      <c r="AI745" s="26"/>
      <c r="AJ745" s="26"/>
      <c r="AK745" s="26"/>
      <c r="AL745" s="26"/>
    </row>
    <row r="746" spans="1:38" ht="14" x14ac:dyDescent="0.25">
      <c r="A746" s="174" t="str">
        <f t="shared" si="62"/>
        <v>[提取结果.xlsx]02-关联交易等事项统计表-纺织公司-2内部关联交易</v>
      </c>
      <c r="B746" s="11">
        <v>743</v>
      </c>
      <c r="C746" s="120" t="str">
        <f t="shared" si="63"/>
        <v>2级-3级</v>
      </c>
      <c r="D746" s="120" t="s">
        <v>29</v>
      </c>
      <c r="E746" s="120" t="s">
        <v>55</v>
      </c>
      <c r="F746" s="120" t="s">
        <v>33</v>
      </c>
      <c r="G746" s="120" t="s">
        <v>231</v>
      </c>
      <c r="H746" s="122"/>
      <c r="I746" s="122"/>
      <c r="J746" s="127"/>
      <c r="K746" s="122" t="s">
        <v>60</v>
      </c>
      <c r="L746" s="122" t="s">
        <v>32</v>
      </c>
      <c r="M746" s="124">
        <v>1095000</v>
      </c>
      <c r="N746" s="132">
        <v>33000</v>
      </c>
      <c r="O746" s="125"/>
      <c r="P746" s="124"/>
      <c r="Q746" s="21"/>
      <c r="R746" s="21"/>
      <c r="S746" s="22"/>
      <c r="T746" s="21"/>
      <c r="U746" s="21"/>
      <c r="V746" s="22"/>
      <c r="W746" s="23"/>
      <c r="X746" s="23"/>
      <c r="Y746" s="24"/>
      <c r="Z746" s="25"/>
      <c r="AA746" s="25"/>
      <c r="AB746" s="26"/>
      <c r="AC746" s="26"/>
      <c r="AD746" s="26"/>
      <c r="AE746" s="26"/>
      <c r="AF746" s="27"/>
      <c r="AG746" s="26"/>
      <c r="AH746" s="26"/>
      <c r="AI746" s="26"/>
      <c r="AJ746" s="26"/>
      <c r="AK746" s="26"/>
      <c r="AL746" s="26"/>
    </row>
    <row r="747" spans="1:38" ht="14" x14ac:dyDescent="0.25">
      <c r="A747" s="174" t="str">
        <f t="shared" si="62"/>
        <v>[提取结果.xlsx]02-关联交易等事项统计表-纺织公司-2内部关联交易</v>
      </c>
      <c r="B747" s="11">
        <v>744</v>
      </c>
      <c r="C747" s="120" t="str">
        <f t="shared" si="63"/>
        <v>2级-3级</v>
      </c>
      <c r="D747" s="120" t="s">
        <v>29</v>
      </c>
      <c r="E747" s="120" t="s">
        <v>55</v>
      </c>
      <c r="F747" s="120" t="s">
        <v>33</v>
      </c>
      <c r="G747" s="120" t="s">
        <v>160</v>
      </c>
      <c r="H747" s="122" t="s">
        <v>99</v>
      </c>
      <c r="I747" s="122" t="s">
        <v>545</v>
      </c>
      <c r="J747" s="127">
        <v>217722.42</v>
      </c>
      <c r="K747" s="122"/>
      <c r="L747" s="122"/>
      <c r="M747" s="124"/>
      <c r="N747" s="125"/>
      <c r="O747" s="125"/>
      <c r="P747" s="124"/>
      <c r="Q747" s="21"/>
      <c r="R747" s="21"/>
      <c r="S747" s="22"/>
      <c r="T747" s="21"/>
      <c r="U747" s="21"/>
      <c r="V747" s="22"/>
      <c r="W747" s="23"/>
      <c r="X747" s="23"/>
      <c r="Y747" s="24"/>
      <c r="Z747" s="25">
        <f>ROUND(J747-V747-Y747,2)</f>
        <v>217722.42</v>
      </c>
      <c r="AA747" s="25">
        <f>ROUND(M747+P747-S747,2)</f>
        <v>0</v>
      </c>
      <c r="AB747" s="26"/>
      <c r="AC747" s="26"/>
      <c r="AD747" s="26"/>
      <c r="AE747" s="26"/>
      <c r="AF747" s="27"/>
      <c r="AG747" s="26"/>
      <c r="AH747" s="26"/>
      <c r="AI747" s="26"/>
      <c r="AJ747" s="26"/>
      <c r="AK747" s="26"/>
      <c r="AL747" s="26"/>
    </row>
    <row r="748" spans="1:38" ht="14" x14ac:dyDescent="0.25">
      <c r="A748" s="174" t="str">
        <f t="shared" si="62"/>
        <v>[提取结果.xlsx]02-关联交易等事项统计表-纺织公司-2内部关联交易</v>
      </c>
      <c r="B748" s="11">
        <v>745</v>
      </c>
      <c r="C748" s="120" t="str">
        <f t="shared" si="63"/>
        <v>2级-3级</v>
      </c>
      <c r="D748" s="120" t="s">
        <v>29</v>
      </c>
      <c r="E748" s="120" t="s">
        <v>55</v>
      </c>
      <c r="F748" s="120" t="s">
        <v>33</v>
      </c>
      <c r="G748" s="120" t="s">
        <v>160</v>
      </c>
      <c r="H748" s="122" t="s">
        <v>99</v>
      </c>
      <c r="I748" s="122" t="s">
        <v>32</v>
      </c>
      <c r="J748" s="127">
        <v>1348582.08</v>
      </c>
      <c r="K748" s="122"/>
      <c r="L748" s="122"/>
      <c r="M748" s="124"/>
      <c r="N748" s="125"/>
      <c r="O748" s="126"/>
      <c r="P748" s="124"/>
      <c r="Q748" s="21"/>
      <c r="R748" s="21"/>
      <c r="S748" s="22"/>
      <c r="T748" s="21"/>
      <c r="U748" s="21"/>
      <c r="V748" s="22"/>
      <c r="W748" s="23"/>
      <c r="X748" s="23"/>
      <c r="Y748" s="24"/>
      <c r="Z748" s="25">
        <f>ROUND(J748-V748-Y748,2)</f>
        <v>1348582.08</v>
      </c>
      <c r="AA748" s="25">
        <f>ROUND(M748+P748-S748,2)</f>
        <v>0</v>
      </c>
      <c r="AB748" s="26"/>
      <c r="AC748" s="26"/>
      <c r="AD748" s="26"/>
      <c r="AE748" s="26"/>
      <c r="AF748" s="27"/>
      <c r="AG748" s="26"/>
      <c r="AH748" s="26"/>
      <c r="AI748" s="26"/>
      <c r="AJ748" s="26"/>
      <c r="AK748" s="26"/>
      <c r="AL748" s="26"/>
    </row>
    <row r="749" spans="1:38" ht="14" x14ac:dyDescent="0.25">
      <c r="A749" s="174" t="str">
        <f t="shared" si="62"/>
        <v>[提取结果.xlsx]02-关联交易等事项统计表-纺织公司-2内部关联交易</v>
      </c>
      <c r="B749" s="11">
        <v>746</v>
      </c>
      <c r="C749" s="120" t="str">
        <f t="shared" si="63"/>
        <v>2级-3级</v>
      </c>
      <c r="D749" s="120" t="s">
        <v>29</v>
      </c>
      <c r="E749" s="120" t="s">
        <v>55</v>
      </c>
      <c r="F749" s="120" t="s">
        <v>33</v>
      </c>
      <c r="G749" s="120" t="s">
        <v>160</v>
      </c>
      <c r="H749" s="122"/>
      <c r="I749" s="122"/>
      <c r="J749" s="127"/>
      <c r="K749" s="122" t="s">
        <v>549</v>
      </c>
      <c r="L749" s="122" t="s">
        <v>550</v>
      </c>
      <c r="M749" s="124">
        <f>49950+71458.41</f>
        <v>121408.41</v>
      </c>
      <c r="N749" s="125"/>
      <c r="O749" s="126"/>
      <c r="P749" s="124"/>
      <c r="Q749" s="21"/>
      <c r="R749" s="21"/>
      <c r="S749" s="22"/>
      <c r="T749" s="21"/>
      <c r="U749" s="21"/>
      <c r="V749" s="22"/>
      <c r="W749" s="23"/>
      <c r="X749" s="23"/>
      <c r="Y749" s="24"/>
      <c r="Z749" s="25"/>
      <c r="AA749" s="25"/>
      <c r="AB749" s="26"/>
      <c r="AC749" s="26"/>
      <c r="AD749" s="26"/>
      <c r="AE749" s="26"/>
      <c r="AF749" s="27"/>
      <c r="AG749" s="26"/>
      <c r="AH749" s="26"/>
      <c r="AI749" s="26"/>
      <c r="AJ749" s="26"/>
      <c r="AK749" s="26"/>
      <c r="AL749" s="26"/>
    </row>
    <row r="750" spans="1:38" ht="14" x14ac:dyDescent="0.25">
      <c r="A750" s="174" t="str">
        <f t="shared" si="62"/>
        <v>[提取结果.xlsx]02-关联交易等事项统计表-纺织公司-2内部关联交易</v>
      </c>
      <c r="B750" s="11">
        <v>747</v>
      </c>
      <c r="C750" s="120" t="str">
        <f t="shared" si="63"/>
        <v>2级-3级</v>
      </c>
      <c r="D750" s="120" t="s">
        <v>29</v>
      </c>
      <c r="E750" s="120" t="s">
        <v>55</v>
      </c>
      <c r="F750" s="120" t="s">
        <v>33</v>
      </c>
      <c r="G750" s="120" t="s">
        <v>498</v>
      </c>
      <c r="H750" s="122" t="s">
        <v>99</v>
      </c>
      <c r="I750" s="122" t="s">
        <v>545</v>
      </c>
      <c r="J750" s="127">
        <v>88872.639999999999</v>
      </c>
      <c r="K750" s="122"/>
      <c r="L750" s="122"/>
      <c r="M750" s="124"/>
      <c r="N750" s="125"/>
      <c r="O750" s="126"/>
      <c r="P750" s="124"/>
      <c r="Q750" s="21"/>
      <c r="R750" s="21"/>
      <c r="S750" s="22"/>
      <c r="T750" s="21"/>
      <c r="U750" s="21"/>
      <c r="V750" s="22"/>
      <c r="W750" s="23"/>
      <c r="X750" s="23"/>
      <c r="Y750" s="24"/>
      <c r="Z750" s="25">
        <f t="shared" ref="Z750:Z764" si="68">ROUND(J750-V750-Y750,2)</f>
        <v>88872.639999999999</v>
      </c>
      <c r="AA750" s="25">
        <f t="shared" ref="AA750:AA764" si="69">ROUND(M750+P750-S750,2)</f>
        <v>0</v>
      </c>
      <c r="AB750" s="26"/>
      <c r="AC750" s="26"/>
      <c r="AD750" s="26"/>
      <c r="AE750" s="26"/>
      <c r="AF750" s="27"/>
      <c r="AG750" s="26"/>
      <c r="AH750" s="26"/>
      <c r="AI750" s="26"/>
      <c r="AJ750" s="26"/>
      <c r="AK750" s="26"/>
      <c r="AL750" s="26"/>
    </row>
    <row r="751" spans="1:38" ht="14" x14ac:dyDescent="0.25">
      <c r="A751" s="174" t="str">
        <f t="shared" si="62"/>
        <v>[提取结果.xlsx]02-关联交易等事项统计表-纺织公司-2内部关联交易</v>
      </c>
      <c r="B751" s="11">
        <v>748</v>
      </c>
      <c r="C751" s="120" t="str">
        <f t="shared" si="63"/>
        <v>2级-3级</v>
      </c>
      <c r="D751" s="120" t="s">
        <v>29</v>
      </c>
      <c r="E751" s="120" t="s">
        <v>55</v>
      </c>
      <c r="F751" s="120" t="s">
        <v>33</v>
      </c>
      <c r="G751" s="120" t="s">
        <v>498</v>
      </c>
      <c r="H751" s="122" t="s">
        <v>99</v>
      </c>
      <c r="I751" s="122" t="s">
        <v>32</v>
      </c>
      <c r="J751" s="127">
        <v>71702.05</v>
      </c>
      <c r="K751" s="122"/>
      <c r="L751" s="122"/>
      <c r="M751" s="124"/>
      <c r="N751" s="125"/>
      <c r="O751" s="125"/>
      <c r="P751" s="124"/>
      <c r="Q751" s="21"/>
      <c r="R751" s="21"/>
      <c r="S751" s="22"/>
      <c r="T751" s="21"/>
      <c r="U751" s="21"/>
      <c r="V751" s="22"/>
      <c r="W751" s="23"/>
      <c r="X751" s="23"/>
      <c r="Y751" s="24"/>
      <c r="Z751" s="25">
        <f t="shared" si="68"/>
        <v>71702.05</v>
      </c>
      <c r="AA751" s="25">
        <f t="shared" si="69"/>
        <v>0</v>
      </c>
      <c r="AB751" s="26"/>
      <c r="AC751" s="26"/>
      <c r="AD751" s="26"/>
      <c r="AE751" s="26"/>
      <c r="AF751" s="27"/>
      <c r="AG751" s="26"/>
      <c r="AH751" s="26"/>
      <c r="AI751" s="26"/>
      <c r="AJ751" s="26"/>
      <c r="AK751" s="26"/>
      <c r="AL751" s="26"/>
    </row>
    <row r="752" spans="1:38" ht="14" x14ac:dyDescent="0.25">
      <c r="A752" s="174" t="str">
        <f t="shared" si="62"/>
        <v>[提取结果.xlsx]02-关联交易等事项统计表-纺织公司-2内部关联交易</v>
      </c>
      <c r="B752" s="11">
        <v>749</v>
      </c>
      <c r="C752" s="120" t="str">
        <f t="shared" si="63"/>
        <v>2级-3级</v>
      </c>
      <c r="D752" s="120" t="s">
        <v>29</v>
      </c>
      <c r="E752" s="120" t="s">
        <v>55</v>
      </c>
      <c r="F752" s="120" t="s">
        <v>33</v>
      </c>
      <c r="G752" s="120" t="s">
        <v>159</v>
      </c>
      <c r="H752" s="122" t="s">
        <v>99</v>
      </c>
      <c r="I752" s="122" t="s">
        <v>545</v>
      </c>
      <c r="J752" s="127">
        <v>300319.75</v>
      </c>
      <c r="K752" s="122"/>
      <c r="L752" s="122"/>
      <c r="M752" s="124"/>
      <c r="N752" s="125"/>
      <c r="O752" s="125"/>
      <c r="P752" s="124"/>
      <c r="Q752" s="21"/>
      <c r="R752" s="21"/>
      <c r="S752" s="22"/>
      <c r="T752" s="21"/>
      <c r="U752" s="21"/>
      <c r="V752" s="22"/>
      <c r="W752" s="23"/>
      <c r="X752" s="23"/>
      <c r="Y752" s="24"/>
      <c r="Z752" s="25">
        <f t="shared" si="68"/>
        <v>300319.75</v>
      </c>
      <c r="AA752" s="25">
        <f t="shared" si="69"/>
        <v>0</v>
      </c>
      <c r="AB752" s="26"/>
      <c r="AC752" s="26"/>
      <c r="AD752" s="26"/>
      <c r="AE752" s="26"/>
      <c r="AF752" s="27"/>
      <c r="AG752" s="26"/>
      <c r="AH752" s="26"/>
      <c r="AI752" s="26"/>
      <c r="AJ752" s="26"/>
      <c r="AK752" s="26"/>
      <c r="AL752" s="26"/>
    </row>
    <row r="753" spans="1:38" ht="14" x14ac:dyDescent="0.25">
      <c r="A753" s="174" t="str">
        <f t="shared" si="62"/>
        <v>[提取结果.xlsx]02-关联交易等事项统计表-纺织公司-2内部关联交易</v>
      </c>
      <c r="B753" s="11">
        <v>750</v>
      </c>
      <c r="C753" s="120" t="str">
        <f t="shared" si="63"/>
        <v>2级-3级</v>
      </c>
      <c r="D753" s="120" t="s">
        <v>29</v>
      </c>
      <c r="E753" s="120" t="s">
        <v>55</v>
      </c>
      <c r="F753" s="120" t="s">
        <v>33</v>
      </c>
      <c r="G753" s="120" t="s">
        <v>159</v>
      </c>
      <c r="H753" s="122" t="s">
        <v>99</v>
      </c>
      <c r="I753" s="122" t="s">
        <v>32</v>
      </c>
      <c r="J753" s="127">
        <v>4854559.7699999996</v>
      </c>
      <c r="K753" s="122"/>
      <c r="L753" s="122"/>
      <c r="M753" s="124"/>
      <c r="N753" s="125"/>
      <c r="O753" s="125"/>
      <c r="P753" s="124"/>
      <c r="Q753" s="21"/>
      <c r="R753" s="21"/>
      <c r="S753" s="22"/>
      <c r="T753" s="21"/>
      <c r="U753" s="21"/>
      <c r="V753" s="22"/>
      <c r="W753" s="23"/>
      <c r="X753" s="23"/>
      <c r="Y753" s="24"/>
      <c r="Z753" s="25">
        <f t="shared" si="68"/>
        <v>4854559.7699999996</v>
      </c>
      <c r="AA753" s="25">
        <f t="shared" si="69"/>
        <v>0</v>
      </c>
      <c r="AB753" s="26"/>
      <c r="AC753" s="26"/>
      <c r="AD753" s="26"/>
      <c r="AE753" s="26"/>
      <c r="AF753" s="27"/>
      <c r="AG753" s="26"/>
      <c r="AH753" s="26"/>
      <c r="AI753" s="26"/>
      <c r="AJ753" s="26"/>
      <c r="AK753" s="26"/>
      <c r="AL753" s="26"/>
    </row>
    <row r="754" spans="1:38" ht="14" x14ac:dyDescent="0.25">
      <c r="A754" s="174" t="str">
        <f t="shared" si="62"/>
        <v>[提取结果.xlsx]02-关联交易等事项统计表-纺织公司-2内部关联交易</v>
      </c>
      <c r="B754" s="11">
        <v>751</v>
      </c>
      <c r="C754" s="120" t="str">
        <f t="shared" si="63"/>
        <v>2级-3级</v>
      </c>
      <c r="D754" s="120" t="s">
        <v>29</v>
      </c>
      <c r="E754" s="120" t="s">
        <v>55</v>
      </c>
      <c r="F754" s="120" t="s">
        <v>33</v>
      </c>
      <c r="G754" s="120" t="s">
        <v>337</v>
      </c>
      <c r="H754" s="122" t="s">
        <v>99</v>
      </c>
      <c r="I754" s="122" t="s">
        <v>32</v>
      </c>
      <c r="J754" s="127">
        <v>2528042.66</v>
      </c>
      <c r="K754" s="122"/>
      <c r="L754" s="122"/>
      <c r="M754" s="124"/>
      <c r="N754" s="125"/>
      <c r="O754" s="125"/>
      <c r="P754" s="124"/>
      <c r="Q754" s="21"/>
      <c r="R754" s="21"/>
      <c r="S754" s="22"/>
      <c r="T754" s="21"/>
      <c r="U754" s="21"/>
      <c r="V754" s="22"/>
      <c r="W754" s="23"/>
      <c r="X754" s="23"/>
      <c r="Y754" s="24"/>
      <c r="Z754" s="25">
        <f t="shared" si="68"/>
        <v>2528042.66</v>
      </c>
      <c r="AA754" s="25">
        <f t="shared" si="69"/>
        <v>0</v>
      </c>
      <c r="AB754" s="26"/>
      <c r="AC754" s="26"/>
      <c r="AD754" s="26"/>
      <c r="AE754" s="26"/>
      <c r="AF754" s="27"/>
      <c r="AG754" s="26"/>
      <c r="AH754" s="26"/>
      <c r="AI754" s="26"/>
      <c r="AJ754" s="26"/>
      <c r="AK754" s="26"/>
      <c r="AL754" s="26"/>
    </row>
    <row r="755" spans="1:38" ht="14" x14ac:dyDescent="0.25">
      <c r="A755" s="174" t="str">
        <f t="shared" si="62"/>
        <v>[提取结果.xlsx]02-关联交易等事项统计表-纺织公司-2内部关联交易</v>
      </c>
      <c r="B755" s="11">
        <v>752</v>
      </c>
      <c r="C755" s="120" t="str">
        <f t="shared" si="63"/>
        <v>2级-3级</v>
      </c>
      <c r="D755" s="120" t="s">
        <v>29</v>
      </c>
      <c r="E755" s="120" t="s">
        <v>55</v>
      </c>
      <c r="F755" s="120" t="s">
        <v>33</v>
      </c>
      <c r="G755" s="120" t="s">
        <v>338</v>
      </c>
      <c r="H755" s="122" t="s">
        <v>99</v>
      </c>
      <c r="I755" s="122" t="s">
        <v>545</v>
      </c>
      <c r="J755" s="127">
        <v>276124.75</v>
      </c>
      <c r="K755" s="122"/>
      <c r="L755" s="122"/>
      <c r="M755" s="124"/>
      <c r="N755" s="125"/>
      <c r="O755" s="125"/>
      <c r="P755" s="124"/>
      <c r="Q755" s="21"/>
      <c r="R755" s="21"/>
      <c r="S755" s="22"/>
      <c r="T755" s="21"/>
      <c r="U755" s="21"/>
      <c r="V755" s="22"/>
      <c r="W755" s="23"/>
      <c r="X755" s="23"/>
      <c r="Y755" s="24"/>
      <c r="Z755" s="25">
        <f t="shared" si="68"/>
        <v>276124.75</v>
      </c>
      <c r="AA755" s="25">
        <f t="shared" si="69"/>
        <v>0</v>
      </c>
      <c r="AB755" s="26"/>
      <c r="AC755" s="26"/>
      <c r="AD755" s="26"/>
      <c r="AE755" s="26"/>
      <c r="AF755" s="27"/>
      <c r="AG755" s="26"/>
      <c r="AH755" s="26"/>
      <c r="AI755" s="26"/>
      <c r="AJ755" s="26"/>
      <c r="AK755" s="26"/>
      <c r="AL755" s="26"/>
    </row>
    <row r="756" spans="1:38" ht="14" x14ac:dyDescent="0.25">
      <c r="A756" s="174" t="str">
        <f t="shared" si="62"/>
        <v>[提取结果.xlsx]02-关联交易等事项统计表-纺织公司-2内部关联交易</v>
      </c>
      <c r="B756" s="11">
        <v>753</v>
      </c>
      <c r="C756" s="120" t="str">
        <f t="shared" si="63"/>
        <v>2级-3级</v>
      </c>
      <c r="D756" s="120" t="s">
        <v>29</v>
      </c>
      <c r="E756" s="120" t="s">
        <v>55</v>
      </c>
      <c r="F756" s="120" t="s">
        <v>33</v>
      </c>
      <c r="G756" s="120" t="s">
        <v>338</v>
      </c>
      <c r="H756" s="122" t="s">
        <v>99</v>
      </c>
      <c r="I756" s="122" t="s">
        <v>548</v>
      </c>
      <c r="J756" s="127">
        <v>7911306.5999999996</v>
      </c>
      <c r="K756" s="122"/>
      <c r="L756" s="122"/>
      <c r="M756" s="124"/>
      <c r="N756" s="125"/>
      <c r="O756" s="125"/>
      <c r="P756" s="124"/>
      <c r="Q756" s="21"/>
      <c r="R756" s="21"/>
      <c r="S756" s="22"/>
      <c r="T756" s="21"/>
      <c r="U756" s="21"/>
      <c r="V756" s="22"/>
      <c r="W756" s="23"/>
      <c r="X756" s="23"/>
      <c r="Y756" s="24"/>
      <c r="Z756" s="25">
        <f t="shared" si="68"/>
        <v>7911306.5999999996</v>
      </c>
      <c r="AA756" s="25">
        <f t="shared" si="69"/>
        <v>0</v>
      </c>
      <c r="AB756" s="26"/>
      <c r="AC756" s="26"/>
      <c r="AD756" s="26"/>
      <c r="AE756" s="26"/>
      <c r="AF756" s="27"/>
      <c r="AG756" s="26"/>
      <c r="AH756" s="26"/>
      <c r="AI756" s="26"/>
      <c r="AJ756" s="26"/>
      <c r="AK756" s="26"/>
      <c r="AL756" s="26"/>
    </row>
    <row r="757" spans="1:38" ht="14" x14ac:dyDescent="0.25">
      <c r="A757" s="174" t="str">
        <f t="shared" si="62"/>
        <v>[提取结果.xlsx]02-关联交易等事项统计表-纺织公司-2内部关联交易</v>
      </c>
      <c r="B757" s="11">
        <v>754</v>
      </c>
      <c r="C757" s="120" t="str">
        <f t="shared" si="63"/>
        <v>2级-3级</v>
      </c>
      <c r="D757" s="120" t="s">
        <v>29</v>
      </c>
      <c r="E757" s="120" t="s">
        <v>55</v>
      </c>
      <c r="F757" s="120" t="s">
        <v>33</v>
      </c>
      <c r="G757" s="120" t="s">
        <v>146</v>
      </c>
      <c r="H757" s="122" t="s">
        <v>99</v>
      </c>
      <c r="I757" s="122" t="s">
        <v>545</v>
      </c>
      <c r="J757" s="127">
        <v>48870.06</v>
      </c>
      <c r="K757" s="122"/>
      <c r="L757" s="122"/>
      <c r="M757" s="124"/>
      <c r="N757" s="125"/>
      <c r="O757" s="125"/>
      <c r="P757" s="124"/>
      <c r="Q757" s="21"/>
      <c r="R757" s="21"/>
      <c r="S757" s="22"/>
      <c r="T757" s="21"/>
      <c r="U757" s="21"/>
      <c r="V757" s="22"/>
      <c r="W757" s="23"/>
      <c r="X757" s="23"/>
      <c r="Y757" s="24"/>
      <c r="Z757" s="25">
        <f t="shared" si="68"/>
        <v>48870.06</v>
      </c>
      <c r="AA757" s="25">
        <f t="shared" si="69"/>
        <v>0</v>
      </c>
      <c r="AB757" s="26"/>
      <c r="AC757" s="26"/>
      <c r="AD757" s="26"/>
      <c r="AE757" s="26"/>
      <c r="AF757" s="27"/>
      <c r="AG757" s="26"/>
      <c r="AH757" s="26"/>
      <c r="AI757" s="26"/>
      <c r="AJ757" s="26"/>
      <c r="AK757" s="26"/>
      <c r="AL757" s="26"/>
    </row>
    <row r="758" spans="1:38" ht="14" x14ac:dyDescent="0.25">
      <c r="A758" s="174" t="str">
        <f t="shared" si="62"/>
        <v>[提取结果.xlsx]02-关联交易等事项统计表-纺织公司-2内部关联交易</v>
      </c>
      <c r="B758" s="11">
        <v>755</v>
      </c>
      <c r="C758" s="120" t="str">
        <f t="shared" si="63"/>
        <v>2级-3级</v>
      </c>
      <c r="D758" s="120" t="s">
        <v>29</v>
      </c>
      <c r="E758" s="120" t="s">
        <v>55</v>
      </c>
      <c r="F758" s="120" t="s">
        <v>33</v>
      </c>
      <c r="G758" s="120" t="s">
        <v>146</v>
      </c>
      <c r="H758" s="122" t="s">
        <v>99</v>
      </c>
      <c r="I758" s="122" t="s">
        <v>32</v>
      </c>
      <c r="J758" s="127">
        <v>218012.97</v>
      </c>
      <c r="K758" s="122"/>
      <c r="L758" s="122"/>
      <c r="M758" s="124"/>
      <c r="N758" s="125"/>
      <c r="O758" s="125"/>
      <c r="P758" s="124"/>
      <c r="Q758" s="21"/>
      <c r="R758" s="21"/>
      <c r="S758" s="22"/>
      <c r="T758" s="21"/>
      <c r="U758" s="21"/>
      <c r="V758" s="22"/>
      <c r="W758" s="23"/>
      <c r="X758" s="23"/>
      <c r="Y758" s="24"/>
      <c r="Z758" s="25">
        <f t="shared" si="68"/>
        <v>218012.97</v>
      </c>
      <c r="AA758" s="25">
        <f t="shared" si="69"/>
        <v>0</v>
      </c>
      <c r="AB758" s="26"/>
      <c r="AC758" s="26"/>
      <c r="AD758" s="26"/>
      <c r="AE758" s="26"/>
      <c r="AF758" s="27"/>
      <c r="AG758" s="26"/>
      <c r="AH758" s="26"/>
      <c r="AI758" s="26"/>
      <c r="AJ758" s="26"/>
      <c r="AK758" s="26"/>
      <c r="AL758" s="26"/>
    </row>
    <row r="759" spans="1:38" ht="14" x14ac:dyDescent="0.25">
      <c r="A759" s="174" t="str">
        <f t="shared" si="62"/>
        <v>[提取结果.xlsx]02-关联交易等事项统计表-纺织公司-2内部关联交易</v>
      </c>
      <c r="B759" s="11">
        <v>756</v>
      </c>
      <c r="C759" s="120" t="str">
        <f t="shared" si="63"/>
        <v>2级-3级</v>
      </c>
      <c r="D759" s="120" t="s">
        <v>29</v>
      </c>
      <c r="E759" s="120" t="s">
        <v>55</v>
      </c>
      <c r="F759" s="120" t="s">
        <v>33</v>
      </c>
      <c r="G759" s="120" t="s">
        <v>146</v>
      </c>
      <c r="H759" s="122"/>
      <c r="I759" s="122"/>
      <c r="J759" s="124"/>
      <c r="K759" s="122" t="s">
        <v>549</v>
      </c>
      <c r="L759" s="122" t="s">
        <v>551</v>
      </c>
      <c r="M759" s="124">
        <f>1800+3240+8424+5250+1710+1098+1564.6+52000</f>
        <v>75086.600000000006</v>
      </c>
      <c r="N759" s="125"/>
      <c r="O759" s="125"/>
      <c r="P759" s="124"/>
      <c r="Q759" s="21"/>
      <c r="R759" s="21"/>
      <c r="S759" s="22"/>
      <c r="T759" s="21"/>
      <c r="U759" s="21"/>
      <c r="V759" s="22"/>
      <c r="W759" s="23"/>
      <c r="X759" s="23"/>
      <c r="Y759" s="24"/>
      <c r="Z759" s="25">
        <f t="shared" si="68"/>
        <v>0</v>
      </c>
      <c r="AA759" s="25">
        <f t="shared" si="69"/>
        <v>75086.600000000006</v>
      </c>
      <c r="AB759" s="26"/>
      <c r="AC759" s="26"/>
      <c r="AD759" s="26"/>
      <c r="AE759" s="26"/>
      <c r="AF759" s="27"/>
      <c r="AG759" s="26"/>
      <c r="AH759" s="26"/>
      <c r="AI759" s="26"/>
      <c r="AJ759" s="26"/>
      <c r="AK759" s="26"/>
      <c r="AL759" s="26"/>
    </row>
    <row r="760" spans="1:38" ht="14" x14ac:dyDescent="0.25">
      <c r="A760" s="174" t="str">
        <f t="shared" si="62"/>
        <v>[提取结果.xlsx]02-关联交易等事项统计表-纺织公司-2内部关联交易</v>
      </c>
      <c r="B760" s="11">
        <v>757</v>
      </c>
      <c r="C760" s="120" t="str">
        <f t="shared" si="63"/>
        <v>2级-3级</v>
      </c>
      <c r="D760" s="120" t="s">
        <v>29</v>
      </c>
      <c r="E760" s="120" t="s">
        <v>55</v>
      </c>
      <c r="F760" s="120" t="s">
        <v>33</v>
      </c>
      <c r="G760" s="120" t="s">
        <v>332</v>
      </c>
      <c r="H760" s="122" t="s">
        <v>99</v>
      </c>
      <c r="I760" s="122" t="s">
        <v>546</v>
      </c>
      <c r="J760" s="124">
        <v>999541.42</v>
      </c>
      <c r="K760" s="122"/>
      <c r="L760" s="122"/>
      <c r="M760" s="124"/>
      <c r="N760" s="125"/>
      <c r="O760" s="126"/>
      <c r="P760" s="124"/>
      <c r="Q760" s="21"/>
      <c r="R760" s="21"/>
      <c r="S760" s="22"/>
      <c r="T760" s="21"/>
      <c r="U760" s="21"/>
      <c r="V760" s="22"/>
      <c r="W760" s="23"/>
      <c r="X760" s="23"/>
      <c r="Y760" s="24"/>
      <c r="Z760" s="25">
        <f t="shared" si="68"/>
        <v>999541.42</v>
      </c>
      <c r="AA760" s="25">
        <f t="shared" si="69"/>
        <v>0</v>
      </c>
      <c r="AB760" s="26"/>
      <c r="AC760" s="26"/>
      <c r="AD760" s="26"/>
      <c r="AE760" s="26"/>
      <c r="AF760" s="27"/>
      <c r="AG760" s="26"/>
      <c r="AH760" s="26"/>
      <c r="AI760" s="26"/>
      <c r="AJ760" s="26"/>
      <c r="AK760" s="26"/>
      <c r="AL760" s="26"/>
    </row>
    <row r="761" spans="1:38" ht="14" x14ac:dyDescent="0.25">
      <c r="A761" s="174" t="str">
        <f t="shared" si="62"/>
        <v>[提取结果.xlsx]02-关联交易等事项统计表-纺织公司-2内部关联交易</v>
      </c>
      <c r="B761" s="11">
        <v>758</v>
      </c>
      <c r="C761" s="120" t="str">
        <f t="shared" si="63"/>
        <v>2级-3级</v>
      </c>
      <c r="D761" s="120" t="s">
        <v>29</v>
      </c>
      <c r="E761" s="120" t="s">
        <v>55</v>
      </c>
      <c r="F761" s="120" t="s">
        <v>33</v>
      </c>
      <c r="G761" s="120" t="s">
        <v>354</v>
      </c>
      <c r="H761" s="122" t="s">
        <v>99</v>
      </c>
      <c r="I761" s="122" t="s">
        <v>545</v>
      </c>
      <c r="J761" s="127">
        <v>34658.83</v>
      </c>
      <c r="K761" s="122"/>
      <c r="L761" s="122"/>
      <c r="M761" s="124"/>
      <c r="N761" s="125"/>
      <c r="O761" s="126"/>
      <c r="P761" s="124"/>
      <c r="Q761" s="21"/>
      <c r="R761" s="21"/>
      <c r="S761" s="22"/>
      <c r="T761" s="21"/>
      <c r="U761" s="21"/>
      <c r="V761" s="22"/>
      <c r="W761" s="23"/>
      <c r="X761" s="23"/>
      <c r="Y761" s="24"/>
      <c r="Z761" s="25">
        <f t="shared" si="68"/>
        <v>34658.83</v>
      </c>
      <c r="AA761" s="25">
        <f t="shared" si="69"/>
        <v>0</v>
      </c>
      <c r="AB761" s="26"/>
      <c r="AC761" s="26"/>
      <c r="AD761" s="26"/>
      <c r="AE761" s="26"/>
      <c r="AF761" s="27"/>
      <c r="AG761" s="26"/>
      <c r="AH761" s="26"/>
      <c r="AI761" s="26"/>
      <c r="AJ761" s="26"/>
      <c r="AK761" s="26"/>
      <c r="AL761" s="26"/>
    </row>
    <row r="762" spans="1:38" ht="14" x14ac:dyDescent="0.25">
      <c r="A762" s="174" t="str">
        <f t="shared" si="62"/>
        <v>[提取结果.xlsx]02-关联交易等事项统计表-纺织公司-2内部关联交易</v>
      </c>
      <c r="B762" s="11">
        <v>759</v>
      </c>
      <c r="C762" s="120" t="str">
        <f t="shared" si="63"/>
        <v>2级-3级</v>
      </c>
      <c r="D762" s="120" t="s">
        <v>29</v>
      </c>
      <c r="E762" s="120" t="s">
        <v>55</v>
      </c>
      <c r="F762" s="120" t="s">
        <v>33</v>
      </c>
      <c r="G762" s="120" t="s">
        <v>354</v>
      </c>
      <c r="H762" s="122" t="s">
        <v>99</v>
      </c>
      <c r="I762" s="121" t="s">
        <v>32</v>
      </c>
      <c r="J762" s="127">
        <v>241666.68</v>
      </c>
      <c r="K762" s="122"/>
      <c r="L762" s="122"/>
      <c r="M762" s="124"/>
      <c r="N762" s="125"/>
      <c r="O762" s="125"/>
      <c r="P762" s="124"/>
      <c r="Q762" s="21"/>
      <c r="R762" s="21"/>
      <c r="S762" s="22"/>
      <c r="T762" s="21"/>
      <c r="U762" s="21"/>
      <c r="V762" s="22"/>
      <c r="W762" s="23"/>
      <c r="X762" s="23"/>
      <c r="Y762" s="24"/>
      <c r="Z762" s="25">
        <f t="shared" si="68"/>
        <v>241666.68</v>
      </c>
      <c r="AA762" s="25">
        <f t="shared" si="69"/>
        <v>0</v>
      </c>
      <c r="AB762" s="26"/>
      <c r="AC762" s="26"/>
      <c r="AD762" s="26"/>
      <c r="AE762" s="26"/>
      <c r="AF762" s="27"/>
      <c r="AG762" s="26"/>
      <c r="AH762" s="26"/>
      <c r="AI762" s="26"/>
      <c r="AJ762" s="26"/>
      <c r="AK762" s="26"/>
      <c r="AL762" s="26"/>
    </row>
    <row r="763" spans="1:38" ht="28" x14ac:dyDescent="0.25">
      <c r="A763" s="174" t="str">
        <f t="shared" si="62"/>
        <v>[提取结果.xlsx]02-关联交易等事项统计表-纺织公司-2内部关联交易</v>
      </c>
      <c r="B763" s="11">
        <v>760</v>
      </c>
      <c r="C763" s="120" t="str">
        <f t="shared" si="63"/>
        <v>2级-3级</v>
      </c>
      <c r="D763" s="120" t="s">
        <v>29</v>
      </c>
      <c r="E763" s="120" t="s">
        <v>55</v>
      </c>
      <c r="F763" s="120" t="s">
        <v>33</v>
      </c>
      <c r="G763" s="120" t="s">
        <v>346</v>
      </c>
      <c r="H763" s="122" t="s">
        <v>99</v>
      </c>
      <c r="I763" s="121" t="s">
        <v>548</v>
      </c>
      <c r="J763" s="127">
        <v>1711926.21</v>
      </c>
      <c r="K763" s="122"/>
      <c r="L763" s="122"/>
      <c r="M763" s="124"/>
      <c r="N763" s="125"/>
      <c r="O763" s="125"/>
      <c r="P763" s="124"/>
      <c r="Q763" s="21"/>
      <c r="R763" s="21"/>
      <c r="S763" s="22"/>
      <c r="T763" s="21"/>
      <c r="U763" s="21"/>
      <c r="V763" s="22"/>
      <c r="W763" s="23"/>
      <c r="X763" s="23"/>
      <c r="Y763" s="24"/>
      <c r="Z763" s="25">
        <f t="shared" si="68"/>
        <v>1711926.21</v>
      </c>
      <c r="AA763" s="25">
        <f t="shared" si="69"/>
        <v>0</v>
      </c>
      <c r="AB763" s="26"/>
      <c r="AC763" s="26"/>
      <c r="AD763" s="26"/>
      <c r="AE763" s="26"/>
      <c r="AF763" s="27"/>
      <c r="AG763" s="26"/>
      <c r="AH763" s="26"/>
      <c r="AI763" s="26"/>
      <c r="AJ763" s="26"/>
      <c r="AK763" s="26"/>
      <c r="AL763" s="26"/>
    </row>
    <row r="764" spans="1:38" ht="14" x14ac:dyDescent="0.25">
      <c r="A764" s="174" t="str">
        <f t="shared" si="62"/>
        <v>[提取结果.xlsx]02-关联交易等事项统计表-纺织公司-2内部关联交易</v>
      </c>
      <c r="B764" s="11">
        <v>761</v>
      </c>
      <c r="C764" s="120" t="str">
        <f t="shared" si="63"/>
        <v>2级-3级</v>
      </c>
      <c r="D764" s="120" t="s">
        <v>29</v>
      </c>
      <c r="E764" s="120" t="s">
        <v>55</v>
      </c>
      <c r="F764" s="120" t="s">
        <v>33</v>
      </c>
      <c r="G764" s="120" t="s">
        <v>345</v>
      </c>
      <c r="H764" s="122" t="s">
        <v>99</v>
      </c>
      <c r="I764" s="122" t="s">
        <v>545</v>
      </c>
      <c r="J764" s="124">
        <v>308883.39</v>
      </c>
      <c r="K764" s="122"/>
      <c r="L764" s="122"/>
      <c r="M764" s="124"/>
      <c r="N764" s="125"/>
      <c r="O764" s="125"/>
      <c r="P764" s="124"/>
      <c r="Q764" s="21"/>
      <c r="R764" s="21"/>
      <c r="S764" s="22"/>
      <c r="T764" s="21"/>
      <c r="U764" s="21"/>
      <c r="V764" s="22"/>
      <c r="W764" s="23"/>
      <c r="X764" s="23"/>
      <c r="Y764" s="24"/>
      <c r="Z764" s="25">
        <f t="shared" si="68"/>
        <v>308883.39</v>
      </c>
      <c r="AA764" s="25">
        <f t="shared" si="69"/>
        <v>0</v>
      </c>
      <c r="AB764" s="26"/>
      <c r="AC764" s="26"/>
      <c r="AD764" s="26"/>
      <c r="AE764" s="26"/>
      <c r="AF764" s="27"/>
      <c r="AG764" s="26"/>
      <c r="AH764" s="26"/>
      <c r="AI764" s="26"/>
      <c r="AJ764" s="26"/>
      <c r="AK764" s="26"/>
      <c r="AL764" s="26"/>
    </row>
    <row r="765" spans="1:38" ht="14" x14ac:dyDescent="0.25">
      <c r="A765" s="174" t="str">
        <f t="shared" si="62"/>
        <v>[提取结果.xlsx]02-关联交易等事项统计表-纺织公司-2内部关联交易</v>
      </c>
      <c r="B765" s="11">
        <v>762</v>
      </c>
      <c r="C765" s="120" t="str">
        <f t="shared" si="63"/>
        <v>2级-3级</v>
      </c>
      <c r="D765" s="120" t="s">
        <v>29</v>
      </c>
      <c r="E765" s="120" t="s">
        <v>55</v>
      </c>
      <c r="F765" s="120" t="s">
        <v>33</v>
      </c>
      <c r="G765" s="120" t="s">
        <v>345</v>
      </c>
      <c r="H765" s="181"/>
      <c r="I765" s="181"/>
      <c r="J765" s="135"/>
      <c r="K765" s="122" t="s">
        <v>68</v>
      </c>
      <c r="L765" s="121" t="s">
        <v>530</v>
      </c>
      <c r="M765" s="127">
        <v>450575</v>
      </c>
      <c r="N765" s="125"/>
      <c r="O765" s="125"/>
      <c r="P765" s="124"/>
      <c r="Q765" s="21"/>
      <c r="R765" s="21"/>
      <c r="S765" s="22"/>
      <c r="T765" s="21"/>
      <c r="U765" s="21"/>
      <c r="V765" s="22"/>
      <c r="W765" s="23"/>
      <c r="X765" s="23"/>
      <c r="Y765" s="24"/>
      <c r="Z765" s="25">
        <f>ROUND(M765-V765-Y765,2)</f>
        <v>450575</v>
      </c>
      <c r="AA765" s="25" t="e">
        <f>ROUND(#REF!+P765-S765,2)</f>
        <v>#REF!</v>
      </c>
      <c r="AB765" s="26"/>
      <c r="AC765" s="26"/>
      <c r="AD765" s="26"/>
      <c r="AE765" s="26"/>
      <c r="AF765" s="27"/>
      <c r="AG765" s="26"/>
      <c r="AH765" s="26"/>
      <c r="AI765" s="26"/>
      <c r="AJ765" s="26"/>
      <c r="AK765" s="26"/>
      <c r="AL765" s="26"/>
    </row>
    <row r="766" spans="1:38" ht="14" x14ac:dyDescent="0.25">
      <c r="A766" s="174" t="str">
        <f t="shared" si="62"/>
        <v>[提取结果.xlsx]02-关联交易等事项统计表-纺织公司-2内部关联交易</v>
      </c>
      <c r="B766" s="11">
        <v>763</v>
      </c>
      <c r="C766" s="120" t="str">
        <f t="shared" si="63"/>
        <v>3级-3级</v>
      </c>
      <c r="D766" s="120" t="s">
        <v>33</v>
      </c>
      <c r="E766" s="120" t="s">
        <v>498</v>
      </c>
      <c r="F766" s="120" t="s">
        <v>33</v>
      </c>
      <c r="G766" s="120" t="s">
        <v>336</v>
      </c>
      <c r="H766" s="122" t="s">
        <v>164</v>
      </c>
      <c r="I766" s="122"/>
      <c r="J766" s="124"/>
      <c r="K766" s="136">
        <v>2639386.69</v>
      </c>
      <c r="L766" s="122" t="s">
        <v>122</v>
      </c>
      <c r="M766" s="124"/>
      <c r="N766" s="125"/>
      <c r="O766" s="126"/>
      <c r="P766" s="124"/>
      <c r="Q766" s="66"/>
      <c r="R766" s="66"/>
      <c r="S766" s="67"/>
      <c r="T766" s="66"/>
      <c r="U766" s="66"/>
      <c r="V766" s="67"/>
      <c r="W766" s="68"/>
      <c r="X766" s="68"/>
      <c r="Y766" s="69"/>
      <c r="Z766" s="70">
        <f t="shared" ref="Z766:Z829" si="70">ROUND(J766-V766-Y766,2)</f>
        <v>0</v>
      </c>
      <c r="AA766" s="70">
        <f t="shared" ref="AA766:AA829" si="71">ROUND(M766+P766-S766,2)</f>
        <v>0</v>
      </c>
      <c r="AB766" s="71"/>
      <c r="AC766" s="71"/>
      <c r="AD766" s="71"/>
      <c r="AE766" s="71"/>
      <c r="AF766" s="72"/>
      <c r="AG766" s="71"/>
      <c r="AH766" s="71"/>
      <c r="AI766" s="71"/>
      <c r="AJ766" s="71"/>
      <c r="AK766" s="71"/>
      <c r="AL766" s="71"/>
    </row>
    <row r="767" spans="1:38" ht="14" x14ac:dyDescent="0.25">
      <c r="A767" s="174" t="str">
        <f t="shared" si="62"/>
        <v>[提取结果.xlsx]02-关联交易等事项统计表-纺织公司-2内部关联交易</v>
      </c>
      <c r="B767" s="11">
        <v>764</v>
      </c>
      <c r="C767" s="120" t="str">
        <f t="shared" si="63"/>
        <v>3级-2级</v>
      </c>
      <c r="D767" s="120" t="s">
        <v>33</v>
      </c>
      <c r="E767" s="120" t="s">
        <v>498</v>
      </c>
      <c r="F767" s="120" t="s">
        <v>29</v>
      </c>
      <c r="G767" s="120" t="s">
        <v>184</v>
      </c>
      <c r="H767" s="122" t="s">
        <v>60</v>
      </c>
      <c r="I767" s="122"/>
      <c r="J767" s="124"/>
      <c r="K767" s="137">
        <v>76004.17</v>
      </c>
      <c r="L767" s="122" t="s">
        <v>552</v>
      </c>
      <c r="M767" s="124"/>
      <c r="N767" s="125"/>
      <c r="O767" s="126"/>
      <c r="P767" s="124"/>
      <c r="Q767" s="66"/>
      <c r="R767" s="66"/>
      <c r="S767" s="67"/>
      <c r="T767" s="66"/>
      <c r="U767" s="66"/>
      <c r="V767" s="67"/>
      <c r="W767" s="68"/>
      <c r="X767" s="68"/>
      <c r="Y767" s="69"/>
      <c r="Z767" s="70">
        <f t="shared" si="70"/>
        <v>0</v>
      </c>
      <c r="AA767" s="70">
        <f t="shared" si="71"/>
        <v>0</v>
      </c>
      <c r="AB767" s="71"/>
      <c r="AC767" s="71"/>
      <c r="AD767" s="71"/>
      <c r="AE767" s="71"/>
      <c r="AF767" s="72"/>
      <c r="AG767" s="71"/>
      <c r="AH767" s="71"/>
      <c r="AI767" s="71"/>
      <c r="AJ767" s="71"/>
      <c r="AK767" s="71"/>
      <c r="AL767" s="71"/>
    </row>
    <row r="768" spans="1:38" ht="14" x14ac:dyDescent="0.25">
      <c r="A768" s="174" t="str">
        <f t="shared" si="62"/>
        <v>[提取结果.xlsx]02-关联交易等事项统计表-纺织公司-2内部关联交易</v>
      </c>
      <c r="B768" s="11">
        <v>765</v>
      </c>
      <c r="C768" s="120" t="str">
        <f t="shared" si="63"/>
        <v>3级-2级</v>
      </c>
      <c r="D768" s="120" t="s">
        <v>33</v>
      </c>
      <c r="E768" s="120" t="s">
        <v>498</v>
      </c>
      <c r="F768" s="120" t="s">
        <v>29</v>
      </c>
      <c r="G768" s="120" t="s">
        <v>184</v>
      </c>
      <c r="H768" s="122" t="s">
        <v>60</v>
      </c>
      <c r="I768" s="122" t="s">
        <v>553</v>
      </c>
      <c r="J768" s="138">
        <v>95775.16</v>
      </c>
      <c r="K768" s="137"/>
      <c r="L768" s="122"/>
      <c r="M768" s="124"/>
      <c r="N768" s="125"/>
      <c r="O768" s="126"/>
      <c r="P768" s="124"/>
      <c r="Q768" s="66"/>
      <c r="R768" s="66"/>
      <c r="S768" s="67"/>
      <c r="T768" s="66"/>
      <c r="U768" s="66"/>
      <c r="V768" s="67"/>
      <c r="W768" s="68"/>
      <c r="X768" s="68"/>
      <c r="Y768" s="69"/>
      <c r="Z768" s="70">
        <f t="shared" si="70"/>
        <v>95775.16</v>
      </c>
      <c r="AA768" s="70">
        <f t="shared" si="71"/>
        <v>0</v>
      </c>
      <c r="AB768" s="71"/>
      <c r="AC768" s="71"/>
      <c r="AD768" s="71"/>
      <c r="AE768" s="71"/>
      <c r="AF768" s="72"/>
      <c r="AG768" s="71"/>
      <c r="AH768" s="71"/>
      <c r="AI768" s="71"/>
      <c r="AJ768" s="71"/>
      <c r="AK768" s="71"/>
      <c r="AL768" s="71"/>
    </row>
    <row r="769" spans="1:38" ht="14" x14ac:dyDescent="0.25">
      <c r="A769" s="174" t="str">
        <f t="shared" si="62"/>
        <v>[提取结果.xlsx]02-关联交易等事项统计表-纺织公司-2内部关联交易</v>
      </c>
      <c r="B769" s="11">
        <v>766</v>
      </c>
      <c r="C769" s="120" t="str">
        <f t="shared" si="63"/>
        <v>3级-2级</v>
      </c>
      <c r="D769" s="120" t="s">
        <v>33</v>
      </c>
      <c r="E769" s="120" t="s">
        <v>498</v>
      </c>
      <c r="F769" s="120" t="s">
        <v>29</v>
      </c>
      <c r="G769" s="120" t="s">
        <v>46</v>
      </c>
      <c r="H769" s="122" t="s">
        <v>144</v>
      </c>
      <c r="I769" s="122" t="s">
        <v>554</v>
      </c>
      <c r="J769" s="124">
        <v>1154.8699999999999</v>
      </c>
      <c r="K769" s="122"/>
      <c r="L769" s="122"/>
      <c r="M769" s="124"/>
      <c r="N769" s="125"/>
      <c r="O769" s="126"/>
      <c r="P769" s="124"/>
      <c r="Q769" s="66"/>
      <c r="R769" s="66"/>
      <c r="S769" s="67"/>
      <c r="T769" s="66"/>
      <c r="U769" s="66"/>
      <c r="V769" s="67"/>
      <c r="W769" s="68"/>
      <c r="X769" s="68"/>
      <c r="Y769" s="69"/>
      <c r="Z769" s="70">
        <f t="shared" si="70"/>
        <v>1154.8699999999999</v>
      </c>
      <c r="AA769" s="70">
        <f t="shared" si="71"/>
        <v>0</v>
      </c>
      <c r="AB769" s="71"/>
      <c r="AC769" s="71"/>
      <c r="AD769" s="71"/>
      <c r="AE769" s="71"/>
      <c r="AF769" s="72"/>
      <c r="AG769" s="71"/>
      <c r="AH769" s="71"/>
      <c r="AI769" s="71"/>
      <c r="AJ769" s="71"/>
      <c r="AK769" s="71"/>
      <c r="AL769" s="71"/>
    </row>
    <row r="770" spans="1:38" ht="14" x14ac:dyDescent="0.25">
      <c r="A770" s="174" t="str">
        <f t="shared" si="62"/>
        <v>[提取结果.xlsx]02-关联交易等事项统计表-纺织公司-2内部关联交易</v>
      </c>
      <c r="B770" s="11">
        <v>767</v>
      </c>
      <c r="C770" s="120" t="str">
        <f t="shared" si="63"/>
        <v>3级-3级</v>
      </c>
      <c r="D770" s="120" t="s">
        <v>33</v>
      </c>
      <c r="E770" s="120" t="s">
        <v>498</v>
      </c>
      <c r="F770" s="120" t="s">
        <v>33</v>
      </c>
      <c r="G770" s="120" t="s">
        <v>117</v>
      </c>
      <c r="H770" s="122"/>
      <c r="I770" s="122"/>
      <c r="J770" s="124"/>
      <c r="K770" s="137">
        <v>55</v>
      </c>
      <c r="L770" s="122" t="s">
        <v>555</v>
      </c>
      <c r="M770" s="124"/>
      <c r="N770" s="125"/>
      <c r="O770" s="125"/>
      <c r="P770" s="124"/>
      <c r="Q770" s="66"/>
      <c r="R770" s="66"/>
      <c r="S770" s="67"/>
      <c r="T770" s="66"/>
      <c r="U770" s="66"/>
      <c r="V770" s="67"/>
      <c r="W770" s="68"/>
      <c r="X770" s="68"/>
      <c r="Y770" s="69"/>
      <c r="Z770" s="70">
        <f t="shared" si="70"/>
        <v>0</v>
      </c>
      <c r="AA770" s="70">
        <f t="shared" si="71"/>
        <v>0</v>
      </c>
      <c r="AB770" s="71"/>
      <c r="AC770" s="71"/>
      <c r="AD770" s="71"/>
      <c r="AE770" s="71"/>
      <c r="AF770" s="72"/>
      <c r="AG770" s="71"/>
      <c r="AH770" s="71"/>
      <c r="AI770" s="71"/>
      <c r="AJ770" s="71"/>
      <c r="AK770" s="71"/>
      <c r="AL770" s="71"/>
    </row>
    <row r="771" spans="1:38" ht="14" x14ac:dyDescent="0.25">
      <c r="A771" s="174" t="str">
        <f t="shared" si="62"/>
        <v>[提取结果.xlsx]02-关联交易等事项统计表-纺织公司-2内部关联交易</v>
      </c>
      <c r="B771" s="11">
        <v>768</v>
      </c>
      <c r="C771" s="120" t="str">
        <f t="shared" si="63"/>
        <v>3级-2级</v>
      </c>
      <c r="D771" s="120" t="s">
        <v>33</v>
      </c>
      <c r="E771" s="120" t="s">
        <v>498</v>
      </c>
      <c r="F771" s="120" t="s">
        <v>29</v>
      </c>
      <c r="G771" s="120" t="s">
        <v>46</v>
      </c>
      <c r="H771" s="122"/>
      <c r="I771" s="122"/>
      <c r="J771" s="124"/>
      <c r="K771" s="137">
        <v>152</v>
      </c>
      <c r="L771" s="122" t="s">
        <v>555</v>
      </c>
      <c r="M771" s="124"/>
      <c r="N771" s="125"/>
      <c r="O771" s="125"/>
      <c r="P771" s="124"/>
      <c r="Q771" s="66"/>
      <c r="R771" s="66"/>
      <c r="S771" s="67"/>
      <c r="T771" s="66"/>
      <c r="U771" s="66"/>
      <c r="V771" s="67"/>
      <c r="W771" s="68"/>
      <c r="X771" s="68"/>
      <c r="Y771" s="69"/>
      <c r="Z771" s="70">
        <f t="shared" si="70"/>
        <v>0</v>
      </c>
      <c r="AA771" s="70">
        <f t="shared" si="71"/>
        <v>0</v>
      </c>
      <c r="AB771" s="71"/>
      <c r="AC771" s="71"/>
      <c r="AD771" s="71"/>
      <c r="AE771" s="71"/>
      <c r="AF771" s="72"/>
      <c r="AG771" s="71"/>
      <c r="AH771" s="71"/>
      <c r="AI771" s="71"/>
      <c r="AJ771" s="71"/>
      <c r="AK771" s="71"/>
      <c r="AL771" s="71"/>
    </row>
    <row r="772" spans="1:38" ht="14" x14ac:dyDescent="0.25">
      <c r="A772" s="174" t="str">
        <f t="shared" si="62"/>
        <v>[提取结果.xlsx]02-关联交易等事项统计表-纺织公司-2内部关联交易</v>
      </c>
      <c r="B772" s="11">
        <v>769</v>
      </c>
      <c r="C772" s="120" t="str">
        <f t="shared" si="63"/>
        <v>3级-3级</v>
      </c>
      <c r="D772" s="120" t="s">
        <v>33</v>
      </c>
      <c r="E772" s="120" t="s">
        <v>498</v>
      </c>
      <c r="F772" s="120" t="s">
        <v>33</v>
      </c>
      <c r="G772" s="120" t="s">
        <v>146</v>
      </c>
      <c r="H772" s="122"/>
      <c r="I772" s="122"/>
      <c r="J772" s="124"/>
      <c r="K772" s="137">
        <v>183</v>
      </c>
      <c r="L772" s="122" t="s">
        <v>555</v>
      </c>
      <c r="M772" s="124"/>
      <c r="N772" s="125"/>
      <c r="O772" s="125"/>
      <c r="P772" s="124"/>
      <c r="Q772" s="66"/>
      <c r="R772" s="66"/>
      <c r="S772" s="67"/>
      <c r="T772" s="66"/>
      <c r="U772" s="66"/>
      <c r="V772" s="67"/>
      <c r="W772" s="68"/>
      <c r="X772" s="68"/>
      <c r="Y772" s="69"/>
      <c r="Z772" s="70">
        <f t="shared" si="70"/>
        <v>0</v>
      </c>
      <c r="AA772" s="70">
        <f t="shared" si="71"/>
        <v>0</v>
      </c>
      <c r="AB772" s="71"/>
      <c r="AC772" s="71"/>
      <c r="AD772" s="71"/>
      <c r="AE772" s="71"/>
      <c r="AF772" s="72"/>
      <c r="AG772" s="71"/>
      <c r="AH772" s="71"/>
      <c r="AI772" s="71"/>
      <c r="AJ772" s="71"/>
      <c r="AK772" s="71"/>
      <c r="AL772" s="71"/>
    </row>
    <row r="773" spans="1:38" ht="14" x14ac:dyDescent="0.25">
      <c r="A773" s="174" t="str">
        <f t="shared" si="62"/>
        <v>[提取结果.xlsx]02-关联交易等事项统计表-纺织公司-2内部关联交易</v>
      </c>
      <c r="B773" s="11">
        <v>770</v>
      </c>
      <c r="C773" s="120" t="str">
        <f t="shared" si="63"/>
        <v>3级-3级</v>
      </c>
      <c r="D773" s="120" t="s">
        <v>33</v>
      </c>
      <c r="E773" s="120" t="s">
        <v>498</v>
      </c>
      <c r="F773" s="120" t="s">
        <v>33</v>
      </c>
      <c r="G773" s="120" t="s">
        <v>440</v>
      </c>
      <c r="H773" s="122"/>
      <c r="I773" s="122"/>
      <c r="J773" s="124"/>
      <c r="K773" s="137">
        <v>70</v>
      </c>
      <c r="L773" s="122" t="s">
        <v>555</v>
      </c>
      <c r="M773" s="124"/>
      <c r="N773" s="125"/>
      <c r="O773" s="125"/>
      <c r="P773" s="124"/>
      <c r="Q773" s="66"/>
      <c r="R773" s="66"/>
      <c r="S773" s="67"/>
      <c r="T773" s="66"/>
      <c r="U773" s="66"/>
      <c r="V773" s="67"/>
      <c r="W773" s="68"/>
      <c r="X773" s="68"/>
      <c r="Y773" s="69"/>
      <c r="Z773" s="70">
        <f t="shared" si="70"/>
        <v>0</v>
      </c>
      <c r="AA773" s="70">
        <f t="shared" si="71"/>
        <v>0</v>
      </c>
      <c r="AB773" s="71"/>
      <c r="AC773" s="71"/>
      <c r="AD773" s="71"/>
      <c r="AE773" s="71"/>
      <c r="AF773" s="72"/>
      <c r="AG773" s="71"/>
      <c r="AH773" s="71"/>
      <c r="AI773" s="71"/>
      <c r="AJ773" s="71"/>
      <c r="AK773" s="71"/>
      <c r="AL773" s="71"/>
    </row>
    <row r="774" spans="1:38" ht="14" x14ac:dyDescent="0.25">
      <c r="A774" s="174" t="str">
        <f t="shared" si="62"/>
        <v>[提取结果.xlsx]02-关联交易等事项统计表-纺织公司-2内部关联交易</v>
      </c>
      <c r="B774" s="11">
        <v>771</v>
      </c>
      <c r="C774" s="120" t="str">
        <f t="shared" si="63"/>
        <v>3级-3级</v>
      </c>
      <c r="D774" s="120" t="s">
        <v>33</v>
      </c>
      <c r="E774" s="120" t="s">
        <v>498</v>
      </c>
      <c r="F774" s="120" t="s">
        <v>33</v>
      </c>
      <c r="G774" s="120" t="s">
        <v>436</v>
      </c>
      <c r="H774" s="122"/>
      <c r="I774" s="122"/>
      <c r="J774" s="124"/>
      <c r="K774" s="137">
        <v>55</v>
      </c>
      <c r="L774" s="122" t="s">
        <v>555</v>
      </c>
      <c r="M774" s="124"/>
      <c r="N774" s="125"/>
      <c r="O774" s="125"/>
      <c r="P774" s="124"/>
      <c r="Q774" s="66"/>
      <c r="R774" s="66"/>
      <c r="S774" s="67"/>
      <c r="T774" s="66"/>
      <c r="U774" s="66"/>
      <c r="V774" s="67"/>
      <c r="W774" s="68"/>
      <c r="X774" s="68"/>
      <c r="Y774" s="69"/>
      <c r="Z774" s="70">
        <f t="shared" si="70"/>
        <v>0</v>
      </c>
      <c r="AA774" s="70">
        <f t="shared" si="71"/>
        <v>0</v>
      </c>
      <c r="AB774" s="71"/>
      <c r="AC774" s="71"/>
      <c r="AD774" s="71"/>
      <c r="AE774" s="71"/>
      <c r="AF774" s="72"/>
      <c r="AG774" s="71"/>
      <c r="AH774" s="71"/>
      <c r="AI774" s="71"/>
      <c r="AJ774" s="71"/>
      <c r="AK774" s="71"/>
      <c r="AL774" s="71"/>
    </row>
    <row r="775" spans="1:38" ht="14" x14ac:dyDescent="0.25">
      <c r="A775" s="174" t="str">
        <f t="shared" si="62"/>
        <v>[提取结果.xlsx]02-关联交易等事项统计表-纺织公司-2内部关联交易</v>
      </c>
      <c r="B775" s="11">
        <v>772</v>
      </c>
      <c r="C775" s="120" t="str">
        <f>TEXT(D776,"000")&amp;"-"&amp;TEXT(F776,"000")</f>
        <v>3级-3级</v>
      </c>
      <c r="D775" s="120" t="s">
        <v>33</v>
      </c>
      <c r="E775" s="120" t="s">
        <v>498</v>
      </c>
      <c r="F775" s="120" t="s">
        <v>33</v>
      </c>
      <c r="G775" s="120" t="s">
        <v>48</v>
      </c>
      <c r="H775" s="122"/>
      <c r="I775" s="122"/>
      <c r="J775" s="124"/>
      <c r="K775" s="137">
        <v>132</v>
      </c>
      <c r="L775" s="122" t="s">
        <v>555</v>
      </c>
      <c r="M775" s="124"/>
      <c r="N775" s="125"/>
      <c r="O775" s="125"/>
      <c r="P775" s="124"/>
      <c r="Q775" s="66"/>
      <c r="R775" s="66"/>
      <c r="S775" s="67"/>
      <c r="T775" s="66"/>
      <c r="U775" s="66"/>
      <c r="V775" s="67"/>
      <c r="W775" s="68"/>
      <c r="X775" s="68"/>
      <c r="Y775" s="69"/>
      <c r="Z775" s="70">
        <f t="shared" si="70"/>
        <v>0</v>
      </c>
      <c r="AA775" s="70">
        <f t="shared" si="71"/>
        <v>0</v>
      </c>
      <c r="AB775" s="71"/>
      <c r="AC775" s="71"/>
      <c r="AD775" s="71"/>
      <c r="AE775" s="71"/>
      <c r="AF775" s="72"/>
      <c r="AG775" s="71"/>
      <c r="AH775" s="71"/>
      <c r="AI775" s="71"/>
      <c r="AJ775" s="71"/>
      <c r="AK775" s="71"/>
      <c r="AL775" s="71"/>
    </row>
    <row r="776" spans="1:38" ht="14" x14ac:dyDescent="0.25">
      <c r="A776" s="174" t="str">
        <f t="shared" si="62"/>
        <v>[提取结果.xlsx]02-关联交易等事项统计表-纺织公司-2内部关联交易</v>
      </c>
      <c r="B776" s="11">
        <v>773</v>
      </c>
      <c r="C776" s="120" t="e">
        <f>TEXT(#REF!,"000")&amp;"-"&amp;TEXT(#REF!,"000")</f>
        <v>#REF!</v>
      </c>
      <c r="D776" s="120" t="s">
        <v>33</v>
      </c>
      <c r="E776" s="120" t="s">
        <v>498</v>
      </c>
      <c r="F776" s="120" t="s">
        <v>33</v>
      </c>
      <c r="G776" s="120" t="s">
        <v>146</v>
      </c>
      <c r="H776" s="122"/>
      <c r="I776" s="122"/>
      <c r="J776" s="124"/>
      <c r="K776" s="137">
        <v>2268</v>
      </c>
      <c r="L776" s="122" t="s">
        <v>555</v>
      </c>
      <c r="M776" s="124"/>
      <c r="N776" s="125"/>
      <c r="O776" s="125"/>
      <c r="P776" s="124"/>
      <c r="Q776" s="66"/>
      <c r="R776" s="66"/>
      <c r="S776" s="67"/>
      <c r="T776" s="66"/>
      <c r="U776" s="66"/>
      <c r="V776" s="67"/>
      <c r="W776" s="68"/>
      <c r="X776" s="68"/>
      <c r="Y776" s="69"/>
      <c r="Z776" s="70">
        <f t="shared" si="70"/>
        <v>0</v>
      </c>
      <c r="AA776" s="70">
        <f t="shared" si="71"/>
        <v>0</v>
      </c>
      <c r="AB776" s="71"/>
      <c r="AC776" s="71"/>
      <c r="AD776" s="71"/>
      <c r="AE776" s="71"/>
      <c r="AF776" s="72"/>
      <c r="AG776" s="71"/>
      <c r="AH776" s="71"/>
      <c r="AI776" s="71"/>
      <c r="AJ776" s="71"/>
      <c r="AK776" s="71"/>
      <c r="AL776" s="71"/>
    </row>
    <row r="777" spans="1:38" ht="14" x14ac:dyDescent="0.25">
      <c r="A777" s="174" t="str">
        <f t="shared" si="62"/>
        <v>[提取结果.xlsx]02-关联交易等事项统计表-纺织公司-2内部关联交易</v>
      </c>
      <c r="B777" s="11">
        <v>774</v>
      </c>
      <c r="C777" s="120" t="str">
        <f t="shared" ref="C777:C840" si="72">TEXT(D777,"000")&amp;"-"&amp;TEXT(F777,"000")</f>
        <v>3级-3级</v>
      </c>
      <c r="D777" s="120" t="s">
        <v>33</v>
      </c>
      <c r="E777" s="120" t="s">
        <v>498</v>
      </c>
      <c r="F777" s="120" t="s">
        <v>33</v>
      </c>
      <c r="G777" s="120" t="s">
        <v>146</v>
      </c>
      <c r="H777" s="122"/>
      <c r="I777" s="122"/>
      <c r="J777" s="124"/>
      <c r="K777" s="137">
        <v>600</v>
      </c>
      <c r="L777" s="122" t="s">
        <v>555</v>
      </c>
      <c r="M777" s="124"/>
      <c r="N777" s="125"/>
      <c r="O777" s="125"/>
      <c r="P777" s="124"/>
      <c r="Q777" s="66"/>
      <c r="R777" s="66"/>
      <c r="S777" s="67"/>
      <c r="T777" s="66"/>
      <c r="U777" s="66"/>
      <c r="V777" s="67"/>
      <c r="W777" s="68"/>
      <c r="X777" s="68"/>
      <c r="Y777" s="69"/>
      <c r="Z777" s="70">
        <f t="shared" si="70"/>
        <v>0</v>
      </c>
      <c r="AA777" s="70">
        <f t="shared" si="71"/>
        <v>0</v>
      </c>
      <c r="AB777" s="71"/>
      <c r="AC777" s="71"/>
      <c r="AD777" s="71"/>
      <c r="AE777" s="71"/>
      <c r="AF777" s="72"/>
      <c r="AG777" s="71"/>
      <c r="AH777" s="71"/>
      <c r="AI777" s="71"/>
      <c r="AJ777" s="71"/>
      <c r="AK777" s="71"/>
      <c r="AL777" s="71"/>
    </row>
    <row r="778" spans="1:38" ht="14" x14ac:dyDescent="0.25">
      <c r="A778" s="174" t="str">
        <f t="shared" si="62"/>
        <v>[提取结果.xlsx]02-关联交易等事项统计表-纺织公司-2内部关联交易</v>
      </c>
      <c r="B778" s="11">
        <v>775</v>
      </c>
      <c r="C778" s="120" t="str">
        <f t="shared" si="72"/>
        <v>3级-2级</v>
      </c>
      <c r="D778" s="120" t="s">
        <v>33</v>
      </c>
      <c r="E778" s="182" t="s">
        <v>214</v>
      </c>
      <c r="F778" s="120" t="s">
        <v>29</v>
      </c>
      <c r="G778" s="120" t="s">
        <v>50</v>
      </c>
      <c r="H778" s="122" t="s">
        <v>144</v>
      </c>
      <c r="I778" s="122"/>
      <c r="J778" s="124">
        <v>267149.34999999998</v>
      </c>
      <c r="K778" s="122"/>
      <c r="L778" s="122"/>
      <c r="M778" s="124"/>
      <c r="N778" s="125"/>
      <c r="O778" s="126"/>
      <c r="P778" s="124"/>
      <c r="Q778" s="66"/>
      <c r="R778" s="66"/>
      <c r="S778" s="67"/>
      <c r="T778" s="66"/>
      <c r="U778" s="66"/>
      <c r="V778" s="67"/>
      <c r="W778" s="68"/>
      <c r="X778" s="68"/>
      <c r="Y778" s="69"/>
      <c r="Z778" s="70">
        <f t="shared" si="70"/>
        <v>267149.34999999998</v>
      </c>
      <c r="AA778" s="70">
        <f t="shared" si="71"/>
        <v>0</v>
      </c>
      <c r="AB778" s="71"/>
      <c r="AC778" s="71"/>
      <c r="AD778" s="71"/>
      <c r="AE778" s="71"/>
      <c r="AF778" s="72"/>
      <c r="AG778" s="71"/>
      <c r="AH778" s="71"/>
      <c r="AI778" s="71"/>
      <c r="AJ778" s="71"/>
      <c r="AK778" s="71"/>
      <c r="AL778" s="71"/>
    </row>
    <row r="779" spans="1:38" ht="14" x14ac:dyDescent="0.25">
      <c r="A779" s="174" t="str">
        <f t="shared" si="62"/>
        <v>[提取结果.xlsx]02-关联交易等事项统计表-纺织公司-2内部关联交易</v>
      </c>
      <c r="B779" s="11">
        <v>776</v>
      </c>
      <c r="C779" s="120" t="str">
        <f t="shared" si="72"/>
        <v>3级-2级</v>
      </c>
      <c r="D779" s="120" t="s">
        <v>33</v>
      </c>
      <c r="E779" s="182" t="s">
        <v>214</v>
      </c>
      <c r="F779" s="120" t="s">
        <v>29</v>
      </c>
      <c r="G779" s="120" t="s">
        <v>50</v>
      </c>
      <c r="H779" s="122" t="s">
        <v>144</v>
      </c>
      <c r="I779" s="122"/>
      <c r="J779" s="124">
        <v>168781.58</v>
      </c>
      <c r="K779" s="122"/>
      <c r="L779" s="122"/>
      <c r="M779" s="124"/>
      <c r="N779" s="125"/>
      <c r="O779" s="126"/>
      <c r="P779" s="124"/>
      <c r="Q779" s="66"/>
      <c r="R779" s="66"/>
      <c r="S779" s="67"/>
      <c r="T779" s="66"/>
      <c r="U779" s="66"/>
      <c r="V779" s="67"/>
      <c r="W779" s="68"/>
      <c r="X779" s="68"/>
      <c r="Y779" s="69"/>
      <c r="Z779" s="70">
        <f t="shared" si="70"/>
        <v>168781.58</v>
      </c>
      <c r="AA779" s="70">
        <f t="shared" si="71"/>
        <v>0</v>
      </c>
      <c r="AB779" s="71"/>
      <c r="AC779" s="71"/>
      <c r="AD779" s="71"/>
      <c r="AE779" s="71"/>
      <c r="AF779" s="72"/>
      <c r="AG779" s="71"/>
      <c r="AH779" s="71"/>
      <c r="AI779" s="71"/>
      <c r="AJ779" s="71"/>
      <c r="AK779" s="71"/>
      <c r="AL779" s="71"/>
    </row>
    <row r="780" spans="1:38" ht="14" x14ac:dyDescent="0.25">
      <c r="A780" s="174" t="str">
        <f t="shared" si="62"/>
        <v>[提取结果.xlsx]02-关联交易等事项统计表-纺织公司-2内部关联交易</v>
      </c>
      <c r="B780" s="11">
        <v>777</v>
      </c>
      <c r="C780" s="120" t="str">
        <f t="shared" si="72"/>
        <v>3级-4级</v>
      </c>
      <c r="D780" s="120" t="s">
        <v>33</v>
      </c>
      <c r="E780" s="120" t="s">
        <v>337</v>
      </c>
      <c r="F780" s="120" t="s">
        <v>37</v>
      </c>
      <c r="G780" s="120" t="s">
        <v>42</v>
      </c>
      <c r="H780" s="122" t="s">
        <v>99</v>
      </c>
      <c r="I780" s="122" t="s">
        <v>43</v>
      </c>
      <c r="J780" s="124">
        <v>3731710.5</v>
      </c>
      <c r="K780" s="122"/>
      <c r="L780" s="122"/>
      <c r="M780" s="124"/>
      <c r="N780" s="125"/>
      <c r="O780" s="126"/>
      <c r="P780" s="124"/>
      <c r="Q780" s="66"/>
      <c r="R780" s="66"/>
      <c r="S780" s="67"/>
      <c r="T780" s="66"/>
      <c r="U780" s="66"/>
      <c r="V780" s="67"/>
      <c r="W780" s="68"/>
      <c r="X780" s="68"/>
      <c r="Y780" s="69"/>
      <c r="Z780" s="70">
        <f t="shared" si="70"/>
        <v>3731710.5</v>
      </c>
      <c r="AA780" s="70">
        <f t="shared" si="71"/>
        <v>0</v>
      </c>
      <c r="AB780" s="71"/>
      <c r="AC780" s="71"/>
      <c r="AD780" s="71"/>
      <c r="AE780" s="71"/>
      <c r="AF780" s="72"/>
      <c r="AG780" s="71"/>
      <c r="AH780" s="71"/>
      <c r="AI780" s="71"/>
      <c r="AJ780" s="71"/>
      <c r="AK780" s="71"/>
      <c r="AL780" s="71"/>
    </row>
    <row r="781" spans="1:38" ht="14" x14ac:dyDescent="0.25">
      <c r="A781" s="174" t="str">
        <f t="shared" si="62"/>
        <v>[提取结果.xlsx]02-关联交易等事项统计表-纺织公司-2内部关联交易</v>
      </c>
      <c r="B781" s="11">
        <v>778</v>
      </c>
      <c r="C781" s="120" t="str">
        <f t="shared" si="72"/>
        <v>3级-3级</v>
      </c>
      <c r="D781" s="120" t="s">
        <v>33</v>
      </c>
      <c r="E781" s="120" t="s">
        <v>337</v>
      </c>
      <c r="F781" s="120" t="s">
        <v>33</v>
      </c>
      <c r="G781" s="120" t="s">
        <v>161</v>
      </c>
      <c r="H781" s="122" t="s">
        <v>99</v>
      </c>
      <c r="I781" s="122" t="s">
        <v>43</v>
      </c>
      <c r="J781" s="124">
        <v>9169123.7799999993</v>
      </c>
      <c r="K781" s="122"/>
      <c r="L781" s="122"/>
      <c r="M781" s="124"/>
      <c r="N781" s="125"/>
      <c r="O781" s="126"/>
      <c r="P781" s="124"/>
      <c r="Q781" s="66"/>
      <c r="R781" s="66"/>
      <c r="S781" s="67"/>
      <c r="T781" s="66"/>
      <c r="U781" s="66"/>
      <c r="V781" s="67"/>
      <c r="W781" s="68"/>
      <c r="X781" s="68"/>
      <c r="Y781" s="69"/>
      <c r="Z781" s="70">
        <f t="shared" si="70"/>
        <v>9169123.7799999993</v>
      </c>
      <c r="AA781" s="70">
        <f t="shared" si="71"/>
        <v>0</v>
      </c>
      <c r="AB781" s="71"/>
      <c r="AC781" s="71"/>
      <c r="AD781" s="71"/>
      <c r="AE781" s="71"/>
      <c r="AF781" s="72"/>
      <c r="AG781" s="71"/>
      <c r="AH781" s="71"/>
      <c r="AI781" s="71"/>
      <c r="AJ781" s="71"/>
      <c r="AK781" s="71"/>
      <c r="AL781" s="71"/>
    </row>
    <row r="782" spans="1:38" ht="14" x14ac:dyDescent="0.25">
      <c r="A782" s="174" t="str">
        <f t="shared" si="62"/>
        <v>[提取结果.xlsx]02-关联交易等事项统计表-纺织公司-2内部关联交易</v>
      </c>
      <c r="B782" s="11">
        <v>779</v>
      </c>
      <c r="C782" s="120" t="str">
        <f t="shared" si="72"/>
        <v>3级-4级</v>
      </c>
      <c r="D782" s="120" t="s">
        <v>33</v>
      </c>
      <c r="E782" s="120" t="s">
        <v>337</v>
      </c>
      <c r="F782" s="120" t="s">
        <v>37</v>
      </c>
      <c r="G782" s="120" t="s">
        <v>66</v>
      </c>
      <c r="H782" s="122" t="s">
        <v>99</v>
      </c>
      <c r="I782" s="122" t="s">
        <v>43</v>
      </c>
      <c r="J782" s="124">
        <v>334773.15999999997</v>
      </c>
      <c r="K782" s="122"/>
      <c r="L782" s="122"/>
      <c r="M782" s="124"/>
      <c r="N782" s="125"/>
      <c r="O782" s="126"/>
      <c r="P782" s="124"/>
      <c r="Q782" s="66"/>
      <c r="R782" s="66"/>
      <c r="S782" s="67"/>
      <c r="T782" s="66"/>
      <c r="U782" s="66"/>
      <c r="V782" s="67"/>
      <c r="W782" s="68"/>
      <c r="X782" s="68"/>
      <c r="Y782" s="69"/>
      <c r="Z782" s="70">
        <f t="shared" si="70"/>
        <v>334773.15999999997</v>
      </c>
      <c r="AA782" s="70">
        <f t="shared" si="71"/>
        <v>0</v>
      </c>
      <c r="AB782" s="71"/>
      <c r="AC782" s="71"/>
      <c r="AD782" s="71"/>
      <c r="AE782" s="71"/>
      <c r="AF782" s="72"/>
      <c r="AG782" s="71"/>
      <c r="AH782" s="71"/>
      <c r="AI782" s="71"/>
      <c r="AJ782" s="71"/>
      <c r="AK782" s="71"/>
      <c r="AL782" s="71"/>
    </row>
    <row r="783" spans="1:38" ht="14" x14ac:dyDescent="0.25">
      <c r="A783" s="174" t="str">
        <f t="shared" si="62"/>
        <v>[提取结果.xlsx]02-关联交易等事项统计表-纺织公司-2内部关联交易</v>
      </c>
      <c r="B783" s="11">
        <v>780</v>
      </c>
      <c r="C783" s="120" t="str">
        <f t="shared" si="72"/>
        <v>3级-2级</v>
      </c>
      <c r="D783" s="120" t="s">
        <v>33</v>
      </c>
      <c r="E783" s="120" t="s">
        <v>337</v>
      </c>
      <c r="F783" s="120" t="s">
        <v>29</v>
      </c>
      <c r="G783" s="120" t="s">
        <v>55</v>
      </c>
      <c r="H783" s="122"/>
      <c r="I783" s="122"/>
      <c r="J783" s="124"/>
      <c r="K783" s="122" t="s">
        <v>60</v>
      </c>
      <c r="L783" s="122" t="s">
        <v>32</v>
      </c>
      <c r="M783" s="124">
        <v>2675737.7000000002</v>
      </c>
      <c r="N783" s="125"/>
      <c r="O783" s="126"/>
      <c r="P783" s="124"/>
      <c r="Q783" s="66"/>
      <c r="R783" s="66"/>
      <c r="S783" s="67"/>
      <c r="T783" s="66"/>
      <c r="U783" s="66"/>
      <c r="V783" s="67"/>
      <c r="W783" s="68"/>
      <c r="X783" s="68"/>
      <c r="Y783" s="69"/>
      <c r="Z783" s="70">
        <f t="shared" si="70"/>
        <v>0</v>
      </c>
      <c r="AA783" s="70">
        <f t="shared" si="71"/>
        <v>2675737.7000000002</v>
      </c>
      <c r="AB783" s="71"/>
      <c r="AC783" s="71"/>
      <c r="AD783" s="71"/>
      <c r="AE783" s="71"/>
      <c r="AF783" s="72"/>
      <c r="AG783" s="71"/>
      <c r="AH783" s="71"/>
      <c r="AI783" s="71"/>
      <c r="AJ783" s="71"/>
      <c r="AK783" s="71"/>
      <c r="AL783" s="71"/>
    </row>
    <row r="784" spans="1:38" ht="14" x14ac:dyDescent="0.25">
      <c r="A784" s="174" t="str">
        <f t="shared" si="62"/>
        <v>[提取结果.xlsx]02-关联交易等事项统计表-纺织公司-2内部关联交易</v>
      </c>
      <c r="B784" s="11">
        <v>781</v>
      </c>
      <c r="C784" s="120" t="str">
        <f t="shared" si="72"/>
        <v>3级-3级</v>
      </c>
      <c r="D784" s="120" t="s">
        <v>33</v>
      </c>
      <c r="E784" s="120" t="s">
        <v>337</v>
      </c>
      <c r="F784" s="120" t="s">
        <v>33</v>
      </c>
      <c r="G784" s="120" t="s">
        <v>160</v>
      </c>
      <c r="H784" s="122"/>
      <c r="I784" s="122"/>
      <c r="J784" s="124"/>
      <c r="K784" s="122" t="s">
        <v>60</v>
      </c>
      <c r="L784" s="122" t="s">
        <v>32</v>
      </c>
      <c r="M784" s="124">
        <v>2556939.2400000002</v>
      </c>
      <c r="N784" s="125"/>
      <c r="O784" s="125"/>
      <c r="P784" s="124"/>
      <c r="Q784" s="66"/>
      <c r="R784" s="66"/>
      <c r="S784" s="67"/>
      <c r="T784" s="66"/>
      <c r="U784" s="66"/>
      <c r="V784" s="67"/>
      <c r="W784" s="68"/>
      <c r="X784" s="68"/>
      <c r="Y784" s="69"/>
      <c r="Z784" s="70">
        <f t="shared" si="70"/>
        <v>0</v>
      </c>
      <c r="AA784" s="70">
        <f t="shared" si="71"/>
        <v>2556939.2400000002</v>
      </c>
      <c r="AB784" s="71"/>
      <c r="AC784" s="71"/>
      <c r="AD784" s="71"/>
      <c r="AE784" s="71"/>
      <c r="AF784" s="72"/>
      <c r="AG784" s="71"/>
      <c r="AH784" s="71"/>
      <c r="AI784" s="71"/>
      <c r="AJ784" s="71"/>
      <c r="AK784" s="71"/>
      <c r="AL784" s="71"/>
    </row>
    <row r="785" spans="1:38" ht="14" x14ac:dyDescent="0.25">
      <c r="A785" s="174" t="str">
        <f t="shared" si="62"/>
        <v>[提取结果.xlsx]02-关联交易等事项统计表-纺织公司-2内部关联交易</v>
      </c>
      <c r="B785" s="11">
        <v>782</v>
      </c>
      <c r="C785" s="120" t="str">
        <f t="shared" si="72"/>
        <v>3级-4级</v>
      </c>
      <c r="D785" s="120" t="s">
        <v>33</v>
      </c>
      <c r="E785" s="120" t="s">
        <v>337</v>
      </c>
      <c r="F785" s="120" t="s">
        <v>37</v>
      </c>
      <c r="G785" s="120" t="s">
        <v>42</v>
      </c>
      <c r="H785" s="122"/>
      <c r="I785" s="122"/>
      <c r="J785" s="124"/>
      <c r="K785" s="122" t="s">
        <v>68</v>
      </c>
      <c r="L785" s="122" t="s">
        <v>556</v>
      </c>
      <c r="M785" s="124">
        <v>286502.40000000002</v>
      </c>
      <c r="N785" s="125"/>
      <c r="O785" s="125"/>
      <c r="P785" s="124"/>
      <c r="Q785" s="66"/>
      <c r="R785" s="66"/>
      <c r="S785" s="67"/>
      <c r="T785" s="66"/>
      <c r="U785" s="66"/>
      <c r="V785" s="67"/>
      <c r="W785" s="68"/>
      <c r="X785" s="68"/>
      <c r="Y785" s="69"/>
      <c r="Z785" s="70">
        <f t="shared" si="70"/>
        <v>0</v>
      </c>
      <c r="AA785" s="70">
        <f t="shared" si="71"/>
        <v>286502.40000000002</v>
      </c>
      <c r="AB785" s="71"/>
      <c r="AC785" s="71"/>
      <c r="AD785" s="71"/>
      <c r="AE785" s="71"/>
      <c r="AF785" s="72"/>
      <c r="AG785" s="71"/>
      <c r="AH785" s="71"/>
      <c r="AI785" s="71"/>
      <c r="AJ785" s="71"/>
      <c r="AK785" s="71"/>
      <c r="AL785" s="71"/>
    </row>
    <row r="786" spans="1:38" ht="14" x14ac:dyDescent="0.25">
      <c r="A786" s="174" t="str">
        <f t="shared" si="62"/>
        <v>[提取结果.xlsx]02-关联交易等事项统计表-纺织公司-2内部关联交易</v>
      </c>
      <c r="B786" s="11">
        <v>783</v>
      </c>
      <c r="C786" s="120" t="str">
        <f t="shared" si="72"/>
        <v>3级-3级</v>
      </c>
      <c r="D786" s="120" t="s">
        <v>33</v>
      </c>
      <c r="E786" s="120" t="s">
        <v>337</v>
      </c>
      <c r="F786" s="120" t="s">
        <v>33</v>
      </c>
      <c r="G786" s="120" t="s">
        <v>332</v>
      </c>
      <c r="H786" s="122"/>
      <c r="I786" s="122"/>
      <c r="J786" s="124"/>
      <c r="K786" s="122" t="s">
        <v>68</v>
      </c>
      <c r="L786" s="122" t="s">
        <v>556</v>
      </c>
      <c r="M786" s="124">
        <v>250596</v>
      </c>
      <c r="N786" s="125"/>
      <c r="O786" s="125"/>
      <c r="P786" s="124"/>
      <c r="Q786" s="66"/>
      <c r="R786" s="66"/>
      <c r="S786" s="67"/>
      <c r="T786" s="66"/>
      <c r="U786" s="66"/>
      <c r="V786" s="67"/>
      <c r="W786" s="68"/>
      <c r="X786" s="68"/>
      <c r="Y786" s="69"/>
      <c r="Z786" s="70">
        <f t="shared" si="70"/>
        <v>0</v>
      </c>
      <c r="AA786" s="70">
        <f t="shared" si="71"/>
        <v>250596</v>
      </c>
      <c r="AB786" s="71"/>
      <c r="AC786" s="71"/>
      <c r="AD786" s="71"/>
      <c r="AE786" s="71"/>
      <c r="AF786" s="72"/>
      <c r="AG786" s="71"/>
      <c r="AH786" s="71"/>
      <c r="AI786" s="71"/>
      <c r="AJ786" s="71"/>
      <c r="AK786" s="71"/>
      <c r="AL786" s="71"/>
    </row>
    <row r="787" spans="1:38" ht="14" x14ac:dyDescent="0.25">
      <c r="A787" s="174" t="str">
        <f t="shared" si="62"/>
        <v>[提取结果.xlsx]02-关联交易等事项统计表-纺织公司-2内部关联交易</v>
      </c>
      <c r="B787" s="11">
        <v>784</v>
      </c>
      <c r="C787" s="120" t="str">
        <f t="shared" si="72"/>
        <v>3级-3级</v>
      </c>
      <c r="D787" s="120" t="s">
        <v>33</v>
      </c>
      <c r="E787" s="120" t="s">
        <v>338</v>
      </c>
      <c r="F787" s="120" t="s">
        <v>33</v>
      </c>
      <c r="G787" s="120" t="s">
        <v>446</v>
      </c>
      <c r="H787" s="122" t="s">
        <v>144</v>
      </c>
      <c r="I787" s="122" t="s">
        <v>554</v>
      </c>
      <c r="J787" s="124">
        <v>2955697.34</v>
      </c>
      <c r="K787" s="122"/>
      <c r="L787" s="122"/>
      <c r="M787" s="124"/>
      <c r="N787" s="125"/>
      <c r="O787" s="126"/>
      <c r="P787" s="124"/>
      <c r="Q787" s="21"/>
      <c r="R787" s="21"/>
      <c r="S787" s="22"/>
      <c r="T787" s="21"/>
      <c r="U787" s="21"/>
      <c r="V787" s="22"/>
      <c r="W787" s="23"/>
      <c r="X787" s="23"/>
      <c r="Y787" s="24"/>
      <c r="Z787" s="25">
        <f t="shared" si="70"/>
        <v>2955697.34</v>
      </c>
      <c r="AA787" s="25">
        <f t="shared" si="71"/>
        <v>0</v>
      </c>
      <c r="AB787" s="26"/>
      <c r="AC787" s="26"/>
      <c r="AD787" s="26"/>
      <c r="AE787" s="26"/>
      <c r="AF787" s="27"/>
      <c r="AG787" s="26"/>
      <c r="AH787" s="26"/>
      <c r="AI787" s="26"/>
      <c r="AJ787" s="26"/>
      <c r="AK787" s="26"/>
      <c r="AL787" s="26"/>
    </row>
    <row r="788" spans="1:38" ht="14" x14ac:dyDescent="0.25">
      <c r="A788" s="174" t="str">
        <f t="shared" si="62"/>
        <v>[提取结果.xlsx]02-关联交易等事项统计表-纺织公司-2内部关联交易</v>
      </c>
      <c r="B788" s="11">
        <v>785</v>
      </c>
      <c r="C788" s="120" t="str">
        <f t="shared" si="72"/>
        <v>3级-4级</v>
      </c>
      <c r="D788" s="120" t="s">
        <v>33</v>
      </c>
      <c r="E788" s="120" t="s">
        <v>338</v>
      </c>
      <c r="F788" s="120" t="s">
        <v>37</v>
      </c>
      <c r="G788" s="120" t="s">
        <v>66</v>
      </c>
      <c r="H788" s="122" t="s">
        <v>99</v>
      </c>
      <c r="I788" s="122" t="s">
        <v>557</v>
      </c>
      <c r="J788" s="124">
        <v>717370.54</v>
      </c>
      <c r="K788" s="122"/>
      <c r="L788" s="122"/>
      <c r="M788" s="124"/>
      <c r="N788" s="125"/>
      <c r="O788" s="126"/>
      <c r="P788" s="124"/>
      <c r="Q788" s="21"/>
      <c r="R788" s="21"/>
      <c r="S788" s="22"/>
      <c r="T788" s="21"/>
      <c r="U788" s="21"/>
      <c r="V788" s="22"/>
      <c r="W788" s="23"/>
      <c r="X788" s="23"/>
      <c r="Y788" s="24"/>
      <c r="Z788" s="25">
        <f t="shared" si="70"/>
        <v>717370.54</v>
      </c>
      <c r="AA788" s="25">
        <f t="shared" si="71"/>
        <v>0</v>
      </c>
      <c r="AB788" s="26"/>
      <c r="AC788" s="26"/>
      <c r="AD788" s="26"/>
      <c r="AE788" s="26"/>
      <c r="AF788" s="27"/>
      <c r="AG788" s="26"/>
      <c r="AH788" s="26"/>
      <c r="AI788" s="26"/>
      <c r="AJ788" s="26"/>
      <c r="AK788" s="26"/>
      <c r="AL788" s="26"/>
    </row>
    <row r="789" spans="1:38" ht="14" x14ac:dyDescent="0.25">
      <c r="A789" s="174" t="str">
        <f t="shared" si="62"/>
        <v>[提取结果.xlsx]02-关联交易等事项统计表-纺织公司-2内部关联交易</v>
      </c>
      <c r="B789" s="11">
        <v>786</v>
      </c>
      <c r="C789" s="120" t="str">
        <f t="shared" si="72"/>
        <v>3级-4级</v>
      </c>
      <c r="D789" s="120" t="s">
        <v>33</v>
      </c>
      <c r="E789" s="120" t="s">
        <v>338</v>
      </c>
      <c r="F789" s="120" t="s">
        <v>37</v>
      </c>
      <c r="G789" s="120" t="s">
        <v>42</v>
      </c>
      <c r="H789" s="122" t="s">
        <v>99</v>
      </c>
      <c r="I789" s="122" t="s">
        <v>557</v>
      </c>
      <c r="J789" s="124">
        <v>1385022.68</v>
      </c>
      <c r="K789" s="122"/>
      <c r="L789" s="122"/>
      <c r="M789" s="124"/>
      <c r="N789" s="125"/>
      <c r="O789" s="126"/>
      <c r="P789" s="124"/>
      <c r="Q789" s="21"/>
      <c r="R789" s="21"/>
      <c r="S789" s="22"/>
      <c r="T789" s="21"/>
      <c r="U789" s="21"/>
      <c r="V789" s="22"/>
      <c r="W789" s="23"/>
      <c r="X789" s="23"/>
      <c r="Y789" s="24"/>
      <c r="Z789" s="25">
        <f t="shared" si="70"/>
        <v>1385022.68</v>
      </c>
      <c r="AA789" s="25">
        <f t="shared" si="71"/>
        <v>0</v>
      </c>
      <c r="AB789" s="26"/>
      <c r="AC789" s="26"/>
      <c r="AD789" s="26"/>
      <c r="AE789" s="26"/>
      <c r="AF789" s="27"/>
      <c r="AG789" s="26"/>
      <c r="AH789" s="26"/>
      <c r="AI789" s="26"/>
      <c r="AJ789" s="26"/>
      <c r="AK789" s="26"/>
      <c r="AL789" s="26"/>
    </row>
    <row r="790" spans="1:38" ht="14" x14ac:dyDescent="0.25">
      <c r="A790" s="174" t="str">
        <f t="shared" si="62"/>
        <v>[提取结果.xlsx]02-关联交易等事项统计表-纺织公司-2内部关联交易</v>
      </c>
      <c r="B790" s="11">
        <v>787</v>
      </c>
      <c r="C790" s="120" t="str">
        <f t="shared" si="72"/>
        <v>3级-3级</v>
      </c>
      <c r="D790" s="120" t="s">
        <v>33</v>
      </c>
      <c r="E790" s="120" t="s">
        <v>338</v>
      </c>
      <c r="F790" s="120" t="s">
        <v>33</v>
      </c>
      <c r="G790" s="120" t="s">
        <v>446</v>
      </c>
      <c r="H790" s="122"/>
      <c r="I790" s="122"/>
      <c r="J790" s="124"/>
      <c r="K790" s="122" t="s">
        <v>164</v>
      </c>
      <c r="L790" s="122" t="s">
        <v>558</v>
      </c>
      <c r="M790" s="124">
        <v>23488319.440000001</v>
      </c>
      <c r="N790" s="125"/>
      <c r="O790" s="126"/>
      <c r="P790" s="124"/>
      <c r="Q790" s="21"/>
      <c r="R790" s="21"/>
      <c r="S790" s="22"/>
      <c r="T790" s="21"/>
      <c r="U790" s="21"/>
      <c r="V790" s="22"/>
      <c r="W790" s="23"/>
      <c r="X790" s="23"/>
      <c r="Y790" s="24"/>
      <c r="Z790" s="25">
        <f t="shared" si="70"/>
        <v>0</v>
      </c>
      <c r="AA790" s="25">
        <f t="shared" si="71"/>
        <v>23488319.440000001</v>
      </c>
      <c r="AB790" s="26"/>
      <c r="AC790" s="26"/>
      <c r="AD790" s="26"/>
      <c r="AE790" s="26"/>
      <c r="AF790" s="27"/>
      <c r="AG790" s="26"/>
      <c r="AH790" s="26"/>
      <c r="AI790" s="26"/>
      <c r="AJ790" s="26"/>
      <c r="AK790" s="26"/>
      <c r="AL790" s="26"/>
    </row>
    <row r="791" spans="1:38" ht="14" x14ac:dyDescent="0.25">
      <c r="A791" s="174" t="str">
        <f t="shared" si="62"/>
        <v>[提取结果.xlsx]02-关联交易等事项统计表-纺织公司-2内部关联交易</v>
      </c>
      <c r="B791" s="11">
        <v>788</v>
      </c>
      <c r="C791" s="120" t="str">
        <f t="shared" si="72"/>
        <v>3级-4级</v>
      </c>
      <c r="D791" s="120" t="s">
        <v>33</v>
      </c>
      <c r="E791" s="120" t="s">
        <v>338</v>
      </c>
      <c r="F791" s="120" t="s">
        <v>37</v>
      </c>
      <c r="G791" s="120" t="s">
        <v>66</v>
      </c>
      <c r="H791" s="122"/>
      <c r="I791" s="122"/>
      <c r="J791" s="124"/>
      <c r="K791" s="122" t="s">
        <v>68</v>
      </c>
      <c r="L791" s="122" t="s">
        <v>559</v>
      </c>
      <c r="M791" s="124">
        <v>75600</v>
      </c>
      <c r="N791" s="125"/>
      <c r="O791" s="125"/>
      <c r="P791" s="124"/>
      <c r="Q791" s="21"/>
      <c r="R791" s="21"/>
      <c r="S791" s="22"/>
      <c r="T791" s="21"/>
      <c r="U791" s="21"/>
      <c r="V791" s="22"/>
      <c r="W791" s="23"/>
      <c r="X791" s="23"/>
      <c r="Y791" s="24"/>
      <c r="Z791" s="25">
        <f t="shared" si="70"/>
        <v>0</v>
      </c>
      <c r="AA791" s="25">
        <f t="shared" si="71"/>
        <v>75600</v>
      </c>
      <c r="AB791" s="26"/>
      <c r="AC791" s="26"/>
      <c r="AD791" s="26"/>
      <c r="AE791" s="26"/>
      <c r="AF791" s="27"/>
      <c r="AG791" s="26"/>
      <c r="AH791" s="26"/>
      <c r="AI791" s="26"/>
      <c r="AJ791" s="26"/>
      <c r="AK791" s="26"/>
      <c r="AL791" s="26"/>
    </row>
    <row r="792" spans="1:38" ht="14" x14ac:dyDescent="0.25">
      <c r="A792" s="174" t="str">
        <f t="shared" si="62"/>
        <v>[提取结果.xlsx]02-关联交易等事项统计表-纺织公司-2内部关联交易</v>
      </c>
      <c r="B792" s="11">
        <v>789</v>
      </c>
      <c r="C792" s="120" t="str">
        <f t="shared" si="72"/>
        <v>3级-2级</v>
      </c>
      <c r="D792" s="120" t="s">
        <v>33</v>
      </c>
      <c r="E792" s="120" t="s">
        <v>338</v>
      </c>
      <c r="F792" s="120" t="s">
        <v>29</v>
      </c>
      <c r="G792" s="120" t="s">
        <v>158</v>
      </c>
      <c r="H792" s="122"/>
      <c r="I792" s="122"/>
      <c r="J792" s="124"/>
      <c r="K792" s="122" t="s">
        <v>68</v>
      </c>
      <c r="L792" s="122" t="s">
        <v>560</v>
      </c>
      <c r="M792" s="124">
        <v>33</v>
      </c>
      <c r="N792" s="125"/>
      <c r="O792" s="125"/>
      <c r="P792" s="124"/>
      <c r="Q792" s="21"/>
      <c r="R792" s="21"/>
      <c r="S792" s="22"/>
      <c r="T792" s="21"/>
      <c r="U792" s="21"/>
      <c r="V792" s="22"/>
      <c r="W792" s="23"/>
      <c r="X792" s="23"/>
      <c r="Y792" s="24"/>
      <c r="Z792" s="25">
        <f t="shared" si="70"/>
        <v>0</v>
      </c>
      <c r="AA792" s="25">
        <f t="shared" si="71"/>
        <v>33</v>
      </c>
      <c r="AB792" s="26"/>
      <c r="AC792" s="26"/>
      <c r="AD792" s="26"/>
      <c r="AE792" s="26"/>
      <c r="AF792" s="27"/>
      <c r="AG792" s="26"/>
      <c r="AH792" s="26"/>
      <c r="AI792" s="26"/>
      <c r="AJ792" s="26"/>
      <c r="AK792" s="26"/>
      <c r="AL792" s="26"/>
    </row>
    <row r="793" spans="1:38" ht="14" x14ac:dyDescent="0.25">
      <c r="A793" s="174" t="str">
        <f t="shared" si="62"/>
        <v>[提取结果.xlsx]02-关联交易等事项统计表-纺织公司-2内部关联交易</v>
      </c>
      <c r="B793" s="11">
        <v>790</v>
      </c>
      <c r="C793" s="120" t="str">
        <f t="shared" si="72"/>
        <v>3级-2级</v>
      </c>
      <c r="D793" s="120" t="s">
        <v>33</v>
      </c>
      <c r="E793" s="120" t="s">
        <v>338</v>
      </c>
      <c r="F793" s="120" t="s">
        <v>29</v>
      </c>
      <c r="G793" s="120" t="s">
        <v>46</v>
      </c>
      <c r="H793" s="122"/>
      <c r="I793" s="122"/>
      <c r="J793" s="124"/>
      <c r="K793" s="122" t="s">
        <v>68</v>
      </c>
      <c r="L793" s="122" t="s">
        <v>560</v>
      </c>
      <c r="M793" s="124">
        <v>91.2</v>
      </c>
      <c r="N793" s="125"/>
      <c r="O793" s="125"/>
      <c r="P793" s="124"/>
      <c r="Q793" s="21"/>
      <c r="R793" s="21"/>
      <c r="S793" s="22"/>
      <c r="T793" s="21"/>
      <c r="U793" s="21"/>
      <c r="V793" s="22"/>
      <c r="W793" s="23"/>
      <c r="X793" s="23"/>
      <c r="Y793" s="24"/>
      <c r="Z793" s="25">
        <f t="shared" si="70"/>
        <v>0</v>
      </c>
      <c r="AA793" s="25">
        <f t="shared" si="71"/>
        <v>91.2</v>
      </c>
      <c r="AB793" s="26"/>
      <c r="AC793" s="26"/>
      <c r="AD793" s="26"/>
      <c r="AE793" s="26"/>
      <c r="AF793" s="27"/>
      <c r="AG793" s="26"/>
      <c r="AH793" s="26"/>
      <c r="AI793" s="26"/>
      <c r="AJ793" s="26"/>
      <c r="AK793" s="26"/>
      <c r="AL793" s="26"/>
    </row>
    <row r="794" spans="1:38" ht="14" x14ac:dyDescent="0.25">
      <c r="A794" s="174" t="str">
        <f t="shared" si="62"/>
        <v>[提取结果.xlsx]02-关联交易等事项统计表-纺织公司-2内部关联交易</v>
      </c>
      <c r="B794" s="11">
        <v>791</v>
      </c>
      <c r="C794" s="120" t="str">
        <f t="shared" si="72"/>
        <v>3级-2级</v>
      </c>
      <c r="D794" s="120" t="s">
        <v>33</v>
      </c>
      <c r="E794" s="120" t="s">
        <v>338</v>
      </c>
      <c r="F794" s="120" t="s">
        <v>29</v>
      </c>
      <c r="G794" s="120" t="s">
        <v>44</v>
      </c>
      <c r="H794" s="122"/>
      <c r="I794" s="122"/>
      <c r="J794" s="124"/>
      <c r="K794" s="122" t="s">
        <v>68</v>
      </c>
      <c r="L794" s="122" t="s">
        <v>560</v>
      </c>
      <c r="M794" s="124">
        <v>42</v>
      </c>
      <c r="N794" s="125"/>
      <c r="O794" s="125"/>
      <c r="P794" s="124"/>
      <c r="Q794" s="21"/>
      <c r="R794" s="21"/>
      <c r="S794" s="22"/>
      <c r="T794" s="21"/>
      <c r="U794" s="21"/>
      <c r="V794" s="22"/>
      <c r="W794" s="23"/>
      <c r="X794" s="23"/>
      <c r="Y794" s="24"/>
      <c r="Z794" s="25">
        <f t="shared" si="70"/>
        <v>0</v>
      </c>
      <c r="AA794" s="25">
        <f t="shared" si="71"/>
        <v>42</v>
      </c>
      <c r="AB794" s="26"/>
      <c r="AC794" s="26"/>
      <c r="AD794" s="26"/>
      <c r="AE794" s="26"/>
      <c r="AF794" s="27"/>
      <c r="AG794" s="26"/>
      <c r="AH794" s="26"/>
      <c r="AI794" s="26"/>
      <c r="AJ794" s="26"/>
      <c r="AK794" s="26"/>
      <c r="AL794" s="26"/>
    </row>
    <row r="795" spans="1:38" ht="14" x14ac:dyDescent="0.25">
      <c r="A795" s="174" t="str">
        <f t="shared" si="62"/>
        <v>[提取结果.xlsx]02-关联交易等事项统计表-纺织公司-2内部关联交易</v>
      </c>
      <c r="B795" s="11">
        <v>792</v>
      </c>
      <c r="C795" s="120" t="str">
        <f t="shared" si="72"/>
        <v>3级-3级</v>
      </c>
      <c r="D795" s="120" t="s">
        <v>33</v>
      </c>
      <c r="E795" s="120" t="s">
        <v>338</v>
      </c>
      <c r="F795" s="120" t="s">
        <v>33</v>
      </c>
      <c r="G795" s="120" t="s">
        <v>112</v>
      </c>
      <c r="H795" s="122"/>
      <c r="I795" s="122"/>
      <c r="J795" s="124"/>
      <c r="K795" s="122" t="s">
        <v>68</v>
      </c>
      <c r="L795" s="122" t="s">
        <v>560</v>
      </c>
      <c r="M795" s="124">
        <v>79.2</v>
      </c>
      <c r="N795" s="125"/>
      <c r="O795" s="125"/>
      <c r="P795" s="124"/>
      <c r="Q795" s="21"/>
      <c r="R795" s="21"/>
      <c r="S795" s="22"/>
      <c r="T795" s="21"/>
      <c r="U795" s="21"/>
      <c r="V795" s="22"/>
      <c r="W795" s="23"/>
      <c r="X795" s="23"/>
      <c r="Y795" s="24"/>
      <c r="Z795" s="25">
        <f t="shared" si="70"/>
        <v>0</v>
      </c>
      <c r="AA795" s="25">
        <f t="shared" si="71"/>
        <v>79.2</v>
      </c>
      <c r="AB795" s="26"/>
      <c r="AC795" s="26"/>
      <c r="AD795" s="26"/>
      <c r="AE795" s="26"/>
      <c r="AF795" s="27"/>
      <c r="AG795" s="26"/>
      <c r="AH795" s="26"/>
      <c r="AI795" s="26"/>
      <c r="AJ795" s="26"/>
      <c r="AK795" s="26"/>
      <c r="AL795" s="26"/>
    </row>
    <row r="796" spans="1:38" ht="14" x14ac:dyDescent="0.25">
      <c r="A796" s="174" t="str">
        <f t="shared" si="62"/>
        <v>[提取结果.xlsx]02-关联交易等事项统计表-纺织公司-2内部关联交易</v>
      </c>
      <c r="B796" s="11">
        <v>793</v>
      </c>
      <c r="C796" s="120" t="str">
        <f t="shared" si="72"/>
        <v>3级-2级</v>
      </c>
      <c r="D796" s="120" t="s">
        <v>33</v>
      </c>
      <c r="E796" s="120" t="s">
        <v>338</v>
      </c>
      <c r="F796" s="120" t="s">
        <v>29</v>
      </c>
      <c r="G796" s="120" t="s">
        <v>55</v>
      </c>
      <c r="H796" s="122"/>
      <c r="I796" s="122"/>
      <c r="J796" s="124"/>
      <c r="K796" s="122" t="s">
        <v>60</v>
      </c>
      <c r="L796" s="122" t="s">
        <v>546</v>
      </c>
      <c r="M796" s="124">
        <v>571096.25</v>
      </c>
      <c r="N796" s="125"/>
      <c r="O796" s="125"/>
      <c r="P796" s="124"/>
      <c r="Q796" s="21"/>
      <c r="R796" s="21"/>
      <c r="S796" s="22"/>
      <c r="T796" s="21"/>
      <c r="U796" s="21"/>
      <c r="V796" s="22"/>
      <c r="W796" s="23"/>
      <c r="X796" s="23"/>
      <c r="Y796" s="24"/>
      <c r="Z796" s="25">
        <f t="shared" si="70"/>
        <v>0</v>
      </c>
      <c r="AA796" s="25">
        <f t="shared" si="71"/>
        <v>571096.25</v>
      </c>
      <c r="AB796" s="26"/>
      <c r="AC796" s="26"/>
      <c r="AD796" s="26"/>
      <c r="AE796" s="26"/>
      <c r="AF796" s="27"/>
      <c r="AG796" s="26"/>
      <c r="AH796" s="26"/>
      <c r="AI796" s="26"/>
      <c r="AJ796" s="26"/>
      <c r="AK796" s="26"/>
      <c r="AL796" s="26"/>
    </row>
    <row r="797" spans="1:38" ht="14" x14ac:dyDescent="0.25">
      <c r="A797" s="174" t="str">
        <f t="shared" ref="A797:A860" si="73"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797" s="11">
        <v>794</v>
      </c>
      <c r="C797" s="120" t="str">
        <f t="shared" si="72"/>
        <v>3级-2级</v>
      </c>
      <c r="D797" s="120" t="s">
        <v>33</v>
      </c>
      <c r="E797" s="120" t="s">
        <v>338</v>
      </c>
      <c r="F797" s="120" t="s">
        <v>29</v>
      </c>
      <c r="G797" s="120" t="s">
        <v>55</v>
      </c>
      <c r="H797" s="122"/>
      <c r="I797" s="122"/>
      <c r="J797" s="124"/>
      <c r="K797" s="122" t="s">
        <v>60</v>
      </c>
      <c r="L797" s="122" t="s">
        <v>529</v>
      </c>
      <c r="M797" s="140">
        <v>7614838.7199999997</v>
      </c>
      <c r="N797" s="125"/>
      <c r="O797" s="125"/>
      <c r="P797" s="124"/>
      <c r="Q797" s="21"/>
      <c r="R797" s="21"/>
      <c r="S797" s="22"/>
      <c r="T797" s="21"/>
      <c r="U797" s="21"/>
      <c r="V797" s="22"/>
      <c r="W797" s="23"/>
      <c r="X797" s="23"/>
      <c r="Y797" s="24"/>
      <c r="Z797" s="25">
        <f t="shared" si="70"/>
        <v>0</v>
      </c>
      <c r="AA797" s="25">
        <f t="shared" si="71"/>
        <v>7614838.7199999997</v>
      </c>
      <c r="AB797" s="26"/>
      <c r="AC797" s="26"/>
      <c r="AD797" s="26"/>
      <c r="AE797" s="26"/>
      <c r="AF797" s="27"/>
      <c r="AG797" s="26"/>
      <c r="AH797" s="26"/>
      <c r="AI797" s="26"/>
      <c r="AJ797" s="26"/>
      <c r="AK797" s="26"/>
      <c r="AL797" s="26"/>
    </row>
    <row r="798" spans="1:38" ht="14" x14ac:dyDescent="0.25">
      <c r="A798" s="174" t="str">
        <f t="shared" si="73"/>
        <v>[提取结果.xlsx]02-关联交易等事项统计表-纺织公司-2内部关联交易</v>
      </c>
      <c r="B798" s="11">
        <v>795</v>
      </c>
      <c r="C798" s="120" t="str">
        <f t="shared" si="72"/>
        <v>3级-3级</v>
      </c>
      <c r="D798" s="120" t="s">
        <v>33</v>
      </c>
      <c r="E798" s="120" t="s">
        <v>338</v>
      </c>
      <c r="F798" s="120" t="s">
        <v>33</v>
      </c>
      <c r="G798" s="120" t="s">
        <v>160</v>
      </c>
      <c r="H798" s="122"/>
      <c r="I798" s="122"/>
      <c r="J798" s="124"/>
      <c r="K798" s="122" t="s">
        <v>60</v>
      </c>
      <c r="L798" s="122" t="s">
        <v>546</v>
      </c>
      <c r="M798" s="140">
        <v>778669.81</v>
      </c>
      <c r="N798" s="125"/>
      <c r="O798" s="125"/>
      <c r="P798" s="124"/>
      <c r="Q798" s="21"/>
      <c r="R798" s="21"/>
      <c r="S798" s="22"/>
      <c r="T798" s="21"/>
      <c r="U798" s="21"/>
      <c r="V798" s="22"/>
      <c r="W798" s="23"/>
      <c r="X798" s="23"/>
      <c r="Y798" s="24"/>
      <c r="Z798" s="25">
        <f t="shared" si="70"/>
        <v>0</v>
      </c>
      <c r="AA798" s="25">
        <f t="shared" si="71"/>
        <v>778669.81</v>
      </c>
      <c r="AB798" s="26"/>
      <c r="AC798" s="26"/>
      <c r="AD798" s="26"/>
      <c r="AE798" s="26"/>
      <c r="AF798" s="27"/>
      <c r="AG798" s="26"/>
      <c r="AH798" s="26"/>
      <c r="AI798" s="26"/>
      <c r="AJ798" s="26"/>
      <c r="AK798" s="26"/>
      <c r="AL798" s="26"/>
    </row>
    <row r="799" spans="1:38" ht="14" x14ac:dyDescent="0.25">
      <c r="A799" s="174" t="str">
        <f t="shared" si="73"/>
        <v>[提取结果.xlsx]02-关联交易等事项统计表-纺织公司-2内部关联交易</v>
      </c>
      <c r="B799" s="11">
        <v>796</v>
      </c>
      <c r="C799" s="120" t="str">
        <f t="shared" si="72"/>
        <v>3级-3级</v>
      </c>
      <c r="D799" s="120" t="s">
        <v>33</v>
      </c>
      <c r="E799" s="120" t="s">
        <v>338</v>
      </c>
      <c r="F799" s="120" t="s">
        <v>33</v>
      </c>
      <c r="G799" s="120" t="s">
        <v>561</v>
      </c>
      <c r="H799" s="122" t="s">
        <v>144</v>
      </c>
      <c r="I799" s="122" t="s">
        <v>554</v>
      </c>
      <c r="J799" s="140">
        <v>54431449.689999998</v>
      </c>
      <c r="K799" s="122"/>
      <c r="L799" s="122"/>
      <c r="M799" s="140"/>
      <c r="N799" s="125"/>
      <c r="O799" s="125"/>
      <c r="P799" s="124"/>
      <c r="Q799" s="21"/>
      <c r="R799" s="21"/>
      <c r="S799" s="22"/>
      <c r="T799" s="21"/>
      <c r="U799" s="21"/>
      <c r="V799" s="22"/>
      <c r="W799" s="23"/>
      <c r="X799" s="23"/>
      <c r="Y799" s="24"/>
      <c r="Z799" s="25">
        <f t="shared" si="70"/>
        <v>54431449.689999998</v>
      </c>
      <c r="AA799" s="25">
        <f t="shared" si="71"/>
        <v>0</v>
      </c>
      <c r="AB799" s="26"/>
      <c r="AC799" s="26"/>
      <c r="AD799" s="26"/>
      <c r="AE799" s="26"/>
      <c r="AF799" s="27"/>
      <c r="AG799" s="26"/>
      <c r="AH799" s="26"/>
      <c r="AI799" s="26"/>
      <c r="AJ799" s="26"/>
      <c r="AK799" s="26"/>
      <c r="AL799" s="26"/>
    </row>
    <row r="800" spans="1:38" ht="28" x14ac:dyDescent="0.25">
      <c r="A800" s="174" t="str">
        <f t="shared" si="73"/>
        <v>[提取结果.xlsx]02-关联交易等事项统计表-纺织公司-2内部关联交易</v>
      </c>
      <c r="B800" s="11">
        <v>797</v>
      </c>
      <c r="C800" s="120" t="str">
        <f t="shared" si="72"/>
        <v>3级-2级</v>
      </c>
      <c r="D800" s="120" t="s">
        <v>33</v>
      </c>
      <c r="E800" s="120" t="s">
        <v>338</v>
      </c>
      <c r="F800" s="120" t="s">
        <v>29</v>
      </c>
      <c r="G800" s="120" t="s">
        <v>55</v>
      </c>
      <c r="H800" s="122"/>
      <c r="I800" s="122"/>
      <c r="J800" s="124"/>
      <c r="K800" s="141" t="s">
        <v>68</v>
      </c>
      <c r="L800" s="142" t="s">
        <v>545</v>
      </c>
      <c r="M800" s="140">
        <v>276124.75</v>
      </c>
      <c r="N800" s="125"/>
      <c r="O800" s="126"/>
      <c r="P800" s="124"/>
      <c r="Q800" s="21"/>
      <c r="R800" s="21"/>
      <c r="S800" s="22"/>
      <c r="T800" s="21"/>
      <c r="U800" s="21"/>
      <c r="V800" s="22"/>
      <c r="W800" s="23"/>
      <c r="X800" s="23"/>
      <c r="Y800" s="24"/>
      <c r="Z800" s="25">
        <f t="shared" si="70"/>
        <v>0</v>
      </c>
      <c r="AA800" s="25">
        <f t="shared" si="71"/>
        <v>276124.75</v>
      </c>
      <c r="AB800" s="26"/>
      <c r="AC800" s="26"/>
      <c r="AD800" s="26"/>
      <c r="AE800" s="26"/>
      <c r="AF800" s="27"/>
      <c r="AG800" s="26"/>
      <c r="AH800" s="26"/>
      <c r="AI800" s="26"/>
      <c r="AJ800" s="26"/>
      <c r="AK800" s="26"/>
      <c r="AL800" s="26"/>
    </row>
    <row r="801" spans="1:38" ht="42" x14ac:dyDescent="0.25">
      <c r="A801" s="174" t="str">
        <f t="shared" si="73"/>
        <v>[提取结果.xlsx]02-关联交易等事项统计表-纺织公司-2内部关联交易</v>
      </c>
      <c r="B801" s="11">
        <v>798</v>
      </c>
      <c r="C801" s="120" t="str">
        <f t="shared" si="72"/>
        <v>3级-3级</v>
      </c>
      <c r="D801" s="120" t="s">
        <v>33</v>
      </c>
      <c r="E801" s="120" t="s">
        <v>338</v>
      </c>
      <c r="F801" s="120" t="s">
        <v>33</v>
      </c>
      <c r="G801" s="120" t="s">
        <v>146</v>
      </c>
      <c r="H801" s="122"/>
      <c r="I801" s="122"/>
      <c r="J801" s="124"/>
      <c r="K801" s="122" t="s">
        <v>68</v>
      </c>
      <c r="L801" s="143" t="s">
        <v>562</v>
      </c>
      <c r="M801" s="124">
        <f>30381.53+6485.6</f>
        <v>36867.129999999997</v>
      </c>
      <c r="N801" s="125"/>
      <c r="O801" s="126"/>
      <c r="P801" s="124"/>
      <c r="Q801" s="21"/>
      <c r="R801" s="21"/>
      <c r="S801" s="22"/>
      <c r="T801" s="21"/>
      <c r="U801" s="21"/>
      <c r="V801" s="22"/>
      <c r="W801" s="23"/>
      <c r="X801" s="23"/>
      <c r="Y801" s="24"/>
      <c r="Z801" s="25">
        <f t="shared" si="70"/>
        <v>0</v>
      </c>
      <c r="AA801" s="25">
        <f t="shared" si="71"/>
        <v>36867.129999999997</v>
      </c>
      <c r="AB801" s="26"/>
      <c r="AC801" s="26"/>
      <c r="AD801" s="26"/>
      <c r="AE801" s="26"/>
      <c r="AF801" s="27"/>
      <c r="AG801" s="26"/>
      <c r="AH801" s="26"/>
      <c r="AI801" s="26"/>
      <c r="AJ801" s="26"/>
      <c r="AK801" s="26"/>
      <c r="AL801" s="26"/>
    </row>
    <row r="802" spans="1:38" ht="14" x14ac:dyDescent="0.25">
      <c r="A802" s="174" t="str">
        <f t="shared" si="73"/>
        <v>[提取结果.xlsx]02-关联交易等事项统计表-纺织公司-2内部关联交易</v>
      </c>
      <c r="B802" s="11">
        <v>799</v>
      </c>
      <c r="C802" s="120" t="str">
        <f t="shared" si="72"/>
        <v>3级-3级</v>
      </c>
      <c r="D802" s="120" t="s">
        <v>33</v>
      </c>
      <c r="E802" s="120" t="s">
        <v>338</v>
      </c>
      <c r="F802" s="120" t="s">
        <v>33</v>
      </c>
      <c r="G802" s="120" t="s">
        <v>146</v>
      </c>
      <c r="H802" s="122"/>
      <c r="I802" s="122"/>
      <c r="J802" s="124"/>
      <c r="K802" s="122" t="s">
        <v>164</v>
      </c>
      <c r="L802" s="143" t="s">
        <v>563</v>
      </c>
      <c r="M802" s="140">
        <v>109602.28</v>
      </c>
      <c r="N802" s="125"/>
      <c r="O802" s="125"/>
      <c r="P802" s="124"/>
      <c r="Q802" s="21"/>
      <c r="R802" s="21"/>
      <c r="S802" s="22"/>
      <c r="T802" s="21"/>
      <c r="U802" s="21"/>
      <c r="V802" s="22"/>
      <c r="W802" s="23"/>
      <c r="X802" s="23"/>
      <c r="Y802" s="24"/>
      <c r="Z802" s="25">
        <f t="shared" si="70"/>
        <v>0</v>
      </c>
      <c r="AA802" s="25">
        <f t="shared" si="71"/>
        <v>109602.28</v>
      </c>
      <c r="AB802" s="26"/>
      <c r="AC802" s="26"/>
      <c r="AD802" s="26"/>
      <c r="AE802" s="26"/>
      <c r="AF802" s="27"/>
      <c r="AG802" s="26"/>
      <c r="AH802" s="26"/>
      <c r="AI802" s="26"/>
      <c r="AJ802" s="26"/>
      <c r="AK802" s="26"/>
      <c r="AL802" s="26"/>
    </row>
    <row r="803" spans="1:38" ht="14" x14ac:dyDescent="0.25">
      <c r="A803" s="174" t="str">
        <f t="shared" si="73"/>
        <v>[提取结果.xlsx]02-关联交易等事项统计表-纺织公司-2内部关联交易</v>
      </c>
      <c r="B803" s="11">
        <v>800</v>
      </c>
      <c r="C803" s="120" t="str">
        <f t="shared" si="72"/>
        <v>3级-3级</v>
      </c>
      <c r="D803" s="120" t="s">
        <v>33</v>
      </c>
      <c r="E803" s="120" t="s">
        <v>338</v>
      </c>
      <c r="F803" s="120" t="s">
        <v>33</v>
      </c>
      <c r="G803" s="120" t="s">
        <v>117</v>
      </c>
      <c r="H803" s="122"/>
      <c r="I803" s="122"/>
      <c r="J803" s="124"/>
      <c r="K803" s="141" t="s">
        <v>68</v>
      </c>
      <c r="L803" s="143" t="s">
        <v>560</v>
      </c>
      <c r="M803" s="140">
        <v>16526.89</v>
      </c>
      <c r="N803" s="125"/>
      <c r="O803" s="125"/>
      <c r="P803" s="124"/>
      <c r="Q803" s="21"/>
      <c r="R803" s="21"/>
      <c r="S803" s="22"/>
      <c r="T803" s="21"/>
      <c r="U803" s="21"/>
      <c r="V803" s="22"/>
      <c r="W803" s="23"/>
      <c r="X803" s="23"/>
      <c r="Y803" s="24"/>
      <c r="Z803" s="25">
        <f t="shared" si="70"/>
        <v>0</v>
      </c>
      <c r="AA803" s="25">
        <f t="shared" si="71"/>
        <v>16526.89</v>
      </c>
      <c r="AB803" s="26"/>
      <c r="AC803" s="26"/>
      <c r="AD803" s="26"/>
      <c r="AE803" s="26"/>
      <c r="AF803" s="27"/>
      <c r="AG803" s="26"/>
      <c r="AH803" s="26"/>
      <c r="AI803" s="26"/>
      <c r="AJ803" s="26"/>
      <c r="AK803" s="26"/>
      <c r="AL803" s="26"/>
    </row>
    <row r="804" spans="1:38" ht="14" x14ac:dyDescent="0.25">
      <c r="A804" s="174" t="str">
        <f t="shared" si="73"/>
        <v>[提取结果.xlsx]02-关联交易等事项统计表-纺织公司-2内部关联交易</v>
      </c>
      <c r="B804" s="11">
        <v>801</v>
      </c>
      <c r="C804" s="120" t="str">
        <f t="shared" si="72"/>
        <v>3级-3级</v>
      </c>
      <c r="D804" s="120" t="s">
        <v>33</v>
      </c>
      <c r="E804" s="120" t="s">
        <v>338</v>
      </c>
      <c r="F804" s="120" t="s">
        <v>33</v>
      </c>
      <c r="G804" s="120" t="s">
        <v>211</v>
      </c>
      <c r="H804" s="122"/>
      <c r="I804" s="122"/>
      <c r="J804" s="124"/>
      <c r="K804" s="141" t="s">
        <v>68</v>
      </c>
      <c r="L804" s="143" t="s">
        <v>121</v>
      </c>
      <c r="M804" s="124">
        <v>10000</v>
      </c>
      <c r="N804" s="125"/>
      <c r="O804" s="125"/>
      <c r="P804" s="124"/>
      <c r="Q804" s="21"/>
      <c r="R804" s="21"/>
      <c r="S804" s="22"/>
      <c r="T804" s="21"/>
      <c r="U804" s="21"/>
      <c r="V804" s="22"/>
      <c r="W804" s="23"/>
      <c r="X804" s="23"/>
      <c r="Y804" s="24"/>
      <c r="Z804" s="25">
        <f t="shared" si="70"/>
        <v>0</v>
      </c>
      <c r="AA804" s="25">
        <f t="shared" si="71"/>
        <v>10000</v>
      </c>
      <c r="AB804" s="26"/>
      <c r="AC804" s="26"/>
      <c r="AD804" s="26"/>
      <c r="AE804" s="26"/>
      <c r="AF804" s="27"/>
      <c r="AG804" s="26"/>
      <c r="AH804" s="26"/>
      <c r="AI804" s="26"/>
      <c r="AJ804" s="26"/>
      <c r="AK804" s="26"/>
      <c r="AL804" s="26"/>
    </row>
    <row r="805" spans="1:38" ht="14" x14ac:dyDescent="0.25">
      <c r="A805" s="174" t="str">
        <f t="shared" si="73"/>
        <v>[提取结果.xlsx]02-关联交易等事项统计表-纺织公司-2内部关联交易</v>
      </c>
      <c r="B805" s="11">
        <v>802</v>
      </c>
      <c r="C805" s="120" t="str">
        <f t="shared" si="72"/>
        <v>3级-3级</v>
      </c>
      <c r="D805" s="120" t="s">
        <v>33</v>
      </c>
      <c r="E805" s="120" t="s">
        <v>338</v>
      </c>
      <c r="F805" s="120" t="s">
        <v>33</v>
      </c>
      <c r="G805" s="120" t="s">
        <v>354</v>
      </c>
      <c r="H805" s="122"/>
      <c r="I805" s="122"/>
      <c r="J805" s="124"/>
      <c r="K805" s="122" t="s">
        <v>164</v>
      </c>
      <c r="L805" s="143" t="s">
        <v>563</v>
      </c>
      <c r="M805" s="140">
        <v>253111.51</v>
      </c>
      <c r="N805" s="125"/>
      <c r="O805" s="125"/>
      <c r="P805" s="124"/>
      <c r="Q805" s="21"/>
      <c r="R805" s="21"/>
      <c r="S805" s="22"/>
      <c r="T805" s="21"/>
      <c r="U805" s="21"/>
      <c r="V805" s="22"/>
      <c r="W805" s="23"/>
      <c r="X805" s="23"/>
      <c r="Y805" s="24"/>
      <c r="Z805" s="25">
        <f t="shared" si="70"/>
        <v>0</v>
      </c>
      <c r="AA805" s="25">
        <f t="shared" si="71"/>
        <v>253111.51</v>
      </c>
      <c r="AB805" s="26"/>
      <c r="AC805" s="26"/>
      <c r="AD805" s="26"/>
      <c r="AE805" s="26"/>
      <c r="AF805" s="27"/>
      <c r="AG805" s="26"/>
      <c r="AH805" s="26"/>
      <c r="AI805" s="26"/>
      <c r="AJ805" s="26"/>
      <c r="AK805" s="26"/>
      <c r="AL805" s="26"/>
    </row>
    <row r="806" spans="1:38" ht="14" x14ac:dyDescent="0.25">
      <c r="A806" s="174" t="str">
        <f t="shared" si="73"/>
        <v>[提取结果.xlsx]02-关联交易等事项统计表-纺织公司-2内部关联交易</v>
      </c>
      <c r="B806" s="11">
        <v>803</v>
      </c>
      <c r="C806" s="120" t="str">
        <f t="shared" si="72"/>
        <v>3级-2级</v>
      </c>
      <c r="D806" s="120" t="s">
        <v>33</v>
      </c>
      <c r="E806" s="120" t="s">
        <v>338</v>
      </c>
      <c r="F806" s="120" t="s">
        <v>29</v>
      </c>
      <c r="G806" s="120" t="s">
        <v>57</v>
      </c>
      <c r="H806" s="122" t="s">
        <v>144</v>
      </c>
      <c r="I806" s="122" t="s">
        <v>554</v>
      </c>
      <c r="J806" s="124">
        <v>779.82</v>
      </c>
      <c r="K806" s="122"/>
      <c r="L806" s="122"/>
      <c r="M806" s="124"/>
      <c r="N806" s="125"/>
      <c r="O806" s="125"/>
      <c r="P806" s="124"/>
      <c r="Q806" s="21"/>
      <c r="R806" s="21"/>
      <c r="S806" s="22"/>
      <c r="T806" s="21"/>
      <c r="U806" s="21"/>
      <c r="V806" s="22"/>
      <c r="W806" s="23"/>
      <c r="X806" s="23"/>
      <c r="Y806" s="24"/>
      <c r="Z806" s="25">
        <f t="shared" si="70"/>
        <v>779.82</v>
      </c>
      <c r="AA806" s="25">
        <f t="shared" si="71"/>
        <v>0</v>
      </c>
      <c r="AB806" s="26"/>
      <c r="AC806" s="26"/>
      <c r="AD806" s="26"/>
      <c r="AE806" s="26"/>
      <c r="AF806" s="27"/>
      <c r="AG806" s="26"/>
      <c r="AH806" s="26"/>
      <c r="AI806" s="26"/>
      <c r="AJ806" s="26"/>
      <c r="AK806" s="26"/>
      <c r="AL806" s="26"/>
    </row>
    <row r="807" spans="1:38" ht="14" x14ac:dyDescent="0.25">
      <c r="A807" s="174" t="str">
        <f t="shared" si="73"/>
        <v>[提取结果.xlsx]02-关联交易等事项统计表-纺织公司-2内部关联交易</v>
      </c>
      <c r="B807" s="11">
        <v>804</v>
      </c>
      <c r="C807" s="120" t="str">
        <f t="shared" si="72"/>
        <v>3级-3级</v>
      </c>
      <c r="D807" s="120" t="s">
        <v>33</v>
      </c>
      <c r="E807" s="120" t="s">
        <v>524</v>
      </c>
      <c r="F807" s="120" t="s">
        <v>33</v>
      </c>
      <c r="G807" s="120" t="s">
        <v>160</v>
      </c>
      <c r="H807" s="122"/>
      <c r="I807" s="122"/>
      <c r="J807" s="124"/>
      <c r="K807" s="122" t="s">
        <v>60</v>
      </c>
      <c r="L807" s="122" t="s">
        <v>534</v>
      </c>
      <c r="M807" s="124">
        <v>9776988.1400000006</v>
      </c>
      <c r="N807" s="125"/>
      <c r="O807" s="126"/>
      <c r="P807" s="124"/>
      <c r="Q807" s="21"/>
      <c r="R807" s="21"/>
      <c r="S807" s="22"/>
      <c r="T807" s="21"/>
      <c r="U807" s="21"/>
      <c r="V807" s="22"/>
      <c r="W807" s="23"/>
      <c r="X807" s="23"/>
      <c r="Y807" s="24"/>
      <c r="Z807" s="25">
        <f t="shared" si="70"/>
        <v>0</v>
      </c>
      <c r="AA807" s="25">
        <f t="shared" si="71"/>
        <v>9776988.1400000006</v>
      </c>
      <c r="AB807" s="26"/>
      <c r="AC807" s="26"/>
      <c r="AD807" s="26"/>
      <c r="AE807" s="26"/>
      <c r="AF807" s="27"/>
      <c r="AG807" s="26"/>
      <c r="AH807" s="26"/>
      <c r="AI807" s="26"/>
      <c r="AJ807" s="26"/>
      <c r="AK807" s="26"/>
      <c r="AL807" s="26"/>
    </row>
    <row r="808" spans="1:38" ht="14" x14ac:dyDescent="0.25">
      <c r="A808" s="174" t="str">
        <f t="shared" si="73"/>
        <v>[提取结果.xlsx]02-关联交易等事项统计表-纺织公司-2内部关联交易</v>
      </c>
      <c r="B808" s="11">
        <v>805</v>
      </c>
      <c r="C808" s="120" t="str">
        <f t="shared" si="72"/>
        <v>3级-3级</v>
      </c>
      <c r="D808" s="120" t="s">
        <v>33</v>
      </c>
      <c r="E808" s="120" t="s">
        <v>524</v>
      </c>
      <c r="F808" s="120" t="s">
        <v>33</v>
      </c>
      <c r="G808" s="120" t="s">
        <v>160</v>
      </c>
      <c r="H808" s="122"/>
      <c r="I808" s="122"/>
      <c r="J808" s="124"/>
      <c r="K808" s="122" t="s">
        <v>164</v>
      </c>
      <c r="L808" s="122" t="s">
        <v>564</v>
      </c>
      <c r="M808" s="124">
        <v>5233869.07</v>
      </c>
      <c r="N808" s="125"/>
      <c r="O808" s="126"/>
      <c r="P808" s="124"/>
      <c r="Q808" s="21"/>
      <c r="R808" s="21"/>
      <c r="S808" s="22"/>
      <c r="T808" s="21"/>
      <c r="U808" s="21"/>
      <c r="V808" s="22"/>
      <c r="W808" s="23"/>
      <c r="X808" s="23"/>
      <c r="Y808" s="24"/>
      <c r="Z808" s="25">
        <f t="shared" si="70"/>
        <v>0</v>
      </c>
      <c r="AA808" s="25">
        <f t="shared" si="71"/>
        <v>5233869.07</v>
      </c>
      <c r="AB808" s="26"/>
      <c r="AC808" s="26"/>
      <c r="AD808" s="26"/>
      <c r="AE808" s="26"/>
      <c r="AF808" s="27"/>
      <c r="AG808" s="26"/>
      <c r="AH808" s="26"/>
      <c r="AI808" s="26"/>
      <c r="AJ808" s="26"/>
      <c r="AK808" s="26"/>
      <c r="AL808" s="26"/>
    </row>
    <row r="809" spans="1:38" ht="14" x14ac:dyDescent="0.25">
      <c r="A809" s="174" t="str">
        <f t="shared" si="73"/>
        <v>[提取结果.xlsx]02-关联交易等事项统计表-纺织公司-2内部关联交易</v>
      </c>
      <c r="B809" s="11">
        <v>806</v>
      </c>
      <c r="C809" s="120" t="str">
        <f t="shared" si="72"/>
        <v>3级-3级</v>
      </c>
      <c r="D809" s="120" t="s">
        <v>33</v>
      </c>
      <c r="E809" s="120" t="s">
        <v>524</v>
      </c>
      <c r="F809" s="120" t="s">
        <v>33</v>
      </c>
      <c r="G809" s="120" t="s">
        <v>345</v>
      </c>
      <c r="H809" s="122"/>
      <c r="I809" s="122"/>
      <c r="J809" s="124"/>
      <c r="K809" s="122" t="s">
        <v>68</v>
      </c>
      <c r="L809" s="122" t="s">
        <v>565</v>
      </c>
      <c r="M809" s="124">
        <v>693399.92</v>
      </c>
      <c r="N809" s="125"/>
      <c r="O809" s="126"/>
      <c r="P809" s="124"/>
      <c r="Q809" s="21"/>
      <c r="R809" s="21"/>
      <c r="S809" s="22"/>
      <c r="T809" s="21"/>
      <c r="U809" s="21"/>
      <c r="V809" s="22"/>
      <c r="W809" s="23"/>
      <c r="X809" s="23"/>
      <c r="Y809" s="24"/>
      <c r="Z809" s="25">
        <f t="shared" si="70"/>
        <v>0</v>
      </c>
      <c r="AA809" s="25">
        <f t="shared" si="71"/>
        <v>693399.92</v>
      </c>
      <c r="AB809" s="26"/>
      <c r="AC809" s="26"/>
      <c r="AD809" s="26"/>
      <c r="AE809" s="26"/>
      <c r="AF809" s="27"/>
      <c r="AG809" s="26"/>
      <c r="AH809" s="26"/>
      <c r="AI809" s="26"/>
      <c r="AJ809" s="26"/>
      <c r="AK809" s="26"/>
      <c r="AL809" s="26"/>
    </row>
    <row r="810" spans="1:38" ht="14" x14ac:dyDescent="0.25">
      <c r="A810" s="174" t="str">
        <f t="shared" si="73"/>
        <v>[提取结果.xlsx]02-关联交易等事项统计表-纺织公司-2内部关联交易</v>
      </c>
      <c r="B810" s="11">
        <v>807</v>
      </c>
      <c r="C810" s="120" t="str">
        <f t="shared" si="72"/>
        <v>3级-3级</v>
      </c>
      <c r="D810" s="120" t="s">
        <v>33</v>
      </c>
      <c r="E810" s="120" t="s">
        <v>524</v>
      </c>
      <c r="F810" s="120" t="s">
        <v>33</v>
      </c>
      <c r="G810" s="120" t="s">
        <v>345</v>
      </c>
      <c r="H810" s="122"/>
      <c r="I810" s="122"/>
      <c r="J810" s="124"/>
      <c r="K810" s="122" t="s">
        <v>115</v>
      </c>
      <c r="L810" s="122" t="s">
        <v>566</v>
      </c>
      <c r="M810" s="124">
        <v>364670.82</v>
      </c>
      <c r="N810" s="125"/>
      <c r="O810" s="126"/>
      <c r="P810" s="124"/>
      <c r="Q810" s="21"/>
      <c r="R810" s="21"/>
      <c r="S810" s="22"/>
      <c r="T810" s="21"/>
      <c r="U810" s="21"/>
      <c r="V810" s="22"/>
      <c r="W810" s="23"/>
      <c r="X810" s="23"/>
      <c r="Y810" s="24"/>
      <c r="Z810" s="25">
        <f t="shared" si="70"/>
        <v>0</v>
      </c>
      <c r="AA810" s="25">
        <f t="shared" si="71"/>
        <v>364670.82</v>
      </c>
      <c r="AB810" s="26"/>
      <c r="AC810" s="26"/>
      <c r="AD810" s="26"/>
      <c r="AE810" s="26"/>
      <c r="AF810" s="27"/>
      <c r="AG810" s="26"/>
      <c r="AH810" s="26"/>
      <c r="AI810" s="26"/>
      <c r="AJ810" s="26"/>
      <c r="AK810" s="26"/>
      <c r="AL810" s="26"/>
    </row>
    <row r="811" spans="1:38" ht="14" x14ac:dyDescent="0.25">
      <c r="A811" s="174" t="str">
        <f t="shared" si="73"/>
        <v>[提取结果.xlsx]02-关联交易等事项统计表-纺织公司-2内部关联交易</v>
      </c>
      <c r="B811" s="11">
        <v>808</v>
      </c>
      <c r="C811" s="120" t="str">
        <f t="shared" si="72"/>
        <v>3级-3级</v>
      </c>
      <c r="D811" s="120" t="s">
        <v>33</v>
      </c>
      <c r="E811" s="120" t="s">
        <v>524</v>
      </c>
      <c r="F811" s="120" t="s">
        <v>33</v>
      </c>
      <c r="G811" s="120" t="s">
        <v>231</v>
      </c>
      <c r="H811" s="122"/>
      <c r="I811" s="122"/>
      <c r="J811" s="124"/>
      <c r="K811" s="122" t="s">
        <v>68</v>
      </c>
      <c r="L811" s="122" t="s">
        <v>567</v>
      </c>
      <c r="M811" s="124">
        <v>7468.24</v>
      </c>
      <c r="N811" s="125"/>
      <c r="O811" s="125"/>
      <c r="P811" s="124"/>
      <c r="Q811" s="21"/>
      <c r="R811" s="21"/>
      <c r="S811" s="22"/>
      <c r="T811" s="21"/>
      <c r="U811" s="21"/>
      <c r="V811" s="22"/>
      <c r="W811" s="23"/>
      <c r="X811" s="23"/>
      <c r="Y811" s="24"/>
      <c r="Z811" s="25">
        <f t="shared" si="70"/>
        <v>0</v>
      </c>
      <c r="AA811" s="25">
        <f t="shared" si="71"/>
        <v>7468.24</v>
      </c>
      <c r="AB811" s="26"/>
      <c r="AC811" s="26"/>
      <c r="AD811" s="26"/>
      <c r="AE811" s="26"/>
      <c r="AF811" s="27"/>
      <c r="AG811" s="26"/>
      <c r="AH811" s="26"/>
      <c r="AI811" s="26"/>
      <c r="AJ811" s="26"/>
      <c r="AK811" s="26"/>
      <c r="AL811" s="26"/>
    </row>
    <row r="812" spans="1:38" ht="14" x14ac:dyDescent="0.25">
      <c r="A812" s="174" t="str">
        <f t="shared" si="73"/>
        <v>[提取结果.xlsx]02-关联交易等事项统计表-纺织公司-2内部关联交易</v>
      </c>
      <c r="B812" s="11">
        <v>809</v>
      </c>
      <c r="C812" s="120" t="str">
        <f t="shared" si="72"/>
        <v>3级-3级</v>
      </c>
      <c r="D812" s="120" t="s">
        <v>33</v>
      </c>
      <c r="E812" s="120" t="s">
        <v>524</v>
      </c>
      <c r="F812" s="120" t="s">
        <v>33</v>
      </c>
      <c r="G812" s="120" t="s">
        <v>519</v>
      </c>
      <c r="H812" s="122"/>
      <c r="I812" s="122"/>
      <c r="J812" s="124"/>
      <c r="K812" s="122" t="s">
        <v>68</v>
      </c>
      <c r="L812" s="122" t="s">
        <v>568</v>
      </c>
      <c r="M812" s="124">
        <v>1293.4000000000001</v>
      </c>
      <c r="N812" s="125"/>
      <c r="O812" s="125"/>
      <c r="P812" s="124"/>
      <c r="Q812" s="21"/>
      <c r="R812" s="21"/>
      <c r="S812" s="22"/>
      <c r="T812" s="21"/>
      <c r="U812" s="21"/>
      <c r="V812" s="22"/>
      <c r="W812" s="23"/>
      <c r="X812" s="23"/>
      <c r="Y812" s="24"/>
      <c r="Z812" s="25">
        <f t="shared" si="70"/>
        <v>0</v>
      </c>
      <c r="AA812" s="25">
        <f t="shared" si="71"/>
        <v>1293.4000000000001</v>
      </c>
      <c r="AB812" s="26"/>
      <c r="AC812" s="26"/>
      <c r="AD812" s="26"/>
      <c r="AE812" s="26"/>
      <c r="AF812" s="27"/>
      <c r="AG812" s="26"/>
      <c r="AH812" s="26"/>
      <c r="AI812" s="26"/>
      <c r="AJ812" s="26"/>
      <c r="AK812" s="26"/>
      <c r="AL812" s="26"/>
    </row>
    <row r="813" spans="1:38" ht="14" x14ac:dyDescent="0.25">
      <c r="A813" s="174" t="str">
        <f t="shared" si="73"/>
        <v>[提取结果.xlsx]02-关联交易等事项统计表-纺织公司-2内部关联交易</v>
      </c>
      <c r="B813" s="11">
        <v>810</v>
      </c>
      <c r="C813" s="120" t="str">
        <f t="shared" si="72"/>
        <v>3级-3级</v>
      </c>
      <c r="D813" s="120" t="s">
        <v>33</v>
      </c>
      <c r="E813" s="120" t="s">
        <v>524</v>
      </c>
      <c r="F813" s="120" t="s">
        <v>33</v>
      </c>
      <c r="G813" s="120" t="s">
        <v>117</v>
      </c>
      <c r="H813" s="122"/>
      <c r="I813" s="122"/>
      <c r="J813" s="124"/>
      <c r="K813" s="122" t="s">
        <v>68</v>
      </c>
      <c r="L813" s="122" t="s">
        <v>568</v>
      </c>
      <c r="M813" s="124">
        <v>1293.4000000000001</v>
      </c>
      <c r="N813" s="125"/>
      <c r="O813" s="125"/>
      <c r="P813" s="124"/>
      <c r="Q813" s="21"/>
      <c r="R813" s="21"/>
      <c r="S813" s="22"/>
      <c r="T813" s="21"/>
      <c r="U813" s="21"/>
      <c r="V813" s="22"/>
      <c r="W813" s="23"/>
      <c r="X813" s="23"/>
      <c r="Y813" s="24"/>
      <c r="Z813" s="25">
        <f t="shared" si="70"/>
        <v>0</v>
      </c>
      <c r="AA813" s="25">
        <f t="shared" si="71"/>
        <v>1293.4000000000001</v>
      </c>
      <c r="AB813" s="26"/>
      <c r="AC813" s="26"/>
      <c r="AD813" s="26"/>
      <c r="AE813" s="26"/>
      <c r="AF813" s="27"/>
      <c r="AG813" s="26"/>
      <c r="AH813" s="26"/>
      <c r="AI813" s="26"/>
      <c r="AJ813" s="26"/>
      <c r="AK813" s="26"/>
      <c r="AL813" s="26"/>
    </row>
    <row r="814" spans="1:38" ht="14" x14ac:dyDescent="0.25">
      <c r="A814" s="174" t="str">
        <f t="shared" si="73"/>
        <v>[提取结果.xlsx]02-关联交易等事项统计表-纺织公司-2内部关联交易</v>
      </c>
      <c r="B814" s="11">
        <v>811</v>
      </c>
      <c r="C814" s="120" t="str">
        <f t="shared" si="72"/>
        <v>3级-3级</v>
      </c>
      <c r="D814" s="120" t="s">
        <v>33</v>
      </c>
      <c r="E814" s="120" t="s">
        <v>524</v>
      </c>
      <c r="F814" s="120" t="s">
        <v>33</v>
      </c>
      <c r="G814" s="120" t="s">
        <v>446</v>
      </c>
      <c r="H814" s="122" t="s">
        <v>144</v>
      </c>
      <c r="I814" s="122" t="s">
        <v>521</v>
      </c>
      <c r="J814" s="124">
        <v>566.37</v>
      </c>
      <c r="K814" s="122"/>
      <c r="L814" s="122"/>
      <c r="M814" s="124"/>
      <c r="N814" s="125"/>
      <c r="O814" s="125"/>
      <c r="P814" s="124"/>
      <c r="Q814" s="21"/>
      <c r="R814" s="21"/>
      <c r="S814" s="22"/>
      <c r="T814" s="21"/>
      <c r="U814" s="21"/>
      <c r="V814" s="22"/>
      <c r="W814" s="23"/>
      <c r="X814" s="23"/>
      <c r="Y814" s="24"/>
      <c r="Z814" s="25">
        <f t="shared" si="70"/>
        <v>566.37</v>
      </c>
      <c r="AA814" s="25">
        <f t="shared" si="71"/>
        <v>0</v>
      </c>
      <c r="AB814" s="26"/>
      <c r="AC814" s="26"/>
      <c r="AD814" s="26"/>
      <c r="AE814" s="26"/>
      <c r="AF814" s="27"/>
      <c r="AG814" s="26"/>
      <c r="AH814" s="26"/>
      <c r="AI814" s="26"/>
      <c r="AJ814" s="26"/>
      <c r="AK814" s="26"/>
      <c r="AL814" s="26"/>
    </row>
    <row r="815" spans="1:38" ht="14" x14ac:dyDescent="0.25">
      <c r="A815" s="174" t="str">
        <f t="shared" si="73"/>
        <v>[提取结果.xlsx]02-关联交易等事项统计表-纺织公司-2内部关联交易</v>
      </c>
      <c r="B815" s="11">
        <v>812</v>
      </c>
      <c r="C815" s="120" t="str">
        <f t="shared" si="72"/>
        <v>3级-2级</v>
      </c>
      <c r="D815" s="120" t="s">
        <v>33</v>
      </c>
      <c r="E815" s="120" t="s">
        <v>146</v>
      </c>
      <c r="F815" s="120" t="s">
        <v>29</v>
      </c>
      <c r="G815" s="120" t="s">
        <v>46</v>
      </c>
      <c r="H815" s="122" t="s">
        <v>144</v>
      </c>
      <c r="I815" s="122" t="s">
        <v>13</v>
      </c>
      <c r="J815" s="124">
        <v>10104.25</v>
      </c>
      <c r="K815" s="122"/>
      <c r="L815" s="122"/>
      <c r="M815" s="124"/>
      <c r="N815" s="125"/>
      <c r="O815" s="126"/>
      <c r="P815" s="124"/>
      <c r="Q815" s="21"/>
      <c r="R815" s="21"/>
      <c r="S815" s="22"/>
      <c r="T815" s="21"/>
      <c r="U815" s="21"/>
      <c r="V815" s="22"/>
      <c r="W815" s="23"/>
      <c r="X815" s="23"/>
      <c r="Y815" s="24"/>
      <c r="Z815" s="25">
        <f t="shared" si="70"/>
        <v>10104.25</v>
      </c>
      <c r="AA815" s="25">
        <f t="shared" si="71"/>
        <v>0</v>
      </c>
      <c r="AB815" s="26"/>
      <c r="AC815" s="26"/>
      <c r="AD815" s="26"/>
      <c r="AE815" s="26"/>
      <c r="AF815" s="27"/>
      <c r="AG815" s="26"/>
      <c r="AH815" s="26"/>
      <c r="AI815" s="26"/>
      <c r="AJ815" s="26"/>
      <c r="AK815" s="26"/>
      <c r="AL815" s="26"/>
    </row>
    <row r="816" spans="1:38" ht="14" x14ac:dyDescent="0.25">
      <c r="A816" s="174" t="str">
        <f t="shared" si="73"/>
        <v>[提取结果.xlsx]02-关联交易等事项统计表-纺织公司-2内部关联交易</v>
      </c>
      <c r="B816" s="11">
        <v>813</v>
      </c>
      <c r="C816" s="120" t="str">
        <f t="shared" si="72"/>
        <v>3级-2级</v>
      </c>
      <c r="D816" s="120" t="s">
        <v>33</v>
      </c>
      <c r="E816" s="120" t="s">
        <v>146</v>
      </c>
      <c r="F816" s="120" t="s">
        <v>29</v>
      </c>
      <c r="G816" s="120" t="s">
        <v>50</v>
      </c>
      <c r="H816" s="122" t="s">
        <v>144</v>
      </c>
      <c r="I816" s="122" t="s">
        <v>13</v>
      </c>
      <c r="J816" s="124">
        <v>2882.3</v>
      </c>
      <c r="K816" s="122"/>
      <c r="L816" s="122"/>
      <c r="M816" s="124"/>
      <c r="N816" s="125"/>
      <c r="O816" s="126"/>
      <c r="P816" s="124"/>
      <c r="Q816" s="21"/>
      <c r="R816" s="21"/>
      <c r="S816" s="22"/>
      <c r="T816" s="21"/>
      <c r="U816" s="21"/>
      <c r="V816" s="22"/>
      <c r="W816" s="23"/>
      <c r="X816" s="23"/>
      <c r="Y816" s="24"/>
      <c r="Z816" s="25">
        <f t="shared" si="70"/>
        <v>2882.3</v>
      </c>
      <c r="AA816" s="25">
        <f t="shared" si="71"/>
        <v>0</v>
      </c>
      <c r="AB816" s="26"/>
      <c r="AC816" s="26"/>
      <c r="AD816" s="26"/>
      <c r="AE816" s="26"/>
      <c r="AF816" s="27"/>
      <c r="AG816" s="26"/>
      <c r="AH816" s="26"/>
      <c r="AI816" s="26"/>
      <c r="AJ816" s="26"/>
      <c r="AK816" s="26"/>
      <c r="AL816" s="26"/>
    </row>
    <row r="817" spans="1:38" ht="14" x14ac:dyDescent="0.25">
      <c r="A817" s="174" t="str">
        <f t="shared" si="73"/>
        <v>[提取结果.xlsx]02-关联交易等事项统计表-纺织公司-2内部关联交易</v>
      </c>
      <c r="B817" s="11">
        <v>814</v>
      </c>
      <c r="C817" s="120" t="str">
        <f t="shared" si="72"/>
        <v>3级-3级</v>
      </c>
      <c r="D817" s="120" t="s">
        <v>33</v>
      </c>
      <c r="E817" s="120" t="s">
        <v>146</v>
      </c>
      <c r="F817" s="120" t="s">
        <v>33</v>
      </c>
      <c r="G817" s="120" t="s">
        <v>345</v>
      </c>
      <c r="H817" s="122" t="s">
        <v>144</v>
      </c>
      <c r="I817" s="122" t="s">
        <v>13</v>
      </c>
      <c r="J817" s="124">
        <v>1199.6500000000001</v>
      </c>
      <c r="K817" s="122"/>
      <c r="L817" s="122"/>
      <c r="M817" s="124"/>
      <c r="N817" s="125"/>
      <c r="O817" s="126"/>
      <c r="P817" s="124"/>
      <c r="Q817" s="21"/>
      <c r="R817" s="21"/>
      <c r="S817" s="22"/>
      <c r="T817" s="21"/>
      <c r="U817" s="21"/>
      <c r="V817" s="22"/>
      <c r="W817" s="23"/>
      <c r="X817" s="23"/>
      <c r="Y817" s="24"/>
      <c r="Z817" s="25">
        <f t="shared" si="70"/>
        <v>1199.6500000000001</v>
      </c>
      <c r="AA817" s="25">
        <f t="shared" si="71"/>
        <v>0</v>
      </c>
      <c r="AB817" s="26"/>
      <c r="AC817" s="26"/>
      <c r="AD817" s="26"/>
      <c r="AE817" s="26"/>
      <c r="AF817" s="27"/>
      <c r="AG817" s="26"/>
      <c r="AH817" s="26"/>
      <c r="AI817" s="26"/>
      <c r="AJ817" s="26"/>
      <c r="AK817" s="26"/>
      <c r="AL817" s="26"/>
    </row>
    <row r="818" spans="1:38" ht="14" x14ac:dyDescent="0.25">
      <c r="A818" s="174" t="str">
        <f t="shared" si="73"/>
        <v>[提取结果.xlsx]02-关联交易等事项统计表-纺织公司-2内部关联交易</v>
      </c>
      <c r="B818" s="11">
        <v>815</v>
      </c>
      <c r="C818" s="120" t="str">
        <f t="shared" si="72"/>
        <v>3级-2级</v>
      </c>
      <c r="D818" s="120" t="s">
        <v>33</v>
      </c>
      <c r="E818" s="120" t="s">
        <v>146</v>
      </c>
      <c r="F818" s="120" t="s">
        <v>29</v>
      </c>
      <c r="G818" s="120" t="s">
        <v>158</v>
      </c>
      <c r="H818" s="122" t="s">
        <v>144</v>
      </c>
      <c r="I818" s="122" t="s">
        <v>13</v>
      </c>
      <c r="J818" s="124">
        <v>1943.36</v>
      </c>
      <c r="K818" s="122"/>
      <c r="L818" s="122"/>
      <c r="M818" s="124"/>
      <c r="N818" s="125"/>
      <c r="O818" s="126"/>
      <c r="P818" s="124"/>
      <c r="Q818" s="21"/>
      <c r="R818" s="21"/>
      <c r="S818" s="22"/>
      <c r="T818" s="21"/>
      <c r="U818" s="21"/>
      <c r="V818" s="22"/>
      <c r="W818" s="23"/>
      <c r="X818" s="23"/>
      <c r="Y818" s="24"/>
      <c r="Z818" s="25">
        <f t="shared" si="70"/>
        <v>1943.36</v>
      </c>
      <c r="AA818" s="25">
        <f t="shared" si="71"/>
        <v>0</v>
      </c>
      <c r="AB818" s="26"/>
      <c r="AC818" s="26"/>
      <c r="AD818" s="26"/>
      <c r="AE818" s="26"/>
      <c r="AF818" s="27"/>
      <c r="AG818" s="26"/>
      <c r="AH818" s="26"/>
      <c r="AI818" s="26"/>
      <c r="AJ818" s="26"/>
      <c r="AK818" s="26"/>
      <c r="AL818" s="26"/>
    </row>
    <row r="819" spans="1:38" ht="14" x14ac:dyDescent="0.25">
      <c r="A819" s="174" t="str">
        <f t="shared" si="73"/>
        <v>[提取结果.xlsx]02-关联交易等事项统计表-纺织公司-2内部关联交易</v>
      </c>
      <c r="B819" s="11">
        <v>816</v>
      </c>
      <c r="C819" s="120" t="str">
        <f t="shared" si="72"/>
        <v>3级-3级</v>
      </c>
      <c r="D819" s="120" t="s">
        <v>33</v>
      </c>
      <c r="E819" s="120" t="s">
        <v>146</v>
      </c>
      <c r="F819" s="120" t="s">
        <v>33</v>
      </c>
      <c r="G819" s="120" t="s">
        <v>354</v>
      </c>
      <c r="H819" s="122" t="s">
        <v>144</v>
      </c>
      <c r="I819" s="122" t="s">
        <v>13</v>
      </c>
      <c r="J819" s="124">
        <v>49955.75</v>
      </c>
      <c r="K819" s="122"/>
      <c r="L819" s="122"/>
      <c r="M819" s="124"/>
      <c r="N819" s="125"/>
      <c r="O819" s="125"/>
      <c r="P819" s="124"/>
      <c r="Q819" s="21"/>
      <c r="R819" s="21"/>
      <c r="S819" s="22"/>
      <c r="T819" s="21"/>
      <c r="U819" s="21"/>
      <c r="V819" s="22"/>
      <c r="W819" s="23"/>
      <c r="X819" s="23"/>
      <c r="Y819" s="24"/>
      <c r="Z819" s="25">
        <f t="shared" si="70"/>
        <v>49955.75</v>
      </c>
      <c r="AA819" s="25">
        <f t="shared" si="71"/>
        <v>0</v>
      </c>
      <c r="AB819" s="26"/>
      <c r="AC819" s="26"/>
      <c r="AD819" s="26"/>
      <c r="AE819" s="26"/>
      <c r="AF819" s="27"/>
      <c r="AG819" s="26"/>
      <c r="AH819" s="26"/>
      <c r="AI819" s="26"/>
      <c r="AJ819" s="26"/>
      <c r="AK819" s="26"/>
      <c r="AL819" s="26"/>
    </row>
    <row r="820" spans="1:38" ht="14" x14ac:dyDescent="0.25">
      <c r="A820" s="174" t="str">
        <f t="shared" si="73"/>
        <v>[提取结果.xlsx]02-关联交易等事项统计表-纺织公司-2内部关联交易</v>
      </c>
      <c r="B820" s="11">
        <v>817</v>
      </c>
      <c r="C820" s="120" t="str">
        <f t="shared" si="72"/>
        <v>3级-3级</v>
      </c>
      <c r="D820" s="120" t="s">
        <v>33</v>
      </c>
      <c r="E820" s="120" t="s">
        <v>146</v>
      </c>
      <c r="F820" s="120" t="s">
        <v>33</v>
      </c>
      <c r="G820" s="120" t="s">
        <v>183</v>
      </c>
      <c r="H820" s="122" t="s">
        <v>144</v>
      </c>
      <c r="I820" s="122" t="s">
        <v>13</v>
      </c>
      <c r="J820" s="124">
        <v>1498.41</v>
      </c>
      <c r="K820" s="122"/>
      <c r="L820" s="122"/>
      <c r="M820" s="124"/>
      <c r="N820" s="125"/>
      <c r="O820" s="125"/>
      <c r="P820" s="124"/>
      <c r="Q820" s="21"/>
      <c r="R820" s="21"/>
      <c r="S820" s="22"/>
      <c r="T820" s="21"/>
      <c r="U820" s="21"/>
      <c r="V820" s="22"/>
      <c r="W820" s="23"/>
      <c r="X820" s="23"/>
      <c r="Y820" s="24"/>
      <c r="Z820" s="25">
        <f t="shared" si="70"/>
        <v>1498.41</v>
      </c>
      <c r="AA820" s="25">
        <f t="shared" si="71"/>
        <v>0</v>
      </c>
      <c r="AB820" s="26"/>
      <c r="AC820" s="26"/>
      <c r="AD820" s="26"/>
      <c r="AE820" s="26"/>
      <c r="AF820" s="27"/>
      <c r="AG820" s="26"/>
      <c r="AH820" s="26"/>
      <c r="AI820" s="26"/>
      <c r="AJ820" s="26"/>
      <c r="AK820" s="26"/>
      <c r="AL820" s="26"/>
    </row>
    <row r="821" spans="1:38" ht="14" x14ac:dyDescent="0.25">
      <c r="A821" s="174" t="str">
        <f t="shared" si="73"/>
        <v>[提取结果.xlsx]02-关联交易等事项统计表-纺织公司-2内部关联交易</v>
      </c>
      <c r="B821" s="11">
        <v>818</v>
      </c>
      <c r="C821" s="120" t="str">
        <f t="shared" si="72"/>
        <v>3级-2级</v>
      </c>
      <c r="D821" s="120" t="s">
        <v>33</v>
      </c>
      <c r="E821" s="120" t="s">
        <v>146</v>
      </c>
      <c r="F821" s="120" t="s">
        <v>29</v>
      </c>
      <c r="G821" s="120" t="s">
        <v>301</v>
      </c>
      <c r="H821" s="122" t="s">
        <v>144</v>
      </c>
      <c r="I821" s="122" t="s">
        <v>13</v>
      </c>
      <c r="J821" s="124">
        <v>7041.59</v>
      </c>
      <c r="K821" s="122"/>
      <c r="L821" s="122"/>
      <c r="M821" s="124"/>
      <c r="N821" s="125"/>
      <c r="O821" s="125"/>
      <c r="P821" s="124"/>
      <c r="Q821" s="21"/>
      <c r="R821" s="21"/>
      <c r="S821" s="22"/>
      <c r="T821" s="21"/>
      <c r="U821" s="21"/>
      <c r="V821" s="22"/>
      <c r="W821" s="23"/>
      <c r="X821" s="23"/>
      <c r="Y821" s="24"/>
      <c r="Z821" s="25">
        <f t="shared" si="70"/>
        <v>7041.59</v>
      </c>
      <c r="AA821" s="25">
        <f t="shared" si="71"/>
        <v>0</v>
      </c>
      <c r="AB821" s="26"/>
      <c r="AC821" s="26"/>
      <c r="AD821" s="26"/>
      <c r="AE821" s="26"/>
      <c r="AF821" s="27"/>
      <c r="AG821" s="26"/>
      <c r="AH821" s="26"/>
      <c r="AI821" s="26"/>
      <c r="AJ821" s="26"/>
      <c r="AK821" s="26"/>
      <c r="AL821" s="26"/>
    </row>
    <row r="822" spans="1:38" ht="14" x14ac:dyDescent="0.25">
      <c r="A822" s="174" t="str">
        <f t="shared" si="73"/>
        <v>[提取结果.xlsx]02-关联交易等事项统计表-纺织公司-2内部关联交易</v>
      </c>
      <c r="B822" s="11">
        <v>819</v>
      </c>
      <c r="C822" s="120" t="str">
        <f t="shared" si="72"/>
        <v>3级-2级</v>
      </c>
      <c r="D822" s="120" t="s">
        <v>33</v>
      </c>
      <c r="E822" s="120" t="s">
        <v>146</v>
      </c>
      <c r="F822" s="120" t="s">
        <v>29</v>
      </c>
      <c r="G822" s="120" t="s">
        <v>163</v>
      </c>
      <c r="H822" s="122" t="s">
        <v>144</v>
      </c>
      <c r="I822" s="122" t="s">
        <v>13</v>
      </c>
      <c r="J822" s="124">
        <v>2655.75</v>
      </c>
      <c r="K822" s="122"/>
      <c r="L822" s="122"/>
      <c r="M822" s="124"/>
      <c r="N822" s="125"/>
      <c r="O822" s="125"/>
      <c r="P822" s="124"/>
      <c r="Q822" s="21"/>
      <c r="R822" s="21"/>
      <c r="S822" s="22"/>
      <c r="T822" s="21"/>
      <c r="U822" s="21"/>
      <c r="V822" s="22"/>
      <c r="W822" s="23"/>
      <c r="X822" s="23"/>
      <c r="Y822" s="24"/>
      <c r="Z822" s="25">
        <f t="shared" si="70"/>
        <v>2655.75</v>
      </c>
      <c r="AA822" s="25">
        <f t="shared" si="71"/>
        <v>0</v>
      </c>
      <c r="AB822" s="26"/>
      <c r="AC822" s="26"/>
      <c r="AD822" s="26"/>
      <c r="AE822" s="26"/>
      <c r="AF822" s="27"/>
      <c r="AG822" s="26"/>
      <c r="AH822" s="26"/>
      <c r="AI822" s="26"/>
      <c r="AJ822" s="26"/>
      <c r="AK822" s="26"/>
      <c r="AL822" s="26"/>
    </row>
    <row r="823" spans="1:38" ht="14" x14ac:dyDescent="0.25">
      <c r="A823" s="174" t="str">
        <f t="shared" si="73"/>
        <v>[提取结果.xlsx]02-关联交易等事项统计表-纺织公司-2内部关联交易</v>
      </c>
      <c r="B823" s="11">
        <v>820</v>
      </c>
      <c r="C823" s="120" t="str">
        <f t="shared" si="72"/>
        <v>3级-2级</v>
      </c>
      <c r="D823" s="120" t="s">
        <v>33</v>
      </c>
      <c r="E823" s="120" t="s">
        <v>146</v>
      </c>
      <c r="F823" s="120" t="s">
        <v>29</v>
      </c>
      <c r="G823" s="120" t="s">
        <v>57</v>
      </c>
      <c r="H823" s="122" t="s">
        <v>144</v>
      </c>
      <c r="I823" s="122" t="s">
        <v>13</v>
      </c>
      <c r="J823" s="124">
        <v>78814.16</v>
      </c>
      <c r="K823" s="122"/>
      <c r="L823" s="122"/>
      <c r="M823" s="124"/>
      <c r="N823" s="125"/>
      <c r="O823" s="125"/>
      <c r="P823" s="124"/>
      <c r="Q823" s="21"/>
      <c r="R823" s="21"/>
      <c r="S823" s="22"/>
      <c r="T823" s="21"/>
      <c r="U823" s="21"/>
      <c r="V823" s="22"/>
      <c r="W823" s="23"/>
      <c r="X823" s="23"/>
      <c r="Y823" s="24"/>
      <c r="Z823" s="25">
        <f t="shared" si="70"/>
        <v>78814.16</v>
      </c>
      <c r="AA823" s="25">
        <f t="shared" si="71"/>
        <v>0</v>
      </c>
      <c r="AB823" s="26"/>
      <c r="AC823" s="26"/>
      <c r="AD823" s="26"/>
      <c r="AE823" s="26"/>
      <c r="AF823" s="27"/>
      <c r="AG823" s="26"/>
      <c r="AH823" s="26"/>
      <c r="AI823" s="26"/>
      <c r="AJ823" s="26"/>
      <c r="AK823" s="26"/>
      <c r="AL823" s="26"/>
    </row>
    <row r="824" spans="1:38" ht="14" x14ac:dyDescent="0.25">
      <c r="A824" s="174" t="str">
        <f t="shared" si="73"/>
        <v>[提取结果.xlsx]02-关联交易等事项统计表-纺织公司-2内部关联交易</v>
      </c>
      <c r="B824" s="11">
        <v>821</v>
      </c>
      <c r="C824" s="120" t="str">
        <f t="shared" si="72"/>
        <v>3级-2级</v>
      </c>
      <c r="D824" s="120" t="s">
        <v>33</v>
      </c>
      <c r="E824" s="120" t="s">
        <v>146</v>
      </c>
      <c r="F824" s="120" t="s">
        <v>29</v>
      </c>
      <c r="G824" s="120" t="s">
        <v>44</v>
      </c>
      <c r="H824" s="122" t="s">
        <v>144</v>
      </c>
      <c r="I824" s="122" t="s">
        <v>13</v>
      </c>
      <c r="J824" s="124">
        <v>2040.71</v>
      </c>
      <c r="K824" s="122"/>
      <c r="L824" s="122"/>
      <c r="M824" s="124"/>
      <c r="N824" s="125"/>
      <c r="O824" s="125"/>
      <c r="P824" s="124"/>
      <c r="Q824" s="21"/>
      <c r="R824" s="21"/>
      <c r="S824" s="22"/>
      <c r="T824" s="21"/>
      <c r="U824" s="21"/>
      <c r="V824" s="22"/>
      <c r="W824" s="23"/>
      <c r="X824" s="23"/>
      <c r="Y824" s="24"/>
      <c r="Z824" s="25">
        <f t="shared" si="70"/>
        <v>2040.71</v>
      </c>
      <c r="AA824" s="25">
        <f t="shared" si="71"/>
        <v>0</v>
      </c>
      <c r="AB824" s="26"/>
      <c r="AC824" s="26"/>
      <c r="AD824" s="26"/>
      <c r="AE824" s="26"/>
      <c r="AF824" s="27"/>
      <c r="AG824" s="26"/>
      <c r="AH824" s="26"/>
      <c r="AI824" s="26"/>
      <c r="AJ824" s="26"/>
      <c r="AK824" s="26"/>
      <c r="AL824" s="26"/>
    </row>
    <row r="825" spans="1:38" ht="14" x14ac:dyDescent="0.25">
      <c r="A825" s="174" t="str">
        <f t="shared" si="73"/>
        <v>[提取结果.xlsx]02-关联交易等事项统计表-纺织公司-2内部关联交易</v>
      </c>
      <c r="B825" s="11">
        <v>822</v>
      </c>
      <c r="C825" s="120" t="str">
        <f t="shared" si="72"/>
        <v>3级-3级</v>
      </c>
      <c r="D825" s="120" t="s">
        <v>33</v>
      </c>
      <c r="E825" s="120" t="s">
        <v>146</v>
      </c>
      <c r="F825" s="120" t="s">
        <v>33</v>
      </c>
      <c r="G825" s="120" t="s">
        <v>66</v>
      </c>
      <c r="H825" s="122" t="s">
        <v>144</v>
      </c>
      <c r="I825" s="122" t="s">
        <v>122</v>
      </c>
      <c r="J825" s="124">
        <v>260707.83</v>
      </c>
      <c r="K825" s="122"/>
      <c r="L825" s="122"/>
      <c r="M825" s="124"/>
      <c r="N825" s="125"/>
      <c r="O825" s="125"/>
      <c r="P825" s="124"/>
      <c r="Q825" s="21"/>
      <c r="R825" s="21"/>
      <c r="S825" s="22"/>
      <c r="T825" s="21"/>
      <c r="U825" s="21"/>
      <c r="V825" s="22"/>
      <c r="W825" s="23"/>
      <c r="X825" s="23"/>
      <c r="Y825" s="24"/>
      <c r="Z825" s="25">
        <f t="shared" si="70"/>
        <v>260707.83</v>
      </c>
      <c r="AA825" s="25">
        <f t="shared" si="71"/>
        <v>0</v>
      </c>
      <c r="AB825" s="26"/>
      <c r="AC825" s="26"/>
      <c r="AD825" s="26"/>
      <c r="AE825" s="26"/>
      <c r="AF825" s="27"/>
      <c r="AG825" s="26"/>
      <c r="AH825" s="26"/>
      <c r="AI825" s="26"/>
      <c r="AJ825" s="26"/>
      <c r="AK825" s="26"/>
      <c r="AL825" s="26"/>
    </row>
    <row r="826" spans="1:38" ht="14" x14ac:dyDescent="0.25">
      <c r="A826" s="174" t="str">
        <f t="shared" si="73"/>
        <v>[提取结果.xlsx]02-关联交易等事项统计表-纺织公司-2内部关联交易</v>
      </c>
      <c r="B826" s="11">
        <v>823</v>
      </c>
      <c r="C826" s="120" t="str">
        <f t="shared" si="72"/>
        <v>3级-4级</v>
      </c>
      <c r="D826" s="120" t="s">
        <v>33</v>
      </c>
      <c r="E826" s="120" t="s">
        <v>146</v>
      </c>
      <c r="F826" s="120" t="s">
        <v>37</v>
      </c>
      <c r="G826" s="120" t="s">
        <v>66</v>
      </c>
      <c r="H826" s="122" t="s">
        <v>144</v>
      </c>
      <c r="I826" s="122" t="s">
        <v>13</v>
      </c>
      <c r="J826" s="124">
        <v>421.06</v>
      </c>
      <c r="K826" s="122"/>
      <c r="L826" s="122"/>
      <c r="M826" s="124"/>
      <c r="N826" s="125"/>
      <c r="O826" s="125"/>
      <c r="P826" s="124"/>
      <c r="Q826" s="21"/>
      <c r="R826" s="21"/>
      <c r="S826" s="22"/>
      <c r="T826" s="21"/>
      <c r="U826" s="21"/>
      <c r="V826" s="22"/>
      <c r="W826" s="23"/>
      <c r="X826" s="23"/>
      <c r="Y826" s="24"/>
      <c r="Z826" s="25">
        <f t="shared" si="70"/>
        <v>421.06</v>
      </c>
      <c r="AA826" s="25">
        <f t="shared" si="71"/>
        <v>0</v>
      </c>
      <c r="AB826" s="26"/>
      <c r="AC826" s="26"/>
      <c r="AD826" s="26"/>
      <c r="AE826" s="26"/>
      <c r="AF826" s="27"/>
      <c r="AG826" s="26"/>
      <c r="AH826" s="26"/>
      <c r="AI826" s="26"/>
      <c r="AJ826" s="26"/>
      <c r="AK826" s="26"/>
      <c r="AL826" s="26"/>
    </row>
    <row r="827" spans="1:38" ht="14" x14ac:dyDescent="0.25">
      <c r="A827" s="174" t="str">
        <f t="shared" si="73"/>
        <v>[提取结果.xlsx]02-关联交易等事项统计表-纺织公司-2内部关联交易</v>
      </c>
      <c r="B827" s="11">
        <v>824</v>
      </c>
      <c r="C827" s="120" t="str">
        <f t="shared" si="72"/>
        <v>3级-2级</v>
      </c>
      <c r="D827" s="120" t="s">
        <v>33</v>
      </c>
      <c r="E827" s="120" t="s">
        <v>146</v>
      </c>
      <c r="F827" s="120" t="s">
        <v>29</v>
      </c>
      <c r="G827" s="120" t="s">
        <v>54</v>
      </c>
      <c r="H827" s="122" t="s">
        <v>144</v>
      </c>
      <c r="I827" s="122" t="s">
        <v>13</v>
      </c>
      <c r="J827" s="124">
        <v>647.79</v>
      </c>
      <c r="K827" s="122"/>
      <c r="L827" s="122"/>
      <c r="M827" s="124"/>
      <c r="N827" s="125"/>
      <c r="O827" s="125"/>
      <c r="P827" s="124"/>
      <c r="Q827" s="21"/>
      <c r="R827" s="21"/>
      <c r="S827" s="22"/>
      <c r="T827" s="21"/>
      <c r="U827" s="21"/>
      <c r="V827" s="22"/>
      <c r="W827" s="23"/>
      <c r="X827" s="23"/>
      <c r="Y827" s="24"/>
      <c r="Z827" s="25">
        <f t="shared" si="70"/>
        <v>647.79</v>
      </c>
      <c r="AA827" s="25">
        <f t="shared" si="71"/>
        <v>0</v>
      </c>
      <c r="AB827" s="26"/>
      <c r="AC827" s="26"/>
      <c r="AD827" s="26"/>
      <c r="AE827" s="26"/>
      <c r="AF827" s="27"/>
      <c r="AG827" s="26"/>
      <c r="AH827" s="26"/>
      <c r="AI827" s="26"/>
      <c r="AJ827" s="26"/>
      <c r="AK827" s="26"/>
      <c r="AL827" s="26"/>
    </row>
    <row r="828" spans="1:38" ht="14" x14ac:dyDescent="0.25">
      <c r="A828" s="174" t="str">
        <f t="shared" si="73"/>
        <v>[提取结果.xlsx]02-关联交易等事项统计表-纺织公司-2内部关联交易</v>
      </c>
      <c r="B828" s="11">
        <v>825</v>
      </c>
      <c r="C828" s="120" t="str">
        <f t="shared" si="72"/>
        <v>3级-4级</v>
      </c>
      <c r="D828" s="120" t="s">
        <v>33</v>
      </c>
      <c r="E828" s="120" t="s">
        <v>146</v>
      </c>
      <c r="F828" s="120" t="s">
        <v>37</v>
      </c>
      <c r="G828" s="120" t="s">
        <v>42</v>
      </c>
      <c r="H828" s="122" t="s">
        <v>144</v>
      </c>
      <c r="I828" s="122" t="s">
        <v>13</v>
      </c>
      <c r="J828" s="124">
        <v>3640.71</v>
      </c>
      <c r="K828" s="122"/>
      <c r="L828" s="122"/>
      <c r="M828" s="124"/>
      <c r="N828" s="125"/>
      <c r="O828" s="126"/>
      <c r="P828" s="124"/>
      <c r="Q828" s="21"/>
      <c r="R828" s="21"/>
      <c r="S828" s="22"/>
      <c r="T828" s="21"/>
      <c r="U828" s="21"/>
      <c r="V828" s="22"/>
      <c r="W828" s="23"/>
      <c r="X828" s="23"/>
      <c r="Y828" s="24"/>
      <c r="Z828" s="25">
        <f t="shared" si="70"/>
        <v>3640.71</v>
      </c>
      <c r="AA828" s="25">
        <f t="shared" si="71"/>
        <v>0</v>
      </c>
      <c r="AB828" s="26"/>
      <c r="AC828" s="26"/>
      <c r="AD828" s="26"/>
      <c r="AE828" s="26"/>
      <c r="AF828" s="27"/>
      <c r="AG828" s="26"/>
      <c r="AH828" s="26"/>
      <c r="AI828" s="26"/>
      <c r="AJ828" s="26"/>
      <c r="AK828" s="26"/>
      <c r="AL828" s="26"/>
    </row>
    <row r="829" spans="1:38" ht="14" x14ac:dyDescent="0.25">
      <c r="A829" s="174" t="str">
        <f t="shared" si="73"/>
        <v>[提取结果.xlsx]02-关联交易等事项统计表-纺织公司-2内部关联交易</v>
      </c>
      <c r="B829" s="11">
        <v>826</v>
      </c>
      <c r="C829" s="120" t="str">
        <f t="shared" si="72"/>
        <v>3级-4级</v>
      </c>
      <c r="D829" s="120" t="s">
        <v>33</v>
      </c>
      <c r="E829" s="120" t="s">
        <v>146</v>
      </c>
      <c r="F829" s="120" t="s">
        <v>37</v>
      </c>
      <c r="G829" s="120" t="s">
        <v>42</v>
      </c>
      <c r="H829" s="122" t="s">
        <v>144</v>
      </c>
      <c r="I829" s="122" t="s">
        <v>122</v>
      </c>
      <c r="J829" s="124">
        <v>2111221.16</v>
      </c>
      <c r="K829" s="122"/>
      <c r="L829" s="122"/>
      <c r="M829" s="124"/>
      <c r="N829" s="125"/>
      <c r="O829" s="126"/>
      <c r="P829" s="124"/>
      <c r="Q829" s="21"/>
      <c r="R829" s="21"/>
      <c r="S829" s="22"/>
      <c r="T829" s="21"/>
      <c r="U829" s="21"/>
      <c r="V829" s="22"/>
      <c r="W829" s="23"/>
      <c r="X829" s="23"/>
      <c r="Y829" s="24"/>
      <c r="Z829" s="25">
        <f t="shared" si="70"/>
        <v>2111221.16</v>
      </c>
      <c r="AA829" s="25">
        <f t="shared" si="71"/>
        <v>0</v>
      </c>
      <c r="AB829" s="26"/>
      <c r="AC829" s="26"/>
      <c r="AD829" s="26"/>
      <c r="AE829" s="26"/>
      <c r="AF829" s="27"/>
      <c r="AG829" s="26"/>
      <c r="AH829" s="26"/>
      <c r="AI829" s="26"/>
      <c r="AJ829" s="26"/>
      <c r="AK829" s="26"/>
      <c r="AL829" s="26"/>
    </row>
    <row r="830" spans="1:38" ht="14" x14ac:dyDescent="0.25">
      <c r="A830" s="174" t="str">
        <f t="shared" si="73"/>
        <v>[提取结果.xlsx]02-关联交易等事项统计表-纺织公司-2内部关联交易</v>
      </c>
      <c r="B830" s="11">
        <v>827</v>
      </c>
      <c r="C830" s="120" t="str">
        <f t="shared" si="72"/>
        <v>3级-3级</v>
      </c>
      <c r="D830" s="120" t="s">
        <v>33</v>
      </c>
      <c r="E830" s="120" t="s">
        <v>146</v>
      </c>
      <c r="F830" s="120" t="s">
        <v>33</v>
      </c>
      <c r="G830" s="120" t="s">
        <v>569</v>
      </c>
      <c r="H830" s="122" t="s">
        <v>144</v>
      </c>
      <c r="I830" s="122" t="s">
        <v>13</v>
      </c>
      <c r="J830" s="124">
        <v>3181.42</v>
      </c>
      <c r="K830" s="122"/>
      <c r="L830" s="122"/>
      <c r="M830" s="124"/>
      <c r="N830" s="125"/>
      <c r="O830" s="125"/>
      <c r="P830" s="124"/>
      <c r="Q830" s="21"/>
      <c r="R830" s="21"/>
      <c r="S830" s="22"/>
      <c r="T830" s="21"/>
      <c r="U830" s="21"/>
      <c r="V830" s="22"/>
      <c r="W830" s="23"/>
      <c r="X830" s="23"/>
      <c r="Y830" s="24"/>
      <c r="Z830" s="25">
        <f t="shared" ref="Z830:Z866" si="74">ROUND(J830-V830-Y830,2)</f>
        <v>3181.42</v>
      </c>
      <c r="AA830" s="25">
        <f t="shared" ref="AA830:AA866" si="75">ROUND(M830+P830-S830,2)</f>
        <v>0</v>
      </c>
      <c r="AB830" s="26"/>
      <c r="AC830" s="26"/>
      <c r="AD830" s="26"/>
      <c r="AE830" s="26"/>
      <c r="AF830" s="27"/>
      <c r="AG830" s="26"/>
      <c r="AH830" s="26"/>
      <c r="AI830" s="26"/>
      <c r="AJ830" s="26"/>
      <c r="AK830" s="26"/>
      <c r="AL830" s="26"/>
    </row>
    <row r="831" spans="1:38" ht="14" x14ac:dyDescent="0.25">
      <c r="A831" s="174" t="str">
        <f t="shared" si="73"/>
        <v>[提取结果.xlsx]02-关联交易等事项统计表-纺织公司-2内部关联交易</v>
      </c>
      <c r="B831" s="11">
        <v>828</v>
      </c>
      <c r="C831" s="120" t="str">
        <f t="shared" si="72"/>
        <v>3级-2级</v>
      </c>
      <c r="D831" s="120" t="s">
        <v>33</v>
      </c>
      <c r="E831" s="120" t="s">
        <v>146</v>
      </c>
      <c r="F831" s="120" t="s">
        <v>29</v>
      </c>
      <c r="G831" s="120" t="s">
        <v>49</v>
      </c>
      <c r="H831" s="122" t="s">
        <v>144</v>
      </c>
      <c r="I831" s="122" t="s">
        <v>13</v>
      </c>
      <c r="J831" s="124">
        <v>14189.38</v>
      </c>
      <c r="K831" s="122"/>
      <c r="L831" s="122"/>
      <c r="M831" s="124"/>
      <c r="N831" s="125"/>
      <c r="O831" s="125"/>
      <c r="P831" s="124"/>
      <c r="Q831" s="21"/>
      <c r="R831" s="21"/>
      <c r="S831" s="22"/>
      <c r="T831" s="21"/>
      <c r="U831" s="21"/>
      <c r="V831" s="22"/>
      <c r="W831" s="23"/>
      <c r="X831" s="23"/>
      <c r="Y831" s="24"/>
      <c r="Z831" s="25">
        <f t="shared" si="74"/>
        <v>14189.38</v>
      </c>
      <c r="AA831" s="25">
        <f t="shared" si="75"/>
        <v>0</v>
      </c>
      <c r="AB831" s="26"/>
      <c r="AC831" s="26"/>
      <c r="AD831" s="26"/>
      <c r="AE831" s="26"/>
      <c r="AF831" s="27"/>
      <c r="AG831" s="26"/>
      <c r="AH831" s="26"/>
      <c r="AI831" s="26"/>
      <c r="AJ831" s="26"/>
      <c r="AK831" s="26"/>
      <c r="AL831" s="26"/>
    </row>
    <row r="832" spans="1:38" ht="14" x14ac:dyDescent="0.25">
      <c r="A832" s="174" t="str">
        <f t="shared" si="73"/>
        <v>[提取结果.xlsx]02-关联交易等事项统计表-纺织公司-2内部关联交易</v>
      </c>
      <c r="B832" s="11">
        <v>829</v>
      </c>
      <c r="C832" s="120" t="str">
        <f t="shared" si="72"/>
        <v>3级-1级</v>
      </c>
      <c r="D832" s="120" t="s">
        <v>33</v>
      </c>
      <c r="E832" s="120" t="s">
        <v>146</v>
      </c>
      <c r="F832" s="120" t="s">
        <v>27</v>
      </c>
      <c r="G832" s="120" t="s">
        <v>28</v>
      </c>
      <c r="H832" s="122" t="s">
        <v>144</v>
      </c>
      <c r="I832" s="122" t="s">
        <v>13</v>
      </c>
      <c r="J832" s="124">
        <v>85035.4</v>
      </c>
      <c r="K832" s="122"/>
      <c r="L832" s="122"/>
      <c r="M832" s="124"/>
      <c r="N832" s="125"/>
      <c r="O832" s="125"/>
      <c r="P832" s="124"/>
      <c r="Q832" s="21"/>
      <c r="R832" s="21"/>
      <c r="S832" s="22"/>
      <c r="T832" s="21"/>
      <c r="U832" s="21"/>
      <c r="V832" s="22"/>
      <c r="W832" s="23"/>
      <c r="X832" s="23"/>
      <c r="Y832" s="24"/>
      <c r="Z832" s="25">
        <f t="shared" si="74"/>
        <v>85035.4</v>
      </c>
      <c r="AA832" s="25">
        <f t="shared" si="75"/>
        <v>0</v>
      </c>
      <c r="AB832" s="26"/>
      <c r="AC832" s="26"/>
      <c r="AD832" s="26"/>
      <c r="AE832" s="26"/>
      <c r="AF832" s="27"/>
      <c r="AG832" s="26"/>
      <c r="AH832" s="26"/>
      <c r="AI832" s="26"/>
      <c r="AJ832" s="26"/>
      <c r="AK832" s="26"/>
      <c r="AL832" s="26"/>
    </row>
    <row r="833" spans="1:38" ht="14" x14ac:dyDescent="0.25">
      <c r="A833" s="174" t="str">
        <f t="shared" si="73"/>
        <v>[提取结果.xlsx]02-关联交易等事项统计表-纺织公司-2内部关联交易</v>
      </c>
      <c r="B833" s="11">
        <v>830</v>
      </c>
      <c r="C833" s="120" t="str">
        <f t="shared" si="72"/>
        <v>3级-2级</v>
      </c>
      <c r="D833" s="120" t="s">
        <v>33</v>
      </c>
      <c r="E833" s="120" t="s">
        <v>146</v>
      </c>
      <c r="F833" s="120" t="s">
        <v>29</v>
      </c>
      <c r="G833" s="120" t="s">
        <v>47</v>
      </c>
      <c r="H833" s="122" t="s">
        <v>144</v>
      </c>
      <c r="I833" s="122" t="s">
        <v>13</v>
      </c>
      <c r="J833" s="124">
        <v>291.5</v>
      </c>
      <c r="K833" s="122"/>
      <c r="L833" s="122"/>
      <c r="M833" s="124"/>
      <c r="N833" s="125"/>
      <c r="O833" s="125"/>
      <c r="P833" s="124"/>
      <c r="Q833" s="21"/>
      <c r="R833" s="21"/>
      <c r="S833" s="22"/>
      <c r="T833" s="21"/>
      <c r="U833" s="21"/>
      <c r="V833" s="22"/>
      <c r="W833" s="23"/>
      <c r="X833" s="23"/>
      <c r="Y833" s="24"/>
      <c r="Z833" s="25">
        <f t="shared" si="74"/>
        <v>291.5</v>
      </c>
      <c r="AA833" s="25">
        <f t="shared" si="75"/>
        <v>0</v>
      </c>
      <c r="AB833" s="26"/>
      <c r="AC833" s="26"/>
      <c r="AD833" s="26"/>
      <c r="AE833" s="26"/>
      <c r="AF833" s="27"/>
      <c r="AG833" s="26"/>
      <c r="AH833" s="26"/>
      <c r="AI833" s="26"/>
      <c r="AJ833" s="26"/>
      <c r="AK833" s="26"/>
      <c r="AL833" s="26"/>
    </row>
    <row r="834" spans="1:38" ht="14" x14ac:dyDescent="0.25">
      <c r="A834" s="174" t="str">
        <f t="shared" si="73"/>
        <v>[提取结果.xlsx]02-关联交易等事项统计表-纺织公司-2内部关联交易</v>
      </c>
      <c r="B834" s="11">
        <v>831</v>
      </c>
      <c r="C834" s="120" t="str">
        <f t="shared" si="72"/>
        <v>3级-3级</v>
      </c>
      <c r="D834" s="120" t="s">
        <v>33</v>
      </c>
      <c r="E834" s="120" t="s">
        <v>146</v>
      </c>
      <c r="F834" s="120" t="s">
        <v>33</v>
      </c>
      <c r="G834" s="120" t="s">
        <v>446</v>
      </c>
      <c r="H834" s="122" t="s">
        <v>144</v>
      </c>
      <c r="I834" s="122" t="s">
        <v>13</v>
      </c>
      <c r="J834" s="124">
        <v>107384.07</v>
      </c>
      <c r="K834" s="122"/>
      <c r="L834" s="122"/>
      <c r="M834" s="124"/>
      <c r="N834" s="125"/>
      <c r="O834" s="125"/>
      <c r="P834" s="124"/>
      <c r="Q834" s="21"/>
      <c r="R834" s="21"/>
      <c r="S834" s="22"/>
      <c r="T834" s="21"/>
      <c r="U834" s="21"/>
      <c r="V834" s="22"/>
      <c r="W834" s="23"/>
      <c r="X834" s="23"/>
      <c r="Y834" s="24"/>
      <c r="Z834" s="25">
        <f t="shared" si="74"/>
        <v>107384.07</v>
      </c>
      <c r="AA834" s="25">
        <f t="shared" si="75"/>
        <v>0</v>
      </c>
      <c r="AB834" s="26"/>
      <c r="AC834" s="26"/>
      <c r="AD834" s="26"/>
      <c r="AE834" s="26"/>
      <c r="AF834" s="27"/>
      <c r="AG834" s="26"/>
      <c r="AH834" s="26"/>
      <c r="AI834" s="26"/>
      <c r="AJ834" s="26"/>
      <c r="AK834" s="26"/>
      <c r="AL834" s="26"/>
    </row>
    <row r="835" spans="1:38" ht="14" x14ac:dyDescent="0.25">
      <c r="A835" s="174" t="str">
        <f t="shared" si="73"/>
        <v>[提取结果.xlsx]02-关联交易等事项统计表-纺织公司-2内部关联交易</v>
      </c>
      <c r="B835" s="11">
        <v>832</v>
      </c>
      <c r="C835" s="120" t="str">
        <f t="shared" si="72"/>
        <v>3级-3级</v>
      </c>
      <c r="D835" s="120" t="s">
        <v>33</v>
      </c>
      <c r="E835" s="120" t="s">
        <v>146</v>
      </c>
      <c r="F835" s="120" t="s">
        <v>33</v>
      </c>
      <c r="G835" s="120" t="s">
        <v>34</v>
      </c>
      <c r="H835" s="122" t="s">
        <v>144</v>
      </c>
      <c r="I835" s="122" t="s">
        <v>13</v>
      </c>
      <c r="J835" s="124">
        <v>97.17</v>
      </c>
      <c r="K835" s="122"/>
      <c r="L835" s="122"/>
      <c r="M835" s="124"/>
      <c r="N835" s="125"/>
      <c r="O835" s="125"/>
      <c r="P835" s="124"/>
      <c r="Q835" s="21"/>
      <c r="R835" s="21"/>
      <c r="S835" s="22"/>
      <c r="T835" s="21"/>
      <c r="U835" s="21"/>
      <c r="V835" s="22"/>
      <c r="W835" s="23"/>
      <c r="X835" s="23"/>
      <c r="Y835" s="24"/>
      <c r="Z835" s="25">
        <f t="shared" si="74"/>
        <v>97.17</v>
      </c>
      <c r="AA835" s="25">
        <f t="shared" si="75"/>
        <v>0</v>
      </c>
      <c r="AB835" s="26"/>
      <c r="AC835" s="26"/>
      <c r="AD835" s="26"/>
      <c r="AE835" s="26"/>
      <c r="AF835" s="27"/>
      <c r="AG835" s="26"/>
      <c r="AH835" s="26"/>
      <c r="AI835" s="26"/>
      <c r="AJ835" s="26"/>
      <c r="AK835" s="26"/>
      <c r="AL835" s="26"/>
    </row>
    <row r="836" spans="1:38" ht="14" x14ac:dyDescent="0.25">
      <c r="A836" s="174" t="str">
        <f t="shared" si="73"/>
        <v>[提取结果.xlsx]02-关联交易等事项统计表-纺织公司-2内部关联交易</v>
      </c>
      <c r="B836" s="11">
        <v>833</v>
      </c>
      <c r="C836" s="120" t="str">
        <f t="shared" si="72"/>
        <v>3级-3级</v>
      </c>
      <c r="D836" s="120" t="s">
        <v>33</v>
      </c>
      <c r="E836" s="120" t="s">
        <v>146</v>
      </c>
      <c r="F836" s="120" t="s">
        <v>33</v>
      </c>
      <c r="G836" s="120" t="s">
        <v>338</v>
      </c>
      <c r="H836" s="122" t="s">
        <v>144</v>
      </c>
      <c r="I836" s="122" t="s">
        <v>13</v>
      </c>
      <c r="J836" s="124">
        <v>117361.4</v>
      </c>
      <c r="K836" s="122"/>
      <c r="L836" s="122"/>
      <c r="M836" s="124"/>
      <c r="N836" s="125"/>
      <c r="O836" s="125"/>
      <c r="P836" s="124"/>
      <c r="Q836" s="21"/>
      <c r="R836" s="21"/>
      <c r="S836" s="22"/>
      <c r="T836" s="21"/>
      <c r="U836" s="21"/>
      <c r="V836" s="22"/>
      <c r="W836" s="23"/>
      <c r="X836" s="23"/>
      <c r="Y836" s="24"/>
      <c r="Z836" s="25">
        <f t="shared" si="74"/>
        <v>117361.4</v>
      </c>
      <c r="AA836" s="25">
        <f t="shared" si="75"/>
        <v>0</v>
      </c>
      <c r="AB836" s="26"/>
      <c r="AC836" s="26"/>
      <c r="AD836" s="26"/>
      <c r="AE836" s="26"/>
      <c r="AF836" s="27"/>
      <c r="AG836" s="26"/>
      <c r="AH836" s="26"/>
      <c r="AI836" s="26"/>
      <c r="AJ836" s="26"/>
      <c r="AK836" s="26"/>
      <c r="AL836" s="26"/>
    </row>
    <row r="837" spans="1:38" ht="14" x14ac:dyDescent="0.25">
      <c r="A837" s="174" t="str">
        <f t="shared" si="73"/>
        <v>[提取结果.xlsx]02-关联交易等事项统计表-纺织公司-2内部关联交易</v>
      </c>
      <c r="B837" s="11">
        <v>834</v>
      </c>
      <c r="C837" s="120" t="str">
        <f t="shared" si="72"/>
        <v>3级-3级</v>
      </c>
      <c r="D837" s="120" t="s">
        <v>33</v>
      </c>
      <c r="E837" s="120" t="s">
        <v>146</v>
      </c>
      <c r="F837" s="120" t="s">
        <v>33</v>
      </c>
      <c r="G837" s="120" t="s">
        <v>112</v>
      </c>
      <c r="H837" s="122" t="s">
        <v>144</v>
      </c>
      <c r="I837" s="122" t="s">
        <v>13</v>
      </c>
      <c r="J837" s="124">
        <v>5640.71</v>
      </c>
      <c r="K837" s="122"/>
      <c r="L837" s="122"/>
      <c r="M837" s="124"/>
      <c r="N837" s="125"/>
      <c r="O837" s="125"/>
      <c r="P837" s="124"/>
      <c r="Q837" s="21"/>
      <c r="R837" s="21"/>
      <c r="S837" s="22"/>
      <c r="T837" s="21"/>
      <c r="U837" s="21"/>
      <c r="V837" s="22"/>
      <c r="W837" s="23"/>
      <c r="X837" s="23"/>
      <c r="Y837" s="24"/>
      <c r="Z837" s="25">
        <f t="shared" si="74"/>
        <v>5640.71</v>
      </c>
      <c r="AA837" s="25">
        <f t="shared" si="75"/>
        <v>0</v>
      </c>
      <c r="AB837" s="26"/>
      <c r="AC837" s="26"/>
      <c r="AD837" s="26"/>
      <c r="AE837" s="26"/>
      <c r="AF837" s="27"/>
      <c r="AG837" s="26"/>
      <c r="AH837" s="26"/>
      <c r="AI837" s="26"/>
      <c r="AJ837" s="26"/>
      <c r="AK837" s="26"/>
      <c r="AL837" s="26"/>
    </row>
    <row r="838" spans="1:38" ht="14" x14ac:dyDescent="0.25">
      <c r="A838" s="174" t="str">
        <f t="shared" si="73"/>
        <v>[提取结果.xlsx]02-关联交易等事项统计表-纺织公司-2内部关联交易</v>
      </c>
      <c r="B838" s="11">
        <v>835</v>
      </c>
      <c r="C838" s="120" t="str">
        <f t="shared" si="72"/>
        <v>3级-2级</v>
      </c>
      <c r="D838" s="120" t="s">
        <v>33</v>
      </c>
      <c r="E838" s="120" t="s">
        <v>146</v>
      </c>
      <c r="F838" s="120" t="s">
        <v>29</v>
      </c>
      <c r="G838" s="120" t="s">
        <v>30</v>
      </c>
      <c r="H838" s="122" t="s">
        <v>144</v>
      </c>
      <c r="I838" s="122" t="s">
        <v>13</v>
      </c>
      <c r="J838" s="124">
        <v>777.35</v>
      </c>
      <c r="K838" s="122"/>
      <c r="L838" s="122"/>
      <c r="M838" s="124"/>
      <c r="N838" s="125"/>
      <c r="O838" s="125"/>
      <c r="P838" s="124"/>
      <c r="Q838" s="21"/>
      <c r="R838" s="21"/>
      <c r="S838" s="22"/>
      <c r="T838" s="21"/>
      <c r="U838" s="21"/>
      <c r="V838" s="22"/>
      <c r="W838" s="23"/>
      <c r="X838" s="23"/>
      <c r="Y838" s="24"/>
      <c r="Z838" s="25">
        <f t="shared" si="74"/>
        <v>777.35</v>
      </c>
      <c r="AA838" s="25">
        <f t="shared" si="75"/>
        <v>0</v>
      </c>
      <c r="AB838" s="26"/>
      <c r="AC838" s="26"/>
      <c r="AD838" s="26"/>
      <c r="AE838" s="26"/>
      <c r="AF838" s="27"/>
      <c r="AG838" s="26"/>
      <c r="AH838" s="26"/>
      <c r="AI838" s="26"/>
      <c r="AJ838" s="26"/>
      <c r="AK838" s="26"/>
      <c r="AL838" s="26"/>
    </row>
    <row r="839" spans="1:38" ht="14" x14ac:dyDescent="0.25">
      <c r="A839" s="174" t="str">
        <f t="shared" si="73"/>
        <v>[提取结果.xlsx]02-关联交易等事项统计表-纺织公司-2内部关联交易</v>
      </c>
      <c r="B839" s="11">
        <v>836</v>
      </c>
      <c r="C839" s="120" t="str">
        <f t="shared" si="72"/>
        <v>3级-3级</v>
      </c>
      <c r="D839" s="120" t="s">
        <v>33</v>
      </c>
      <c r="E839" s="120" t="s">
        <v>146</v>
      </c>
      <c r="F839" s="120" t="s">
        <v>33</v>
      </c>
      <c r="G839" s="120" t="s">
        <v>570</v>
      </c>
      <c r="H839" s="122" t="s">
        <v>144</v>
      </c>
      <c r="I839" s="122" t="s">
        <v>13</v>
      </c>
      <c r="J839" s="124">
        <v>3685.84</v>
      </c>
      <c r="K839" s="122"/>
      <c r="L839" s="122"/>
      <c r="M839" s="124"/>
      <c r="N839" s="125"/>
      <c r="O839" s="126"/>
      <c r="P839" s="124"/>
      <c r="Q839" s="21"/>
      <c r="R839" s="21"/>
      <c r="S839" s="22"/>
      <c r="T839" s="21"/>
      <c r="U839" s="21"/>
      <c r="V839" s="22"/>
      <c r="W839" s="23"/>
      <c r="X839" s="23"/>
      <c r="Y839" s="24"/>
      <c r="Z839" s="25">
        <f t="shared" si="74"/>
        <v>3685.84</v>
      </c>
      <c r="AA839" s="25">
        <f t="shared" si="75"/>
        <v>0</v>
      </c>
      <c r="AB839" s="26"/>
      <c r="AC839" s="26"/>
      <c r="AD839" s="26"/>
      <c r="AE839" s="26"/>
      <c r="AF839" s="27"/>
      <c r="AG839" s="26"/>
      <c r="AH839" s="26"/>
      <c r="AI839" s="26"/>
      <c r="AJ839" s="26"/>
      <c r="AK839" s="26"/>
      <c r="AL839" s="26"/>
    </row>
    <row r="840" spans="1:38" ht="14" x14ac:dyDescent="0.25">
      <c r="A840" s="174" t="str">
        <f t="shared" si="73"/>
        <v>[提取结果.xlsx]02-关联交易等事项统计表-纺织公司-2内部关联交易</v>
      </c>
      <c r="B840" s="11">
        <v>837</v>
      </c>
      <c r="C840" s="120" t="str">
        <f t="shared" si="72"/>
        <v>3级-3级</v>
      </c>
      <c r="D840" s="120" t="s">
        <v>33</v>
      </c>
      <c r="E840" s="120" t="s">
        <v>146</v>
      </c>
      <c r="F840" s="120" t="s">
        <v>33</v>
      </c>
      <c r="G840" s="120" t="s">
        <v>337</v>
      </c>
      <c r="H840" s="122" t="s">
        <v>144</v>
      </c>
      <c r="I840" s="122" t="s">
        <v>13</v>
      </c>
      <c r="J840" s="124">
        <v>32.39</v>
      </c>
      <c r="K840" s="122"/>
      <c r="L840" s="122"/>
      <c r="M840" s="124"/>
      <c r="N840" s="125"/>
      <c r="O840" s="126"/>
      <c r="P840" s="124"/>
      <c r="Q840" s="21"/>
      <c r="R840" s="21"/>
      <c r="S840" s="22"/>
      <c r="T840" s="21"/>
      <c r="U840" s="21"/>
      <c r="V840" s="22"/>
      <c r="W840" s="23"/>
      <c r="X840" s="23"/>
      <c r="Y840" s="24"/>
      <c r="Z840" s="25">
        <f t="shared" si="74"/>
        <v>32.39</v>
      </c>
      <c r="AA840" s="25">
        <f t="shared" si="75"/>
        <v>0</v>
      </c>
      <c r="AB840" s="26"/>
      <c r="AC840" s="26"/>
      <c r="AD840" s="26"/>
      <c r="AE840" s="26"/>
      <c r="AF840" s="27"/>
      <c r="AG840" s="26"/>
      <c r="AH840" s="26"/>
      <c r="AI840" s="26"/>
      <c r="AJ840" s="26"/>
      <c r="AK840" s="26"/>
      <c r="AL840" s="26"/>
    </row>
    <row r="841" spans="1:38" ht="14" x14ac:dyDescent="0.25">
      <c r="A841" s="174" t="str">
        <f t="shared" si="73"/>
        <v>[提取结果.xlsx]02-关联交易等事项统计表-纺织公司-2内部关联交易</v>
      </c>
      <c r="B841" s="11">
        <v>838</v>
      </c>
      <c r="C841" s="120" t="str">
        <f t="shared" ref="C841:C904" si="76">TEXT(D841,"000")&amp;"-"&amp;TEXT(F841,"000")</f>
        <v>3级-3级</v>
      </c>
      <c r="D841" s="120" t="s">
        <v>33</v>
      </c>
      <c r="E841" s="120" t="s">
        <v>146</v>
      </c>
      <c r="F841" s="120" t="s">
        <v>33</v>
      </c>
      <c r="G841" s="120" t="s">
        <v>159</v>
      </c>
      <c r="H841" s="122" t="s">
        <v>144</v>
      </c>
      <c r="I841" s="122" t="s">
        <v>13</v>
      </c>
      <c r="J841" s="124">
        <v>4598.76</v>
      </c>
      <c r="K841" s="122"/>
      <c r="L841" s="122"/>
      <c r="M841" s="124"/>
      <c r="N841" s="125"/>
      <c r="O841" s="125"/>
      <c r="P841" s="124"/>
      <c r="Q841" s="21"/>
      <c r="R841" s="21"/>
      <c r="S841" s="22"/>
      <c r="T841" s="21"/>
      <c r="U841" s="21"/>
      <c r="V841" s="22"/>
      <c r="W841" s="23"/>
      <c r="X841" s="23"/>
      <c r="Y841" s="24"/>
      <c r="Z841" s="25">
        <f t="shared" si="74"/>
        <v>4598.76</v>
      </c>
      <c r="AA841" s="25">
        <f t="shared" si="75"/>
        <v>0</v>
      </c>
      <c r="AB841" s="26"/>
      <c r="AC841" s="26"/>
      <c r="AD841" s="26"/>
      <c r="AE841" s="26"/>
      <c r="AF841" s="27"/>
      <c r="AG841" s="26"/>
      <c r="AH841" s="26"/>
      <c r="AI841" s="26"/>
      <c r="AJ841" s="26"/>
      <c r="AK841" s="26"/>
      <c r="AL841" s="26"/>
    </row>
    <row r="842" spans="1:38" ht="14" x14ac:dyDescent="0.25">
      <c r="A842" s="174" t="str">
        <f t="shared" si="73"/>
        <v>[提取结果.xlsx]02-关联交易等事项统计表-纺织公司-2内部关联交易</v>
      </c>
      <c r="B842" s="11">
        <v>839</v>
      </c>
      <c r="C842" s="120" t="str">
        <f t="shared" si="76"/>
        <v>3级-3级</v>
      </c>
      <c r="D842" s="120" t="s">
        <v>33</v>
      </c>
      <c r="E842" s="120" t="s">
        <v>146</v>
      </c>
      <c r="F842" s="120" t="s">
        <v>33</v>
      </c>
      <c r="G842" s="120" t="s">
        <v>498</v>
      </c>
      <c r="H842" s="122" t="s">
        <v>144</v>
      </c>
      <c r="I842" s="122" t="s">
        <v>13</v>
      </c>
      <c r="J842" s="124">
        <v>2646.91</v>
      </c>
      <c r="K842" s="122"/>
      <c r="L842" s="122"/>
      <c r="M842" s="124"/>
      <c r="N842" s="125"/>
      <c r="O842" s="125"/>
      <c r="P842" s="124"/>
      <c r="Q842" s="21"/>
      <c r="R842" s="21"/>
      <c r="S842" s="22"/>
      <c r="T842" s="21"/>
      <c r="U842" s="21"/>
      <c r="V842" s="22"/>
      <c r="W842" s="23"/>
      <c r="X842" s="23"/>
      <c r="Y842" s="24"/>
      <c r="Z842" s="25">
        <f t="shared" si="74"/>
        <v>2646.91</v>
      </c>
      <c r="AA842" s="25">
        <f t="shared" si="75"/>
        <v>0</v>
      </c>
      <c r="AB842" s="26"/>
      <c r="AC842" s="26"/>
      <c r="AD842" s="26"/>
      <c r="AE842" s="26"/>
      <c r="AF842" s="27"/>
      <c r="AG842" s="26"/>
      <c r="AH842" s="26"/>
      <c r="AI842" s="26"/>
      <c r="AJ842" s="26"/>
      <c r="AK842" s="26"/>
      <c r="AL842" s="26"/>
    </row>
    <row r="843" spans="1:38" ht="14" x14ac:dyDescent="0.25">
      <c r="A843" s="174" t="str">
        <f t="shared" si="73"/>
        <v>[提取结果.xlsx]02-关联交易等事项统计表-纺织公司-2内部关联交易</v>
      </c>
      <c r="B843" s="11">
        <v>840</v>
      </c>
      <c r="C843" s="120" t="str">
        <f t="shared" si="76"/>
        <v>3级-3级</v>
      </c>
      <c r="D843" s="120" t="s">
        <v>33</v>
      </c>
      <c r="E843" s="120" t="s">
        <v>146</v>
      </c>
      <c r="F843" s="120" t="s">
        <v>33</v>
      </c>
      <c r="G843" s="120" t="s">
        <v>160</v>
      </c>
      <c r="H843" s="122" t="s">
        <v>144</v>
      </c>
      <c r="I843" s="122" t="s">
        <v>13</v>
      </c>
      <c r="J843" s="124">
        <v>4320.88</v>
      </c>
      <c r="K843" s="122"/>
      <c r="L843" s="122"/>
      <c r="M843" s="124"/>
      <c r="N843" s="125"/>
      <c r="O843" s="125"/>
      <c r="P843" s="124"/>
      <c r="Q843" s="21"/>
      <c r="R843" s="21"/>
      <c r="S843" s="22"/>
      <c r="T843" s="21"/>
      <c r="U843" s="21"/>
      <c r="V843" s="22"/>
      <c r="W843" s="23"/>
      <c r="X843" s="23"/>
      <c r="Y843" s="24"/>
      <c r="Z843" s="25">
        <f t="shared" si="74"/>
        <v>4320.88</v>
      </c>
      <c r="AA843" s="25">
        <f t="shared" si="75"/>
        <v>0</v>
      </c>
      <c r="AB843" s="26"/>
      <c r="AC843" s="26"/>
      <c r="AD843" s="26"/>
      <c r="AE843" s="26"/>
      <c r="AF843" s="27"/>
      <c r="AG843" s="26"/>
      <c r="AH843" s="26"/>
      <c r="AI843" s="26"/>
      <c r="AJ843" s="26"/>
      <c r="AK843" s="26"/>
      <c r="AL843" s="26"/>
    </row>
    <row r="844" spans="1:38" ht="14" x14ac:dyDescent="0.25">
      <c r="A844" s="174" t="str">
        <f t="shared" si="73"/>
        <v>[提取结果.xlsx]02-关联交易等事项统计表-纺织公司-2内部关联交易</v>
      </c>
      <c r="B844" s="11">
        <v>841</v>
      </c>
      <c r="C844" s="120" t="str">
        <f t="shared" si="76"/>
        <v>3级-2级</v>
      </c>
      <c r="D844" s="120" t="s">
        <v>33</v>
      </c>
      <c r="E844" s="120" t="s">
        <v>146</v>
      </c>
      <c r="F844" s="120" t="s">
        <v>29</v>
      </c>
      <c r="G844" s="120" t="s">
        <v>55</v>
      </c>
      <c r="H844" s="122" t="s">
        <v>144</v>
      </c>
      <c r="I844" s="122" t="s">
        <v>13</v>
      </c>
      <c r="J844" s="124">
        <v>62555.750000000007</v>
      </c>
      <c r="K844" s="122"/>
      <c r="L844" s="122"/>
      <c r="M844" s="124"/>
      <c r="N844" s="125"/>
      <c r="O844" s="125"/>
      <c r="P844" s="124"/>
      <c r="Q844" s="21"/>
      <c r="R844" s="21"/>
      <c r="S844" s="22"/>
      <c r="T844" s="21"/>
      <c r="U844" s="21"/>
      <c r="V844" s="22"/>
      <c r="W844" s="23"/>
      <c r="X844" s="23"/>
      <c r="Y844" s="24"/>
      <c r="Z844" s="25">
        <f t="shared" si="74"/>
        <v>62555.75</v>
      </c>
      <c r="AA844" s="25">
        <f t="shared" si="75"/>
        <v>0</v>
      </c>
      <c r="AB844" s="26"/>
      <c r="AC844" s="26"/>
      <c r="AD844" s="26"/>
      <c r="AE844" s="26"/>
      <c r="AF844" s="27"/>
      <c r="AG844" s="26"/>
      <c r="AH844" s="26"/>
      <c r="AI844" s="26"/>
      <c r="AJ844" s="26"/>
      <c r="AK844" s="26"/>
      <c r="AL844" s="26"/>
    </row>
    <row r="845" spans="1:38" ht="14" x14ac:dyDescent="0.25">
      <c r="A845" s="174" t="str">
        <f t="shared" si="73"/>
        <v>[提取结果.xlsx]02-关联交易等事项统计表-纺织公司-2内部关联交易</v>
      </c>
      <c r="B845" s="11">
        <v>842</v>
      </c>
      <c r="C845" s="120" t="str">
        <f t="shared" si="76"/>
        <v>3级-3级</v>
      </c>
      <c r="D845" s="120" t="s">
        <v>33</v>
      </c>
      <c r="E845" s="120" t="s">
        <v>146</v>
      </c>
      <c r="F845" s="120" t="s">
        <v>33</v>
      </c>
      <c r="G845" s="120" t="s">
        <v>211</v>
      </c>
      <c r="H845" s="122" t="s">
        <v>144</v>
      </c>
      <c r="I845" s="122" t="s">
        <v>13</v>
      </c>
      <c r="J845" s="124">
        <v>64.78</v>
      </c>
      <c r="K845" s="122"/>
      <c r="L845" s="122"/>
      <c r="M845" s="124"/>
      <c r="N845" s="125"/>
      <c r="O845" s="125"/>
      <c r="P845" s="124"/>
      <c r="Q845" s="21"/>
      <c r="R845" s="21"/>
      <c r="S845" s="22"/>
      <c r="T845" s="21"/>
      <c r="U845" s="21"/>
      <c r="V845" s="22"/>
      <c r="W845" s="23"/>
      <c r="X845" s="23"/>
      <c r="Y845" s="24"/>
      <c r="Z845" s="25">
        <f t="shared" si="74"/>
        <v>64.78</v>
      </c>
      <c r="AA845" s="25">
        <f t="shared" si="75"/>
        <v>0</v>
      </c>
      <c r="AB845" s="26"/>
      <c r="AC845" s="26"/>
      <c r="AD845" s="26"/>
      <c r="AE845" s="26"/>
      <c r="AF845" s="27"/>
      <c r="AG845" s="26"/>
      <c r="AH845" s="26"/>
      <c r="AI845" s="26"/>
      <c r="AJ845" s="26"/>
      <c r="AK845" s="26"/>
      <c r="AL845" s="26"/>
    </row>
    <row r="846" spans="1:38" ht="14" x14ac:dyDescent="0.25">
      <c r="A846" s="174" t="str">
        <f t="shared" si="73"/>
        <v>[提取结果.xlsx]02-关联交易等事项统计表-纺织公司-2内部关联交易</v>
      </c>
      <c r="B846" s="11">
        <v>843</v>
      </c>
      <c r="C846" s="120" t="str">
        <f t="shared" si="76"/>
        <v>3级-3级</v>
      </c>
      <c r="D846" s="120" t="s">
        <v>33</v>
      </c>
      <c r="E846" s="120" t="s">
        <v>146</v>
      </c>
      <c r="F846" s="120" t="s">
        <v>33</v>
      </c>
      <c r="G846" s="120" t="s">
        <v>161</v>
      </c>
      <c r="H846" s="122" t="s">
        <v>144</v>
      </c>
      <c r="I846" s="122" t="s">
        <v>13</v>
      </c>
      <c r="J846" s="124">
        <v>29327.439999999999</v>
      </c>
      <c r="K846" s="122"/>
      <c r="L846" s="122"/>
      <c r="M846" s="124"/>
      <c r="N846" s="125"/>
      <c r="O846" s="125"/>
      <c r="P846" s="124"/>
      <c r="Q846" s="21"/>
      <c r="R846" s="21"/>
      <c r="S846" s="22"/>
      <c r="T846" s="21"/>
      <c r="U846" s="21"/>
      <c r="V846" s="22"/>
      <c r="W846" s="23"/>
      <c r="X846" s="23"/>
      <c r="Y846" s="24"/>
      <c r="Z846" s="25">
        <f t="shared" si="74"/>
        <v>29327.439999999999</v>
      </c>
      <c r="AA846" s="25">
        <f t="shared" si="75"/>
        <v>0</v>
      </c>
      <c r="AB846" s="26"/>
      <c r="AC846" s="26"/>
      <c r="AD846" s="26"/>
      <c r="AE846" s="26"/>
      <c r="AF846" s="27"/>
      <c r="AG846" s="26"/>
      <c r="AH846" s="26"/>
      <c r="AI846" s="26"/>
      <c r="AJ846" s="26"/>
      <c r="AK846" s="26"/>
      <c r="AL846" s="26"/>
    </row>
    <row r="847" spans="1:38" ht="14" x14ac:dyDescent="0.25">
      <c r="A847" s="174" t="str">
        <f t="shared" si="73"/>
        <v>[提取结果.xlsx]02-关联交易等事项统计表-纺织公司-2内部关联交易</v>
      </c>
      <c r="B847" s="11">
        <v>844</v>
      </c>
      <c r="C847" s="120" t="str">
        <f t="shared" si="76"/>
        <v>3级-2级</v>
      </c>
      <c r="D847" s="120" t="s">
        <v>33</v>
      </c>
      <c r="E847" s="120" t="s">
        <v>146</v>
      </c>
      <c r="F847" s="120" t="s">
        <v>29</v>
      </c>
      <c r="G847" s="120" t="s">
        <v>259</v>
      </c>
      <c r="H847" s="122" t="s">
        <v>144</v>
      </c>
      <c r="I847" s="122" t="s">
        <v>13</v>
      </c>
      <c r="J847" s="124">
        <v>3918.58</v>
      </c>
      <c r="K847" s="122"/>
      <c r="L847" s="122"/>
      <c r="M847" s="124"/>
      <c r="N847" s="125"/>
      <c r="O847" s="125"/>
      <c r="P847" s="124"/>
      <c r="Q847" s="21"/>
      <c r="R847" s="21"/>
      <c r="S847" s="22"/>
      <c r="T847" s="21"/>
      <c r="U847" s="21"/>
      <c r="V847" s="22"/>
      <c r="W847" s="23"/>
      <c r="X847" s="23"/>
      <c r="Y847" s="24"/>
      <c r="Z847" s="25">
        <f t="shared" si="74"/>
        <v>3918.58</v>
      </c>
      <c r="AA847" s="25">
        <f t="shared" si="75"/>
        <v>0</v>
      </c>
      <c r="AB847" s="26"/>
      <c r="AC847" s="26"/>
      <c r="AD847" s="26"/>
      <c r="AE847" s="26"/>
      <c r="AF847" s="27"/>
      <c r="AG847" s="26"/>
      <c r="AH847" s="26"/>
      <c r="AI847" s="26"/>
      <c r="AJ847" s="26"/>
      <c r="AK847" s="26"/>
      <c r="AL847" s="26"/>
    </row>
    <row r="848" spans="1:38" ht="14" x14ac:dyDescent="0.25">
      <c r="A848" s="174" t="str">
        <f t="shared" si="73"/>
        <v>[提取结果.xlsx]02-关联交易等事项统计表-纺织公司-2内部关联交易</v>
      </c>
      <c r="B848" s="11">
        <v>845</v>
      </c>
      <c r="C848" s="120" t="str">
        <f t="shared" si="76"/>
        <v>3级-2级</v>
      </c>
      <c r="D848" s="120" t="s">
        <v>33</v>
      </c>
      <c r="E848" s="120" t="s">
        <v>146</v>
      </c>
      <c r="F848" s="120" t="s">
        <v>29</v>
      </c>
      <c r="G848" s="120" t="s">
        <v>361</v>
      </c>
      <c r="H848" s="122" t="s">
        <v>144</v>
      </c>
      <c r="I848" s="122" t="s">
        <v>13</v>
      </c>
      <c r="J848" s="124">
        <v>15208.85</v>
      </c>
      <c r="K848" s="122"/>
      <c r="L848" s="122"/>
      <c r="M848" s="124"/>
      <c r="N848" s="125"/>
      <c r="O848" s="125"/>
      <c r="P848" s="124"/>
      <c r="Q848" s="21"/>
      <c r="R848" s="21"/>
      <c r="S848" s="22"/>
      <c r="T848" s="21"/>
      <c r="U848" s="21"/>
      <c r="V848" s="22"/>
      <c r="W848" s="23"/>
      <c r="X848" s="23"/>
      <c r="Y848" s="24"/>
      <c r="Z848" s="25">
        <f t="shared" si="74"/>
        <v>15208.85</v>
      </c>
      <c r="AA848" s="25">
        <f t="shared" si="75"/>
        <v>0</v>
      </c>
      <c r="AB848" s="26"/>
      <c r="AC848" s="26"/>
      <c r="AD848" s="26"/>
      <c r="AE848" s="26"/>
      <c r="AF848" s="27"/>
      <c r="AG848" s="26"/>
      <c r="AH848" s="26"/>
      <c r="AI848" s="26"/>
      <c r="AJ848" s="26"/>
      <c r="AK848" s="26"/>
      <c r="AL848" s="26"/>
    </row>
    <row r="849" spans="1:38" ht="14" x14ac:dyDescent="0.25">
      <c r="A849" s="174" t="str">
        <f t="shared" si="73"/>
        <v>[提取结果.xlsx]02-关联交易等事项统计表-纺织公司-2内部关联交易</v>
      </c>
      <c r="B849" s="11">
        <v>846</v>
      </c>
      <c r="C849" s="120" t="str">
        <f t="shared" si="76"/>
        <v>3级-3级</v>
      </c>
      <c r="D849" s="120" t="s">
        <v>33</v>
      </c>
      <c r="E849" s="120" t="s">
        <v>146</v>
      </c>
      <c r="F849" s="120" t="s">
        <v>33</v>
      </c>
      <c r="G849" s="120" t="s">
        <v>162</v>
      </c>
      <c r="H849" s="122" t="s">
        <v>144</v>
      </c>
      <c r="I849" s="122" t="s">
        <v>13</v>
      </c>
      <c r="J849" s="124">
        <v>777.35</v>
      </c>
      <c r="K849" s="122"/>
      <c r="L849" s="122"/>
      <c r="M849" s="140"/>
      <c r="N849" s="125"/>
      <c r="O849" s="125"/>
      <c r="P849" s="124"/>
      <c r="Q849" s="21"/>
      <c r="R849" s="21"/>
      <c r="S849" s="22"/>
      <c r="T849" s="21"/>
      <c r="U849" s="21"/>
      <c r="V849" s="22"/>
      <c r="W849" s="23"/>
      <c r="X849" s="23"/>
      <c r="Y849" s="24"/>
      <c r="Z849" s="25">
        <f t="shared" si="74"/>
        <v>777.35</v>
      </c>
      <c r="AA849" s="25">
        <f t="shared" si="75"/>
        <v>0</v>
      </c>
      <c r="AB849" s="26"/>
      <c r="AC849" s="26"/>
      <c r="AD849" s="26"/>
      <c r="AE849" s="26"/>
      <c r="AF849" s="27"/>
      <c r="AG849" s="26"/>
      <c r="AH849" s="26"/>
      <c r="AI849" s="26"/>
      <c r="AJ849" s="26"/>
      <c r="AK849" s="26"/>
      <c r="AL849" s="26"/>
    </row>
    <row r="850" spans="1:38" ht="14" x14ac:dyDescent="0.25">
      <c r="A850" s="174" t="str">
        <f t="shared" si="73"/>
        <v>[提取结果.xlsx]02-关联交易等事项统计表-纺织公司-2内部关联交易</v>
      </c>
      <c r="B850" s="11">
        <v>847</v>
      </c>
      <c r="C850" s="120" t="str">
        <f t="shared" si="76"/>
        <v>3级-2级</v>
      </c>
      <c r="D850" s="120" t="s">
        <v>33</v>
      </c>
      <c r="E850" s="120" t="s">
        <v>146</v>
      </c>
      <c r="F850" s="120" t="s">
        <v>29</v>
      </c>
      <c r="G850" s="120" t="s">
        <v>56</v>
      </c>
      <c r="H850" s="122" t="s">
        <v>144</v>
      </c>
      <c r="I850" s="122" t="s">
        <v>13</v>
      </c>
      <c r="J850" s="124">
        <v>27411.140000000003</v>
      </c>
      <c r="K850" s="122"/>
      <c r="L850" s="122"/>
      <c r="M850" s="140"/>
      <c r="N850" s="125"/>
      <c r="O850" s="126"/>
      <c r="P850" s="124"/>
      <c r="Q850" s="21"/>
      <c r="R850" s="21"/>
      <c r="S850" s="22"/>
      <c r="T850" s="21"/>
      <c r="U850" s="21"/>
      <c r="V850" s="22"/>
      <c r="W850" s="23"/>
      <c r="X850" s="23"/>
      <c r="Y850" s="24"/>
      <c r="Z850" s="25">
        <f t="shared" si="74"/>
        <v>27411.14</v>
      </c>
      <c r="AA850" s="25">
        <f t="shared" si="75"/>
        <v>0</v>
      </c>
      <c r="AB850" s="26"/>
      <c r="AC850" s="26"/>
      <c r="AD850" s="26"/>
      <c r="AE850" s="26"/>
      <c r="AF850" s="27"/>
      <c r="AG850" s="26"/>
      <c r="AH850" s="26"/>
      <c r="AI850" s="26"/>
      <c r="AJ850" s="26"/>
      <c r="AK850" s="26"/>
      <c r="AL850" s="26"/>
    </row>
    <row r="851" spans="1:38" ht="14" x14ac:dyDescent="0.25">
      <c r="A851" s="174" t="str">
        <f t="shared" si="73"/>
        <v>[提取结果.xlsx]02-关联交易等事项统计表-纺织公司-2内部关联交易</v>
      </c>
      <c r="B851" s="11">
        <v>848</v>
      </c>
      <c r="C851" s="120" t="str">
        <f t="shared" si="76"/>
        <v>3级-3级</v>
      </c>
      <c r="D851" s="120" t="s">
        <v>33</v>
      </c>
      <c r="E851" s="120" t="s">
        <v>146</v>
      </c>
      <c r="F851" s="120" t="s">
        <v>33</v>
      </c>
      <c r="G851" s="120" t="s">
        <v>65</v>
      </c>
      <c r="H851" s="122" t="s">
        <v>144</v>
      </c>
      <c r="I851" s="122" t="s">
        <v>13</v>
      </c>
      <c r="J851" s="124">
        <v>272.22000000000003</v>
      </c>
      <c r="K851" s="122"/>
      <c r="L851" s="122"/>
      <c r="M851" s="140"/>
      <c r="N851" s="125"/>
      <c r="O851" s="126"/>
      <c r="P851" s="124"/>
      <c r="Q851" s="21"/>
      <c r="R851" s="21"/>
      <c r="S851" s="22"/>
      <c r="T851" s="21"/>
      <c r="U851" s="21"/>
      <c r="V851" s="22"/>
      <c r="W851" s="23"/>
      <c r="X851" s="23"/>
      <c r="Y851" s="24"/>
      <c r="Z851" s="25">
        <f t="shared" si="74"/>
        <v>272.22000000000003</v>
      </c>
      <c r="AA851" s="25">
        <f t="shared" si="75"/>
        <v>0</v>
      </c>
      <c r="AB851" s="26"/>
      <c r="AC851" s="26"/>
      <c r="AD851" s="26"/>
      <c r="AE851" s="26"/>
      <c r="AF851" s="27"/>
      <c r="AG851" s="26"/>
      <c r="AH851" s="26"/>
      <c r="AI851" s="26"/>
      <c r="AJ851" s="26"/>
      <c r="AK851" s="26"/>
      <c r="AL851" s="26"/>
    </row>
    <row r="852" spans="1:38" ht="14" x14ac:dyDescent="0.25">
      <c r="A852" s="174" t="str">
        <f t="shared" si="73"/>
        <v>[提取结果.xlsx]02-关联交易等事项统计表-纺织公司-2内部关联交易</v>
      </c>
      <c r="B852" s="11">
        <v>849</v>
      </c>
      <c r="C852" s="120" t="str">
        <f t="shared" si="76"/>
        <v>3级-3级</v>
      </c>
      <c r="D852" s="120" t="s">
        <v>33</v>
      </c>
      <c r="E852" s="120" t="s">
        <v>146</v>
      </c>
      <c r="F852" s="120" t="s">
        <v>33</v>
      </c>
      <c r="G852" s="120" t="s">
        <v>333</v>
      </c>
      <c r="H852" s="122" t="s">
        <v>144</v>
      </c>
      <c r="I852" s="122" t="s">
        <v>13</v>
      </c>
      <c r="J852" s="124">
        <v>191.15</v>
      </c>
      <c r="K852" s="122"/>
      <c r="L852" s="122"/>
      <c r="M852" s="140"/>
      <c r="N852" s="125"/>
      <c r="O852" s="125"/>
      <c r="P852" s="124"/>
      <c r="Q852" s="21"/>
      <c r="R852" s="21"/>
      <c r="S852" s="22"/>
      <c r="T852" s="21"/>
      <c r="U852" s="21"/>
      <c r="V852" s="22"/>
      <c r="W852" s="23"/>
      <c r="X852" s="23"/>
      <c r="Y852" s="24"/>
      <c r="Z852" s="25">
        <f t="shared" si="74"/>
        <v>191.15</v>
      </c>
      <c r="AA852" s="25">
        <f t="shared" si="75"/>
        <v>0</v>
      </c>
      <c r="AB852" s="26"/>
      <c r="AC852" s="26"/>
      <c r="AD852" s="26"/>
      <c r="AE852" s="26"/>
      <c r="AF852" s="27"/>
      <c r="AG852" s="26"/>
      <c r="AH852" s="26"/>
      <c r="AI852" s="26"/>
      <c r="AJ852" s="26"/>
      <c r="AK852" s="26"/>
      <c r="AL852" s="26"/>
    </row>
    <row r="853" spans="1:38" ht="14" x14ac:dyDescent="0.25">
      <c r="A853" s="174" t="str">
        <f t="shared" si="73"/>
        <v>[提取结果.xlsx]02-关联交易等事项统计表-纺织公司-2内部关联交易</v>
      </c>
      <c r="B853" s="11">
        <v>850</v>
      </c>
      <c r="C853" s="120" t="str">
        <f t="shared" si="76"/>
        <v>3级-2级</v>
      </c>
      <c r="D853" s="120" t="s">
        <v>33</v>
      </c>
      <c r="E853" s="120" t="s">
        <v>146</v>
      </c>
      <c r="F853" s="120" t="s">
        <v>29</v>
      </c>
      <c r="G853" s="120" t="s">
        <v>131</v>
      </c>
      <c r="H853" s="122" t="s">
        <v>144</v>
      </c>
      <c r="I853" s="122" t="s">
        <v>13</v>
      </c>
      <c r="J853" s="124">
        <v>2385.84</v>
      </c>
      <c r="K853" s="122"/>
      <c r="L853" s="122"/>
      <c r="M853" s="140"/>
      <c r="N853" s="125"/>
      <c r="O853" s="125"/>
      <c r="P853" s="124"/>
      <c r="Q853" s="21"/>
      <c r="R853" s="21"/>
      <c r="S853" s="22"/>
      <c r="T853" s="21"/>
      <c r="U853" s="21"/>
      <c r="V853" s="22"/>
      <c r="W853" s="23"/>
      <c r="X853" s="23"/>
      <c r="Y853" s="24"/>
      <c r="Z853" s="25">
        <f t="shared" si="74"/>
        <v>2385.84</v>
      </c>
      <c r="AA853" s="25">
        <f t="shared" si="75"/>
        <v>0</v>
      </c>
      <c r="AB853" s="26"/>
      <c r="AC853" s="26"/>
      <c r="AD853" s="26"/>
      <c r="AE853" s="26"/>
      <c r="AF853" s="27"/>
      <c r="AG853" s="26"/>
      <c r="AH853" s="26"/>
      <c r="AI853" s="26"/>
      <c r="AJ853" s="26"/>
      <c r="AK853" s="26"/>
      <c r="AL853" s="26"/>
    </row>
    <row r="854" spans="1:38" ht="14" x14ac:dyDescent="0.25">
      <c r="A854" s="174" t="str">
        <f t="shared" si="73"/>
        <v>[提取结果.xlsx]02-关联交易等事项统计表-纺织公司-2内部关联交易</v>
      </c>
      <c r="B854" s="11">
        <v>851</v>
      </c>
      <c r="C854" s="120" t="str">
        <f t="shared" si="76"/>
        <v>3级-3级</v>
      </c>
      <c r="D854" s="120" t="s">
        <v>33</v>
      </c>
      <c r="E854" s="120" t="s">
        <v>146</v>
      </c>
      <c r="F854" s="120" t="s">
        <v>33</v>
      </c>
      <c r="G854" s="120" t="s">
        <v>332</v>
      </c>
      <c r="H854" s="122" t="s">
        <v>144</v>
      </c>
      <c r="I854" s="122" t="s">
        <v>13</v>
      </c>
      <c r="J854" s="124">
        <v>5276.99</v>
      </c>
      <c r="K854" s="122"/>
      <c r="L854" s="122"/>
      <c r="M854" s="124"/>
      <c r="N854" s="125"/>
      <c r="O854" s="125"/>
      <c r="P854" s="124"/>
      <c r="Q854" s="21"/>
      <c r="R854" s="21"/>
      <c r="S854" s="22"/>
      <c r="T854" s="21"/>
      <c r="U854" s="21"/>
      <c r="V854" s="22"/>
      <c r="W854" s="23"/>
      <c r="X854" s="23"/>
      <c r="Y854" s="24"/>
      <c r="Z854" s="25">
        <f t="shared" si="74"/>
        <v>5276.99</v>
      </c>
      <c r="AA854" s="25">
        <f t="shared" si="75"/>
        <v>0</v>
      </c>
      <c r="AB854" s="26"/>
      <c r="AC854" s="26"/>
      <c r="AD854" s="26"/>
      <c r="AE854" s="26"/>
      <c r="AF854" s="27"/>
      <c r="AG854" s="26"/>
      <c r="AH854" s="26"/>
      <c r="AI854" s="26"/>
      <c r="AJ854" s="26"/>
      <c r="AK854" s="26"/>
      <c r="AL854" s="26"/>
    </row>
    <row r="855" spans="1:38" ht="14" x14ac:dyDescent="0.25">
      <c r="A855" s="174" t="str">
        <f t="shared" si="73"/>
        <v>[提取结果.xlsx]02-关联交易等事项统计表-纺织公司-2内部关联交易</v>
      </c>
      <c r="B855" s="11">
        <v>852</v>
      </c>
      <c r="C855" s="120" t="str">
        <f t="shared" si="76"/>
        <v>3级-2级</v>
      </c>
      <c r="D855" s="120" t="s">
        <v>33</v>
      </c>
      <c r="E855" s="120" t="s">
        <v>146</v>
      </c>
      <c r="F855" s="120" t="s">
        <v>29</v>
      </c>
      <c r="G855" s="120" t="s">
        <v>52</v>
      </c>
      <c r="H855" s="122" t="s">
        <v>144</v>
      </c>
      <c r="I855" s="122" t="s">
        <v>13</v>
      </c>
      <c r="J855" s="124">
        <v>3976.99</v>
      </c>
      <c r="K855" s="122"/>
      <c r="L855" s="122"/>
      <c r="M855" s="124"/>
      <c r="N855" s="125"/>
      <c r="O855" s="125"/>
      <c r="P855" s="124"/>
      <c r="Q855" s="21"/>
      <c r="R855" s="21"/>
      <c r="S855" s="22"/>
      <c r="T855" s="21"/>
      <c r="U855" s="21"/>
      <c r="V855" s="22"/>
      <c r="W855" s="23"/>
      <c r="X855" s="23"/>
      <c r="Y855" s="24"/>
      <c r="Z855" s="25">
        <f t="shared" si="74"/>
        <v>3976.99</v>
      </c>
      <c r="AA855" s="25">
        <f t="shared" si="75"/>
        <v>0</v>
      </c>
      <c r="AB855" s="26"/>
      <c r="AC855" s="26"/>
      <c r="AD855" s="26"/>
      <c r="AE855" s="26"/>
      <c r="AF855" s="27"/>
      <c r="AG855" s="26"/>
      <c r="AH855" s="26"/>
      <c r="AI855" s="26"/>
      <c r="AJ855" s="26"/>
      <c r="AK855" s="26"/>
      <c r="AL855" s="26"/>
    </row>
    <row r="856" spans="1:38" ht="14" x14ac:dyDescent="0.25">
      <c r="A856" s="174" t="str">
        <f t="shared" si="73"/>
        <v>[提取结果.xlsx]02-关联交易等事项统计表-纺织公司-2内部关联交易</v>
      </c>
      <c r="B856" s="11">
        <v>853</v>
      </c>
      <c r="C856" s="120" t="str">
        <f t="shared" si="76"/>
        <v>3级-2级</v>
      </c>
      <c r="D856" s="120" t="s">
        <v>33</v>
      </c>
      <c r="E856" s="120" t="s">
        <v>146</v>
      </c>
      <c r="F856" s="120" t="s">
        <v>29</v>
      </c>
      <c r="G856" s="120" t="s">
        <v>215</v>
      </c>
      <c r="H856" s="122" t="s">
        <v>144</v>
      </c>
      <c r="I856" s="122" t="s">
        <v>13</v>
      </c>
      <c r="J856" s="124">
        <v>1591.15</v>
      </c>
      <c r="K856" s="122"/>
      <c r="L856" s="122"/>
      <c r="M856" s="124"/>
      <c r="N856" s="125"/>
      <c r="O856" s="125"/>
      <c r="P856" s="124"/>
      <c r="Q856" s="21"/>
      <c r="R856" s="21"/>
      <c r="S856" s="22"/>
      <c r="T856" s="21"/>
      <c r="U856" s="21"/>
      <c r="V856" s="22"/>
      <c r="W856" s="23"/>
      <c r="X856" s="23"/>
      <c r="Y856" s="24"/>
      <c r="Z856" s="25">
        <f t="shared" si="74"/>
        <v>1591.15</v>
      </c>
      <c r="AA856" s="25">
        <f t="shared" si="75"/>
        <v>0</v>
      </c>
      <c r="AB856" s="26"/>
      <c r="AC856" s="26"/>
      <c r="AD856" s="26"/>
      <c r="AE856" s="26"/>
      <c r="AF856" s="27"/>
      <c r="AG856" s="26"/>
      <c r="AH856" s="26"/>
      <c r="AI856" s="26"/>
      <c r="AJ856" s="26"/>
      <c r="AK856" s="26"/>
      <c r="AL856" s="26"/>
    </row>
    <row r="857" spans="1:38" ht="14" x14ac:dyDescent="0.25">
      <c r="A857" s="174" t="str">
        <f t="shared" si="73"/>
        <v>[提取结果.xlsx]02-关联交易等事项统计表-纺织公司-2内部关联交易</v>
      </c>
      <c r="B857" s="11">
        <v>854</v>
      </c>
      <c r="C857" s="120" t="str">
        <f t="shared" si="76"/>
        <v>3级-2级</v>
      </c>
      <c r="D857" s="120" t="s">
        <v>33</v>
      </c>
      <c r="E857" s="120" t="s">
        <v>146</v>
      </c>
      <c r="F857" s="120" t="s">
        <v>29</v>
      </c>
      <c r="G857" s="120" t="s">
        <v>64</v>
      </c>
      <c r="H857" s="122" t="s">
        <v>144</v>
      </c>
      <c r="I857" s="122" t="s">
        <v>13</v>
      </c>
      <c r="J857" s="124">
        <v>2327.4299999999998</v>
      </c>
      <c r="K857" s="122"/>
      <c r="L857" s="122"/>
      <c r="M857" s="124"/>
      <c r="N857" s="125"/>
      <c r="O857" s="125"/>
      <c r="P857" s="124"/>
      <c r="Q857" s="21"/>
      <c r="R857" s="21"/>
      <c r="S857" s="22"/>
      <c r="T857" s="21"/>
      <c r="U857" s="21"/>
      <c r="V857" s="22"/>
      <c r="W857" s="23"/>
      <c r="X857" s="23"/>
      <c r="Y857" s="24"/>
      <c r="Z857" s="25">
        <f t="shared" si="74"/>
        <v>2327.4299999999998</v>
      </c>
      <c r="AA857" s="25">
        <f t="shared" si="75"/>
        <v>0</v>
      </c>
      <c r="AB857" s="26"/>
      <c r="AC857" s="26"/>
      <c r="AD857" s="26"/>
      <c r="AE857" s="26"/>
      <c r="AF857" s="27"/>
      <c r="AG857" s="26"/>
      <c r="AH857" s="26"/>
      <c r="AI857" s="26"/>
      <c r="AJ857" s="26"/>
      <c r="AK857" s="26"/>
      <c r="AL857" s="26"/>
    </row>
    <row r="858" spans="1:38" ht="14" x14ac:dyDescent="0.25">
      <c r="A858" s="174" t="str">
        <f t="shared" si="73"/>
        <v>[提取结果.xlsx]02-关联交易等事项统计表-纺织公司-2内部关联交易</v>
      </c>
      <c r="B858" s="11">
        <v>855</v>
      </c>
      <c r="C858" s="120" t="str">
        <f t="shared" si="76"/>
        <v>3级-2级</v>
      </c>
      <c r="D858" s="120" t="s">
        <v>33</v>
      </c>
      <c r="E858" s="120" t="s">
        <v>146</v>
      </c>
      <c r="F858" s="120" t="s">
        <v>29</v>
      </c>
      <c r="G858" s="120" t="s">
        <v>53</v>
      </c>
      <c r="H858" s="122" t="s">
        <v>144</v>
      </c>
      <c r="I858" s="122" t="s">
        <v>13</v>
      </c>
      <c r="J858" s="124">
        <v>22697.35</v>
      </c>
      <c r="K858" s="122"/>
      <c r="L858" s="122"/>
      <c r="M858" s="124"/>
      <c r="N858" s="125"/>
      <c r="O858" s="125"/>
      <c r="P858" s="124"/>
      <c r="Q858" s="21"/>
      <c r="R858" s="21"/>
      <c r="S858" s="22"/>
      <c r="T858" s="21"/>
      <c r="U858" s="21"/>
      <c r="V858" s="22"/>
      <c r="W858" s="23"/>
      <c r="X858" s="23"/>
      <c r="Y858" s="24"/>
      <c r="Z858" s="25">
        <f t="shared" si="74"/>
        <v>22697.35</v>
      </c>
      <c r="AA858" s="25">
        <f t="shared" si="75"/>
        <v>0</v>
      </c>
      <c r="AB858" s="26"/>
      <c r="AC858" s="26"/>
      <c r="AD858" s="26"/>
      <c r="AE858" s="26"/>
      <c r="AF858" s="27"/>
      <c r="AG858" s="26"/>
      <c r="AH858" s="26"/>
      <c r="AI858" s="26"/>
      <c r="AJ858" s="26"/>
      <c r="AK858" s="26"/>
      <c r="AL858" s="26"/>
    </row>
    <row r="859" spans="1:38" ht="14" x14ac:dyDescent="0.25">
      <c r="A859" s="174" t="str">
        <f t="shared" si="73"/>
        <v>[提取结果.xlsx]02-关联交易等事项统计表-纺织公司-2内部关联交易</v>
      </c>
      <c r="B859" s="11">
        <v>856</v>
      </c>
      <c r="C859" s="120" t="str">
        <f t="shared" si="76"/>
        <v>3级-3级</v>
      </c>
      <c r="D859" s="120" t="s">
        <v>33</v>
      </c>
      <c r="E859" s="120" t="s">
        <v>146</v>
      </c>
      <c r="F859" s="120" t="s">
        <v>33</v>
      </c>
      <c r="G859" s="120" t="s">
        <v>336</v>
      </c>
      <c r="H859" s="122"/>
      <c r="I859" s="122"/>
      <c r="J859" s="124"/>
      <c r="K859" s="122" t="s">
        <v>115</v>
      </c>
      <c r="L859" s="122" t="s">
        <v>122</v>
      </c>
      <c r="M859" s="140">
        <v>112411.44</v>
      </c>
      <c r="N859" s="125"/>
      <c r="O859" s="125"/>
      <c r="P859" s="124"/>
      <c r="Q859" s="21"/>
      <c r="R859" s="21"/>
      <c r="S859" s="22"/>
      <c r="T859" s="21"/>
      <c r="U859" s="21"/>
      <c r="V859" s="22"/>
      <c r="W859" s="23"/>
      <c r="X859" s="23"/>
      <c r="Y859" s="24"/>
      <c r="Z859" s="25">
        <f t="shared" si="74"/>
        <v>0</v>
      </c>
      <c r="AA859" s="25">
        <f t="shared" si="75"/>
        <v>112411.44</v>
      </c>
      <c r="AB859" s="26"/>
      <c r="AC859" s="26"/>
      <c r="AD859" s="26"/>
      <c r="AE859" s="26"/>
      <c r="AF859" s="27"/>
      <c r="AG859" s="26"/>
      <c r="AH859" s="26"/>
      <c r="AI859" s="26"/>
      <c r="AJ859" s="26"/>
      <c r="AK859" s="26"/>
      <c r="AL859" s="26"/>
    </row>
    <row r="860" spans="1:38" ht="14" x14ac:dyDescent="0.25">
      <c r="A860" s="174" t="str">
        <f t="shared" si="73"/>
        <v>[提取结果.xlsx]02-关联交易等事项统计表-纺织公司-2内部关联交易</v>
      </c>
      <c r="B860" s="11">
        <v>857</v>
      </c>
      <c r="C860" s="120" t="str">
        <f t="shared" si="76"/>
        <v>3级-3级</v>
      </c>
      <c r="D860" s="120" t="s">
        <v>33</v>
      </c>
      <c r="E860" s="120" t="s">
        <v>146</v>
      </c>
      <c r="F860" s="120" t="s">
        <v>33</v>
      </c>
      <c r="G860" s="120" t="s">
        <v>356</v>
      </c>
      <c r="H860" s="122"/>
      <c r="I860" s="122"/>
      <c r="J860" s="124"/>
      <c r="K860" s="122" t="s">
        <v>115</v>
      </c>
      <c r="L860" s="122" t="s">
        <v>122</v>
      </c>
      <c r="M860" s="140">
        <v>421725.83999999997</v>
      </c>
      <c r="N860" s="125"/>
      <c r="O860" s="125"/>
      <c r="P860" s="124"/>
      <c r="Q860" s="21"/>
      <c r="R860" s="21"/>
      <c r="S860" s="22"/>
      <c r="T860" s="21"/>
      <c r="U860" s="21"/>
      <c r="V860" s="22"/>
      <c r="W860" s="23"/>
      <c r="X860" s="23"/>
      <c r="Y860" s="24"/>
      <c r="Z860" s="25">
        <f t="shared" si="74"/>
        <v>0</v>
      </c>
      <c r="AA860" s="25">
        <f t="shared" si="75"/>
        <v>421725.84</v>
      </c>
      <c r="AB860" s="26"/>
      <c r="AC860" s="26"/>
      <c r="AD860" s="26"/>
      <c r="AE860" s="26"/>
      <c r="AF860" s="27"/>
      <c r="AG860" s="26"/>
      <c r="AH860" s="26"/>
      <c r="AI860" s="26"/>
      <c r="AJ860" s="26"/>
      <c r="AK860" s="26"/>
      <c r="AL860" s="26"/>
    </row>
    <row r="861" spans="1:38" ht="14" x14ac:dyDescent="0.25">
      <c r="A861" s="174" t="str">
        <f t="shared" ref="A861:A924" si="77"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861" s="11">
        <v>858</v>
      </c>
      <c r="C861" s="120" t="str">
        <f t="shared" si="76"/>
        <v>3级-3级</v>
      </c>
      <c r="D861" s="120" t="s">
        <v>33</v>
      </c>
      <c r="E861" s="120" t="s">
        <v>146</v>
      </c>
      <c r="F861" s="120" t="s">
        <v>33</v>
      </c>
      <c r="G861" s="120" t="s">
        <v>211</v>
      </c>
      <c r="H861" s="122"/>
      <c r="I861" s="122"/>
      <c r="J861" s="124"/>
      <c r="K861" s="122" t="s">
        <v>115</v>
      </c>
      <c r="L861" s="122" t="s">
        <v>122</v>
      </c>
      <c r="M861" s="140">
        <v>86777.16</v>
      </c>
      <c r="N861" s="125"/>
      <c r="O861" s="126"/>
      <c r="P861" s="124"/>
      <c r="Q861" s="21"/>
      <c r="R861" s="21"/>
      <c r="S861" s="22"/>
      <c r="T861" s="21"/>
      <c r="U861" s="21"/>
      <c r="V861" s="22"/>
      <c r="W861" s="23"/>
      <c r="X861" s="23"/>
      <c r="Y861" s="24"/>
      <c r="Z861" s="25">
        <f t="shared" si="74"/>
        <v>0</v>
      </c>
      <c r="AA861" s="25">
        <f t="shared" si="75"/>
        <v>86777.16</v>
      </c>
      <c r="AB861" s="26"/>
      <c r="AC861" s="26"/>
      <c r="AD861" s="26"/>
      <c r="AE861" s="26"/>
      <c r="AF861" s="27"/>
      <c r="AG861" s="26"/>
      <c r="AH861" s="26"/>
      <c r="AI861" s="26"/>
      <c r="AJ861" s="26"/>
      <c r="AK861" s="26"/>
      <c r="AL861" s="26"/>
    </row>
    <row r="862" spans="1:38" ht="14" x14ac:dyDescent="0.25">
      <c r="A862" s="174" t="str">
        <f t="shared" si="77"/>
        <v>[提取结果.xlsx]02-关联交易等事项统计表-纺织公司-2内部关联交易</v>
      </c>
      <c r="B862" s="11">
        <v>859</v>
      </c>
      <c r="C862" s="120" t="str">
        <f t="shared" si="76"/>
        <v>3级-3级</v>
      </c>
      <c r="D862" s="120" t="s">
        <v>33</v>
      </c>
      <c r="E862" s="120" t="s">
        <v>146</v>
      </c>
      <c r="F862" s="120" t="s">
        <v>33</v>
      </c>
      <c r="G862" s="120" t="s">
        <v>160</v>
      </c>
      <c r="H862" s="122"/>
      <c r="I862" s="122"/>
      <c r="J862" s="124"/>
      <c r="K862" s="122" t="s">
        <v>115</v>
      </c>
      <c r="L862" s="122" t="s">
        <v>122</v>
      </c>
      <c r="M862" s="140">
        <v>3027.52</v>
      </c>
      <c r="N862" s="125"/>
      <c r="O862" s="126"/>
      <c r="P862" s="124"/>
      <c r="Q862" s="21"/>
      <c r="R862" s="21"/>
      <c r="S862" s="22"/>
      <c r="T862" s="21"/>
      <c r="U862" s="21"/>
      <c r="V862" s="22"/>
      <c r="W862" s="23"/>
      <c r="X862" s="23"/>
      <c r="Y862" s="24"/>
      <c r="Z862" s="25">
        <f t="shared" si="74"/>
        <v>0</v>
      </c>
      <c r="AA862" s="25">
        <f t="shared" si="75"/>
        <v>3027.52</v>
      </c>
      <c r="AB862" s="26"/>
      <c r="AC862" s="26"/>
      <c r="AD862" s="26"/>
      <c r="AE862" s="26"/>
      <c r="AF862" s="27"/>
      <c r="AG862" s="26"/>
      <c r="AH862" s="26"/>
      <c r="AI862" s="26"/>
      <c r="AJ862" s="26"/>
      <c r="AK862" s="26"/>
      <c r="AL862" s="26"/>
    </row>
    <row r="863" spans="1:38" ht="14" x14ac:dyDescent="0.25">
      <c r="A863" s="174" t="str">
        <f t="shared" si="77"/>
        <v>[提取结果.xlsx]02-关联交易等事项统计表-纺织公司-2内部关联交易</v>
      </c>
      <c r="B863" s="11">
        <v>860</v>
      </c>
      <c r="C863" s="120" t="str">
        <f t="shared" si="76"/>
        <v>3级-2级</v>
      </c>
      <c r="D863" s="120" t="s">
        <v>33</v>
      </c>
      <c r="E863" s="120" t="s">
        <v>146</v>
      </c>
      <c r="F863" s="120" t="s">
        <v>29</v>
      </c>
      <c r="G863" s="120" t="s">
        <v>55</v>
      </c>
      <c r="H863" s="122"/>
      <c r="I863" s="122"/>
      <c r="J863" s="124"/>
      <c r="K863" s="122" t="s">
        <v>60</v>
      </c>
      <c r="L863" s="122" t="s">
        <v>366</v>
      </c>
      <c r="M863" s="140">
        <v>231093.75</v>
      </c>
      <c r="N863" s="125"/>
      <c r="O863" s="125"/>
      <c r="P863" s="124"/>
      <c r="Q863" s="21"/>
      <c r="R863" s="21"/>
      <c r="S863" s="22"/>
      <c r="T863" s="21"/>
      <c r="U863" s="21"/>
      <c r="V863" s="22"/>
      <c r="W863" s="23"/>
      <c r="X863" s="23"/>
      <c r="Y863" s="24"/>
      <c r="Z863" s="25">
        <f t="shared" si="74"/>
        <v>0</v>
      </c>
      <c r="AA863" s="25">
        <f t="shared" si="75"/>
        <v>231093.75</v>
      </c>
      <c r="AB863" s="26"/>
      <c r="AC863" s="26"/>
      <c r="AD863" s="26"/>
      <c r="AE863" s="26"/>
      <c r="AF863" s="27"/>
      <c r="AG863" s="26"/>
      <c r="AH863" s="26"/>
      <c r="AI863" s="26"/>
      <c r="AJ863" s="26"/>
      <c r="AK863" s="26"/>
      <c r="AL863" s="26"/>
    </row>
    <row r="864" spans="1:38" ht="14" x14ac:dyDescent="0.25">
      <c r="A864" s="174" t="str">
        <f t="shared" si="77"/>
        <v>[提取结果.xlsx]02-关联交易等事项统计表-纺织公司-2内部关联交易</v>
      </c>
      <c r="B864" s="11">
        <v>861</v>
      </c>
      <c r="C864" s="120" t="str">
        <f t="shared" si="76"/>
        <v>3级-4级</v>
      </c>
      <c r="D864" s="120" t="s">
        <v>33</v>
      </c>
      <c r="E864" s="120" t="s">
        <v>345</v>
      </c>
      <c r="F864" s="120" t="s">
        <v>37</v>
      </c>
      <c r="G864" s="120" t="s">
        <v>42</v>
      </c>
      <c r="H864" s="122" t="s">
        <v>144</v>
      </c>
      <c r="I864" s="122" t="s">
        <v>271</v>
      </c>
      <c r="J864" s="124">
        <v>2496670.37</v>
      </c>
      <c r="K864" s="122" t="s">
        <v>164</v>
      </c>
      <c r="L864" s="122" t="s">
        <v>571</v>
      </c>
      <c r="M864" s="124">
        <v>1994236.91</v>
      </c>
      <c r="N864" s="125"/>
      <c r="O864" s="126"/>
      <c r="P864" s="124"/>
      <c r="Q864" s="66"/>
      <c r="R864" s="66"/>
      <c r="S864" s="67"/>
      <c r="T864" s="66"/>
      <c r="U864" s="66"/>
      <c r="V864" s="67"/>
      <c r="W864" s="68"/>
      <c r="X864" s="68"/>
      <c r="Y864" s="69"/>
      <c r="Z864" s="70">
        <f t="shared" si="74"/>
        <v>2496670.37</v>
      </c>
      <c r="AA864" s="70">
        <f t="shared" si="75"/>
        <v>1994236.91</v>
      </c>
      <c r="AB864" s="71"/>
      <c r="AC864" s="71"/>
      <c r="AD864" s="71"/>
      <c r="AE864" s="71"/>
      <c r="AF864" s="72"/>
      <c r="AG864" s="71"/>
      <c r="AH864" s="71"/>
      <c r="AI864" s="71"/>
      <c r="AJ864" s="71"/>
      <c r="AK864" s="71"/>
      <c r="AL864" s="71"/>
    </row>
    <row r="865" spans="1:38" ht="14" x14ac:dyDescent="0.25">
      <c r="A865" s="174" t="str">
        <f t="shared" si="77"/>
        <v>[提取结果.xlsx]02-关联交易等事项统计表-纺织公司-2内部关联交易</v>
      </c>
      <c r="B865" s="11">
        <v>862</v>
      </c>
      <c r="C865" s="120" t="str">
        <f t="shared" si="76"/>
        <v>3级-4级</v>
      </c>
      <c r="D865" s="120" t="s">
        <v>33</v>
      </c>
      <c r="E865" s="120" t="s">
        <v>345</v>
      </c>
      <c r="F865" s="120" t="s">
        <v>37</v>
      </c>
      <c r="G865" s="120" t="s">
        <v>42</v>
      </c>
      <c r="H865" s="122" t="s">
        <v>99</v>
      </c>
      <c r="I865" s="122" t="s">
        <v>271</v>
      </c>
      <c r="J865" s="124">
        <v>39771.449999999997</v>
      </c>
      <c r="K865" s="122"/>
      <c r="L865" s="122"/>
      <c r="M865" s="124"/>
      <c r="N865" s="125"/>
      <c r="O865" s="126"/>
      <c r="P865" s="124"/>
      <c r="Q865" s="66"/>
      <c r="R865" s="66"/>
      <c r="S865" s="67"/>
      <c r="T865" s="66"/>
      <c r="U865" s="66"/>
      <c r="V865" s="67"/>
      <c r="W865" s="68"/>
      <c r="X865" s="68"/>
      <c r="Y865" s="69"/>
      <c r="Z865" s="70">
        <f t="shared" si="74"/>
        <v>39771.449999999997</v>
      </c>
      <c r="AA865" s="70">
        <f t="shared" si="75"/>
        <v>0</v>
      </c>
      <c r="AB865" s="71"/>
      <c r="AC865" s="71"/>
      <c r="AD865" s="71"/>
      <c r="AE865" s="71"/>
      <c r="AF865" s="72"/>
      <c r="AG865" s="71"/>
      <c r="AH865" s="71"/>
      <c r="AI865" s="71"/>
      <c r="AJ865" s="71"/>
      <c r="AK865" s="71"/>
      <c r="AL865" s="71"/>
    </row>
    <row r="866" spans="1:38" ht="14" x14ac:dyDescent="0.25">
      <c r="A866" s="174" t="str">
        <f t="shared" si="77"/>
        <v>[提取结果.xlsx]02-关联交易等事项统计表-纺织公司-2内部关联交易</v>
      </c>
      <c r="B866" s="11">
        <v>863</v>
      </c>
      <c r="C866" s="120" t="str">
        <f t="shared" si="76"/>
        <v>3级-2级</v>
      </c>
      <c r="D866" s="120" t="s">
        <v>33</v>
      </c>
      <c r="E866" s="120" t="s">
        <v>345</v>
      </c>
      <c r="F866" s="120" t="s">
        <v>29</v>
      </c>
      <c r="G866" s="120" t="s">
        <v>51</v>
      </c>
      <c r="H866" s="122" t="s">
        <v>99</v>
      </c>
      <c r="I866" s="122" t="s">
        <v>268</v>
      </c>
      <c r="J866" s="124">
        <f>9306.6+2589.33</f>
        <v>11895.93</v>
      </c>
      <c r="K866" s="122"/>
      <c r="L866" s="122"/>
      <c r="M866" s="124"/>
      <c r="N866" s="125"/>
      <c r="O866" s="126"/>
      <c r="P866" s="124"/>
      <c r="Q866" s="66"/>
      <c r="R866" s="66"/>
      <c r="S866" s="67"/>
      <c r="T866" s="66"/>
      <c r="U866" s="66"/>
      <c r="V866" s="67"/>
      <c r="W866" s="68"/>
      <c r="X866" s="68"/>
      <c r="Y866" s="69"/>
      <c r="Z866" s="70">
        <f t="shared" si="74"/>
        <v>11895.93</v>
      </c>
      <c r="AA866" s="70">
        <f t="shared" si="75"/>
        <v>0</v>
      </c>
      <c r="AB866" s="71"/>
      <c r="AC866" s="71"/>
      <c r="AD866" s="71"/>
      <c r="AE866" s="71"/>
      <c r="AF866" s="72"/>
      <c r="AG866" s="71"/>
      <c r="AH866" s="71"/>
      <c r="AI866" s="71"/>
      <c r="AJ866" s="71"/>
      <c r="AK866" s="71"/>
      <c r="AL866" s="71"/>
    </row>
    <row r="867" spans="1:38" ht="14" x14ac:dyDescent="0.25">
      <c r="A867" s="174" t="str">
        <f t="shared" si="77"/>
        <v>[提取结果.xlsx]02-关联交易等事项统计表-纺织公司-2内部关联交易</v>
      </c>
      <c r="B867" s="11">
        <v>864</v>
      </c>
      <c r="C867" s="120" t="str">
        <f t="shared" si="76"/>
        <v>3级-2级</v>
      </c>
      <c r="D867" s="120" t="s">
        <v>33</v>
      </c>
      <c r="E867" s="120" t="s">
        <v>345</v>
      </c>
      <c r="F867" s="120" t="s">
        <v>29</v>
      </c>
      <c r="G867" s="120" t="s">
        <v>158</v>
      </c>
      <c r="H867" s="181"/>
      <c r="I867" s="181"/>
      <c r="J867" s="135"/>
      <c r="K867" s="181" t="s">
        <v>68</v>
      </c>
      <c r="L867" s="181" t="s">
        <v>572</v>
      </c>
      <c r="M867" s="135">
        <v>176</v>
      </c>
      <c r="N867" s="125"/>
      <c r="O867" s="126"/>
      <c r="P867" s="124"/>
      <c r="Q867" s="66"/>
      <c r="R867" s="66"/>
      <c r="S867" s="67"/>
      <c r="T867" s="66"/>
      <c r="U867" s="66"/>
      <c r="V867" s="67"/>
      <c r="W867" s="68"/>
      <c r="X867" s="68"/>
      <c r="Y867" s="69"/>
      <c r="Z867" s="70">
        <f>ROUND(J868-V867-Y867,2)</f>
        <v>0</v>
      </c>
      <c r="AA867" s="70">
        <f>ROUND(M868+P867-S867,2)</f>
        <v>10260</v>
      </c>
      <c r="AB867" s="71"/>
      <c r="AC867" s="71"/>
      <c r="AD867" s="71"/>
      <c r="AE867" s="71"/>
      <c r="AF867" s="72"/>
      <c r="AG867" s="71"/>
      <c r="AH867" s="71"/>
      <c r="AI867" s="71"/>
      <c r="AJ867" s="71"/>
      <c r="AK867" s="71"/>
      <c r="AL867" s="71"/>
    </row>
    <row r="868" spans="1:38" ht="14" x14ac:dyDescent="0.25">
      <c r="A868" s="174" t="str">
        <f t="shared" si="77"/>
        <v>[提取结果.xlsx]02-关联交易等事项统计表-纺织公司-2内部关联交易</v>
      </c>
      <c r="B868" s="11">
        <v>865</v>
      </c>
      <c r="C868" s="120" t="str">
        <f t="shared" si="76"/>
        <v>3级-4级</v>
      </c>
      <c r="D868" s="120" t="s">
        <v>33</v>
      </c>
      <c r="E868" s="120" t="s">
        <v>345</v>
      </c>
      <c r="F868" s="120" t="s">
        <v>37</v>
      </c>
      <c r="G868" s="120" t="s">
        <v>158</v>
      </c>
      <c r="H868" s="122"/>
      <c r="I868" s="122"/>
      <c r="J868" s="124"/>
      <c r="K868" s="122" t="s">
        <v>58</v>
      </c>
      <c r="L868" s="122" t="s">
        <v>573</v>
      </c>
      <c r="M868" s="124">
        <v>10260</v>
      </c>
      <c r="N868" s="125"/>
      <c r="O868" s="125"/>
      <c r="P868" s="124"/>
      <c r="Q868" s="66"/>
      <c r="R868" s="66"/>
      <c r="S868" s="67"/>
      <c r="T868" s="66"/>
      <c r="U868" s="66"/>
      <c r="V868" s="67"/>
      <c r="W868" s="68"/>
      <c r="X868" s="68"/>
      <c r="Y868" s="69"/>
      <c r="Z868" s="70">
        <f>ROUND(J869-V868-Y868,2)</f>
        <v>0</v>
      </c>
      <c r="AA868" s="70">
        <f>ROUND(M869+P868-S868,2)</f>
        <v>1026376.5</v>
      </c>
      <c r="AB868" s="71"/>
      <c r="AC868" s="71"/>
      <c r="AD868" s="71"/>
      <c r="AE868" s="71"/>
      <c r="AF868" s="72"/>
      <c r="AG868" s="71"/>
      <c r="AH868" s="71"/>
      <c r="AI868" s="71"/>
      <c r="AJ868" s="71"/>
      <c r="AK868" s="71"/>
      <c r="AL868" s="71"/>
    </row>
    <row r="869" spans="1:38" ht="14" x14ac:dyDescent="0.25">
      <c r="A869" s="174" t="str">
        <f t="shared" si="77"/>
        <v>[提取结果.xlsx]02-关联交易等事项统计表-纺织公司-2内部关联交易</v>
      </c>
      <c r="B869" s="11">
        <v>866</v>
      </c>
      <c r="C869" s="120" t="str">
        <f t="shared" si="76"/>
        <v>3级-4级</v>
      </c>
      <c r="D869" s="120" t="s">
        <v>33</v>
      </c>
      <c r="E869" s="120" t="s">
        <v>345</v>
      </c>
      <c r="F869" s="120" t="s">
        <v>37</v>
      </c>
      <c r="G869" s="120" t="s">
        <v>66</v>
      </c>
      <c r="H869" s="122"/>
      <c r="I869" s="122"/>
      <c r="J869" s="124"/>
      <c r="K869" s="122" t="s">
        <v>164</v>
      </c>
      <c r="L869" s="122" t="s">
        <v>574</v>
      </c>
      <c r="M869" s="124">
        <v>1026376.5</v>
      </c>
      <c r="N869" s="125"/>
      <c r="O869" s="125"/>
      <c r="P869" s="124"/>
      <c r="Q869" s="66"/>
      <c r="R869" s="66"/>
      <c r="S869" s="67"/>
      <c r="T869" s="66"/>
      <c r="U869" s="66"/>
      <c r="V869" s="67"/>
      <c r="W869" s="68"/>
      <c r="X869" s="68"/>
      <c r="Y869" s="69"/>
      <c r="Z869" s="70" t="e">
        <f>ROUND(#REF!-V869-Y869,2)</f>
        <v>#REF!</v>
      </c>
      <c r="AA869" s="70" t="e">
        <f>ROUND(#REF!+P869-S869,2)</f>
        <v>#REF!</v>
      </c>
      <c r="AB869" s="71"/>
      <c r="AC869" s="71"/>
      <c r="AD869" s="71"/>
      <c r="AE869" s="71"/>
      <c r="AF869" s="72"/>
      <c r="AG869" s="71"/>
      <c r="AH869" s="71"/>
      <c r="AI869" s="71"/>
      <c r="AJ869" s="71"/>
      <c r="AK869" s="71"/>
      <c r="AL869" s="71"/>
    </row>
    <row r="870" spans="1:38" ht="14" x14ac:dyDescent="0.25">
      <c r="A870" s="174" t="str">
        <f t="shared" si="77"/>
        <v>[提取结果.xlsx]02-关联交易等事项统计表-纺织公司-2内部关联交易</v>
      </c>
      <c r="B870" s="11">
        <v>867</v>
      </c>
      <c r="C870" s="120" t="str">
        <f t="shared" si="76"/>
        <v>3级-2级</v>
      </c>
      <c r="D870" s="120" t="s">
        <v>33</v>
      </c>
      <c r="E870" s="120" t="s">
        <v>345</v>
      </c>
      <c r="F870" s="120" t="s">
        <v>29</v>
      </c>
      <c r="G870" s="182" t="s">
        <v>46</v>
      </c>
      <c r="H870" s="122"/>
      <c r="I870" s="122"/>
      <c r="J870" s="124"/>
      <c r="K870" s="181" t="s">
        <v>68</v>
      </c>
      <c r="L870" s="122" t="s">
        <v>575</v>
      </c>
      <c r="M870" s="124">
        <v>486.4</v>
      </c>
      <c r="N870" s="125"/>
      <c r="O870" s="125"/>
      <c r="P870" s="124"/>
      <c r="Q870" s="66"/>
      <c r="R870" s="66"/>
      <c r="S870" s="67"/>
      <c r="T870" s="66"/>
      <c r="U870" s="66"/>
      <c r="V870" s="67"/>
      <c r="W870" s="68"/>
      <c r="X870" s="68"/>
      <c r="Y870" s="69"/>
      <c r="Z870" s="70">
        <f t="shared" ref="Z870:Z933" si="78">ROUND(J870-V870-Y870,2)</f>
        <v>0</v>
      </c>
      <c r="AA870" s="70">
        <f t="shared" ref="AA870:AA933" si="79">ROUND(M870+P870-S870,2)</f>
        <v>486.4</v>
      </c>
      <c r="AB870" s="71"/>
      <c r="AC870" s="71"/>
      <c r="AD870" s="71"/>
      <c r="AE870" s="71"/>
      <c r="AF870" s="72"/>
      <c r="AG870" s="71"/>
      <c r="AH870" s="71"/>
      <c r="AI870" s="71"/>
      <c r="AJ870" s="71"/>
      <c r="AK870" s="71"/>
      <c r="AL870" s="71"/>
    </row>
    <row r="871" spans="1:38" ht="14" x14ac:dyDescent="0.25">
      <c r="A871" s="174" t="str">
        <f t="shared" si="77"/>
        <v>[提取结果.xlsx]02-关联交易等事项统计表-纺织公司-2内部关联交易</v>
      </c>
      <c r="B871" s="11">
        <v>868</v>
      </c>
      <c r="C871" s="120" t="str">
        <f t="shared" si="76"/>
        <v>3级-3级</v>
      </c>
      <c r="D871" s="120" t="s">
        <v>33</v>
      </c>
      <c r="E871" s="120" t="s">
        <v>345</v>
      </c>
      <c r="F871" s="120" t="s">
        <v>33</v>
      </c>
      <c r="G871" s="182" t="s">
        <v>112</v>
      </c>
      <c r="H871" s="122"/>
      <c r="I871" s="122"/>
      <c r="J871" s="124"/>
      <c r="K871" s="181" t="s">
        <v>68</v>
      </c>
      <c r="L871" s="122" t="s">
        <v>576</v>
      </c>
      <c r="M871" s="124">
        <v>446</v>
      </c>
      <c r="N871" s="125"/>
      <c r="O871" s="125"/>
      <c r="P871" s="124"/>
      <c r="Q871" s="66"/>
      <c r="R871" s="66"/>
      <c r="S871" s="67"/>
      <c r="T871" s="66"/>
      <c r="U871" s="66"/>
      <c r="V871" s="67"/>
      <c r="W871" s="68"/>
      <c r="X871" s="68"/>
      <c r="Y871" s="69"/>
      <c r="Z871" s="70">
        <f t="shared" si="78"/>
        <v>0</v>
      </c>
      <c r="AA871" s="70">
        <f t="shared" si="79"/>
        <v>446</v>
      </c>
      <c r="AB871" s="71"/>
      <c r="AC871" s="71"/>
      <c r="AD871" s="71"/>
      <c r="AE871" s="71"/>
      <c r="AF871" s="72"/>
      <c r="AG871" s="71"/>
      <c r="AH871" s="71"/>
      <c r="AI871" s="71"/>
      <c r="AJ871" s="71"/>
      <c r="AK871" s="71"/>
      <c r="AL871" s="71"/>
    </row>
    <row r="872" spans="1:38" ht="14" x14ac:dyDescent="0.25">
      <c r="A872" s="174" t="str">
        <f t="shared" si="77"/>
        <v>[提取结果.xlsx]02-关联交易等事项统计表-纺织公司-2内部关联交易</v>
      </c>
      <c r="B872" s="11">
        <v>869</v>
      </c>
      <c r="C872" s="120" t="str">
        <f t="shared" si="76"/>
        <v>3级-2级</v>
      </c>
      <c r="D872" s="120" t="s">
        <v>33</v>
      </c>
      <c r="E872" s="120" t="s">
        <v>345</v>
      </c>
      <c r="F872" s="120" t="s">
        <v>29</v>
      </c>
      <c r="G872" s="182" t="s">
        <v>44</v>
      </c>
      <c r="H872" s="122"/>
      <c r="I872" s="122"/>
      <c r="J872" s="124"/>
      <c r="K872" s="181" t="s">
        <v>68</v>
      </c>
      <c r="L872" s="122" t="s">
        <v>577</v>
      </c>
      <c r="M872" s="124">
        <v>224</v>
      </c>
      <c r="N872" s="125"/>
      <c r="O872" s="125"/>
      <c r="P872" s="124"/>
      <c r="Q872" s="66"/>
      <c r="R872" s="66"/>
      <c r="S872" s="67"/>
      <c r="T872" s="66"/>
      <c r="U872" s="66"/>
      <c r="V872" s="67"/>
      <c r="W872" s="68"/>
      <c r="X872" s="68"/>
      <c r="Y872" s="69"/>
      <c r="Z872" s="70">
        <f t="shared" si="78"/>
        <v>0</v>
      </c>
      <c r="AA872" s="70">
        <f t="shared" si="79"/>
        <v>224</v>
      </c>
      <c r="AB872" s="71"/>
      <c r="AC872" s="71"/>
      <c r="AD872" s="71"/>
      <c r="AE872" s="71"/>
      <c r="AF872" s="72"/>
      <c r="AG872" s="71"/>
      <c r="AH872" s="71"/>
      <c r="AI872" s="71"/>
      <c r="AJ872" s="71"/>
      <c r="AK872" s="71"/>
      <c r="AL872" s="71"/>
    </row>
    <row r="873" spans="1:38" ht="14" x14ac:dyDescent="0.25">
      <c r="A873" s="174" t="str">
        <f t="shared" si="77"/>
        <v>[提取结果.xlsx]02-关联交易等事项统计表-纺织公司-2内部关联交易</v>
      </c>
      <c r="B873" s="11">
        <v>870</v>
      </c>
      <c r="C873" s="120" t="str">
        <f t="shared" si="76"/>
        <v>3级-3级</v>
      </c>
      <c r="D873" s="120" t="s">
        <v>33</v>
      </c>
      <c r="E873" s="120" t="s">
        <v>345</v>
      </c>
      <c r="F873" s="120" t="s">
        <v>33</v>
      </c>
      <c r="G873" s="182" t="s">
        <v>117</v>
      </c>
      <c r="H873" s="122"/>
      <c r="I873" s="122"/>
      <c r="J873" s="124"/>
      <c r="K873" s="181" t="s">
        <v>68</v>
      </c>
      <c r="L873" s="122" t="s">
        <v>578</v>
      </c>
      <c r="M873" s="124">
        <v>176</v>
      </c>
      <c r="N873" s="125"/>
      <c r="O873" s="125"/>
      <c r="P873" s="124"/>
      <c r="Q873" s="66"/>
      <c r="R873" s="66"/>
      <c r="S873" s="67"/>
      <c r="T873" s="66"/>
      <c r="U873" s="66"/>
      <c r="V873" s="67"/>
      <c r="W873" s="68"/>
      <c r="X873" s="68"/>
      <c r="Y873" s="69"/>
      <c r="Z873" s="70">
        <f t="shared" si="78"/>
        <v>0</v>
      </c>
      <c r="AA873" s="70">
        <f t="shared" si="79"/>
        <v>176</v>
      </c>
      <c r="AB873" s="71"/>
      <c r="AC873" s="71"/>
      <c r="AD873" s="71"/>
      <c r="AE873" s="71"/>
      <c r="AF873" s="72"/>
      <c r="AG873" s="71"/>
      <c r="AH873" s="71"/>
      <c r="AI873" s="71"/>
      <c r="AJ873" s="71"/>
      <c r="AK873" s="71"/>
      <c r="AL873" s="71"/>
    </row>
    <row r="874" spans="1:38" ht="14" x14ac:dyDescent="0.25">
      <c r="A874" s="174" t="str">
        <f t="shared" si="77"/>
        <v>[提取结果.xlsx]02-关联交易等事项统计表-纺织公司-2内部关联交易</v>
      </c>
      <c r="B874" s="11">
        <v>871</v>
      </c>
      <c r="C874" s="120" t="str">
        <f t="shared" si="76"/>
        <v>3级-3级</v>
      </c>
      <c r="D874" s="120" t="s">
        <v>33</v>
      </c>
      <c r="E874" s="120" t="s">
        <v>345</v>
      </c>
      <c r="F874" s="120" t="s">
        <v>33</v>
      </c>
      <c r="G874" s="182" t="s">
        <v>146</v>
      </c>
      <c r="H874" s="122"/>
      <c r="I874" s="122"/>
      <c r="J874" s="124"/>
      <c r="K874" s="181" t="s">
        <v>68</v>
      </c>
      <c r="L874" s="122" t="s">
        <v>579</v>
      </c>
      <c r="M874" s="124">
        <v>585.6</v>
      </c>
      <c r="N874" s="125"/>
      <c r="O874" s="125"/>
      <c r="P874" s="124"/>
      <c r="Q874" s="66"/>
      <c r="R874" s="66"/>
      <c r="S874" s="67"/>
      <c r="T874" s="66"/>
      <c r="U874" s="66"/>
      <c r="V874" s="67"/>
      <c r="W874" s="68"/>
      <c r="X874" s="68"/>
      <c r="Y874" s="69"/>
      <c r="Z874" s="70">
        <f t="shared" si="78"/>
        <v>0</v>
      </c>
      <c r="AA874" s="70">
        <f t="shared" si="79"/>
        <v>585.6</v>
      </c>
      <c r="AB874" s="71"/>
      <c r="AC874" s="71"/>
      <c r="AD874" s="71"/>
      <c r="AE874" s="71"/>
      <c r="AF874" s="72"/>
      <c r="AG874" s="71"/>
      <c r="AH874" s="71"/>
      <c r="AI874" s="71"/>
      <c r="AJ874" s="71"/>
      <c r="AK874" s="71"/>
      <c r="AL874" s="71"/>
    </row>
    <row r="875" spans="1:38" ht="14" x14ac:dyDescent="0.25">
      <c r="A875" s="174" t="str">
        <f t="shared" si="77"/>
        <v>[提取结果.xlsx]02-关联交易等事项统计表-纺织公司-2内部关联交易</v>
      </c>
      <c r="B875" s="11">
        <v>872</v>
      </c>
      <c r="C875" s="120" t="str">
        <f t="shared" si="76"/>
        <v>3级-3级</v>
      </c>
      <c r="D875" s="120" t="s">
        <v>33</v>
      </c>
      <c r="E875" s="120" t="s">
        <v>345</v>
      </c>
      <c r="F875" s="120" t="s">
        <v>33</v>
      </c>
      <c r="G875" s="182" t="s">
        <v>117</v>
      </c>
      <c r="H875" s="148" t="s">
        <v>99</v>
      </c>
      <c r="I875" s="122" t="s">
        <v>580</v>
      </c>
      <c r="J875" s="124">
        <v>243617.29</v>
      </c>
      <c r="K875" s="122"/>
      <c r="L875" s="122"/>
      <c r="M875" s="124"/>
      <c r="N875" s="125"/>
      <c r="O875" s="125"/>
      <c r="P875" s="124"/>
      <c r="Q875" s="66"/>
      <c r="R875" s="66"/>
      <c r="S875" s="67"/>
      <c r="T875" s="66"/>
      <c r="U875" s="66"/>
      <c r="V875" s="67"/>
      <c r="W875" s="68"/>
      <c r="X875" s="68"/>
      <c r="Y875" s="69"/>
      <c r="Z875" s="70">
        <f t="shared" si="78"/>
        <v>243617.29</v>
      </c>
      <c r="AA875" s="70">
        <f t="shared" si="79"/>
        <v>0</v>
      </c>
      <c r="AB875" s="71"/>
      <c r="AC875" s="71"/>
      <c r="AD875" s="71"/>
      <c r="AE875" s="71"/>
      <c r="AF875" s="72"/>
      <c r="AG875" s="71"/>
      <c r="AH875" s="71"/>
      <c r="AI875" s="71"/>
      <c r="AJ875" s="71"/>
      <c r="AK875" s="71"/>
      <c r="AL875" s="71"/>
    </row>
    <row r="876" spans="1:38" ht="14" x14ac:dyDescent="0.25">
      <c r="A876" s="174" t="str">
        <f t="shared" si="77"/>
        <v>[提取结果.xlsx]02-关联交易等事项统计表-纺织公司-2内部关联交易</v>
      </c>
      <c r="B876" s="11">
        <v>873</v>
      </c>
      <c r="C876" s="120" t="str">
        <f t="shared" si="76"/>
        <v>3级-3级</v>
      </c>
      <c r="D876" s="120" t="s">
        <v>33</v>
      </c>
      <c r="E876" s="120" t="s">
        <v>345</v>
      </c>
      <c r="F876" s="120" t="s">
        <v>33</v>
      </c>
      <c r="G876" s="182" t="s">
        <v>519</v>
      </c>
      <c r="H876" s="148" t="s">
        <v>99</v>
      </c>
      <c r="I876" s="122" t="s">
        <v>580</v>
      </c>
      <c r="J876" s="124">
        <v>104588.77</v>
      </c>
      <c r="K876" s="122"/>
      <c r="L876" s="122"/>
      <c r="M876" s="124"/>
      <c r="N876" s="125"/>
      <c r="O876" s="125"/>
      <c r="P876" s="124"/>
      <c r="Q876" s="66"/>
      <c r="R876" s="66"/>
      <c r="S876" s="67"/>
      <c r="T876" s="66"/>
      <c r="U876" s="66"/>
      <c r="V876" s="67"/>
      <c r="W876" s="68"/>
      <c r="X876" s="68"/>
      <c r="Y876" s="69"/>
      <c r="Z876" s="70">
        <f t="shared" si="78"/>
        <v>104588.77</v>
      </c>
      <c r="AA876" s="70">
        <f t="shared" si="79"/>
        <v>0</v>
      </c>
      <c r="AB876" s="71"/>
      <c r="AC876" s="71"/>
      <c r="AD876" s="71"/>
      <c r="AE876" s="71"/>
      <c r="AF876" s="72"/>
      <c r="AG876" s="71"/>
      <c r="AH876" s="71"/>
      <c r="AI876" s="71"/>
      <c r="AJ876" s="71"/>
      <c r="AK876" s="71"/>
      <c r="AL876" s="71"/>
    </row>
    <row r="877" spans="1:38" ht="14" x14ac:dyDescent="0.25">
      <c r="A877" s="174" t="str">
        <f t="shared" si="77"/>
        <v>[提取结果.xlsx]02-关联交易等事项统计表-纺织公司-2内部关联交易</v>
      </c>
      <c r="B877" s="11">
        <v>874</v>
      </c>
      <c r="C877" s="120" t="str">
        <f t="shared" si="76"/>
        <v>3级-3级</v>
      </c>
      <c r="D877" s="120" t="s">
        <v>33</v>
      </c>
      <c r="E877" s="120" t="s">
        <v>345</v>
      </c>
      <c r="F877" s="120" t="s">
        <v>33</v>
      </c>
      <c r="G877" s="182" t="s">
        <v>231</v>
      </c>
      <c r="H877" s="148" t="s">
        <v>99</v>
      </c>
      <c r="I877" s="122" t="s">
        <v>580</v>
      </c>
      <c r="J877" s="124">
        <v>305709.69</v>
      </c>
      <c r="K877" s="122"/>
      <c r="L877" s="122"/>
      <c r="M877" s="124"/>
      <c r="N877" s="125"/>
      <c r="O877" s="126"/>
      <c r="P877" s="124"/>
      <c r="Q877" s="66"/>
      <c r="R877" s="66"/>
      <c r="S877" s="67"/>
      <c r="T877" s="66"/>
      <c r="U877" s="66"/>
      <c r="V877" s="67"/>
      <c r="W877" s="68"/>
      <c r="X877" s="68"/>
      <c r="Y877" s="69"/>
      <c r="Z877" s="70">
        <f t="shared" si="78"/>
        <v>305709.69</v>
      </c>
      <c r="AA877" s="70">
        <f t="shared" si="79"/>
        <v>0</v>
      </c>
      <c r="AB877" s="71"/>
      <c r="AC877" s="71"/>
      <c r="AD877" s="71"/>
      <c r="AE877" s="71"/>
      <c r="AF877" s="72"/>
      <c r="AG877" s="71"/>
      <c r="AH877" s="71"/>
      <c r="AI877" s="71"/>
      <c r="AJ877" s="71"/>
      <c r="AK877" s="71"/>
      <c r="AL877" s="71"/>
    </row>
    <row r="878" spans="1:38" ht="14" x14ac:dyDescent="0.25">
      <c r="A878" s="174" t="str">
        <f t="shared" si="77"/>
        <v>[提取结果.xlsx]02-关联交易等事项统计表-纺织公司-2内部关联交易</v>
      </c>
      <c r="B878" s="11">
        <v>875</v>
      </c>
      <c r="C878" s="120" t="str">
        <f t="shared" si="76"/>
        <v>3级-3级</v>
      </c>
      <c r="D878" s="120" t="s">
        <v>33</v>
      </c>
      <c r="E878" s="120" t="s">
        <v>345</v>
      </c>
      <c r="F878" s="120" t="s">
        <v>33</v>
      </c>
      <c r="G878" s="182" t="s">
        <v>581</v>
      </c>
      <c r="H878" s="148" t="s">
        <v>99</v>
      </c>
      <c r="I878" s="122" t="s">
        <v>582</v>
      </c>
      <c r="J878" s="124">
        <v>509433.93</v>
      </c>
      <c r="K878" s="122"/>
      <c r="L878" s="122"/>
      <c r="M878" s="124"/>
      <c r="N878" s="125"/>
      <c r="O878" s="126"/>
      <c r="P878" s="124"/>
      <c r="Q878" s="66"/>
      <c r="R878" s="66"/>
      <c r="S878" s="67"/>
      <c r="T878" s="66"/>
      <c r="U878" s="66"/>
      <c r="V878" s="67"/>
      <c r="W878" s="68"/>
      <c r="X878" s="68"/>
      <c r="Y878" s="69"/>
      <c r="Z878" s="70">
        <f t="shared" si="78"/>
        <v>509433.93</v>
      </c>
      <c r="AA878" s="70">
        <f t="shared" si="79"/>
        <v>0</v>
      </c>
      <c r="AB878" s="71"/>
      <c r="AC878" s="71"/>
      <c r="AD878" s="71"/>
      <c r="AE878" s="71"/>
      <c r="AF878" s="72"/>
      <c r="AG878" s="71"/>
      <c r="AH878" s="71"/>
      <c r="AI878" s="71"/>
      <c r="AJ878" s="71"/>
      <c r="AK878" s="71"/>
      <c r="AL878" s="71"/>
    </row>
    <row r="879" spans="1:38" ht="28" x14ac:dyDescent="0.25">
      <c r="A879" s="174" t="str">
        <f t="shared" si="77"/>
        <v>[提取结果.xlsx]02-关联交易等事项统计表-纺织公司-2内部关联交易</v>
      </c>
      <c r="B879" s="11">
        <v>876</v>
      </c>
      <c r="C879" s="120" t="str">
        <f t="shared" si="76"/>
        <v>3级-2级</v>
      </c>
      <c r="D879" s="120" t="s">
        <v>33</v>
      </c>
      <c r="E879" s="120" t="s">
        <v>345</v>
      </c>
      <c r="F879" s="120" t="s">
        <v>29</v>
      </c>
      <c r="G879" s="182" t="s">
        <v>55</v>
      </c>
      <c r="H879" s="148"/>
      <c r="I879" s="122"/>
      <c r="J879" s="124"/>
      <c r="K879" s="148" t="s">
        <v>164</v>
      </c>
      <c r="L879" s="121" t="s">
        <v>583</v>
      </c>
      <c r="M879" s="127">
        <v>308883.39</v>
      </c>
      <c r="N879" s="125"/>
      <c r="O879" s="125"/>
      <c r="P879" s="124"/>
      <c r="Q879" s="66"/>
      <c r="R879" s="66"/>
      <c r="S879" s="67"/>
      <c r="T879" s="66"/>
      <c r="U879" s="66"/>
      <c r="V879" s="67"/>
      <c r="W879" s="68"/>
      <c r="X879" s="68"/>
      <c r="Y879" s="69"/>
      <c r="Z879" s="70">
        <f t="shared" si="78"/>
        <v>0</v>
      </c>
      <c r="AA879" s="70">
        <f t="shared" si="79"/>
        <v>308883.39</v>
      </c>
      <c r="AB879" s="71"/>
      <c r="AC879" s="71"/>
      <c r="AD879" s="71"/>
      <c r="AE879" s="71"/>
      <c r="AF879" s="72"/>
      <c r="AG879" s="71"/>
      <c r="AH879" s="71"/>
      <c r="AI879" s="71"/>
      <c r="AJ879" s="71"/>
      <c r="AK879" s="71"/>
      <c r="AL879" s="71"/>
    </row>
    <row r="880" spans="1:38" ht="14" x14ac:dyDescent="0.25">
      <c r="A880" s="174" t="str">
        <f t="shared" si="77"/>
        <v>[提取结果.xlsx]02-关联交易等事项统计表-纺织公司-2内部关联交易</v>
      </c>
      <c r="B880" s="11">
        <v>877</v>
      </c>
      <c r="C880" s="120" t="str">
        <f t="shared" si="76"/>
        <v>3级-2级</v>
      </c>
      <c r="D880" s="120" t="s">
        <v>33</v>
      </c>
      <c r="E880" s="120" t="s">
        <v>345</v>
      </c>
      <c r="F880" s="120" t="s">
        <v>29</v>
      </c>
      <c r="G880" s="182" t="s">
        <v>55</v>
      </c>
      <c r="H880" s="148" t="s">
        <v>99</v>
      </c>
      <c r="I880" s="122" t="s">
        <v>580</v>
      </c>
      <c r="J880" s="124">
        <v>425070.74</v>
      </c>
      <c r="K880" s="122"/>
      <c r="L880" s="122"/>
      <c r="M880" s="124"/>
      <c r="N880" s="125"/>
      <c r="O880" s="125"/>
      <c r="P880" s="124"/>
      <c r="Q880" s="66"/>
      <c r="R880" s="66"/>
      <c r="S880" s="67"/>
      <c r="T880" s="66"/>
      <c r="U880" s="66"/>
      <c r="V880" s="67"/>
      <c r="W880" s="68"/>
      <c r="X880" s="68"/>
      <c r="Y880" s="69"/>
      <c r="Z880" s="70">
        <f t="shared" si="78"/>
        <v>425070.74</v>
      </c>
      <c r="AA880" s="70">
        <f t="shared" si="79"/>
        <v>0</v>
      </c>
      <c r="AB880" s="71"/>
      <c r="AC880" s="71"/>
      <c r="AD880" s="71"/>
      <c r="AE880" s="71"/>
      <c r="AF880" s="72"/>
      <c r="AG880" s="71"/>
      <c r="AH880" s="71"/>
      <c r="AI880" s="71"/>
      <c r="AJ880" s="71"/>
      <c r="AK880" s="71"/>
      <c r="AL880" s="71"/>
    </row>
    <row r="881" spans="1:38" ht="14" x14ac:dyDescent="0.25">
      <c r="A881" s="174" t="str">
        <f t="shared" si="77"/>
        <v>[提取结果.xlsx]02-关联交易等事项统计表-纺织公司-2内部关联交易</v>
      </c>
      <c r="B881" s="11">
        <v>878</v>
      </c>
      <c r="C881" s="120" t="str">
        <f t="shared" si="76"/>
        <v>3级-3级</v>
      </c>
      <c r="D881" s="120" t="s">
        <v>33</v>
      </c>
      <c r="E881" s="120" t="s">
        <v>345</v>
      </c>
      <c r="F881" s="120" t="s">
        <v>33</v>
      </c>
      <c r="G881" s="182" t="s">
        <v>160</v>
      </c>
      <c r="H881" s="148" t="s">
        <v>99</v>
      </c>
      <c r="I881" s="122" t="s">
        <v>580</v>
      </c>
      <c r="J881" s="124">
        <v>258599.06</v>
      </c>
      <c r="K881" s="122"/>
      <c r="L881" s="122"/>
      <c r="M881" s="124"/>
      <c r="N881" s="125"/>
      <c r="O881" s="125"/>
      <c r="P881" s="124"/>
      <c r="Q881" s="66"/>
      <c r="R881" s="66"/>
      <c r="S881" s="67"/>
      <c r="T881" s="66"/>
      <c r="U881" s="66"/>
      <c r="V881" s="67"/>
      <c r="W881" s="68"/>
      <c r="X881" s="68"/>
      <c r="Y881" s="69"/>
      <c r="Z881" s="70">
        <f t="shared" si="78"/>
        <v>258599.06</v>
      </c>
      <c r="AA881" s="70">
        <f t="shared" si="79"/>
        <v>0</v>
      </c>
      <c r="AB881" s="71"/>
      <c r="AC881" s="71"/>
      <c r="AD881" s="71"/>
      <c r="AE881" s="71"/>
      <c r="AF881" s="72"/>
      <c r="AG881" s="71"/>
      <c r="AH881" s="71"/>
      <c r="AI881" s="71"/>
      <c r="AJ881" s="71"/>
      <c r="AK881" s="71"/>
      <c r="AL881" s="71"/>
    </row>
    <row r="882" spans="1:38" ht="14" x14ac:dyDescent="0.25">
      <c r="A882" s="174" t="str">
        <f t="shared" si="77"/>
        <v>[提取结果.xlsx]02-关联交易等事项统计表-纺织公司-2内部关联交易</v>
      </c>
      <c r="B882" s="11">
        <v>879</v>
      </c>
      <c r="C882" s="120" t="str">
        <f t="shared" si="76"/>
        <v>3级-3级</v>
      </c>
      <c r="D882" s="120" t="s">
        <v>33</v>
      </c>
      <c r="E882" s="120" t="s">
        <v>345</v>
      </c>
      <c r="F882" s="120" t="s">
        <v>33</v>
      </c>
      <c r="G882" s="182" t="s">
        <v>524</v>
      </c>
      <c r="H882" s="148" t="s">
        <v>99</v>
      </c>
      <c r="I882" s="122" t="s">
        <v>580</v>
      </c>
      <c r="J882" s="124">
        <v>1041138.85</v>
      </c>
      <c r="K882" s="122"/>
      <c r="L882" s="122"/>
      <c r="M882" s="124"/>
      <c r="N882" s="125"/>
      <c r="O882" s="125"/>
      <c r="P882" s="124"/>
      <c r="Q882" s="66"/>
      <c r="R882" s="66"/>
      <c r="S882" s="67"/>
      <c r="T882" s="66"/>
      <c r="U882" s="66"/>
      <c r="V882" s="67"/>
      <c r="W882" s="68"/>
      <c r="X882" s="68"/>
      <c r="Y882" s="69"/>
      <c r="Z882" s="70">
        <f t="shared" si="78"/>
        <v>1041138.85</v>
      </c>
      <c r="AA882" s="70">
        <f t="shared" si="79"/>
        <v>0</v>
      </c>
      <c r="AB882" s="71"/>
      <c r="AC882" s="71"/>
      <c r="AD882" s="71"/>
      <c r="AE882" s="71"/>
      <c r="AF882" s="72"/>
      <c r="AG882" s="71"/>
      <c r="AH882" s="71"/>
      <c r="AI882" s="71"/>
      <c r="AJ882" s="71"/>
      <c r="AK882" s="71"/>
      <c r="AL882" s="71"/>
    </row>
    <row r="883" spans="1:38" ht="14" x14ac:dyDescent="0.25">
      <c r="A883" s="174" t="str">
        <f t="shared" si="77"/>
        <v>[提取结果.xlsx]02-关联交易等事项统计表-纺织公司-2内部关联交易</v>
      </c>
      <c r="B883" s="11">
        <v>880</v>
      </c>
      <c r="C883" s="120" t="str">
        <f t="shared" si="76"/>
        <v>3级-3级</v>
      </c>
      <c r="D883" s="120" t="s">
        <v>33</v>
      </c>
      <c r="E883" s="120" t="s">
        <v>345</v>
      </c>
      <c r="F883" s="120" t="s">
        <v>33</v>
      </c>
      <c r="G883" s="182" t="s">
        <v>336</v>
      </c>
      <c r="H883" s="148" t="s">
        <v>99</v>
      </c>
      <c r="I883" s="122" t="s">
        <v>584</v>
      </c>
      <c r="J883" s="124">
        <v>23012.7</v>
      </c>
      <c r="K883" s="122"/>
      <c r="L883" s="122"/>
      <c r="M883" s="124"/>
      <c r="N883" s="125"/>
      <c r="O883" s="125"/>
      <c r="P883" s="124"/>
      <c r="Q883" s="66"/>
      <c r="R883" s="66"/>
      <c r="S883" s="67"/>
      <c r="T883" s="66"/>
      <c r="U883" s="66"/>
      <c r="V883" s="67"/>
      <c r="W883" s="68"/>
      <c r="X883" s="68"/>
      <c r="Y883" s="69"/>
      <c r="Z883" s="70">
        <f t="shared" si="78"/>
        <v>23012.7</v>
      </c>
      <c r="AA883" s="70">
        <f t="shared" si="79"/>
        <v>0</v>
      </c>
      <c r="AB883" s="71"/>
      <c r="AC883" s="71"/>
      <c r="AD883" s="71"/>
      <c r="AE883" s="71"/>
      <c r="AF883" s="72"/>
      <c r="AG883" s="71"/>
      <c r="AH883" s="71"/>
      <c r="AI883" s="71"/>
      <c r="AJ883" s="71"/>
      <c r="AK883" s="71"/>
      <c r="AL883" s="71"/>
    </row>
    <row r="884" spans="1:38" ht="14" x14ac:dyDescent="0.25">
      <c r="A884" s="174" t="str">
        <f t="shared" si="77"/>
        <v>[提取结果.xlsx]02-关联交易等事项统计表-纺织公司-2内部关联交易</v>
      </c>
      <c r="B884" s="11">
        <v>881</v>
      </c>
      <c r="C884" s="120" t="str">
        <f t="shared" si="76"/>
        <v>3级-3级</v>
      </c>
      <c r="D884" s="120" t="s">
        <v>33</v>
      </c>
      <c r="E884" s="120" t="s">
        <v>345</v>
      </c>
      <c r="F884" s="120" t="s">
        <v>33</v>
      </c>
      <c r="G884" s="182" t="s">
        <v>347</v>
      </c>
      <c r="H884" s="148" t="s">
        <v>99</v>
      </c>
      <c r="I884" s="122" t="s">
        <v>585</v>
      </c>
      <c r="J884" s="124">
        <v>583.25</v>
      </c>
      <c r="K884" s="122"/>
      <c r="L884" s="122"/>
      <c r="M884" s="124"/>
      <c r="N884" s="125"/>
      <c r="O884" s="125"/>
      <c r="P884" s="124"/>
      <c r="Q884" s="66"/>
      <c r="R884" s="66"/>
      <c r="S884" s="67"/>
      <c r="T884" s="66"/>
      <c r="U884" s="66"/>
      <c r="V884" s="67"/>
      <c r="W884" s="68"/>
      <c r="X884" s="68"/>
      <c r="Y884" s="69"/>
      <c r="Z884" s="70">
        <f t="shared" si="78"/>
        <v>583.25</v>
      </c>
      <c r="AA884" s="70">
        <f t="shared" si="79"/>
        <v>0</v>
      </c>
      <c r="AB884" s="71"/>
      <c r="AC884" s="71"/>
      <c r="AD884" s="71"/>
      <c r="AE884" s="71"/>
      <c r="AF884" s="72"/>
      <c r="AG884" s="71"/>
      <c r="AH884" s="71"/>
      <c r="AI884" s="71"/>
      <c r="AJ884" s="71"/>
      <c r="AK884" s="71"/>
      <c r="AL884" s="71"/>
    </row>
    <row r="885" spans="1:38" ht="14" x14ac:dyDescent="0.25">
      <c r="A885" s="174" t="str">
        <f t="shared" si="77"/>
        <v>[提取结果.xlsx]02-关联交易等事项统计表-纺织公司-2内部关联交易</v>
      </c>
      <c r="B885" s="11">
        <v>882</v>
      </c>
      <c r="C885" s="120" t="str">
        <f t="shared" si="76"/>
        <v>3级-3级</v>
      </c>
      <c r="D885" s="120" t="s">
        <v>33</v>
      </c>
      <c r="E885" s="120" t="s">
        <v>345</v>
      </c>
      <c r="F885" s="120" t="s">
        <v>33</v>
      </c>
      <c r="G885" s="182" t="s">
        <v>346</v>
      </c>
      <c r="H885" s="148" t="s">
        <v>99</v>
      </c>
      <c r="I885" s="122" t="s">
        <v>585</v>
      </c>
      <c r="J885" s="124">
        <v>1166.49</v>
      </c>
      <c r="K885" s="122"/>
      <c r="L885" s="122"/>
      <c r="M885" s="124"/>
      <c r="N885" s="125"/>
      <c r="O885" s="125"/>
      <c r="P885" s="124"/>
      <c r="Q885" s="66"/>
      <c r="R885" s="66"/>
      <c r="S885" s="67"/>
      <c r="T885" s="66"/>
      <c r="U885" s="66"/>
      <c r="V885" s="67"/>
      <c r="W885" s="68"/>
      <c r="X885" s="68"/>
      <c r="Y885" s="69"/>
      <c r="Z885" s="70">
        <f t="shared" si="78"/>
        <v>1166.49</v>
      </c>
      <c r="AA885" s="70">
        <f t="shared" si="79"/>
        <v>0</v>
      </c>
      <c r="AB885" s="71"/>
      <c r="AC885" s="71"/>
      <c r="AD885" s="71"/>
      <c r="AE885" s="71"/>
      <c r="AF885" s="72"/>
      <c r="AG885" s="71"/>
      <c r="AH885" s="71"/>
      <c r="AI885" s="71"/>
      <c r="AJ885" s="71"/>
      <c r="AK885" s="71"/>
      <c r="AL885" s="71"/>
    </row>
    <row r="886" spans="1:38" ht="14" x14ac:dyDescent="0.25">
      <c r="A886" s="174" t="str">
        <f t="shared" si="77"/>
        <v>[提取结果.xlsx]02-关联交易等事项统计表-纺织公司-2内部关联交易</v>
      </c>
      <c r="B886" s="11">
        <v>883</v>
      </c>
      <c r="C886" s="120" t="str">
        <f t="shared" si="76"/>
        <v>3级-3级</v>
      </c>
      <c r="D886" s="120" t="s">
        <v>33</v>
      </c>
      <c r="E886" s="120" t="s">
        <v>345</v>
      </c>
      <c r="F886" s="120" t="s">
        <v>33</v>
      </c>
      <c r="G886" s="182" t="s">
        <v>214</v>
      </c>
      <c r="H886" s="148" t="s">
        <v>99</v>
      </c>
      <c r="I886" s="122" t="s">
        <v>585</v>
      </c>
      <c r="J886" s="124">
        <v>583.25</v>
      </c>
      <c r="K886" s="122"/>
      <c r="L886" s="122"/>
      <c r="M886" s="124"/>
      <c r="N886" s="125"/>
      <c r="O886" s="125"/>
      <c r="P886" s="124"/>
      <c r="Q886" s="66"/>
      <c r="R886" s="66"/>
      <c r="S886" s="67"/>
      <c r="T886" s="66"/>
      <c r="U886" s="66"/>
      <c r="V886" s="67"/>
      <c r="W886" s="68"/>
      <c r="X886" s="68"/>
      <c r="Y886" s="69"/>
      <c r="Z886" s="70">
        <f t="shared" si="78"/>
        <v>583.25</v>
      </c>
      <c r="AA886" s="70">
        <f t="shared" si="79"/>
        <v>0</v>
      </c>
      <c r="AB886" s="71"/>
      <c r="AC886" s="71"/>
      <c r="AD886" s="71"/>
      <c r="AE886" s="71"/>
      <c r="AF886" s="72"/>
      <c r="AG886" s="71"/>
      <c r="AH886" s="71"/>
      <c r="AI886" s="71"/>
      <c r="AJ886" s="71"/>
      <c r="AK886" s="71"/>
      <c r="AL886" s="71"/>
    </row>
    <row r="887" spans="1:38" ht="14" x14ac:dyDescent="0.25">
      <c r="A887" s="174" t="str">
        <f t="shared" si="77"/>
        <v>[提取结果.xlsx]02-关联交易等事项统计表-纺织公司-2内部关联交易</v>
      </c>
      <c r="B887" s="11">
        <v>884</v>
      </c>
      <c r="C887" s="120" t="str">
        <f t="shared" si="76"/>
        <v>3级-3级</v>
      </c>
      <c r="D887" s="120" t="s">
        <v>33</v>
      </c>
      <c r="E887" s="120" t="s">
        <v>345</v>
      </c>
      <c r="F887" s="120" t="s">
        <v>33</v>
      </c>
      <c r="G887" s="182" t="s">
        <v>331</v>
      </c>
      <c r="H887" s="148" t="s">
        <v>99</v>
      </c>
      <c r="I887" s="122" t="s">
        <v>585</v>
      </c>
      <c r="J887" s="124">
        <v>583.25</v>
      </c>
      <c r="K887" s="122"/>
      <c r="L887" s="122"/>
      <c r="M887" s="124"/>
      <c r="N887" s="125"/>
      <c r="O887" s="125"/>
      <c r="P887" s="124"/>
      <c r="Q887" s="66"/>
      <c r="R887" s="66"/>
      <c r="S887" s="67"/>
      <c r="T887" s="66"/>
      <c r="U887" s="66"/>
      <c r="V887" s="67"/>
      <c r="W887" s="68"/>
      <c r="X887" s="68"/>
      <c r="Y887" s="69"/>
      <c r="Z887" s="70">
        <f t="shared" si="78"/>
        <v>583.25</v>
      </c>
      <c r="AA887" s="70">
        <f t="shared" si="79"/>
        <v>0</v>
      </c>
      <c r="AB887" s="71"/>
      <c r="AC887" s="71"/>
      <c r="AD887" s="71"/>
      <c r="AE887" s="71"/>
      <c r="AF887" s="72"/>
      <c r="AG887" s="71"/>
      <c r="AH887" s="71"/>
      <c r="AI887" s="71"/>
      <c r="AJ887" s="71"/>
      <c r="AK887" s="71"/>
      <c r="AL887" s="71"/>
    </row>
    <row r="888" spans="1:38" ht="14" x14ac:dyDescent="0.25">
      <c r="A888" s="174" t="str">
        <f t="shared" si="77"/>
        <v>[提取结果.xlsx]02-关联交易等事项统计表-纺织公司-2内部关联交易</v>
      </c>
      <c r="B888" s="11">
        <v>885</v>
      </c>
      <c r="C888" s="120" t="str">
        <f t="shared" si="76"/>
        <v>3级-3级</v>
      </c>
      <c r="D888" s="120" t="s">
        <v>33</v>
      </c>
      <c r="E888" s="120" t="s">
        <v>345</v>
      </c>
      <c r="F888" s="120" t="s">
        <v>33</v>
      </c>
      <c r="G888" s="182" t="s">
        <v>211</v>
      </c>
      <c r="H888" s="148" t="s">
        <v>99</v>
      </c>
      <c r="I888" s="122" t="s">
        <v>585</v>
      </c>
      <c r="J888" s="124">
        <v>8165.43</v>
      </c>
      <c r="K888" s="122"/>
      <c r="L888" s="122"/>
      <c r="M888" s="124"/>
      <c r="N888" s="125"/>
      <c r="O888" s="126"/>
      <c r="P888" s="124"/>
      <c r="Q888" s="66"/>
      <c r="R888" s="66"/>
      <c r="S888" s="67"/>
      <c r="T888" s="66"/>
      <c r="U888" s="66"/>
      <c r="V888" s="67"/>
      <c r="W888" s="68"/>
      <c r="X888" s="68"/>
      <c r="Y888" s="69"/>
      <c r="Z888" s="70">
        <f t="shared" si="78"/>
        <v>8165.43</v>
      </c>
      <c r="AA888" s="70">
        <f t="shared" si="79"/>
        <v>0</v>
      </c>
      <c r="AB888" s="71"/>
      <c r="AC888" s="71"/>
      <c r="AD888" s="71"/>
      <c r="AE888" s="71"/>
      <c r="AF888" s="72"/>
      <c r="AG888" s="71"/>
      <c r="AH888" s="71"/>
      <c r="AI888" s="71"/>
      <c r="AJ888" s="71"/>
      <c r="AK888" s="71"/>
      <c r="AL888" s="71"/>
    </row>
    <row r="889" spans="1:38" ht="14" x14ac:dyDescent="0.25">
      <c r="A889" s="174" t="str">
        <f t="shared" si="77"/>
        <v>[提取结果.xlsx]02-关联交易等事项统计表-纺织公司-2内部关联交易</v>
      </c>
      <c r="B889" s="11">
        <v>886</v>
      </c>
      <c r="C889" s="120" t="str">
        <f t="shared" si="76"/>
        <v>3级-3级</v>
      </c>
      <c r="D889" s="120" t="s">
        <v>33</v>
      </c>
      <c r="E889" s="120" t="s">
        <v>345</v>
      </c>
      <c r="F889" s="120" t="s">
        <v>33</v>
      </c>
      <c r="G889" s="182" t="s">
        <v>337</v>
      </c>
      <c r="H889" s="148" t="s">
        <v>99</v>
      </c>
      <c r="I889" s="122" t="s">
        <v>585</v>
      </c>
      <c r="J889" s="124">
        <v>1749.74</v>
      </c>
      <c r="K889" s="122"/>
      <c r="L889" s="122"/>
      <c r="M889" s="124"/>
      <c r="N889" s="125"/>
      <c r="O889" s="126"/>
      <c r="P889" s="124"/>
      <c r="Q889" s="66"/>
      <c r="R889" s="66"/>
      <c r="S889" s="67"/>
      <c r="T889" s="66"/>
      <c r="U889" s="66"/>
      <c r="V889" s="67"/>
      <c r="W889" s="68"/>
      <c r="X889" s="68"/>
      <c r="Y889" s="69"/>
      <c r="Z889" s="70">
        <f t="shared" si="78"/>
        <v>1749.74</v>
      </c>
      <c r="AA889" s="70">
        <f t="shared" si="79"/>
        <v>0</v>
      </c>
      <c r="AB889" s="71"/>
      <c r="AC889" s="71"/>
      <c r="AD889" s="71"/>
      <c r="AE889" s="71"/>
      <c r="AF889" s="72"/>
      <c r="AG889" s="71"/>
      <c r="AH889" s="71"/>
      <c r="AI889" s="71"/>
      <c r="AJ889" s="71"/>
      <c r="AK889" s="71"/>
      <c r="AL889" s="71"/>
    </row>
    <row r="890" spans="1:38" ht="14" x14ac:dyDescent="0.25">
      <c r="A890" s="174" t="str">
        <f t="shared" si="77"/>
        <v>[提取结果.xlsx]02-关联交易等事项统计表-纺织公司-2内部关联交易</v>
      </c>
      <c r="B890" s="11">
        <v>887</v>
      </c>
      <c r="C890" s="120" t="str">
        <f t="shared" si="76"/>
        <v>3级-4级</v>
      </c>
      <c r="D890" s="120" t="s">
        <v>33</v>
      </c>
      <c r="E890" s="149" t="s">
        <v>332</v>
      </c>
      <c r="F890" s="120" t="s">
        <v>37</v>
      </c>
      <c r="G890" s="150" t="s">
        <v>42</v>
      </c>
      <c r="H890" s="122"/>
      <c r="I890" s="122"/>
      <c r="J890" s="124"/>
      <c r="K890" s="122" t="s">
        <v>58</v>
      </c>
      <c r="L890" s="122"/>
      <c r="M890" s="124">
        <v>13381.89</v>
      </c>
      <c r="N890" s="125"/>
      <c r="O890" s="126"/>
      <c r="P890" s="124"/>
      <c r="Q890" s="66"/>
      <c r="R890" s="66"/>
      <c r="S890" s="67"/>
      <c r="T890" s="66"/>
      <c r="U890" s="66"/>
      <c r="V890" s="67"/>
      <c r="W890" s="68"/>
      <c r="X890" s="68"/>
      <c r="Y890" s="69"/>
      <c r="Z890" s="70">
        <f t="shared" si="78"/>
        <v>0</v>
      </c>
      <c r="AA890" s="70">
        <f t="shared" si="79"/>
        <v>13381.89</v>
      </c>
      <c r="AB890" s="71"/>
      <c r="AC890" s="71"/>
      <c r="AD890" s="71"/>
      <c r="AE890" s="71"/>
      <c r="AF890" s="72"/>
      <c r="AG890" s="71"/>
      <c r="AH890" s="71"/>
      <c r="AI890" s="71"/>
      <c r="AJ890" s="71"/>
      <c r="AK890" s="71"/>
      <c r="AL890" s="71"/>
    </row>
    <row r="891" spans="1:38" ht="14" x14ac:dyDescent="0.25">
      <c r="A891" s="174" t="str">
        <f t="shared" si="77"/>
        <v>[提取结果.xlsx]02-关联交易等事项统计表-纺织公司-2内部关联交易</v>
      </c>
      <c r="B891" s="11">
        <v>888</v>
      </c>
      <c r="C891" s="120" t="str">
        <f t="shared" si="76"/>
        <v>3级-4级</v>
      </c>
      <c r="D891" s="120" t="s">
        <v>33</v>
      </c>
      <c r="E891" s="149" t="s">
        <v>332</v>
      </c>
      <c r="F891" s="120" t="s">
        <v>37</v>
      </c>
      <c r="G891" s="150" t="s">
        <v>42</v>
      </c>
      <c r="H891" s="122" t="s">
        <v>99</v>
      </c>
      <c r="I891" s="122"/>
      <c r="J891" s="124">
        <v>536871.77</v>
      </c>
      <c r="K891" s="122"/>
      <c r="L891" s="122"/>
      <c r="M891" s="124"/>
      <c r="N891" s="125"/>
      <c r="O891" s="126"/>
      <c r="P891" s="124"/>
      <c r="Q891" s="66"/>
      <c r="R891" s="66"/>
      <c r="S891" s="67"/>
      <c r="T891" s="66"/>
      <c r="U891" s="66"/>
      <c r="V891" s="67"/>
      <c r="W891" s="68"/>
      <c r="X891" s="68"/>
      <c r="Y891" s="69"/>
      <c r="Z891" s="70">
        <f t="shared" si="78"/>
        <v>536871.77</v>
      </c>
      <c r="AA891" s="70">
        <f t="shared" si="79"/>
        <v>0</v>
      </c>
      <c r="AB891" s="71"/>
      <c r="AC891" s="71"/>
      <c r="AD891" s="71"/>
      <c r="AE891" s="71"/>
      <c r="AF891" s="72"/>
      <c r="AG891" s="71"/>
      <c r="AH891" s="71"/>
      <c r="AI891" s="71"/>
      <c r="AJ891" s="71"/>
      <c r="AK891" s="71"/>
      <c r="AL891" s="71"/>
    </row>
    <row r="892" spans="1:38" ht="14" x14ac:dyDescent="0.25">
      <c r="A892" s="174" t="str">
        <f t="shared" si="77"/>
        <v>[提取结果.xlsx]02-关联交易等事项统计表-纺织公司-2内部关联交易</v>
      </c>
      <c r="B892" s="11">
        <v>889</v>
      </c>
      <c r="C892" s="120" t="str">
        <f t="shared" si="76"/>
        <v>3级-2级</v>
      </c>
      <c r="D892" s="120" t="s">
        <v>33</v>
      </c>
      <c r="E892" s="149" t="s">
        <v>332</v>
      </c>
      <c r="F892" s="120" t="s">
        <v>29</v>
      </c>
      <c r="G892" s="150" t="s">
        <v>55</v>
      </c>
      <c r="H892" s="122"/>
      <c r="I892" s="122"/>
      <c r="J892" s="124"/>
      <c r="K892" s="122" t="s">
        <v>60</v>
      </c>
      <c r="L892" s="122"/>
      <c r="M892" s="124">
        <f>1059513.9-14268.19</f>
        <v>1045245.71</v>
      </c>
      <c r="N892" s="125"/>
      <c r="O892" s="126"/>
      <c r="P892" s="124"/>
      <c r="Q892" s="66"/>
      <c r="R892" s="66"/>
      <c r="S892" s="67"/>
      <c r="T892" s="66"/>
      <c r="U892" s="66"/>
      <c r="V892" s="67"/>
      <c r="W892" s="68"/>
      <c r="X892" s="68"/>
      <c r="Y892" s="69"/>
      <c r="Z892" s="70">
        <f t="shared" si="78"/>
        <v>0</v>
      </c>
      <c r="AA892" s="70">
        <f t="shared" si="79"/>
        <v>1045245.71</v>
      </c>
      <c r="AB892" s="71"/>
      <c r="AC892" s="71"/>
      <c r="AD892" s="71"/>
      <c r="AE892" s="71"/>
      <c r="AF892" s="72"/>
      <c r="AG892" s="71"/>
      <c r="AH892" s="71"/>
      <c r="AI892" s="71"/>
      <c r="AJ892" s="71"/>
      <c r="AK892" s="71"/>
      <c r="AL892" s="71"/>
    </row>
    <row r="893" spans="1:38" ht="14" x14ac:dyDescent="0.25">
      <c r="A893" s="174" t="str">
        <f t="shared" si="77"/>
        <v>[提取结果.xlsx]02-关联交易等事项统计表-纺织公司-2内部关联交易</v>
      </c>
      <c r="B893" s="11">
        <v>890</v>
      </c>
      <c r="C893" s="120" t="str">
        <f t="shared" si="76"/>
        <v>3级-3级</v>
      </c>
      <c r="D893" s="120" t="s">
        <v>33</v>
      </c>
      <c r="E893" s="120" t="s">
        <v>561</v>
      </c>
      <c r="F893" s="120" t="s">
        <v>33</v>
      </c>
      <c r="G893" s="120" t="s">
        <v>338</v>
      </c>
      <c r="H893" s="122" t="s">
        <v>107</v>
      </c>
      <c r="I893" s="122" t="s">
        <v>586</v>
      </c>
      <c r="J893" s="124">
        <v>89141371.370000005</v>
      </c>
      <c r="K893" s="122"/>
      <c r="L893" s="122" t="s">
        <v>587</v>
      </c>
      <c r="M893" s="124">
        <v>57447987.020000003</v>
      </c>
      <c r="N893" s="125"/>
      <c r="O893" s="125"/>
      <c r="P893" s="124"/>
      <c r="Q893" s="21"/>
      <c r="R893" s="21"/>
      <c r="S893" s="22"/>
      <c r="T893" s="21"/>
      <c r="U893" s="21"/>
      <c r="V893" s="22"/>
      <c r="W893" s="23"/>
      <c r="X893" s="23"/>
      <c r="Y893" s="24"/>
      <c r="Z893" s="25">
        <f t="shared" si="78"/>
        <v>89141371.370000005</v>
      </c>
      <c r="AA893" s="25">
        <f t="shared" si="79"/>
        <v>57447987.020000003</v>
      </c>
      <c r="AB893" s="26"/>
      <c r="AC893" s="26"/>
      <c r="AD893" s="26"/>
      <c r="AE893" s="26"/>
      <c r="AF893" s="27"/>
      <c r="AG893" s="26"/>
      <c r="AH893" s="26"/>
      <c r="AI893" s="26"/>
      <c r="AJ893" s="26"/>
      <c r="AK893" s="26"/>
      <c r="AL893" s="26"/>
    </row>
    <row r="894" spans="1:38" ht="14" x14ac:dyDescent="0.25">
      <c r="A894" s="174" t="str">
        <f t="shared" si="77"/>
        <v>[提取结果.xlsx]02-关联交易等事项统计表-纺织公司-2内部关联交易</v>
      </c>
      <c r="B894" s="11">
        <v>891</v>
      </c>
      <c r="C894" s="120" t="str">
        <f t="shared" si="76"/>
        <v>4级-4级</v>
      </c>
      <c r="D894" s="120" t="s">
        <v>37</v>
      </c>
      <c r="E894" s="120" t="s">
        <v>561</v>
      </c>
      <c r="F894" s="120" t="s">
        <v>37</v>
      </c>
      <c r="G894" s="182" t="s">
        <v>588</v>
      </c>
      <c r="H894" s="122" t="s">
        <v>107</v>
      </c>
      <c r="I894" s="122" t="s">
        <v>586</v>
      </c>
      <c r="J894" s="124">
        <v>112226047.45999999</v>
      </c>
      <c r="K894" s="122"/>
      <c r="L894" s="122" t="s">
        <v>587</v>
      </c>
      <c r="M894" s="124">
        <v>111556706.77</v>
      </c>
      <c r="N894" s="125"/>
      <c r="O894" s="125"/>
      <c r="P894" s="124"/>
      <c r="Q894" s="21"/>
      <c r="R894" s="21"/>
      <c r="S894" s="22"/>
      <c r="T894" s="21"/>
      <c r="U894" s="21"/>
      <c r="V894" s="22"/>
      <c r="W894" s="23"/>
      <c r="X894" s="23"/>
      <c r="Y894" s="24"/>
      <c r="Z894" s="25">
        <f t="shared" si="78"/>
        <v>112226047.45999999</v>
      </c>
      <c r="AA894" s="25">
        <f t="shared" si="79"/>
        <v>111556706.77</v>
      </c>
      <c r="AB894" s="26"/>
      <c r="AC894" s="26"/>
      <c r="AD894" s="26"/>
      <c r="AE894" s="26"/>
      <c r="AF894" s="27"/>
      <c r="AG894" s="26"/>
      <c r="AH894" s="26"/>
      <c r="AI894" s="26"/>
      <c r="AJ894" s="26"/>
      <c r="AK894" s="26"/>
      <c r="AL894" s="26"/>
    </row>
    <row r="895" spans="1:38" ht="14" x14ac:dyDescent="0.25">
      <c r="A895" s="174" t="str">
        <f t="shared" si="77"/>
        <v>[提取结果.xlsx]02-关联交易等事项统计表-纺织公司-2内部关联交易</v>
      </c>
      <c r="B895" s="11">
        <v>892</v>
      </c>
      <c r="C895" s="120" t="str">
        <f t="shared" si="76"/>
        <v>3级-2级</v>
      </c>
      <c r="D895" s="120" t="s">
        <v>33</v>
      </c>
      <c r="E895" s="120" t="s">
        <v>481</v>
      </c>
      <c r="F895" s="120" t="s">
        <v>29</v>
      </c>
      <c r="G895" s="120" t="s">
        <v>56</v>
      </c>
      <c r="H895" s="122" t="s">
        <v>99</v>
      </c>
      <c r="I895" s="122" t="s">
        <v>306</v>
      </c>
      <c r="J895" s="124">
        <v>294357.93</v>
      </c>
      <c r="K895" s="122"/>
      <c r="L895" s="122"/>
      <c r="M895" s="124"/>
      <c r="N895" s="125"/>
      <c r="O895" s="126"/>
      <c r="P895" s="124"/>
      <c r="Q895" s="66"/>
      <c r="R895" s="66"/>
      <c r="S895" s="67"/>
      <c r="T895" s="66"/>
      <c r="U895" s="66"/>
      <c r="V895" s="67"/>
      <c r="W895" s="68"/>
      <c r="X895" s="68"/>
      <c r="Y895" s="69"/>
      <c r="Z895" s="70">
        <f t="shared" si="78"/>
        <v>294357.93</v>
      </c>
      <c r="AA895" s="70">
        <f t="shared" si="79"/>
        <v>0</v>
      </c>
      <c r="AB895" s="71"/>
      <c r="AC895" s="71"/>
      <c r="AD895" s="71"/>
      <c r="AE895" s="71"/>
      <c r="AF895" s="72"/>
      <c r="AG895" s="71"/>
      <c r="AH895" s="71"/>
      <c r="AI895" s="71"/>
      <c r="AJ895" s="71"/>
      <c r="AK895" s="71"/>
      <c r="AL895" s="71"/>
    </row>
    <row r="896" spans="1:38" ht="14" x14ac:dyDescent="0.25">
      <c r="A896" s="174" t="str">
        <f t="shared" si="77"/>
        <v>[提取结果.xlsx]02-关联交易等事项统计表-纺织公司-2内部关联交易</v>
      </c>
      <c r="B896" s="11">
        <v>893</v>
      </c>
      <c r="C896" s="120" t="str">
        <f t="shared" si="76"/>
        <v>3级-2级</v>
      </c>
      <c r="D896" s="120" t="s">
        <v>33</v>
      </c>
      <c r="E896" s="120" t="s">
        <v>481</v>
      </c>
      <c r="F896" s="120" t="s">
        <v>29</v>
      </c>
      <c r="G896" s="120" t="s">
        <v>57</v>
      </c>
      <c r="H896" s="122" t="s">
        <v>99</v>
      </c>
      <c r="I896" s="122" t="s">
        <v>306</v>
      </c>
      <c r="J896" s="124">
        <v>119440.31</v>
      </c>
      <c r="K896" s="122"/>
      <c r="L896" s="122"/>
      <c r="M896" s="124"/>
      <c r="N896" s="125"/>
      <c r="O896" s="126"/>
      <c r="P896" s="124"/>
      <c r="Q896" s="66"/>
      <c r="R896" s="66"/>
      <c r="S896" s="67"/>
      <c r="T896" s="66"/>
      <c r="U896" s="66"/>
      <c r="V896" s="67"/>
      <c r="W896" s="68"/>
      <c r="X896" s="68"/>
      <c r="Y896" s="69"/>
      <c r="Z896" s="70">
        <f t="shared" si="78"/>
        <v>119440.31</v>
      </c>
      <c r="AA896" s="70">
        <f t="shared" si="79"/>
        <v>0</v>
      </c>
      <c r="AB896" s="71"/>
      <c r="AC896" s="71"/>
      <c r="AD896" s="71"/>
      <c r="AE896" s="71"/>
      <c r="AF896" s="72"/>
      <c r="AG896" s="71"/>
      <c r="AH896" s="71"/>
      <c r="AI896" s="71"/>
      <c r="AJ896" s="71"/>
      <c r="AK896" s="71"/>
      <c r="AL896" s="71"/>
    </row>
    <row r="897" spans="1:38" ht="14" x14ac:dyDescent="0.25">
      <c r="A897" s="174" t="str">
        <f t="shared" si="77"/>
        <v>[提取结果.xlsx]02-关联交易等事项统计表-纺织公司-2内部关联交易</v>
      </c>
      <c r="B897" s="11">
        <v>894</v>
      </c>
      <c r="C897" s="120" t="str">
        <f t="shared" si="76"/>
        <v>3级-3级</v>
      </c>
      <c r="D897" s="120" t="s">
        <v>33</v>
      </c>
      <c r="E897" s="120" t="s">
        <v>481</v>
      </c>
      <c r="F897" s="120" t="s">
        <v>33</v>
      </c>
      <c r="G897" s="120" t="s">
        <v>449</v>
      </c>
      <c r="H897" s="122" t="s">
        <v>99</v>
      </c>
      <c r="I897" s="122" t="s">
        <v>482</v>
      </c>
      <c r="J897" s="124">
        <v>3099.33</v>
      </c>
      <c r="K897" s="122"/>
      <c r="L897" s="122"/>
      <c r="M897" s="124"/>
      <c r="N897" s="125"/>
      <c r="O897" s="126"/>
      <c r="P897" s="124"/>
      <c r="Q897" s="66"/>
      <c r="R897" s="66"/>
      <c r="S897" s="67"/>
      <c r="T897" s="66"/>
      <c r="U897" s="66"/>
      <c r="V897" s="67"/>
      <c r="W897" s="68"/>
      <c r="X897" s="68"/>
      <c r="Y897" s="69"/>
      <c r="Z897" s="70">
        <f t="shared" si="78"/>
        <v>3099.33</v>
      </c>
      <c r="AA897" s="70">
        <f t="shared" si="79"/>
        <v>0</v>
      </c>
      <c r="AB897" s="71"/>
      <c r="AC897" s="71"/>
      <c r="AD897" s="71"/>
      <c r="AE897" s="71"/>
      <c r="AF897" s="72"/>
      <c r="AG897" s="71"/>
      <c r="AH897" s="71"/>
      <c r="AI897" s="71"/>
      <c r="AJ897" s="71"/>
      <c r="AK897" s="71"/>
      <c r="AL897" s="71"/>
    </row>
    <row r="898" spans="1:38" ht="14" x14ac:dyDescent="0.25">
      <c r="A898" s="174" t="str">
        <f t="shared" si="77"/>
        <v>[提取结果.xlsx]02-关联交易等事项统计表-纺织公司-2内部关联交易</v>
      </c>
      <c r="B898" s="11">
        <v>895</v>
      </c>
      <c r="C898" s="120" t="str">
        <f t="shared" si="76"/>
        <v>3级-3级</v>
      </c>
      <c r="D898" s="120" t="s">
        <v>33</v>
      </c>
      <c r="E898" s="120" t="s">
        <v>481</v>
      </c>
      <c r="F898" s="120" t="s">
        <v>33</v>
      </c>
      <c r="G898" s="120" t="s">
        <v>519</v>
      </c>
      <c r="H898" s="122" t="s">
        <v>99</v>
      </c>
      <c r="I898" s="122" t="s">
        <v>122</v>
      </c>
      <c r="J898" s="124">
        <v>40285.699999999997</v>
      </c>
      <c r="K898" s="122"/>
      <c r="L898" s="122"/>
      <c r="M898" s="124"/>
      <c r="N898" s="125"/>
      <c r="O898" s="126"/>
      <c r="P898" s="124"/>
      <c r="Q898" s="66"/>
      <c r="R898" s="66"/>
      <c r="S898" s="67"/>
      <c r="T898" s="66"/>
      <c r="U898" s="66"/>
      <c r="V898" s="67"/>
      <c r="W898" s="68"/>
      <c r="X898" s="68"/>
      <c r="Y898" s="69"/>
      <c r="Z898" s="70">
        <f t="shared" si="78"/>
        <v>40285.699999999997</v>
      </c>
      <c r="AA898" s="70">
        <f t="shared" si="79"/>
        <v>0</v>
      </c>
      <c r="AB898" s="71"/>
      <c r="AC898" s="71"/>
      <c r="AD898" s="71"/>
      <c r="AE898" s="71"/>
      <c r="AF898" s="72"/>
      <c r="AG898" s="71"/>
      <c r="AH898" s="71"/>
      <c r="AI898" s="71"/>
      <c r="AJ898" s="71"/>
      <c r="AK898" s="71"/>
      <c r="AL898" s="71"/>
    </row>
    <row r="899" spans="1:38" ht="14" x14ac:dyDescent="0.25">
      <c r="A899" s="174" t="str">
        <f t="shared" si="77"/>
        <v>[提取结果.xlsx]02-关联交易等事项统计表-纺织公司-2内部关联交易</v>
      </c>
      <c r="B899" s="11">
        <v>896</v>
      </c>
      <c r="C899" s="120" t="str">
        <f t="shared" si="76"/>
        <v>3级-3级</v>
      </c>
      <c r="D899" s="120" t="s">
        <v>33</v>
      </c>
      <c r="E899" s="120" t="s">
        <v>481</v>
      </c>
      <c r="F899" s="120" t="s">
        <v>33</v>
      </c>
      <c r="G899" s="120" t="s">
        <v>333</v>
      </c>
      <c r="H899" s="122"/>
      <c r="I899" s="122"/>
      <c r="J899" s="124"/>
      <c r="K899" s="181"/>
      <c r="L899" s="122"/>
      <c r="M899" s="124"/>
      <c r="N899" s="122" t="s">
        <v>60</v>
      </c>
      <c r="O899" s="125" t="s">
        <v>589</v>
      </c>
      <c r="P899" s="124">
        <v>590923.32999999996</v>
      </c>
      <c r="Q899" s="66"/>
      <c r="R899" s="66"/>
      <c r="S899" s="67"/>
      <c r="T899" s="66"/>
      <c r="U899" s="66"/>
      <c r="V899" s="67"/>
      <c r="W899" s="68"/>
      <c r="X899" s="68"/>
      <c r="Y899" s="69"/>
      <c r="Z899" s="70">
        <f t="shared" si="78"/>
        <v>0</v>
      </c>
      <c r="AA899" s="70">
        <f t="shared" si="79"/>
        <v>590923.32999999996</v>
      </c>
      <c r="AB899" s="71"/>
      <c r="AC899" s="71"/>
      <c r="AD899" s="71"/>
      <c r="AE899" s="71"/>
      <c r="AF899" s="72"/>
      <c r="AG899" s="71"/>
      <c r="AH899" s="71"/>
      <c r="AI899" s="71"/>
      <c r="AJ899" s="71"/>
      <c r="AK899" s="71"/>
      <c r="AL899" s="71"/>
    </row>
    <row r="900" spans="1:38" ht="14" x14ac:dyDescent="0.25">
      <c r="A900" s="174" t="str">
        <f t="shared" si="77"/>
        <v>[提取结果.xlsx]02-关联交易等事项统计表-纺织公司-2内部关联交易</v>
      </c>
      <c r="B900" s="11">
        <v>897</v>
      </c>
      <c r="C900" s="120" t="str">
        <f t="shared" si="76"/>
        <v>3级-3级</v>
      </c>
      <c r="D900" s="120" t="s">
        <v>33</v>
      </c>
      <c r="E900" s="120" t="s">
        <v>481</v>
      </c>
      <c r="F900" s="120" t="s">
        <v>33</v>
      </c>
      <c r="G900" s="120" t="s">
        <v>146</v>
      </c>
      <c r="H900" s="122" t="s">
        <v>144</v>
      </c>
      <c r="I900" s="122" t="s">
        <v>590</v>
      </c>
      <c r="J900" s="124">
        <v>30399.9</v>
      </c>
      <c r="K900" s="122"/>
      <c r="L900" s="122"/>
      <c r="M900" s="124"/>
      <c r="N900" s="125"/>
      <c r="O900" s="125"/>
      <c r="P900" s="124"/>
      <c r="Q900" s="66"/>
      <c r="R900" s="66"/>
      <c r="S900" s="67"/>
      <c r="T900" s="66"/>
      <c r="U900" s="66"/>
      <c r="V900" s="67"/>
      <c r="W900" s="68"/>
      <c r="X900" s="68"/>
      <c r="Y900" s="69"/>
      <c r="Z900" s="70">
        <f t="shared" si="78"/>
        <v>30399.9</v>
      </c>
      <c r="AA900" s="70">
        <f t="shared" si="79"/>
        <v>0</v>
      </c>
      <c r="AB900" s="71"/>
      <c r="AC900" s="71"/>
      <c r="AD900" s="71"/>
      <c r="AE900" s="71"/>
      <c r="AF900" s="72"/>
      <c r="AG900" s="71"/>
      <c r="AH900" s="71"/>
      <c r="AI900" s="71"/>
      <c r="AJ900" s="71"/>
      <c r="AK900" s="71"/>
      <c r="AL900" s="71"/>
    </row>
    <row r="901" spans="1:38" ht="14" x14ac:dyDescent="0.25">
      <c r="A901" s="174" t="str">
        <f t="shared" si="77"/>
        <v>[提取结果.xlsx]02-关联交易等事项统计表-纺织公司-2内部关联交易</v>
      </c>
      <c r="B901" s="11">
        <v>898</v>
      </c>
      <c r="C901" s="120" t="str">
        <f t="shared" si="76"/>
        <v>3级-3级</v>
      </c>
      <c r="D901" s="120" t="s">
        <v>33</v>
      </c>
      <c r="E901" s="120" t="s">
        <v>481</v>
      </c>
      <c r="F901" s="120" t="s">
        <v>33</v>
      </c>
      <c r="G901" s="120" t="s">
        <v>146</v>
      </c>
      <c r="H901" s="122"/>
      <c r="I901" s="122"/>
      <c r="J901" s="124"/>
      <c r="K901" s="122"/>
      <c r="L901" s="122"/>
      <c r="M901" s="124"/>
      <c r="N901" s="122" t="s">
        <v>68</v>
      </c>
      <c r="O901" s="122" t="s">
        <v>591</v>
      </c>
      <c r="P901" s="124">
        <v>7258.48</v>
      </c>
      <c r="Q901" s="66"/>
      <c r="R901" s="66"/>
      <c r="S901" s="67"/>
      <c r="T901" s="66"/>
      <c r="U901" s="66"/>
      <c r="V901" s="67"/>
      <c r="W901" s="68"/>
      <c r="X901" s="68"/>
      <c r="Y901" s="69"/>
      <c r="Z901" s="70">
        <f t="shared" si="78"/>
        <v>0</v>
      </c>
      <c r="AA901" s="70">
        <f t="shared" si="79"/>
        <v>7258.48</v>
      </c>
      <c r="AB901" s="71"/>
      <c r="AC901" s="71"/>
      <c r="AD901" s="71"/>
      <c r="AE901" s="71"/>
      <c r="AF901" s="72"/>
      <c r="AG901" s="71"/>
      <c r="AH901" s="71"/>
      <c r="AI901" s="71"/>
      <c r="AJ901" s="71"/>
      <c r="AK901" s="71"/>
      <c r="AL901" s="71"/>
    </row>
    <row r="902" spans="1:38" ht="14" x14ac:dyDescent="0.25">
      <c r="A902" s="174" t="str">
        <f t="shared" si="77"/>
        <v>[提取结果.xlsx]02-关联交易等事项统计表-纺织公司-2内部关联交易</v>
      </c>
      <c r="B902" s="11">
        <v>899</v>
      </c>
      <c r="C902" s="120" t="str">
        <f t="shared" si="76"/>
        <v>3级-3级</v>
      </c>
      <c r="D902" s="120" t="s">
        <v>33</v>
      </c>
      <c r="E902" s="120" t="s">
        <v>481</v>
      </c>
      <c r="F902" s="120" t="s">
        <v>33</v>
      </c>
      <c r="G902" s="120" t="s">
        <v>117</v>
      </c>
      <c r="H902" s="122" t="s">
        <v>144</v>
      </c>
      <c r="I902" s="122" t="s">
        <v>590</v>
      </c>
      <c r="J902" s="124">
        <v>3584.91</v>
      </c>
      <c r="K902" s="122"/>
      <c r="L902" s="122"/>
      <c r="M902" s="124"/>
      <c r="N902" s="122"/>
      <c r="O902" s="122"/>
      <c r="P902" s="124"/>
      <c r="Q902" s="66"/>
      <c r="R902" s="66"/>
      <c r="S902" s="67"/>
      <c r="T902" s="66"/>
      <c r="U902" s="66"/>
      <c r="V902" s="67"/>
      <c r="W902" s="68"/>
      <c r="X902" s="68"/>
      <c r="Y902" s="69"/>
      <c r="Z902" s="70">
        <f t="shared" si="78"/>
        <v>3584.91</v>
      </c>
      <c r="AA902" s="70">
        <f t="shared" si="79"/>
        <v>0</v>
      </c>
      <c r="AB902" s="71"/>
      <c r="AC902" s="71"/>
      <c r="AD902" s="71"/>
      <c r="AE902" s="71"/>
      <c r="AF902" s="72"/>
      <c r="AG902" s="71"/>
      <c r="AH902" s="71"/>
      <c r="AI902" s="71"/>
      <c r="AJ902" s="71"/>
      <c r="AK902" s="71"/>
      <c r="AL902" s="71"/>
    </row>
    <row r="903" spans="1:38" ht="14" x14ac:dyDescent="0.25">
      <c r="A903" s="174" t="str">
        <f t="shared" si="77"/>
        <v>[提取结果.xlsx]02-关联交易等事项统计表-纺织公司-2内部关联交易</v>
      </c>
      <c r="B903" s="11">
        <v>900</v>
      </c>
      <c r="C903" s="120" t="str">
        <f t="shared" si="76"/>
        <v>3级-3级</v>
      </c>
      <c r="D903" s="120" t="s">
        <v>33</v>
      </c>
      <c r="E903" s="120" t="s">
        <v>481</v>
      </c>
      <c r="F903" s="120" t="s">
        <v>33</v>
      </c>
      <c r="G903" s="120" t="s">
        <v>117</v>
      </c>
      <c r="H903" s="122"/>
      <c r="I903" s="122"/>
      <c r="J903" s="124"/>
      <c r="K903" s="122"/>
      <c r="L903" s="122"/>
      <c r="M903" s="124"/>
      <c r="N903" s="122" t="s">
        <v>68</v>
      </c>
      <c r="O903" s="122" t="s">
        <v>592</v>
      </c>
      <c r="P903" s="124">
        <v>2841.87</v>
      </c>
      <c r="Q903" s="66"/>
      <c r="R903" s="66"/>
      <c r="S903" s="67"/>
      <c r="T903" s="66"/>
      <c r="U903" s="66"/>
      <c r="V903" s="67"/>
      <c r="W903" s="68"/>
      <c r="X903" s="68"/>
      <c r="Y903" s="69"/>
      <c r="Z903" s="70">
        <f t="shared" si="78"/>
        <v>0</v>
      </c>
      <c r="AA903" s="70">
        <f t="shared" si="79"/>
        <v>2841.87</v>
      </c>
      <c r="AB903" s="71"/>
      <c r="AC903" s="71"/>
      <c r="AD903" s="71"/>
      <c r="AE903" s="71"/>
      <c r="AF903" s="72"/>
      <c r="AG903" s="71"/>
      <c r="AH903" s="71"/>
      <c r="AI903" s="71"/>
      <c r="AJ903" s="71"/>
      <c r="AK903" s="71"/>
      <c r="AL903" s="71"/>
    </row>
    <row r="904" spans="1:38" ht="14" x14ac:dyDescent="0.25">
      <c r="A904" s="174" t="str">
        <f t="shared" si="77"/>
        <v>[提取结果.xlsx]02-关联交易等事项统计表-纺织公司-2内部关联交易</v>
      </c>
      <c r="B904" s="11">
        <v>901</v>
      </c>
      <c r="C904" s="120" t="str">
        <f t="shared" si="76"/>
        <v>3级-2级</v>
      </c>
      <c r="D904" s="120" t="s">
        <v>33</v>
      </c>
      <c r="E904" s="120" t="s">
        <v>481</v>
      </c>
      <c r="F904" s="120" t="s">
        <v>29</v>
      </c>
      <c r="G904" s="120" t="s">
        <v>46</v>
      </c>
      <c r="H904" s="122"/>
      <c r="I904" s="122"/>
      <c r="J904" s="124"/>
      <c r="K904" s="122"/>
      <c r="L904" s="122"/>
      <c r="M904" s="124"/>
      <c r="N904" s="122" t="s">
        <v>68</v>
      </c>
      <c r="O904" s="125" t="s">
        <v>593</v>
      </c>
      <c r="P904" s="124">
        <v>516.79999999999995</v>
      </c>
      <c r="Q904" s="66"/>
      <c r="R904" s="66"/>
      <c r="S904" s="67"/>
      <c r="T904" s="66"/>
      <c r="U904" s="66"/>
      <c r="V904" s="67"/>
      <c r="W904" s="68"/>
      <c r="X904" s="68"/>
      <c r="Y904" s="69"/>
      <c r="Z904" s="70">
        <f t="shared" si="78"/>
        <v>0</v>
      </c>
      <c r="AA904" s="70">
        <f t="shared" si="79"/>
        <v>516.79999999999995</v>
      </c>
      <c r="AB904" s="71"/>
      <c r="AC904" s="71"/>
      <c r="AD904" s="71"/>
      <c r="AE904" s="71"/>
      <c r="AF904" s="72"/>
      <c r="AG904" s="71"/>
      <c r="AH904" s="71"/>
      <c r="AI904" s="71"/>
      <c r="AJ904" s="71"/>
      <c r="AK904" s="71"/>
      <c r="AL904" s="71"/>
    </row>
    <row r="905" spans="1:38" ht="14" x14ac:dyDescent="0.25">
      <c r="A905" s="174" t="str">
        <f t="shared" si="77"/>
        <v>[提取结果.xlsx]02-关联交易等事项统计表-纺织公司-2内部关联交易</v>
      </c>
      <c r="B905" s="11">
        <v>902</v>
      </c>
      <c r="C905" s="120" t="str">
        <f t="shared" ref="C905:C968" si="80">TEXT(D905,"000")&amp;"-"&amp;TEXT(F905,"000")</f>
        <v>3级-2级</v>
      </c>
      <c r="D905" s="120" t="s">
        <v>33</v>
      </c>
      <c r="E905" s="120" t="s">
        <v>481</v>
      </c>
      <c r="F905" s="120" t="s">
        <v>29</v>
      </c>
      <c r="G905" s="120" t="s">
        <v>158</v>
      </c>
      <c r="H905" s="122"/>
      <c r="I905" s="122"/>
      <c r="J905" s="124"/>
      <c r="K905" s="122"/>
      <c r="L905" s="122"/>
      <c r="M905" s="124"/>
      <c r="N905" s="122" t="s">
        <v>68</v>
      </c>
      <c r="O905" s="125" t="s">
        <v>593</v>
      </c>
      <c r="P905" s="124">
        <v>187</v>
      </c>
      <c r="Q905" s="66"/>
      <c r="R905" s="66"/>
      <c r="S905" s="67"/>
      <c r="T905" s="66"/>
      <c r="U905" s="66"/>
      <c r="V905" s="67"/>
      <c r="W905" s="68"/>
      <c r="X905" s="68"/>
      <c r="Y905" s="69"/>
      <c r="Z905" s="70">
        <f t="shared" si="78"/>
        <v>0</v>
      </c>
      <c r="AA905" s="70">
        <f t="shared" si="79"/>
        <v>187</v>
      </c>
      <c r="AB905" s="71"/>
      <c r="AC905" s="71"/>
      <c r="AD905" s="71"/>
      <c r="AE905" s="71"/>
      <c r="AF905" s="72"/>
      <c r="AG905" s="71"/>
      <c r="AH905" s="71"/>
      <c r="AI905" s="71"/>
      <c r="AJ905" s="71"/>
      <c r="AK905" s="71"/>
      <c r="AL905" s="71"/>
    </row>
    <row r="906" spans="1:38" ht="14" x14ac:dyDescent="0.25">
      <c r="A906" s="174" t="str">
        <f t="shared" si="77"/>
        <v>[提取结果.xlsx]02-关联交易等事项统计表-纺织公司-2内部关联交易</v>
      </c>
      <c r="B906" s="11">
        <v>903</v>
      </c>
      <c r="C906" s="120" t="str">
        <f t="shared" si="80"/>
        <v>3级-2级</v>
      </c>
      <c r="D906" s="120" t="s">
        <v>33</v>
      </c>
      <c r="E906" s="120" t="s">
        <v>481</v>
      </c>
      <c r="F906" s="120" t="s">
        <v>29</v>
      </c>
      <c r="G906" s="120" t="s">
        <v>44</v>
      </c>
      <c r="H906" s="122"/>
      <c r="I906" s="122"/>
      <c r="J906" s="124"/>
      <c r="K906" s="122"/>
      <c r="L906" s="122"/>
      <c r="M906" s="124"/>
      <c r="N906" s="122" t="s">
        <v>68</v>
      </c>
      <c r="O906" s="125" t="s">
        <v>593</v>
      </c>
      <c r="P906" s="124">
        <v>238</v>
      </c>
      <c r="Q906" s="66"/>
      <c r="R906" s="66"/>
      <c r="S906" s="67"/>
      <c r="T906" s="66"/>
      <c r="U906" s="66"/>
      <c r="V906" s="67"/>
      <c r="W906" s="68"/>
      <c r="X906" s="68"/>
      <c r="Y906" s="69"/>
      <c r="Z906" s="70">
        <f t="shared" si="78"/>
        <v>0</v>
      </c>
      <c r="AA906" s="70">
        <f t="shared" si="79"/>
        <v>238</v>
      </c>
      <c r="AB906" s="71"/>
      <c r="AC906" s="71"/>
      <c r="AD906" s="71"/>
      <c r="AE906" s="71"/>
      <c r="AF906" s="72"/>
      <c r="AG906" s="71"/>
      <c r="AH906" s="71"/>
      <c r="AI906" s="71"/>
      <c r="AJ906" s="71"/>
      <c r="AK906" s="71"/>
      <c r="AL906" s="71"/>
    </row>
    <row r="907" spans="1:38" ht="14" x14ac:dyDescent="0.25">
      <c r="A907" s="174" t="str">
        <f t="shared" si="77"/>
        <v>[提取结果.xlsx]02-关联交易等事项统计表-纺织公司-2内部关联交易</v>
      </c>
      <c r="B907" s="11">
        <v>904</v>
      </c>
      <c r="C907" s="120" t="str">
        <f t="shared" si="80"/>
        <v>3级-3级</v>
      </c>
      <c r="D907" s="120" t="s">
        <v>33</v>
      </c>
      <c r="E907" s="120" t="s">
        <v>481</v>
      </c>
      <c r="F907" s="120" t="s">
        <v>33</v>
      </c>
      <c r="G907" s="120" t="s">
        <v>112</v>
      </c>
      <c r="H907" s="122"/>
      <c r="I907" s="122"/>
      <c r="J907" s="124"/>
      <c r="K907" s="122"/>
      <c r="L907" s="122"/>
      <c r="M907" s="124"/>
      <c r="N907" s="122" t="s">
        <v>68</v>
      </c>
      <c r="O907" s="125" t="s">
        <v>593</v>
      </c>
      <c r="P907" s="124">
        <v>492.3</v>
      </c>
      <c r="Q907" s="66"/>
      <c r="R907" s="66"/>
      <c r="S907" s="67"/>
      <c r="T907" s="66"/>
      <c r="U907" s="66"/>
      <c r="V907" s="67"/>
      <c r="W907" s="68"/>
      <c r="X907" s="68"/>
      <c r="Y907" s="69"/>
      <c r="Z907" s="70">
        <f t="shared" si="78"/>
        <v>0</v>
      </c>
      <c r="AA907" s="70">
        <f t="shared" si="79"/>
        <v>492.3</v>
      </c>
      <c r="AB907" s="71"/>
      <c r="AC907" s="71"/>
      <c r="AD907" s="71"/>
      <c r="AE907" s="71"/>
      <c r="AF907" s="72"/>
      <c r="AG907" s="71"/>
      <c r="AH907" s="71"/>
      <c r="AI907" s="71"/>
      <c r="AJ907" s="71"/>
      <c r="AK907" s="71"/>
      <c r="AL907" s="71"/>
    </row>
    <row r="908" spans="1:38" ht="14" x14ac:dyDescent="0.25">
      <c r="A908" s="174" t="str">
        <f t="shared" si="77"/>
        <v>[提取结果.xlsx]02-关联交易等事项统计表-纺织公司-2内部关联交易</v>
      </c>
      <c r="B908" s="11">
        <v>905</v>
      </c>
      <c r="C908" s="120" t="str">
        <f t="shared" si="80"/>
        <v>3级-4级</v>
      </c>
      <c r="D908" s="120" t="s">
        <v>33</v>
      </c>
      <c r="E908" s="120" t="s">
        <v>481</v>
      </c>
      <c r="F908" s="120" t="s">
        <v>37</v>
      </c>
      <c r="G908" s="120" t="s">
        <v>148</v>
      </c>
      <c r="H908" s="122"/>
      <c r="I908" s="122"/>
      <c r="J908" s="124"/>
      <c r="K908" s="122"/>
      <c r="L908" s="122"/>
      <c r="M908" s="124"/>
      <c r="N908" s="122" t="s">
        <v>68</v>
      </c>
      <c r="O908" s="122" t="s">
        <v>594</v>
      </c>
      <c r="P908" s="124">
        <v>849.56</v>
      </c>
      <c r="Q908" s="66"/>
      <c r="R908" s="66"/>
      <c r="S908" s="67"/>
      <c r="T908" s="66"/>
      <c r="U908" s="66"/>
      <c r="V908" s="67"/>
      <c r="W908" s="68"/>
      <c r="X908" s="68"/>
      <c r="Y908" s="69"/>
      <c r="Z908" s="70">
        <f t="shared" si="78"/>
        <v>0</v>
      </c>
      <c r="AA908" s="70">
        <f t="shared" si="79"/>
        <v>849.56</v>
      </c>
      <c r="AB908" s="71"/>
      <c r="AC908" s="71"/>
      <c r="AD908" s="71"/>
      <c r="AE908" s="71"/>
      <c r="AF908" s="72"/>
      <c r="AG908" s="71"/>
      <c r="AH908" s="71"/>
      <c r="AI908" s="71"/>
      <c r="AJ908" s="71"/>
      <c r="AK908" s="71"/>
      <c r="AL908" s="71"/>
    </row>
    <row r="909" spans="1:38" ht="14" x14ac:dyDescent="0.25">
      <c r="A909" s="174" t="str">
        <f t="shared" si="77"/>
        <v>[提取结果.xlsx]02-关联交易等事项统计表-纺织公司-2内部关联交易</v>
      </c>
      <c r="B909" s="11">
        <v>906</v>
      </c>
      <c r="C909" s="120" t="str">
        <f t="shared" si="80"/>
        <v>3级-4级</v>
      </c>
      <c r="D909" s="120" t="s">
        <v>33</v>
      </c>
      <c r="E909" s="120" t="s">
        <v>346</v>
      </c>
      <c r="F909" s="120" t="s">
        <v>37</v>
      </c>
      <c r="G909" s="120" t="s">
        <v>42</v>
      </c>
      <c r="H909" s="122" t="s">
        <v>99</v>
      </c>
      <c r="I909" s="122"/>
      <c r="J909" s="124">
        <v>612288.72</v>
      </c>
      <c r="K909" s="122" t="s">
        <v>303</v>
      </c>
      <c r="L909" s="122"/>
      <c r="M909" s="124">
        <v>175478.45</v>
      </c>
      <c r="N909" s="125"/>
      <c r="O909" s="126"/>
      <c r="P909" s="124"/>
      <c r="Q909" s="21"/>
      <c r="R909" s="21"/>
      <c r="S909" s="22"/>
      <c r="T909" s="21"/>
      <c r="U909" s="21"/>
      <c r="V909" s="22"/>
      <c r="W909" s="23"/>
      <c r="X909" s="23"/>
      <c r="Y909" s="24"/>
      <c r="Z909" s="25">
        <f t="shared" si="78"/>
        <v>612288.72</v>
      </c>
      <c r="AA909" s="25">
        <f t="shared" si="79"/>
        <v>175478.45</v>
      </c>
      <c r="AB909" s="26"/>
      <c r="AC909" s="26"/>
      <c r="AD909" s="26"/>
      <c r="AE909" s="26"/>
      <c r="AF909" s="27"/>
      <c r="AG909" s="26"/>
      <c r="AH909" s="26"/>
      <c r="AI909" s="26"/>
      <c r="AJ909" s="26"/>
      <c r="AK909" s="26"/>
      <c r="AL909" s="26"/>
    </row>
    <row r="910" spans="1:38" ht="14" x14ac:dyDescent="0.25">
      <c r="A910" s="174" t="str">
        <f t="shared" si="77"/>
        <v>[提取结果.xlsx]02-关联交易等事项统计表-纺织公司-2内部关联交易</v>
      </c>
      <c r="B910" s="11">
        <v>907</v>
      </c>
      <c r="C910" s="120" t="str">
        <f t="shared" si="80"/>
        <v>3级-4级</v>
      </c>
      <c r="D910" s="120" t="s">
        <v>33</v>
      </c>
      <c r="E910" s="120" t="s">
        <v>595</v>
      </c>
      <c r="F910" s="120" t="s">
        <v>37</v>
      </c>
      <c r="G910" s="120" t="s">
        <v>42</v>
      </c>
      <c r="H910" s="122" t="s">
        <v>144</v>
      </c>
      <c r="I910" s="122" t="s">
        <v>596</v>
      </c>
      <c r="J910" s="124">
        <v>1517440.96</v>
      </c>
      <c r="K910" s="122"/>
      <c r="L910" s="122"/>
      <c r="M910" s="124"/>
      <c r="N910" s="125"/>
      <c r="O910" s="126"/>
      <c r="P910" s="124"/>
      <c r="Q910" s="21"/>
      <c r="R910" s="21"/>
      <c r="S910" s="22"/>
      <c r="T910" s="21"/>
      <c r="U910" s="21"/>
      <c r="V910" s="22"/>
      <c r="W910" s="23"/>
      <c r="X910" s="23"/>
      <c r="Y910" s="24"/>
      <c r="Z910" s="25">
        <f t="shared" si="78"/>
        <v>1517440.96</v>
      </c>
      <c r="AA910" s="25">
        <f t="shared" si="79"/>
        <v>0</v>
      </c>
      <c r="AB910" s="26"/>
      <c r="AC910" s="26"/>
      <c r="AD910" s="26"/>
      <c r="AE910" s="26"/>
      <c r="AF910" s="27"/>
      <c r="AG910" s="26"/>
      <c r="AH910" s="26"/>
      <c r="AI910" s="26"/>
      <c r="AJ910" s="26"/>
      <c r="AK910" s="26"/>
      <c r="AL910" s="26"/>
    </row>
    <row r="911" spans="1:38" ht="14" x14ac:dyDescent="0.25">
      <c r="A911" s="174" t="str">
        <f t="shared" si="77"/>
        <v>[提取结果.xlsx]02-关联交易等事项统计表-纺织公司-2内部关联交易</v>
      </c>
      <c r="B911" s="11">
        <v>908</v>
      </c>
      <c r="C911" s="120" t="str">
        <f t="shared" si="80"/>
        <v>3级-2级</v>
      </c>
      <c r="D911" s="120" t="s">
        <v>33</v>
      </c>
      <c r="E911" s="120" t="s">
        <v>595</v>
      </c>
      <c r="F911" s="120" t="s">
        <v>29</v>
      </c>
      <c r="G911" s="120" t="s">
        <v>50</v>
      </c>
      <c r="H911" s="122" t="s">
        <v>144</v>
      </c>
      <c r="I911" s="122" t="s">
        <v>596</v>
      </c>
      <c r="J911" s="124">
        <f>5280682.99+2425952.82</f>
        <v>7706635.8100000005</v>
      </c>
      <c r="K911" s="122"/>
      <c r="L911" s="122"/>
      <c r="M911" s="124"/>
      <c r="N911" s="125"/>
      <c r="O911" s="126"/>
      <c r="P911" s="124"/>
      <c r="Q911" s="21"/>
      <c r="R911" s="21"/>
      <c r="S911" s="22"/>
      <c r="T911" s="21"/>
      <c r="U911" s="21"/>
      <c r="V911" s="22"/>
      <c r="W911" s="23"/>
      <c r="X911" s="23"/>
      <c r="Y911" s="24"/>
      <c r="Z911" s="25">
        <f t="shared" si="78"/>
        <v>7706635.8099999996</v>
      </c>
      <c r="AA911" s="25">
        <f t="shared" si="79"/>
        <v>0</v>
      </c>
      <c r="AB911" s="26"/>
      <c r="AC911" s="26"/>
      <c r="AD911" s="26"/>
      <c r="AE911" s="26"/>
      <c r="AF911" s="27"/>
      <c r="AG911" s="26"/>
      <c r="AH911" s="26"/>
      <c r="AI911" s="26"/>
      <c r="AJ911" s="26"/>
      <c r="AK911" s="26"/>
      <c r="AL911" s="26"/>
    </row>
    <row r="912" spans="1:38" ht="14" x14ac:dyDescent="0.25">
      <c r="A912" s="174" t="str">
        <f t="shared" si="77"/>
        <v>[提取结果.xlsx]02-关联交易等事项统计表-纺织公司-2内部关联交易</v>
      </c>
      <c r="B912" s="11">
        <v>909</v>
      </c>
      <c r="C912" s="120" t="str">
        <f t="shared" si="80"/>
        <v>3级-3级</v>
      </c>
      <c r="D912" s="120" t="s">
        <v>33</v>
      </c>
      <c r="E912" s="120" t="s">
        <v>211</v>
      </c>
      <c r="F912" s="120" t="s">
        <v>33</v>
      </c>
      <c r="G912" s="120" t="s">
        <v>160</v>
      </c>
      <c r="H912" s="122" t="s">
        <v>144</v>
      </c>
      <c r="I912" s="122" t="s">
        <v>268</v>
      </c>
      <c r="J912" s="124">
        <f>181839.84+2358.49</f>
        <v>184198.33</v>
      </c>
      <c r="K912" s="122"/>
      <c r="L912" s="122"/>
      <c r="M912" s="124"/>
      <c r="N912" s="125"/>
      <c r="O912" s="126"/>
      <c r="P912" s="124"/>
      <c r="Q912" s="21"/>
      <c r="R912" s="21"/>
      <c r="S912" s="22"/>
      <c r="T912" s="21"/>
      <c r="U912" s="21"/>
      <c r="V912" s="22"/>
      <c r="W912" s="23"/>
      <c r="X912" s="23"/>
      <c r="Y912" s="24"/>
      <c r="Z912" s="25">
        <f t="shared" si="78"/>
        <v>184198.33</v>
      </c>
      <c r="AA912" s="25">
        <f t="shared" si="79"/>
        <v>0</v>
      </c>
      <c r="AB912" s="26"/>
      <c r="AC912" s="26"/>
      <c r="AD912" s="26"/>
      <c r="AE912" s="26"/>
      <c r="AF912" s="27"/>
      <c r="AG912" s="26"/>
      <c r="AH912" s="26"/>
      <c r="AI912" s="26"/>
      <c r="AJ912" s="26"/>
      <c r="AK912" s="26"/>
      <c r="AL912" s="26"/>
    </row>
    <row r="913" spans="1:38" ht="14" x14ac:dyDescent="0.25">
      <c r="A913" s="174" t="str">
        <f t="shared" si="77"/>
        <v>[提取结果.xlsx]02-关联交易等事项统计表-纺织公司-2内部关联交易</v>
      </c>
      <c r="B913" s="11">
        <v>910</v>
      </c>
      <c r="C913" s="120" t="str">
        <f t="shared" si="80"/>
        <v>3级-3级</v>
      </c>
      <c r="D913" s="120" t="s">
        <v>33</v>
      </c>
      <c r="E913" s="120" t="s">
        <v>211</v>
      </c>
      <c r="F913" s="120" t="s">
        <v>33</v>
      </c>
      <c r="G913" s="120" t="s">
        <v>146</v>
      </c>
      <c r="H913" s="122" t="s">
        <v>144</v>
      </c>
      <c r="I913" s="122" t="s">
        <v>596</v>
      </c>
      <c r="J913" s="124">
        <v>88948.56</v>
      </c>
      <c r="K913" s="122"/>
      <c r="L913" s="122"/>
      <c r="M913" s="124"/>
      <c r="N913" s="125"/>
      <c r="O913" s="126"/>
      <c r="P913" s="124"/>
      <c r="Q913" s="21"/>
      <c r="R913" s="21"/>
      <c r="S913" s="22"/>
      <c r="T913" s="21"/>
      <c r="U913" s="21"/>
      <c r="V913" s="22"/>
      <c r="W913" s="23"/>
      <c r="X913" s="23"/>
      <c r="Y913" s="24"/>
      <c r="Z913" s="25">
        <f t="shared" si="78"/>
        <v>88948.56</v>
      </c>
      <c r="AA913" s="25">
        <f t="shared" si="79"/>
        <v>0</v>
      </c>
      <c r="AB913" s="26"/>
      <c r="AC913" s="26"/>
      <c r="AD913" s="26"/>
      <c r="AE913" s="26"/>
      <c r="AF913" s="27"/>
      <c r="AG913" s="26"/>
      <c r="AH913" s="26"/>
      <c r="AI913" s="26"/>
      <c r="AJ913" s="26"/>
      <c r="AK913" s="26"/>
      <c r="AL913" s="26"/>
    </row>
    <row r="914" spans="1:38" ht="14" x14ac:dyDescent="0.25">
      <c r="A914" s="174" t="str">
        <f t="shared" si="77"/>
        <v>[提取结果.xlsx]02-关联交易等事项统计表-纺织公司-2内部关联交易</v>
      </c>
      <c r="B914" s="11">
        <v>911</v>
      </c>
      <c r="C914" s="120" t="str">
        <f t="shared" si="80"/>
        <v>3级-3级</v>
      </c>
      <c r="D914" s="120" t="s">
        <v>33</v>
      </c>
      <c r="E914" s="120" t="s">
        <v>211</v>
      </c>
      <c r="F914" s="120" t="s">
        <v>33</v>
      </c>
      <c r="G914" s="120" t="s">
        <v>338</v>
      </c>
      <c r="H914" s="122" t="s">
        <v>144</v>
      </c>
      <c r="I914" s="122" t="s">
        <v>268</v>
      </c>
      <c r="J914" s="124">
        <v>9433.9599999999991</v>
      </c>
      <c r="K914" s="122"/>
      <c r="L914" s="122"/>
      <c r="M914" s="124"/>
      <c r="N914" s="125"/>
      <c r="O914" s="125"/>
      <c r="P914" s="124"/>
      <c r="Q914" s="21"/>
      <c r="R914" s="21"/>
      <c r="S914" s="22"/>
      <c r="T914" s="21"/>
      <c r="U914" s="21"/>
      <c r="V914" s="22"/>
      <c r="W914" s="23"/>
      <c r="X914" s="23"/>
      <c r="Y914" s="24"/>
      <c r="Z914" s="25">
        <f t="shared" si="78"/>
        <v>9433.9599999999991</v>
      </c>
      <c r="AA914" s="25">
        <f t="shared" si="79"/>
        <v>0</v>
      </c>
      <c r="AB914" s="26"/>
      <c r="AC914" s="26"/>
      <c r="AD914" s="26"/>
      <c r="AE914" s="26"/>
      <c r="AF914" s="27"/>
      <c r="AG914" s="26"/>
      <c r="AH914" s="26"/>
      <c r="AI914" s="26"/>
      <c r="AJ914" s="26"/>
      <c r="AK914" s="26"/>
      <c r="AL914" s="26"/>
    </row>
    <row r="915" spans="1:38" ht="14" x14ac:dyDescent="0.25">
      <c r="A915" s="174" t="str">
        <f t="shared" si="77"/>
        <v>[提取结果.xlsx]02-关联交易等事项统计表-纺织公司-2内部关联交易</v>
      </c>
      <c r="B915" s="11">
        <v>912</v>
      </c>
      <c r="C915" s="120" t="str">
        <f t="shared" si="80"/>
        <v>3级-1级</v>
      </c>
      <c r="D915" s="120" t="s">
        <v>33</v>
      </c>
      <c r="E915" s="120" t="s">
        <v>117</v>
      </c>
      <c r="F915" s="120" t="s">
        <v>27</v>
      </c>
      <c r="G915" s="120" t="s">
        <v>28</v>
      </c>
      <c r="H915" s="122" t="s">
        <v>144</v>
      </c>
      <c r="I915" s="122"/>
      <c r="J915" s="124">
        <v>52770.79</v>
      </c>
      <c r="K915" s="122"/>
      <c r="L915" s="122"/>
      <c r="M915" s="124"/>
      <c r="N915" s="125"/>
      <c r="O915" s="126"/>
      <c r="P915" s="124"/>
      <c r="Q915" s="21"/>
      <c r="R915" s="21"/>
      <c r="S915" s="22"/>
      <c r="T915" s="21"/>
      <c r="U915" s="21"/>
      <c r="V915" s="22"/>
      <c r="W915" s="23"/>
      <c r="X915" s="23"/>
      <c r="Y915" s="24"/>
      <c r="Z915" s="25">
        <f t="shared" si="78"/>
        <v>52770.79</v>
      </c>
      <c r="AA915" s="25">
        <f t="shared" si="79"/>
        <v>0</v>
      </c>
      <c r="AB915" s="26"/>
      <c r="AC915" s="26"/>
      <c r="AD915" s="26"/>
      <c r="AE915" s="26"/>
      <c r="AF915" s="27"/>
      <c r="AG915" s="26"/>
      <c r="AH915" s="26"/>
      <c r="AI915" s="26"/>
      <c r="AJ915" s="26"/>
      <c r="AK915" s="26"/>
      <c r="AL915" s="26"/>
    </row>
    <row r="916" spans="1:38" ht="14" x14ac:dyDescent="0.25">
      <c r="A916" s="174" t="str">
        <f t="shared" si="77"/>
        <v>[提取结果.xlsx]02-关联交易等事项统计表-纺织公司-2内部关联交易</v>
      </c>
      <c r="B916" s="11">
        <v>913</v>
      </c>
      <c r="C916" s="120" t="str">
        <f t="shared" si="80"/>
        <v>3级-2级</v>
      </c>
      <c r="D916" s="120" t="s">
        <v>33</v>
      </c>
      <c r="E916" s="120" t="s">
        <v>117</v>
      </c>
      <c r="F916" s="120" t="s">
        <v>29</v>
      </c>
      <c r="G916" s="120" t="s">
        <v>56</v>
      </c>
      <c r="H916" s="122" t="s">
        <v>144</v>
      </c>
      <c r="I916" s="122"/>
      <c r="J916" s="124">
        <v>29500.44</v>
      </c>
      <c r="K916" s="122"/>
      <c r="L916" s="122"/>
      <c r="M916" s="124"/>
      <c r="N916" s="125"/>
      <c r="O916" s="126"/>
      <c r="P916" s="124"/>
      <c r="Q916" s="21"/>
      <c r="R916" s="21"/>
      <c r="S916" s="22"/>
      <c r="T916" s="21"/>
      <c r="U916" s="21"/>
      <c r="V916" s="22"/>
      <c r="W916" s="23"/>
      <c r="X916" s="23"/>
      <c r="Y916" s="24"/>
      <c r="Z916" s="25">
        <f t="shared" si="78"/>
        <v>29500.44</v>
      </c>
      <c r="AA916" s="25">
        <f t="shared" si="79"/>
        <v>0</v>
      </c>
      <c r="AB916" s="26"/>
      <c r="AC916" s="26"/>
      <c r="AD916" s="26"/>
      <c r="AE916" s="26"/>
      <c r="AF916" s="27"/>
      <c r="AG916" s="26"/>
      <c r="AH916" s="26"/>
      <c r="AI916" s="26"/>
      <c r="AJ916" s="26"/>
      <c r="AK916" s="26"/>
      <c r="AL916" s="26"/>
    </row>
    <row r="917" spans="1:38" ht="14" x14ac:dyDescent="0.25">
      <c r="A917" s="174" t="str">
        <f t="shared" si="77"/>
        <v>[提取结果.xlsx]02-关联交易等事项统计表-纺织公司-2内部关联交易</v>
      </c>
      <c r="B917" s="11">
        <v>914</v>
      </c>
      <c r="C917" s="120" t="str">
        <f t="shared" si="80"/>
        <v>3级-2级</v>
      </c>
      <c r="D917" s="120" t="s">
        <v>33</v>
      </c>
      <c r="E917" s="120" t="s">
        <v>117</v>
      </c>
      <c r="F917" s="120" t="s">
        <v>29</v>
      </c>
      <c r="G917" s="120" t="s">
        <v>51</v>
      </c>
      <c r="H917" s="122" t="s">
        <v>144</v>
      </c>
      <c r="I917" s="122"/>
      <c r="J917" s="124">
        <v>127.43</v>
      </c>
      <c r="K917" s="122"/>
      <c r="L917" s="122"/>
      <c r="M917" s="124"/>
      <c r="N917" s="125"/>
      <c r="O917" s="126"/>
      <c r="P917" s="124"/>
      <c r="Q917" s="21"/>
      <c r="R917" s="21"/>
      <c r="S917" s="22"/>
      <c r="T917" s="21"/>
      <c r="U917" s="21"/>
      <c r="V917" s="22"/>
      <c r="W917" s="23"/>
      <c r="X917" s="23"/>
      <c r="Y917" s="24"/>
      <c r="Z917" s="25">
        <f t="shared" si="78"/>
        <v>127.43</v>
      </c>
      <c r="AA917" s="25">
        <f t="shared" si="79"/>
        <v>0</v>
      </c>
      <c r="AB917" s="26"/>
      <c r="AC917" s="26"/>
      <c r="AD917" s="26"/>
      <c r="AE917" s="26"/>
      <c r="AF917" s="27"/>
      <c r="AG917" s="26"/>
      <c r="AH917" s="26"/>
      <c r="AI917" s="26"/>
      <c r="AJ917" s="26"/>
      <c r="AK917" s="26"/>
      <c r="AL917" s="26"/>
    </row>
    <row r="918" spans="1:38" ht="14" x14ac:dyDescent="0.25">
      <c r="A918" s="174" t="str">
        <f t="shared" si="77"/>
        <v>[提取结果.xlsx]02-关联交易等事项统计表-纺织公司-2内部关联交易</v>
      </c>
      <c r="B918" s="11">
        <v>915</v>
      </c>
      <c r="C918" s="120" t="str">
        <f t="shared" si="80"/>
        <v>3级-2级</v>
      </c>
      <c r="D918" s="120" t="s">
        <v>33</v>
      </c>
      <c r="E918" s="120" t="s">
        <v>117</v>
      </c>
      <c r="F918" s="120" t="s">
        <v>29</v>
      </c>
      <c r="G918" s="120" t="s">
        <v>50</v>
      </c>
      <c r="H918" s="122" t="s">
        <v>144</v>
      </c>
      <c r="I918" s="122"/>
      <c r="J918" s="124">
        <v>866.37</v>
      </c>
      <c r="K918" s="122"/>
      <c r="L918" s="122"/>
      <c r="M918" s="124"/>
      <c r="N918" s="125"/>
      <c r="O918" s="126"/>
      <c r="P918" s="124"/>
      <c r="Q918" s="21"/>
      <c r="R918" s="21"/>
      <c r="S918" s="22"/>
      <c r="T918" s="21"/>
      <c r="U918" s="21"/>
      <c r="V918" s="22"/>
      <c r="W918" s="23"/>
      <c r="X918" s="23"/>
      <c r="Y918" s="24"/>
      <c r="Z918" s="25">
        <f t="shared" si="78"/>
        <v>866.37</v>
      </c>
      <c r="AA918" s="25">
        <f t="shared" si="79"/>
        <v>0</v>
      </c>
      <c r="AB918" s="26"/>
      <c r="AC918" s="26"/>
      <c r="AD918" s="26"/>
      <c r="AE918" s="26"/>
      <c r="AF918" s="27"/>
      <c r="AG918" s="26"/>
      <c r="AH918" s="26"/>
      <c r="AI918" s="26"/>
      <c r="AJ918" s="26"/>
      <c r="AK918" s="26"/>
      <c r="AL918" s="26"/>
    </row>
    <row r="919" spans="1:38" ht="14" x14ac:dyDescent="0.25">
      <c r="A919" s="174" t="str">
        <f t="shared" si="77"/>
        <v>[提取结果.xlsx]02-关联交易等事项统计表-纺织公司-2内部关联交易</v>
      </c>
      <c r="B919" s="11">
        <v>916</v>
      </c>
      <c r="C919" s="120" t="str">
        <f t="shared" si="80"/>
        <v>3级-2级</v>
      </c>
      <c r="D919" s="120" t="s">
        <v>33</v>
      </c>
      <c r="E919" s="120" t="s">
        <v>117</v>
      </c>
      <c r="F919" s="120" t="s">
        <v>29</v>
      </c>
      <c r="G919" s="120" t="s">
        <v>47</v>
      </c>
      <c r="H919" s="122" t="s">
        <v>144</v>
      </c>
      <c r="I919" s="122"/>
      <c r="J919" s="124">
        <v>11497.87</v>
      </c>
      <c r="K919" s="122"/>
      <c r="L919" s="122"/>
      <c r="M919" s="124"/>
      <c r="N919" s="125"/>
      <c r="O919" s="125"/>
      <c r="P919" s="124"/>
      <c r="Q919" s="21"/>
      <c r="R919" s="21"/>
      <c r="S919" s="22"/>
      <c r="T919" s="21"/>
      <c r="U919" s="21"/>
      <c r="V919" s="22"/>
      <c r="W919" s="23"/>
      <c r="X919" s="23"/>
      <c r="Y919" s="24"/>
      <c r="Z919" s="25">
        <f t="shared" si="78"/>
        <v>11497.87</v>
      </c>
      <c r="AA919" s="25">
        <f t="shared" si="79"/>
        <v>0</v>
      </c>
      <c r="AB919" s="26"/>
      <c r="AC919" s="26"/>
      <c r="AD919" s="26"/>
      <c r="AE919" s="26"/>
      <c r="AF919" s="27"/>
      <c r="AG919" s="26"/>
      <c r="AH919" s="26"/>
      <c r="AI919" s="26"/>
      <c r="AJ919" s="26"/>
      <c r="AK919" s="26"/>
      <c r="AL919" s="26"/>
    </row>
    <row r="920" spans="1:38" ht="14" x14ac:dyDescent="0.25">
      <c r="A920" s="174" t="str">
        <f t="shared" si="77"/>
        <v>[提取结果.xlsx]02-关联交易等事项统计表-纺织公司-2内部关联交易</v>
      </c>
      <c r="B920" s="11">
        <v>917</v>
      </c>
      <c r="C920" s="120" t="str">
        <f t="shared" si="80"/>
        <v>3级-2级</v>
      </c>
      <c r="D920" s="120" t="s">
        <v>33</v>
      </c>
      <c r="E920" s="120" t="s">
        <v>117</v>
      </c>
      <c r="F920" s="120" t="s">
        <v>29</v>
      </c>
      <c r="G920" s="120" t="s">
        <v>158</v>
      </c>
      <c r="H920" s="122" t="s">
        <v>144</v>
      </c>
      <c r="I920" s="122"/>
      <c r="J920" s="124">
        <v>584.07000000000005</v>
      </c>
      <c r="K920" s="122"/>
      <c r="L920" s="122"/>
      <c r="M920" s="124"/>
      <c r="N920" s="125"/>
      <c r="O920" s="125"/>
      <c r="P920" s="124"/>
      <c r="Q920" s="21"/>
      <c r="R920" s="21"/>
      <c r="S920" s="22"/>
      <c r="T920" s="21"/>
      <c r="U920" s="21"/>
      <c r="V920" s="22"/>
      <c r="W920" s="23"/>
      <c r="X920" s="23"/>
      <c r="Y920" s="24"/>
      <c r="Z920" s="25">
        <f t="shared" si="78"/>
        <v>584.07000000000005</v>
      </c>
      <c r="AA920" s="25">
        <f t="shared" si="79"/>
        <v>0</v>
      </c>
      <c r="AB920" s="26"/>
      <c r="AC920" s="26"/>
      <c r="AD920" s="26"/>
      <c r="AE920" s="26"/>
      <c r="AF920" s="27"/>
      <c r="AG920" s="26"/>
      <c r="AH920" s="26"/>
      <c r="AI920" s="26"/>
      <c r="AJ920" s="26"/>
      <c r="AK920" s="26"/>
      <c r="AL920" s="26"/>
    </row>
    <row r="921" spans="1:38" ht="14" x14ac:dyDescent="0.25">
      <c r="A921" s="174" t="str">
        <f t="shared" si="77"/>
        <v>[提取结果.xlsx]02-关联交易等事项统计表-纺织公司-2内部关联交易</v>
      </c>
      <c r="B921" s="11">
        <v>918</v>
      </c>
      <c r="C921" s="120" t="str">
        <f t="shared" si="80"/>
        <v>3级-2级</v>
      </c>
      <c r="D921" s="120" t="s">
        <v>33</v>
      </c>
      <c r="E921" s="120" t="s">
        <v>117</v>
      </c>
      <c r="F921" s="120" t="s">
        <v>29</v>
      </c>
      <c r="G921" s="120" t="s">
        <v>46</v>
      </c>
      <c r="H921" s="122" t="s">
        <v>144</v>
      </c>
      <c r="I921" s="122"/>
      <c r="J921" s="124">
        <v>77.88</v>
      </c>
      <c r="K921" s="122"/>
      <c r="L921" s="122"/>
      <c r="M921" s="124"/>
      <c r="N921" s="125"/>
      <c r="O921" s="125"/>
      <c r="P921" s="124"/>
      <c r="Q921" s="21"/>
      <c r="R921" s="21"/>
      <c r="S921" s="22"/>
      <c r="T921" s="21"/>
      <c r="U921" s="21"/>
      <c r="V921" s="22"/>
      <c r="W921" s="23"/>
      <c r="X921" s="23"/>
      <c r="Y921" s="24"/>
      <c r="Z921" s="25">
        <f t="shared" si="78"/>
        <v>77.88</v>
      </c>
      <c r="AA921" s="25">
        <f t="shared" si="79"/>
        <v>0</v>
      </c>
      <c r="AB921" s="26"/>
      <c r="AC921" s="26"/>
      <c r="AD921" s="26"/>
      <c r="AE921" s="26"/>
      <c r="AF921" s="27"/>
      <c r="AG921" s="26"/>
      <c r="AH921" s="26"/>
      <c r="AI921" s="26"/>
      <c r="AJ921" s="26"/>
      <c r="AK921" s="26"/>
      <c r="AL921" s="26"/>
    </row>
    <row r="922" spans="1:38" ht="14" x14ac:dyDescent="0.25">
      <c r="A922" s="174" t="str">
        <f t="shared" si="77"/>
        <v>[提取结果.xlsx]02-关联交易等事项统计表-纺织公司-2内部关联交易</v>
      </c>
      <c r="B922" s="11">
        <v>919</v>
      </c>
      <c r="C922" s="120" t="str">
        <f t="shared" si="80"/>
        <v>3级-2级</v>
      </c>
      <c r="D922" s="120" t="s">
        <v>33</v>
      </c>
      <c r="E922" s="120" t="s">
        <v>117</v>
      </c>
      <c r="F922" s="120" t="s">
        <v>29</v>
      </c>
      <c r="G922" s="120" t="s">
        <v>44</v>
      </c>
      <c r="H922" s="122" t="s">
        <v>144</v>
      </c>
      <c r="I922" s="122"/>
      <c r="J922" s="124">
        <v>33715.919999999998</v>
      </c>
      <c r="K922" s="122"/>
      <c r="L922" s="122"/>
      <c r="M922" s="124"/>
      <c r="N922" s="125"/>
      <c r="O922" s="125"/>
      <c r="P922" s="124"/>
      <c r="Q922" s="21"/>
      <c r="R922" s="21"/>
      <c r="S922" s="22"/>
      <c r="T922" s="21"/>
      <c r="U922" s="21"/>
      <c r="V922" s="22"/>
      <c r="W922" s="23"/>
      <c r="X922" s="23"/>
      <c r="Y922" s="24"/>
      <c r="Z922" s="25">
        <f t="shared" si="78"/>
        <v>33715.919999999998</v>
      </c>
      <c r="AA922" s="25">
        <f t="shared" si="79"/>
        <v>0</v>
      </c>
      <c r="AB922" s="26"/>
      <c r="AC922" s="26"/>
      <c r="AD922" s="26"/>
      <c r="AE922" s="26"/>
      <c r="AF922" s="27"/>
      <c r="AG922" s="26"/>
      <c r="AH922" s="26"/>
      <c r="AI922" s="26"/>
      <c r="AJ922" s="26"/>
      <c r="AK922" s="26"/>
      <c r="AL922" s="26"/>
    </row>
    <row r="923" spans="1:38" ht="14" x14ac:dyDescent="0.25">
      <c r="A923" s="174" t="str">
        <f t="shared" si="77"/>
        <v>[提取结果.xlsx]02-关联交易等事项统计表-纺织公司-2内部关联交易</v>
      </c>
      <c r="B923" s="11">
        <v>920</v>
      </c>
      <c r="C923" s="120" t="str">
        <f t="shared" si="80"/>
        <v>3级-2级</v>
      </c>
      <c r="D923" s="120" t="s">
        <v>33</v>
      </c>
      <c r="E923" s="120" t="s">
        <v>117</v>
      </c>
      <c r="F923" s="120" t="s">
        <v>29</v>
      </c>
      <c r="G923" s="120" t="s">
        <v>55</v>
      </c>
      <c r="H923" s="122" t="s">
        <v>144</v>
      </c>
      <c r="I923" s="122"/>
      <c r="J923" s="124">
        <v>29489.08</v>
      </c>
      <c r="K923" s="122"/>
      <c r="L923" s="122"/>
      <c r="M923" s="124"/>
      <c r="N923" s="125"/>
      <c r="O923" s="125"/>
      <c r="P923" s="124"/>
      <c r="Q923" s="21"/>
      <c r="R923" s="21"/>
      <c r="S923" s="22"/>
      <c r="T923" s="21"/>
      <c r="U923" s="21"/>
      <c r="V923" s="22"/>
      <c r="W923" s="23"/>
      <c r="X923" s="23"/>
      <c r="Y923" s="24"/>
      <c r="Z923" s="25">
        <f t="shared" si="78"/>
        <v>29489.08</v>
      </c>
      <c r="AA923" s="25">
        <f t="shared" si="79"/>
        <v>0</v>
      </c>
      <c r="AB923" s="26"/>
      <c r="AC923" s="26"/>
      <c r="AD923" s="26"/>
      <c r="AE923" s="26"/>
      <c r="AF923" s="27"/>
      <c r="AG923" s="26"/>
      <c r="AH923" s="26"/>
      <c r="AI923" s="26"/>
      <c r="AJ923" s="26"/>
      <c r="AK923" s="26"/>
      <c r="AL923" s="26"/>
    </row>
    <row r="924" spans="1:38" ht="14" x14ac:dyDescent="0.25">
      <c r="A924" s="174" t="str">
        <f t="shared" si="77"/>
        <v>[提取结果.xlsx]02-关联交易等事项统计表-纺织公司-2内部关联交易</v>
      </c>
      <c r="B924" s="11">
        <v>921</v>
      </c>
      <c r="C924" s="120" t="str">
        <f t="shared" si="80"/>
        <v>3级-2级</v>
      </c>
      <c r="D924" s="120" t="s">
        <v>33</v>
      </c>
      <c r="E924" s="120" t="s">
        <v>117</v>
      </c>
      <c r="F924" s="120" t="s">
        <v>29</v>
      </c>
      <c r="G924" s="120" t="s">
        <v>53</v>
      </c>
      <c r="H924" s="122" t="s">
        <v>144</v>
      </c>
      <c r="I924" s="122"/>
      <c r="J924" s="124">
        <v>28147.79</v>
      </c>
      <c r="K924" s="122"/>
      <c r="L924" s="122"/>
      <c r="M924" s="124"/>
      <c r="N924" s="125"/>
      <c r="O924" s="125"/>
      <c r="P924" s="124"/>
      <c r="Q924" s="21"/>
      <c r="R924" s="21"/>
      <c r="S924" s="22"/>
      <c r="T924" s="21"/>
      <c r="U924" s="21"/>
      <c r="V924" s="22"/>
      <c r="W924" s="23"/>
      <c r="X924" s="23"/>
      <c r="Y924" s="24"/>
      <c r="Z924" s="25">
        <f t="shared" si="78"/>
        <v>28147.79</v>
      </c>
      <c r="AA924" s="25">
        <f t="shared" si="79"/>
        <v>0</v>
      </c>
      <c r="AB924" s="26"/>
      <c r="AC924" s="26"/>
      <c r="AD924" s="26"/>
      <c r="AE924" s="26"/>
      <c r="AF924" s="27"/>
      <c r="AG924" s="26"/>
      <c r="AH924" s="26"/>
      <c r="AI924" s="26"/>
      <c r="AJ924" s="26"/>
      <c r="AK924" s="26"/>
      <c r="AL924" s="26"/>
    </row>
    <row r="925" spans="1:38" ht="14" x14ac:dyDescent="0.25">
      <c r="A925" s="174" t="str">
        <f t="shared" ref="A925:A988" si="81"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925" s="11">
        <v>922</v>
      </c>
      <c r="C925" s="120" t="str">
        <f t="shared" si="80"/>
        <v>3级-2级</v>
      </c>
      <c r="D925" s="120" t="s">
        <v>33</v>
      </c>
      <c r="E925" s="120" t="s">
        <v>117</v>
      </c>
      <c r="F925" s="120" t="s">
        <v>29</v>
      </c>
      <c r="G925" s="120" t="s">
        <v>49</v>
      </c>
      <c r="H925" s="122" t="s">
        <v>144</v>
      </c>
      <c r="I925" s="122"/>
      <c r="J925" s="124">
        <v>340.71</v>
      </c>
      <c r="K925" s="122"/>
      <c r="L925" s="122"/>
      <c r="M925" s="124"/>
      <c r="N925" s="125"/>
      <c r="O925" s="125"/>
      <c r="P925" s="124"/>
      <c r="Q925" s="21"/>
      <c r="R925" s="21"/>
      <c r="S925" s="22"/>
      <c r="T925" s="21"/>
      <c r="U925" s="21"/>
      <c r="V925" s="22"/>
      <c r="W925" s="23"/>
      <c r="X925" s="23"/>
      <c r="Y925" s="24"/>
      <c r="Z925" s="25">
        <f t="shared" si="78"/>
        <v>340.71</v>
      </c>
      <c r="AA925" s="25">
        <f t="shared" si="79"/>
        <v>0</v>
      </c>
      <c r="AB925" s="26"/>
      <c r="AC925" s="26"/>
      <c r="AD925" s="26"/>
      <c r="AE925" s="26"/>
      <c r="AF925" s="27"/>
      <c r="AG925" s="26"/>
      <c r="AH925" s="26"/>
      <c r="AI925" s="26"/>
      <c r="AJ925" s="26"/>
      <c r="AK925" s="26"/>
      <c r="AL925" s="26"/>
    </row>
    <row r="926" spans="1:38" ht="14" x14ac:dyDescent="0.25">
      <c r="A926" s="174" t="str">
        <f t="shared" si="81"/>
        <v>[提取结果.xlsx]02-关联交易等事项统计表-纺织公司-2内部关联交易</v>
      </c>
      <c r="B926" s="11">
        <v>923</v>
      </c>
      <c r="C926" s="120" t="str">
        <f t="shared" si="80"/>
        <v>3级-2级</v>
      </c>
      <c r="D926" s="120" t="s">
        <v>33</v>
      </c>
      <c r="E926" s="120" t="s">
        <v>117</v>
      </c>
      <c r="F926" s="120" t="s">
        <v>29</v>
      </c>
      <c r="G926" s="120" t="s">
        <v>30</v>
      </c>
      <c r="H926" s="122" t="s">
        <v>144</v>
      </c>
      <c r="I926" s="122"/>
      <c r="J926" s="124">
        <v>233.63</v>
      </c>
      <c r="K926" s="122"/>
      <c r="L926" s="122"/>
      <c r="M926" s="124"/>
      <c r="N926" s="125"/>
      <c r="O926" s="125"/>
      <c r="P926" s="124"/>
      <c r="Q926" s="21"/>
      <c r="R926" s="21"/>
      <c r="S926" s="22"/>
      <c r="T926" s="21"/>
      <c r="U926" s="21"/>
      <c r="V926" s="22"/>
      <c r="W926" s="23"/>
      <c r="X926" s="23"/>
      <c r="Y926" s="24"/>
      <c r="Z926" s="25">
        <f t="shared" si="78"/>
        <v>233.63</v>
      </c>
      <c r="AA926" s="25">
        <f t="shared" si="79"/>
        <v>0</v>
      </c>
      <c r="AB926" s="26"/>
      <c r="AC926" s="26"/>
      <c r="AD926" s="26"/>
      <c r="AE926" s="26"/>
      <c r="AF926" s="27"/>
      <c r="AG926" s="26"/>
      <c r="AH926" s="26"/>
      <c r="AI926" s="26"/>
      <c r="AJ926" s="26"/>
      <c r="AK926" s="26"/>
      <c r="AL926" s="26"/>
    </row>
    <row r="927" spans="1:38" ht="14" x14ac:dyDescent="0.25">
      <c r="A927" s="174" t="str">
        <f t="shared" si="81"/>
        <v>[提取结果.xlsx]02-关联交易等事项统计表-纺织公司-2内部关联交易</v>
      </c>
      <c r="B927" s="11">
        <v>924</v>
      </c>
      <c r="C927" s="120" t="str">
        <f t="shared" si="80"/>
        <v>3级-2级</v>
      </c>
      <c r="D927" s="120" t="s">
        <v>33</v>
      </c>
      <c r="E927" s="120" t="s">
        <v>117</v>
      </c>
      <c r="F927" s="120" t="s">
        <v>29</v>
      </c>
      <c r="G927" s="120" t="s">
        <v>163</v>
      </c>
      <c r="H927" s="122" t="s">
        <v>144</v>
      </c>
      <c r="I927" s="122"/>
      <c r="J927" s="124">
        <v>4205.3100000000004</v>
      </c>
      <c r="K927" s="122"/>
      <c r="L927" s="122"/>
      <c r="M927" s="124"/>
      <c r="N927" s="125"/>
      <c r="O927" s="125"/>
      <c r="P927" s="124"/>
      <c r="Q927" s="21"/>
      <c r="R927" s="21"/>
      <c r="S927" s="22"/>
      <c r="T927" s="21"/>
      <c r="U927" s="21"/>
      <c r="V927" s="22"/>
      <c r="W927" s="23"/>
      <c r="X927" s="23"/>
      <c r="Y927" s="24"/>
      <c r="Z927" s="25">
        <f t="shared" si="78"/>
        <v>4205.3100000000004</v>
      </c>
      <c r="AA927" s="25">
        <f t="shared" si="79"/>
        <v>0</v>
      </c>
      <c r="AB927" s="26"/>
      <c r="AC927" s="26"/>
      <c r="AD927" s="26"/>
      <c r="AE927" s="26"/>
      <c r="AF927" s="27"/>
      <c r="AG927" s="26"/>
      <c r="AH927" s="26"/>
      <c r="AI927" s="26"/>
      <c r="AJ927" s="26"/>
      <c r="AK927" s="26"/>
      <c r="AL927" s="26"/>
    </row>
    <row r="928" spans="1:38" ht="14" x14ac:dyDescent="0.25">
      <c r="A928" s="174" t="str">
        <f t="shared" si="81"/>
        <v>[提取结果.xlsx]02-关联交易等事项统计表-纺织公司-2内部关联交易</v>
      </c>
      <c r="B928" s="11">
        <v>925</v>
      </c>
      <c r="C928" s="120" t="str">
        <f t="shared" si="80"/>
        <v>3级-2级</v>
      </c>
      <c r="D928" s="120" t="s">
        <v>33</v>
      </c>
      <c r="E928" s="120" t="s">
        <v>117</v>
      </c>
      <c r="F928" s="120" t="s">
        <v>29</v>
      </c>
      <c r="G928" s="120" t="s">
        <v>57</v>
      </c>
      <c r="H928" s="122" t="s">
        <v>144</v>
      </c>
      <c r="I928" s="122"/>
      <c r="J928" s="124">
        <v>24336.28</v>
      </c>
      <c r="K928" s="122"/>
      <c r="L928" s="122"/>
      <c r="M928" s="124"/>
      <c r="N928" s="125"/>
      <c r="O928" s="126"/>
      <c r="P928" s="124"/>
      <c r="Q928" s="21"/>
      <c r="R928" s="21"/>
      <c r="S928" s="22"/>
      <c r="T928" s="21"/>
      <c r="U928" s="21"/>
      <c r="V928" s="22"/>
      <c r="W928" s="23"/>
      <c r="X928" s="23"/>
      <c r="Y928" s="24"/>
      <c r="Z928" s="25">
        <f t="shared" si="78"/>
        <v>24336.28</v>
      </c>
      <c r="AA928" s="25">
        <f t="shared" si="79"/>
        <v>0</v>
      </c>
      <c r="AB928" s="26"/>
      <c r="AC928" s="26"/>
      <c r="AD928" s="26"/>
      <c r="AE928" s="26"/>
      <c r="AF928" s="27"/>
      <c r="AG928" s="26"/>
      <c r="AH928" s="26"/>
      <c r="AI928" s="26"/>
      <c r="AJ928" s="26"/>
      <c r="AK928" s="26"/>
      <c r="AL928" s="26"/>
    </row>
    <row r="929" spans="1:38" ht="14" x14ac:dyDescent="0.25">
      <c r="A929" s="174" t="str">
        <f t="shared" si="81"/>
        <v>[提取结果.xlsx]02-关联交易等事项统计表-纺织公司-2内部关联交易</v>
      </c>
      <c r="B929" s="11">
        <v>926</v>
      </c>
      <c r="C929" s="120" t="str">
        <f t="shared" si="80"/>
        <v>3级-2级</v>
      </c>
      <c r="D929" s="120" t="s">
        <v>33</v>
      </c>
      <c r="E929" s="120" t="s">
        <v>117</v>
      </c>
      <c r="F929" s="120" t="s">
        <v>29</v>
      </c>
      <c r="G929" s="120" t="s">
        <v>54</v>
      </c>
      <c r="H929" s="122" t="s">
        <v>144</v>
      </c>
      <c r="I929" s="122"/>
      <c r="J929" s="124">
        <v>194.69</v>
      </c>
      <c r="K929" s="122"/>
      <c r="L929" s="122"/>
      <c r="M929" s="124"/>
      <c r="N929" s="125"/>
      <c r="O929" s="126"/>
      <c r="P929" s="124"/>
      <c r="Q929" s="21"/>
      <c r="R929" s="21"/>
      <c r="S929" s="22"/>
      <c r="T929" s="21"/>
      <c r="U929" s="21"/>
      <c r="V929" s="22"/>
      <c r="W929" s="23"/>
      <c r="X929" s="23"/>
      <c r="Y929" s="24"/>
      <c r="Z929" s="25">
        <f t="shared" si="78"/>
        <v>194.69</v>
      </c>
      <c r="AA929" s="25">
        <f t="shared" si="79"/>
        <v>0</v>
      </c>
      <c r="AB929" s="26"/>
      <c r="AC929" s="26"/>
      <c r="AD929" s="26"/>
      <c r="AE929" s="26"/>
      <c r="AF929" s="27"/>
      <c r="AG929" s="26"/>
      <c r="AH929" s="26"/>
      <c r="AI929" s="26"/>
      <c r="AJ929" s="26"/>
      <c r="AK929" s="26"/>
      <c r="AL929" s="26"/>
    </row>
    <row r="930" spans="1:38" ht="14" x14ac:dyDescent="0.25">
      <c r="A930" s="174" t="str">
        <f t="shared" si="81"/>
        <v>[提取结果.xlsx]02-关联交易等事项统计表-纺织公司-2内部关联交易</v>
      </c>
      <c r="B930" s="11">
        <v>927</v>
      </c>
      <c r="C930" s="120" t="str">
        <f t="shared" si="80"/>
        <v>3级-2级</v>
      </c>
      <c r="D930" s="120" t="s">
        <v>33</v>
      </c>
      <c r="E930" s="120" t="s">
        <v>117</v>
      </c>
      <c r="F930" s="120" t="s">
        <v>29</v>
      </c>
      <c r="G930" s="120" t="s">
        <v>125</v>
      </c>
      <c r="H930" s="122" t="s">
        <v>144</v>
      </c>
      <c r="I930" s="122"/>
      <c r="J930" s="124">
        <v>1893.8</v>
      </c>
      <c r="K930" s="122"/>
      <c r="L930" s="122"/>
      <c r="M930" s="124"/>
      <c r="N930" s="125"/>
      <c r="O930" s="125"/>
      <c r="P930" s="124"/>
      <c r="Q930" s="21"/>
      <c r="R930" s="21"/>
      <c r="S930" s="22"/>
      <c r="T930" s="21"/>
      <c r="U930" s="21"/>
      <c r="V930" s="22"/>
      <c r="W930" s="23"/>
      <c r="X930" s="23"/>
      <c r="Y930" s="24"/>
      <c r="Z930" s="25">
        <f t="shared" si="78"/>
        <v>1893.8</v>
      </c>
      <c r="AA930" s="25">
        <f t="shared" si="79"/>
        <v>0</v>
      </c>
      <c r="AB930" s="26"/>
      <c r="AC930" s="26"/>
      <c r="AD930" s="26"/>
      <c r="AE930" s="26"/>
      <c r="AF930" s="27"/>
      <c r="AG930" s="26"/>
      <c r="AH930" s="26"/>
      <c r="AI930" s="26"/>
      <c r="AJ930" s="26"/>
      <c r="AK930" s="26"/>
      <c r="AL930" s="26"/>
    </row>
    <row r="931" spans="1:38" ht="14" x14ac:dyDescent="0.25">
      <c r="A931" s="174" t="str">
        <f t="shared" si="81"/>
        <v>[提取结果.xlsx]02-关联交易等事项统计表-纺织公司-2内部关联交易</v>
      </c>
      <c r="B931" s="11">
        <v>928</v>
      </c>
      <c r="C931" s="120" t="str">
        <f t="shared" si="80"/>
        <v>3级-3级</v>
      </c>
      <c r="D931" s="120" t="s">
        <v>33</v>
      </c>
      <c r="E931" s="120" t="s">
        <v>117</v>
      </c>
      <c r="F931" s="120" t="s">
        <v>33</v>
      </c>
      <c r="G931" s="120" t="s">
        <v>352</v>
      </c>
      <c r="H931" s="122" t="s">
        <v>144</v>
      </c>
      <c r="I931" s="122"/>
      <c r="J931" s="124">
        <v>17292.490000000002</v>
      </c>
      <c r="K931" s="122"/>
      <c r="L931" s="122"/>
      <c r="M931" s="124"/>
      <c r="N931" s="125"/>
      <c r="O931" s="125"/>
      <c r="P931" s="124"/>
      <c r="Q931" s="21"/>
      <c r="R931" s="21"/>
      <c r="S931" s="22"/>
      <c r="T931" s="21"/>
      <c r="U931" s="21"/>
      <c r="V931" s="22"/>
      <c r="W931" s="23"/>
      <c r="X931" s="23"/>
      <c r="Y931" s="24"/>
      <c r="Z931" s="25">
        <f t="shared" si="78"/>
        <v>17292.490000000002</v>
      </c>
      <c r="AA931" s="25">
        <f t="shared" si="79"/>
        <v>0</v>
      </c>
      <c r="AB931" s="26"/>
      <c r="AC931" s="26"/>
      <c r="AD931" s="26"/>
      <c r="AE931" s="26"/>
      <c r="AF931" s="27"/>
      <c r="AG931" s="26"/>
      <c r="AH931" s="26"/>
      <c r="AI931" s="26"/>
      <c r="AJ931" s="26"/>
      <c r="AK931" s="26"/>
      <c r="AL931" s="26"/>
    </row>
    <row r="932" spans="1:38" ht="14" x14ac:dyDescent="0.25">
      <c r="A932" s="174" t="str">
        <f t="shared" si="81"/>
        <v>[提取结果.xlsx]02-关联交易等事项统计表-纺织公司-2内部关联交易</v>
      </c>
      <c r="B932" s="11">
        <v>929</v>
      </c>
      <c r="C932" s="120" t="str">
        <f t="shared" si="80"/>
        <v>3级-3级</v>
      </c>
      <c r="D932" s="120" t="s">
        <v>33</v>
      </c>
      <c r="E932" s="120" t="s">
        <v>117</v>
      </c>
      <c r="F932" s="120" t="s">
        <v>33</v>
      </c>
      <c r="G932" s="120" t="s">
        <v>183</v>
      </c>
      <c r="H932" s="122" t="s">
        <v>144</v>
      </c>
      <c r="I932" s="122"/>
      <c r="J932" s="124">
        <v>1081.43</v>
      </c>
      <c r="K932" s="122"/>
      <c r="L932" s="122"/>
      <c r="M932" s="124"/>
      <c r="N932" s="125"/>
      <c r="O932" s="125"/>
      <c r="P932" s="124"/>
      <c r="Q932" s="21"/>
      <c r="R932" s="21"/>
      <c r="S932" s="22"/>
      <c r="T932" s="21"/>
      <c r="U932" s="21"/>
      <c r="V932" s="22"/>
      <c r="W932" s="23"/>
      <c r="X932" s="23"/>
      <c r="Y932" s="24"/>
      <c r="Z932" s="25">
        <f t="shared" si="78"/>
        <v>1081.43</v>
      </c>
      <c r="AA932" s="25">
        <f t="shared" si="79"/>
        <v>0</v>
      </c>
      <c r="AB932" s="26"/>
      <c r="AC932" s="26"/>
      <c r="AD932" s="26"/>
      <c r="AE932" s="26"/>
      <c r="AF932" s="27"/>
      <c r="AG932" s="26"/>
      <c r="AH932" s="26"/>
      <c r="AI932" s="26"/>
      <c r="AJ932" s="26"/>
      <c r="AK932" s="26"/>
      <c r="AL932" s="26"/>
    </row>
    <row r="933" spans="1:38" ht="14" x14ac:dyDescent="0.25">
      <c r="A933" s="174" t="str">
        <f t="shared" si="81"/>
        <v>[提取结果.xlsx]02-关联交易等事项统计表-纺织公司-2内部关联交易</v>
      </c>
      <c r="B933" s="11">
        <v>930</v>
      </c>
      <c r="C933" s="120" t="str">
        <f t="shared" si="80"/>
        <v>3级-3级</v>
      </c>
      <c r="D933" s="120" t="s">
        <v>33</v>
      </c>
      <c r="E933" s="120" t="s">
        <v>117</v>
      </c>
      <c r="F933" s="120" t="s">
        <v>33</v>
      </c>
      <c r="G933" s="120" t="s">
        <v>162</v>
      </c>
      <c r="H933" s="122" t="s">
        <v>144</v>
      </c>
      <c r="I933" s="122"/>
      <c r="J933" s="124">
        <v>47774.92</v>
      </c>
      <c r="K933" s="122"/>
      <c r="L933" s="122"/>
      <c r="M933" s="124"/>
      <c r="N933" s="125"/>
      <c r="O933" s="125"/>
      <c r="P933" s="124"/>
      <c r="Q933" s="21"/>
      <c r="R933" s="21"/>
      <c r="S933" s="22"/>
      <c r="T933" s="21"/>
      <c r="U933" s="21"/>
      <c r="V933" s="22"/>
      <c r="W933" s="23"/>
      <c r="X933" s="23"/>
      <c r="Y933" s="24"/>
      <c r="Z933" s="25">
        <f t="shared" si="78"/>
        <v>47774.92</v>
      </c>
      <c r="AA933" s="25">
        <f t="shared" si="79"/>
        <v>0</v>
      </c>
      <c r="AB933" s="26"/>
      <c r="AC933" s="26"/>
      <c r="AD933" s="26"/>
      <c r="AE933" s="26"/>
      <c r="AF933" s="27"/>
      <c r="AG933" s="26"/>
      <c r="AH933" s="26"/>
      <c r="AI933" s="26"/>
      <c r="AJ933" s="26"/>
      <c r="AK933" s="26"/>
      <c r="AL933" s="26"/>
    </row>
    <row r="934" spans="1:38" ht="14" x14ac:dyDescent="0.25">
      <c r="A934" s="174" t="str">
        <f t="shared" si="81"/>
        <v>[提取结果.xlsx]02-关联交易等事项统计表-纺织公司-2内部关联交易</v>
      </c>
      <c r="B934" s="11">
        <v>931</v>
      </c>
      <c r="C934" s="120" t="str">
        <f t="shared" si="80"/>
        <v>3级-3级</v>
      </c>
      <c r="D934" s="120" t="s">
        <v>33</v>
      </c>
      <c r="E934" s="120" t="s">
        <v>117</v>
      </c>
      <c r="F934" s="120" t="s">
        <v>33</v>
      </c>
      <c r="G934" s="120" t="s">
        <v>90</v>
      </c>
      <c r="H934" s="122" t="s">
        <v>144</v>
      </c>
      <c r="I934" s="122"/>
      <c r="J934" s="124">
        <v>777.7</v>
      </c>
      <c r="K934" s="122"/>
      <c r="L934" s="122"/>
      <c r="M934" s="124"/>
      <c r="N934" s="125"/>
      <c r="O934" s="125"/>
      <c r="P934" s="124"/>
      <c r="Q934" s="21"/>
      <c r="R934" s="21"/>
      <c r="S934" s="22"/>
      <c r="T934" s="21"/>
      <c r="U934" s="21"/>
      <c r="V934" s="22"/>
      <c r="W934" s="23"/>
      <c r="X934" s="23"/>
      <c r="Y934" s="24"/>
      <c r="Z934" s="25">
        <f t="shared" ref="Z934:Z997" si="82">ROUND(J934-V934-Y934,2)</f>
        <v>777.7</v>
      </c>
      <c r="AA934" s="25">
        <f t="shared" ref="AA934:AA997" si="83">ROUND(M934+P934-S934,2)</f>
        <v>0</v>
      </c>
      <c r="AB934" s="26"/>
      <c r="AC934" s="26"/>
      <c r="AD934" s="26"/>
      <c r="AE934" s="26"/>
      <c r="AF934" s="27"/>
      <c r="AG934" s="26"/>
      <c r="AH934" s="26"/>
      <c r="AI934" s="26"/>
      <c r="AJ934" s="26"/>
      <c r="AK934" s="26"/>
      <c r="AL934" s="26"/>
    </row>
    <row r="935" spans="1:38" ht="14" x14ac:dyDescent="0.25">
      <c r="A935" s="174" t="str">
        <f t="shared" si="81"/>
        <v>[提取结果.xlsx]02-关联交易等事项统计表-纺织公司-2内部关联交易</v>
      </c>
      <c r="B935" s="11">
        <v>932</v>
      </c>
      <c r="C935" s="120" t="str">
        <f t="shared" si="80"/>
        <v>3级-3级</v>
      </c>
      <c r="D935" s="120" t="s">
        <v>33</v>
      </c>
      <c r="E935" s="120" t="s">
        <v>117</v>
      </c>
      <c r="F935" s="120" t="s">
        <v>33</v>
      </c>
      <c r="G935" s="120" t="s">
        <v>91</v>
      </c>
      <c r="H935" s="122" t="s">
        <v>144</v>
      </c>
      <c r="I935" s="122"/>
      <c r="J935" s="124">
        <v>2995.39</v>
      </c>
      <c r="K935" s="122"/>
      <c r="L935" s="122"/>
      <c r="M935" s="124"/>
      <c r="N935" s="125"/>
      <c r="O935" s="125"/>
      <c r="P935" s="124"/>
      <c r="Q935" s="21"/>
      <c r="R935" s="21"/>
      <c r="S935" s="22"/>
      <c r="T935" s="21"/>
      <c r="U935" s="21"/>
      <c r="V935" s="22"/>
      <c r="W935" s="23"/>
      <c r="X935" s="23"/>
      <c r="Y935" s="24"/>
      <c r="Z935" s="25">
        <f t="shared" si="82"/>
        <v>2995.39</v>
      </c>
      <c r="AA935" s="25">
        <f t="shared" si="83"/>
        <v>0</v>
      </c>
      <c r="AB935" s="26"/>
      <c r="AC935" s="26"/>
      <c r="AD935" s="26"/>
      <c r="AE935" s="26"/>
      <c r="AF935" s="27"/>
      <c r="AG935" s="26"/>
      <c r="AH935" s="26"/>
      <c r="AI935" s="26"/>
      <c r="AJ935" s="26"/>
      <c r="AK935" s="26"/>
      <c r="AL935" s="26"/>
    </row>
    <row r="936" spans="1:38" ht="14" x14ac:dyDescent="0.25">
      <c r="A936" s="174" t="str">
        <f t="shared" si="81"/>
        <v>[提取结果.xlsx]02-关联交易等事项统计表-纺织公司-2内部关联交易</v>
      </c>
      <c r="B936" s="11">
        <v>933</v>
      </c>
      <c r="C936" s="120" t="str">
        <f t="shared" si="80"/>
        <v>3级-3级</v>
      </c>
      <c r="D936" s="120" t="s">
        <v>33</v>
      </c>
      <c r="E936" s="120" t="s">
        <v>117</v>
      </c>
      <c r="F936" s="120" t="s">
        <v>33</v>
      </c>
      <c r="G936" s="120" t="s">
        <v>80</v>
      </c>
      <c r="H936" s="122" t="s">
        <v>144</v>
      </c>
      <c r="I936" s="122"/>
      <c r="J936" s="124">
        <v>4595.22</v>
      </c>
      <c r="K936" s="122"/>
      <c r="L936" s="122"/>
      <c r="M936" s="124"/>
      <c r="N936" s="125"/>
      <c r="O936" s="125"/>
      <c r="P936" s="124"/>
      <c r="Q936" s="21"/>
      <c r="R936" s="21"/>
      <c r="S936" s="22"/>
      <c r="T936" s="21"/>
      <c r="U936" s="21"/>
      <c r="V936" s="22"/>
      <c r="W936" s="23"/>
      <c r="X936" s="23"/>
      <c r="Y936" s="24"/>
      <c r="Z936" s="25">
        <f t="shared" si="82"/>
        <v>4595.22</v>
      </c>
      <c r="AA936" s="25">
        <f t="shared" si="83"/>
        <v>0</v>
      </c>
      <c r="AB936" s="26"/>
      <c r="AC936" s="26"/>
      <c r="AD936" s="26"/>
      <c r="AE936" s="26"/>
      <c r="AF936" s="27"/>
      <c r="AG936" s="26"/>
      <c r="AH936" s="26"/>
      <c r="AI936" s="26"/>
      <c r="AJ936" s="26"/>
      <c r="AK936" s="26"/>
      <c r="AL936" s="26"/>
    </row>
    <row r="937" spans="1:38" ht="14" x14ac:dyDescent="0.25">
      <c r="A937" s="174" t="str">
        <f t="shared" si="81"/>
        <v>[提取结果.xlsx]02-关联交易等事项统计表-纺织公司-2内部关联交易</v>
      </c>
      <c r="B937" s="11">
        <v>934</v>
      </c>
      <c r="C937" s="120" t="str">
        <f t="shared" si="80"/>
        <v>3级-3级</v>
      </c>
      <c r="D937" s="120" t="s">
        <v>33</v>
      </c>
      <c r="E937" s="120" t="s">
        <v>117</v>
      </c>
      <c r="F937" s="120" t="s">
        <v>33</v>
      </c>
      <c r="G937" s="120" t="s">
        <v>92</v>
      </c>
      <c r="H937" s="122" t="s">
        <v>144</v>
      </c>
      <c r="I937" s="122"/>
      <c r="J937" s="124">
        <v>4424.78</v>
      </c>
      <c r="K937" s="122"/>
      <c r="L937" s="122"/>
      <c r="M937" s="124"/>
      <c r="N937" s="125"/>
      <c r="O937" s="125"/>
      <c r="P937" s="124"/>
      <c r="Q937" s="21"/>
      <c r="R937" s="21"/>
      <c r="S937" s="22"/>
      <c r="T937" s="21"/>
      <c r="U937" s="21"/>
      <c r="V937" s="22"/>
      <c r="W937" s="23"/>
      <c r="X937" s="23"/>
      <c r="Y937" s="24"/>
      <c r="Z937" s="25">
        <f t="shared" si="82"/>
        <v>4424.78</v>
      </c>
      <c r="AA937" s="25">
        <f t="shared" si="83"/>
        <v>0</v>
      </c>
      <c r="AB937" s="26"/>
      <c r="AC937" s="26"/>
      <c r="AD937" s="26"/>
      <c r="AE937" s="26"/>
      <c r="AF937" s="27"/>
      <c r="AG937" s="26"/>
      <c r="AH937" s="26"/>
      <c r="AI937" s="26"/>
      <c r="AJ937" s="26"/>
      <c r="AK937" s="26"/>
      <c r="AL937" s="26"/>
    </row>
    <row r="938" spans="1:38" ht="14" x14ac:dyDescent="0.25">
      <c r="A938" s="174" t="str">
        <f t="shared" si="81"/>
        <v>[提取结果.xlsx]02-关联交易等事项统计表-纺织公司-2内部关联交易</v>
      </c>
      <c r="B938" s="11">
        <v>935</v>
      </c>
      <c r="C938" s="120" t="str">
        <f t="shared" si="80"/>
        <v>3级-3级</v>
      </c>
      <c r="D938" s="120" t="s">
        <v>33</v>
      </c>
      <c r="E938" s="120" t="s">
        <v>117</v>
      </c>
      <c r="F938" s="120" t="s">
        <v>33</v>
      </c>
      <c r="G938" s="120" t="s">
        <v>97</v>
      </c>
      <c r="H938" s="122" t="s">
        <v>144</v>
      </c>
      <c r="I938" s="122"/>
      <c r="J938" s="124">
        <v>1265.8499999999999</v>
      </c>
      <c r="K938" s="122"/>
      <c r="L938" s="122"/>
      <c r="M938" s="124"/>
      <c r="N938" s="125"/>
      <c r="O938" s="125"/>
      <c r="P938" s="124"/>
      <c r="Q938" s="21"/>
      <c r="R938" s="21"/>
      <c r="S938" s="22"/>
      <c r="T938" s="21"/>
      <c r="U938" s="21"/>
      <c r="V938" s="22"/>
      <c r="W938" s="23"/>
      <c r="X938" s="23"/>
      <c r="Y938" s="24"/>
      <c r="Z938" s="25">
        <f t="shared" si="82"/>
        <v>1265.8499999999999</v>
      </c>
      <c r="AA938" s="25">
        <f t="shared" si="83"/>
        <v>0</v>
      </c>
      <c r="AB938" s="26"/>
      <c r="AC938" s="26"/>
      <c r="AD938" s="26"/>
      <c r="AE938" s="26"/>
      <c r="AF938" s="27"/>
      <c r="AG938" s="26"/>
      <c r="AH938" s="26"/>
      <c r="AI938" s="26"/>
      <c r="AJ938" s="26"/>
      <c r="AK938" s="26"/>
      <c r="AL938" s="26"/>
    </row>
    <row r="939" spans="1:38" ht="14" x14ac:dyDescent="0.25">
      <c r="A939" s="174" t="str">
        <f t="shared" si="81"/>
        <v>[提取结果.xlsx]02-关联交易等事项统计表-纺织公司-2内部关联交易</v>
      </c>
      <c r="B939" s="11">
        <v>936</v>
      </c>
      <c r="C939" s="120" t="str">
        <f t="shared" si="80"/>
        <v>3级-3级</v>
      </c>
      <c r="D939" s="120" t="s">
        <v>33</v>
      </c>
      <c r="E939" s="120" t="s">
        <v>117</v>
      </c>
      <c r="F939" s="120" t="s">
        <v>33</v>
      </c>
      <c r="G939" s="120" t="s">
        <v>88</v>
      </c>
      <c r="H939" s="122" t="s">
        <v>144</v>
      </c>
      <c r="I939" s="122"/>
      <c r="J939" s="124">
        <v>4882.13</v>
      </c>
      <c r="K939" s="122"/>
      <c r="L939" s="122"/>
      <c r="M939" s="124"/>
      <c r="N939" s="125"/>
      <c r="O939" s="126"/>
      <c r="P939" s="124"/>
      <c r="Q939" s="21"/>
      <c r="R939" s="21"/>
      <c r="S939" s="22"/>
      <c r="T939" s="21"/>
      <c r="U939" s="21"/>
      <c r="V939" s="22"/>
      <c r="W939" s="23"/>
      <c r="X939" s="23"/>
      <c r="Y939" s="24"/>
      <c r="Z939" s="25">
        <f t="shared" si="82"/>
        <v>4882.13</v>
      </c>
      <c r="AA939" s="25">
        <f t="shared" si="83"/>
        <v>0</v>
      </c>
      <c r="AB939" s="26"/>
      <c r="AC939" s="26"/>
      <c r="AD939" s="26"/>
      <c r="AE939" s="26"/>
      <c r="AF939" s="27"/>
      <c r="AG939" s="26"/>
      <c r="AH939" s="26"/>
      <c r="AI939" s="26"/>
      <c r="AJ939" s="26"/>
      <c r="AK939" s="26"/>
      <c r="AL939" s="26"/>
    </row>
    <row r="940" spans="1:38" ht="14" x14ac:dyDescent="0.25">
      <c r="A940" s="174" t="str">
        <f t="shared" si="81"/>
        <v>[提取结果.xlsx]02-关联交易等事项统计表-纺织公司-2内部关联交易</v>
      </c>
      <c r="B940" s="11">
        <v>937</v>
      </c>
      <c r="C940" s="120" t="str">
        <f t="shared" si="80"/>
        <v>3级-3级</v>
      </c>
      <c r="D940" s="120" t="s">
        <v>33</v>
      </c>
      <c r="E940" s="120" t="s">
        <v>117</v>
      </c>
      <c r="F940" s="120" t="s">
        <v>33</v>
      </c>
      <c r="G940" s="120" t="s">
        <v>98</v>
      </c>
      <c r="H940" s="122" t="s">
        <v>144</v>
      </c>
      <c r="I940" s="122"/>
      <c r="J940" s="124">
        <v>2677.88</v>
      </c>
      <c r="K940" s="122"/>
      <c r="L940" s="122"/>
      <c r="M940" s="124"/>
      <c r="N940" s="125"/>
      <c r="O940" s="126"/>
      <c r="P940" s="124"/>
      <c r="Q940" s="21"/>
      <c r="R940" s="21"/>
      <c r="S940" s="22"/>
      <c r="T940" s="21"/>
      <c r="U940" s="21"/>
      <c r="V940" s="22"/>
      <c r="W940" s="23"/>
      <c r="X940" s="23"/>
      <c r="Y940" s="24"/>
      <c r="Z940" s="25">
        <f t="shared" si="82"/>
        <v>2677.88</v>
      </c>
      <c r="AA940" s="25">
        <f t="shared" si="83"/>
        <v>0</v>
      </c>
      <c r="AB940" s="26"/>
      <c r="AC940" s="26"/>
      <c r="AD940" s="26"/>
      <c r="AE940" s="26"/>
      <c r="AF940" s="27"/>
      <c r="AG940" s="26"/>
      <c r="AH940" s="26"/>
      <c r="AI940" s="26"/>
      <c r="AJ940" s="26"/>
      <c r="AK940" s="26"/>
      <c r="AL940" s="26"/>
    </row>
    <row r="941" spans="1:38" ht="14" x14ac:dyDescent="0.25">
      <c r="A941" s="174" t="str">
        <f t="shared" si="81"/>
        <v>[提取结果.xlsx]02-关联交易等事项统计表-纺织公司-2内部关联交易</v>
      </c>
      <c r="B941" s="11">
        <v>938</v>
      </c>
      <c r="C941" s="120" t="str">
        <f t="shared" si="80"/>
        <v>3级-3级</v>
      </c>
      <c r="D941" s="120" t="s">
        <v>33</v>
      </c>
      <c r="E941" s="120" t="s">
        <v>117</v>
      </c>
      <c r="F941" s="120" t="s">
        <v>33</v>
      </c>
      <c r="G941" s="120" t="s">
        <v>81</v>
      </c>
      <c r="H941" s="122" t="s">
        <v>144</v>
      </c>
      <c r="I941" s="122"/>
      <c r="J941" s="124">
        <v>4386.7299999999996</v>
      </c>
      <c r="K941" s="122"/>
      <c r="L941" s="122"/>
      <c r="M941" s="124"/>
      <c r="N941" s="125"/>
      <c r="O941" s="125"/>
      <c r="P941" s="124"/>
      <c r="Q941" s="21"/>
      <c r="R941" s="21"/>
      <c r="S941" s="22"/>
      <c r="T941" s="21"/>
      <c r="U941" s="21"/>
      <c r="V941" s="22"/>
      <c r="W941" s="23"/>
      <c r="X941" s="23"/>
      <c r="Y941" s="24"/>
      <c r="Z941" s="25">
        <f t="shared" si="82"/>
        <v>4386.7299999999996</v>
      </c>
      <c r="AA941" s="25">
        <f t="shared" si="83"/>
        <v>0</v>
      </c>
      <c r="AB941" s="26"/>
      <c r="AC941" s="26"/>
      <c r="AD941" s="26"/>
      <c r="AE941" s="26"/>
      <c r="AF941" s="27"/>
      <c r="AG941" s="26"/>
      <c r="AH941" s="26"/>
      <c r="AI941" s="26"/>
      <c r="AJ941" s="26"/>
      <c r="AK941" s="26"/>
      <c r="AL941" s="26"/>
    </row>
    <row r="942" spans="1:38" ht="14" x14ac:dyDescent="0.25">
      <c r="A942" s="174" t="str">
        <f t="shared" si="81"/>
        <v>[提取结果.xlsx]02-关联交易等事项统计表-纺织公司-2内部关联交易</v>
      </c>
      <c r="B942" s="11">
        <v>939</v>
      </c>
      <c r="C942" s="120" t="str">
        <f t="shared" si="80"/>
        <v>3级-3级</v>
      </c>
      <c r="D942" s="120" t="s">
        <v>33</v>
      </c>
      <c r="E942" s="120" t="s">
        <v>117</v>
      </c>
      <c r="F942" s="120" t="s">
        <v>33</v>
      </c>
      <c r="G942" s="120" t="s">
        <v>298</v>
      </c>
      <c r="H942" s="122" t="s">
        <v>144</v>
      </c>
      <c r="I942" s="122"/>
      <c r="J942" s="124">
        <v>19469.03</v>
      </c>
      <c r="K942" s="122"/>
      <c r="L942" s="122"/>
      <c r="M942" s="124"/>
      <c r="N942" s="125"/>
      <c r="O942" s="125"/>
      <c r="P942" s="124"/>
      <c r="Q942" s="21"/>
      <c r="R942" s="21"/>
      <c r="S942" s="22"/>
      <c r="T942" s="21"/>
      <c r="U942" s="21"/>
      <c r="V942" s="22"/>
      <c r="W942" s="23"/>
      <c r="X942" s="23"/>
      <c r="Y942" s="24"/>
      <c r="Z942" s="25">
        <f t="shared" si="82"/>
        <v>19469.03</v>
      </c>
      <c r="AA942" s="25">
        <f t="shared" si="83"/>
        <v>0</v>
      </c>
      <c r="AB942" s="26"/>
      <c r="AC942" s="26"/>
      <c r="AD942" s="26"/>
      <c r="AE942" s="26"/>
      <c r="AF942" s="27"/>
      <c r="AG942" s="26"/>
      <c r="AH942" s="26"/>
      <c r="AI942" s="26"/>
      <c r="AJ942" s="26"/>
      <c r="AK942" s="26"/>
      <c r="AL942" s="26"/>
    </row>
    <row r="943" spans="1:38" ht="14" x14ac:dyDescent="0.25">
      <c r="A943" s="174" t="str">
        <f t="shared" si="81"/>
        <v>[提取结果.xlsx]02-关联交易等事项统计表-纺织公司-2内部关联交易</v>
      </c>
      <c r="B943" s="11">
        <v>940</v>
      </c>
      <c r="C943" s="120" t="str">
        <f t="shared" si="80"/>
        <v>3级-3级</v>
      </c>
      <c r="D943" s="120" t="s">
        <v>33</v>
      </c>
      <c r="E943" s="120" t="s">
        <v>117</v>
      </c>
      <c r="F943" s="120" t="s">
        <v>33</v>
      </c>
      <c r="G943" s="120" t="s">
        <v>533</v>
      </c>
      <c r="H943" s="122" t="s">
        <v>144</v>
      </c>
      <c r="I943" s="122"/>
      <c r="J943" s="124">
        <v>706.19</v>
      </c>
      <c r="K943" s="122"/>
      <c r="L943" s="122"/>
      <c r="M943" s="124"/>
      <c r="N943" s="125"/>
      <c r="O943" s="125"/>
      <c r="P943" s="124"/>
      <c r="Q943" s="21"/>
      <c r="R943" s="21"/>
      <c r="S943" s="22"/>
      <c r="T943" s="21"/>
      <c r="U943" s="21"/>
      <c r="V943" s="22"/>
      <c r="W943" s="23"/>
      <c r="X943" s="23"/>
      <c r="Y943" s="24"/>
      <c r="Z943" s="25">
        <f t="shared" si="82"/>
        <v>706.19</v>
      </c>
      <c r="AA943" s="25">
        <f t="shared" si="83"/>
        <v>0</v>
      </c>
      <c r="AB943" s="26"/>
      <c r="AC943" s="26"/>
      <c r="AD943" s="26"/>
      <c r="AE943" s="26"/>
      <c r="AF943" s="27"/>
      <c r="AG943" s="26"/>
      <c r="AH943" s="26"/>
      <c r="AI943" s="26"/>
      <c r="AJ943" s="26"/>
      <c r="AK943" s="26"/>
      <c r="AL943" s="26"/>
    </row>
    <row r="944" spans="1:38" ht="14" x14ac:dyDescent="0.25">
      <c r="A944" s="174" t="str">
        <f t="shared" si="81"/>
        <v>[提取结果.xlsx]02-关联交易等事项统计表-纺织公司-2内部关联交易</v>
      </c>
      <c r="B944" s="11">
        <v>941</v>
      </c>
      <c r="C944" s="120" t="str">
        <f t="shared" si="80"/>
        <v>3级-3级</v>
      </c>
      <c r="D944" s="120" t="s">
        <v>33</v>
      </c>
      <c r="E944" s="120" t="s">
        <v>117</v>
      </c>
      <c r="F944" s="120" t="s">
        <v>33</v>
      </c>
      <c r="G944" s="120" t="s">
        <v>161</v>
      </c>
      <c r="H944" s="122" t="s">
        <v>144</v>
      </c>
      <c r="I944" s="122"/>
      <c r="J944" s="124">
        <v>720.35</v>
      </c>
      <c r="K944" s="122"/>
      <c r="L944" s="122"/>
      <c r="M944" s="124"/>
      <c r="N944" s="125"/>
      <c r="O944" s="125"/>
      <c r="P944" s="124"/>
      <c r="Q944" s="21"/>
      <c r="R944" s="21"/>
      <c r="S944" s="22"/>
      <c r="T944" s="21"/>
      <c r="U944" s="21"/>
      <c r="V944" s="22"/>
      <c r="W944" s="23"/>
      <c r="X944" s="23"/>
      <c r="Y944" s="24"/>
      <c r="Z944" s="25">
        <f t="shared" si="82"/>
        <v>720.35</v>
      </c>
      <c r="AA944" s="25">
        <f t="shared" si="83"/>
        <v>0</v>
      </c>
      <c r="AB944" s="26"/>
      <c r="AC944" s="26"/>
      <c r="AD944" s="26"/>
      <c r="AE944" s="26"/>
      <c r="AF944" s="27"/>
      <c r="AG944" s="26"/>
      <c r="AH944" s="26"/>
      <c r="AI944" s="26"/>
      <c r="AJ944" s="26"/>
      <c r="AK944" s="26"/>
      <c r="AL944" s="26"/>
    </row>
    <row r="945" spans="1:38" ht="14" x14ac:dyDescent="0.25">
      <c r="A945" s="174" t="str">
        <f t="shared" si="81"/>
        <v>[提取结果.xlsx]02-关联交易等事项统计表-纺织公司-2内部关联交易</v>
      </c>
      <c r="B945" s="11">
        <v>942</v>
      </c>
      <c r="C945" s="120" t="str">
        <f t="shared" si="80"/>
        <v>3级-3级</v>
      </c>
      <c r="D945" s="120" t="s">
        <v>33</v>
      </c>
      <c r="E945" s="120" t="s">
        <v>117</v>
      </c>
      <c r="F945" s="120" t="s">
        <v>33</v>
      </c>
      <c r="G945" s="120" t="s">
        <v>231</v>
      </c>
      <c r="H945" s="122" t="s">
        <v>144</v>
      </c>
      <c r="I945" s="122"/>
      <c r="J945" s="124">
        <v>1633.6</v>
      </c>
      <c r="K945" s="122"/>
      <c r="L945" s="122"/>
      <c r="M945" s="124"/>
      <c r="N945" s="125"/>
      <c r="O945" s="125"/>
      <c r="P945" s="124"/>
      <c r="Q945" s="21"/>
      <c r="R945" s="21"/>
      <c r="S945" s="22"/>
      <c r="T945" s="21"/>
      <c r="U945" s="21"/>
      <c r="V945" s="22"/>
      <c r="W945" s="23"/>
      <c r="X945" s="23"/>
      <c r="Y945" s="24"/>
      <c r="Z945" s="25">
        <f t="shared" si="82"/>
        <v>1633.6</v>
      </c>
      <c r="AA945" s="25">
        <f t="shared" si="83"/>
        <v>0</v>
      </c>
      <c r="AB945" s="26"/>
      <c r="AC945" s="26"/>
      <c r="AD945" s="26"/>
      <c r="AE945" s="26"/>
      <c r="AF945" s="27"/>
      <c r="AG945" s="26"/>
      <c r="AH945" s="26"/>
      <c r="AI945" s="26"/>
      <c r="AJ945" s="26"/>
      <c r="AK945" s="26"/>
      <c r="AL945" s="26"/>
    </row>
    <row r="946" spans="1:38" ht="14" x14ac:dyDescent="0.25">
      <c r="A946" s="174" t="str">
        <f t="shared" si="81"/>
        <v>[提取结果.xlsx]02-关联交易等事项统计表-纺织公司-2内部关联交易</v>
      </c>
      <c r="B946" s="11">
        <v>943</v>
      </c>
      <c r="C946" s="120" t="str">
        <f t="shared" si="80"/>
        <v>3级-3级</v>
      </c>
      <c r="D946" s="120" t="s">
        <v>33</v>
      </c>
      <c r="E946" s="120" t="s">
        <v>117</v>
      </c>
      <c r="F946" s="120" t="s">
        <v>33</v>
      </c>
      <c r="G946" s="120" t="s">
        <v>498</v>
      </c>
      <c r="H946" s="122" t="s">
        <v>144</v>
      </c>
      <c r="I946" s="122"/>
      <c r="J946" s="124">
        <v>48.67</v>
      </c>
      <c r="K946" s="122"/>
      <c r="L946" s="122"/>
      <c r="M946" s="124"/>
      <c r="N946" s="125"/>
      <c r="O946" s="125"/>
      <c r="P946" s="124"/>
      <c r="Q946" s="21"/>
      <c r="R946" s="21"/>
      <c r="S946" s="22"/>
      <c r="T946" s="21"/>
      <c r="U946" s="21"/>
      <c r="V946" s="22"/>
      <c r="W946" s="23"/>
      <c r="X946" s="23"/>
      <c r="Y946" s="24"/>
      <c r="Z946" s="25">
        <f t="shared" si="82"/>
        <v>48.67</v>
      </c>
      <c r="AA946" s="25">
        <f t="shared" si="83"/>
        <v>0</v>
      </c>
      <c r="AB946" s="26"/>
      <c r="AC946" s="26"/>
      <c r="AD946" s="26"/>
      <c r="AE946" s="26"/>
      <c r="AF946" s="27"/>
      <c r="AG946" s="26"/>
      <c r="AH946" s="26"/>
      <c r="AI946" s="26"/>
      <c r="AJ946" s="26"/>
      <c r="AK946" s="26"/>
      <c r="AL946" s="26"/>
    </row>
    <row r="947" spans="1:38" ht="14" x14ac:dyDescent="0.25">
      <c r="A947" s="174" t="str">
        <f t="shared" si="81"/>
        <v>[提取结果.xlsx]02-关联交易等事项统计表-纺织公司-2内部关联交易</v>
      </c>
      <c r="B947" s="11">
        <v>944</v>
      </c>
      <c r="C947" s="120" t="str">
        <f t="shared" si="80"/>
        <v>3级-3级</v>
      </c>
      <c r="D947" s="120" t="s">
        <v>33</v>
      </c>
      <c r="E947" s="120" t="s">
        <v>117</v>
      </c>
      <c r="F947" s="120" t="s">
        <v>33</v>
      </c>
      <c r="G947" s="120" t="s">
        <v>159</v>
      </c>
      <c r="H947" s="122" t="s">
        <v>144</v>
      </c>
      <c r="I947" s="122"/>
      <c r="J947" s="124">
        <v>558.4</v>
      </c>
      <c r="K947" s="122"/>
      <c r="L947" s="122"/>
      <c r="M947" s="124"/>
      <c r="N947" s="125"/>
      <c r="O947" s="125"/>
      <c r="P947" s="124"/>
      <c r="Q947" s="21"/>
      <c r="R947" s="21"/>
      <c r="S947" s="22"/>
      <c r="T947" s="21"/>
      <c r="U947" s="21"/>
      <c r="V947" s="22"/>
      <c r="W947" s="23"/>
      <c r="X947" s="23"/>
      <c r="Y947" s="24"/>
      <c r="Z947" s="25">
        <f t="shared" si="82"/>
        <v>558.4</v>
      </c>
      <c r="AA947" s="25">
        <f t="shared" si="83"/>
        <v>0</v>
      </c>
      <c r="AB947" s="26"/>
      <c r="AC947" s="26"/>
      <c r="AD947" s="26"/>
      <c r="AE947" s="26"/>
      <c r="AF947" s="27"/>
      <c r="AG947" s="26"/>
      <c r="AH947" s="26"/>
      <c r="AI947" s="26"/>
      <c r="AJ947" s="26"/>
      <c r="AK947" s="26"/>
      <c r="AL947" s="26"/>
    </row>
    <row r="948" spans="1:38" ht="14" x14ac:dyDescent="0.25">
      <c r="A948" s="174" t="str">
        <f t="shared" si="81"/>
        <v>[提取结果.xlsx]02-关联交易等事项统计表-纺织公司-2内部关联交易</v>
      </c>
      <c r="B948" s="11">
        <v>945</v>
      </c>
      <c r="C948" s="120" t="str">
        <f t="shared" si="80"/>
        <v>3级-3级</v>
      </c>
      <c r="D948" s="120" t="s">
        <v>33</v>
      </c>
      <c r="E948" s="120" t="s">
        <v>117</v>
      </c>
      <c r="F948" s="120" t="s">
        <v>33</v>
      </c>
      <c r="G948" s="120" t="s">
        <v>337</v>
      </c>
      <c r="H948" s="122" t="s">
        <v>144</v>
      </c>
      <c r="I948" s="122"/>
      <c r="J948" s="124">
        <v>9.73</v>
      </c>
      <c r="K948" s="122"/>
      <c r="L948" s="122"/>
      <c r="M948" s="124"/>
      <c r="N948" s="125"/>
      <c r="O948" s="125"/>
      <c r="P948" s="124"/>
      <c r="Q948" s="21"/>
      <c r="R948" s="21"/>
      <c r="S948" s="22"/>
      <c r="T948" s="21"/>
      <c r="U948" s="21"/>
      <c r="V948" s="22"/>
      <c r="W948" s="23"/>
      <c r="X948" s="23"/>
      <c r="Y948" s="24"/>
      <c r="Z948" s="25">
        <f t="shared" si="82"/>
        <v>9.73</v>
      </c>
      <c r="AA948" s="25">
        <f t="shared" si="83"/>
        <v>0</v>
      </c>
      <c r="AB948" s="26"/>
      <c r="AC948" s="26"/>
      <c r="AD948" s="26"/>
      <c r="AE948" s="26"/>
      <c r="AF948" s="27"/>
      <c r="AG948" s="26"/>
      <c r="AH948" s="26"/>
      <c r="AI948" s="26"/>
      <c r="AJ948" s="26"/>
      <c r="AK948" s="26"/>
      <c r="AL948" s="26"/>
    </row>
    <row r="949" spans="1:38" ht="14" x14ac:dyDescent="0.25">
      <c r="A949" s="174" t="str">
        <f t="shared" si="81"/>
        <v>[提取结果.xlsx]02-关联交易等事项统计表-纺织公司-2内部关联交易</v>
      </c>
      <c r="B949" s="11">
        <v>946</v>
      </c>
      <c r="C949" s="120" t="str">
        <f t="shared" si="80"/>
        <v>3级-3级</v>
      </c>
      <c r="D949" s="120" t="s">
        <v>33</v>
      </c>
      <c r="E949" s="120" t="s">
        <v>117</v>
      </c>
      <c r="F949" s="120" t="s">
        <v>33</v>
      </c>
      <c r="G949" s="120" t="s">
        <v>211</v>
      </c>
      <c r="H949" s="122" t="s">
        <v>144</v>
      </c>
      <c r="I949" s="122"/>
      <c r="J949" s="124">
        <v>4090.27</v>
      </c>
      <c r="K949" s="122"/>
      <c r="L949" s="122"/>
      <c r="M949" s="124"/>
      <c r="N949" s="125"/>
      <c r="O949" s="125"/>
      <c r="P949" s="124"/>
      <c r="Q949" s="21"/>
      <c r="R949" s="21"/>
      <c r="S949" s="22"/>
      <c r="T949" s="21"/>
      <c r="U949" s="21"/>
      <c r="V949" s="22"/>
      <c r="W949" s="23"/>
      <c r="X949" s="23"/>
      <c r="Y949" s="24"/>
      <c r="Z949" s="25">
        <f t="shared" si="82"/>
        <v>4090.27</v>
      </c>
      <c r="AA949" s="25">
        <f t="shared" si="83"/>
        <v>0</v>
      </c>
      <c r="AB949" s="26"/>
      <c r="AC949" s="26"/>
      <c r="AD949" s="26"/>
      <c r="AE949" s="26"/>
      <c r="AF949" s="27"/>
      <c r="AG949" s="26"/>
      <c r="AH949" s="26"/>
      <c r="AI949" s="26"/>
      <c r="AJ949" s="26"/>
      <c r="AK949" s="26"/>
      <c r="AL949" s="26"/>
    </row>
    <row r="950" spans="1:38" ht="14" x14ac:dyDescent="0.25">
      <c r="A950" s="174" t="str">
        <f t="shared" si="81"/>
        <v>[提取结果.xlsx]02-关联交易等事项统计表-纺织公司-2内部关联交易</v>
      </c>
      <c r="B950" s="11">
        <v>947</v>
      </c>
      <c r="C950" s="120" t="str">
        <f t="shared" si="80"/>
        <v>3级-3级</v>
      </c>
      <c r="D950" s="120" t="s">
        <v>33</v>
      </c>
      <c r="E950" s="120" t="s">
        <v>117</v>
      </c>
      <c r="F950" s="120" t="s">
        <v>33</v>
      </c>
      <c r="G950" s="120" t="s">
        <v>338</v>
      </c>
      <c r="H950" s="122" t="s">
        <v>144</v>
      </c>
      <c r="I950" s="122"/>
      <c r="J950" s="124">
        <v>14869.9</v>
      </c>
      <c r="K950" s="122"/>
      <c r="L950" s="122"/>
      <c r="M950" s="124"/>
      <c r="N950" s="125"/>
      <c r="O950" s="126"/>
      <c r="P950" s="124"/>
      <c r="Q950" s="21"/>
      <c r="R950" s="21"/>
      <c r="S950" s="22"/>
      <c r="T950" s="21"/>
      <c r="U950" s="21"/>
      <c r="V950" s="22"/>
      <c r="W950" s="23"/>
      <c r="X950" s="23"/>
      <c r="Y950" s="24"/>
      <c r="Z950" s="25">
        <f t="shared" si="82"/>
        <v>14869.9</v>
      </c>
      <c r="AA950" s="25">
        <f t="shared" si="83"/>
        <v>0</v>
      </c>
      <c r="AB950" s="26"/>
      <c r="AC950" s="26"/>
      <c r="AD950" s="26"/>
      <c r="AE950" s="26"/>
      <c r="AF950" s="27"/>
      <c r="AG950" s="26"/>
      <c r="AH950" s="26"/>
      <c r="AI950" s="26"/>
      <c r="AJ950" s="26"/>
      <c r="AK950" s="26"/>
      <c r="AL950" s="26"/>
    </row>
    <row r="951" spans="1:38" ht="14" x14ac:dyDescent="0.25">
      <c r="A951" s="174" t="str">
        <f t="shared" si="81"/>
        <v>[提取结果.xlsx]02-关联交易等事项统计表-纺织公司-2内部关联交易</v>
      </c>
      <c r="B951" s="11">
        <v>948</v>
      </c>
      <c r="C951" s="120" t="str">
        <f t="shared" si="80"/>
        <v>3级-3级</v>
      </c>
      <c r="D951" s="120" t="s">
        <v>33</v>
      </c>
      <c r="E951" s="120" t="s">
        <v>117</v>
      </c>
      <c r="F951" s="120" t="s">
        <v>33</v>
      </c>
      <c r="G951" s="120" t="s">
        <v>524</v>
      </c>
      <c r="H951" s="122" t="s">
        <v>144</v>
      </c>
      <c r="I951" s="122"/>
      <c r="J951" s="124">
        <v>920.35</v>
      </c>
      <c r="K951" s="122"/>
      <c r="L951" s="122"/>
      <c r="M951" s="124"/>
      <c r="N951" s="125"/>
      <c r="O951" s="126"/>
      <c r="P951" s="124"/>
      <c r="Q951" s="21"/>
      <c r="R951" s="21"/>
      <c r="S951" s="22"/>
      <c r="T951" s="21"/>
      <c r="U951" s="21"/>
      <c r="V951" s="22"/>
      <c r="W951" s="23"/>
      <c r="X951" s="23"/>
      <c r="Y951" s="24"/>
      <c r="Z951" s="25">
        <f t="shared" si="82"/>
        <v>920.35</v>
      </c>
      <c r="AA951" s="25">
        <f t="shared" si="83"/>
        <v>0</v>
      </c>
      <c r="AB951" s="26"/>
      <c r="AC951" s="26"/>
      <c r="AD951" s="26"/>
      <c r="AE951" s="26"/>
      <c r="AF951" s="27"/>
      <c r="AG951" s="26"/>
      <c r="AH951" s="26"/>
      <c r="AI951" s="26"/>
      <c r="AJ951" s="26"/>
      <c r="AK951" s="26"/>
      <c r="AL951" s="26"/>
    </row>
    <row r="952" spans="1:38" ht="14" x14ac:dyDescent="0.25">
      <c r="A952" s="174" t="str">
        <f t="shared" si="81"/>
        <v>[提取结果.xlsx]02-关联交易等事项统计表-纺织公司-2内部关联交易</v>
      </c>
      <c r="B952" s="11">
        <v>949</v>
      </c>
      <c r="C952" s="120" t="str">
        <f t="shared" si="80"/>
        <v>3级-3级</v>
      </c>
      <c r="D952" s="120" t="s">
        <v>33</v>
      </c>
      <c r="E952" s="120" t="s">
        <v>117</v>
      </c>
      <c r="F952" s="120" t="s">
        <v>33</v>
      </c>
      <c r="G952" s="120" t="s">
        <v>146</v>
      </c>
      <c r="H952" s="122" t="s">
        <v>144</v>
      </c>
      <c r="I952" s="122"/>
      <c r="J952" s="124">
        <v>12238.06</v>
      </c>
      <c r="K952" s="122"/>
      <c r="L952" s="122"/>
      <c r="M952" s="124"/>
      <c r="N952" s="125"/>
      <c r="O952" s="125"/>
      <c r="P952" s="124"/>
      <c r="Q952" s="21"/>
      <c r="R952" s="21"/>
      <c r="S952" s="22"/>
      <c r="T952" s="21"/>
      <c r="U952" s="21"/>
      <c r="V952" s="22"/>
      <c r="W952" s="23"/>
      <c r="X952" s="23"/>
      <c r="Y952" s="24"/>
      <c r="Z952" s="25">
        <f t="shared" si="82"/>
        <v>12238.06</v>
      </c>
      <c r="AA952" s="25">
        <f t="shared" si="83"/>
        <v>0</v>
      </c>
      <c r="AB952" s="26"/>
      <c r="AC952" s="26"/>
      <c r="AD952" s="26"/>
      <c r="AE952" s="26"/>
      <c r="AF952" s="27"/>
      <c r="AG952" s="26"/>
      <c r="AH952" s="26"/>
      <c r="AI952" s="26"/>
      <c r="AJ952" s="26"/>
      <c r="AK952" s="26"/>
      <c r="AL952" s="26"/>
    </row>
    <row r="953" spans="1:38" ht="14" x14ac:dyDescent="0.25">
      <c r="A953" s="174" t="str">
        <f t="shared" si="81"/>
        <v>[提取结果.xlsx]02-关联交易等事项统计表-纺织公司-2内部关联交易</v>
      </c>
      <c r="B953" s="11">
        <v>950</v>
      </c>
      <c r="C953" s="120" t="str">
        <f t="shared" si="80"/>
        <v>3级-3级</v>
      </c>
      <c r="D953" s="120" t="s">
        <v>33</v>
      </c>
      <c r="E953" s="120" t="s">
        <v>117</v>
      </c>
      <c r="F953" s="120" t="s">
        <v>33</v>
      </c>
      <c r="G953" s="120" t="s">
        <v>354</v>
      </c>
      <c r="H953" s="122" t="s">
        <v>144</v>
      </c>
      <c r="I953" s="122"/>
      <c r="J953" s="124">
        <v>11522.13</v>
      </c>
      <c r="K953" s="122"/>
      <c r="L953" s="122"/>
      <c r="M953" s="124"/>
      <c r="N953" s="125"/>
      <c r="O953" s="125"/>
      <c r="P953" s="124"/>
      <c r="Q953" s="21"/>
      <c r="R953" s="21"/>
      <c r="S953" s="22"/>
      <c r="T953" s="21"/>
      <c r="U953" s="21"/>
      <c r="V953" s="22"/>
      <c r="W953" s="23"/>
      <c r="X953" s="23"/>
      <c r="Y953" s="24"/>
      <c r="Z953" s="25">
        <f t="shared" si="82"/>
        <v>11522.13</v>
      </c>
      <c r="AA953" s="25">
        <f t="shared" si="83"/>
        <v>0</v>
      </c>
      <c r="AB953" s="26"/>
      <c r="AC953" s="26"/>
      <c r="AD953" s="26"/>
      <c r="AE953" s="26"/>
      <c r="AF953" s="27"/>
      <c r="AG953" s="26"/>
      <c r="AH953" s="26"/>
      <c r="AI953" s="26"/>
      <c r="AJ953" s="26"/>
      <c r="AK953" s="26"/>
      <c r="AL953" s="26"/>
    </row>
    <row r="954" spans="1:38" ht="14" x14ac:dyDescent="0.25">
      <c r="A954" s="174" t="str">
        <f t="shared" si="81"/>
        <v>[提取结果.xlsx]02-关联交易等事项统计表-纺织公司-2内部关联交易</v>
      </c>
      <c r="B954" s="11">
        <v>951</v>
      </c>
      <c r="C954" s="120" t="str">
        <f t="shared" si="80"/>
        <v>3级-3级</v>
      </c>
      <c r="D954" s="120" t="s">
        <v>33</v>
      </c>
      <c r="E954" s="120" t="s">
        <v>117</v>
      </c>
      <c r="F954" s="120" t="s">
        <v>33</v>
      </c>
      <c r="G954" s="120" t="s">
        <v>345</v>
      </c>
      <c r="H954" s="122" t="s">
        <v>144</v>
      </c>
      <c r="I954" s="122"/>
      <c r="J954" s="124">
        <v>5376.99</v>
      </c>
      <c r="K954" s="122"/>
      <c r="L954" s="122"/>
      <c r="M954" s="124"/>
      <c r="N954" s="125"/>
      <c r="O954" s="125"/>
      <c r="P954" s="124"/>
      <c r="Q954" s="21"/>
      <c r="R954" s="21"/>
      <c r="S954" s="22"/>
      <c r="T954" s="21"/>
      <c r="U954" s="21"/>
      <c r="V954" s="22"/>
      <c r="W954" s="23"/>
      <c r="X954" s="23"/>
      <c r="Y954" s="24"/>
      <c r="Z954" s="25">
        <f t="shared" si="82"/>
        <v>5376.99</v>
      </c>
      <c r="AA954" s="25">
        <f t="shared" si="83"/>
        <v>0</v>
      </c>
      <c r="AB954" s="26"/>
      <c r="AC954" s="26"/>
      <c r="AD954" s="26"/>
      <c r="AE954" s="26"/>
      <c r="AF954" s="27"/>
      <c r="AG954" s="26"/>
      <c r="AH954" s="26"/>
      <c r="AI954" s="26"/>
      <c r="AJ954" s="26"/>
      <c r="AK954" s="26"/>
      <c r="AL954" s="26"/>
    </row>
    <row r="955" spans="1:38" ht="14" x14ac:dyDescent="0.25">
      <c r="A955" s="174" t="str">
        <f t="shared" si="81"/>
        <v>[提取结果.xlsx]02-关联交易等事项统计表-纺织公司-2内部关联交易</v>
      </c>
      <c r="B955" s="11">
        <v>952</v>
      </c>
      <c r="C955" s="120" t="str">
        <f t="shared" si="80"/>
        <v>3级-3级</v>
      </c>
      <c r="D955" s="120" t="s">
        <v>33</v>
      </c>
      <c r="E955" s="120" t="s">
        <v>117</v>
      </c>
      <c r="F955" s="120" t="s">
        <v>33</v>
      </c>
      <c r="G955" s="120" t="s">
        <v>561</v>
      </c>
      <c r="H955" s="122" t="s">
        <v>144</v>
      </c>
      <c r="I955" s="122"/>
      <c r="J955" s="124">
        <v>672.56</v>
      </c>
      <c r="K955" s="122"/>
      <c r="L955" s="122"/>
      <c r="M955" s="124"/>
      <c r="N955" s="125"/>
      <c r="O955" s="125"/>
      <c r="P955" s="124"/>
      <c r="Q955" s="21"/>
      <c r="R955" s="21"/>
      <c r="S955" s="22"/>
      <c r="T955" s="21"/>
      <c r="U955" s="21"/>
      <c r="V955" s="22"/>
      <c r="W955" s="23"/>
      <c r="X955" s="23"/>
      <c r="Y955" s="24"/>
      <c r="Z955" s="25">
        <f t="shared" si="82"/>
        <v>672.56</v>
      </c>
      <c r="AA955" s="25">
        <f t="shared" si="83"/>
        <v>0</v>
      </c>
      <c r="AB955" s="26"/>
      <c r="AC955" s="26"/>
      <c r="AD955" s="26"/>
      <c r="AE955" s="26"/>
      <c r="AF955" s="27"/>
      <c r="AG955" s="26"/>
      <c r="AH955" s="26"/>
      <c r="AI955" s="26"/>
      <c r="AJ955" s="26"/>
      <c r="AK955" s="26"/>
      <c r="AL955" s="26"/>
    </row>
    <row r="956" spans="1:38" ht="14" x14ac:dyDescent="0.25">
      <c r="A956" s="174" t="str">
        <f t="shared" si="81"/>
        <v>[提取结果.xlsx]02-关联交易等事项统计表-纺织公司-2内部关联交易</v>
      </c>
      <c r="B956" s="11">
        <v>953</v>
      </c>
      <c r="C956" s="120" t="str">
        <f t="shared" si="80"/>
        <v>3级-3级</v>
      </c>
      <c r="D956" s="120" t="s">
        <v>33</v>
      </c>
      <c r="E956" s="120" t="s">
        <v>117</v>
      </c>
      <c r="F956" s="120" t="s">
        <v>33</v>
      </c>
      <c r="G956" s="120" t="s">
        <v>114</v>
      </c>
      <c r="H956" s="122" t="s">
        <v>144</v>
      </c>
      <c r="I956" s="122"/>
      <c r="J956" s="124">
        <v>3438.06</v>
      </c>
      <c r="K956" s="122"/>
      <c r="L956" s="122"/>
      <c r="M956" s="124"/>
      <c r="N956" s="125"/>
      <c r="O956" s="125"/>
      <c r="P956" s="124"/>
      <c r="Q956" s="21"/>
      <c r="R956" s="21"/>
      <c r="S956" s="22"/>
      <c r="T956" s="21"/>
      <c r="U956" s="21"/>
      <c r="V956" s="22"/>
      <c r="W956" s="23"/>
      <c r="X956" s="23"/>
      <c r="Y956" s="24"/>
      <c r="Z956" s="25">
        <f t="shared" si="82"/>
        <v>3438.06</v>
      </c>
      <c r="AA956" s="25">
        <f t="shared" si="83"/>
        <v>0</v>
      </c>
      <c r="AB956" s="26"/>
      <c r="AC956" s="26"/>
      <c r="AD956" s="26"/>
      <c r="AE956" s="26"/>
      <c r="AF956" s="27"/>
      <c r="AG956" s="26"/>
      <c r="AH956" s="26"/>
      <c r="AI956" s="26"/>
      <c r="AJ956" s="26"/>
      <c r="AK956" s="26"/>
      <c r="AL956" s="26"/>
    </row>
    <row r="957" spans="1:38" ht="14" x14ac:dyDescent="0.25">
      <c r="A957" s="174" t="str">
        <f t="shared" si="81"/>
        <v>[提取结果.xlsx]02-关联交易等事项统计表-纺织公司-2内部关联交易</v>
      </c>
      <c r="B957" s="11">
        <v>954</v>
      </c>
      <c r="C957" s="120" t="str">
        <f t="shared" si="80"/>
        <v>3级-3级</v>
      </c>
      <c r="D957" s="120" t="s">
        <v>33</v>
      </c>
      <c r="E957" s="120" t="s">
        <v>117</v>
      </c>
      <c r="F957" s="120" t="s">
        <v>33</v>
      </c>
      <c r="G957" s="120" t="s">
        <v>65</v>
      </c>
      <c r="H957" s="122" t="s">
        <v>144</v>
      </c>
      <c r="I957" s="122"/>
      <c r="J957" s="124">
        <v>58.41</v>
      </c>
      <c r="K957" s="122"/>
      <c r="L957" s="122"/>
      <c r="M957" s="124"/>
      <c r="N957" s="125"/>
      <c r="O957" s="125"/>
      <c r="P957" s="124"/>
      <c r="Q957" s="21"/>
      <c r="R957" s="21"/>
      <c r="S957" s="22"/>
      <c r="T957" s="21"/>
      <c r="U957" s="21"/>
      <c r="V957" s="22"/>
      <c r="W957" s="23"/>
      <c r="X957" s="23"/>
      <c r="Y957" s="24"/>
      <c r="Z957" s="25">
        <f t="shared" si="82"/>
        <v>58.41</v>
      </c>
      <c r="AA957" s="25">
        <f t="shared" si="83"/>
        <v>0</v>
      </c>
      <c r="AB957" s="26"/>
      <c r="AC957" s="26"/>
      <c r="AD957" s="26"/>
      <c r="AE957" s="26"/>
      <c r="AF957" s="27"/>
      <c r="AG957" s="26"/>
      <c r="AH957" s="26"/>
      <c r="AI957" s="26"/>
      <c r="AJ957" s="26"/>
      <c r="AK957" s="26"/>
      <c r="AL957" s="26"/>
    </row>
    <row r="958" spans="1:38" ht="14" x14ac:dyDescent="0.25">
      <c r="A958" s="174" t="str">
        <f t="shared" si="81"/>
        <v>[提取结果.xlsx]02-关联交易等事项统计表-纺织公司-2内部关联交易</v>
      </c>
      <c r="B958" s="11">
        <v>955</v>
      </c>
      <c r="C958" s="120" t="str">
        <f t="shared" si="80"/>
        <v>3级-3级</v>
      </c>
      <c r="D958" s="120" t="s">
        <v>33</v>
      </c>
      <c r="E958" s="120" t="s">
        <v>117</v>
      </c>
      <c r="F958" s="120" t="s">
        <v>33</v>
      </c>
      <c r="G958" s="120" t="s">
        <v>34</v>
      </c>
      <c r="H958" s="122" t="s">
        <v>144</v>
      </c>
      <c r="I958" s="122"/>
      <c r="J958" s="124">
        <v>29.2</v>
      </c>
      <c r="K958" s="122"/>
      <c r="L958" s="122"/>
      <c r="M958" s="124"/>
      <c r="N958" s="125"/>
      <c r="O958" s="125"/>
      <c r="P958" s="124"/>
      <c r="Q958" s="21"/>
      <c r="R958" s="21"/>
      <c r="S958" s="22"/>
      <c r="T958" s="21"/>
      <c r="U958" s="21"/>
      <c r="V958" s="22"/>
      <c r="W958" s="23"/>
      <c r="X958" s="23"/>
      <c r="Y958" s="24"/>
      <c r="Z958" s="25">
        <f t="shared" si="82"/>
        <v>29.2</v>
      </c>
      <c r="AA958" s="25">
        <f t="shared" si="83"/>
        <v>0</v>
      </c>
      <c r="AB958" s="26"/>
      <c r="AC958" s="26"/>
      <c r="AD958" s="26"/>
      <c r="AE958" s="26"/>
      <c r="AF958" s="27"/>
      <c r="AG958" s="26"/>
      <c r="AH958" s="26"/>
      <c r="AI958" s="26"/>
      <c r="AJ958" s="26"/>
      <c r="AK958" s="26"/>
      <c r="AL958" s="26"/>
    </row>
    <row r="959" spans="1:38" ht="14" x14ac:dyDescent="0.25">
      <c r="A959" s="174" t="str">
        <f t="shared" si="81"/>
        <v>[提取结果.xlsx]02-关联交易等事项统计表-纺织公司-2内部关联交易</v>
      </c>
      <c r="B959" s="11">
        <v>956</v>
      </c>
      <c r="C959" s="120" t="str">
        <f t="shared" si="80"/>
        <v>3级-3级</v>
      </c>
      <c r="D959" s="120" t="s">
        <v>33</v>
      </c>
      <c r="E959" s="120" t="s">
        <v>117</v>
      </c>
      <c r="F959" s="120" t="s">
        <v>33</v>
      </c>
      <c r="G959" s="120" t="s">
        <v>127</v>
      </c>
      <c r="H959" s="122" t="s">
        <v>144</v>
      </c>
      <c r="I959" s="122"/>
      <c r="J959" s="124">
        <v>398.23</v>
      </c>
      <c r="K959" s="122"/>
      <c r="L959" s="122"/>
      <c r="M959" s="124"/>
      <c r="N959" s="125"/>
      <c r="O959" s="125"/>
      <c r="P959" s="124"/>
      <c r="Q959" s="21"/>
      <c r="R959" s="21"/>
      <c r="S959" s="22"/>
      <c r="T959" s="21"/>
      <c r="U959" s="21"/>
      <c r="V959" s="22"/>
      <c r="W959" s="23"/>
      <c r="X959" s="23"/>
      <c r="Y959" s="24"/>
      <c r="Z959" s="25">
        <f t="shared" si="82"/>
        <v>398.23</v>
      </c>
      <c r="AA959" s="25">
        <f t="shared" si="83"/>
        <v>0</v>
      </c>
      <c r="AB959" s="26"/>
      <c r="AC959" s="26"/>
      <c r="AD959" s="26"/>
      <c r="AE959" s="26"/>
      <c r="AF959" s="27"/>
      <c r="AG959" s="26"/>
      <c r="AH959" s="26"/>
      <c r="AI959" s="26"/>
      <c r="AJ959" s="26"/>
      <c r="AK959" s="26"/>
      <c r="AL959" s="26"/>
    </row>
    <row r="960" spans="1:38" ht="14" x14ac:dyDescent="0.25">
      <c r="A960" s="174" t="str">
        <f t="shared" si="81"/>
        <v>[提取结果.xlsx]02-关联交易等事项统计表-纺织公司-2内部关联交易</v>
      </c>
      <c r="B960" s="11">
        <v>957</v>
      </c>
      <c r="C960" s="120" t="str">
        <f t="shared" si="80"/>
        <v>3级-4级</v>
      </c>
      <c r="D960" s="120" t="s">
        <v>33</v>
      </c>
      <c r="E960" s="120" t="s">
        <v>117</v>
      </c>
      <c r="F960" s="120" t="s">
        <v>37</v>
      </c>
      <c r="G960" s="120" t="s">
        <v>38</v>
      </c>
      <c r="H960" s="122" t="s">
        <v>144</v>
      </c>
      <c r="I960" s="122"/>
      <c r="J960" s="124">
        <v>2654.87</v>
      </c>
      <c r="K960" s="122"/>
      <c r="L960" s="122"/>
      <c r="M960" s="124"/>
      <c r="N960" s="125"/>
      <c r="O960" s="125"/>
      <c r="P960" s="124"/>
      <c r="Q960" s="21"/>
      <c r="R960" s="21"/>
      <c r="S960" s="22"/>
      <c r="T960" s="21"/>
      <c r="U960" s="21"/>
      <c r="V960" s="22"/>
      <c r="W960" s="23"/>
      <c r="X960" s="23"/>
      <c r="Y960" s="24"/>
      <c r="Z960" s="25">
        <f t="shared" si="82"/>
        <v>2654.87</v>
      </c>
      <c r="AA960" s="25">
        <f t="shared" si="83"/>
        <v>0</v>
      </c>
      <c r="AB960" s="26"/>
      <c r="AC960" s="26"/>
      <c r="AD960" s="26"/>
      <c r="AE960" s="26"/>
      <c r="AF960" s="27"/>
      <c r="AG960" s="26"/>
      <c r="AH960" s="26"/>
      <c r="AI960" s="26"/>
      <c r="AJ960" s="26"/>
      <c r="AK960" s="26"/>
      <c r="AL960" s="26"/>
    </row>
    <row r="961" spans="1:38" ht="14" x14ac:dyDescent="0.25">
      <c r="A961" s="174" t="str">
        <f t="shared" si="81"/>
        <v>[提取结果.xlsx]02-关联交易等事项统计表-纺织公司-2内部关联交易</v>
      </c>
      <c r="B961" s="11">
        <v>958</v>
      </c>
      <c r="C961" s="120" t="str">
        <f t="shared" si="80"/>
        <v>3级-4级</v>
      </c>
      <c r="D961" s="120" t="s">
        <v>33</v>
      </c>
      <c r="E961" s="120" t="s">
        <v>117</v>
      </c>
      <c r="F961" s="120" t="s">
        <v>37</v>
      </c>
      <c r="G961" s="120" t="s">
        <v>66</v>
      </c>
      <c r="H961" s="122" t="s">
        <v>144</v>
      </c>
      <c r="I961" s="122"/>
      <c r="J961" s="124">
        <v>126.55</v>
      </c>
      <c r="K961" s="122"/>
      <c r="L961" s="122"/>
      <c r="M961" s="124"/>
      <c r="N961" s="125"/>
      <c r="O961" s="126"/>
      <c r="P961" s="124"/>
      <c r="Q961" s="21"/>
      <c r="R961" s="21"/>
      <c r="S961" s="22"/>
      <c r="T961" s="21"/>
      <c r="U961" s="21"/>
      <c r="V961" s="22"/>
      <c r="W961" s="23"/>
      <c r="X961" s="23"/>
      <c r="Y961" s="24"/>
      <c r="Z961" s="25">
        <f t="shared" si="82"/>
        <v>126.55</v>
      </c>
      <c r="AA961" s="25">
        <f t="shared" si="83"/>
        <v>0</v>
      </c>
      <c r="AB961" s="26"/>
      <c r="AC961" s="26"/>
      <c r="AD961" s="26"/>
      <c r="AE961" s="26"/>
      <c r="AF961" s="27"/>
      <c r="AG961" s="26"/>
      <c r="AH961" s="26"/>
      <c r="AI961" s="26"/>
      <c r="AJ961" s="26"/>
      <c r="AK961" s="26"/>
      <c r="AL961" s="26"/>
    </row>
    <row r="962" spans="1:38" ht="14" x14ac:dyDescent="0.25">
      <c r="A962" s="174" t="str">
        <f t="shared" si="81"/>
        <v>[提取结果.xlsx]02-关联交易等事项统计表-纺织公司-2内部关联交易</v>
      </c>
      <c r="B962" s="11">
        <v>959</v>
      </c>
      <c r="C962" s="120" t="str">
        <f t="shared" si="80"/>
        <v>3级-4级</v>
      </c>
      <c r="D962" s="120" t="s">
        <v>33</v>
      </c>
      <c r="E962" s="120" t="s">
        <v>117</v>
      </c>
      <c r="F962" s="120" t="s">
        <v>37</v>
      </c>
      <c r="G962" s="120" t="s">
        <v>42</v>
      </c>
      <c r="H962" s="122" t="s">
        <v>144</v>
      </c>
      <c r="I962" s="122"/>
      <c r="J962" s="124">
        <v>360.18</v>
      </c>
      <c r="K962" s="122"/>
      <c r="L962" s="122"/>
      <c r="M962" s="124"/>
      <c r="N962" s="125"/>
      <c r="O962" s="126"/>
      <c r="P962" s="124"/>
      <c r="Q962" s="21"/>
      <c r="R962" s="21"/>
      <c r="S962" s="22"/>
      <c r="T962" s="21"/>
      <c r="U962" s="21"/>
      <c r="V962" s="22"/>
      <c r="W962" s="23"/>
      <c r="X962" s="23"/>
      <c r="Y962" s="24"/>
      <c r="Z962" s="25">
        <f t="shared" si="82"/>
        <v>360.18</v>
      </c>
      <c r="AA962" s="25">
        <f t="shared" si="83"/>
        <v>0</v>
      </c>
      <c r="AB962" s="26"/>
      <c r="AC962" s="26"/>
      <c r="AD962" s="26"/>
      <c r="AE962" s="26"/>
      <c r="AF962" s="27"/>
      <c r="AG962" s="26"/>
      <c r="AH962" s="26"/>
      <c r="AI962" s="26"/>
      <c r="AJ962" s="26"/>
      <c r="AK962" s="26"/>
      <c r="AL962" s="26"/>
    </row>
    <row r="963" spans="1:38" ht="14" x14ac:dyDescent="0.25">
      <c r="A963" s="174" t="str">
        <f t="shared" si="81"/>
        <v>[提取结果.xlsx]02-关联交易等事项统计表-纺织公司-2内部关联交易</v>
      </c>
      <c r="B963" s="11">
        <v>960</v>
      </c>
      <c r="C963" s="120" t="str">
        <f t="shared" si="80"/>
        <v>3级-3级</v>
      </c>
      <c r="D963" s="120" t="s">
        <v>33</v>
      </c>
      <c r="E963" s="120" t="s">
        <v>117</v>
      </c>
      <c r="F963" s="120" t="s">
        <v>33</v>
      </c>
      <c r="G963" s="120" t="s">
        <v>160</v>
      </c>
      <c r="H963" s="122" t="s">
        <v>144</v>
      </c>
      <c r="I963" s="122"/>
      <c r="J963" s="124">
        <v>20318.53</v>
      </c>
      <c r="K963" s="122"/>
      <c r="L963" s="122"/>
      <c r="M963" s="124"/>
      <c r="N963" s="125"/>
      <c r="O963" s="125"/>
      <c r="P963" s="124"/>
      <c r="Q963" s="21"/>
      <c r="R963" s="21"/>
      <c r="S963" s="22"/>
      <c r="T963" s="21"/>
      <c r="U963" s="21"/>
      <c r="V963" s="22"/>
      <c r="W963" s="23"/>
      <c r="X963" s="23"/>
      <c r="Y963" s="24"/>
      <c r="Z963" s="25">
        <f t="shared" si="82"/>
        <v>20318.53</v>
      </c>
      <c r="AA963" s="25">
        <f t="shared" si="83"/>
        <v>0</v>
      </c>
      <c r="AB963" s="26"/>
      <c r="AC963" s="26"/>
      <c r="AD963" s="26"/>
      <c r="AE963" s="26"/>
      <c r="AF963" s="27"/>
      <c r="AG963" s="26"/>
      <c r="AH963" s="26"/>
      <c r="AI963" s="26"/>
      <c r="AJ963" s="26"/>
      <c r="AK963" s="26"/>
      <c r="AL963" s="26"/>
    </row>
    <row r="964" spans="1:38" ht="56" x14ac:dyDescent="0.25">
      <c r="A964" s="174" t="str">
        <f t="shared" si="81"/>
        <v>[提取结果.xlsx]02-关联交易等事项统计表-纺织公司-2内部关联交易</v>
      </c>
      <c r="B964" s="11">
        <v>961</v>
      </c>
      <c r="C964" s="120" t="str">
        <f t="shared" si="80"/>
        <v>3级-3级</v>
      </c>
      <c r="D964" s="120" t="s">
        <v>33</v>
      </c>
      <c r="E964" s="120" t="s">
        <v>117</v>
      </c>
      <c r="F964" s="120" t="s">
        <v>33</v>
      </c>
      <c r="G964" s="120" t="s">
        <v>160</v>
      </c>
      <c r="H964" s="122"/>
      <c r="I964" s="122"/>
      <c r="J964" s="124"/>
      <c r="K964" s="122" t="s">
        <v>68</v>
      </c>
      <c r="L964" s="121" t="s">
        <v>597</v>
      </c>
      <c r="M964" s="124">
        <v>11199.77</v>
      </c>
      <c r="N964" s="125"/>
      <c r="O964" s="125"/>
      <c r="P964" s="124"/>
      <c r="Q964" s="21"/>
      <c r="R964" s="21"/>
      <c r="S964" s="22"/>
      <c r="T964" s="21"/>
      <c r="U964" s="21"/>
      <c r="V964" s="22"/>
      <c r="W964" s="23"/>
      <c r="X964" s="23"/>
      <c r="Y964" s="24"/>
      <c r="Z964" s="25">
        <f t="shared" si="82"/>
        <v>0</v>
      </c>
      <c r="AA964" s="25">
        <f t="shared" si="83"/>
        <v>11199.77</v>
      </c>
      <c r="AB964" s="26"/>
      <c r="AC964" s="26"/>
      <c r="AD964" s="26"/>
      <c r="AE964" s="26"/>
      <c r="AF964" s="27"/>
      <c r="AG964" s="26"/>
      <c r="AH964" s="26"/>
      <c r="AI964" s="26"/>
      <c r="AJ964" s="26"/>
      <c r="AK964" s="26"/>
      <c r="AL964" s="26"/>
    </row>
    <row r="965" spans="1:38" ht="14" x14ac:dyDescent="0.25">
      <c r="A965" s="174" t="str">
        <f t="shared" si="81"/>
        <v>[提取结果.xlsx]02-关联交易等事项统计表-纺织公司-2内部关联交易</v>
      </c>
      <c r="B965" s="11">
        <v>962</v>
      </c>
      <c r="C965" s="120" t="str">
        <f t="shared" si="80"/>
        <v>3级-3级</v>
      </c>
      <c r="D965" s="120" t="s">
        <v>33</v>
      </c>
      <c r="E965" s="120" t="s">
        <v>117</v>
      </c>
      <c r="F965" s="120" t="s">
        <v>33</v>
      </c>
      <c r="G965" s="120" t="s">
        <v>345</v>
      </c>
      <c r="H965" s="122"/>
      <c r="I965" s="122"/>
      <c r="J965" s="124"/>
      <c r="K965" s="122" t="s">
        <v>68</v>
      </c>
      <c r="L965" s="122" t="s">
        <v>598</v>
      </c>
      <c r="M965" s="124">
        <v>255672.76</v>
      </c>
      <c r="N965" s="125"/>
      <c r="O965" s="125"/>
      <c r="P965" s="124"/>
      <c r="Q965" s="21"/>
      <c r="R965" s="21"/>
      <c r="S965" s="22"/>
      <c r="T965" s="21"/>
      <c r="U965" s="21"/>
      <c r="V965" s="22"/>
      <c r="W965" s="23"/>
      <c r="X965" s="23"/>
      <c r="Y965" s="24"/>
      <c r="Z965" s="25">
        <f t="shared" si="82"/>
        <v>0</v>
      </c>
      <c r="AA965" s="25">
        <f t="shared" si="83"/>
        <v>255672.76</v>
      </c>
      <c r="AB965" s="26"/>
      <c r="AC965" s="26"/>
      <c r="AD965" s="26"/>
      <c r="AE965" s="26"/>
      <c r="AF965" s="27"/>
      <c r="AG965" s="26"/>
      <c r="AH965" s="26"/>
      <c r="AI965" s="26"/>
      <c r="AJ965" s="26"/>
      <c r="AK965" s="26"/>
      <c r="AL965" s="26"/>
    </row>
    <row r="966" spans="1:38" ht="14" x14ac:dyDescent="0.25">
      <c r="A966" s="174" t="str">
        <f t="shared" si="81"/>
        <v>[提取结果.xlsx]02-关联交易等事项统计表-纺织公司-2内部关联交易</v>
      </c>
      <c r="B966" s="11">
        <v>963</v>
      </c>
      <c r="C966" s="120" t="str">
        <f t="shared" si="80"/>
        <v>3级-2级</v>
      </c>
      <c r="D966" s="120" t="s">
        <v>33</v>
      </c>
      <c r="E966" s="120" t="s">
        <v>117</v>
      </c>
      <c r="F966" s="120" t="s">
        <v>29</v>
      </c>
      <c r="G966" s="120" t="s">
        <v>55</v>
      </c>
      <c r="H966" s="122"/>
      <c r="I966" s="122"/>
      <c r="J966" s="124"/>
      <c r="K966" s="122" t="s">
        <v>60</v>
      </c>
      <c r="L966" s="122" t="s">
        <v>599</v>
      </c>
      <c r="M966" s="124">
        <v>3610608.75</v>
      </c>
      <c r="N966" s="125"/>
      <c r="O966" s="125"/>
      <c r="P966" s="124"/>
      <c r="Q966" s="21"/>
      <c r="R966" s="21"/>
      <c r="S966" s="22"/>
      <c r="T966" s="21"/>
      <c r="U966" s="21"/>
      <c r="V966" s="22"/>
      <c r="W966" s="23"/>
      <c r="X966" s="23"/>
      <c r="Y966" s="24"/>
      <c r="Z966" s="25">
        <f t="shared" si="82"/>
        <v>0</v>
      </c>
      <c r="AA966" s="25">
        <f t="shared" si="83"/>
        <v>3610608.75</v>
      </c>
      <c r="AB966" s="26"/>
      <c r="AC966" s="26"/>
      <c r="AD966" s="26"/>
      <c r="AE966" s="26"/>
      <c r="AF966" s="27"/>
      <c r="AG966" s="26"/>
      <c r="AH966" s="26"/>
      <c r="AI966" s="26"/>
      <c r="AJ966" s="26"/>
      <c r="AK966" s="26"/>
      <c r="AL966" s="26"/>
    </row>
    <row r="967" spans="1:38" ht="14" x14ac:dyDescent="0.25">
      <c r="A967" s="174" t="str">
        <f t="shared" si="81"/>
        <v>[提取结果.xlsx]02-关联交易等事项统计表-纺织公司-2内部关联交易</v>
      </c>
      <c r="B967" s="11">
        <v>964</v>
      </c>
      <c r="C967" s="120" t="str">
        <f t="shared" si="80"/>
        <v>3级-2级</v>
      </c>
      <c r="D967" s="120" t="s">
        <v>33</v>
      </c>
      <c r="E967" s="120" t="s">
        <v>117</v>
      </c>
      <c r="F967" s="120" t="s">
        <v>29</v>
      </c>
      <c r="G967" s="120" t="s">
        <v>55</v>
      </c>
      <c r="H967" s="122"/>
      <c r="I967" s="122"/>
      <c r="J967" s="124"/>
      <c r="K967" s="122" t="s">
        <v>68</v>
      </c>
      <c r="L967" s="122" t="s">
        <v>600</v>
      </c>
      <c r="M967" s="124">
        <v>261266.9</v>
      </c>
      <c r="N967" s="125"/>
      <c r="O967" s="125"/>
      <c r="P967" s="124"/>
      <c r="Q967" s="21"/>
      <c r="R967" s="21"/>
      <c r="S967" s="22"/>
      <c r="T967" s="21"/>
      <c r="U967" s="21"/>
      <c r="V967" s="22"/>
      <c r="W967" s="23"/>
      <c r="X967" s="23"/>
      <c r="Y967" s="24"/>
      <c r="Z967" s="25">
        <f t="shared" si="82"/>
        <v>0</v>
      </c>
      <c r="AA967" s="25">
        <f t="shared" si="83"/>
        <v>261266.9</v>
      </c>
      <c r="AB967" s="26"/>
      <c r="AC967" s="26"/>
      <c r="AD967" s="26"/>
      <c r="AE967" s="26"/>
      <c r="AF967" s="27"/>
      <c r="AG967" s="26"/>
      <c r="AH967" s="26"/>
      <c r="AI967" s="26"/>
      <c r="AJ967" s="26"/>
      <c r="AK967" s="26"/>
      <c r="AL967" s="26"/>
    </row>
    <row r="968" spans="1:38" ht="14" x14ac:dyDescent="0.25">
      <c r="A968" s="174" t="str">
        <f t="shared" si="81"/>
        <v>[提取结果.xlsx]02-关联交易等事项统计表-纺织公司-2内部关联交易</v>
      </c>
      <c r="B968" s="11">
        <v>965</v>
      </c>
      <c r="C968" s="120" t="str">
        <f t="shared" si="80"/>
        <v>3级-3级</v>
      </c>
      <c r="D968" s="120" t="s">
        <v>33</v>
      </c>
      <c r="E968" s="120" t="s">
        <v>117</v>
      </c>
      <c r="F968" s="120" t="s">
        <v>33</v>
      </c>
      <c r="G968" s="120" t="s">
        <v>524</v>
      </c>
      <c r="H968" s="122"/>
      <c r="I968" s="122"/>
      <c r="J968" s="124"/>
      <c r="K968" s="122" t="s">
        <v>68</v>
      </c>
      <c r="L968" s="122" t="s">
        <v>601</v>
      </c>
      <c r="M968" s="124">
        <v>1293.4000000000001</v>
      </c>
      <c r="N968" s="125"/>
      <c r="O968" s="125"/>
      <c r="P968" s="124"/>
      <c r="Q968" s="21"/>
      <c r="R968" s="21"/>
      <c r="S968" s="22"/>
      <c r="T968" s="21"/>
      <c r="U968" s="21"/>
      <c r="V968" s="22"/>
      <c r="W968" s="23"/>
      <c r="X968" s="23"/>
      <c r="Y968" s="24"/>
      <c r="Z968" s="25">
        <f t="shared" si="82"/>
        <v>0</v>
      </c>
      <c r="AA968" s="25">
        <f t="shared" si="83"/>
        <v>1293.4000000000001</v>
      </c>
      <c r="AB968" s="26"/>
      <c r="AC968" s="26"/>
      <c r="AD968" s="26"/>
      <c r="AE968" s="26"/>
      <c r="AF968" s="27"/>
      <c r="AG968" s="26"/>
      <c r="AH968" s="26"/>
      <c r="AI968" s="26"/>
      <c r="AJ968" s="26"/>
      <c r="AK968" s="26"/>
      <c r="AL968" s="26"/>
    </row>
    <row r="969" spans="1:38" ht="14" x14ac:dyDescent="0.25">
      <c r="A969" s="174" t="str">
        <f t="shared" si="81"/>
        <v>[提取结果.xlsx]02-关联交易等事项统计表-纺织公司-2内部关联交易</v>
      </c>
      <c r="B969" s="11">
        <v>966</v>
      </c>
      <c r="C969" s="120" t="str">
        <f t="shared" ref="C969:C1032" si="84">TEXT(D969,"000")&amp;"-"&amp;TEXT(F969,"000")</f>
        <v>3级-3级</v>
      </c>
      <c r="D969" s="120" t="s">
        <v>33</v>
      </c>
      <c r="E969" s="120" t="s">
        <v>533</v>
      </c>
      <c r="F969" s="120" t="s">
        <v>33</v>
      </c>
      <c r="G969" s="120" t="s">
        <v>160</v>
      </c>
      <c r="H969" s="122"/>
      <c r="I969" s="122"/>
      <c r="J969" s="124"/>
      <c r="K969" s="122" t="s">
        <v>68</v>
      </c>
      <c r="L969" s="122" t="s">
        <v>602</v>
      </c>
      <c r="M969" s="124">
        <v>2491.9499999999998</v>
      </c>
      <c r="N969" s="125"/>
      <c r="O969" s="126"/>
      <c r="P969" s="124"/>
      <c r="Q969" s="21"/>
      <c r="R969" s="21"/>
      <c r="S969" s="22"/>
      <c r="T969" s="21"/>
      <c r="U969" s="21"/>
      <c r="V969" s="22"/>
      <c r="W969" s="23"/>
      <c r="X969" s="23"/>
      <c r="Y969" s="24"/>
      <c r="Z969" s="25">
        <f t="shared" si="82"/>
        <v>0</v>
      </c>
      <c r="AA969" s="25">
        <f t="shared" si="83"/>
        <v>2491.9499999999998</v>
      </c>
      <c r="AB969" s="26"/>
      <c r="AC969" s="26"/>
      <c r="AD969" s="26"/>
      <c r="AE969" s="26"/>
      <c r="AF969" s="27"/>
      <c r="AG969" s="26"/>
      <c r="AH969" s="26"/>
      <c r="AI969" s="26"/>
      <c r="AJ969" s="26"/>
      <c r="AK969" s="26"/>
      <c r="AL969" s="26"/>
    </row>
    <row r="970" spans="1:38" ht="14" x14ac:dyDescent="0.25">
      <c r="A970" s="174" t="str">
        <f t="shared" si="81"/>
        <v>[提取结果.xlsx]02-关联交易等事项统计表-纺织公司-2内部关联交易</v>
      </c>
      <c r="B970" s="11">
        <v>967</v>
      </c>
      <c r="C970" s="120" t="str">
        <f t="shared" si="84"/>
        <v>3级-3级</v>
      </c>
      <c r="D970" s="120" t="s">
        <v>33</v>
      </c>
      <c r="E970" s="120" t="s">
        <v>533</v>
      </c>
      <c r="F970" s="120" t="s">
        <v>33</v>
      </c>
      <c r="G970" s="120" t="s">
        <v>524</v>
      </c>
      <c r="H970" s="122"/>
      <c r="I970" s="122"/>
      <c r="J970" s="124"/>
      <c r="K970" s="122" t="s">
        <v>68</v>
      </c>
      <c r="L970" s="122" t="s">
        <v>601</v>
      </c>
      <c r="M970" s="124">
        <v>1293.4000000000001</v>
      </c>
      <c r="N970" s="125"/>
      <c r="O970" s="126"/>
      <c r="P970" s="124"/>
      <c r="Q970" s="21"/>
      <c r="R970" s="21"/>
      <c r="S970" s="22"/>
      <c r="T970" s="21"/>
      <c r="U970" s="21"/>
      <c r="V970" s="22"/>
      <c r="W970" s="23"/>
      <c r="X970" s="23"/>
      <c r="Y970" s="24"/>
      <c r="Z970" s="25">
        <f t="shared" si="82"/>
        <v>0</v>
      </c>
      <c r="AA970" s="25">
        <f t="shared" si="83"/>
        <v>1293.4000000000001</v>
      </c>
      <c r="AB970" s="26"/>
      <c r="AC970" s="26"/>
      <c r="AD970" s="26"/>
      <c r="AE970" s="26"/>
      <c r="AF970" s="27"/>
      <c r="AG970" s="26"/>
      <c r="AH970" s="26"/>
      <c r="AI970" s="26"/>
      <c r="AJ970" s="26"/>
      <c r="AK970" s="26"/>
      <c r="AL970" s="26"/>
    </row>
    <row r="971" spans="1:38" ht="14" x14ac:dyDescent="0.25">
      <c r="A971" s="174" t="str">
        <f t="shared" si="81"/>
        <v>[提取结果.xlsx]02-关联交易等事项统计表-纺织公司-2内部关联交易</v>
      </c>
      <c r="B971" s="11">
        <v>968</v>
      </c>
      <c r="C971" s="120" t="str">
        <f t="shared" si="84"/>
        <v>3级-2级</v>
      </c>
      <c r="D971" s="120" t="s">
        <v>33</v>
      </c>
      <c r="E971" s="120" t="s">
        <v>533</v>
      </c>
      <c r="F971" s="120" t="s">
        <v>29</v>
      </c>
      <c r="G971" s="120" t="s">
        <v>57</v>
      </c>
      <c r="H971" s="122" t="s">
        <v>144</v>
      </c>
      <c r="I971" s="122" t="s">
        <v>536</v>
      </c>
      <c r="J971" s="124">
        <v>1037.4000000000001</v>
      </c>
      <c r="K971" s="122"/>
      <c r="L971" s="122"/>
      <c r="M971" s="124"/>
      <c r="N971" s="125"/>
      <c r="O971" s="126"/>
      <c r="P971" s="124"/>
      <c r="Q971" s="21"/>
      <c r="R971" s="21"/>
      <c r="S971" s="22"/>
      <c r="T971" s="21"/>
      <c r="U971" s="21"/>
      <c r="V971" s="22"/>
      <c r="W971" s="23"/>
      <c r="X971" s="23"/>
      <c r="Y971" s="24"/>
      <c r="Z971" s="25">
        <f t="shared" si="82"/>
        <v>1037.4000000000001</v>
      </c>
      <c r="AA971" s="25">
        <f t="shared" si="83"/>
        <v>0</v>
      </c>
      <c r="AB971" s="26"/>
      <c r="AC971" s="26"/>
      <c r="AD971" s="26"/>
      <c r="AE971" s="26"/>
      <c r="AF971" s="27"/>
      <c r="AG971" s="26"/>
      <c r="AH971" s="26"/>
      <c r="AI971" s="26"/>
      <c r="AJ971" s="26"/>
      <c r="AK971" s="26"/>
      <c r="AL971" s="26"/>
    </row>
    <row r="972" spans="1:38" ht="14" x14ac:dyDescent="0.25">
      <c r="A972" s="174" t="str">
        <f t="shared" si="81"/>
        <v>[提取结果.xlsx]02-关联交易等事项统计表-纺织公司-2内部关联交易</v>
      </c>
      <c r="B972" s="11">
        <v>969</v>
      </c>
      <c r="C972" s="120" t="str">
        <f t="shared" si="84"/>
        <v>3级-4级</v>
      </c>
      <c r="D972" s="120" t="s">
        <v>33</v>
      </c>
      <c r="E972" s="120" t="s">
        <v>348</v>
      </c>
      <c r="F972" s="120" t="s">
        <v>37</v>
      </c>
      <c r="G972" s="120" t="s">
        <v>42</v>
      </c>
      <c r="H972" s="122" t="s">
        <v>144</v>
      </c>
      <c r="I972" s="122" t="s">
        <v>122</v>
      </c>
      <c r="J972" s="124">
        <v>7093.34</v>
      </c>
      <c r="K972" s="122"/>
      <c r="L972" s="122"/>
      <c r="M972" s="124"/>
      <c r="N972" s="125"/>
      <c r="O972" s="126"/>
      <c r="P972" s="124"/>
      <c r="Q972" s="66"/>
      <c r="R972" s="66"/>
      <c r="S972" s="67"/>
      <c r="T972" s="66"/>
      <c r="U972" s="66"/>
      <c r="V972" s="67"/>
      <c r="W972" s="68"/>
      <c r="X972" s="68"/>
      <c r="Y972" s="69"/>
      <c r="Z972" s="70">
        <f t="shared" si="82"/>
        <v>7093.34</v>
      </c>
      <c r="AA972" s="70">
        <f t="shared" si="83"/>
        <v>0</v>
      </c>
      <c r="AB972" s="71"/>
      <c r="AC972" s="71"/>
      <c r="AD972" s="71"/>
      <c r="AE972" s="71"/>
      <c r="AF972" s="72"/>
      <c r="AG972" s="71"/>
      <c r="AH972" s="71"/>
      <c r="AI972" s="71"/>
      <c r="AJ972" s="71"/>
      <c r="AK972" s="71"/>
      <c r="AL972" s="71"/>
    </row>
    <row r="973" spans="1:38" ht="14" x14ac:dyDescent="0.25">
      <c r="A973" s="174" t="str">
        <f t="shared" si="81"/>
        <v>[提取结果.xlsx]02-关联交易等事项统计表-纺织公司-2内部关联交易</v>
      </c>
      <c r="B973" s="11">
        <v>970</v>
      </c>
      <c r="C973" s="120" t="str">
        <f t="shared" si="84"/>
        <v>3级-3级</v>
      </c>
      <c r="D973" s="120" t="s">
        <v>33</v>
      </c>
      <c r="E973" s="120" t="s">
        <v>348</v>
      </c>
      <c r="F973" s="120" t="s">
        <v>33</v>
      </c>
      <c r="G973" s="120" t="s">
        <v>161</v>
      </c>
      <c r="H973" s="122" t="s">
        <v>144</v>
      </c>
      <c r="I973" s="122" t="s">
        <v>32</v>
      </c>
      <c r="J973" s="124">
        <v>31481.01</v>
      </c>
      <c r="K973" s="122"/>
      <c r="L973" s="122"/>
      <c r="M973" s="124"/>
      <c r="N973" s="125"/>
      <c r="O973" s="126"/>
      <c r="P973" s="124"/>
      <c r="Q973" s="66"/>
      <c r="R973" s="66"/>
      <c r="S973" s="67"/>
      <c r="T973" s="66"/>
      <c r="U973" s="66"/>
      <c r="V973" s="67"/>
      <c r="W973" s="68"/>
      <c r="X973" s="68"/>
      <c r="Y973" s="69"/>
      <c r="Z973" s="70">
        <f t="shared" si="82"/>
        <v>31481.01</v>
      </c>
      <c r="AA973" s="70">
        <f t="shared" si="83"/>
        <v>0</v>
      </c>
      <c r="AB973" s="71"/>
      <c r="AC973" s="71"/>
      <c r="AD973" s="71"/>
      <c r="AE973" s="71"/>
      <c r="AF973" s="72"/>
      <c r="AG973" s="71"/>
      <c r="AH973" s="71"/>
      <c r="AI973" s="71"/>
      <c r="AJ973" s="71"/>
      <c r="AK973" s="71"/>
      <c r="AL973" s="71"/>
    </row>
    <row r="974" spans="1:38" ht="14" x14ac:dyDescent="0.25">
      <c r="A974" s="174" t="str">
        <f t="shared" si="81"/>
        <v>[提取结果.xlsx]02-关联交易等事项统计表-纺织公司-2内部关联交易</v>
      </c>
      <c r="B974" s="11">
        <v>971</v>
      </c>
      <c r="C974" s="120" t="str">
        <f t="shared" si="84"/>
        <v>3级-4级</v>
      </c>
      <c r="D974" s="120" t="s">
        <v>33</v>
      </c>
      <c r="E974" s="120" t="s">
        <v>348</v>
      </c>
      <c r="F974" s="120" t="s">
        <v>37</v>
      </c>
      <c r="G974" s="120" t="s">
        <v>66</v>
      </c>
      <c r="H974" s="122"/>
      <c r="I974" s="122"/>
      <c r="J974" s="124"/>
      <c r="K974" s="122" t="s">
        <v>603</v>
      </c>
      <c r="L974" s="122" t="s">
        <v>556</v>
      </c>
      <c r="M974" s="124">
        <v>801.03</v>
      </c>
      <c r="N974" s="125"/>
      <c r="O974" s="126"/>
      <c r="P974" s="124"/>
      <c r="Q974" s="66"/>
      <c r="R974" s="66"/>
      <c r="S974" s="67"/>
      <c r="T974" s="66"/>
      <c r="U974" s="66"/>
      <c r="V974" s="67"/>
      <c r="W974" s="68"/>
      <c r="X974" s="68"/>
      <c r="Y974" s="69"/>
      <c r="Z974" s="70">
        <f t="shared" si="82"/>
        <v>0</v>
      </c>
      <c r="AA974" s="70">
        <f t="shared" si="83"/>
        <v>801.03</v>
      </c>
      <c r="AB974" s="71"/>
      <c r="AC974" s="71"/>
      <c r="AD974" s="71"/>
      <c r="AE974" s="71"/>
      <c r="AF974" s="72"/>
      <c r="AG974" s="71"/>
      <c r="AH974" s="71"/>
      <c r="AI974" s="71"/>
      <c r="AJ974" s="71"/>
      <c r="AK974" s="71"/>
      <c r="AL974" s="71"/>
    </row>
    <row r="975" spans="1:38" ht="14" x14ac:dyDescent="0.25">
      <c r="A975" s="174" t="str">
        <f t="shared" si="81"/>
        <v>[提取结果.xlsx]02-关联交易等事项统计表-纺织公司-2内部关联交易</v>
      </c>
      <c r="B975" s="11">
        <v>972</v>
      </c>
      <c r="C975" s="120" t="str">
        <f t="shared" si="84"/>
        <v>3级-4级</v>
      </c>
      <c r="D975" s="120" t="s">
        <v>33</v>
      </c>
      <c r="E975" s="120" t="s">
        <v>348</v>
      </c>
      <c r="F975" s="120" t="s">
        <v>37</v>
      </c>
      <c r="G975" s="120" t="s">
        <v>42</v>
      </c>
      <c r="H975" s="122"/>
      <c r="I975" s="122"/>
      <c r="J975" s="124"/>
      <c r="K975" s="122" t="s">
        <v>603</v>
      </c>
      <c r="L975" s="122" t="s">
        <v>556</v>
      </c>
      <c r="M975" s="124">
        <v>8583.93</v>
      </c>
      <c r="N975" s="125"/>
      <c r="O975" s="126"/>
      <c r="P975" s="124"/>
      <c r="Q975" s="66"/>
      <c r="R975" s="66"/>
      <c r="S975" s="67"/>
      <c r="T975" s="66"/>
      <c r="U975" s="66"/>
      <c r="V975" s="67"/>
      <c r="W975" s="68"/>
      <c r="X975" s="68"/>
      <c r="Y975" s="69"/>
      <c r="Z975" s="70">
        <f t="shared" si="82"/>
        <v>0</v>
      </c>
      <c r="AA975" s="70">
        <f t="shared" si="83"/>
        <v>8583.93</v>
      </c>
      <c r="AB975" s="71"/>
      <c r="AC975" s="71"/>
      <c r="AD975" s="71"/>
      <c r="AE975" s="71"/>
      <c r="AF975" s="72"/>
      <c r="AG975" s="71"/>
      <c r="AH975" s="71"/>
      <c r="AI975" s="71"/>
      <c r="AJ975" s="71"/>
      <c r="AK975" s="71"/>
      <c r="AL975" s="71"/>
    </row>
    <row r="976" spans="1:38" ht="14" x14ac:dyDescent="0.25">
      <c r="A976" s="174" t="str">
        <f t="shared" si="81"/>
        <v>[提取结果.xlsx]02-关联交易等事项统计表-纺织公司-2内部关联交易</v>
      </c>
      <c r="B976" s="11">
        <v>973</v>
      </c>
      <c r="C976" s="120" t="str">
        <f t="shared" si="84"/>
        <v>3级-2级</v>
      </c>
      <c r="D976" s="120" t="s">
        <v>33</v>
      </c>
      <c r="E976" s="120" t="s">
        <v>348</v>
      </c>
      <c r="F976" s="120" t="s">
        <v>29</v>
      </c>
      <c r="G976" s="120" t="s">
        <v>53</v>
      </c>
      <c r="H976" s="122"/>
      <c r="I976" s="122"/>
      <c r="J976" s="124"/>
      <c r="K976" s="122" t="s">
        <v>603</v>
      </c>
      <c r="L976" s="122" t="s">
        <v>122</v>
      </c>
      <c r="M976" s="124">
        <v>15685.72</v>
      </c>
      <c r="N976" s="125"/>
      <c r="O976" s="125"/>
      <c r="P976" s="124"/>
      <c r="Q976" s="66"/>
      <c r="R976" s="66"/>
      <c r="S976" s="67"/>
      <c r="T976" s="66"/>
      <c r="U976" s="66"/>
      <c r="V976" s="67"/>
      <c r="W976" s="68"/>
      <c r="X976" s="68"/>
      <c r="Y976" s="69"/>
      <c r="Z976" s="70">
        <f t="shared" si="82"/>
        <v>0</v>
      </c>
      <c r="AA976" s="70">
        <f t="shared" si="83"/>
        <v>15685.72</v>
      </c>
      <c r="AB976" s="71"/>
      <c r="AC976" s="71"/>
      <c r="AD976" s="71"/>
      <c r="AE976" s="71"/>
      <c r="AF976" s="72"/>
      <c r="AG976" s="71"/>
      <c r="AH976" s="71"/>
      <c r="AI976" s="71"/>
      <c r="AJ976" s="71"/>
      <c r="AK976" s="71"/>
      <c r="AL976" s="71"/>
    </row>
    <row r="977" spans="1:38" ht="14" x14ac:dyDescent="0.25">
      <c r="A977" s="174" t="str">
        <f t="shared" si="81"/>
        <v>[提取结果.xlsx]02-关联交易等事项统计表-纺织公司-2内部关联交易</v>
      </c>
      <c r="B977" s="11">
        <v>974</v>
      </c>
      <c r="C977" s="120" t="str">
        <f t="shared" si="84"/>
        <v>3级-4级</v>
      </c>
      <c r="D977" s="120" t="s">
        <v>33</v>
      </c>
      <c r="E977" s="120" t="s">
        <v>333</v>
      </c>
      <c r="F977" s="120" t="s">
        <v>37</v>
      </c>
      <c r="G977" s="120" t="s">
        <v>66</v>
      </c>
      <c r="H977" s="122" t="s">
        <v>99</v>
      </c>
      <c r="I977" s="122" t="s">
        <v>43</v>
      </c>
      <c r="J977" s="124">
        <v>77627.7</v>
      </c>
      <c r="K977" s="122" t="s">
        <v>58</v>
      </c>
      <c r="L977" s="122" t="s">
        <v>556</v>
      </c>
      <c r="M977" s="132">
        <v>753501.99</v>
      </c>
      <c r="N977" s="125"/>
      <c r="O977" s="126"/>
      <c r="P977" s="124"/>
      <c r="Q977" s="66"/>
      <c r="R977" s="66"/>
      <c r="S977" s="67"/>
      <c r="T977" s="66"/>
      <c r="U977" s="66"/>
      <c r="V977" s="67"/>
      <c r="W977" s="68"/>
      <c r="X977" s="68"/>
      <c r="Y977" s="69"/>
      <c r="Z977" s="70">
        <f t="shared" si="82"/>
        <v>77627.7</v>
      </c>
      <c r="AA977" s="70">
        <f t="shared" si="83"/>
        <v>753501.99</v>
      </c>
      <c r="AB977" s="71"/>
      <c r="AC977" s="71"/>
      <c r="AD977" s="71"/>
      <c r="AE977" s="71"/>
      <c r="AF977" s="72"/>
      <c r="AG977" s="71"/>
      <c r="AH977" s="71"/>
      <c r="AI977" s="71"/>
      <c r="AJ977" s="71"/>
      <c r="AK977" s="71"/>
      <c r="AL977" s="71"/>
    </row>
    <row r="978" spans="1:38" ht="14" x14ac:dyDescent="0.25">
      <c r="A978" s="174" t="str">
        <f t="shared" si="81"/>
        <v>[提取结果.xlsx]02-关联交易等事项统计表-纺织公司-2内部关联交易</v>
      </c>
      <c r="B978" s="11">
        <v>975</v>
      </c>
      <c r="C978" s="120" t="str">
        <f t="shared" si="84"/>
        <v>3级-4级</v>
      </c>
      <c r="D978" s="120" t="s">
        <v>33</v>
      </c>
      <c r="E978" s="120" t="s">
        <v>333</v>
      </c>
      <c r="F978" s="120" t="s">
        <v>37</v>
      </c>
      <c r="G978" s="120" t="s">
        <v>66</v>
      </c>
      <c r="H978" s="122" t="s">
        <v>99</v>
      </c>
      <c r="I978" s="122" t="s">
        <v>604</v>
      </c>
      <c r="J978" s="124">
        <v>14150</v>
      </c>
      <c r="K978" s="122" t="s">
        <v>303</v>
      </c>
      <c r="L978" s="122" t="s">
        <v>605</v>
      </c>
      <c r="M978" s="132">
        <v>9002.18</v>
      </c>
      <c r="N978" s="125"/>
      <c r="O978" s="126"/>
      <c r="P978" s="124"/>
      <c r="Q978" s="66"/>
      <c r="R978" s="66"/>
      <c r="S978" s="67"/>
      <c r="T978" s="66"/>
      <c r="U978" s="66"/>
      <c r="V978" s="67"/>
      <c r="W978" s="68"/>
      <c r="X978" s="68"/>
      <c r="Y978" s="69"/>
      <c r="Z978" s="70">
        <f t="shared" si="82"/>
        <v>14150</v>
      </c>
      <c r="AA978" s="70">
        <f t="shared" si="83"/>
        <v>9002.18</v>
      </c>
      <c r="AB978" s="71"/>
      <c r="AC978" s="71"/>
      <c r="AD978" s="71"/>
      <c r="AE978" s="71"/>
      <c r="AF978" s="72"/>
      <c r="AG978" s="71"/>
      <c r="AH978" s="71"/>
      <c r="AI978" s="71"/>
      <c r="AJ978" s="71"/>
      <c r="AK978" s="71"/>
      <c r="AL978" s="71"/>
    </row>
    <row r="979" spans="1:38" ht="14" x14ac:dyDescent="0.25">
      <c r="A979" s="174" t="str">
        <f t="shared" si="81"/>
        <v>[提取结果.xlsx]02-关联交易等事项统计表-纺织公司-2内部关联交易</v>
      </c>
      <c r="B979" s="11">
        <v>976</v>
      </c>
      <c r="C979" s="120" t="str">
        <f t="shared" si="84"/>
        <v>3级-4级</v>
      </c>
      <c r="D979" s="120" t="s">
        <v>33</v>
      </c>
      <c r="E979" s="120" t="s">
        <v>333</v>
      </c>
      <c r="F979" s="120" t="s">
        <v>37</v>
      </c>
      <c r="G979" s="120" t="s">
        <v>66</v>
      </c>
      <c r="H979" s="122" t="s">
        <v>99</v>
      </c>
      <c r="I979" s="122" t="s">
        <v>606</v>
      </c>
      <c r="J979" s="124">
        <v>4966.9799999999996</v>
      </c>
      <c r="K979" s="122"/>
      <c r="L979" s="122"/>
      <c r="M979" s="132"/>
      <c r="N979" s="125"/>
      <c r="O979" s="126"/>
      <c r="P979" s="124"/>
      <c r="Q979" s="66"/>
      <c r="R979" s="66"/>
      <c r="S979" s="67"/>
      <c r="T979" s="66"/>
      <c r="U979" s="66"/>
      <c r="V979" s="67"/>
      <c r="W979" s="68"/>
      <c r="X979" s="68"/>
      <c r="Y979" s="69"/>
      <c r="Z979" s="70">
        <f t="shared" si="82"/>
        <v>4966.9799999999996</v>
      </c>
      <c r="AA979" s="70">
        <f t="shared" si="83"/>
        <v>0</v>
      </c>
      <c r="AB979" s="71"/>
      <c r="AC979" s="71"/>
      <c r="AD979" s="71"/>
      <c r="AE979" s="71"/>
      <c r="AF979" s="72"/>
      <c r="AG979" s="71"/>
      <c r="AH979" s="71"/>
      <c r="AI979" s="71"/>
      <c r="AJ979" s="71"/>
      <c r="AK979" s="71"/>
      <c r="AL979" s="71"/>
    </row>
    <row r="980" spans="1:38" ht="14" x14ac:dyDescent="0.25">
      <c r="A980" s="174" t="str">
        <f t="shared" si="81"/>
        <v>[提取结果.xlsx]02-关联交易等事项统计表-纺织公司-2内部关联交易</v>
      </c>
      <c r="B980" s="11">
        <v>977</v>
      </c>
      <c r="C980" s="120" t="str">
        <f t="shared" si="84"/>
        <v>3级-4级</v>
      </c>
      <c r="D980" s="120" t="s">
        <v>33</v>
      </c>
      <c r="E980" s="120" t="s">
        <v>333</v>
      </c>
      <c r="F980" s="120" t="s">
        <v>37</v>
      </c>
      <c r="G980" s="120" t="s">
        <v>42</v>
      </c>
      <c r="H980" s="122" t="s">
        <v>99</v>
      </c>
      <c r="I980" s="122" t="s">
        <v>43</v>
      </c>
      <c r="J980" s="124">
        <v>2659661.04</v>
      </c>
      <c r="K980" s="122" t="s">
        <v>58</v>
      </c>
      <c r="L980" s="122" t="s">
        <v>556</v>
      </c>
      <c r="M980" s="132">
        <v>1127988.51</v>
      </c>
      <c r="N980" s="125"/>
      <c r="O980" s="126"/>
      <c r="P980" s="124"/>
      <c r="Q980" s="66"/>
      <c r="R980" s="66"/>
      <c r="S980" s="67"/>
      <c r="T980" s="66"/>
      <c r="U980" s="66"/>
      <c r="V980" s="67"/>
      <c r="W980" s="68"/>
      <c r="X980" s="68"/>
      <c r="Y980" s="69"/>
      <c r="Z980" s="70">
        <f t="shared" si="82"/>
        <v>2659661.04</v>
      </c>
      <c r="AA980" s="70">
        <f t="shared" si="83"/>
        <v>1127988.51</v>
      </c>
      <c r="AB980" s="71"/>
      <c r="AC980" s="71"/>
      <c r="AD980" s="71"/>
      <c r="AE980" s="71"/>
      <c r="AF980" s="72"/>
      <c r="AG980" s="71"/>
      <c r="AH980" s="71"/>
      <c r="AI980" s="71"/>
      <c r="AJ980" s="71"/>
      <c r="AK980" s="71"/>
      <c r="AL980" s="71"/>
    </row>
    <row r="981" spans="1:38" ht="14" x14ac:dyDescent="0.25">
      <c r="A981" s="174" t="str">
        <f t="shared" si="81"/>
        <v>[提取结果.xlsx]02-关联交易等事项统计表-纺织公司-2内部关联交易</v>
      </c>
      <c r="B981" s="11">
        <v>978</v>
      </c>
      <c r="C981" s="120" t="str">
        <f t="shared" si="84"/>
        <v>3级-2级</v>
      </c>
      <c r="D981" s="120" t="s">
        <v>33</v>
      </c>
      <c r="E981" s="120" t="s">
        <v>333</v>
      </c>
      <c r="F981" s="120" t="s">
        <v>29</v>
      </c>
      <c r="G981" s="120" t="s">
        <v>56</v>
      </c>
      <c r="H981" s="122" t="s">
        <v>99</v>
      </c>
      <c r="I981" s="122" t="s">
        <v>43</v>
      </c>
      <c r="J981" s="124">
        <v>2869726.54</v>
      </c>
      <c r="K981" s="122"/>
      <c r="L981" s="122"/>
      <c r="M981" s="132"/>
      <c r="N981" s="125"/>
      <c r="O981" s="125"/>
      <c r="P981" s="124"/>
      <c r="Q981" s="66"/>
      <c r="R981" s="66"/>
      <c r="S981" s="67"/>
      <c r="T981" s="66"/>
      <c r="U981" s="66"/>
      <c r="V981" s="67"/>
      <c r="W981" s="68"/>
      <c r="X981" s="68"/>
      <c r="Y981" s="69"/>
      <c r="Z981" s="70">
        <f t="shared" si="82"/>
        <v>2869726.54</v>
      </c>
      <c r="AA981" s="70">
        <f t="shared" si="83"/>
        <v>0</v>
      </c>
      <c r="AB981" s="71"/>
      <c r="AC981" s="71"/>
      <c r="AD981" s="71"/>
      <c r="AE981" s="71"/>
      <c r="AF981" s="72"/>
      <c r="AG981" s="71"/>
      <c r="AH981" s="71"/>
      <c r="AI981" s="71"/>
      <c r="AJ981" s="71"/>
      <c r="AK981" s="71"/>
      <c r="AL981" s="71"/>
    </row>
    <row r="982" spans="1:38" ht="14" x14ac:dyDescent="0.25">
      <c r="A982" s="174" t="str">
        <f t="shared" si="81"/>
        <v>[提取结果.xlsx]02-关联交易等事项统计表-纺织公司-2内部关联交易</v>
      </c>
      <c r="B982" s="11">
        <v>979</v>
      </c>
      <c r="C982" s="120" t="str">
        <f t="shared" si="84"/>
        <v>3级-3级</v>
      </c>
      <c r="D982" s="120" t="s">
        <v>33</v>
      </c>
      <c r="E982" s="120" t="s">
        <v>333</v>
      </c>
      <c r="F982" s="120" t="s">
        <v>33</v>
      </c>
      <c r="G982" s="120" t="s">
        <v>481</v>
      </c>
      <c r="H982" s="122" t="s">
        <v>60</v>
      </c>
      <c r="I982" s="122" t="s">
        <v>349</v>
      </c>
      <c r="J982" s="124">
        <v>497431.39</v>
      </c>
      <c r="K982" s="122"/>
      <c r="L982" s="122"/>
      <c r="M982" s="132"/>
      <c r="N982" s="125"/>
      <c r="O982" s="125"/>
      <c r="P982" s="124"/>
      <c r="Q982" s="66"/>
      <c r="R982" s="66"/>
      <c r="S982" s="67"/>
      <c r="T982" s="66"/>
      <c r="U982" s="66"/>
      <c r="V982" s="67"/>
      <c r="W982" s="68"/>
      <c r="X982" s="68"/>
      <c r="Y982" s="69"/>
      <c r="Z982" s="70">
        <f t="shared" si="82"/>
        <v>497431.39</v>
      </c>
      <c r="AA982" s="70">
        <f t="shared" si="83"/>
        <v>0</v>
      </c>
      <c r="AB982" s="71"/>
      <c r="AC982" s="71"/>
      <c r="AD982" s="71"/>
      <c r="AE982" s="71"/>
      <c r="AF982" s="72"/>
      <c r="AG982" s="71"/>
      <c r="AH982" s="71"/>
      <c r="AI982" s="71"/>
      <c r="AJ982" s="71"/>
      <c r="AK982" s="71"/>
      <c r="AL982" s="71"/>
    </row>
    <row r="983" spans="1:38" ht="28" x14ac:dyDescent="0.25">
      <c r="A983" s="174" t="str">
        <f t="shared" si="81"/>
        <v>[提取结果.xlsx]02-关联交易等事项统计表-纺织公司-2内部关联交易</v>
      </c>
      <c r="B983" s="11">
        <v>980</v>
      </c>
      <c r="C983" s="120" t="str">
        <f t="shared" si="84"/>
        <v>3级-2级</v>
      </c>
      <c r="D983" s="120" t="s">
        <v>33</v>
      </c>
      <c r="E983" s="120" t="s">
        <v>159</v>
      </c>
      <c r="F983" s="120" t="s">
        <v>29</v>
      </c>
      <c r="G983" s="120" t="s">
        <v>55</v>
      </c>
      <c r="H983" s="122" t="s">
        <v>60</v>
      </c>
      <c r="I983" s="121" t="s">
        <v>607</v>
      </c>
      <c r="J983" s="124">
        <v>7777.78</v>
      </c>
      <c r="K983" s="122"/>
      <c r="L983" s="122"/>
      <c r="M983" s="132"/>
      <c r="N983" s="125"/>
      <c r="O983" s="125"/>
      <c r="P983" s="124"/>
      <c r="Q983" s="66"/>
      <c r="R983" s="66"/>
      <c r="S983" s="67"/>
      <c r="T983" s="66"/>
      <c r="U983" s="66"/>
      <c r="V983" s="67"/>
      <c r="W983" s="68"/>
      <c r="X983" s="68"/>
      <c r="Y983" s="69"/>
      <c r="Z983" s="70">
        <f t="shared" si="82"/>
        <v>7777.78</v>
      </c>
      <c r="AA983" s="70">
        <f t="shared" si="83"/>
        <v>0</v>
      </c>
      <c r="AB983" s="71"/>
      <c r="AC983" s="71"/>
      <c r="AD983" s="71"/>
      <c r="AE983" s="71"/>
      <c r="AF983" s="72"/>
      <c r="AG983" s="71"/>
      <c r="AH983" s="71"/>
      <c r="AI983" s="71"/>
      <c r="AJ983" s="71"/>
      <c r="AK983" s="71"/>
      <c r="AL983" s="71"/>
    </row>
    <row r="984" spans="1:38" ht="14" x14ac:dyDescent="0.25">
      <c r="A984" s="174" t="str">
        <f t="shared" si="81"/>
        <v>[提取结果.xlsx]02-关联交易等事项统计表-纺织公司-2内部关联交易</v>
      </c>
      <c r="B984" s="11">
        <v>981</v>
      </c>
      <c r="C984" s="120" t="str">
        <f t="shared" si="84"/>
        <v>3级-2级</v>
      </c>
      <c r="D984" s="120" t="s">
        <v>33</v>
      </c>
      <c r="E984" s="120" t="s">
        <v>159</v>
      </c>
      <c r="F984" s="120" t="s">
        <v>29</v>
      </c>
      <c r="G984" s="120" t="s">
        <v>55</v>
      </c>
      <c r="H984" s="122"/>
      <c r="I984" s="122"/>
      <c r="J984" s="124"/>
      <c r="K984" s="122" t="s">
        <v>68</v>
      </c>
      <c r="L984" s="122" t="s">
        <v>608</v>
      </c>
      <c r="M984" s="132">
        <v>300319.75</v>
      </c>
      <c r="N984" s="125"/>
      <c r="O984" s="125"/>
      <c r="P984" s="124"/>
      <c r="Q984" s="66"/>
      <c r="R984" s="66"/>
      <c r="S984" s="67"/>
      <c r="T984" s="66"/>
      <c r="U984" s="66"/>
      <c r="V984" s="67"/>
      <c r="W984" s="68"/>
      <c r="X984" s="68"/>
      <c r="Y984" s="69"/>
      <c r="Z984" s="70">
        <f t="shared" si="82"/>
        <v>0</v>
      </c>
      <c r="AA984" s="70">
        <f t="shared" si="83"/>
        <v>300319.75</v>
      </c>
      <c r="AB984" s="71"/>
      <c r="AC984" s="71"/>
      <c r="AD984" s="71"/>
      <c r="AE984" s="71"/>
      <c r="AF984" s="72"/>
      <c r="AG984" s="71"/>
      <c r="AH984" s="71"/>
      <c r="AI984" s="71"/>
      <c r="AJ984" s="71"/>
      <c r="AK984" s="71"/>
      <c r="AL984" s="71"/>
    </row>
    <row r="985" spans="1:38" ht="14" x14ac:dyDescent="0.25">
      <c r="A985" s="174" t="str">
        <f t="shared" si="81"/>
        <v>[提取结果.xlsx]02-关联交易等事项统计表-纺织公司-2内部关联交易</v>
      </c>
      <c r="B985" s="11">
        <v>982</v>
      </c>
      <c r="C985" s="120" t="str">
        <f t="shared" si="84"/>
        <v>3级-3级</v>
      </c>
      <c r="D985" s="120" t="s">
        <v>33</v>
      </c>
      <c r="E985" s="120" t="s">
        <v>159</v>
      </c>
      <c r="F985" s="120" t="s">
        <v>33</v>
      </c>
      <c r="G985" s="120" t="s">
        <v>146</v>
      </c>
      <c r="H985" s="122"/>
      <c r="I985" s="122"/>
      <c r="J985" s="124"/>
      <c r="K985" s="122" t="s">
        <v>68</v>
      </c>
      <c r="L985" s="122" t="s">
        <v>609</v>
      </c>
      <c r="M985" s="132">
        <v>768.6</v>
      </c>
      <c r="N985" s="125"/>
      <c r="O985" s="125"/>
      <c r="P985" s="124"/>
      <c r="Q985" s="66"/>
      <c r="R985" s="66"/>
      <c r="S985" s="67"/>
      <c r="T985" s="66"/>
      <c r="U985" s="66"/>
      <c r="V985" s="67"/>
      <c r="W985" s="68"/>
      <c r="X985" s="68"/>
      <c r="Y985" s="69"/>
      <c r="Z985" s="70">
        <f t="shared" si="82"/>
        <v>0</v>
      </c>
      <c r="AA985" s="70">
        <f t="shared" si="83"/>
        <v>768.6</v>
      </c>
      <c r="AB985" s="71"/>
      <c r="AC985" s="71"/>
      <c r="AD985" s="71"/>
      <c r="AE985" s="71"/>
      <c r="AF985" s="72"/>
      <c r="AG985" s="71"/>
      <c r="AH985" s="71"/>
      <c r="AI985" s="71"/>
      <c r="AJ985" s="71"/>
      <c r="AK985" s="71"/>
      <c r="AL985" s="71"/>
    </row>
    <row r="986" spans="1:38" ht="14" x14ac:dyDescent="0.25">
      <c r="A986" s="174" t="str">
        <f t="shared" si="81"/>
        <v>[提取结果.xlsx]02-关联交易等事项统计表-纺织公司-2内部关联交易</v>
      </c>
      <c r="B986" s="11">
        <v>983</v>
      </c>
      <c r="C986" s="120" t="str">
        <f t="shared" si="84"/>
        <v>3级-3级</v>
      </c>
      <c r="D986" s="120" t="s">
        <v>33</v>
      </c>
      <c r="E986" s="120" t="s">
        <v>159</v>
      </c>
      <c r="F986" s="120" t="s">
        <v>33</v>
      </c>
      <c r="G986" s="120" t="s">
        <v>117</v>
      </c>
      <c r="H986" s="122"/>
      <c r="I986" s="122"/>
      <c r="J986" s="124"/>
      <c r="K986" s="122" t="s">
        <v>68</v>
      </c>
      <c r="L986" s="122" t="s">
        <v>609</v>
      </c>
      <c r="M986" s="132">
        <v>231</v>
      </c>
      <c r="N986" s="125"/>
      <c r="O986" s="125"/>
      <c r="P986" s="124"/>
      <c r="Q986" s="66"/>
      <c r="R986" s="66"/>
      <c r="S986" s="67"/>
      <c r="T986" s="66"/>
      <c r="U986" s="66"/>
      <c r="V986" s="67"/>
      <c r="W986" s="68"/>
      <c r="X986" s="68"/>
      <c r="Y986" s="69"/>
      <c r="Z986" s="70">
        <f t="shared" si="82"/>
        <v>0</v>
      </c>
      <c r="AA986" s="70">
        <f t="shared" si="83"/>
        <v>231</v>
      </c>
      <c r="AB986" s="71"/>
      <c r="AC986" s="71"/>
      <c r="AD986" s="71"/>
      <c r="AE986" s="71"/>
      <c r="AF986" s="72"/>
      <c r="AG986" s="71"/>
      <c r="AH986" s="71"/>
      <c r="AI986" s="71"/>
      <c r="AJ986" s="71"/>
      <c r="AK986" s="71"/>
      <c r="AL986" s="71"/>
    </row>
    <row r="987" spans="1:38" ht="14" x14ac:dyDescent="0.25">
      <c r="A987" s="174" t="str">
        <f t="shared" si="81"/>
        <v>[提取结果.xlsx]02-关联交易等事项统计表-纺织公司-2内部关联交易</v>
      </c>
      <c r="B987" s="11">
        <v>984</v>
      </c>
      <c r="C987" s="120" t="str">
        <f t="shared" si="84"/>
        <v>3级-2级</v>
      </c>
      <c r="D987" s="120" t="s">
        <v>33</v>
      </c>
      <c r="E987" s="120" t="s">
        <v>159</v>
      </c>
      <c r="F987" s="120" t="s">
        <v>29</v>
      </c>
      <c r="G987" s="120" t="s">
        <v>55</v>
      </c>
      <c r="H987" s="122"/>
      <c r="I987" s="122"/>
      <c r="J987" s="124"/>
      <c r="K987" s="122" t="s">
        <v>60</v>
      </c>
      <c r="L987" s="122" t="s">
        <v>610</v>
      </c>
      <c r="M987" s="132">
        <v>5145833.34</v>
      </c>
      <c r="N987" s="125"/>
      <c r="O987" s="125"/>
      <c r="P987" s="124"/>
      <c r="Q987" s="66"/>
      <c r="R987" s="66"/>
      <c r="S987" s="67"/>
      <c r="T987" s="66"/>
      <c r="U987" s="66"/>
      <c r="V987" s="67"/>
      <c r="W987" s="68"/>
      <c r="X987" s="68"/>
      <c r="Y987" s="69"/>
      <c r="Z987" s="70">
        <f t="shared" si="82"/>
        <v>0</v>
      </c>
      <c r="AA987" s="70">
        <f t="shared" si="83"/>
        <v>5145833.34</v>
      </c>
      <c r="AB987" s="71"/>
      <c r="AC987" s="71"/>
      <c r="AD987" s="71"/>
      <c r="AE987" s="71"/>
      <c r="AF987" s="72"/>
      <c r="AG987" s="71"/>
      <c r="AH987" s="71"/>
      <c r="AI987" s="71"/>
      <c r="AJ987" s="71"/>
      <c r="AK987" s="71"/>
      <c r="AL987" s="71"/>
    </row>
    <row r="988" spans="1:38" ht="14" x14ac:dyDescent="0.25">
      <c r="A988" s="174" t="str">
        <f t="shared" si="81"/>
        <v>[提取结果.xlsx]02-关联交易等事项统计表-纺织公司-2内部关联交易</v>
      </c>
      <c r="B988" s="11">
        <v>985</v>
      </c>
      <c r="C988" s="120" t="str">
        <f t="shared" si="84"/>
        <v>3级-2级</v>
      </c>
      <c r="D988" s="120" t="s">
        <v>33</v>
      </c>
      <c r="E988" s="120" t="s">
        <v>159</v>
      </c>
      <c r="F988" s="120" t="s">
        <v>29</v>
      </c>
      <c r="G988" s="120" t="s">
        <v>50</v>
      </c>
      <c r="H988" s="122" t="s">
        <v>99</v>
      </c>
      <c r="I988" s="122" t="s">
        <v>43</v>
      </c>
      <c r="J988" s="124">
        <v>24075430.789999999</v>
      </c>
      <c r="K988" s="122"/>
      <c r="L988" s="122"/>
      <c r="M988" s="132"/>
      <c r="N988" s="125"/>
      <c r="O988" s="125"/>
      <c r="P988" s="124"/>
      <c r="Q988" s="66"/>
      <c r="R988" s="66"/>
      <c r="S988" s="67"/>
      <c r="T988" s="66"/>
      <c r="U988" s="66"/>
      <c r="V988" s="67"/>
      <c r="W988" s="68"/>
      <c r="X988" s="68"/>
      <c r="Y988" s="69"/>
      <c r="Z988" s="70">
        <f t="shared" si="82"/>
        <v>24075430.789999999</v>
      </c>
      <c r="AA988" s="70">
        <f t="shared" si="83"/>
        <v>0</v>
      </c>
      <c r="AB988" s="71"/>
      <c r="AC988" s="71"/>
      <c r="AD988" s="71"/>
      <c r="AE988" s="71"/>
      <c r="AF988" s="72"/>
      <c r="AG988" s="71"/>
      <c r="AH988" s="71"/>
      <c r="AI988" s="71"/>
      <c r="AJ988" s="71"/>
      <c r="AK988" s="71"/>
      <c r="AL988" s="71"/>
    </row>
    <row r="989" spans="1:38" ht="14" x14ac:dyDescent="0.25">
      <c r="A989" s="174" t="str">
        <f t="shared" ref="A989:A1009" si="85">HYPERLINK("C:\Users\chizh\Desktop\ffcell\提取结果.xlsx#'02-关联交易等事项统计表-纺织公司-2内部关联交易'!A1","[提取结果.xlsx]02-关联交易等事项统计表-纺织公司-2内部关联交易")</f>
        <v>[提取结果.xlsx]02-关联交易等事项统计表-纺织公司-2内部关联交易</v>
      </c>
      <c r="B989" s="11">
        <v>986</v>
      </c>
      <c r="C989" s="120" t="str">
        <f t="shared" si="84"/>
        <v>3级-2级</v>
      </c>
      <c r="D989" s="120" t="s">
        <v>33</v>
      </c>
      <c r="E989" s="120" t="s">
        <v>159</v>
      </c>
      <c r="F989" s="120" t="s">
        <v>29</v>
      </c>
      <c r="G989" s="120" t="s">
        <v>50</v>
      </c>
      <c r="H989" s="122" t="s">
        <v>99</v>
      </c>
      <c r="I989" s="122" t="s">
        <v>482</v>
      </c>
      <c r="J989" s="124">
        <v>91301.5</v>
      </c>
      <c r="K989" s="122" t="s">
        <v>68</v>
      </c>
      <c r="L989" s="122" t="s">
        <v>556</v>
      </c>
      <c r="M989" s="132">
        <v>17752.66</v>
      </c>
      <c r="N989" s="125"/>
      <c r="O989" s="125"/>
      <c r="P989" s="124"/>
      <c r="Q989" s="66"/>
      <c r="R989" s="66"/>
      <c r="S989" s="67"/>
      <c r="T989" s="66"/>
      <c r="U989" s="66"/>
      <c r="V989" s="67"/>
      <c r="W989" s="68"/>
      <c r="X989" s="68"/>
      <c r="Y989" s="69"/>
      <c r="Z989" s="70">
        <f t="shared" si="82"/>
        <v>91301.5</v>
      </c>
      <c r="AA989" s="70">
        <f t="shared" si="83"/>
        <v>17752.66</v>
      </c>
      <c r="AB989" s="71"/>
      <c r="AC989" s="71"/>
      <c r="AD989" s="71"/>
      <c r="AE989" s="71"/>
      <c r="AF989" s="72"/>
      <c r="AG989" s="71"/>
      <c r="AH989" s="71"/>
      <c r="AI989" s="71"/>
      <c r="AJ989" s="71"/>
      <c r="AK989" s="71"/>
      <c r="AL989" s="71"/>
    </row>
    <row r="990" spans="1:38" ht="14" x14ac:dyDescent="0.25">
      <c r="A990" s="174" t="str">
        <f t="shared" si="85"/>
        <v>[提取结果.xlsx]02-关联交易等事项统计表-纺织公司-2内部关联交易</v>
      </c>
      <c r="B990" s="11">
        <v>987</v>
      </c>
      <c r="C990" s="120" t="str">
        <f t="shared" si="84"/>
        <v>3级-4级</v>
      </c>
      <c r="D990" s="120" t="s">
        <v>33</v>
      </c>
      <c r="E990" s="120" t="s">
        <v>159</v>
      </c>
      <c r="F990" s="120" t="s">
        <v>37</v>
      </c>
      <c r="G990" s="120" t="s">
        <v>66</v>
      </c>
      <c r="H990" s="122" t="s">
        <v>99</v>
      </c>
      <c r="I990" s="122" t="s">
        <v>43</v>
      </c>
      <c r="J990" s="124">
        <v>37700</v>
      </c>
      <c r="K990" s="122" t="s">
        <v>68</v>
      </c>
      <c r="L990" s="122" t="s">
        <v>482</v>
      </c>
      <c r="M990" s="132">
        <v>2523.4499999999998</v>
      </c>
      <c r="N990" s="125"/>
      <c r="O990" s="126"/>
      <c r="P990" s="124"/>
      <c r="Q990" s="66"/>
      <c r="R990" s="66"/>
      <c r="S990" s="67"/>
      <c r="T990" s="66"/>
      <c r="U990" s="66"/>
      <c r="V990" s="67"/>
      <c r="W990" s="68"/>
      <c r="X990" s="68"/>
      <c r="Y990" s="69"/>
      <c r="Z990" s="70">
        <f t="shared" si="82"/>
        <v>37700</v>
      </c>
      <c r="AA990" s="70">
        <f t="shared" si="83"/>
        <v>2523.4499999999998</v>
      </c>
      <c r="AB990" s="71"/>
      <c r="AC990" s="71"/>
      <c r="AD990" s="71"/>
      <c r="AE990" s="71"/>
      <c r="AF990" s="72"/>
      <c r="AG990" s="71"/>
      <c r="AH990" s="71"/>
      <c r="AI990" s="71"/>
      <c r="AJ990" s="71"/>
      <c r="AK990" s="71"/>
      <c r="AL990" s="71"/>
    </row>
    <row r="991" spans="1:38" ht="14" x14ac:dyDescent="0.25">
      <c r="A991" s="174" t="str">
        <f t="shared" si="85"/>
        <v>[提取结果.xlsx]02-关联交易等事项统计表-纺织公司-2内部关联交易</v>
      </c>
      <c r="B991" s="11">
        <v>988</v>
      </c>
      <c r="C991" s="120" t="str">
        <f t="shared" si="84"/>
        <v>3级-4级</v>
      </c>
      <c r="D991" s="120" t="s">
        <v>33</v>
      </c>
      <c r="E991" s="120" t="s">
        <v>159</v>
      </c>
      <c r="F991" s="120" t="s">
        <v>37</v>
      </c>
      <c r="G991" s="120" t="s">
        <v>66</v>
      </c>
      <c r="H991" s="122" t="s">
        <v>99</v>
      </c>
      <c r="I991" s="122" t="s">
        <v>611</v>
      </c>
      <c r="J991" s="124">
        <v>-29607.34</v>
      </c>
      <c r="K991" s="122"/>
      <c r="L991" s="122"/>
      <c r="M991" s="132"/>
      <c r="N991" s="125"/>
      <c r="O991" s="126"/>
      <c r="P991" s="124"/>
      <c r="Q991" s="66"/>
      <c r="R991" s="66"/>
      <c r="S991" s="67"/>
      <c r="T991" s="66"/>
      <c r="U991" s="66"/>
      <c r="V991" s="67"/>
      <c r="W991" s="68"/>
      <c r="X991" s="68"/>
      <c r="Y991" s="69"/>
      <c r="Z991" s="70">
        <f t="shared" si="82"/>
        <v>-29607.34</v>
      </c>
      <c r="AA991" s="70">
        <f t="shared" si="83"/>
        <v>0</v>
      </c>
      <c r="AB991" s="71"/>
      <c r="AC991" s="71"/>
      <c r="AD991" s="71"/>
      <c r="AE991" s="71"/>
      <c r="AF991" s="72"/>
      <c r="AG991" s="71"/>
      <c r="AH991" s="71"/>
      <c r="AI991" s="71"/>
      <c r="AJ991" s="71"/>
      <c r="AK991" s="71"/>
      <c r="AL991" s="71"/>
    </row>
    <row r="992" spans="1:38" ht="14" x14ac:dyDescent="0.25">
      <c r="A992" s="174" t="str">
        <f t="shared" si="85"/>
        <v>[提取结果.xlsx]02-关联交易等事项统计表-纺织公司-2内部关联交易</v>
      </c>
      <c r="B992" s="11">
        <v>989</v>
      </c>
      <c r="C992" s="120" t="str">
        <f t="shared" si="84"/>
        <v>3级-4级</v>
      </c>
      <c r="D992" s="120" t="s">
        <v>33</v>
      </c>
      <c r="E992" s="120" t="s">
        <v>159</v>
      </c>
      <c r="F992" s="120" t="s">
        <v>37</v>
      </c>
      <c r="G992" s="120" t="s">
        <v>42</v>
      </c>
      <c r="H992" s="122"/>
      <c r="I992" s="122"/>
      <c r="J992" s="124"/>
      <c r="K992" s="122" t="s">
        <v>68</v>
      </c>
      <c r="L992" s="122" t="s">
        <v>482</v>
      </c>
      <c r="M992" s="132">
        <v>7563.67</v>
      </c>
      <c r="N992" s="125"/>
      <c r="O992" s="125"/>
      <c r="P992" s="124"/>
      <c r="Q992" s="66"/>
      <c r="R992" s="66"/>
      <c r="S992" s="67"/>
      <c r="T992" s="66"/>
      <c r="U992" s="66"/>
      <c r="V992" s="67"/>
      <c r="W992" s="68"/>
      <c r="X992" s="68"/>
      <c r="Y992" s="69"/>
      <c r="Z992" s="70">
        <f t="shared" si="82"/>
        <v>0</v>
      </c>
      <c r="AA992" s="70">
        <f t="shared" si="83"/>
        <v>7563.67</v>
      </c>
      <c r="AB992" s="71"/>
      <c r="AC992" s="71"/>
      <c r="AD992" s="71"/>
      <c r="AE992" s="71"/>
      <c r="AF992" s="72"/>
      <c r="AG992" s="71"/>
      <c r="AH992" s="71"/>
      <c r="AI992" s="71"/>
      <c r="AJ992" s="71"/>
      <c r="AK992" s="71"/>
      <c r="AL992" s="71"/>
    </row>
    <row r="993" spans="1:38" ht="14" x14ac:dyDescent="0.25">
      <c r="A993" s="174" t="str">
        <f t="shared" si="85"/>
        <v>[提取结果.xlsx]02-关联交易等事项统计表-纺织公司-2内部关联交易</v>
      </c>
      <c r="B993" s="11">
        <v>990</v>
      </c>
      <c r="C993" s="120" t="str">
        <f t="shared" si="84"/>
        <v>3级-4级</v>
      </c>
      <c r="D993" s="120" t="s">
        <v>33</v>
      </c>
      <c r="E993" s="120" t="s">
        <v>347</v>
      </c>
      <c r="F993" s="120" t="s">
        <v>37</v>
      </c>
      <c r="G993" s="120" t="s">
        <v>42</v>
      </c>
      <c r="H993" s="122" t="s">
        <v>99</v>
      </c>
      <c r="I993" s="122" t="s">
        <v>43</v>
      </c>
      <c r="J993" s="124">
        <v>377585.15</v>
      </c>
      <c r="K993" s="122"/>
      <c r="L993" s="122"/>
      <c r="M993" s="124"/>
      <c r="N993" s="125"/>
      <c r="O993" s="126"/>
      <c r="P993" s="124"/>
      <c r="Q993" s="66"/>
      <c r="R993" s="66"/>
      <c r="S993" s="67"/>
      <c r="T993" s="66"/>
      <c r="U993" s="66"/>
      <c r="V993" s="67"/>
      <c r="W993" s="68"/>
      <c r="X993" s="68"/>
      <c r="Y993" s="69"/>
      <c r="Z993" s="70">
        <f t="shared" si="82"/>
        <v>377585.15</v>
      </c>
      <c r="AA993" s="70">
        <f t="shared" si="83"/>
        <v>0</v>
      </c>
      <c r="AB993" s="71"/>
      <c r="AC993" s="71"/>
      <c r="AD993" s="71"/>
      <c r="AE993" s="71"/>
      <c r="AF993" s="72"/>
      <c r="AG993" s="71"/>
      <c r="AH993" s="71"/>
      <c r="AI993" s="71"/>
      <c r="AJ993" s="71"/>
      <c r="AK993" s="71"/>
      <c r="AL993" s="71"/>
    </row>
    <row r="994" spans="1:38" ht="14" x14ac:dyDescent="0.25">
      <c r="A994" s="174" t="str">
        <f t="shared" si="85"/>
        <v>[提取结果.xlsx]02-关联交易等事项统计表-纺织公司-2内部关联交易</v>
      </c>
      <c r="B994" s="11">
        <v>991</v>
      </c>
      <c r="C994" s="120" t="str">
        <f t="shared" si="84"/>
        <v>3级-3级</v>
      </c>
      <c r="D994" s="120" t="s">
        <v>33</v>
      </c>
      <c r="E994" s="120" t="s">
        <v>347</v>
      </c>
      <c r="F994" s="120" t="s">
        <v>33</v>
      </c>
      <c r="G994" s="120" t="s">
        <v>356</v>
      </c>
      <c r="H994" s="122"/>
      <c r="I994" s="122"/>
      <c r="J994" s="124"/>
      <c r="K994" s="122" t="s">
        <v>68</v>
      </c>
      <c r="L994" s="122" t="s">
        <v>122</v>
      </c>
      <c r="M994" s="124">
        <v>25770.84</v>
      </c>
      <c r="N994" s="125"/>
      <c r="O994" s="126"/>
      <c r="P994" s="124"/>
      <c r="Q994" s="66"/>
      <c r="R994" s="66"/>
      <c r="S994" s="67"/>
      <c r="T994" s="66"/>
      <c r="U994" s="66"/>
      <c r="V994" s="67"/>
      <c r="W994" s="68"/>
      <c r="X994" s="68"/>
      <c r="Y994" s="69"/>
      <c r="Z994" s="70">
        <f t="shared" si="82"/>
        <v>0</v>
      </c>
      <c r="AA994" s="70">
        <f t="shared" si="83"/>
        <v>25770.84</v>
      </c>
      <c r="AB994" s="71"/>
      <c r="AC994" s="71"/>
      <c r="AD994" s="71"/>
      <c r="AE994" s="71"/>
      <c r="AF994" s="72"/>
      <c r="AG994" s="71"/>
      <c r="AH994" s="71"/>
      <c r="AI994" s="71"/>
      <c r="AJ994" s="71"/>
      <c r="AK994" s="71"/>
      <c r="AL994" s="71"/>
    </row>
    <row r="995" spans="1:38" ht="14" x14ac:dyDescent="0.25">
      <c r="A995" s="174" t="str">
        <f t="shared" si="85"/>
        <v>[提取结果.xlsx]02-关联交易等事项统计表-纺织公司-2内部关联交易</v>
      </c>
      <c r="B995" s="11">
        <v>992</v>
      </c>
      <c r="C995" s="120" t="str">
        <f t="shared" si="84"/>
        <v>3级-4级</v>
      </c>
      <c r="D995" s="120" t="s">
        <v>33</v>
      </c>
      <c r="E995" s="120" t="s">
        <v>347</v>
      </c>
      <c r="F995" s="120" t="s">
        <v>37</v>
      </c>
      <c r="G995" s="120" t="s">
        <v>66</v>
      </c>
      <c r="H995" s="122"/>
      <c r="I995" s="122"/>
      <c r="J995" s="124"/>
      <c r="K995" s="122" t="s">
        <v>68</v>
      </c>
      <c r="L995" s="122" t="s">
        <v>556</v>
      </c>
      <c r="M995" s="124">
        <v>2774.58</v>
      </c>
      <c r="N995" s="125"/>
      <c r="O995" s="126"/>
      <c r="P995" s="124"/>
      <c r="Q995" s="66"/>
      <c r="R995" s="66"/>
      <c r="S995" s="67"/>
      <c r="T995" s="66"/>
      <c r="U995" s="66"/>
      <c r="V995" s="67"/>
      <c r="W995" s="68"/>
      <c r="X995" s="68"/>
      <c r="Y995" s="69"/>
      <c r="Z995" s="70">
        <f t="shared" si="82"/>
        <v>0</v>
      </c>
      <c r="AA995" s="70">
        <f t="shared" si="83"/>
        <v>2774.58</v>
      </c>
      <c r="AB995" s="71"/>
      <c r="AC995" s="71"/>
      <c r="AD995" s="71"/>
      <c r="AE995" s="71"/>
      <c r="AF995" s="72"/>
      <c r="AG995" s="71"/>
      <c r="AH995" s="71"/>
      <c r="AI995" s="71"/>
      <c r="AJ995" s="71"/>
      <c r="AK995" s="71"/>
      <c r="AL995" s="71"/>
    </row>
    <row r="996" spans="1:38" ht="14" x14ac:dyDescent="0.25">
      <c r="A996" s="174" t="str">
        <f t="shared" si="85"/>
        <v>[提取结果.xlsx]02-关联交易等事项统计表-纺织公司-2内部关联交易</v>
      </c>
      <c r="B996" s="11">
        <v>993</v>
      </c>
      <c r="C996" s="120" t="str">
        <f t="shared" si="84"/>
        <v>3级-4级</v>
      </c>
      <c r="D996" s="120" t="s">
        <v>33</v>
      </c>
      <c r="E996" s="120" t="s">
        <v>347</v>
      </c>
      <c r="F996" s="120" t="s">
        <v>37</v>
      </c>
      <c r="G996" s="120" t="s">
        <v>42</v>
      </c>
      <c r="H996" s="122"/>
      <c r="I996" s="122"/>
      <c r="J996" s="124"/>
      <c r="K996" s="122" t="s">
        <v>68</v>
      </c>
      <c r="L996" s="122" t="s">
        <v>556</v>
      </c>
      <c r="M996" s="124">
        <v>1849.72</v>
      </c>
      <c r="N996" s="125"/>
      <c r="O996" s="126"/>
      <c r="P996" s="124"/>
      <c r="Q996" s="66"/>
      <c r="R996" s="66"/>
      <c r="S996" s="67"/>
      <c r="T996" s="66"/>
      <c r="U996" s="66"/>
      <c r="V996" s="67"/>
      <c r="W996" s="68"/>
      <c r="X996" s="68"/>
      <c r="Y996" s="69"/>
      <c r="Z996" s="70">
        <f t="shared" si="82"/>
        <v>0</v>
      </c>
      <c r="AA996" s="70">
        <f t="shared" si="83"/>
        <v>1849.72</v>
      </c>
      <c r="AB996" s="71"/>
      <c r="AC996" s="71"/>
      <c r="AD996" s="71"/>
      <c r="AE996" s="71"/>
      <c r="AF996" s="72"/>
      <c r="AG996" s="71"/>
      <c r="AH996" s="71"/>
      <c r="AI996" s="71"/>
      <c r="AJ996" s="71"/>
      <c r="AK996" s="71"/>
      <c r="AL996" s="71"/>
    </row>
    <row r="997" spans="1:38" ht="14" x14ac:dyDescent="0.25">
      <c r="A997" s="174" t="str">
        <f t="shared" si="85"/>
        <v>[提取结果.xlsx]02-关联交易等事项统计表-纺织公司-2内部关联交易</v>
      </c>
      <c r="B997" s="11">
        <v>994</v>
      </c>
      <c r="C997" s="120" t="str">
        <f t="shared" si="84"/>
        <v>3级-4级</v>
      </c>
      <c r="D997" s="120" t="s">
        <v>33</v>
      </c>
      <c r="E997" s="182" t="s">
        <v>354</v>
      </c>
      <c r="F997" s="120" t="s">
        <v>37</v>
      </c>
      <c r="G997" s="182" t="s">
        <v>38</v>
      </c>
      <c r="H997" s="122" t="s">
        <v>144</v>
      </c>
      <c r="I997" s="122" t="s">
        <v>612</v>
      </c>
      <c r="J997" s="124">
        <v>13816402.899999999</v>
      </c>
      <c r="K997" s="122"/>
      <c r="L997" s="122"/>
      <c r="M997" s="124"/>
      <c r="N997" s="125"/>
      <c r="O997" s="126"/>
      <c r="P997" s="124"/>
      <c r="Q997" s="21"/>
      <c r="R997" s="21"/>
      <c r="S997" s="22"/>
      <c r="T997" s="21"/>
      <c r="U997" s="21"/>
      <c r="V997" s="22"/>
      <c r="W997" s="23"/>
      <c r="X997" s="23"/>
      <c r="Y997" s="24"/>
      <c r="Z997" s="25">
        <f t="shared" si="82"/>
        <v>13816402.9</v>
      </c>
      <c r="AA997" s="25">
        <f t="shared" si="83"/>
        <v>0</v>
      </c>
      <c r="AB997" s="26"/>
      <c r="AC997" s="26"/>
      <c r="AD997" s="26"/>
      <c r="AE997" s="26"/>
      <c r="AF997" s="27"/>
      <c r="AG997" s="26"/>
      <c r="AH997" s="26"/>
      <c r="AI997" s="26"/>
      <c r="AJ997" s="26"/>
      <c r="AK997" s="26"/>
      <c r="AL997" s="26"/>
    </row>
    <row r="998" spans="1:38" ht="14" x14ac:dyDescent="0.25">
      <c r="A998" s="174" t="str">
        <f t="shared" si="85"/>
        <v>[提取结果.xlsx]02-关联交易等事项统计表-纺织公司-2内部关联交易</v>
      </c>
      <c r="B998" s="11">
        <v>995</v>
      </c>
      <c r="C998" s="120" t="str">
        <f t="shared" si="84"/>
        <v>3级-4级</v>
      </c>
      <c r="D998" s="120" t="s">
        <v>33</v>
      </c>
      <c r="E998" s="182" t="s">
        <v>354</v>
      </c>
      <c r="F998" s="120" t="s">
        <v>37</v>
      </c>
      <c r="G998" s="182" t="s">
        <v>383</v>
      </c>
      <c r="H998" s="122" t="s">
        <v>144</v>
      </c>
      <c r="I998" s="122" t="s">
        <v>612</v>
      </c>
      <c r="J998" s="124">
        <v>26739997.469999995</v>
      </c>
      <c r="K998" s="122"/>
      <c r="L998" s="122"/>
      <c r="M998" s="124"/>
      <c r="N998" s="125"/>
      <c r="O998" s="126"/>
      <c r="P998" s="124"/>
      <c r="Q998" s="21"/>
      <c r="R998" s="21"/>
      <c r="S998" s="22"/>
      <c r="T998" s="21"/>
      <c r="U998" s="21"/>
      <c r="V998" s="22"/>
      <c r="W998" s="23"/>
      <c r="X998" s="23"/>
      <c r="Y998" s="24"/>
      <c r="Z998" s="25">
        <f t="shared" ref="Z998:Z1009" si="86">ROUND(J998-V998-Y998,2)</f>
        <v>26739997.469999999</v>
      </c>
      <c r="AA998" s="25">
        <f t="shared" ref="AA998:AA1017" si="87">ROUND(M998+P998-S998,2)</f>
        <v>0</v>
      </c>
      <c r="AB998" s="26"/>
      <c r="AC998" s="26"/>
      <c r="AD998" s="26"/>
      <c r="AE998" s="26"/>
      <c r="AF998" s="27"/>
      <c r="AG998" s="26"/>
      <c r="AH998" s="26"/>
      <c r="AI998" s="26"/>
      <c r="AJ998" s="26"/>
      <c r="AK998" s="26"/>
      <c r="AL998" s="26"/>
    </row>
    <row r="999" spans="1:38" ht="14" x14ac:dyDescent="0.25">
      <c r="A999" s="174" t="str">
        <f t="shared" si="85"/>
        <v>[提取结果.xlsx]02-关联交易等事项统计表-纺织公司-2内部关联交易</v>
      </c>
      <c r="B999" s="11">
        <v>996</v>
      </c>
      <c r="C999" s="120" t="str">
        <f t="shared" si="84"/>
        <v>4级-4级</v>
      </c>
      <c r="D999" s="120" t="s">
        <v>37</v>
      </c>
      <c r="E999" s="120" t="s">
        <v>355</v>
      </c>
      <c r="F999" s="120" t="s">
        <v>37</v>
      </c>
      <c r="G999" s="120" t="s">
        <v>42</v>
      </c>
      <c r="H999" s="122"/>
      <c r="I999" s="122"/>
      <c r="J999" s="124"/>
      <c r="K999" s="122" t="s">
        <v>302</v>
      </c>
      <c r="L999" s="122" t="s">
        <v>613</v>
      </c>
      <c r="M999" s="124">
        <v>15845.83</v>
      </c>
      <c r="N999" s="125"/>
      <c r="O999" s="126"/>
      <c r="P999" s="124"/>
      <c r="Q999" s="21"/>
      <c r="R999" s="21"/>
      <c r="S999" s="22"/>
      <c r="T999" s="21"/>
      <c r="U999" s="21"/>
      <c r="V999" s="22"/>
      <c r="W999" s="23"/>
      <c r="X999" s="23"/>
      <c r="Y999" s="24"/>
      <c r="Z999" s="25">
        <f t="shared" si="86"/>
        <v>0</v>
      </c>
      <c r="AA999" s="25">
        <f t="shared" si="87"/>
        <v>15845.83</v>
      </c>
      <c r="AB999" s="26"/>
      <c r="AC999" s="26"/>
      <c r="AD999" s="26"/>
      <c r="AE999" s="26"/>
      <c r="AF999" s="27"/>
      <c r="AG999" s="26"/>
      <c r="AH999" s="26"/>
      <c r="AI999" s="26"/>
      <c r="AJ999" s="26"/>
      <c r="AK999" s="26"/>
      <c r="AL999" s="26"/>
    </row>
    <row r="1000" spans="1:38" ht="14" x14ac:dyDescent="0.25">
      <c r="A1000" s="174" t="str">
        <f t="shared" si="85"/>
        <v>[提取结果.xlsx]02-关联交易等事项统计表-纺织公司-2内部关联交易</v>
      </c>
      <c r="B1000" s="11">
        <v>997</v>
      </c>
      <c r="C1000" s="120" t="str">
        <f t="shared" si="84"/>
        <v>4级-3级</v>
      </c>
      <c r="D1000" s="120" t="s">
        <v>37</v>
      </c>
      <c r="E1000" s="120" t="s">
        <v>588</v>
      </c>
      <c r="F1000" s="120" t="s">
        <v>33</v>
      </c>
      <c r="G1000" s="120" t="s">
        <v>354</v>
      </c>
      <c r="H1000" s="122" t="s">
        <v>144</v>
      </c>
      <c r="I1000" s="122"/>
      <c r="J1000" s="124">
        <v>156530467.25</v>
      </c>
      <c r="K1000" s="122"/>
      <c r="L1000" s="122"/>
      <c r="M1000" s="124"/>
      <c r="N1000" s="125"/>
      <c r="O1000" s="126"/>
      <c r="P1000" s="124"/>
      <c r="Q1000" s="21"/>
      <c r="R1000" s="21"/>
      <c r="S1000" s="22"/>
      <c r="T1000" s="21"/>
      <c r="U1000" s="21"/>
      <c r="V1000" s="22"/>
      <c r="W1000" s="23"/>
      <c r="X1000" s="23"/>
      <c r="Y1000" s="24"/>
      <c r="Z1000" s="25">
        <f t="shared" si="86"/>
        <v>156530467.25</v>
      </c>
      <c r="AA1000" s="25">
        <f t="shared" si="87"/>
        <v>0</v>
      </c>
      <c r="AB1000" s="26"/>
      <c r="AC1000" s="26"/>
      <c r="AD1000" s="26"/>
      <c r="AE1000" s="26"/>
      <c r="AF1000" s="27"/>
      <c r="AG1000" s="26"/>
      <c r="AH1000" s="26"/>
      <c r="AI1000" s="26"/>
      <c r="AJ1000" s="26"/>
      <c r="AK1000" s="26"/>
      <c r="AL1000" s="26"/>
    </row>
    <row r="1001" spans="1:38" ht="14" x14ac:dyDescent="0.25">
      <c r="A1001" s="174" t="str">
        <f t="shared" si="85"/>
        <v>[提取结果.xlsx]02-关联交易等事项统计表-纺织公司-2内部关联交易</v>
      </c>
      <c r="B1001" s="11">
        <v>998</v>
      </c>
      <c r="C1001" s="120" t="str">
        <f t="shared" si="84"/>
        <v>4级-3级</v>
      </c>
      <c r="D1001" s="120" t="s">
        <v>37</v>
      </c>
      <c r="E1001" s="120" t="s">
        <v>588</v>
      </c>
      <c r="F1001" s="120" t="s">
        <v>33</v>
      </c>
      <c r="G1001" s="120" t="s">
        <v>561</v>
      </c>
      <c r="H1001" s="122"/>
      <c r="I1001" s="122"/>
      <c r="J1001" s="124"/>
      <c r="K1001" s="122"/>
      <c r="L1001" s="122"/>
      <c r="M1001" s="124">
        <v>119826379.25999999</v>
      </c>
      <c r="N1001" s="125" t="s">
        <v>614</v>
      </c>
      <c r="O1001" s="126"/>
      <c r="P1001" s="124">
        <v>4097424.1475999951</v>
      </c>
      <c r="Q1001" s="21"/>
      <c r="R1001" s="21"/>
      <c r="S1001" s="22"/>
      <c r="T1001" s="21"/>
      <c r="U1001" s="21"/>
      <c r="V1001" s="22"/>
      <c r="W1001" s="23"/>
      <c r="X1001" s="23"/>
      <c r="Y1001" s="24"/>
      <c r="Z1001" s="25">
        <f t="shared" si="86"/>
        <v>0</v>
      </c>
      <c r="AA1001" s="25">
        <f t="shared" si="87"/>
        <v>123923803.41</v>
      </c>
      <c r="AB1001" s="26"/>
      <c r="AC1001" s="26"/>
      <c r="AD1001" s="26"/>
      <c r="AE1001" s="26"/>
      <c r="AF1001" s="27"/>
      <c r="AG1001" s="26"/>
      <c r="AH1001" s="26"/>
      <c r="AI1001" s="26"/>
      <c r="AJ1001" s="26"/>
      <c r="AK1001" s="26"/>
      <c r="AL1001" s="26"/>
    </row>
    <row r="1002" spans="1:38" ht="14" x14ac:dyDescent="0.25">
      <c r="A1002" s="174" t="str">
        <f t="shared" si="85"/>
        <v>[提取结果.xlsx]02-关联交易等事项统计表-纺织公司-2内部关联交易</v>
      </c>
      <c r="B1002" s="11">
        <v>999</v>
      </c>
      <c r="C1002" s="120" t="str">
        <f t="shared" si="84"/>
        <v>4级-1级</v>
      </c>
      <c r="D1002" s="120" t="s">
        <v>37</v>
      </c>
      <c r="E1002" s="120" t="s">
        <v>383</v>
      </c>
      <c r="F1002" s="120" t="s">
        <v>27</v>
      </c>
      <c r="G1002" s="120" t="s">
        <v>28</v>
      </c>
      <c r="H1002" s="122" t="s">
        <v>144</v>
      </c>
      <c r="I1002" s="122" t="s">
        <v>615</v>
      </c>
      <c r="J1002" s="124">
        <v>70.8</v>
      </c>
      <c r="K1002" s="122" t="s">
        <v>164</v>
      </c>
      <c r="L1002" s="122"/>
      <c r="M1002" s="124">
        <v>44.649909999999998</v>
      </c>
      <c r="N1002" s="125"/>
      <c r="O1002" s="126"/>
      <c r="P1002" s="124"/>
      <c r="Q1002" s="66"/>
      <c r="R1002" s="66"/>
      <c r="S1002" s="67"/>
      <c r="T1002" s="66"/>
      <c r="U1002" s="66"/>
      <c r="V1002" s="67"/>
      <c r="W1002" s="68"/>
      <c r="X1002" s="68"/>
      <c r="Y1002" s="69"/>
      <c r="Z1002" s="70">
        <f t="shared" si="86"/>
        <v>70.8</v>
      </c>
      <c r="AA1002" s="70">
        <f t="shared" si="87"/>
        <v>44.65</v>
      </c>
      <c r="AB1002" s="71"/>
      <c r="AC1002" s="71"/>
      <c r="AD1002" s="71"/>
      <c r="AE1002" s="71"/>
      <c r="AF1002" s="72"/>
      <c r="AG1002" s="71"/>
      <c r="AH1002" s="71"/>
      <c r="AI1002" s="71"/>
      <c r="AJ1002" s="71"/>
      <c r="AK1002" s="71"/>
      <c r="AL1002" s="71"/>
    </row>
    <row r="1003" spans="1:38" ht="14" x14ac:dyDescent="0.25">
      <c r="A1003" s="174" t="str">
        <f t="shared" si="85"/>
        <v>[提取结果.xlsx]02-关联交易等事项统计表-纺织公司-2内部关联交易</v>
      </c>
      <c r="B1003" s="11">
        <v>1000</v>
      </c>
      <c r="C1003" s="120" t="str">
        <f t="shared" si="84"/>
        <v>4级-2级</v>
      </c>
      <c r="D1003" s="120" t="s">
        <v>37</v>
      </c>
      <c r="E1003" s="120" t="s">
        <v>383</v>
      </c>
      <c r="F1003" s="120" t="s">
        <v>29</v>
      </c>
      <c r="G1003" s="120" t="s">
        <v>46</v>
      </c>
      <c r="H1003" s="122" t="s">
        <v>144</v>
      </c>
      <c r="I1003" s="122" t="s">
        <v>615</v>
      </c>
      <c r="J1003" s="124">
        <v>82375.22</v>
      </c>
      <c r="K1003" s="122" t="s">
        <v>164</v>
      </c>
      <c r="L1003" s="122"/>
      <c r="M1003" s="124">
        <v>53132.71</v>
      </c>
      <c r="N1003" s="125"/>
      <c r="O1003" s="126"/>
      <c r="P1003" s="124"/>
      <c r="Q1003" s="66"/>
      <c r="R1003" s="66"/>
      <c r="S1003" s="67"/>
      <c r="T1003" s="66"/>
      <c r="U1003" s="66"/>
      <c r="V1003" s="67"/>
      <c r="W1003" s="68"/>
      <c r="X1003" s="68"/>
      <c r="Y1003" s="69"/>
      <c r="Z1003" s="70">
        <f t="shared" si="86"/>
        <v>82375.22</v>
      </c>
      <c r="AA1003" s="70">
        <f t="shared" si="87"/>
        <v>53132.71</v>
      </c>
      <c r="AB1003" s="71"/>
      <c r="AC1003" s="71"/>
      <c r="AD1003" s="71"/>
      <c r="AE1003" s="71"/>
      <c r="AF1003" s="72"/>
      <c r="AG1003" s="71"/>
      <c r="AH1003" s="71"/>
      <c r="AI1003" s="71"/>
      <c r="AJ1003" s="71"/>
      <c r="AK1003" s="71"/>
      <c r="AL1003" s="71"/>
    </row>
    <row r="1004" spans="1:38" ht="14" x14ac:dyDescent="0.25">
      <c r="A1004" s="174" t="str">
        <f t="shared" si="85"/>
        <v>[提取结果.xlsx]02-关联交易等事项统计表-纺织公司-2内部关联交易</v>
      </c>
      <c r="B1004" s="11">
        <v>1001</v>
      </c>
      <c r="C1004" s="120" t="str">
        <f t="shared" si="84"/>
        <v>4级-2级</v>
      </c>
      <c r="D1004" s="120" t="s">
        <v>37</v>
      </c>
      <c r="E1004" s="120" t="s">
        <v>383</v>
      </c>
      <c r="F1004" s="120" t="s">
        <v>29</v>
      </c>
      <c r="G1004" s="120" t="s">
        <v>57</v>
      </c>
      <c r="H1004" s="122" t="s">
        <v>144</v>
      </c>
      <c r="I1004" s="122" t="s">
        <v>615</v>
      </c>
      <c r="J1004" s="124">
        <v>715.49</v>
      </c>
      <c r="K1004" s="122" t="s">
        <v>164</v>
      </c>
      <c r="L1004" s="122"/>
      <c r="M1004" s="124">
        <v>538.08000000000004</v>
      </c>
      <c r="N1004" s="125"/>
      <c r="O1004" s="126"/>
      <c r="P1004" s="124"/>
      <c r="Q1004" s="66"/>
      <c r="R1004" s="66"/>
      <c r="S1004" s="67"/>
      <c r="T1004" s="66"/>
      <c r="U1004" s="66"/>
      <c r="V1004" s="67"/>
      <c r="W1004" s="68"/>
      <c r="X1004" s="68"/>
      <c r="Y1004" s="69"/>
      <c r="Z1004" s="70">
        <f t="shared" si="86"/>
        <v>715.49</v>
      </c>
      <c r="AA1004" s="70">
        <f t="shared" si="87"/>
        <v>538.08000000000004</v>
      </c>
      <c r="AB1004" s="71"/>
      <c r="AC1004" s="71"/>
      <c r="AD1004" s="71"/>
      <c r="AE1004" s="71"/>
      <c r="AF1004" s="72"/>
      <c r="AG1004" s="71"/>
      <c r="AH1004" s="71"/>
      <c r="AI1004" s="71"/>
      <c r="AJ1004" s="71"/>
      <c r="AK1004" s="71"/>
      <c r="AL1004" s="71"/>
    </row>
    <row r="1005" spans="1:38" ht="14" x14ac:dyDescent="0.25">
      <c r="A1005" s="174" t="str">
        <f t="shared" si="85"/>
        <v>[提取结果.xlsx]02-关联交易等事项统计表-纺织公司-2内部关联交易</v>
      </c>
      <c r="B1005" s="11">
        <v>1002</v>
      </c>
      <c r="C1005" s="120" t="str">
        <f t="shared" si="84"/>
        <v>4级-3级</v>
      </c>
      <c r="D1005" s="120" t="s">
        <v>37</v>
      </c>
      <c r="E1005" s="120" t="s">
        <v>383</v>
      </c>
      <c r="F1005" s="120" t="s">
        <v>33</v>
      </c>
      <c r="G1005" s="120" t="s">
        <v>354</v>
      </c>
      <c r="H1005" s="122" t="s">
        <v>144</v>
      </c>
      <c r="I1005" s="122" t="s">
        <v>615</v>
      </c>
      <c r="J1005" s="124">
        <v>44572.57</v>
      </c>
      <c r="K1005" s="122" t="s">
        <v>164</v>
      </c>
      <c r="L1005" s="122"/>
      <c r="M1005" s="124">
        <v>31102.34</v>
      </c>
      <c r="N1005" s="125"/>
      <c r="O1005" s="126"/>
      <c r="P1005" s="124"/>
      <c r="Q1005" s="66"/>
      <c r="R1005" s="66"/>
      <c r="S1005" s="67"/>
      <c r="T1005" s="66"/>
      <c r="U1005" s="66"/>
      <c r="V1005" s="67"/>
      <c r="W1005" s="68"/>
      <c r="X1005" s="68"/>
      <c r="Y1005" s="69"/>
      <c r="Z1005" s="70">
        <f t="shared" si="86"/>
        <v>44572.57</v>
      </c>
      <c r="AA1005" s="70">
        <f t="shared" si="87"/>
        <v>31102.34</v>
      </c>
      <c r="AB1005" s="71"/>
      <c r="AC1005" s="71"/>
      <c r="AD1005" s="71"/>
      <c r="AE1005" s="71"/>
      <c r="AF1005" s="72"/>
      <c r="AG1005" s="71"/>
      <c r="AH1005" s="71"/>
      <c r="AI1005" s="71"/>
      <c r="AJ1005" s="71"/>
      <c r="AK1005" s="71"/>
      <c r="AL1005" s="71"/>
    </row>
    <row r="1006" spans="1:38" ht="14" x14ac:dyDescent="0.25">
      <c r="A1006" s="174" t="str">
        <f t="shared" si="85"/>
        <v>[提取结果.xlsx]02-关联交易等事项统计表-纺织公司-2内部关联交易</v>
      </c>
      <c r="B1006" s="11">
        <v>1003</v>
      </c>
      <c r="C1006" s="120" t="str">
        <f t="shared" si="84"/>
        <v>4级-4级</v>
      </c>
      <c r="D1006" s="120" t="s">
        <v>37</v>
      </c>
      <c r="E1006" s="120" t="s">
        <v>383</v>
      </c>
      <c r="F1006" s="120" t="s">
        <v>37</v>
      </c>
      <c r="G1006" s="120" t="s">
        <v>38</v>
      </c>
      <c r="H1006" s="122" t="s">
        <v>144</v>
      </c>
      <c r="I1006" s="122" t="s">
        <v>615</v>
      </c>
      <c r="J1006" s="124">
        <v>138857.07</v>
      </c>
      <c r="K1006" s="122" t="s">
        <v>164</v>
      </c>
      <c r="L1006" s="122"/>
      <c r="M1006" s="124">
        <v>142956.79999999999</v>
      </c>
      <c r="N1006" s="125"/>
      <c r="O1006" s="125"/>
      <c r="P1006" s="124"/>
      <c r="Q1006" s="66"/>
      <c r="R1006" s="66"/>
      <c r="S1006" s="67"/>
      <c r="T1006" s="66"/>
      <c r="U1006" s="66"/>
      <c r="V1006" s="67"/>
      <c r="W1006" s="68"/>
      <c r="X1006" s="68"/>
      <c r="Y1006" s="69"/>
      <c r="Z1006" s="70">
        <f t="shared" si="86"/>
        <v>138857.07</v>
      </c>
      <c r="AA1006" s="70">
        <f t="shared" si="87"/>
        <v>142956.79999999999</v>
      </c>
      <c r="AB1006" s="71"/>
      <c r="AC1006" s="71"/>
      <c r="AD1006" s="71"/>
      <c r="AE1006" s="71"/>
      <c r="AF1006" s="72"/>
      <c r="AG1006" s="71"/>
      <c r="AH1006" s="71"/>
      <c r="AI1006" s="71"/>
      <c r="AJ1006" s="71"/>
      <c r="AK1006" s="71"/>
      <c r="AL1006" s="71"/>
    </row>
    <row r="1007" spans="1:38" ht="14" x14ac:dyDescent="0.25">
      <c r="A1007" s="174" t="str">
        <f t="shared" si="85"/>
        <v>[提取结果.xlsx]02-关联交易等事项统计表-纺织公司-2内部关联交易</v>
      </c>
      <c r="B1007" s="11">
        <v>1004</v>
      </c>
      <c r="C1007" s="120" t="str">
        <f t="shared" si="84"/>
        <v>4级-3级</v>
      </c>
      <c r="D1007" s="120" t="s">
        <v>37</v>
      </c>
      <c r="E1007" s="120" t="s">
        <v>383</v>
      </c>
      <c r="F1007" s="120" t="s">
        <v>33</v>
      </c>
      <c r="G1007" s="120" t="s">
        <v>354</v>
      </c>
      <c r="H1007" s="122"/>
      <c r="I1007" s="122"/>
      <c r="J1007" s="124"/>
      <c r="K1007" s="122"/>
      <c r="L1007" s="122"/>
      <c r="M1007" s="124"/>
      <c r="N1007" s="125" t="s">
        <v>616</v>
      </c>
      <c r="O1007" s="125"/>
      <c r="P1007" s="124">
        <v>25421634.640000001</v>
      </c>
      <c r="Q1007" s="66"/>
      <c r="R1007" s="66"/>
      <c r="S1007" s="67"/>
      <c r="T1007" s="66"/>
      <c r="U1007" s="66"/>
      <c r="V1007" s="67"/>
      <c r="W1007" s="68"/>
      <c r="X1007" s="68"/>
      <c r="Y1007" s="69"/>
      <c r="Z1007" s="70">
        <f t="shared" si="86"/>
        <v>0</v>
      </c>
      <c r="AA1007" s="70">
        <f t="shared" si="87"/>
        <v>25421634.640000001</v>
      </c>
      <c r="AB1007" s="71"/>
      <c r="AC1007" s="71"/>
      <c r="AD1007" s="71"/>
      <c r="AE1007" s="71"/>
      <c r="AF1007" s="72"/>
      <c r="AG1007" s="71"/>
      <c r="AH1007" s="71"/>
      <c r="AI1007" s="71"/>
      <c r="AJ1007" s="71"/>
      <c r="AK1007" s="71"/>
      <c r="AL1007" s="71"/>
    </row>
    <row r="1008" spans="1:38" ht="14" x14ac:dyDescent="0.25">
      <c r="A1008" s="174" t="str">
        <f t="shared" si="85"/>
        <v>[提取结果.xlsx]02-关联交易等事项统计表-纺织公司-2内部关联交易</v>
      </c>
      <c r="B1008" s="11">
        <v>1005</v>
      </c>
      <c r="C1008" s="120" t="str">
        <f t="shared" si="84"/>
        <v>4级-4级</v>
      </c>
      <c r="D1008" s="120" t="s">
        <v>37</v>
      </c>
      <c r="E1008" s="120" t="s">
        <v>383</v>
      </c>
      <c r="F1008" s="120" t="s">
        <v>37</v>
      </c>
      <c r="G1008" s="120" t="s">
        <v>38</v>
      </c>
      <c r="H1008" s="122"/>
      <c r="I1008" s="122"/>
      <c r="J1008" s="124"/>
      <c r="K1008" s="122" t="s">
        <v>164</v>
      </c>
      <c r="L1008" s="122"/>
      <c r="M1008" s="124">
        <v>2335177.25</v>
      </c>
      <c r="N1008" s="125"/>
      <c r="O1008" s="125"/>
      <c r="P1008" s="124"/>
      <c r="Q1008" s="66"/>
      <c r="R1008" s="66"/>
      <c r="S1008" s="67"/>
      <c r="T1008" s="66"/>
      <c r="U1008" s="66"/>
      <c r="V1008" s="67"/>
      <c r="W1008" s="68"/>
      <c r="X1008" s="68"/>
      <c r="Y1008" s="69"/>
      <c r="Z1008" s="70">
        <f t="shared" si="86"/>
        <v>0</v>
      </c>
      <c r="AA1008" s="70">
        <f t="shared" si="87"/>
        <v>2335177.25</v>
      </c>
      <c r="AB1008" s="71"/>
      <c r="AC1008" s="71"/>
      <c r="AD1008" s="71"/>
      <c r="AE1008" s="71"/>
      <c r="AF1008" s="72"/>
      <c r="AG1008" s="71"/>
      <c r="AH1008" s="71"/>
      <c r="AI1008" s="71"/>
      <c r="AJ1008" s="71"/>
      <c r="AK1008" s="71"/>
      <c r="AL1008" s="71"/>
    </row>
    <row r="1009" spans="1:38" ht="14" x14ac:dyDescent="0.25">
      <c r="A1009" s="174" t="str">
        <f t="shared" si="85"/>
        <v>[提取结果.xlsx]02-关联交易等事项统计表-纺织公司-2内部关联交易</v>
      </c>
      <c r="B1009" s="11">
        <v>1006</v>
      </c>
      <c r="C1009" s="120" t="str">
        <f t="shared" si="84"/>
        <v>2级-2级</v>
      </c>
      <c r="D1009" s="120" t="s">
        <v>29</v>
      </c>
      <c r="E1009" s="120" t="s">
        <v>55</v>
      </c>
      <c r="F1009" s="120" t="s">
        <v>29</v>
      </c>
      <c r="G1009" s="120" t="s">
        <v>55</v>
      </c>
      <c r="H1009" s="122" t="s">
        <v>144</v>
      </c>
      <c r="I1009" s="122" t="s">
        <v>615</v>
      </c>
      <c r="J1009" s="124">
        <v>37.17</v>
      </c>
      <c r="K1009" s="122" t="s">
        <v>164</v>
      </c>
      <c r="L1009" s="122"/>
      <c r="M1009" s="124">
        <v>27.588709999999999</v>
      </c>
      <c r="N1009" s="125"/>
      <c r="O1009" s="125"/>
      <c r="P1009" s="124"/>
      <c r="Q1009" s="66"/>
      <c r="R1009" s="66"/>
      <c r="S1009" s="67"/>
      <c r="T1009" s="66"/>
      <c r="U1009" s="66"/>
      <c r="V1009" s="67"/>
      <c r="W1009" s="68"/>
      <c r="X1009" s="68"/>
      <c r="Y1009" s="69"/>
      <c r="Z1009" s="70">
        <f t="shared" si="86"/>
        <v>37.17</v>
      </c>
      <c r="AA1009" s="70">
        <f t="shared" si="87"/>
        <v>27.59</v>
      </c>
      <c r="AB1009" s="71"/>
      <c r="AC1009" s="71"/>
      <c r="AD1009" s="71"/>
      <c r="AE1009" s="71"/>
      <c r="AF1009" s="72"/>
      <c r="AG1009" s="71"/>
      <c r="AH1009" s="71"/>
      <c r="AI1009" s="71"/>
      <c r="AJ1009" s="71"/>
      <c r="AK1009" s="71"/>
      <c r="AL1009" s="71"/>
    </row>
    <row r="1010" spans="1:38" ht="14.5" x14ac:dyDescent="0.25">
      <c r="A1010" s="173" t="str">
        <f t="shared" ref="A1010:A1073" si="88"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1010" s="11">
        <v>1007</v>
      </c>
      <c r="C1010" s="12" t="str">
        <f t="shared" si="84"/>
        <v>2级-2级</v>
      </c>
      <c r="D1010" s="12" t="s">
        <v>29</v>
      </c>
      <c r="E1010" s="12" t="s">
        <v>44</v>
      </c>
      <c r="F1010" s="12" t="s">
        <v>29</v>
      </c>
      <c r="G1010" s="12" t="s">
        <v>56</v>
      </c>
      <c r="H1010" s="28" t="s">
        <v>144</v>
      </c>
      <c r="I1010" s="16"/>
      <c r="J1010" s="15">
        <v>198.24</v>
      </c>
      <c r="K1010" s="16"/>
      <c r="L1010" s="16"/>
      <c r="M1010" s="17"/>
      <c r="N1010" s="89"/>
      <c r="O1010" s="90"/>
      <c r="P1010" s="91"/>
      <c r="Q1010" s="21"/>
      <c r="R1010" s="21"/>
      <c r="S1010" s="22"/>
      <c r="T1010" s="21"/>
      <c r="U1010" s="21"/>
      <c r="V1010" s="22"/>
      <c r="W1010" s="23"/>
      <c r="X1010" s="23"/>
      <c r="Y1010" s="24"/>
      <c r="Z1010" s="25" t="e">
        <f>ROUND(#REF!-V1010-Y1010,2)</f>
        <v>#REF!</v>
      </c>
      <c r="AA1010" s="25">
        <f t="shared" si="87"/>
        <v>0</v>
      </c>
      <c r="AB1010" s="26"/>
      <c r="AC1010" s="26"/>
      <c r="AD1010" s="26"/>
      <c r="AE1010" s="26"/>
      <c r="AF1010" s="27"/>
      <c r="AG1010" s="26"/>
      <c r="AH1010" s="26"/>
      <c r="AI1010" s="26"/>
      <c r="AJ1010" s="26"/>
      <c r="AK1010" s="26"/>
      <c r="AL1010" s="26"/>
    </row>
    <row r="1011" spans="1:38" ht="14.5" x14ac:dyDescent="0.25">
      <c r="A1011" s="174" t="str">
        <f t="shared" si="88"/>
        <v>[提取结果.xlsx]02-关联交易等事项统计表-虎头公司-2内部关联交易</v>
      </c>
      <c r="B1011" s="11">
        <v>1008</v>
      </c>
      <c r="C1011" s="12" t="str">
        <f t="shared" si="84"/>
        <v>2级-2级</v>
      </c>
      <c r="D1011" s="12" t="s">
        <v>29</v>
      </c>
      <c r="E1011" s="12" t="s">
        <v>44</v>
      </c>
      <c r="F1011" s="12" t="s">
        <v>29</v>
      </c>
      <c r="G1011" s="12" t="s">
        <v>39</v>
      </c>
      <c r="H1011" s="28" t="s">
        <v>99</v>
      </c>
      <c r="I1011" s="16"/>
      <c r="J1011" s="15">
        <v>248207.56</v>
      </c>
      <c r="K1011" s="16"/>
      <c r="L1011" s="16"/>
      <c r="M1011" s="17"/>
      <c r="N1011" s="89"/>
      <c r="O1011" s="90"/>
      <c r="P1011" s="91"/>
      <c r="Q1011" s="21"/>
      <c r="R1011" s="21"/>
      <c r="S1011" s="22"/>
      <c r="T1011" s="21"/>
      <c r="U1011" s="21"/>
      <c r="V1011" s="22"/>
      <c r="W1011" s="23"/>
      <c r="X1011" s="23"/>
      <c r="Y1011" s="24"/>
      <c r="Z1011" s="25" t="e">
        <f>ROUND(#REF!-V1011-Y1011,2)</f>
        <v>#REF!</v>
      </c>
      <c r="AA1011" s="25">
        <f t="shared" si="87"/>
        <v>0</v>
      </c>
      <c r="AB1011" s="26"/>
      <c r="AC1011" s="26"/>
      <c r="AD1011" s="26"/>
      <c r="AE1011" s="26"/>
      <c r="AF1011" s="27"/>
      <c r="AG1011" s="26"/>
      <c r="AH1011" s="26"/>
      <c r="AI1011" s="26"/>
      <c r="AJ1011" s="26"/>
      <c r="AK1011" s="26"/>
      <c r="AL1011" s="26"/>
    </row>
    <row r="1012" spans="1:38" ht="13" x14ac:dyDescent="0.25">
      <c r="A1012" s="174" t="str">
        <f t="shared" si="88"/>
        <v>[提取结果.xlsx]02-关联交易等事项统计表-虎头公司-2内部关联交易</v>
      </c>
      <c r="B1012" s="11">
        <v>1009</v>
      </c>
      <c r="C1012" s="12" t="str">
        <f t="shared" si="84"/>
        <v>2级-3级</v>
      </c>
      <c r="D1012" s="12" t="s">
        <v>29</v>
      </c>
      <c r="E1012" s="12" t="s">
        <v>44</v>
      </c>
      <c r="F1012" s="12" t="s">
        <v>33</v>
      </c>
      <c r="G1012" s="12" t="s">
        <v>183</v>
      </c>
      <c r="H1012" s="16" t="s">
        <v>144</v>
      </c>
      <c r="I1012" s="16"/>
      <c r="J1012" s="15">
        <v>24.78</v>
      </c>
      <c r="K1012" s="16"/>
      <c r="L1012" s="16"/>
      <c r="M1012" s="17"/>
      <c r="N1012" s="89"/>
      <c r="O1012" s="90"/>
      <c r="P1012" s="91"/>
      <c r="Q1012" s="21"/>
      <c r="R1012" s="21"/>
      <c r="S1012" s="22"/>
      <c r="T1012" s="21"/>
      <c r="U1012" s="21"/>
      <c r="V1012" s="22"/>
      <c r="W1012" s="23"/>
      <c r="X1012" s="23"/>
      <c r="Y1012" s="24"/>
      <c r="Z1012" s="25" t="e">
        <f>ROUND(#REF!-V1012-Y1012,2)</f>
        <v>#REF!</v>
      </c>
      <c r="AA1012" s="25">
        <f t="shared" si="87"/>
        <v>0</v>
      </c>
      <c r="AB1012" s="26"/>
      <c r="AC1012" s="26"/>
      <c r="AD1012" s="26"/>
      <c r="AE1012" s="26"/>
      <c r="AF1012" s="27"/>
      <c r="AG1012" s="26"/>
      <c r="AH1012" s="26"/>
      <c r="AI1012" s="26"/>
      <c r="AJ1012" s="26"/>
      <c r="AK1012" s="26"/>
      <c r="AL1012" s="26"/>
    </row>
    <row r="1013" spans="1:38" ht="13" x14ac:dyDescent="0.25">
      <c r="A1013" s="174" t="str">
        <f t="shared" si="88"/>
        <v>[提取结果.xlsx]02-关联交易等事项统计表-虎头公司-2内部关联交易</v>
      </c>
      <c r="B1013" s="11">
        <v>1010</v>
      </c>
      <c r="C1013" s="12" t="str">
        <f t="shared" si="84"/>
        <v>2级-3级</v>
      </c>
      <c r="D1013" s="12" t="s">
        <v>29</v>
      </c>
      <c r="E1013" s="12" t="s">
        <v>44</v>
      </c>
      <c r="F1013" s="12" t="s">
        <v>33</v>
      </c>
      <c r="G1013" s="12" t="s">
        <v>162</v>
      </c>
      <c r="H1013" s="16" t="s">
        <v>144</v>
      </c>
      <c r="I1013" s="16"/>
      <c r="J1013" s="15">
        <v>297.33999999999997</v>
      </c>
      <c r="K1013" s="16"/>
      <c r="L1013" s="16"/>
      <c r="M1013" s="17"/>
      <c r="N1013" s="89"/>
      <c r="O1013" s="90"/>
      <c r="P1013" s="91"/>
      <c r="Q1013" s="21"/>
      <c r="R1013" s="21"/>
      <c r="S1013" s="22"/>
      <c r="T1013" s="21"/>
      <c r="U1013" s="21"/>
      <c r="V1013" s="22"/>
      <c r="W1013" s="23"/>
      <c r="X1013" s="23"/>
      <c r="Y1013" s="24"/>
      <c r="Z1013" s="25" t="e">
        <f>ROUND(#REF!-V1013-Y1013,2)</f>
        <v>#REF!</v>
      </c>
      <c r="AA1013" s="25">
        <f t="shared" si="87"/>
        <v>0</v>
      </c>
      <c r="AB1013" s="26"/>
      <c r="AC1013" s="26"/>
      <c r="AD1013" s="26"/>
      <c r="AE1013" s="26"/>
      <c r="AF1013" s="27"/>
      <c r="AG1013" s="26"/>
      <c r="AH1013" s="26"/>
      <c r="AI1013" s="26"/>
      <c r="AJ1013" s="26"/>
      <c r="AK1013" s="26"/>
      <c r="AL1013" s="26"/>
    </row>
    <row r="1014" spans="1:38" ht="13" x14ac:dyDescent="0.25">
      <c r="A1014" s="174" t="str">
        <f t="shared" si="88"/>
        <v>[提取结果.xlsx]02-关联交易等事项统计表-虎头公司-2内部关联交易</v>
      </c>
      <c r="B1014" s="11">
        <v>1011</v>
      </c>
      <c r="C1014" s="12" t="str">
        <f t="shared" si="84"/>
        <v>2级-2级</v>
      </c>
      <c r="D1014" s="12" t="s">
        <v>29</v>
      </c>
      <c r="E1014" s="12" t="s">
        <v>44</v>
      </c>
      <c r="F1014" s="12" t="s">
        <v>29</v>
      </c>
      <c r="G1014" s="12" t="s">
        <v>47</v>
      </c>
      <c r="H1014" s="16" t="s">
        <v>144</v>
      </c>
      <c r="I1014" s="16"/>
      <c r="J1014" s="15">
        <v>111.5</v>
      </c>
      <c r="K1014" s="16"/>
      <c r="L1014" s="16"/>
      <c r="M1014" s="17"/>
      <c r="N1014" s="89"/>
      <c r="O1014" s="89"/>
      <c r="P1014" s="91"/>
      <c r="Q1014" s="21"/>
      <c r="R1014" s="21"/>
      <c r="S1014" s="22"/>
      <c r="T1014" s="21"/>
      <c r="U1014" s="21"/>
      <c r="V1014" s="22"/>
      <c r="W1014" s="23"/>
      <c r="X1014" s="23"/>
      <c r="Y1014" s="24"/>
      <c r="Z1014" s="25" t="e">
        <f>ROUND(#REF!-V1014-Y1014,2)</f>
        <v>#REF!</v>
      </c>
      <c r="AA1014" s="25">
        <f t="shared" si="87"/>
        <v>0</v>
      </c>
      <c r="AB1014" s="26"/>
      <c r="AC1014" s="26"/>
      <c r="AD1014" s="26"/>
      <c r="AE1014" s="26"/>
      <c r="AF1014" s="27"/>
      <c r="AG1014" s="26"/>
      <c r="AH1014" s="26"/>
      <c r="AI1014" s="26"/>
      <c r="AJ1014" s="26"/>
      <c r="AK1014" s="26"/>
      <c r="AL1014" s="26"/>
    </row>
    <row r="1015" spans="1:38" ht="13" x14ac:dyDescent="0.25">
      <c r="A1015" s="174" t="str">
        <f t="shared" si="88"/>
        <v>[提取结果.xlsx]02-关联交易等事项统计表-虎头公司-2内部关联交易</v>
      </c>
      <c r="B1015" s="11">
        <v>1012</v>
      </c>
      <c r="C1015" s="12" t="str">
        <f t="shared" si="84"/>
        <v>2级-2级</v>
      </c>
      <c r="D1015" s="12" t="s">
        <v>29</v>
      </c>
      <c r="E1015" s="12" t="s">
        <v>44</v>
      </c>
      <c r="F1015" s="12" t="s">
        <v>29</v>
      </c>
      <c r="G1015" s="12" t="s">
        <v>167</v>
      </c>
      <c r="H1015" s="16" t="s">
        <v>144</v>
      </c>
      <c r="I1015" s="16"/>
      <c r="J1015" s="15">
        <v>743.36</v>
      </c>
      <c r="K1015" s="16"/>
      <c r="L1015" s="16"/>
      <c r="M1015" s="17"/>
      <c r="N1015" s="89"/>
      <c r="O1015" s="89"/>
      <c r="P1015" s="91"/>
      <c r="Q1015" s="21"/>
      <c r="R1015" s="21"/>
      <c r="S1015" s="22"/>
      <c r="T1015" s="21"/>
      <c r="U1015" s="21"/>
      <c r="V1015" s="22"/>
      <c r="W1015" s="23"/>
      <c r="X1015" s="23"/>
      <c r="Y1015" s="24"/>
      <c r="Z1015" s="25">
        <f t="shared" ref="Z1015:Z1022" si="89">ROUND(J1010-V1015-Y1015,2)</f>
        <v>198.24</v>
      </c>
      <c r="AA1015" s="25">
        <f t="shared" si="87"/>
        <v>0</v>
      </c>
      <c r="AB1015" s="26"/>
      <c r="AC1015" s="26"/>
      <c r="AD1015" s="26"/>
      <c r="AE1015" s="26"/>
      <c r="AF1015" s="27"/>
      <c r="AG1015" s="26"/>
      <c r="AH1015" s="26"/>
      <c r="AI1015" s="26"/>
      <c r="AJ1015" s="26"/>
      <c r="AK1015" s="26"/>
      <c r="AL1015" s="26"/>
    </row>
    <row r="1016" spans="1:38" ht="13" x14ac:dyDescent="0.25">
      <c r="A1016" s="174" t="str">
        <f t="shared" si="88"/>
        <v>[提取结果.xlsx]02-关联交易等事项统计表-虎头公司-2内部关联交易</v>
      </c>
      <c r="B1016" s="11">
        <v>1013</v>
      </c>
      <c r="C1016" s="12" t="str">
        <f t="shared" si="84"/>
        <v>2级-2级</v>
      </c>
      <c r="D1016" s="12" t="s">
        <v>29</v>
      </c>
      <c r="E1016" s="12" t="s">
        <v>44</v>
      </c>
      <c r="F1016" s="12" t="s">
        <v>29</v>
      </c>
      <c r="G1016" s="12" t="s">
        <v>167</v>
      </c>
      <c r="H1016" s="16"/>
      <c r="I1016" s="16"/>
      <c r="J1016" s="15"/>
      <c r="K1016" s="92" t="s">
        <v>68</v>
      </c>
      <c r="L1016" s="16"/>
      <c r="M1016" s="17">
        <v>613.27</v>
      </c>
      <c r="N1016" s="89"/>
      <c r="O1016" s="89"/>
      <c r="P1016" s="91"/>
      <c r="Q1016" s="21"/>
      <c r="R1016" s="21"/>
      <c r="S1016" s="22"/>
      <c r="T1016" s="21"/>
      <c r="U1016" s="21"/>
      <c r="V1016" s="22"/>
      <c r="W1016" s="23"/>
      <c r="X1016" s="23"/>
      <c r="Y1016" s="24"/>
      <c r="Z1016" s="25">
        <f t="shared" si="89"/>
        <v>248207.56</v>
      </c>
      <c r="AA1016" s="25">
        <f t="shared" si="87"/>
        <v>613.27</v>
      </c>
      <c r="AB1016" s="26"/>
      <c r="AC1016" s="26"/>
      <c r="AD1016" s="26"/>
      <c r="AE1016" s="26"/>
      <c r="AF1016" s="27"/>
      <c r="AG1016" s="26"/>
      <c r="AH1016" s="26"/>
      <c r="AI1016" s="26"/>
      <c r="AJ1016" s="26"/>
      <c r="AK1016" s="26"/>
      <c r="AL1016" s="26"/>
    </row>
    <row r="1017" spans="1:38" ht="13" x14ac:dyDescent="0.25">
      <c r="A1017" s="174" t="str">
        <f t="shared" si="88"/>
        <v>[提取结果.xlsx]02-关联交易等事项统计表-虎头公司-2内部关联交易</v>
      </c>
      <c r="B1017" s="11">
        <v>1014</v>
      </c>
      <c r="C1017" s="12" t="str">
        <f t="shared" si="84"/>
        <v>2级-2级</v>
      </c>
      <c r="D1017" s="12" t="s">
        <v>29</v>
      </c>
      <c r="E1017" s="12" t="s">
        <v>44</v>
      </c>
      <c r="F1017" s="12" t="s">
        <v>29</v>
      </c>
      <c r="G1017" s="12" t="s">
        <v>46</v>
      </c>
      <c r="H1017" s="16"/>
      <c r="I1017" s="16"/>
      <c r="J1017" s="15"/>
      <c r="K1017" s="92" t="s">
        <v>68</v>
      </c>
      <c r="L1017" s="16"/>
      <c r="M1017" s="17">
        <v>195913.27</v>
      </c>
      <c r="N1017" s="89"/>
      <c r="O1017" s="89"/>
      <c r="P1017" s="91"/>
      <c r="Q1017" s="21"/>
      <c r="R1017" s="21"/>
      <c r="S1017" s="22"/>
      <c r="T1017" s="21"/>
      <c r="U1017" s="21"/>
      <c r="V1017" s="22"/>
      <c r="W1017" s="23"/>
      <c r="X1017" s="23"/>
      <c r="Y1017" s="24"/>
      <c r="Z1017" s="25">
        <f t="shared" si="89"/>
        <v>24.78</v>
      </c>
      <c r="AA1017" s="25">
        <f t="shared" si="87"/>
        <v>195913.27</v>
      </c>
      <c r="AB1017" s="26"/>
      <c r="AC1017" s="26"/>
      <c r="AD1017" s="26"/>
      <c r="AE1017" s="26"/>
      <c r="AF1017" s="27"/>
      <c r="AG1017" s="26"/>
      <c r="AH1017" s="26"/>
      <c r="AI1017" s="26"/>
      <c r="AJ1017" s="26"/>
      <c r="AK1017" s="26"/>
      <c r="AL1017" s="26"/>
    </row>
    <row r="1018" spans="1:38" ht="13" x14ac:dyDescent="0.25">
      <c r="A1018" s="174" t="str">
        <f t="shared" si="88"/>
        <v>[提取结果.xlsx]02-关联交易等事项统计表-虎头公司-2内部关联交易</v>
      </c>
      <c r="B1018" s="11">
        <v>1015</v>
      </c>
      <c r="C1018" s="12" t="str">
        <f t="shared" si="84"/>
        <v>2级-2级</v>
      </c>
      <c r="D1018" s="12" t="s">
        <v>29</v>
      </c>
      <c r="E1018" s="12" t="s">
        <v>44</v>
      </c>
      <c r="F1018" s="12" t="s">
        <v>29</v>
      </c>
      <c r="G1018" s="12" t="s">
        <v>46</v>
      </c>
      <c r="H1018" s="16" t="s">
        <v>144</v>
      </c>
      <c r="I1018" s="16"/>
      <c r="J1018" s="15">
        <v>99.12</v>
      </c>
      <c r="K1018" s="16"/>
      <c r="L1018" s="16"/>
      <c r="M1018" s="17"/>
      <c r="N1018" s="89"/>
      <c r="O1018" s="89"/>
      <c r="P1018" s="91"/>
      <c r="Q1018" s="21"/>
      <c r="R1018" s="21"/>
      <c r="S1018" s="22"/>
      <c r="T1018" s="21"/>
      <c r="U1018" s="21"/>
      <c r="V1018" s="22"/>
      <c r="W1018" s="23"/>
      <c r="X1018" s="23"/>
      <c r="Y1018" s="24"/>
      <c r="Z1018" s="25">
        <f t="shared" si="89"/>
        <v>297.33999999999997</v>
      </c>
      <c r="AA1018" s="25" t="e">
        <f>ROUND(#REF!+P1018-S1018,2)</f>
        <v>#REF!</v>
      </c>
      <c r="AB1018" s="26"/>
      <c r="AC1018" s="26"/>
      <c r="AD1018" s="26"/>
      <c r="AE1018" s="26"/>
      <c r="AF1018" s="27"/>
      <c r="AG1018" s="26"/>
      <c r="AH1018" s="26"/>
      <c r="AI1018" s="26"/>
      <c r="AJ1018" s="26"/>
      <c r="AK1018" s="26"/>
      <c r="AL1018" s="26"/>
    </row>
    <row r="1019" spans="1:38" ht="13" x14ac:dyDescent="0.25">
      <c r="A1019" s="174" t="str">
        <f t="shared" si="88"/>
        <v>[提取结果.xlsx]02-关联交易等事项统计表-虎头公司-2内部关联交易</v>
      </c>
      <c r="B1019" s="11">
        <v>1016</v>
      </c>
      <c r="C1019" s="12" t="str">
        <f t="shared" si="84"/>
        <v>2级-2级</v>
      </c>
      <c r="D1019" s="12" t="s">
        <v>29</v>
      </c>
      <c r="E1019" s="12" t="s">
        <v>44</v>
      </c>
      <c r="F1019" s="12" t="s">
        <v>29</v>
      </c>
      <c r="G1019" s="12" t="s">
        <v>55</v>
      </c>
      <c r="H1019" s="16" t="s">
        <v>144</v>
      </c>
      <c r="I1019" s="16"/>
      <c r="J1019" s="15">
        <v>1561.06</v>
      </c>
      <c r="K1019" s="16"/>
      <c r="L1019" s="16"/>
      <c r="M1019" s="17"/>
      <c r="N1019" s="89"/>
      <c r="O1019" s="89"/>
      <c r="P1019" s="91"/>
      <c r="Q1019" s="21"/>
      <c r="R1019" s="21"/>
      <c r="S1019" s="22"/>
      <c r="T1019" s="21"/>
      <c r="U1019" s="21"/>
      <c r="V1019" s="22"/>
      <c r="W1019" s="23"/>
      <c r="X1019" s="23"/>
      <c r="Y1019" s="24"/>
      <c r="Z1019" s="25">
        <f t="shared" si="89"/>
        <v>111.5</v>
      </c>
      <c r="AA1019" s="25">
        <f>ROUND(M1018+P1019-S1019,2)</f>
        <v>0</v>
      </c>
      <c r="AB1019" s="26"/>
      <c r="AC1019" s="26"/>
      <c r="AD1019" s="26"/>
      <c r="AE1019" s="26"/>
      <c r="AF1019" s="27"/>
      <c r="AG1019" s="26"/>
      <c r="AH1019" s="26"/>
      <c r="AI1019" s="26"/>
      <c r="AJ1019" s="26"/>
      <c r="AK1019" s="26"/>
      <c r="AL1019" s="26"/>
    </row>
    <row r="1020" spans="1:38" ht="13" x14ac:dyDescent="0.25">
      <c r="A1020" s="174" t="str">
        <f t="shared" si="88"/>
        <v>[提取结果.xlsx]02-关联交易等事项统计表-虎头公司-2内部关联交易</v>
      </c>
      <c r="B1020" s="11">
        <v>1017</v>
      </c>
      <c r="C1020" s="12" t="str">
        <f t="shared" si="84"/>
        <v>2级-3级</v>
      </c>
      <c r="D1020" s="12" t="s">
        <v>29</v>
      </c>
      <c r="E1020" s="12" t="s">
        <v>44</v>
      </c>
      <c r="F1020" s="12" t="s">
        <v>33</v>
      </c>
      <c r="G1020" s="12" t="s">
        <v>161</v>
      </c>
      <c r="H1020" s="16" t="s">
        <v>144</v>
      </c>
      <c r="I1020" s="16"/>
      <c r="J1020" s="15">
        <v>916.82</v>
      </c>
      <c r="K1020" s="16"/>
      <c r="L1020" s="16"/>
      <c r="M1020" s="17"/>
      <c r="N1020" s="89"/>
      <c r="O1020" s="89"/>
      <c r="P1020" s="91"/>
      <c r="Q1020" s="21"/>
      <c r="R1020" s="21"/>
      <c r="S1020" s="22"/>
      <c r="T1020" s="21"/>
      <c r="U1020" s="21"/>
      <c r="V1020" s="22"/>
      <c r="W1020" s="23"/>
      <c r="X1020" s="23"/>
      <c r="Y1020" s="24"/>
      <c r="Z1020" s="25">
        <f t="shared" si="89"/>
        <v>743.36</v>
      </c>
      <c r="AA1020" s="25">
        <f>ROUND(M1019+P1020-S1020,2)</f>
        <v>0</v>
      </c>
      <c r="AB1020" s="26"/>
      <c r="AC1020" s="26"/>
      <c r="AD1020" s="26"/>
      <c r="AE1020" s="26"/>
      <c r="AF1020" s="27"/>
      <c r="AG1020" s="26"/>
      <c r="AH1020" s="26"/>
      <c r="AI1020" s="26"/>
      <c r="AJ1020" s="26"/>
      <c r="AK1020" s="26"/>
      <c r="AL1020" s="26"/>
    </row>
    <row r="1021" spans="1:38" ht="13" x14ac:dyDescent="0.25">
      <c r="A1021" s="174" t="str">
        <f t="shared" si="88"/>
        <v>[提取结果.xlsx]02-关联交易等事项统计表-虎头公司-2内部关联交易</v>
      </c>
      <c r="B1021" s="11">
        <v>1018</v>
      </c>
      <c r="C1021" s="12" t="str">
        <f t="shared" si="84"/>
        <v>2级-3级</v>
      </c>
      <c r="D1021" s="12" t="s">
        <v>29</v>
      </c>
      <c r="E1021" s="12" t="s">
        <v>44</v>
      </c>
      <c r="F1021" s="12" t="s">
        <v>33</v>
      </c>
      <c r="G1021" s="12" t="s">
        <v>160</v>
      </c>
      <c r="H1021" s="16" t="s">
        <v>144</v>
      </c>
      <c r="I1021" s="16"/>
      <c r="J1021" s="15">
        <v>136.28</v>
      </c>
      <c r="K1021" s="16"/>
      <c r="L1021" s="16"/>
      <c r="M1021" s="17"/>
      <c r="N1021" s="89"/>
      <c r="O1021" s="89"/>
      <c r="P1021" s="91"/>
      <c r="Q1021" s="21"/>
      <c r="R1021" s="21"/>
      <c r="S1021" s="22"/>
      <c r="T1021" s="21"/>
      <c r="U1021" s="21"/>
      <c r="V1021" s="22"/>
      <c r="W1021" s="23"/>
      <c r="X1021" s="23"/>
      <c r="Y1021" s="24"/>
      <c r="Z1021" s="25">
        <f t="shared" si="89"/>
        <v>0</v>
      </c>
      <c r="AA1021" s="25">
        <f>ROUND(M1020+P1021-S1021,2)</f>
        <v>0</v>
      </c>
      <c r="AB1021" s="26"/>
      <c r="AC1021" s="26"/>
      <c r="AD1021" s="26"/>
      <c r="AE1021" s="26"/>
      <c r="AF1021" s="27"/>
      <c r="AG1021" s="26"/>
      <c r="AH1021" s="26"/>
      <c r="AI1021" s="26"/>
      <c r="AJ1021" s="26"/>
      <c r="AK1021" s="26"/>
      <c r="AL1021" s="26"/>
    </row>
    <row r="1022" spans="1:38" ht="13" x14ac:dyDescent="0.25">
      <c r="A1022" s="174" t="str">
        <f t="shared" si="88"/>
        <v>[提取结果.xlsx]02-关联交易等事项统计表-虎头公司-2内部关联交易</v>
      </c>
      <c r="B1022" s="11">
        <v>1019</v>
      </c>
      <c r="C1022" s="12" t="str">
        <f t="shared" si="84"/>
        <v>2级-3级</v>
      </c>
      <c r="D1022" s="12" t="s">
        <v>29</v>
      </c>
      <c r="E1022" s="12" t="s">
        <v>44</v>
      </c>
      <c r="F1022" s="12" t="s">
        <v>33</v>
      </c>
      <c r="G1022" s="12" t="s">
        <v>211</v>
      </c>
      <c r="H1022" s="16" t="s">
        <v>144</v>
      </c>
      <c r="I1022" s="16"/>
      <c r="J1022" s="15">
        <v>24.78</v>
      </c>
      <c r="K1022" s="16"/>
      <c r="L1022" s="16"/>
      <c r="M1022" s="17"/>
      <c r="N1022" s="89"/>
      <c r="O1022" s="89"/>
      <c r="P1022" s="91"/>
      <c r="Q1022" s="21"/>
      <c r="R1022" s="21"/>
      <c r="S1022" s="22"/>
      <c r="T1022" s="21"/>
      <c r="U1022" s="21"/>
      <c r="V1022" s="22"/>
      <c r="W1022" s="23"/>
      <c r="X1022" s="23"/>
      <c r="Y1022" s="24"/>
      <c r="Z1022" s="25">
        <f t="shared" si="89"/>
        <v>0</v>
      </c>
      <c r="AA1022" s="25">
        <f>ROUND(M1021+P1022-S1022,2)</f>
        <v>0</v>
      </c>
      <c r="AB1022" s="26"/>
      <c r="AC1022" s="26"/>
      <c r="AD1022" s="26"/>
      <c r="AE1022" s="26"/>
      <c r="AF1022" s="27"/>
      <c r="AG1022" s="26"/>
      <c r="AH1022" s="26"/>
      <c r="AI1022" s="26"/>
      <c r="AJ1022" s="26"/>
      <c r="AK1022" s="26"/>
      <c r="AL1022" s="26"/>
    </row>
    <row r="1023" spans="1:38" ht="13" x14ac:dyDescent="0.25">
      <c r="A1023" s="174" t="str">
        <f t="shared" si="88"/>
        <v>[提取结果.xlsx]02-关联交易等事项统计表-虎头公司-2内部关联交易</v>
      </c>
      <c r="B1023" s="11">
        <v>1020</v>
      </c>
      <c r="C1023" s="12" t="str">
        <f t="shared" si="84"/>
        <v>2级-3级</v>
      </c>
      <c r="D1023" s="12" t="s">
        <v>29</v>
      </c>
      <c r="E1023" s="12" t="s">
        <v>44</v>
      </c>
      <c r="F1023" s="12" t="s">
        <v>33</v>
      </c>
      <c r="G1023" s="12" t="s">
        <v>117</v>
      </c>
      <c r="H1023" s="16"/>
      <c r="I1023" s="16"/>
      <c r="J1023" s="15"/>
      <c r="K1023" s="92" t="s">
        <v>68</v>
      </c>
      <c r="L1023" s="16"/>
      <c r="M1023" s="17">
        <v>56016.81</v>
      </c>
      <c r="N1023" s="89"/>
      <c r="O1023" s="90"/>
      <c r="P1023" s="91"/>
      <c r="Q1023" s="21"/>
      <c r="R1023" s="21"/>
      <c r="S1023" s="22"/>
      <c r="T1023" s="21"/>
      <c r="U1023" s="21"/>
      <c r="V1023" s="22"/>
      <c r="W1023" s="23"/>
      <c r="X1023" s="23"/>
      <c r="Y1023" s="24"/>
      <c r="Z1023" s="25" t="e">
        <f>ROUND(#REF!-V1023-Y1023,2)</f>
        <v>#REF!</v>
      </c>
      <c r="AA1023" s="25">
        <f>ROUND(M1022+P1023-S1023,2)</f>
        <v>0</v>
      </c>
      <c r="AB1023" s="26"/>
      <c r="AC1023" s="26"/>
      <c r="AD1023" s="26"/>
      <c r="AE1023" s="26"/>
      <c r="AF1023" s="27"/>
      <c r="AG1023" s="26"/>
      <c r="AH1023" s="26"/>
      <c r="AI1023" s="26"/>
      <c r="AJ1023" s="26"/>
      <c r="AK1023" s="26"/>
      <c r="AL1023" s="26"/>
    </row>
    <row r="1024" spans="1:38" ht="13" x14ac:dyDescent="0.25">
      <c r="A1024" s="174" t="str">
        <f t="shared" si="88"/>
        <v>[提取结果.xlsx]02-关联交易等事项统计表-虎头公司-2内部关联交易</v>
      </c>
      <c r="B1024" s="11">
        <v>1021</v>
      </c>
      <c r="C1024" s="12" t="str">
        <f t="shared" si="84"/>
        <v>2级-3级</v>
      </c>
      <c r="D1024" s="12" t="s">
        <v>29</v>
      </c>
      <c r="E1024" s="12" t="s">
        <v>44</v>
      </c>
      <c r="F1024" s="12" t="s">
        <v>33</v>
      </c>
      <c r="G1024" s="12" t="s">
        <v>498</v>
      </c>
      <c r="H1024" s="16" t="s">
        <v>144</v>
      </c>
      <c r="I1024" s="16"/>
      <c r="J1024" s="15">
        <v>61.94</v>
      </c>
      <c r="K1024" s="16"/>
      <c r="L1024" s="16"/>
      <c r="M1024" s="17"/>
      <c r="N1024" s="89"/>
      <c r="O1024" s="89"/>
      <c r="P1024" s="91"/>
      <c r="Q1024" s="21"/>
      <c r="R1024" s="21"/>
      <c r="S1024" s="22"/>
      <c r="T1024" s="21"/>
      <c r="U1024" s="21"/>
      <c r="V1024" s="22"/>
      <c r="W1024" s="23"/>
      <c r="X1024" s="23"/>
      <c r="Y1024" s="24"/>
      <c r="Z1024" s="25">
        <f>ROUND(J1019-V1024-Y1024,2)</f>
        <v>1561.06</v>
      </c>
      <c r="AA1024" s="25" t="e">
        <f>ROUND(#REF!+P1024-S1024,2)</f>
        <v>#REF!</v>
      </c>
      <c r="AB1024" s="26"/>
      <c r="AC1024" s="26"/>
      <c r="AD1024" s="26"/>
      <c r="AE1024" s="26"/>
      <c r="AF1024" s="27"/>
      <c r="AG1024" s="26"/>
      <c r="AH1024" s="26"/>
      <c r="AI1024" s="26"/>
      <c r="AJ1024" s="26"/>
      <c r="AK1024" s="26"/>
      <c r="AL1024" s="26"/>
    </row>
    <row r="1025" spans="1:38" ht="13" x14ac:dyDescent="0.25">
      <c r="A1025" s="174" t="str">
        <f t="shared" si="88"/>
        <v>[提取结果.xlsx]02-关联交易等事项统计表-虎头公司-2内部关联交易</v>
      </c>
      <c r="B1025" s="11">
        <v>1022</v>
      </c>
      <c r="C1025" s="12" t="str">
        <f t="shared" si="84"/>
        <v>2级-3级</v>
      </c>
      <c r="D1025" s="12" t="s">
        <v>29</v>
      </c>
      <c r="E1025" s="12" t="s">
        <v>44</v>
      </c>
      <c r="F1025" s="12" t="s">
        <v>33</v>
      </c>
      <c r="G1025" s="12" t="s">
        <v>159</v>
      </c>
      <c r="H1025" s="16" t="s">
        <v>144</v>
      </c>
      <c r="I1025" s="16"/>
      <c r="J1025" s="15">
        <v>260.18</v>
      </c>
      <c r="K1025" s="16"/>
      <c r="L1025" s="16"/>
      <c r="M1025" s="17"/>
      <c r="N1025" s="89"/>
      <c r="O1025" s="89"/>
      <c r="P1025" s="91"/>
      <c r="Q1025" s="21"/>
      <c r="R1025" s="21"/>
      <c r="S1025" s="22"/>
      <c r="T1025" s="21"/>
      <c r="U1025" s="21"/>
      <c r="V1025" s="22"/>
      <c r="W1025" s="23"/>
      <c r="X1025" s="23"/>
      <c r="Y1025" s="24"/>
      <c r="Z1025" s="25">
        <f>ROUND(J1020-V1025-Y1025,2)</f>
        <v>916.82</v>
      </c>
      <c r="AA1025" s="25">
        <f t="shared" ref="AA1025:AA1070" si="90">ROUND(M1024+P1025-S1025,2)</f>
        <v>0</v>
      </c>
      <c r="AB1025" s="26"/>
      <c r="AC1025" s="26"/>
      <c r="AD1025" s="26"/>
      <c r="AE1025" s="26"/>
      <c r="AF1025" s="27"/>
      <c r="AG1025" s="26"/>
      <c r="AH1025" s="26"/>
      <c r="AI1025" s="26"/>
      <c r="AJ1025" s="26"/>
      <c r="AK1025" s="26"/>
      <c r="AL1025" s="26"/>
    </row>
    <row r="1026" spans="1:38" ht="13" x14ac:dyDescent="0.25">
      <c r="A1026" s="174" t="str">
        <f t="shared" si="88"/>
        <v>[提取结果.xlsx]02-关联交易等事项统计表-虎头公司-2内部关联交易</v>
      </c>
      <c r="B1026" s="11">
        <v>1023</v>
      </c>
      <c r="C1026" s="12" t="str">
        <f t="shared" si="84"/>
        <v>2级-3级</v>
      </c>
      <c r="D1026" s="12" t="s">
        <v>29</v>
      </c>
      <c r="E1026" s="12" t="s">
        <v>44</v>
      </c>
      <c r="F1026" s="12" t="s">
        <v>33</v>
      </c>
      <c r="G1026" s="12" t="s">
        <v>337</v>
      </c>
      <c r="H1026" s="16" t="s">
        <v>144</v>
      </c>
      <c r="I1026" s="16"/>
      <c r="J1026" s="15">
        <v>12.38</v>
      </c>
      <c r="K1026" s="16"/>
      <c r="L1026" s="16"/>
      <c r="M1026" s="17"/>
      <c r="N1026" s="89"/>
      <c r="O1026" s="89"/>
      <c r="P1026" s="91"/>
      <c r="Q1026" s="21"/>
      <c r="R1026" s="21"/>
      <c r="S1026" s="22"/>
      <c r="T1026" s="21"/>
      <c r="U1026" s="21"/>
      <c r="V1026" s="22"/>
      <c r="W1026" s="23"/>
      <c r="X1026" s="23"/>
      <c r="Y1026" s="24"/>
      <c r="Z1026" s="25">
        <f>ROUND(J1021-V1026-Y1026,2)</f>
        <v>136.28</v>
      </c>
      <c r="AA1026" s="25">
        <f t="shared" si="90"/>
        <v>0</v>
      </c>
      <c r="AB1026" s="26"/>
      <c r="AC1026" s="26"/>
      <c r="AD1026" s="26"/>
      <c r="AE1026" s="26"/>
      <c r="AF1026" s="27"/>
      <c r="AG1026" s="26"/>
      <c r="AH1026" s="26"/>
      <c r="AI1026" s="26"/>
      <c r="AJ1026" s="26"/>
      <c r="AK1026" s="26"/>
      <c r="AL1026" s="26"/>
    </row>
    <row r="1027" spans="1:38" ht="13" x14ac:dyDescent="0.25">
      <c r="A1027" s="174" t="str">
        <f t="shared" si="88"/>
        <v>[提取结果.xlsx]02-关联交易等事项统计表-虎头公司-2内部关联交易</v>
      </c>
      <c r="B1027" s="11">
        <v>1024</v>
      </c>
      <c r="C1027" s="12" t="str">
        <f t="shared" si="84"/>
        <v>2级-3级</v>
      </c>
      <c r="D1027" s="12" t="s">
        <v>29</v>
      </c>
      <c r="E1027" s="12" t="s">
        <v>44</v>
      </c>
      <c r="F1027" s="12" t="s">
        <v>33</v>
      </c>
      <c r="G1027" s="12" t="s">
        <v>338</v>
      </c>
      <c r="H1027" s="16" t="s">
        <v>144</v>
      </c>
      <c r="I1027" s="16"/>
      <c r="J1027" s="15">
        <v>37.159999999999997</v>
      </c>
      <c r="K1027" s="16"/>
      <c r="L1027" s="16"/>
      <c r="M1027" s="17"/>
      <c r="N1027" s="89"/>
      <c r="O1027" s="89"/>
      <c r="P1027" s="91"/>
      <c r="Q1027" s="21"/>
      <c r="R1027" s="21"/>
      <c r="S1027" s="22"/>
      <c r="T1027" s="21"/>
      <c r="U1027" s="21"/>
      <c r="V1027" s="22"/>
      <c r="W1027" s="23"/>
      <c r="X1027" s="23"/>
      <c r="Y1027" s="24"/>
      <c r="Z1027" s="25">
        <f>ROUND(J1022-V1027-Y1027,2)</f>
        <v>24.78</v>
      </c>
      <c r="AA1027" s="25">
        <f t="shared" si="90"/>
        <v>0</v>
      </c>
      <c r="AB1027" s="26"/>
      <c r="AC1027" s="26"/>
      <c r="AD1027" s="26"/>
      <c r="AE1027" s="26"/>
      <c r="AF1027" s="27"/>
      <c r="AG1027" s="26"/>
      <c r="AH1027" s="26"/>
      <c r="AI1027" s="26"/>
      <c r="AJ1027" s="26"/>
      <c r="AK1027" s="26"/>
      <c r="AL1027" s="26"/>
    </row>
    <row r="1028" spans="1:38" ht="13" x14ac:dyDescent="0.25">
      <c r="A1028" s="174" t="str">
        <f t="shared" si="88"/>
        <v>[提取结果.xlsx]02-关联交易等事项统计表-虎头公司-2内部关联交易</v>
      </c>
      <c r="B1028" s="11">
        <v>1025</v>
      </c>
      <c r="C1028" s="12" t="str">
        <f t="shared" si="84"/>
        <v>2级-3级</v>
      </c>
      <c r="D1028" s="12" t="s">
        <v>29</v>
      </c>
      <c r="E1028" s="12" t="s">
        <v>44</v>
      </c>
      <c r="F1028" s="12" t="s">
        <v>33</v>
      </c>
      <c r="G1028" s="12" t="s">
        <v>146</v>
      </c>
      <c r="H1028" s="16" t="s">
        <v>144</v>
      </c>
      <c r="I1028" s="16"/>
      <c r="J1028" s="15">
        <v>173.46</v>
      </c>
      <c r="K1028" s="16"/>
      <c r="L1028" s="16"/>
      <c r="M1028" s="17"/>
      <c r="N1028" s="89"/>
      <c r="O1028" s="89"/>
      <c r="P1028" s="91"/>
      <c r="Q1028" s="21"/>
      <c r="R1028" s="21"/>
      <c r="S1028" s="22"/>
      <c r="T1028" s="21"/>
      <c r="U1028" s="21"/>
      <c r="V1028" s="22"/>
      <c r="W1028" s="23"/>
      <c r="X1028" s="23"/>
      <c r="Y1028" s="24"/>
      <c r="Z1028" s="25">
        <f>ROUND(J1023-V1028-Y1028,2)</f>
        <v>0</v>
      </c>
      <c r="AA1028" s="25">
        <f t="shared" si="90"/>
        <v>0</v>
      </c>
      <c r="AB1028" s="26"/>
      <c r="AC1028" s="26"/>
      <c r="AD1028" s="26"/>
      <c r="AE1028" s="26"/>
      <c r="AF1028" s="27"/>
      <c r="AG1028" s="26"/>
      <c r="AH1028" s="26"/>
      <c r="AI1028" s="26"/>
      <c r="AJ1028" s="26"/>
      <c r="AK1028" s="26"/>
      <c r="AL1028" s="26"/>
    </row>
    <row r="1029" spans="1:38" ht="13" x14ac:dyDescent="0.25">
      <c r="A1029" s="174" t="str">
        <f t="shared" si="88"/>
        <v>[提取结果.xlsx]02-关联交易等事项统计表-虎头公司-2内部关联交易</v>
      </c>
      <c r="B1029" s="11">
        <v>1026</v>
      </c>
      <c r="C1029" s="12" t="str">
        <f t="shared" si="84"/>
        <v>2级-3级</v>
      </c>
      <c r="D1029" s="12" t="s">
        <v>29</v>
      </c>
      <c r="E1029" s="12" t="s">
        <v>44</v>
      </c>
      <c r="F1029" s="12" t="s">
        <v>33</v>
      </c>
      <c r="G1029" s="12" t="s">
        <v>146</v>
      </c>
      <c r="H1029" s="16"/>
      <c r="I1029" s="16"/>
      <c r="J1029" s="15"/>
      <c r="K1029" s="92" t="s">
        <v>68</v>
      </c>
      <c r="L1029" s="16"/>
      <c r="M1029" s="17">
        <v>2040.71</v>
      </c>
      <c r="N1029" s="89"/>
      <c r="O1029" s="89"/>
      <c r="P1029" s="91"/>
      <c r="Q1029" s="21"/>
      <c r="R1029" s="21"/>
      <c r="S1029" s="22"/>
      <c r="T1029" s="21"/>
      <c r="U1029" s="21"/>
      <c r="V1029" s="22"/>
      <c r="W1029" s="23"/>
      <c r="X1029" s="23"/>
      <c r="Y1029" s="24"/>
      <c r="Z1029" s="25" t="e">
        <f>ROUND(#REF!-V1029-Y1029,2)</f>
        <v>#REF!</v>
      </c>
      <c r="AA1029" s="25">
        <f t="shared" si="90"/>
        <v>0</v>
      </c>
      <c r="AB1029" s="26"/>
      <c r="AC1029" s="26"/>
      <c r="AD1029" s="26"/>
      <c r="AE1029" s="26"/>
      <c r="AF1029" s="27"/>
      <c r="AG1029" s="26"/>
      <c r="AH1029" s="26"/>
      <c r="AI1029" s="26"/>
      <c r="AJ1029" s="26"/>
      <c r="AK1029" s="26"/>
      <c r="AL1029" s="26"/>
    </row>
    <row r="1030" spans="1:38" ht="13" x14ac:dyDescent="0.25">
      <c r="A1030" s="174" t="str">
        <f t="shared" si="88"/>
        <v>[提取结果.xlsx]02-关联交易等事项统计表-虎头公司-2内部关联交易</v>
      </c>
      <c r="B1030" s="11">
        <v>1027</v>
      </c>
      <c r="C1030" s="12" t="str">
        <f t="shared" si="84"/>
        <v>2级-4级</v>
      </c>
      <c r="D1030" s="12" t="s">
        <v>29</v>
      </c>
      <c r="E1030" s="12" t="s">
        <v>44</v>
      </c>
      <c r="F1030" s="12" t="s">
        <v>37</v>
      </c>
      <c r="G1030" s="12" t="s">
        <v>38</v>
      </c>
      <c r="H1030" s="16"/>
      <c r="I1030" s="16"/>
      <c r="J1030" s="15"/>
      <c r="K1030" s="92" t="s">
        <v>164</v>
      </c>
      <c r="L1030" s="16"/>
      <c r="M1030" s="17">
        <v>3391.14</v>
      </c>
      <c r="N1030" s="89"/>
      <c r="O1030" s="89"/>
      <c r="P1030" s="91"/>
      <c r="Q1030" s="21"/>
      <c r="R1030" s="21"/>
      <c r="S1030" s="22"/>
      <c r="T1030" s="21"/>
      <c r="U1030" s="21"/>
      <c r="V1030" s="22"/>
      <c r="W1030" s="23"/>
      <c r="X1030" s="23"/>
      <c r="Y1030" s="24"/>
      <c r="Z1030" s="25">
        <f t="shared" ref="Z1030:Z1070" si="91">ROUND(J1024-V1030-Y1030,2)</f>
        <v>61.94</v>
      </c>
      <c r="AA1030" s="25">
        <f t="shared" si="90"/>
        <v>2040.71</v>
      </c>
      <c r="AB1030" s="26"/>
      <c r="AC1030" s="26"/>
      <c r="AD1030" s="26"/>
      <c r="AE1030" s="26"/>
      <c r="AF1030" s="27"/>
      <c r="AG1030" s="26"/>
      <c r="AH1030" s="26"/>
      <c r="AI1030" s="26"/>
      <c r="AJ1030" s="26"/>
      <c r="AK1030" s="26"/>
      <c r="AL1030" s="26"/>
    </row>
    <row r="1031" spans="1:38" ht="14.5" x14ac:dyDescent="0.25">
      <c r="A1031" s="174" t="str">
        <f t="shared" si="88"/>
        <v>[提取结果.xlsx]02-关联交易等事项统计表-虎头公司-2内部关联交易</v>
      </c>
      <c r="B1031" s="11">
        <v>1028</v>
      </c>
      <c r="C1031" s="12" t="str">
        <f t="shared" si="84"/>
        <v>2级-3级</v>
      </c>
      <c r="D1031" s="85" t="s">
        <v>29</v>
      </c>
      <c r="E1031" s="85" t="s">
        <v>44</v>
      </c>
      <c r="F1031" s="85" t="s">
        <v>33</v>
      </c>
      <c r="G1031" s="85" t="s">
        <v>345</v>
      </c>
      <c r="H1031" s="151" t="s">
        <v>144</v>
      </c>
      <c r="I1031" s="87"/>
      <c r="J1031" s="88">
        <v>198.24</v>
      </c>
      <c r="K1031" s="87"/>
      <c r="L1031" s="87"/>
      <c r="M1031" s="17"/>
      <c r="N1031" s="89"/>
      <c r="O1031" s="89"/>
      <c r="P1031" s="91"/>
      <c r="Q1031" s="21"/>
      <c r="R1031" s="21"/>
      <c r="S1031" s="22"/>
      <c r="T1031" s="21"/>
      <c r="U1031" s="21"/>
      <c r="V1031" s="22"/>
      <c r="W1031" s="23"/>
      <c r="X1031" s="23"/>
      <c r="Y1031" s="24"/>
      <c r="Z1031" s="25">
        <f t="shared" si="91"/>
        <v>260.18</v>
      </c>
      <c r="AA1031" s="25">
        <f t="shared" si="90"/>
        <v>3391.14</v>
      </c>
      <c r="AB1031" s="26"/>
      <c r="AC1031" s="26"/>
      <c r="AD1031" s="26"/>
      <c r="AE1031" s="26"/>
      <c r="AF1031" s="27"/>
      <c r="AG1031" s="26"/>
      <c r="AH1031" s="26"/>
      <c r="AI1031" s="26"/>
      <c r="AJ1031" s="26"/>
      <c r="AK1031" s="26"/>
      <c r="AL1031" s="26"/>
    </row>
    <row r="1032" spans="1:38" ht="13" x14ac:dyDescent="0.25">
      <c r="A1032" s="174" t="str">
        <f t="shared" si="88"/>
        <v>[提取结果.xlsx]02-关联交易等事项统计表-虎头公司-2内部关联交易</v>
      </c>
      <c r="B1032" s="11">
        <v>1029</v>
      </c>
      <c r="C1032" s="12" t="str">
        <f t="shared" si="84"/>
        <v>2级-2级</v>
      </c>
      <c r="D1032" s="85" t="s">
        <v>29</v>
      </c>
      <c r="E1032" s="85" t="s">
        <v>44</v>
      </c>
      <c r="F1032" s="85" t="s">
        <v>29</v>
      </c>
      <c r="G1032" s="85" t="s">
        <v>49</v>
      </c>
      <c r="H1032" s="87" t="s">
        <v>144</v>
      </c>
      <c r="I1032" s="87"/>
      <c r="J1032" s="88">
        <v>433.62</v>
      </c>
      <c r="K1032" s="87"/>
      <c r="L1032" s="87"/>
      <c r="M1032" s="17"/>
      <c r="N1032" s="89"/>
      <c r="O1032" s="89"/>
      <c r="P1032" s="91"/>
      <c r="Q1032" s="21"/>
      <c r="R1032" s="21"/>
      <c r="S1032" s="22"/>
      <c r="T1032" s="21"/>
      <c r="U1032" s="21"/>
      <c r="V1032" s="22"/>
      <c r="W1032" s="23"/>
      <c r="X1032" s="23"/>
      <c r="Y1032" s="24"/>
      <c r="Z1032" s="25">
        <f t="shared" si="91"/>
        <v>12.38</v>
      </c>
      <c r="AA1032" s="25">
        <f t="shared" si="90"/>
        <v>0</v>
      </c>
      <c r="AB1032" s="26"/>
      <c r="AC1032" s="26"/>
      <c r="AD1032" s="26"/>
      <c r="AE1032" s="26"/>
      <c r="AF1032" s="27"/>
      <c r="AG1032" s="26"/>
      <c r="AH1032" s="26"/>
      <c r="AI1032" s="26"/>
      <c r="AJ1032" s="26"/>
      <c r="AK1032" s="26"/>
      <c r="AL1032" s="26"/>
    </row>
    <row r="1033" spans="1:38" ht="13" x14ac:dyDescent="0.25">
      <c r="A1033" s="174" t="str">
        <f t="shared" si="88"/>
        <v>[提取结果.xlsx]02-关联交易等事项统计表-虎头公司-2内部关联交易</v>
      </c>
      <c r="B1033" s="11">
        <v>1030</v>
      </c>
      <c r="C1033" s="12" t="str">
        <f t="shared" ref="C1033:C1080" si="92">TEXT(D1033,"000")&amp;"-"&amp;TEXT(F1033,"000")</f>
        <v>2级-3级</v>
      </c>
      <c r="D1033" s="85" t="s">
        <v>29</v>
      </c>
      <c r="E1033" s="85" t="s">
        <v>44</v>
      </c>
      <c r="F1033" s="85" t="s">
        <v>33</v>
      </c>
      <c r="G1033" s="85" t="s">
        <v>112</v>
      </c>
      <c r="H1033" s="87" t="s">
        <v>144</v>
      </c>
      <c r="I1033" s="87"/>
      <c r="J1033" s="88">
        <v>1697.34</v>
      </c>
      <c r="K1033" s="87"/>
      <c r="L1033" s="87"/>
      <c r="M1033" s="17"/>
      <c r="N1033" s="89"/>
      <c r="O1033" s="90"/>
      <c r="P1033" s="91"/>
      <c r="Q1033" s="21"/>
      <c r="R1033" s="21"/>
      <c r="S1033" s="22"/>
      <c r="T1033" s="21"/>
      <c r="U1033" s="21"/>
      <c r="V1033" s="22"/>
      <c r="W1033" s="23"/>
      <c r="X1033" s="23"/>
      <c r="Y1033" s="24"/>
      <c r="Z1033" s="25">
        <f t="shared" si="91"/>
        <v>37.159999999999997</v>
      </c>
      <c r="AA1033" s="25">
        <f t="shared" si="90"/>
        <v>0</v>
      </c>
      <c r="AB1033" s="26"/>
      <c r="AC1033" s="26"/>
      <c r="AD1033" s="26"/>
      <c r="AE1033" s="26"/>
      <c r="AF1033" s="27"/>
      <c r="AG1033" s="26"/>
      <c r="AH1033" s="26"/>
      <c r="AI1033" s="26"/>
      <c r="AJ1033" s="26"/>
      <c r="AK1033" s="26"/>
      <c r="AL1033" s="26"/>
    </row>
    <row r="1034" spans="1:38" ht="13" x14ac:dyDescent="0.25">
      <c r="A1034" s="174" t="str">
        <f t="shared" si="88"/>
        <v>[提取结果.xlsx]02-关联交易等事项统计表-虎头公司-2内部关联交易</v>
      </c>
      <c r="B1034" s="11">
        <v>1031</v>
      </c>
      <c r="C1034" s="12" t="str">
        <f t="shared" si="92"/>
        <v>2级-3级</v>
      </c>
      <c r="D1034" s="85" t="s">
        <v>29</v>
      </c>
      <c r="E1034" s="85" t="s">
        <v>44</v>
      </c>
      <c r="F1034" s="85" t="s">
        <v>33</v>
      </c>
      <c r="G1034" s="85" t="s">
        <v>112</v>
      </c>
      <c r="H1034" s="87"/>
      <c r="I1034" s="87"/>
      <c r="J1034" s="88"/>
      <c r="K1034" s="92" t="s">
        <v>68</v>
      </c>
      <c r="L1034" s="87"/>
      <c r="M1034" s="17">
        <v>1505.93</v>
      </c>
      <c r="N1034" s="89"/>
      <c r="O1034" s="90"/>
      <c r="P1034" s="91"/>
      <c r="Q1034" s="21"/>
      <c r="R1034" s="21"/>
      <c r="S1034" s="22"/>
      <c r="T1034" s="21"/>
      <c r="U1034" s="21"/>
      <c r="V1034" s="22"/>
      <c r="W1034" s="23"/>
      <c r="X1034" s="23"/>
      <c r="Y1034" s="24"/>
      <c r="Z1034" s="25">
        <f t="shared" si="91"/>
        <v>173.46</v>
      </c>
      <c r="AA1034" s="25">
        <f t="shared" si="90"/>
        <v>0</v>
      </c>
      <c r="AB1034" s="26"/>
      <c r="AC1034" s="26"/>
      <c r="AD1034" s="26"/>
      <c r="AE1034" s="26"/>
      <c r="AF1034" s="27"/>
      <c r="AG1034" s="26"/>
      <c r="AH1034" s="26"/>
      <c r="AI1034" s="26"/>
      <c r="AJ1034" s="26"/>
      <c r="AK1034" s="26"/>
      <c r="AL1034" s="26"/>
    </row>
    <row r="1035" spans="1:38" ht="13" x14ac:dyDescent="0.25">
      <c r="A1035" s="174" t="str">
        <f t="shared" si="88"/>
        <v>[提取结果.xlsx]02-关联交易等事项统计表-虎头公司-2内部关联交易</v>
      </c>
      <c r="B1035" s="11">
        <v>1032</v>
      </c>
      <c r="C1035" s="12" t="str">
        <f t="shared" si="92"/>
        <v>2级-3级</v>
      </c>
      <c r="D1035" s="85" t="s">
        <v>29</v>
      </c>
      <c r="E1035" s="85" t="s">
        <v>44</v>
      </c>
      <c r="F1035" s="85" t="s">
        <v>33</v>
      </c>
      <c r="G1035" s="85" t="s">
        <v>280</v>
      </c>
      <c r="H1035" s="87"/>
      <c r="I1035" s="87"/>
      <c r="J1035" s="88"/>
      <c r="K1035" s="92" t="s">
        <v>164</v>
      </c>
      <c r="L1035" s="87"/>
      <c r="M1035" s="17">
        <v>7130.69</v>
      </c>
      <c r="N1035" s="89"/>
      <c r="O1035" s="89"/>
      <c r="P1035" s="91"/>
      <c r="Q1035" s="21"/>
      <c r="R1035" s="21"/>
      <c r="S1035" s="22"/>
      <c r="T1035" s="21"/>
      <c r="U1035" s="21"/>
      <c r="V1035" s="22"/>
      <c r="W1035" s="23"/>
      <c r="X1035" s="23"/>
      <c r="Y1035" s="24"/>
      <c r="Z1035" s="25">
        <f t="shared" si="91"/>
        <v>0</v>
      </c>
      <c r="AA1035" s="25">
        <f t="shared" si="90"/>
        <v>1505.93</v>
      </c>
      <c r="AB1035" s="26"/>
      <c r="AC1035" s="26"/>
      <c r="AD1035" s="26"/>
      <c r="AE1035" s="26"/>
      <c r="AF1035" s="27"/>
      <c r="AG1035" s="26"/>
      <c r="AH1035" s="26"/>
      <c r="AI1035" s="26"/>
      <c r="AJ1035" s="26"/>
      <c r="AK1035" s="26"/>
      <c r="AL1035" s="26"/>
    </row>
    <row r="1036" spans="1:38" ht="14.5" x14ac:dyDescent="0.25">
      <c r="A1036" s="174" t="str">
        <f t="shared" si="88"/>
        <v>[提取结果.xlsx]02-关联交易等事项统计表-虎头公司-2内部关联交易</v>
      </c>
      <c r="B1036" s="11">
        <v>1033</v>
      </c>
      <c r="C1036" s="12" t="str">
        <f t="shared" si="92"/>
        <v>2级-2级</v>
      </c>
      <c r="D1036" s="85" t="s">
        <v>29</v>
      </c>
      <c r="E1036" s="85" t="s">
        <v>44</v>
      </c>
      <c r="F1036" s="85" t="s">
        <v>29</v>
      </c>
      <c r="G1036" s="85" t="s">
        <v>30</v>
      </c>
      <c r="H1036" s="151" t="s">
        <v>99</v>
      </c>
      <c r="I1036" s="87"/>
      <c r="J1036" s="88">
        <v>242290.8</v>
      </c>
      <c r="K1036" s="87"/>
      <c r="L1036" s="87"/>
      <c r="M1036" s="17"/>
      <c r="N1036" s="89"/>
      <c r="O1036" s="89"/>
      <c r="P1036" s="91"/>
      <c r="Q1036" s="21"/>
      <c r="R1036" s="21"/>
      <c r="S1036" s="22"/>
      <c r="T1036" s="21"/>
      <c r="U1036" s="21"/>
      <c r="V1036" s="22"/>
      <c r="W1036" s="23"/>
      <c r="X1036" s="23"/>
      <c r="Y1036" s="24"/>
      <c r="Z1036" s="25">
        <f t="shared" si="91"/>
        <v>0</v>
      </c>
      <c r="AA1036" s="25">
        <f t="shared" si="90"/>
        <v>7130.69</v>
      </c>
      <c r="AB1036" s="26"/>
      <c r="AC1036" s="26"/>
      <c r="AD1036" s="26"/>
      <c r="AE1036" s="26"/>
      <c r="AF1036" s="27"/>
      <c r="AG1036" s="26"/>
      <c r="AH1036" s="26"/>
      <c r="AI1036" s="26"/>
      <c r="AJ1036" s="26"/>
      <c r="AK1036" s="26"/>
      <c r="AL1036" s="26"/>
    </row>
    <row r="1037" spans="1:38" ht="13" x14ac:dyDescent="0.25">
      <c r="A1037" s="174" t="str">
        <f t="shared" si="88"/>
        <v>[提取结果.xlsx]02-关联交易等事项统计表-虎头公司-2内部关联交易</v>
      </c>
      <c r="B1037" s="11">
        <v>1034</v>
      </c>
      <c r="C1037" s="12" t="str">
        <f t="shared" si="92"/>
        <v>2级-2级</v>
      </c>
      <c r="D1037" s="85" t="s">
        <v>29</v>
      </c>
      <c r="E1037" s="85" t="s">
        <v>44</v>
      </c>
      <c r="F1037" s="85" t="s">
        <v>29</v>
      </c>
      <c r="G1037" s="85" t="s">
        <v>30</v>
      </c>
      <c r="H1037" s="87"/>
      <c r="I1037" s="87"/>
      <c r="J1037" s="88"/>
      <c r="K1037" s="92" t="s">
        <v>164</v>
      </c>
      <c r="L1037" s="87"/>
      <c r="M1037" s="17">
        <v>1475661.85</v>
      </c>
      <c r="N1037" s="89"/>
      <c r="O1037" s="89"/>
      <c r="P1037" s="91"/>
      <c r="Q1037" s="21"/>
      <c r="R1037" s="21"/>
      <c r="S1037" s="22"/>
      <c r="T1037" s="21"/>
      <c r="U1037" s="21"/>
      <c r="V1037" s="22"/>
      <c r="W1037" s="23"/>
      <c r="X1037" s="23"/>
      <c r="Y1037" s="24"/>
      <c r="Z1037" s="25">
        <f t="shared" si="91"/>
        <v>198.24</v>
      </c>
      <c r="AA1037" s="25">
        <f t="shared" si="90"/>
        <v>0</v>
      </c>
      <c r="AB1037" s="26"/>
      <c r="AC1037" s="26"/>
      <c r="AD1037" s="26"/>
      <c r="AE1037" s="26"/>
      <c r="AF1037" s="27"/>
      <c r="AG1037" s="26"/>
      <c r="AH1037" s="26"/>
      <c r="AI1037" s="26"/>
      <c r="AJ1037" s="26"/>
      <c r="AK1037" s="26"/>
      <c r="AL1037" s="26"/>
    </row>
    <row r="1038" spans="1:38" ht="13" x14ac:dyDescent="0.25">
      <c r="A1038" s="174" t="str">
        <f t="shared" si="88"/>
        <v>[提取结果.xlsx]02-关联交易等事项统计表-虎头公司-2内部关联交易</v>
      </c>
      <c r="B1038" s="11">
        <v>1035</v>
      </c>
      <c r="C1038" s="12" t="str">
        <f t="shared" si="92"/>
        <v>2级-2级</v>
      </c>
      <c r="D1038" s="85" t="s">
        <v>29</v>
      </c>
      <c r="E1038" s="85" t="s">
        <v>44</v>
      </c>
      <c r="F1038" s="85" t="s">
        <v>29</v>
      </c>
      <c r="G1038" s="85" t="s">
        <v>163</v>
      </c>
      <c r="H1038" s="87" t="s">
        <v>144</v>
      </c>
      <c r="I1038" s="87"/>
      <c r="J1038" s="88">
        <v>1015.92</v>
      </c>
      <c r="K1038" s="87"/>
      <c r="L1038" s="87"/>
      <c r="M1038" s="17"/>
      <c r="N1038" s="89"/>
      <c r="O1038" s="89"/>
      <c r="P1038" s="91"/>
      <c r="Q1038" s="21"/>
      <c r="R1038" s="21"/>
      <c r="S1038" s="22"/>
      <c r="T1038" s="21"/>
      <c r="U1038" s="21"/>
      <c r="V1038" s="22"/>
      <c r="W1038" s="23"/>
      <c r="X1038" s="23"/>
      <c r="Y1038" s="24"/>
      <c r="Z1038" s="25">
        <f t="shared" si="91"/>
        <v>433.62</v>
      </c>
      <c r="AA1038" s="25">
        <f t="shared" si="90"/>
        <v>1475661.85</v>
      </c>
      <c r="AB1038" s="26"/>
      <c r="AC1038" s="26"/>
      <c r="AD1038" s="26"/>
      <c r="AE1038" s="26"/>
      <c r="AF1038" s="27"/>
      <c r="AG1038" s="26"/>
      <c r="AH1038" s="26"/>
      <c r="AI1038" s="26"/>
      <c r="AJ1038" s="26"/>
      <c r="AK1038" s="26"/>
      <c r="AL1038" s="26"/>
    </row>
    <row r="1039" spans="1:38" ht="13" x14ac:dyDescent="0.25">
      <c r="A1039" s="174" t="str">
        <f t="shared" si="88"/>
        <v>[提取结果.xlsx]02-关联交易等事项统计表-虎头公司-2内部关联交易</v>
      </c>
      <c r="B1039" s="11">
        <v>1036</v>
      </c>
      <c r="C1039" s="12" t="str">
        <f t="shared" si="92"/>
        <v>2级-2级</v>
      </c>
      <c r="D1039" s="85" t="s">
        <v>29</v>
      </c>
      <c r="E1039" s="85" t="s">
        <v>44</v>
      </c>
      <c r="F1039" s="85" t="s">
        <v>29</v>
      </c>
      <c r="G1039" s="85" t="s">
        <v>163</v>
      </c>
      <c r="H1039" s="87"/>
      <c r="I1039" s="87"/>
      <c r="J1039" s="88"/>
      <c r="K1039" s="92" t="s">
        <v>68</v>
      </c>
      <c r="L1039" s="87"/>
      <c r="M1039" s="17">
        <v>5203.53</v>
      </c>
      <c r="N1039" s="89"/>
      <c r="O1039" s="89"/>
      <c r="P1039" s="91"/>
      <c r="Q1039" s="21"/>
      <c r="R1039" s="21"/>
      <c r="S1039" s="22"/>
      <c r="T1039" s="21"/>
      <c r="U1039" s="21"/>
      <c r="V1039" s="22"/>
      <c r="W1039" s="23"/>
      <c r="X1039" s="23"/>
      <c r="Y1039" s="24"/>
      <c r="Z1039" s="25">
        <f t="shared" si="91"/>
        <v>1697.34</v>
      </c>
      <c r="AA1039" s="25">
        <f t="shared" si="90"/>
        <v>0</v>
      </c>
      <c r="AB1039" s="26"/>
      <c r="AC1039" s="26"/>
      <c r="AD1039" s="26"/>
      <c r="AE1039" s="26"/>
      <c r="AF1039" s="27"/>
      <c r="AG1039" s="26"/>
      <c r="AH1039" s="26"/>
      <c r="AI1039" s="26"/>
      <c r="AJ1039" s="26"/>
      <c r="AK1039" s="26"/>
      <c r="AL1039" s="26"/>
    </row>
    <row r="1040" spans="1:38" ht="13" x14ac:dyDescent="0.25">
      <c r="A1040" s="174" t="str">
        <f t="shared" si="88"/>
        <v>[提取结果.xlsx]02-关联交易等事项统计表-虎头公司-2内部关联交易</v>
      </c>
      <c r="B1040" s="11">
        <v>1037</v>
      </c>
      <c r="C1040" s="12" t="str">
        <f t="shared" si="92"/>
        <v>2级-2级</v>
      </c>
      <c r="D1040" s="85" t="s">
        <v>29</v>
      </c>
      <c r="E1040" s="85" t="s">
        <v>44</v>
      </c>
      <c r="F1040" s="85" t="s">
        <v>29</v>
      </c>
      <c r="G1040" s="85" t="s">
        <v>163</v>
      </c>
      <c r="H1040" s="87"/>
      <c r="I1040" s="87"/>
      <c r="J1040" s="88"/>
      <c r="K1040" s="92" t="s">
        <v>164</v>
      </c>
      <c r="L1040" s="87"/>
      <c r="M1040" s="17">
        <v>30097814.800000001</v>
      </c>
      <c r="N1040" s="89"/>
      <c r="O1040" s="89"/>
      <c r="P1040" s="91"/>
      <c r="Q1040" s="21"/>
      <c r="R1040" s="21"/>
      <c r="S1040" s="22"/>
      <c r="T1040" s="21"/>
      <c r="U1040" s="21"/>
      <c r="V1040" s="22"/>
      <c r="W1040" s="23"/>
      <c r="X1040" s="23"/>
      <c r="Y1040" s="24"/>
      <c r="Z1040" s="25">
        <f t="shared" si="91"/>
        <v>0</v>
      </c>
      <c r="AA1040" s="25">
        <f t="shared" si="90"/>
        <v>5203.53</v>
      </c>
      <c r="AB1040" s="26"/>
      <c r="AC1040" s="26"/>
      <c r="AD1040" s="26"/>
      <c r="AE1040" s="26"/>
      <c r="AF1040" s="27"/>
      <c r="AG1040" s="26"/>
      <c r="AH1040" s="26"/>
      <c r="AI1040" s="26"/>
      <c r="AJ1040" s="26"/>
      <c r="AK1040" s="26"/>
      <c r="AL1040" s="26"/>
    </row>
    <row r="1041" spans="1:38" ht="13" x14ac:dyDescent="0.25">
      <c r="A1041" s="174" t="str">
        <f t="shared" si="88"/>
        <v>[提取结果.xlsx]02-关联交易等事项统计表-虎头公司-2内部关联交易</v>
      </c>
      <c r="B1041" s="11">
        <v>1038</v>
      </c>
      <c r="C1041" s="12" t="str">
        <f t="shared" si="92"/>
        <v>2级-2级</v>
      </c>
      <c r="D1041" s="85" t="s">
        <v>29</v>
      </c>
      <c r="E1041" s="85" t="s">
        <v>44</v>
      </c>
      <c r="F1041" s="85" t="s">
        <v>29</v>
      </c>
      <c r="G1041" s="85" t="s">
        <v>163</v>
      </c>
      <c r="H1041" s="87"/>
      <c r="I1041" s="87"/>
      <c r="J1041" s="88"/>
      <c r="K1041" s="87" t="s">
        <v>68</v>
      </c>
      <c r="L1041" s="87" t="s">
        <v>605</v>
      </c>
      <c r="M1041" s="17">
        <v>3327.43</v>
      </c>
      <c r="N1041" s="89"/>
      <c r="O1041" s="89"/>
      <c r="P1041" s="91"/>
      <c r="Q1041" s="21"/>
      <c r="R1041" s="21"/>
      <c r="S1041" s="22"/>
      <c r="T1041" s="21"/>
      <c r="U1041" s="21"/>
      <c r="V1041" s="22"/>
      <c r="W1041" s="23"/>
      <c r="X1041" s="23"/>
      <c r="Y1041" s="24"/>
      <c r="Z1041" s="25">
        <f t="shared" si="91"/>
        <v>0</v>
      </c>
      <c r="AA1041" s="25">
        <f t="shared" si="90"/>
        <v>30097814.800000001</v>
      </c>
      <c r="AB1041" s="26"/>
      <c r="AC1041" s="26"/>
      <c r="AD1041" s="26"/>
      <c r="AE1041" s="26"/>
      <c r="AF1041" s="27"/>
      <c r="AG1041" s="26"/>
      <c r="AH1041" s="26"/>
      <c r="AI1041" s="26"/>
      <c r="AJ1041" s="26"/>
      <c r="AK1041" s="26"/>
      <c r="AL1041" s="26"/>
    </row>
    <row r="1042" spans="1:38" ht="13" x14ac:dyDescent="0.25">
      <c r="A1042" s="174" t="str">
        <f t="shared" si="88"/>
        <v>[提取结果.xlsx]02-关联交易等事项统计表-虎头公司-2内部关联交易</v>
      </c>
      <c r="B1042" s="11">
        <v>1039</v>
      </c>
      <c r="C1042" s="12" t="str">
        <f t="shared" si="92"/>
        <v>2级-3级</v>
      </c>
      <c r="D1042" s="85" t="s">
        <v>29</v>
      </c>
      <c r="E1042" s="85" t="s">
        <v>44</v>
      </c>
      <c r="F1042" s="85" t="s">
        <v>33</v>
      </c>
      <c r="G1042" s="85" t="s">
        <v>463</v>
      </c>
      <c r="H1042" s="87"/>
      <c r="I1042" s="87"/>
      <c r="J1042" s="88"/>
      <c r="K1042" s="92" t="s">
        <v>164</v>
      </c>
      <c r="L1042" s="87"/>
      <c r="M1042" s="17">
        <v>135950.32</v>
      </c>
      <c r="N1042" s="89"/>
      <c r="O1042" s="89"/>
      <c r="P1042" s="91"/>
      <c r="Q1042" s="21"/>
      <c r="R1042" s="21"/>
      <c r="S1042" s="22"/>
      <c r="T1042" s="21"/>
      <c r="U1042" s="21"/>
      <c r="V1042" s="22"/>
      <c r="W1042" s="23"/>
      <c r="X1042" s="23"/>
      <c r="Y1042" s="24"/>
      <c r="Z1042" s="25">
        <f t="shared" si="91"/>
        <v>242290.8</v>
      </c>
      <c r="AA1042" s="25">
        <f t="shared" si="90"/>
        <v>3327.43</v>
      </c>
      <c r="AB1042" s="26"/>
      <c r="AC1042" s="26"/>
      <c r="AD1042" s="26"/>
      <c r="AE1042" s="26"/>
      <c r="AF1042" s="27"/>
      <c r="AG1042" s="26"/>
      <c r="AH1042" s="26"/>
      <c r="AI1042" s="26"/>
      <c r="AJ1042" s="26"/>
      <c r="AK1042" s="26"/>
      <c r="AL1042" s="26"/>
    </row>
    <row r="1043" spans="1:38" ht="13" x14ac:dyDescent="0.25">
      <c r="A1043" s="174" t="str">
        <f t="shared" si="88"/>
        <v>[提取结果.xlsx]02-关联交易等事项统计表-虎头公司-2内部关联交易</v>
      </c>
      <c r="B1043" s="11">
        <v>1040</v>
      </c>
      <c r="C1043" s="12" t="str">
        <f t="shared" si="92"/>
        <v>2级-3级</v>
      </c>
      <c r="D1043" s="85" t="s">
        <v>29</v>
      </c>
      <c r="E1043" s="85" t="s">
        <v>44</v>
      </c>
      <c r="F1043" s="85" t="s">
        <v>33</v>
      </c>
      <c r="G1043" s="85" t="s">
        <v>463</v>
      </c>
      <c r="H1043" s="87"/>
      <c r="I1043" s="87"/>
      <c r="J1043" s="88"/>
      <c r="K1043" s="87" t="s">
        <v>115</v>
      </c>
      <c r="L1043" s="87" t="s">
        <v>625</v>
      </c>
      <c r="M1043" s="17">
        <v>4336.29</v>
      </c>
      <c r="N1043" s="89"/>
      <c r="O1043" s="89"/>
      <c r="P1043" s="91"/>
      <c r="Q1043" s="21"/>
      <c r="R1043" s="21"/>
      <c r="S1043" s="22"/>
      <c r="T1043" s="21"/>
      <c r="U1043" s="21"/>
      <c r="V1043" s="22"/>
      <c r="W1043" s="23"/>
      <c r="X1043" s="23"/>
      <c r="Y1043" s="24"/>
      <c r="Z1043" s="25">
        <f t="shared" si="91"/>
        <v>0</v>
      </c>
      <c r="AA1043" s="25">
        <f t="shared" si="90"/>
        <v>135950.32</v>
      </c>
      <c r="AB1043" s="26"/>
      <c r="AC1043" s="26"/>
      <c r="AD1043" s="26"/>
      <c r="AE1043" s="26"/>
      <c r="AF1043" s="27"/>
      <c r="AG1043" s="26"/>
      <c r="AH1043" s="26"/>
      <c r="AI1043" s="26"/>
      <c r="AJ1043" s="26"/>
      <c r="AK1043" s="26"/>
      <c r="AL1043" s="26"/>
    </row>
    <row r="1044" spans="1:38" ht="13" x14ac:dyDescent="0.25">
      <c r="A1044" s="174" t="str">
        <f t="shared" si="88"/>
        <v>[提取结果.xlsx]02-关联交易等事项统计表-虎头公司-2内部关联交易</v>
      </c>
      <c r="B1044" s="11">
        <v>1041</v>
      </c>
      <c r="C1044" s="12" t="str">
        <f t="shared" si="92"/>
        <v>2级-3级</v>
      </c>
      <c r="D1044" s="85" t="s">
        <v>29</v>
      </c>
      <c r="E1044" s="85" t="s">
        <v>44</v>
      </c>
      <c r="F1044" s="85" t="s">
        <v>33</v>
      </c>
      <c r="G1044" s="85" t="s">
        <v>114</v>
      </c>
      <c r="H1044" s="87"/>
      <c r="I1044" s="87"/>
      <c r="J1044" s="88"/>
      <c r="K1044" s="87" t="s">
        <v>68</v>
      </c>
      <c r="L1044" s="87" t="s">
        <v>605</v>
      </c>
      <c r="M1044" s="17">
        <v>18396.240000000002</v>
      </c>
      <c r="N1044" s="89"/>
      <c r="O1044" s="90"/>
      <c r="P1044" s="91"/>
      <c r="Q1044" s="21"/>
      <c r="R1044" s="21"/>
      <c r="S1044" s="22"/>
      <c r="T1044" s="21"/>
      <c r="U1044" s="21"/>
      <c r="V1044" s="22"/>
      <c r="W1044" s="23"/>
      <c r="X1044" s="23"/>
      <c r="Y1044" s="24"/>
      <c r="Z1044" s="25">
        <f t="shared" si="91"/>
        <v>1015.92</v>
      </c>
      <c r="AA1044" s="25">
        <f t="shared" si="90"/>
        <v>4336.29</v>
      </c>
      <c r="AB1044" s="26"/>
      <c r="AC1044" s="26"/>
      <c r="AD1044" s="26"/>
      <c r="AE1044" s="26"/>
      <c r="AF1044" s="27"/>
      <c r="AG1044" s="26"/>
      <c r="AH1044" s="26"/>
      <c r="AI1044" s="26"/>
      <c r="AJ1044" s="26"/>
      <c r="AK1044" s="26"/>
      <c r="AL1044" s="26"/>
    </row>
    <row r="1045" spans="1:38" ht="13" x14ac:dyDescent="0.25">
      <c r="A1045" s="174" t="str">
        <f t="shared" si="88"/>
        <v>[提取结果.xlsx]02-关联交易等事项统计表-虎头公司-2内部关联交易</v>
      </c>
      <c r="B1045" s="11">
        <v>1042</v>
      </c>
      <c r="C1045" s="12" t="str">
        <f t="shared" si="92"/>
        <v>2级-3级</v>
      </c>
      <c r="D1045" s="85" t="s">
        <v>29</v>
      </c>
      <c r="E1045" s="85" t="s">
        <v>44</v>
      </c>
      <c r="F1045" s="85" t="s">
        <v>33</v>
      </c>
      <c r="G1045" s="85" t="s">
        <v>114</v>
      </c>
      <c r="H1045" s="87"/>
      <c r="I1045" s="87"/>
      <c r="J1045" s="88"/>
      <c r="K1045" s="87" t="s">
        <v>115</v>
      </c>
      <c r="L1045" s="87" t="s">
        <v>625</v>
      </c>
      <c r="M1045" s="17">
        <v>192069.49</v>
      </c>
      <c r="N1045" s="89"/>
      <c r="O1045" s="90"/>
      <c r="P1045" s="91"/>
      <c r="Q1045" s="21"/>
      <c r="R1045" s="21"/>
      <c r="S1045" s="22"/>
      <c r="T1045" s="21"/>
      <c r="U1045" s="21"/>
      <c r="V1045" s="22"/>
      <c r="W1045" s="23"/>
      <c r="X1045" s="23"/>
      <c r="Y1045" s="24"/>
      <c r="Z1045" s="25">
        <f t="shared" si="91"/>
        <v>0</v>
      </c>
      <c r="AA1045" s="25">
        <f t="shared" si="90"/>
        <v>18396.240000000002</v>
      </c>
      <c r="AB1045" s="26"/>
      <c r="AC1045" s="26"/>
      <c r="AD1045" s="26"/>
      <c r="AE1045" s="26"/>
      <c r="AF1045" s="27"/>
      <c r="AG1045" s="26"/>
      <c r="AH1045" s="26"/>
      <c r="AI1045" s="26"/>
      <c r="AJ1045" s="26"/>
      <c r="AK1045" s="26"/>
      <c r="AL1045" s="26"/>
    </row>
    <row r="1046" spans="1:38" ht="13" x14ac:dyDescent="0.25">
      <c r="A1046" s="174" t="str">
        <f t="shared" si="88"/>
        <v>[提取结果.xlsx]02-关联交易等事项统计表-虎头公司-2内部关联交易</v>
      </c>
      <c r="B1046" s="11">
        <v>1043</v>
      </c>
      <c r="C1046" s="12" t="str">
        <f t="shared" si="92"/>
        <v>2级-2级</v>
      </c>
      <c r="D1046" s="85" t="s">
        <v>29</v>
      </c>
      <c r="E1046" s="85" t="s">
        <v>44</v>
      </c>
      <c r="F1046" s="85" t="s">
        <v>29</v>
      </c>
      <c r="G1046" s="85" t="s">
        <v>57</v>
      </c>
      <c r="H1046" s="87" t="s">
        <v>144</v>
      </c>
      <c r="I1046" s="87"/>
      <c r="J1046" s="88">
        <v>247.78</v>
      </c>
      <c r="K1046" s="87"/>
      <c r="L1046" s="87"/>
      <c r="M1046" s="17"/>
      <c r="N1046" s="89"/>
      <c r="O1046" s="89"/>
      <c r="P1046" s="91"/>
      <c r="Q1046" s="21"/>
      <c r="R1046" s="21"/>
      <c r="S1046" s="22"/>
      <c r="T1046" s="21"/>
      <c r="U1046" s="21"/>
      <c r="V1046" s="22"/>
      <c r="W1046" s="23"/>
      <c r="X1046" s="23"/>
      <c r="Y1046" s="24"/>
      <c r="Z1046" s="25">
        <f t="shared" si="91"/>
        <v>0</v>
      </c>
      <c r="AA1046" s="25">
        <f t="shared" si="90"/>
        <v>192069.49</v>
      </c>
      <c r="AB1046" s="26"/>
      <c r="AC1046" s="26"/>
      <c r="AD1046" s="26"/>
      <c r="AE1046" s="26"/>
      <c r="AF1046" s="27"/>
      <c r="AG1046" s="26"/>
      <c r="AH1046" s="26"/>
      <c r="AI1046" s="26"/>
      <c r="AJ1046" s="26"/>
      <c r="AK1046" s="26"/>
      <c r="AL1046" s="26"/>
    </row>
    <row r="1047" spans="1:38" ht="13" x14ac:dyDescent="0.25">
      <c r="A1047" s="174" t="str">
        <f t="shared" si="88"/>
        <v>[提取结果.xlsx]02-关联交易等事项统计表-虎头公司-2内部关联交易</v>
      </c>
      <c r="B1047" s="11">
        <v>1044</v>
      </c>
      <c r="C1047" s="12" t="str">
        <f t="shared" si="92"/>
        <v>2级-4级</v>
      </c>
      <c r="D1047" s="85" t="s">
        <v>29</v>
      </c>
      <c r="E1047" s="85" t="s">
        <v>44</v>
      </c>
      <c r="F1047" s="85" t="s">
        <v>37</v>
      </c>
      <c r="G1047" s="85" t="s">
        <v>148</v>
      </c>
      <c r="H1047" s="87"/>
      <c r="I1047" s="87"/>
      <c r="J1047" s="88"/>
      <c r="K1047" s="87" t="s">
        <v>68</v>
      </c>
      <c r="L1047" s="87" t="s">
        <v>605</v>
      </c>
      <c r="M1047" s="17">
        <v>13663.73</v>
      </c>
      <c r="N1047" s="89"/>
      <c r="O1047" s="89"/>
      <c r="P1047" s="91"/>
      <c r="Q1047" s="21"/>
      <c r="R1047" s="21"/>
      <c r="S1047" s="22"/>
      <c r="T1047" s="21"/>
      <c r="U1047" s="21"/>
      <c r="V1047" s="22"/>
      <c r="W1047" s="23"/>
      <c r="X1047" s="23"/>
      <c r="Y1047" s="24"/>
      <c r="Z1047" s="25">
        <f t="shared" si="91"/>
        <v>0</v>
      </c>
      <c r="AA1047" s="25">
        <f t="shared" si="90"/>
        <v>0</v>
      </c>
      <c r="AB1047" s="26"/>
      <c r="AC1047" s="26"/>
      <c r="AD1047" s="26"/>
      <c r="AE1047" s="26"/>
      <c r="AF1047" s="27"/>
      <c r="AG1047" s="26"/>
      <c r="AH1047" s="26"/>
      <c r="AI1047" s="26"/>
      <c r="AJ1047" s="26"/>
      <c r="AK1047" s="26"/>
      <c r="AL1047" s="26"/>
    </row>
    <row r="1048" spans="1:38" ht="13" x14ac:dyDescent="0.25">
      <c r="A1048" s="174" t="str">
        <f t="shared" si="88"/>
        <v>[提取结果.xlsx]02-关联交易等事项统计表-虎头公司-2内部关联交易</v>
      </c>
      <c r="B1048" s="11">
        <v>1045</v>
      </c>
      <c r="C1048" s="12" t="str">
        <f t="shared" si="92"/>
        <v>2级-3级</v>
      </c>
      <c r="D1048" s="85" t="s">
        <v>29</v>
      </c>
      <c r="E1048" s="85" t="s">
        <v>44</v>
      </c>
      <c r="F1048" s="85" t="s">
        <v>33</v>
      </c>
      <c r="G1048" s="85" t="s">
        <v>65</v>
      </c>
      <c r="H1048" s="87" t="s">
        <v>144</v>
      </c>
      <c r="I1048" s="87"/>
      <c r="J1048" s="88">
        <v>74.34</v>
      </c>
      <c r="K1048" s="87"/>
      <c r="L1048" s="87"/>
      <c r="M1048" s="17"/>
      <c r="N1048" s="89"/>
      <c r="O1048" s="89"/>
      <c r="P1048" s="91"/>
      <c r="Q1048" s="21"/>
      <c r="R1048" s="21"/>
      <c r="S1048" s="22"/>
      <c r="T1048" s="21"/>
      <c r="U1048" s="21"/>
      <c r="V1048" s="22"/>
      <c r="W1048" s="23"/>
      <c r="X1048" s="23"/>
      <c r="Y1048" s="24"/>
      <c r="Z1048" s="25">
        <f t="shared" si="91"/>
        <v>0</v>
      </c>
      <c r="AA1048" s="25">
        <f t="shared" si="90"/>
        <v>13663.73</v>
      </c>
      <c r="AB1048" s="26"/>
      <c r="AC1048" s="26"/>
      <c r="AD1048" s="26"/>
      <c r="AE1048" s="26"/>
      <c r="AF1048" s="27"/>
      <c r="AG1048" s="26"/>
      <c r="AH1048" s="26"/>
      <c r="AI1048" s="26"/>
      <c r="AJ1048" s="26"/>
      <c r="AK1048" s="26"/>
      <c r="AL1048" s="26"/>
    </row>
    <row r="1049" spans="1:38" ht="13" x14ac:dyDescent="0.25">
      <c r="A1049" s="174" t="str">
        <f t="shared" si="88"/>
        <v>[提取结果.xlsx]02-关联交易等事项统计表-虎头公司-2内部关联交易</v>
      </c>
      <c r="B1049" s="11">
        <v>1046</v>
      </c>
      <c r="C1049" s="12" t="str">
        <f t="shared" si="92"/>
        <v>2级-4级</v>
      </c>
      <c r="D1049" s="85" t="s">
        <v>29</v>
      </c>
      <c r="E1049" s="85" t="s">
        <v>44</v>
      </c>
      <c r="F1049" s="85" t="s">
        <v>37</v>
      </c>
      <c r="G1049" s="85" t="s">
        <v>66</v>
      </c>
      <c r="H1049" s="87" t="s">
        <v>144</v>
      </c>
      <c r="I1049" s="87"/>
      <c r="J1049" s="88">
        <v>161.06</v>
      </c>
      <c r="K1049" s="87"/>
      <c r="L1049" s="87"/>
      <c r="M1049" s="17"/>
      <c r="N1049" s="89"/>
      <c r="O1049" s="89"/>
      <c r="P1049" s="91"/>
      <c r="Q1049" s="21"/>
      <c r="R1049" s="21"/>
      <c r="S1049" s="22"/>
      <c r="T1049" s="21"/>
      <c r="U1049" s="21"/>
      <c r="V1049" s="22"/>
      <c r="W1049" s="23"/>
      <c r="X1049" s="23"/>
      <c r="Y1049" s="24"/>
      <c r="Z1049" s="25">
        <f t="shared" si="91"/>
        <v>0</v>
      </c>
      <c r="AA1049" s="25">
        <f t="shared" si="90"/>
        <v>0</v>
      </c>
      <c r="AB1049" s="26"/>
      <c r="AC1049" s="26"/>
      <c r="AD1049" s="26"/>
      <c r="AE1049" s="26"/>
      <c r="AF1049" s="27"/>
      <c r="AG1049" s="26"/>
      <c r="AH1049" s="26"/>
      <c r="AI1049" s="26"/>
      <c r="AJ1049" s="26"/>
      <c r="AK1049" s="26"/>
      <c r="AL1049" s="26"/>
    </row>
    <row r="1050" spans="1:38" ht="13" x14ac:dyDescent="0.25">
      <c r="A1050" s="174" t="str">
        <f t="shared" si="88"/>
        <v>[提取结果.xlsx]02-关联交易等事项统计表-虎头公司-2内部关联交易</v>
      </c>
      <c r="B1050" s="11">
        <v>1047</v>
      </c>
      <c r="C1050" s="12" t="str">
        <f t="shared" si="92"/>
        <v>2级-4级</v>
      </c>
      <c r="D1050" s="85" t="s">
        <v>29</v>
      </c>
      <c r="E1050" s="85" t="s">
        <v>44</v>
      </c>
      <c r="F1050" s="85" t="s">
        <v>37</v>
      </c>
      <c r="G1050" s="85" t="s">
        <v>42</v>
      </c>
      <c r="H1050" s="87" t="s">
        <v>144</v>
      </c>
      <c r="I1050" s="87"/>
      <c r="J1050" s="88">
        <v>458.4</v>
      </c>
      <c r="K1050" s="87"/>
      <c r="L1050" s="87"/>
      <c r="M1050" s="17"/>
      <c r="N1050" s="89"/>
      <c r="O1050" s="89"/>
      <c r="P1050" s="91"/>
      <c r="Q1050" s="21"/>
      <c r="R1050" s="21"/>
      <c r="S1050" s="22"/>
      <c r="T1050" s="21"/>
      <c r="U1050" s="21"/>
      <c r="V1050" s="22"/>
      <c r="W1050" s="23"/>
      <c r="X1050" s="23"/>
      <c r="Y1050" s="24"/>
      <c r="Z1050" s="25">
        <f t="shared" si="91"/>
        <v>0</v>
      </c>
      <c r="AA1050" s="25">
        <f t="shared" si="90"/>
        <v>0</v>
      </c>
      <c r="AB1050" s="26"/>
      <c r="AC1050" s="26"/>
      <c r="AD1050" s="26"/>
      <c r="AE1050" s="26"/>
      <c r="AF1050" s="27"/>
      <c r="AG1050" s="26"/>
      <c r="AH1050" s="26"/>
      <c r="AI1050" s="26"/>
      <c r="AJ1050" s="26"/>
      <c r="AK1050" s="26"/>
      <c r="AL1050" s="26"/>
    </row>
    <row r="1051" spans="1:38" ht="14.5" x14ac:dyDescent="0.25">
      <c r="A1051" s="174" t="str">
        <f t="shared" si="88"/>
        <v>[提取结果.xlsx]02-关联交易等事项统计表-虎头公司-2内部关联交易</v>
      </c>
      <c r="B1051" s="11">
        <v>1048</v>
      </c>
      <c r="C1051" s="12" t="str">
        <f t="shared" si="92"/>
        <v>2级-4级</v>
      </c>
      <c r="D1051" s="85" t="s">
        <v>29</v>
      </c>
      <c r="E1051" s="85" t="s">
        <v>44</v>
      </c>
      <c r="F1051" s="85" t="s">
        <v>37</v>
      </c>
      <c r="G1051" s="85" t="s">
        <v>42</v>
      </c>
      <c r="H1051" s="151" t="s">
        <v>99</v>
      </c>
      <c r="I1051" s="87" t="s">
        <v>271</v>
      </c>
      <c r="J1051" s="88">
        <v>1098138.46</v>
      </c>
      <c r="K1051" s="87"/>
      <c r="L1051" s="87"/>
      <c r="M1051" s="17"/>
      <c r="N1051" s="89"/>
      <c r="O1051" s="89"/>
      <c r="P1051" s="91"/>
      <c r="Q1051" s="21"/>
      <c r="R1051" s="21"/>
      <c r="S1051" s="22"/>
      <c r="T1051" s="21"/>
      <c r="U1051" s="21"/>
      <c r="V1051" s="22"/>
      <c r="W1051" s="23"/>
      <c r="X1051" s="23"/>
      <c r="Y1051" s="24"/>
      <c r="Z1051" s="25">
        <f t="shared" si="91"/>
        <v>0</v>
      </c>
      <c r="AA1051" s="25">
        <f t="shared" si="90"/>
        <v>0</v>
      </c>
      <c r="AB1051" s="26"/>
      <c r="AC1051" s="26"/>
      <c r="AD1051" s="26"/>
      <c r="AE1051" s="26"/>
      <c r="AF1051" s="27"/>
      <c r="AG1051" s="26"/>
      <c r="AH1051" s="26"/>
      <c r="AI1051" s="26"/>
      <c r="AJ1051" s="26"/>
      <c r="AK1051" s="26"/>
      <c r="AL1051" s="26"/>
    </row>
    <row r="1052" spans="1:38" ht="13" x14ac:dyDescent="0.25">
      <c r="A1052" s="174" t="str">
        <f t="shared" si="88"/>
        <v>[提取结果.xlsx]02-关联交易等事项统计表-虎头公司-2内部关联交易</v>
      </c>
      <c r="B1052" s="11">
        <v>1049</v>
      </c>
      <c r="C1052" s="12" t="str">
        <f t="shared" si="92"/>
        <v>2级-4级</v>
      </c>
      <c r="D1052" s="85" t="s">
        <v>29</v>
      </c>
      <c r="E1052" s="85" t="s">
        <v>44</v>
      </c>
      <c r="F1052" s="85" t="s">
        <v>37</v>
      </c>
      <c r="G1052" s="85" t="s">
        <v>42</v>
      </c>
      <c r="H1052" s="87"/>
      <c r="I1052" s="87"/>
      <c r="J1052" s="88"/>
      <c r="K1052" s="92" t="s">
        <v>58</v>
      </c>
      <c r="L1052" s="87" t="s">
        <v>121</v>
      </c>
      <c r="M1052" s="152">
        <v>-144200.29</v>
      </c>
      <c r="N1052" s="89"/>
      <c r="O1052" s="89"/>
      <c r="P1052" s="91"/>
      <c r="Q1052" s="21"/>
      <c r="R1052" s="21"/>
      <c r="S1052" s="22"/>
      <c r="T1052" s="21"/>
      <c r="U1052" s="21"/>
      <c r="V1052" s="22"/>
      <c r="W1052" s="23"/>
      <c r="X1052" s="23"/>
      <c r="Y1052" s="24"/>
      <c r="Z1052" s="25">
        <f t="shared" si="91"/>
        <v>247.78</v>
      </c>
      <c r="AA1052" s="25">
        <f t="shared" si="90"/>
        <v>0</v>
      </c>
      <c r="AB1052" s="26"/>
      <c r="AC1052" s="26"/>
      <c r="AD1052" s="26"/>
      <c r="AE1052" s="26"/>
      <c r="AF1052" s="27"/>
      <c r="AG1052" s="26"/>
      <c r="AH1052" s="26"/>
      <c r="AI1052" s="26"/>
      <c r="AJ1052" s="26"/>
      <c r="AK1052" s="26"/>
      <c r="AL1052" s="26"/>
    </row>
    <row r="1053" spans="1:38" ht="13" x14ac:dyDescent="0.25">
      <c r="A1053" s="174" t="str">
        <f t="shared" si="88"/>
        <v>[提取结果.xlsx]02-关联交易等事项统计表-虎头公司-2内部关联交易</v>
      </c>
      <c r="B1053" s="11">
        <v>1050</v>
      </c>
      <c r="C1053" s="12" t="str">
        <f t="shared" si="92"/>
        <v>2级-2级</v>
      </c>
      <c r="D1053" s="85" t="s">
        <v>29</v>
      </c>
      <c r="E1053" s="85" t="s">
        <v>44</v>
      </c>
      <c r="F1053" s="85" t="s">
        <v>29</v>
      </c>
      <c r="G1053" s="85" t="s">
        <v>54</v>
      </c>
      <c r="H1053" s="87" t="s">
        <v>144</v>
      </c>
      <c r="I1053" s="87"/>
      <c r="J1053" s="88">
        <v>247.78</v>
      </c>
      <c r="K1053" s="87"/>
      <c r="L1053" s="87"/>
      <c r="M1053" s="17"/>
      <c r="N1053" s="89"/>
      <c r="O1053" s="89"/>
      <c r="P1053" s="91"/>
      <c r="Q1053" s="21"/>
      <c r="R1053" s="21"/>
      <c r="S1053" s="22"/>
      <c r="T1053" s="21"/>
      <c r="U1053" s="21"/>
      <c r="V1053" s="22"/>
      <c r="W1053" s="23"/>
      <c r="X1053" s="23"/>
      <c r="Y1053" s="24"/>
      <c r="Z1053" s="25">
        <f t="shared" si="91"/>
        <v>0</v>
      </c>
      <c r="AA1053" s="25">
        <f t="shared" si="90"/>
        <v>-144200.29</v>
      </c>
      <c r="AB1053" s="26"/>
      <c r="AC1053" s="26"/>
      <c r="AD1053" s="26"/>
      <c r="AE1053" s="26"/>
      <c r="AF1053" s="27"/>
      <c r="AG1053" s="26"/>
      <c r="AH1053" s="26"/>
      <c r="AI1053" s="26"/>
      <c r="AJ1053" s="26"/>
      <c r="AK1053" s="26"/>
      <c r="AL1053" s="26"/>
    </row>
    <row r="1054" spans="1:38" ht="13" x14ac:dyDescent="0.25">
      <c r="A1054" s="174" t="str">
        <f t="shared" si="88"/>
        <v>[提取结果.xlsx]02-关联交易等事项统计表-虎头公司-2内部关联交易</v>
      </c>
      <c r="B1054" s="11">
        <v>1051</v>
      </c>
      <c r="C1054" s="12" t="str">
        <f t="shared" si="92"/>
        <v>2级-3级</v>
      </c>
      <c r="D1054" s="85" t="s">
        <v>29</v>
      </c>
      <c r="E1054" s="85" t="s">
        <v>44</v>
      </c>
      <c r="F1054" s="85" t="s">
        <v>33</v>
      </c>
      <c r="G1054" s="85" t="s">
        <v>34</v>
      </c>
      <c r="H1054" s="87" t="s">
        <v>144</v>
      </c>
      <c r="I1054" s="87"/>
      <c r="J1054" s="88">
        <v>37.159999999999997</v>
      </c>
      <c r="K1054" s="87"/>
      <c r="L1054" s="87"/>
      <c r="M1054" s="17"/>
      <c r="N1054" s="89"/>
      <c r="O1054" s="89"/>
      <c r="P1054" s="91"/>
      <c r="Q1054" s="21"/>
      <c r="R1054" s="21"/>
      <c r="S1054" s="22"/>
      <c r="T1054" s="21"/>
      <c r="U1054" s="21"/>
      <c r="V1054" s="22"/>
      <c r="W1054" s="23"/>
      <c r="X1054" s="23"/>
      <c r="Y1054" s="24"/>
      <c r="Z1054" s="25">
        <f t="shared" si="91"/>
        <v>74.34</v>
      </c>
      <c r="AA1054" s="25">
        <f t="shared" si="90"/>
        <v>0</v>
      </c>
      <c r="AB1054" s="26"/>
      <c r="AC1054" s="26"/>
      <c r="AD1054" s="26"/>
      <c r="AE1054" s="26"/>
      <c r="AF1054" s="27"/>
      <c r="AG1054" s="26"/>
      <c r="AH1054" s="26"/>
      <c r="AI1054" s="26"/>
      <c r="AJ1054" s="26"/>
      <c r="AK1054" s="26"/>
      <c r="AL1054" s="26"/>
    </row>
    <row r="1055" spans="1:38" ht="13" x14ac:dyDescent="0.25">
      <c r="A1055" s="174" t="str">
        <f t="shared" si="88"/>
        <v>[提取结果.xlsx]02-关联交易等事项统计表-虎头公司-2内部关联交易</v>
      </c>
      <c r="B1055" s="11">
        <v>1052</v>
      </c>
      <c r="C1055" s="12" t="str">
        <f t="shared" si="92"/>
        <v>2级-2级</v>
      </c>
      <c r="D1055" s="85" t="s">
        <v>29</v>
      </c>
      <c r="E1055" s="85" t="s">
        <v>44</v>
      </c>
      <c r="F1055" s="85" t="s">
        <v>29</v>
      </c>
      <c r="G1055" s="85" t="s">
        <v>125</v>
      </c>
      <c r="H1055" s="87"/>
      <c r="I1055" s="87"/>
      <c r="J1055" s="88"/>
      <c r="K1055" s="87"/>
      <c r="L1055" s="87" t="s">
        <v>625</v>
      </c>
      <c r="M1055" s="17">
        <v>283407.08</v>
      </c>
      <c r="N1055" s="89"/>
      <c r="O1055" s="90"/>
      <c r="P1055" s="91"/>
      <c r="Q1055" s="21"/>
      <c r="R1055" s="21"/>
      <c r="S1055" s="22"/>
      <c r="T1055" s="21"/>
      <c r="U1055" s="21"/>
      <c r="V1055" s="22"/>
      <c r="W1055" s="23"/>
      <c r="X1055" s="23"/>
      <c r="Y1055" s="24"/>
      <c r="Z1055" s="25">
        <f t="shared" si="91"/>
        <v>161.06</v>
      </c>
      <c r="AA1055" s="25">
        <f t="shared" si="90"/>
        <v>0</v>
      </c>
      <c r="AB1055" s="26"/>
      <c r="AC1055" s="26"/>
      <c r="AD1055" s="26"/>
      <c r="AE1055" s="26"/>
      <c r="AF1055" s="27"/>
      <c r="AG1055" s="26"/>
      <c r="AH1055" s="26"/>
      <c r="AI1055" s="26"/>
      <c r="AJ1055" s="26"/>
      <c r="AK1055" s="26"/>
      <c r="AL1055" s="26"/>
    </row>
    <row r="1056" spans="1:38" ht="13" x14ac:dyDescent="0.25">
      <c r="A1056" s="174" t="str">
        <f t="shared" si="88"/>
        <v>[提取结果.xlsx]02-关联交易等事项统计表-虎头公司-2内部关联交易</v>
      </c>
      <c r="B1056" s="11">
        <v>1053</v>
      </c>
      <c r="C1056" s="12" t="str">
        <f t="shared" si="92"/>
        <v>2级-3级</v>
      </c>
      <c r="D1056" s="85" t="s">
        <v>29</v>
      </c>
      <c r="E1056" s="85" t="s">
        <v>44</v>
      </c>
      <c r="F1056" s="85" t="s">
        <v>33</v>
      </c>
      <c r="G1056" s="85" t="s">
        <v>481</v>
      </c>
      <c r="H1056" s="87" t="s">
        <v>144</v>
      </c>
      <c r="I1056" s="87"/>
      <c r="J1056" s="88">
        <v>210.62</v>
      </c>
      <c r="K1056" s="87"/>
      <c r="L1056" s="87"/>
      <c r="M1056" s="17"/>
      <c r="N1056" s="89"/>
      <c r="O1056" s="90"/>
      <c r="P1056" s="91"/>
      <c r="Q1056" s="21"/>
      <c r="R1056" s="21"/>
      <c r="S1056" s="22"/>
      <c r="T1056" s="21"/>
      <c r="U1056" s="21"/>
      <c r="V1056" s="22"/>
      <c r="W1056" s="23"/>
      <c r="X1056" s="23"/>
      <c r="Y1056" s="24"/>
      <c r="Z1056" s="25">
        <f t="shared" si="91"/>
        <v>458.4</v>
      </c>
      <c r="AA1056" s="25">
        <f t="shared" si="90"/>
        <v>283407.08</v>
      </c>
      <c r="AB1056" s="26"/>
      <c r="AC1056" s="26"/>
      <c r="AD1056" s="26"/>
      <c r="AE1056" s="26"/>
      <c r="AF1056" s="27"/>
      <c r="AG1056" s="26"/>
      <c r="AH1056" s="26"/>
      <c r="AI1056" s="26"/>
      <c r="AJ1056" s="26"/>
      <c r="AK1056" s="26"/>
      <c r="AL1056" s="26"/>
    </row>
    <row r="1057" spans="1:38" ht="13" x14ac:dyDescent="0.25">
      <c r="A1057" s="174" t="str">
        <f t="shared" si="88"/>
        <v>[提取结果.xlsx]02-关联交易等事项统计表-虎头公司-2内部关联交易</v>
      </c>
      <c r="B1057" s="11">
        <v>1054</v>
      </c>
      <c r="C1057" s="12" t="str">
        <f t="shared" si="92"/>
        <v>2级-2级</v>
      </c>
      <c r="D1057" s="85" t="s">
        <v>29</v>
      </c>
      <c r="E1057" s="85" t="s">
        <v>44</v>
      </c>
      <c r="F1057" s="85" t="s">
        <v>29</v>
      </c>
      <c r="G1057" s="85" t="s">
        <v>626</v>
      </c>
      <c r="H1057" s="87" t="s">
        <v>144</v>
      </c>
      <c r="I1057" s="87"/>
      <c r="J1057" s="88">
        <v>31385226.260000002</v>
      </c>
      <c r="K1057" s="87"/>
      <c r="L1057" s="87"/>
      <c r="M1057" s="17"/>
      <c r="N1057" s="89"/>
      <c r="O1057" s="89"/>
      <c r="P1057" s="91"/>
      <c r="Q1057" s="21"/>
      <c r="R1057" s="21"/>
      <c r="S1057" s="22"/>
      <c r="T1057" s="21"/>
      <c r="U1057" s="21"/>
      <c r="V1057" s="22"/>
      <c r="W1057" s="23"/>
      <c r="X1057" s="23"/>
      <c r="Y1057" s="24"/>
      <c r="Z1057" s="25">
        <f t="shared" si="91"/>
        <v>1098138.46</v>
      </c>
      <c r="AA1057" s="25">
        <f t="shared" si="90"/>
        <v>0</v>
      </c>
      <c r="AB1057" s="26"/>
      <c r="AC1057" s="26"/>
      <c r="AD1057" s="26"/>
      <c r="AE1057" s="26"/>
      <c r="AF1057" s="27"/>
      <c r="AG1057" s="26"/>
      <c r="AH1057" s="26"/>
      <c r="AI1057" s="26"/>
      <c r="AJ1057" s="26"/>
      <c r="AK1057" s="26"/>
      <c r="AL1057" s="26"/>
    </row>
    <row r="1058" spans="1:38" ht="13" x14ac:dyDescent="0.25">
      <c r="A1058" s="174" t="str">
        <f t="shared" si="88"/>
        <v>[提取结果.xlsx]02-关联交易等事项统计表-虎头公司-2内部关联交易</v>
      </c>
      <c r="B1058" s="11">
        <v>1055</v>
      </c>
      <c r="C1058" s="12" t="str">
        <f t="shared" si="92"/>
        <v>2级-2级</v>
      </c>
      <c r="D1058" s="85" t="s">
        <v>29</v>
      </c>
      <c r="E1058" s="85" t="s">
        <v>44</v>
      </c>
      <c r="F1058" s="85" t="s">
        <v>29</v>
      </c>
      <c r="G1058" s="85" t="s">
        <v>50</v>
      </c>
      <c r="H1058" s="87" t="s">
        <v>144</v>
      </c>
      <c r="I1058" s="87"/>
      <c r="J1058" s="88">
        <v>1102.6600000000001</v>
      </c>
      <c r="K1058" s="87"/>
      <c r="L1058" s="87"/>
      <c r="M1058" s="17"/>
      <c r="N1058" s="89"/>
      <c r="O1058" s="89"/>
      <c r="P1058" s="91"/>
      <c r="Q1058" s="21"/>
      <c r="R1058" s="21"/>
      <c r="S1058" s="22"/>
      <c r="T1058" s="21"/>
      <c r="U1058" s="21"/>
      <c r="V1058" s="22"/>
      <c r="W1058" s="23"/>
      <c r="X1058" s="23"/>
      <c r="Y1058" s="24"/>
      <c r="Z1058" s="25">
        <f t="shared" si="91"/>
        <v>0</v>
      </c>
      <c r="AA1058" s="25">
        <f t="shared" si="90"/>
        <v>0</v>
      </c>
      <c r="AB1058" s="26"/>
      <c r="AC1058" s="26"/>
      <c r="AD1058" s="26"/>
      <c r="AE1058" s="26"/>
      <c r="AF1058" s="27"/>
      <c r="AG1058" s="26"/>
      <c r="AH1058" s="26"/>
      <c r="AI1058" s="26"/>
      <c r="AJ1058" s="26"/>
      <c r="AK1058" s="26"/>
      <c r="AL1058" s="26"/>
    </row>
    <row r="1059" spans="1:38" ht="14.5" x14ac:dyDescent="0.25">
      <c r="A1059" s="174" t="str">
        <f t="shared" si="88"/>
        <v>[提取结果.xlsx]02-关联交易等事项统计表-虎头公司-2内部关联交易</v>
      </c>
      <c r="B1059" s="11">
        <v>1056</v>
      </c>
      <c r="C1059" s="12" t="str">
        <f t="shared" si="92"/>
        <v>2级-2级</v>
      </c>
      <c r="D1059" s="85" t="s">
        <v>29</v>
      </c>
      <c r="E1059" s="85" t="s">
        <v>44</v>
      </c>
      <c r="F1059" s="85" t="s">
        <v>29</v>
      </c>
      <c r="G1059" s="85" t="s">
        <v>50</v>
      </c>
      <c r="H1059" s="151" t="s">
        <v>99</v>
      </c>
      <c r="I1059" s="87" t="s">
        <v>627</v>
      </c>
      <c r="J1059" s="88">
        <v>603043.64</v>
      </c>
      <c r="K1059" s="87"/>
      <c r="L1059" s="87"/>
      <c r="M1059" s="17"/>
      <c r="N1059" s="89"/>
      <c r="O1059" s="89"/>
      <c r="P1059" s="91"/>
      <c r="Q1059" s="21"/>
      <c r="R1059" s="21"/>
      <c r="S1059" s="22"/>
      <c r="T1059" s="21"/>
      <c r="U1059" s="21"/>
      <c r="V1059" s="22"/>
      <c r="W1059" s="23"/>
      <c r="X1059" s="23"/>
      <c r="Y1059" s="24"/>
      <c r="Z1059" s="25">
        <f t="shared" si="91"/>
        <v>247.78</v>
      </c>
      <c r="AA1059" s="25">
        <f t="shared" si="90"/>
        <v>0</v>
      </c>
      <c r="AB1059" s="26"/>
      <c r="AC1059" s="26"/>
      <c r="AD1059" s="26"/>
      <c r="AE1059" s="26"/>
      <c r="AF1059" s="27"/>
      <c r="AG1059" s="26"/>
      <c r="AH1059" s="26"/>
      <c r="AI1059" s="26"/>
      <c r="AJ1059" s="26"/>
      <c r="AK1059" s="26"/>
      <c r="AL1059" s="26"/>
    </row>
    <row r="1060" spans="1:38" ht="13" x14ac:dyDescent="0.25">
      <c r="A1060" s="174" t="str">
        <f t="shared" si="88"/>
        <v>[提取结果.xlsx]02-关联交易等事项统计表-虎头公司-2内部关联交易</v>
      </c>
      <c r="B1060" s="11">
        <v>1057</v>
      </c>
      <c r="C1060" s="12" t="str">
        <f t="shared" si="92"/>
        <v>2级-2级</v>
      </c>
      <c r="D1060" s="85" t="s">
        <v>29</v>
      </c>
      <c r="E1060" s="85" t="s">
        <v>44</v>
      </c>
      <c r="F1060" s="85" t="s">
        <v>29</v>
      </c>
      <c r="G1060" s="85" t="s">
        <v>215</v>
      </c>
      <c r="H1060" s="87"/>
      <c r="I1060" s="87"/>
      <c r="J1060" s="88"/>
      <c r="K1060" s="87" t="s">
        <v>68</v>
      </c>
      <c r="L1060" s="87" t="s">
        <v>122</v>
      </c>
      <c r="M1060" s="17">
        <v>2614396.16</v>
      </c>
      <c r="N1060" s="89"/>
      <c r="O1060" s="89"/>
      <c r="P1060" s="91"/>
      <c r="Q1060" s="21"/>
      <c r="R1060" s="21"/>
      <c r="S1060" s="22"/>
      <c r="T1060" s="21"/>
      <c r="U1060" s="21"/>
      <c r="V1060" s="22"/>
      <c r="W1060" s="23"/>
      <c r="X1060" s="23"/>
      <c r="Y1060" s="24"/>
      <c r="Z1060" s="25">
        <f t="shared" si="91"/>
        <v>37.159999999999997</v>
      </c>
      <c r="AA1060" s="25">
        <f t="shared" si="90"/>
        <v>0</v>
      </c>
      <c r="AB1060" s="26"/>
      <c r="AC1060" s="26"/>
      <c r="AD1060" s="26"/>
      <c r="AE1060" s="26"/>
      <c r="AF1060" s="27"/>
      <c r="AG1060" s="26"/>
      <c r="AH1060" s="26"/>
      <c r="AI1060" s="26"/>
      <c r="AJ1060" s="26"/>
      <c r="AK1060" s="26"/>
      <c r="AL1060" s="26"/>
    </row>
    <row r="1061" spans="1:38" ht="14.5" x14ac:dyDescent="0.25">
      <c r="A1061" s="174" t="str">
        <f t="shared" si="88"/>
        <v>[提取结果.xlsx]02-关联交易等事项统计表-虎头公司-2内部关联交易</v>
      </c>
      <c r="B1061" s="11">
        <v>1058</v>
      </c>
      <c r="C1061" s="12" t="str">
        <f t="shared" si="92"/>
        <v>2级-3级</v>
      </c>
      <c r="D1061" s="85" t="s">
        <v>29</v>
      </c>
      <c r="E1061" s="85" t="s">
        <v>44</v>
      </c>
      <c r="F1061" s="85" t="s">
        <v>33</v>
      </c>
      <c r="G1061" s="85" t="s">
        <v>270</v>
      </c>
      <c r="H1061" s="87"/>
      <c r="I1061" s="87"/>
      <c r="J1061" s="88"/>
      <c r="K1061" s="87" t="s">
        <v>68</v>
      </c>
      <c r="L1061" s="151" t="s">
        <v>628</v>
      </c>
      <c r="M1061" s="17">
        <v>1202471.3500000001</v>
      </c>
      <c r="N1061" s="89"/>
      <c r="O1061" s="89"/>
      <c r="P1061" s="91"/>
      <c r="Q1061" s="21"/>
      <c r="R1061" s="21"/>
      <c r="S1061" s="22"/>
      <c r="T1061" s="21"/>
      <c r="U1061" s="21"/>
      <c r="V1061" s="22"/>
      <c r="W1061" s="23"/>
      <c r="X1061" s="23"/>
      <c r="Y1061" s="24"/>
      <c r="Z1061" s="25">
        <f t="shared" si="91"/>
        <v>0</v>
      </c>
      <c r="AA1061" s="25">
        <f t="shared" si="90"/>
        <v>2614396.16</v>
      </c>
      <c r="AB1061" s="26"/>
      <c r="AC1061" s="26"/>
      <c r="AD1061" s="26"/>
      <c r="AE1061" s="26"/>
      <c r="AF1061" s="27"/>
      <c r="AG1061" s="26"/>
      <c r="AH1061" s="26"/>
      <c r="AI1061" s="26"/>
      <c r="AJ1061" s="26"/>
      <c r="AK1061" s="26"/>
      <c r="AL1061" s="26"/>
    </row>
    <row r="1062" spans="1:38" ht="13" x14ac:dyDescent="0.25">
      <c r="A1062" s="174" t="str">
        <f t="shared" si="88"/>
        <v>[提取结果.xlsx]02-关联交易等事项统计表-虎头公司-2内部关联交易</v>
      </c>
      <c r="B1062" s="11">
        <v>1059</v>
      </c>
      <c r="C1062" s="12" t="str">
        <f t="shared" si="92"/>
        <v>2级-1级</v>
      </c>
      <c r="D1062" s="85" t="s">
        <v>29</v>
      </c>
      <c r="E1062" s="85" t="s">
        <v>44</v>
      </c>
      <c r="F1062" s="85" t="s">
        <v>27</v>
      </c>
      <c r="G1062" s="85" t="s">
        <v>28</v>
      </c>
      <c r="H1062" s="87" t="s">
        <v>144</v>
      </c>
      <c r="I1062" s="87"/>
      <c r="J1062" s="88">
        <v>4757.53</v>
      </c>
      <c r="K1062" s="87"/>
      <c r="L1062" s="87"/>
      <c r="M1062" s="17"/>
      <c r="N1062" s="89"/>
      <c r="O1062" s="89"/>
      <c r="P1062" s="91"/>
      <c r="Q1062" s="21"/>
      <c r="R1062" s="21"/>
      <c r="S1062" s="22"/>
      <c r="T1062" s="21"/>
      <c r="U1062" s="21"/>
      <c r="V1062" s="22"/>
      <c r="W1062" s="23"/>
      <c r="X1062" s="23"/>
      <c r="Y1062" s="24"/>
      <c r="Z1062" s="25">
        <f t="shared" si="91"/>
        <v>210.62</v>
      </c>
      <c r="AA1062" s="25">
        <f t="shared" si="90"/>
        <v>1202471.3500000001</v>
      </c>
      <c r="AB1062" s="26"/>
      <c r="AC1062" s="26"/>
      <c r="AD1062" s="26"/>
      <c r="AE1062" s="26"/>
      <c r="AF1062" s="27"/>
      <c r="AG1062" s="26"/>
      <c r="AH1062" s="26"/>
      <c r="AI1062" s="26"/>
      <c r="AJ1062" s="26"/>
      <c r="AK1062" s="26"/>
      <c r="AL1062" s="26"/>
    </row>
    <row r="1063" spans="1:38" ht="14.5" x14ac:dyDescent="0.25">
      <c r="A1063" s="174" t="str">
        <f t="shared" si="88"/>
        <v>[提取结果.xlsx]02-关联交易等事项统计表-虎头公司-2内部关联交易</v>
      </c>
      <c r="B1063" s="11">
        <v>1060</v>
      </c>
      <c r="C1063" s="12" t="str">
        <f t="shared" si="92"/>
        <v>2级-1级</v>
      </c>
      <c r="D1063" s="85" t="s">
        <v>29</v>
      </c>
      <c r="E1063" s="85" t="s">
        <v>44</v>
      </c>
      <c r="F1063" s="85" t="s">
        <v>27</v>
      </c>
      <c r="G1063" s="85" t="s">
        <v>28</v>
      </c>
      <c r="H1063" s="151" t="s">
        <v>99</v>
      </c>
      <c r="I1063" s="87" t="s">
        <v>32</v>
      </c>
      <c r="J1063" s="88">
        <v>1081367.92</v>
      </c>
      <c r="K1063" s="87"/>
      <c r="L1063" s="87"/>
      <c r="M1063" s="17"/>
      <c r="N1063" s="89"/>
      <c r="O1063" s="89"/>
      <c r="P1063" s="91"/>
      <c r="Q1063" s="21"/>
      <c r="R1063" s="21"/>
      <c r="S1063" s="22"/>
      <c r="T1063" s="21"/>
      <c r="U1063" s="21"/>
      <c r="V1063" s="22"/>
      <c r="W1063" s="23"/>
      <c r="X1063" s="23"/>
      <c r="Y1063" s="24"/>
      <c r="Z1063" s="25">
        <f t="shared" si="91"/>
        <v>31385226.260000002</v>
      </c>
      <c r="AA1063" s="25">
        <f t="shared" si="90"/>
        <v>0</v>
      </c>
      <c r="AB1063" s="26"/>
      <c r="AC1063" s="26"/>
      <c r="AD1063" s="26"/>
      <c r="AE1063" s="26"/>
      <c r="AF1063" s="27"/>
      <c r="AG1063" s="26"/>
      <c r="AH1063" s="26"/>
      <c r="AI1063" s="26"/>
      <c r="AJ1063" s="26"/>
      <c r="AK1063" s="26"/>
      <c r="AL1063" s="26"/>
    </row>
    <row r="1064" spans="1:38" ht="13" x14ac:dyDescent="0.25">
      <c r="A1064" s="174" t="str">
        <f t="shared" si="88"/>
        <v>[提取结果.xlsx]02-关联交易等事项统计表-虎头公司-2内部关联交易</v>
      </c>
      <c r="B1064" s="11">
        <v>1061</v>
      </c>
      <c r="C1064" s="12" t="str">
        <f t="shared" si="92"/>
        <v>2级-1级</v>
      </c>
      <c r="D1064" s="85" t="s">
        <v>29</v>
      </c>
      <c r="E1064" s="85" t="s">
        <v>44</v>
      </c>
      <c r="F1064" s="85" t="s">
        <v>27</v>
      </c>
      <c r="G1064" s="85" t="s">
        <v>28</v>
      </c>
      <c r="H1064" s="87"/>
      <c r="I1064" s="87"/>
      <c r="J1064" s="88"/>
      <c r="K1064" s="87" t="s">
        <v>68</v>
      </c>
      <c r="L1064" s="87" t="s">
        <v>121</v>
      </c>
      <c r="M1064" s="17">
        <v>207547.17</v>
      </c>
      <c r="N1064" s="89"/>
      <c r="O1064" s="89"/>
      <c r="P1064" s="91"/>
      <c r="Q1064" s="21"/>
      <c r="R1064" s="21"/>
      <c r="S1064" s="22"/>
      <c r="T1064" s="21"/>
      <c r="U1064" s="21"/>
      <c r="V1064" s="22"/>
      <c r="W1064" s="23"/>
      <c r="X1064" s="23"/>
      <c r="Y1064" s="24"/>
      <c r="Z1064" s="25">
        <f t="shared" si="91"/>
        <v>1102.6600000000001</v>
      </c>
      <c r="AA1064" s="25">
        <f t="shared" si="90"/>
        <v>0</v>
      </c>
      <c r="AB1064" s="26"/>
      <c r="AC1064" s="26"/>
      <c r="AD1064" s="26"/>
      <c r="AE1064" s="26"/>
      <c r="AF1064" s="27"/>
      <c r="AG1064" s="26"/>
      <c r="AH1064" s="26"/>
      <c r="AI1064" s="26"/>
      <c r="AJ1064" s="26"/>
      <c r="AK1064" s="26"/>
      <c r="AL1064" s="26"/>
    </row>
    <row r="1065" spans="1:38" ht="13" x14ac:dyDescent="0.25">
      <c r="A1065" s="174" t="str">
        <f t="shared" si="88"/>
        <v>[提取结果.xlsx]02-关联交易等事项统计表-虎头公司-2内部关联交易</v>
      </c>
      <c r="B1065" s="11">
        <v>1062</v>
      </c>
      <c r="C1065" s="12" t="str">
        <f t="shared" si="92"/>
        <v>3级-4级</v>
      </c>
      <c r="D1065" s="85" t="s">
        <v>33</v>
      </c>
      <c r="E1065" s="85" t="s">
        <v>298</v>
      </c>
      <c r="F1065" s="85" t="s">
        <v>37</v>
      </c>
      <c r="G1065" s="85" t="s">
        <v>38</v>
      </c>
      <c r="H1065" s="87"/>
      <c r="I1065" s="87"/>
      <c r="J1065" s="88"/>
      <c r="K1065" s="92" t="s">
        <v>164</v>
      </c>
      <c r="L1065" s="87"/>
      <c r="M1065" s="17">
        <v>2415.92</v>
      </c>
      <c r="N1065" s="89"/>
      <c r="O1065" s="89"/>
      <c r="P1065" s="91"/>
      <c r="Q1065" s="21"/>
      <c r="R1065" s="21"/>
      <c r="S1065" s="22"/>
      <c r="T1065" s="21"/>
      <c r="U1065" s="21"/>
      <c r="V1065" s="22"/>
      <c r="W1065" s="23"/>
      <c r="X1065" s="23"/>
      <c r="Y1065" s="24"/>
      <c r="Z1065" s="25">
        <f t="shared" si="91"/>
        <v>603043.64</v>
      </c>
      <c r="AA1065" s="25">
        <f t="shared" si="90"/>
        <v>207547.17</v>
      </c>
      <c r="AB1065" s="26"/>
      <c r="AC1065" s="26"/>
      <c r="AD1065" s="26"/>
      <c r="AE1065" s="26"/>
      <c r="AF1065" s="27"/>
      <c r="AG1065" s="26"/>
      <c r="AH1065" s="26"/>
      <c r="AI1065" s="26"/>
      <c r="AJ1065" s="26"/>
      <c r="AK1065" s="26"/>
      <c r="AL1065" s="26"/>
    </row>
    <row r="1066" spans="1:38" ht="13" x14ac:dyDescent="0.25">
      <c r="A1066" s="174" t="str">
        <f t="shared" si="88"/>
        <v>[提取结果.xlsx]02-关联交易等事项统计表-虎头公司-2内部关联交易</v>
      </c>
      <c r="B1066" s="11">
        <v>1063</v>
      </c>
      <c r="C1066" s="12" t="str">
        <f t="shared" si="92"/>
        <v>3级-3级</v>
      </c>
      <c r="D1066" s="85" t="s">
        <v>33</v>
      </c>
      <c r="E1066" s="85" t="s">
        <v>298</v>
      </c>
      <c r="F1066" s="85" t="s">
        <v>33</v>
      </c>
      <c r="G1066" s="85" t="s">
        <v>280</v>
      </c>
      <c r="H1066" s="87"/>
      <c r="I1066" s="87"/>
      <c r="J1066" s="88"/>
      <c r="K1066" s="92" t="s">
        <v>164</v>
      </c>
      <c r="L1066" s="87"/>
      <c r="M1066" s="17">
        <v>11796.67</v>
      </c>
      <c r="N1066" s="89"/>
      <c r="O1066" s="90"/>
      <c r="P1066" s="91"/>
      <c r="Q1066" s="21"/>
      <c r="R1066" s="21"/>
      <c r="S1066" s="22"/>
      <c r="T1066" s="21"/>
      <c r="U1066" s="21"/>
      <c r="V1066" s="22"/>
      <c r="W1066" s="23"/>
      <c r="X1066" s="23"/>
      <c r="Y1066" s="24"/>
      <c r="Z1066" s="25">
        <f t="shared" si="91"/>
        <v>0</v>
      </c>
      <c r="AA1066" s="25">
        <f t="shared" si="90"/>
        <v>2415.92</v>
      </c>
      <c r="AB1066" s="26"/>
      <c r="AC1066" s="26"/>
      <c r="AD1066" s="26"/>
      <c r="AE1066" s="26"/>
      <c r="AF1066" s="27"/>
      <c r="AG1066" s="26"/>
      <c r="AH1066" s="26"/>
      <c r="AI1066" s="26"/>
      <c r="AJ1066" s="26"/>
      <c r="AK1066" s="26"/>
      <c r="AL1066" s="26"/>
    </row>
    <row r="1067" spans="1:38" ht="13" x14ac:dyDescent="0.25">
      <c r="A1067" s="174" t="str">
        <f t="shared" si="88"/>
        <v>[提取结果.xlsx]02-关联交易等事项统计表-虎头公司-2内部关联交易</v>
      </c>
      <c r="B1067" s="11">
        <v>1064</v>
      </c>
      <c r="C1067" s="12" t="str">
        <f t="shared" si="92"/>
        <v>3级-2级</v>
      </c>
      <c r="D1067" s="85" t="s">
        <v>33</v>
      </c>
      <c r="E1067" s="85" t="s">
        <v>298</v>
      </c>
      <c r="F1067" s="85" t="s">
        <v>29</v>
      </c>
      <c r="G1067" s="85" t="s">
        <v>163</v>
      </c>
      <c r="H1067" s="87"/>
      <c r="I1067" s="87"/>
      <c r="J1067" s="88"/>
      <c r="K1067" s="92" t="s">
        <v>164</v>
      </c>
      <c r="L1067" s="87"/>
      <c r="M1067" s="17">
        <v>643141.5</v>
      </c>
      <c r="N1067" s="89"/>
      <c r="O1067" s="90"/>
      <c r="P1067" s="91"/>
      <c r="Q1067" s="21"/>
      <c r="R1067" s="21"/>
      <c r="S1067" s="22"/>
      <c r="T1067" s="21"/>
      <c r="U1067" s="21"/>
      <c r="V1067" s="22"/>
      <c r="W1067" s="23"/>
      <c r="X1067" s="23"/>
      <c r="Y1067" s="24"/>
      <c r="Z1067" s="25">
        <f t="shared" si="91"/>
        <v>0</v>
      </c>
      <c r="AA1067" s="25">
        <f t="shared" si="90"/>
        <v>11796.67</v>
      </c>
      <c r="AB1067" s="26"/>
      <c r="AC1067" s="26"/>
      <c r="AD1067" s="26"/>
      <c r="AE1067" s="26"/>
      <c r="AF1067" s="27"/>
      <c r="AG1067" s="26"/>
      <c r="AH1067" s="26"/>
      <c r="AI1067" s="26"/>
      <c r="AJ1067" s="26"/>
      <c r="AK1067" s="26"/>
      <c r="AL1067" s="26"/>
    </row>
    <row r="1068" spans="1:38" ht="13" x14ac:dyDescent="0.25">
      <c r="A1068" s="174" t="str">
        <f t="shared" si="88"/>
        <v>[提取结果.xlsx]02-关联交易等事项统计表-虎头公司-2内部关联交易</v>
      </c>
      <c r="B1068" s="11">
        <v>1065</v>
      </c>
      <c r="C1068" s="12" t="str">
        <f t="shared" si="92"/>
        <v>3级-2级</v>
      </c>
      <c r="D1068" s="85" t="s">
        <v>33</v>
      </c>
      <c r="E1068" s="85" t="s">
        <v>298</v>
      </c>
      <c r="F1068" s="85" t="s">
        <v>29</v>
      </c>
      <c r="G1068" s="85" t="s">
        <v>163</v>
      </c>
      <c r="H1068" s="87"/>
      <c r="I1068" s="87"/>
      <c r="J1068" s="88"/>
      <c r="K1068" s="92" t="s">
        <v>68</v>
      </c>
      <c r="L1068" s="87"/>
      <c r="M1068" s="17">
        <v>1327.43</v>
      </c>
      <c r="N1068" s="89"/>
      <c r="O1068" s="89"/>
      <c r="P1068" s="91"/>
      <c r="Q1068" s="21"/>
      <c r="R1068" s="21"/>
      <c r="S1068" s="22"/>
      <c r="T1068" s="21"/>
      <c r="U1068" s="21"/>
      <c r="V1068" s="22"/>
      <c r="W1068" s="23"/>
      <c r="X1068" s="23"/>
      <c r="Y1068" s="24"/>
      <c r="Z1068" s="25">
        <f t="shared" si="91"/>
        <v>4757.53</v>
      </c>
      <c r="AA1068" s="25">
        <f t="shared" si="90"/>
        <v>643141.5</v>
      </c>
      <c r="AB1068" s="26"/>
      <c r="AC1068" s="26"/>
      <c r="AD1068" s="26"/>
      <c r="AE1068" s="26"/>
      <c r="AF1068" s="27"/>
      <c r="AG1068" s="26"/>
      <c r="AH1068" s="26"/>
      <c r="AI1068" s="26"/>
      <c r="AJ1068" s="26"/>
      <c r="AK1068" s="26"/>
      <c r="AL1068" s="26"/>
    </row>
    <row r="1069" spans="1:38" ht="13" x14ac:dyDescent="0.25">
      <c r="A1069" s="174" t="str">
        <f t="shared" si="88"/>
        <v>[提取结果.xlsx]02-关联交易等事项统计表-虎头公司-2内部关联交易</v>
      </c>
      <c r="B1069" s="11">
        <v>1066</v>
      </c>
      <c r="C1069" s="12" t="str">
        <f t="shared" si="92"/>
        <v>3级-3级</v>
      </c>
      <c r="D1069" s="85" t="s">
        <v>33</v>
      </c>
      <c r="E1069" s="85" t="s">
        <v>298</v>
      </c>
      <c r="F1069" s="85" t="s">
        <v>33</v>
      </c>
      <c r="G1069" s="85" t="s">
        <v>463</v>
      </c>
      <c r="H1069" s="87"/>
      <c r="I1069" s="87"/>
      <c r="J1069" s="88"/>
      <c r="K1069" s="92" t="s">
        <v>164</v>
      </c>
      <c r="L1069" s="87"/>
      <c r="M1069" s="17">
        <v>94262</v>
      </c>
      <c r="N1069" s="89"/>
      <c r="O1069" s="89"/>
      <c r="P1069" s="91"/>
      <c r="Q1069" s="21"/>
      <c r="R1069" s="21"/>
      <c r="S1069" s="22"/>
      <c r="T1069" s="21"/>
      <c r="U1069" s="21"/>
      <c r="V1069" s="22"/>
      <c r="W1069" s="23"/>
      <c r="X1069" s="23"/>
      <c r="Y1069" s="24"/>
      <c r="Z1069" s="25">
        <f t="shared" si="91"/>
        <v>1081367.92</v>
      </c>
      <c r="AA1069" s="25">
        <f t="shared" si="90"/>
        <v>1327.43</v>
      </c>
      <c r="AB1069" s="26"/>
      <c r="AC1069" s="26"/>
      <c r="AD1069" s="26"/>
      <c r="AE1069" s="26"/>
      <c r="AF1069" s="27"/>
      <c r="AG1069" s="26"/>
      <c r="AH1069" s="26"/>
      <c r="AI1069" s="26"/>
      <c r="AJ1069" s="26"/>
      <c r="AK1069" s="26"/>
      <c r="AL1069" s="26"/>
    </row>
    <row r="1070" spans="1:38" ht="14.5" x14ac:dyDescent="0.25">
      <c r="A1070" s="174" t="str">
        <f t="shared" si="88"/>
        <v>[提取结果.xlsx]02-关联交易等事项统计表-虎头公司-2内部关联交易</v>
      </c>
      <c r="B1070" s="11">
        <v>1067</v>
      </c>
      <c r="C1070" s="12" t="str">
        <f t="shared" si="92"/>
        <v>3级-3级</v>
      </c>
      <c r="D1070" s="85" t="s">
        <v>33</v>
      </c>
      <c r="E1070" s="85" t="s">
        <v>298</v>
      </c>
      <c r="F1070" s="85" t="s">
        <v>33</v>
      </c>
      <c r="G1070" s="85" t="s">
        <v>117</v>
      </c>
      <c r="H1070" s="87"/>
      <c r="I1070" s="87"/>
      <c r="J1070" s="88"/>
      <c r="K1070" s="87" t="s">
        <v>68</v>
      </c>
      <c r="L1070" s="151" t="s">
        <v>629</v>
      </c>
      <c r="M1070" s="17">
        <v>19469.03</v>
      </c>
      <c r="N1070" s="89"/>
      <c r="O1070" s="89"/>
      <c r="P1070" s="91"/>
      <c r="Q1070" s="21"/>
      <c r="R1070" s="21"/>
      <c r="S1070" s="22"/>
      <c r="T1070" s="21"/>
      <c r="U1070" s="21"/>
      <c r="V1070" s="22"/>
      <c r="W1070" s="23"/>
      <c r="X1070" s="23"/>
      <c r="Y1070" s="24"/>
      <c r="Z1070" s="25">
        <f t="shared" si="91"/>
        <v>0</v>
      </c>
      <c r="AA1070" s="25">
        <f t="shared" si="90"/>
        <v>94262</v>
      </c>
      <c r="AB1070" s="26"/>
      <c r="AC1070" s="26"/>
      <c r="AD1070" s="26"/>
      <c r="AE1070" s="26"/>
      <c r="AF1070" s="27"/>
      <c r="AG1070" s="26"/>
      <c r="AH1070" s="26"/>
      <c r="AI1070" s="26"/>
      <c r="AJ1070" s="26"/>
      <c r="AK1070" s="26"/>
      <c r="AL1070" s="26"/>
    </row>
    <row r="1071" spans="1:38" ht="13" x14ac:dyDescent="0.25">
      <c r="A1071" s="174" t="str">
        <f t="shared" si="88"/>
        <v>[提取结果.xlsx]02-关联交易等事项统计表-虎头公司-2内部关联交易</v>
      </c>
      <c r="B1071" s="11">
        <v>1068</v>
      </c>
      <c r="C1071" s="12" t="str">
        <f t="shared" si="92"/>
        <v>2级-3级</v>
      </c>
      <c r="D1071" s="12" t="s">
        <v>29</v>
      </c>
      <c r="E1071" s="12" t="s">
        <v>44</v>
      </c>
      <c r="F1071" s="12" t="s">
        <v>33</v>
      </c>
      <c r="G1071" s="12" t="s">
        <v>630</v>
      </c>
      <c r="H1071" s="14" t="s">
        <v>144</v>
      </c>
      <c r="I1071" s="14" t="s">
        <v>631</v>
      </c>
      <c r="J1071" s="15">
        <v>18626739.879999999</v>
      </c>
      <c r="K1071" s="16"/>
      <c r="L1071" s="16"/>
      <c r="M1071" s="17"/>
      <c r="N1071" s="89"/>
      <c r="O1071" s="89"/>
      <c r="P1071" s="91"/>
      <c r="Q1071" s="21"/>
      <c r="R1071" s="21"/>
      <c r="S1071" s="22"/>
      <c r="T1071" s="21"/>
      <c r="U1071" s="21"/>
      <c r="V1071" s="22"/>
      <c r="W1071" s="23"/>
      <c r="X1071" s="23"/>
      <c r="Y1071" s="24"/>
      <c r="Z1071" s="25">
        <f>ROUND(J1066-V1071-Y1071,2)</f>
        <v>0</v>
      </c>
      <c r="AA1071" s="25" t="e">
        <f>ROUND(#REF!+P1071-S1071,2)</f>
        <v>#REF!</v>
      </c>
      <c r="AB1071" s="26"/>
      <c r="AC1071" s="26"/>
      <c r="AD1071" s="26"/>
      <c r="AE1071" s="26"/>
      <c r="AF1071" s="27"/>
      <c r="AG1071" s="26"/>
      <c r="AH1071" s="26"/>
      <c r="AI1071" s="26"/>
      <c r="AJ1071" s="26"/>
      <c r="AK1071" s="26"/>
      <c r="AL1071" s="26"/>
    </row>
    <row r="1072" spans="1:38" ht="13" x14ac:dyDescent="0.25">
      <c r="A1072" s="174" t="str">
        <f t="shared" si="88"/>
        <v>[提取结果.xlsx]02-关联交易等事项统计表-虎头公司-2内部关联交易</v>
      </c>
      <c r="B1072" s="11">
        <v>1069</v>
      </c>
      <c r="C1072" s="12" t="str">
        <f t="shared" si="92"/>
        <v>2级-3级</v>
      </c>
      <c r="D1072" s="12" t="s">
        <v>29</v>
      </c>
      <c r="E1072" s="12" t="s">
        <v>44</v>
      </c>
      <c r="F1072" s="12" t="s">
        <v>33</v>
      </c>
      <c r="G1072" s="12" t="s">
        <v>632</v>
      </c>
      <c r="H1072" s="14" t="s">
        <v>144</v>
      </c>
      <c r="I1072" s="14" t="s">
        <v>631</v>
      </c>
      <c r="J1072" s="15">
        <v>86850.86</v>
      </c>
      <c r="K1072" s="16"/>
      <c r="L1072" s="16"/>
      <c r="M1072" s="17"/>
      <c r="N1072" s="89"/>
      <c r="O1072" s="89"/>
      <c r="P1072" s="91"/>
      <c r="Q1072" s="21"/>
      <c r="R1072" s="21"/>
      <c r="S1072" s="22"/>
      <c r="T1072" s="21"/>
      <c r="U1072" s="21"/>
      <c r="V1072" s="22"/>
      <c r="W1072" s="23"/>
      <c r="X1072" s="23"/>
      <c r="Y1072" s="24"/>
      <c r="Z1072" s="25">
        <f>ROUND(J1067-V1072-Y1072,2)</f>
        <v>0</v>
      </c>
      <c r="AA1072" s="25">
        <f t="shared" ref="AA1072:AA1080" si="93">ROUND(M1071+P1072-S1072,2)</f>
        <v>0</v>
      </c>
      <c r="AB1072" s="26"/>
      <c r="AC1072" s="26"/>
      <c r="AD1072" s="26"/>
      <c r="AE1072" s="26"/>
      <c r="AF1072" s="27"/>
      <c r="AG1072" s="26"/>
      <c r="AH1072" s="26"/>
      <c r="AI1072" s="26"/>
      <c r="AJ1072" s="26"/>
      <c r="AK1072" s="26"/>
      <c r="AL1072" s="26"/>
    </row>
    <row r="1073" spans="1:38" ht="13" x14ac:dyDescent="0.25">
      <c r="A1073" s="174" t="str">
        <f t="shared" si="88"/>
        <v>[提取结果.xlsx]02-关联交易等事项统计表-虎头公司-2内部关联交易</v>
      </c>
      <c r="B1073" s="11">
        <v>1070</v>
      </c>
      <c r="C1073" s="12" t="str">
        <f t="shared" si="92"/>
        <v>2级-3级</v>
      </c>
      <c r="D1073" s="12" t="s">
        <v>29</v>
      </c>
      <c r="E1073" s="12" t="s">
        <v>44</v>
      </c>
      <c r="F1073" s="12" t="s">
        <v>33</v>
      </c>
      <c r="G1073" s="12" t="s">
        <v>633</v>
      </c>
      <c r="H1073" s="14" t="s">
        <v>144</v>
      </c>
      <c r="I1073" s="14" t="s">
        <v>631</v>
      </c>
      <c r="J1073" s="15">
        <v>33795954.369999997</v>
      </c>
      <c r="K1073" s="16"/>
      <c r="L1073" s="16"/>
      <c r="M1073" s="17"/>
      <c r="N1073" s="89"/>
      <c r="O1073" s="89"/>
      <c r="P1073" s="91"/>
      <c r="Q1073" s="21"/>
      <c r="R1073" s="21"/>
      <c r="S1073" s="22"/>
      <c r="T1073" s="21"/>
      <c r="U1073" s="21"/>
      <c r="V1073" s="22"/>
      <c r="W1073" s="23"/>
      <c r="X1073" s="23"/>
      <c r="Y1073" s="24"/>
      <c r="Z1073" s="25">
        <f>ROUND(J1068-V1073-Y1073,2)</f>
        <v>0</v>
      </c>
      <c r="AA1073" s="25">
        <f t="shared" si="93"/>
        <v>0</v>
      </c>
      <c r="AB1073" s="26"/>
      <c r="AC1073" s="26"/>
      <c r="AD1073" s="26"/>
      <c r="AE1073" s="26"/>
      <c r="AF1073" s="27"/>
      <c r="AG1073" s="26"/>
      <c r="AH1073" s="26"/>
      <c r="AI1073" s="26"/>
      <c r="AJ1073" s="26"/>
      <c r="AK1073" s="26"/>
      <c r="AL1073" s="26"/>
    </row>
    <row r="1074" spans="1:38" ht="13" x14ac:dyDescent="0.25">
      <c r="A1074" s="174" t="str">
        <f t="shared" ref="A1074:A1080" si="94">HYPERLINK("C:\Users\chizh\Desktop\ffcell\提取结果.xlsx#'02-关联交易等事项统计表-虎头公司-2内部关联交易'!A1","[提取结果.xlsx]02-关联交易等事项统计表-虎头公司-2内部关联交易")</f>
        <v>[提取结果.xlsx]02-关联交易等事项统计表-虎头公司-2内部关联交易</v>
      </c>
      <c r="B1074" s="11">
        <v>1071</v>
      </c>
      <c r="C1074" s="12" t="str">
        <f t="shared" si="92"/>
        <v>3级-3级</v>
      </c>
      <c r="D1074" s="12" t="s">
        <v>33</v>
      </c>
      <c r="E1074" s="12" t="s">
        <v>297</v>
      </c>
      <c r="F1074" s="12" t="s">
        <v>33</v>
      </c>
      <c r="G1074" s="12" t="s">
        <v>632</v>
      </c>
      <c r="H1074" s="14" t="s">
        <v>144</v>
      </c>
      <c r="I1074" s="14" t="s">
        <v>631</v>
      </c>
      <c r="J1074" s="15">
        <v>315119.33</v>
      </c>
      <c r="K1074" s="16"/>
      <c r="L1074" s="16"/>
      <c r="M1074" s="17"/>
      <c r="N1074" s="89"/>
      <c r="O1074" s="89"/>
      <c r="P1074" s="91"/>
      <c r="Q1074" s="21"/>
      <c r="R1074" s="21"/>
      <c r="S1074" s="22"/>
      <c r="T1074" s="21"/>
      <c r="U1074" s="21"/>
      <c r="V1074" s="22"/>
      <c r="W1074" s="23"/>
      <c r="X1074" s="23"/>
      <c r="Y1074" s="24"/>
      <c r="Z1074" s="25">
        <f>ROUND(J1069-V1074-Y1074,2)</f>
        <v>0</v>
      </c>
      <c r="AA1074" s="25">
        <f t="shared" si="93"/>
        <v>0</v>
      </c>
      <c r="AB1074" s="26"/>
      <c r="AC1074" s="26"/>
      <c r="AD1074" s="26"/>
      <c r="AE1074" s="26"/>
      <c r="AF1074" s="27"/>
      <c r="AG1074" s="26"/>
      <c r="AH1074" s="26"/>
      <c r="AI1074" s="26"/>
      <c r="AJ1074" s="26"/>
      <c r="AK1074" s="26"/>
      <c r="AL1074" s="26"/>
    </row>
    <row r="1075" spans="1:38" ht="13" x14ac:dyDescent="0.25">
      <c r="A1075" s="174" t="str">
        <f t="shared" si="94"/>
        <v>[提取结果.xlsx]02-关联交易等事项统计表-虎头公司-2内部关联交易</v>
      </c>
      <c r="B1075" s="11">
        <v>1072</v>
      </c>
      <c r="C1075" s="12" t="str">
        <f t="shared" si="92"/>
        <v>3级-2级</v>
      </c>
      <c r="D1075" s="12" t="s">
        <v>33</v>
      </c>
      <c r="E1075" s="12" t="s">
        <v>298</v>
      </c>
      <c r="F1075" s="12" t="s">
        <v>29</v>
      </c>
      <c r="G1075" s="12" t="s">
        <v>44</v>
      </c>
      <c r="H1075" s="14" t="s">
        <v>144</v>
      </c>
      <c r="I1075" s="14" t="s">
        <v>634</v>
      </c>
      <c r="J1075" s="15">
        <v>84237941.480000004</v>
      </c>
      <c r="K1075" s="16"/>
      <c r="L1075" s="16"/>
      <c r="M1075" s="17"/>
      <c r="N1075" s="89"/>
      <c r="O1075" s="89"/>
      <c r="P1075" s="91"/>
      <c r="Q1075" s="21"/>
      <c r="R1075" s="21"/>
      <c r="S1075" s="22"/>
      <c r="T1075" s="21"/>
      <c r="U1075" s="21"/>
      <c r="V1075" s="22"/>
      <c r="W1075" s="23"/>
      <c r="X1075" s="23"/>
      <c r="Y1075" s="24"/>
      <c r="Z1075" s="25">
        <f>ROUND(J1070-V1075-Y1075,2)</f>
        <v>0</v>
      </c>
      <c r="AA1075" s="25">
        <f t="shared" si="93"/>
        <v>0</v>
      </c>
      <c r="AB1075" s="26"/>
      <c r="AC1075" s="26"/>
      <c r="AD1075" s="26"/>
      <c r="AE1075" s="26"/>
      <c r="AF1075" s="27"/>
      <c r="AG1075" s="26"/>
      <c r="AH1075" s="26"/>
      <c r="AI1075" s="26"/>
      <c r="AJ1075" s="26"/>
      <c r="AK1075" s="26"/>
      <c r="AL1075" s="26"/>
    </row>
    <row r="1076" spans="1:38" ht="13" x14ac:dyDescent="0.25">
      <c r="A1076" s="174" t="str">
        <f t="shared" si="94"/>
        <v>[提取结果.xlsx]02-关联交易等事项统计表-虎头公司-2内部关联交易</v>
      </c>
      <c r="B1076" s="11">
        <v>1073</v>
      </c>
      <c r="C1076" s="12" t="str">
        <f t="shared" si="92"/>
        <v>3级-2级</v>
      </c>
      <c r="D1076" s="12" t="s">
        <v>33</v>
      </c>
      <c r="E1076" s="12" t="s">
        <v>630</v>
      </c>
      <c r="F1076" s="12" t="s">
        <v>29</v>
      </c>
      <c r="G1076" s="12" t="s">
        <v>44</v>
      </c>
      <c r="H1076" s="16"/>
      <c r="I1076" s="16"/>
      <c r="J1076" s="15"/>
      <c r="K1076" s="14" t="s">
        <v>164</v>
      </c>
      <c r="L1076" s="16"/>
      <c r="M1076" s="17">
        <v>18626739.879999999</v>
      </c>
      <c r="N1076" s="89"/>
      <c r="O1076" s="90"/>
      <c r="P1076" s="91"/>
      <c r="Q1076" s="21"/>
      <c r="R1076" s="21"/>
      <c r="S1076" s="22"/>
      <c r="T1076" s="21"/>
      <c r="U1076" s="21"/>
      <c r="V1076" s="22"/>
      <c r="W1076" s="23"/>
      <c r="X1076" s="23"/>
      <c r="Y1076" s="24"/>
      <c r="Z1076" s="25" t="e">
        <f>ROUND(#REF!-V1076-Y1076,2)</f>
        <v>#REF!</v>
      </c>
      <c r="AA1076" s="25">
        <f t="shared" si="93"/>
        <v>0</v>
      </c>
      <c r="AB1076" s="26"/>
      <c r="AC1076" s="26"/>
      <c r="AD1076" s="26"/>
      <c r="AE1076" s="26"/>
      <c r="AF1076" s="27"/>
      <c r="AG1076" s="26"/>
      <c r="AH1076" s="26"/>
      <c r="AI1076" s="26"/>
      <c r="AJ1076" s="26"/>
      <c r="AK1076" s="26"/>
      <c r="AL1076" s="26"/>
    </row>
    <row r="1077" spans="1:38" ht="13" x14ac:dyDescent="0.25">
      <c r="A1077" s="174" t="str">
        <f t="shared" si="94"/>
        <v>[提取结果.xlsx]02-关联交易等事项统计表-虎头公司-2内部关联交易</v>
      </c>
      <c r="B1077" s="11">
        <v>1074</v>
      </c>
      <c r="C1077" s="12" t="str">
        <f t="shared" si="92"/>
        <v>3级-2级</v>
      </c>
      <c r="D1077" s="12" t="s">
        <v>33</v>
      </c>
      <c r="E1077" s="12" t="s">
        <v>632</v>
      </c>
      <c r="F1077" s="12" t="s">
        <v>29</v>
      </c>
      <c r="G1077" s="12" t="s">
        <v>44</v>
      </c>
      <c r="H1077" s="16"/>
      <c r="I1077" s="16"/>
      <c r="J1077" s="15"/>
      <c r="K1077" s="14" t="s">
        <v>164</v>
      </c>
      <c r="L1077" s="16"/>
      <c r="M1077" s="17">
        <v>86850.86</v>
      </c>
      <c r="N1077" s="89"/>
      <c r="O1077" s="90"/>
      <c r="P1077" s="91"/>
      <c r="Q1077" s="21"/>
      <c r="R1077" s="21"/>
      <c r="S1077" s="22"/>
      <c r="T1077" s="21"/>
      <c r="U1077" s="21"/>
      <c r="V1077" s="22"/>
      <c r="W1077" s="23"/>
      <c r="X1077" s="23"/>
      <c r="Y1077" s="24"/>
      <c r="Z1077" s="25">
        <f t="shared" ref="Z1077:Z1080" si="95">ROUND(J1071-V1077-Y1077,2)</f>
        <v>18626739.879999999</v>
      </c>
      <c r="AA1077" s="25">
        <f t="shared" si="93"/>
        <v>18626739.879999999</v>
      </c>
      <c r="AB1077" s="26"/>
      <c r="AC1077" s="26"/>
      <c r="AD1077" s="26"/>
      <c r="AE1077" s="26"/>
      <c r="AF1077" s="27"/>
      <c r="AG1077" s="26"/>
      <c r="AH1077" s="26"/>
      <c r="AI1077" s="26"/>
      <c r="AJ1077" s="26"/>
      <c r="AK1077" s="26"/>
      <c r="AL1077" s="26"/>
    </row>
    <row r="1078" spans="1:38" ht="13" x14ac:dyDescent="0.25">
      <c r="A1078" s="174" t="str">
        <f t="shared" si="94"/>
        <v>[提取结果.xlsx]02-关联交易等事项统计表-虎头公司-2内部关联交易</v>
      </c>
      <c r="B1078" s="11">
        <v>1075</v>
      </c>
      <c r="C1078" s="12" t="str">
        <f t="shared" si="92"/>
        <v>3级-2级</v>
      </c>
      <c r="D1078" s="12" t="s">
        <v>33</v>
      </c>
      <c r="E1078" s="12" t="s">
        <v>633</v>
      </c>
      <c r="F1078" s="12" t="s">
        <v>29</v>
      </c>
      <c r="G1078" s="12" t="s">
        <v>44</v>
      </c>
      <c r="H1078" s="16"/>
      <c r="I1078" s="16"/>
      <c r="J1078" s="15"/>
      <c r="K1078" s="14" t="s">
        <v>164</v>
      </c>
      <c r="L1078" s="16"/>
      <c r="M1078" s="17">
        <v>33795954.369999997</v>
      </c>
      <c r="N1078" s="89"/>
      <c r="O1078" s="89"/>
      <c r="P1078" s="91"/>
      <c r="Q1078" s="21"/>
      <c r="R1078" s="21"/>
      <c r="S1078" s="22"/>
      <c r="T1078" s="21"/>
      <c r="U1078" s="21"/>
      <c r="V1078" s="22"/>
      <c r="W1078" s="23"/>
      <c r="X1078" s="23"/>
      <c r="Y1078" s="24"/>
      <c r="Z1078" s="25">
        <f t="shared" si="95"/>
        <v>86850.86</v>
      </c>
      <c r="AA1078" s="25">
        <f t="shared" si="93"/>
        <v>86850.86</v>
      </c>
      <c r="AB1078" s="26"/>
      <c r="AC1078" s="26"/>
      <c r="AD1078" s="26"/>
      <c r="AE1078" s="26"/>
      <c r="AF1078" s="27"/>
      <c r="AG1078" s="26"/>
      <c r="AH1078" s="26"/>
      <c r="AI1078" s="26"/>
      <c r="AJ1078" s="26"/>
      <c r="AK1078" s="26"/>
      <c r="AL1078" s="26"/>
    </row>
    <row r="1079" spans="1:38" ht="13" x14ac:dyDescent="0.25">
      <c r="A1079" s="174" t="str">
        <f t="shared" si="94"/>
        <v>[提取结果.xlsx]02-关联交易等事项统计表-虎头公司-2内部关联交易</v>
      </c>
      <c r="B1079" s="11">
        <v>1076</v>
      </c>
      <c r="C1079" s="12" t="str">
        <f t="shared" si="92"/>
        <v>3级-3级</v>
      </c>
      <c r="D1079" s="12" t="s">
        <v>33</v>
      </c>
      <c r="E1079" s="12" t="s">
        <v>632</v>
      </c>
      <c r="F1079" s="12" t="s">
        <v>33</v>
      </c>
      <c r="G1079" s="12" t="s">
        <v>297</v>
      </c>
      <c r="H1079" s="16"/>
      <c r="I1079" s="16"/>
      <c r="J1079" s="15"/>
      <c r="K1079" s="14" t="s">
        <v>164</v>
      </c>
      <c r="L1079" s="16"/>
      <c r="M1079" s="17">
        <v>315119.33</v>
      </c>
      <c r="N1079" s="89"/>
      <c r="O1079" s="89"/>
      <c r="P1079" s="91"/>
      <c r="Q1079" s="21"/>
      <c r="R1079" s="21"/>
      <c r="S1079" s="22"/>
      <c r="T1079" s="21"/>
      <c r="U1079" s="21"/>
      <c r="V1079" s="22"/>
      <c r="W1079" s="23"/>
      <c r="X1079" s="23"/>
      <c r="Y1079" s="24"/>
      <c r="Z1079" s="25">
        <f t="shared" si="95"/>
        <v>33795954.369999997</v>
      </c>
      <c r="AA1079" s="25">
        <f t="shared" si="93"/>
        <v>33795954.369999997</v>
      </c>
      <c r="AB1079" s="26"/>
      <c r="AC1079" s="26"/>
      <c r="AD1079" s="26"/>
      <c r="AE1079" s="26"/>
      <c r="AF1079" s="27"/>
      <c r="AG1079" s="26"/>
      <c r="AH1079" s="26"/>
      <c r="AI1079" s="26"/>
      <c r="AJ1079" s="26"/>
      <c r="AK1079" s="26"/>
      <c r="AL1079" s="26"/>
    </row>
    <row r="1080" spans="1:38" ht="13" x14ac:dyDescent="0.25">
      <c r="A1080" s="174" t="str">
        <f t="shared" si="94"/>
        <v>[提取结果.xlsx]02-关联交易等事项统计表-虎头公司-2内部关联交易</v>
      </c>
      <c r="B1080" s="11">
        <v>1077</v>
      </c>
      <c r="C1080" s="12" t="str">
        <f t="shared" si="92"/>
        <v>2级-3级</v>
      </c>
      <c r="D1080" s="12" t="s">
        <v>29</v>
      </c>
      <c r="E1080" s="12" t="s">
        <v>44</v>
      </c>
      <c r="F1080" s="12" t="s">
        <v>33</v>
      </c>
      <c r="G1080" s="12" t="s">
        <v>298</v>
      </c>
      <c r="H1080" s="16"/>
      <c r="I1080" s="16"/>
      <c r="J1080" s="15"/>
      <c r="K1080" s="14" t="s">
        <v>164</v>
      </c>
      <c r="L1080" s="16"/>
      <c r="M1080" s="17">
        <v>84237941.480000004</v>
      </c>
      <c r="N1080" s="89"/>
      <c r="O1080" s="89"/>
      <c r="P1080" s="91"/>
      <c r="Q1080" s="21"/>
      <c r="R1080" s="21"/>
      <c r="S1080" s="22"/>
      <c r="T1080" s="21"/>
      <c r="U1080" s="21"/>
      <c r="V1080" s="22"/>
      <c r="W1080" s="23"/>
      <c r="X1080" s="23"/>
      <c r="Y1080" s="24"/>
      <c r="Z1080" s="25">
        <f t="shared" si="95"/>
        <v>315119.33</v>
      </c>
      <c r="AA1080" s="25">
        <f t="shared" si="93"/>
        <v>315119.33</v>
      </c>
      <c r="AB1080" s="26"/>
      <c r="AC1080" s="26"/>
      <c r="AD1080" s="26"/>
      <c r="AE1080" s="26"/>
      <c r="AF1080" s="27"/>
      <c r="AG1080" s="26"/>
      <c r="AH1080" s="26"/>
      <c r="AI1080" s="26"/>
      <c r="AJ1080" s="26"/>
      <c r="AK1080" s="26"/>
      <c r="AL1080" s="26"/>
    </row>
  </sheetData>
  <autoFilter ref="A3:AM1080" xr:uid="{00000000-0009-0000-0000-000002000000}"/>
  <phoneticPr fontId="23" type="noConversion"/>
  <conditionalFormatting sqref="G146">
    <cfRule type="duplicateValues" dxfId="344" priority="51"/>
  </conditionalFormatting>
  <conditionalFormatting sqref="G146">
    <cfRule type="duplicateValues" dxfId="343" priority="49"/>
    <cfRule type="duplicateValues" dxfId="342" priority="50"/>
  </conditionalFormatting>
  <conditionalFormatting sqref="J146:N153">
    <cfRule type="duplicateValues" dxfId="341" priority="48"/>
  </conditionalFormatting>
  <conditionalFormatting sqref="J146:N153">
    <cfRule type="duplicateValues" dxfId="340" priority="46"/>
    <cfRule type="duplicateValues" dxfId="339" priority="47"/>
  </conditionalFormatting>
  <conditionalFormatting sqref="E146">
    <cfRule type="duplicateValues" dxfId="338" priority="45"/>
  </conditionalFormatting>
  <conditionalFormatting sqref="E146">
    <cfRule type="duplicateValues" dxfId="337" priority="43"/>
    <cfRule type="duplicateValues" dxfId="336" priority="44"/>
  </conditionalFormatting>
  <conditionalFormatting sqref="G146">
    <cfRule type="duplicateValues" dxfId="335" priority="42"/>
  </conditionalFormatting>
  <conditionalFormatting sqref="G146">
    <cfRule type="duplicateValues" dxfId="334" priority="40"/>
    <cfRule type="duplicateValues" dxfId="333" priority="41"/>
  </conditionalFormatting>
  <conditionalFormatting sqref="G147">
    <cfRule type="duplicateValues" dxfId="332" priority="39"/>
  </conditionalFormatting>
  <conditionalFormatting sqref="G147">
    <cfRule type="duplicateValues" dxfId="331" priority="37"/>
    <cfRule type="duplicateValues" dxfId="330" priority="38"/>
  </conditionalFormatting>
  <conditionalFormatting sqref="E147">
    <cfRule type="duplicateValues" dxfId="329" priority="36"/>
  </conditionalFormatting>
  <conditionalFormatting sqref="E147">
    <cfRule type="duplicateValues" dxfId="328" priority="34"/>
    <cfRule type="duplicateValues" dxfId="327" priority="35"/>
  </conditionalFormatting>
  <conditionalFormatting sqref="G147">
    <cfRule type="duplicateValues" dxfId="326" priority="33"/>
  </conditionalFormatting>
  <conditionalFormatting sqref="G147">
    <cfRule type="duplicateValues" dxfId="325" priority="31"/>
    <cfRule type="duplicateValues" dxfId="324" priority="32"/>
  </conditionalFormatting>
  <conditionalFormatting sqref="G148">
    <cfRule type="duplicateValues" dxfId="323" priority="30"/>
  </conditionalFormatting>
  <conditionalFormatting sqref="G148">
    <cfRule type="duplicateValues" dxfId="322" priority="28"/>
    <cfRule type="duplicateValues" dxfId="321" priority="29"/>
  </conditionalFormatting>
  <conditionalFormatting sqref="K148">
    <cfRule type="duplicateValues" dxfId="320" priority="27"/>
  </conditionalFormatting>
  <conditionalFormatting sqref="K148">
    <cfRule type="duplicateValues" dxfId="319" priority="25"/>
    <cfRule type="duplicateValues" dxfId="318" priority="26"/>
  </conditionalFormatting>
  <conditionalFormatting sqref="L148">
    <cfRule type="duplicateValues" dxfId="317" priority="24"/>
  </conditionalFormatting>
  <conditionalFormatting sqref="L148">
    <cfRule type="duplicateValues" dxfId="316" priority="22"/>
    <cfRule type="duplicateValues" dxfId="315" priority="23"/>
  </conditionalFormatting>
  <conditionalFormatting sqref="G148:G153">
    <cfRule type="duplicateValues" dxfId="314" priority="21"/>
  </conditionalFormatting>
  <conditionalFormatting sqref="G148:G153">
    <cfRule type="duplicateValues" dxfId="313" priority="19"/>
    <cfRule type="duplicateValues" dxfId="312" priority="20"/>
  </conditionalFormatting>
  <conditionalFormatting sqref="E148:E153">
    <cfRule type="duplicateValues" dxfId="311" priority="18"/>
  </conditionalFormatting>
  <conditionalFormatting sqref="E148:E153">
    <cfRule type="duplicateValues" dxfId="310" priority="16"/>
    <cfRule type="duplicateValues" dxfId="309" priority="17"/>
  </conditionalFormatting>
  <conditionalFormatting sqref="G148:G153">
    <cfRule type="duplicateValues" dxfId="308" priority="15"/>
  </conditionalFormatting>
  <conditionalFormatting sqref="G148:G153">
    <cfRule type="duplicateValues" dxfId="307" priority="13"/>
    <cfRule type="duplicateValues" dxfId="306" priority="14"/>
  </conditionalFormatting>
  <conditionalFormatting sqref="E148:E153">
    <cfRule type="duplicateValues" dxfId="305" priority="12"/>
  </conditionalFormatting>
  <conditionalFormatting sqref="E148:E153">
    <cfRule type="duplicateValues" dxfId="304" priority="10"/>
    <cfRule type="duplicateValues" dxfId="303" priority="11"/>
  </conditionalFormatting>
  <conditionalFormatting sqref="G151">
    <cfRule type="duplicateValues" dxfId="302" priority="9"/>
  </conditionalFormatting>
  <conditionalFormatting sqref="G151">
    <cfRule type="duplicateValues" dxfId="301" priority="7"/>
    <cfRule type="duplicateValues" dxfId="300" priority="8"/>
  </conditionalFormatting>
  <conditionalFormatting sqref="G152">
    <cfRule type="duplicateValues" dxfId="299" priority="6"/>
  </conditionalFormatting>
  <conditionalFormatting sqref="G152">
    <cfRule type="duplicateValues" dxfId="298" priority="4"/>
    <cfRule type="duplicateValues" dxfId="297" priority="5"/>
  </conditionalFormatting>
  <conditionalFormatting sqref="G153">
    <cfRule type="duplicateValues" dxfId="296" priority="3"/>
  </conditionalFormatting>
  <conditionalFormatting sqref="G153">
    <cfRule type="duplicateValues" dxfId="295" priority="1"/>
    <cfRule type="duplicateValues" dxfId="294" priority="2"/>
  </conditionalFormatting>
  <conditionalFormatting sqref="G206">
    <cfRule type="duplicateValues" dxfId="293" priority="57"/>
  </conditionalFormatting>
  <conditionalFormatting sqref="G206">
    <cfRule type="duplicateValues" dxfId="292" priority="55"/>
    <cfRule type="duplicateValues" dxfId="291" priority="56"/>
  </conditionalFormatting>
  <conditionalFormatting sqref="G208">
    <cfRule type="duplicateValues" dxfId="290" priority="54"/>
  </conditionalFormatting>
  <conditionalFormatting sqref="G208">
    <cfRule type="duplicateValues" dxfId="289" priority="52"/>
    <cfRule type="duplicateValues" dxfId="288" priority="53"/>
  </conditionalFormatting>
  <conditionalFormatting sqref="E273">
    <cfRule type="duplicateValues" dxfId="287" priority="58"/>
  </conditionalFormatting>
  <conditionalFormatting sqref="G273">
    <cfRule type="duplicateValues" dxfId="286" priority="59"/>
  </conditionalFormatting>
  <conditionalFormatting sqref="E274">
    <cfRule type="duplicateValues" dxfId="285" priority="60"/>
  </conditionalFormatting>
  <conditionalFormatting sqref="G274">
    <cfRule type="duplicateValues" dxfId="284" priority="61"/>
  </conditionalFormatting>
  <conditionalFormatting sqref="E275">
    <cfRule type="duplicateValues" dxfId="283" priority="62"/>
  </conditionalFormatting>
  <conditionalFormatting sqref="G275">
    <cfRule type="duplicateValues" dxfId="282" priority="63"/>
  </conditionalFormatting>
  <conditionalFormatting sqref="E276">
    <cfRule type="duplicateValues" dxfId="281" priority="64"/>
  </conditionalFormatting>
  <conditionalFormatting sqref="G276">
    <cfRule type="duplicateValues" dxfId="280" priority="65"/>
  </conditionalFormatting>
  <conditionalFormatting sqref="E277">
    <cfRule type="duplicateValues" dxfId="279" priority="66"/>
  </conditionalFormatting>
  <conditionalFormatting sqref="E278">
    <cfRule type="duplicateValues" dxfId="278" priority="67"/>
  </conditionalFormatting>
  <conditionalFormatting sqref="G289">
    <cfRule type="duplicateValues" dxfId="277" priority="68"/>
  </conditionalFormatting>
  <conditionalFormatting sqref="G289">
    <cfRule type="duplicateValues" dxfId="276" priority="69"/>
  </conditionalFormatting>
  <conditionalFormatting sqref="G291">
    <cfRule type="duplicateValues" dxfId="275" priority="70"/>
  </conditionalFormatting>
  <conditionalFormatting sqref="G291">
    <cfRule type="duplicateValues" dxfId="274" priority="71"/>
  </conditionalFormatting>
  <conditionalFormatting sqref="G289">
    <cfRule type="duplicateValues" dxfId="273" priority="72"/>
  </conditionalFormatting>
  <conditionalFormatting sqref="G289">
    <cfRule type="duplicateValues" dxfId="272" priority="73"/>
  </conditionalFormatting>
  <conditionalFormatting sqref="E297">
    <cfRule type="duplicateValues" dxfId="271" priority="74"/>
  </conditionalFormatting>
  <conditionalFormatting sqref="G297">
    <cfRule type="duplicateValues" dxfId="270" priority="75"/>
  </conditionalFormatting>
  <conditionalFormatting sqref="E298">
    <cfRule type="duplicateValues" dxfId="269" priority="76"/>
  </conditionalFormatting>
  <conditionalFormatting sqref="G298">
    <cfRule type="duplicateValues" dxfId="268" priority="77"/>
  </conditionalFormatting>
  <conditionalFormatting sqref="G401">
    <cfRule type="duplicateValues" dxfId="267" priority="78"/>
  </conditionalFormatting>
  <conditionalFormatting sqref="G401">
    <cfRule type="duplicateValues" dxfId="266" priority="79"/>
  </conditionalFormatting>
  <conditionalFormatting sqref="G402">
    <cfRule type="duplicateValues" dxfId="265" priority="80"/>
  </conditionalFormatting>
  <conditionalFormatting sqref="G402">
    <cfRule type="duplicateValues" dxfId="264" priority="81"/>
  </conditionalFormatting>
  <conditionalFormatting sqref="G350:G400">
    <cfRule type="duplicateValues" dxfId="263" priority="82"/>
  </conditionalFormatting>
  <conditionalFormatting sqref="G350:G400">
    <cfRule type="duplicateValues" dxfId="262" priority="83"/>
  </conditionalFormatting>
  <conditionalFormatting sqref="G403">
    <cfRule type="duplicateValues" dxfId="261" priority="84"/>
  </conditionalFormatting>
  <conditionalFormatting sqref="G403">
    <cfRule type="duplicateValues" dxfId="260" priority="85"/>
  </conditionalFormatting>
  <conditionalFormatting sqref="G404">
    <cfRule type="duplicateValues" dxfId="259" priority="86"/>
  </conditionalFormatting>
  <conditionalFormatting sqref="G404">
    <cfRule type="duplicateValues" dxfId="258" priority="87"/>
  </conditionalFormatting>
  <conditionalFormatting sqref="G405">
    <cfRule type="duplicateValues" dxfId="257" priority="88"/>
  </conditionalFormatting>
  <conditionalFormatting sqref="G405">
    <cfRule type="duplicateValues" dxfId="256" priority="89"/>
  </conditionalFormatting>
  <conditionalFormatting sqref="G406">
    <cfRule type="duplicateValues" dxfId="255" priority="90"/>
  </conditionalFormatting>
  <conditionalFormatting sqref="G406">
    <cfRule type="duplicateValues" dxfId="254" priority="91"/>
  </conditionalFormatting>
  <conditionalFormatting sqref="G407">
    <cfRule type="duplicateValues" dxfId="253" priority="92"/>
  </conditionalFormatting>
  <conditionalFormatting sqref="G407">
    <cfRule type="duplicateValues" dxfId="252" priority="93"/>
  </conditionalFormatting>
  <conditionalFormatting sqref="G456">
    <cfRule type="duplicateValues" dxfId="251" priority="94"/>
  </conditionalFormatting>
  <conditionalFormatting sqref="G456">
    <cfRule type="duplicateValues" dxfId="250" priority="95"/>
  </conditionalFormatting>
  <conditionalFormatting sqref="H576">
    <cfRule type="duplicateValues" dxfId="249" priority="96"/>
  </conditionalFormatting>
  <conditionalFormatting sqref="H581">
    <cfRule type="duplicateValues" dxfId="248" priority="97"/>
  </conditionalFormatting>
  <conditionalFormatting sqref="H589">
    <cfRule type="duplicateValues" dxfId="247" priority="98"/>
  </conditionalFormatting>
  <conditionalFormatting sqref="H590">
    <cfRule type="duplicateValues" dxfId="246" priority="99"/>
  </conditionalFormatting>
  <conditionalFormatting sqref="H577:H580">
    <cfRule type="duplicateValues" dxfId="245" priority="100"/>
  </conditionalFormatting>
  <conditionalFormatting sqref="H582:H588">
    <cfRule type="duplicateValues" dxfId="244" priority="101"/>
  </conditionalFormatting>
  <conditionalFormatting sqref="G870">
    <cfRule type="duplicateValues" dxfId="243" priority="102"/>
  </conditionalFormatting>
  <conditionalFormatting sqref="G871">
    <cfRule type="duplicateValues" dxfId="242" priority="103"/>
  </conditionalFormatting>
  <conditionalFormatting sqref="G872">
    <cfRule type="duplicateValues" dxfId="241" priority="104"/>
  </conditionalFormatting>
  <conditionalFormatting sqref="G873">
    <cfRule type="duplicateValues" dxfId="240" priority="105"/>
  </conditionalFormatting>
  <conditionalFormatting sqref="G874">
    <cfRule type="duplicateValues" dxfId="239" priority="106"/>
  </conditionalFormatting>
  <conditionalFormatting sqref="G875">
    <cfRule type="duplicateValues" dxfId="238" priority="107"/>
  </conditionalFormatting>
  <conditionalFormatting sqref="G876">
    <cfRule type="duplicateValues" dxfId="237" priority="108"/>
  </conditionalFormatting>
  <conditionalFormatting sqref="G879">
    <cfRule type="duplicateValues" dxfId="236" priority="109"/>
  </conditionalFormatting>
  <conditionalFormatting sqref="G880">
    <cfRule type="duplicateValues" dxfId="235" priority="110"/>
  </conditionalFormatting>
  <conditionalFormatting sqref="G881">
    <cfRule type="duplicateValues" dxfId="234" priority="111"/>
  </conditionalFormatting>
  <conditionalFormatting sqref="G882">
    <cfRule type="duplicateValues" dxfId="233" priority="112"/>
  </conditionalFormatting>
  <conditionalFormatting sqref="G883">
    <cfRule type="duplicateValues" dxfId="232" priority="113"/>
  </conditionalFormatting>
  <conditionalFormatting sqref="G884">
    <cfRule type="duplicateValues" dxfId="231" priority="114"/>
  </conditionalFormatting>
  <conditionalFormatting sqref="G885">
    <cfRule type="duplicateValues" dxfId="230" priority="115"/>
  </conditionalFormatting>
  <conditionalFormatting sqref="G886">
    <cfRule type="duplicateValues" dxfId="229" priority="116"/>
  </conditionalFormatting>
  <conditionalFormatting sqref="G887">
    <cfRule type="duplicateValues" dxfId="228" priority="117"/>
  </conditionalFormatting>
  <conditionalFormatting sqref="G888">
    <cfRule type="duplicateValues" dxfId="227" priority="118"/>
  </conditionalFormatting>
  <conditionalFormatting sqref="G889">
    <cfRule type="duplicateValues" dxfId="226" priority="119"/>
  </conditionalFormatting>
  <conditionalFormatting sqref="G877:G878">
    <cfRule type="duplicateValues" dxfId="225" priority="120"/>
  </conditionalFormatting>
  <conditionalFormatting sqref="G894">
    <cfRule type="duplicateValues" dxfId="224" priority="121"/>
  </conditionalFormatting>
  <conditionalFormatting sqref="G894">
    <cfRule type="duplicateValues" dxfId="223" priority="122"/>
  </conditionalFormatting>
  <conditionalFormatting sqref="G999">
    <cfRule type="duplicateValues" dxfId="222" priority="123"/>
  </conditionalFormatting>
  <conditionalFormatting sqref="G999">
    <cfRule type="duplicateValues" dxfId="221" priority="124"/>
  </conditionalFormatting>
  <conditionalFormatting sqref="G997">
    <cfRule type="duplicateValues" dxfId="220" priority="125"/>
  </conditionalFormatting>
  <conditionalFormatting sqref="G997">
    <cfRule type="duplicateValues" dxfId="219" priority="126"/>
  </conditionalFormatting>
  <conditionalFormatting sqref="G998">
    <cfRule type="duplicateValues" dxfId="218" priority="127"/>
  </conditionalFormatting>
  <conditionalFormatting sqref="G998">
    <cfRule type="duplicateValues" dxfId="217" priority="128"/>
  </conditionalFormatting>
  <conditionalFormatting sqref="E778">
    <cfRule type="duplicateValues" dxfId="216" priority="129"/>
  </conditionalFormatting>
  <conditionalFormatting sqref="E779">
    <cfRule type="duplicateValues" dxfId="215" priority="130"/>
  </conditionalFormatting>
  <dataValidations count="16">
    <dataValidation type="list" allowBlank="1" showInputMessage="1" showErrorMessage="1" sqref="K879 H875:H889" xr:uid="{00000000-0002-0000-0200-000000000000}">
      <formula1>$J$6:$J$11</formula1>
    </dataValidation>
    <dataValidation type="list" allowBlank="1" showInputMessage="1" showErrorMessage="1" sqref="K702:K708 K807:K813 H719 H717 H704 H706" xr:uid="{00000000-0002-0000-0200-000001000000}">
      <formula1>$J$6:$J$14</formula1>
    </dataValidation>
    <dataValidation type="list" allowBlank="1" showInputMessage="1" showErrorMessage="1" sqref="H669:H672" xr:uid="{00000000-0002-0000-0200-000002000000}">
      <formula1>$J$6:$J$12</formula1>
    </dataValidation>
    <dataValidation type="list" allowBlank="1" showInputMessage="1" showErrorMessage="1" sqref="G867:G869" xr:uid="{00000000-0002-0000-0200-000003000000}">
      <formula1>INDIRECT("_"&amp;F866)</formula1>
    </dataValidation>
    <dataValidation type="list" allowBlank="1" showInputMessage="1" showErrorMessage="1" sqref="E786" xr:uid="{00000000-0002-0000-0200-000004000000}">
      <formula1>INDIRECT("_"&amp;D954)</formula1>
    </dataValidation>
    <dataValidation type="list" allowBlank="1" showInputMessage="1" showErrorMessage="1" sqref="E780:E785" xr:uid="{00000000-0002-0000-0200-000005000000}">
      <formula1>INDIRECT("_"&amp;D949)</formula1>
    </dataValidation>
    <dataValidation type="list" allowBlank="1" showInputMessage="1" showErrorMessage="1" sqref="G775" xr:uid="{00000000-0002-0000-0200-000006000000}">
      <formula1>INDIRECT("_"&amp;F776)</formula1>
    </dataValidation>
    <dataValidation type="list" allowBlank="1" showInputMessage="1" showErrorMessage="1" sqref="H225:H272 V225:V272" xr:uid="{00000000-0002-0000-0200-000007000000}">
      <formula1>"应收账款,应付账款,预收账款,预付账款,合同资产,合同负债,其他应收款,其他应付款,应收票据,应付票据,应收股利,应付股利,货币资金,发放贷款和垫款,吸收存款及同业存放,其他非流动金融资产,短期借款,长期借款,长期应付款,一年内到期的非流动资产,一年内到期的非流动负债,其他流动资产,其他流动负债,其他非流动资产,其他非流动负债"</formula1>
    </dataValidation>
    <dataValidation type="list" allowBlank="1" showInputMessage="1" showErrorMessage="1" sqref="Q225:Q272" xr:uid="{00000000-0002-0000-0200-000008000000}">
      <formula1>"是,否"</formula1>
    </dataValidation>
    <dataValidation type="list" allowBlank="1" showInputMessage="1" showErrorMessage="1" sqref="I225:I272 AA225:AA272 W225:W272 M225:M272" xr:uid="{00000000-0002-0000-0200-000009000000}">
      <formula1>"借,贷"</formula1>
    </dataValidation>
    <dataValidation type="list" allowBlank="1" showInputMessage="1" showErrorMessage="1" sqref="O225:O272 AC225:AC272 Y225:Y272 K225:K272" xr:uid="{00000000-0002-0000-0200-00000A000000}">
      <formula1>"一年以内,一至二年,二至三年,三年以上"</formula1>
    </dataValidation>
    <dataValidation type="list" allowBlank="1" showInputMessage="1" showErrorMessage="1" sqref="R225:R272 T228:T229" xr:uid="{00000000-0002-0000-0200-00000B000000}">
      <formula1>"账龄分析法,余额百分比法,个别认定法,销货百分比法,预期信用损失法"</formula1>
    </dataValidation>
    <dataValidation type="list" allowBlank="1" showInputMessage="1" showErrorMessage="1" sqref="G776:G866 G669:G774 E669:E777 G569:H575 G576:G590 G92:G115 E787:E1080 G890:G1080 E457:E590 G457:G568 E154:E204 G154:G204 G117:G145 E92:E145" xr:uid="{00000000-0002-0000-0200-00000C000000}">
      <formula1>INDIRECT("_"&amp;D92)</formula1>
    </dataValidation>
    <dataValidation type="list" allowBlank="1" showInputMessage="1" showErrorMessage="1" sqref="F1071:F1080 D1071:D1080 F567:F837 F457:F493 D457:D493 F4:F349 D4:D349 D567:D1030 F839:F1030" xr:uid="{00000000-0002-0000-0200-00000D000000}">
      <formula1>#REF!</formula1>
    </dataValidation>
    <dataValidation type="list" allowBlank="1" showInputMessage="1" showErrorMessage="1" sqref="G147 F146:G146 E146:E153" xr:uid="{00000000-0002-0000-0200-00000E000000}">
      <formula1>INDIRECT("_"&amp;C146)</formula1>
    </dataValidation>
    <dataValidation type="list" allowBlank="1" showInputMessage="1" showErrorMessage="1" sqref="E279:E296 G294:G296 G277:G292 E205:E272 G205:G272 G591:G668 E591:E668 G456 G299:G407 E299:E456 E4:E91 G4:G91" xr:uid="{00000000-0002-0000-0200-00000F000000}">
      <formula1>INDIRECT("_"&amp;B4)</formula1>
    </dataValidation>
  </dataValidation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/>
  <dimension ref="A1:AK17"/>
  <sheetViews>
    <sheetView workbookViewId="0">
      <selection activeCell="H33" sqref="H33"/>
    </sheetView>
  </sheetViews>
  <sheetFormatPr defaultRowHeight="12.5" x14ac:dyDescent="0.25"/>
  <cols>
    <col min="1" max="2" width="30.81640625" customWidth="1"/>
  </cols>
  <sheetData>
    <row r="1" spans="1:37" x14ac:dyDescent="0.25">
      <c r="A1" t="s">
        <v>0</v>
      </c>
    </row>
    <row r="2" spans="1:37" x14ac:dyDescent="0.25">
      <c r="B2" s="153"/>
      <c r="C2" s="153"/>
      <c r="D2" s="153"/>
      <c r="E2" s="153"/>
      <c r="F2" s="153"/>
      <c r="G2" s="153"/>
      <c r="H2" s="153"/>
      <c r="I2" s="153"/>
      <c r="J2" s="153"/>
      <c r="K2" s="153"/>
      <c r="L2" s="153"/>
      <c r="M2" s="153"/>
      <c r="N2" s="153"/>
      <c r="O2" s="153"/>
    </row>
    <row r="3" spans="1:37" x14ac:dyDescent="0.25">
      <c r="A3" s="153" t="s">
        <v>1</v>
      </c>
      <c r="B3" s="153" t="s">
        <v>2</v>
      </c>
      <c r="C3" s="15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</row>
    <row r="4" spans="1:37" x14ac:dyDescent="0.25">
      <c r="A4" s="162" t="s">
        <v>77</v>
      </c>
      <c r="B4" s="153" t="str">
        <f>HYPERLINK("C:\Users\chizh\Desktop\关联交易表\02-关联交易等事项统计表-集团总部.xlsx#'2内部关联交易'!A1","[02-关联交易等事项统计表-集团总部.xlsx]2内部关联交易")</f>
        <v>[02-关联交易等事项统计表-集团总部.xlsx]2内部关联交易</v>
      </c>
      <c r="C4" s="153"/>
      <c r="D4" s="153"/>
      <c r="E4" s="153"/>
      <c r="F4" s="153"/>
      <c r="G4" s="153"/>
      <c r="H4" s="153"/>
      <c r="I4" s="153"/>
      <c r="J4" s="153"/>
      <c r="K4" s="153"/>
      <c r="L4" s="153"/>
      <c r="M4" s="153"/>
      <c r="N4" s="153"/>
      <c r="O4" s="153"/>
      <c r="P4" s="153"/>
      <c r="Q4" s="153"/>
      <c r="R4" s="153"/>
      <c r="S4" s="153"/>
      <c r="T4" s="153"/>
      <c r="U4" s="153"/>
      <c r="V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53"/>
      <c r="AK4" s="153"/>
    </row>
    <row r="5" spans="1:37" x14ac:dyDescent="0.25">
      <c r="A5" s="162" t="s">
        <v>142</v>
      </c>
      <c r="B5" s="153" t="str">
        <f>HYPERLINK("C:\Users\chizh\Desktop\关联交易表\02-关联交易等事项统计表-轻出公司.xlsx#'2内部关联交易'!A1","[02-关联交易等事项统计表-轻出公司.xlsx]2内部关联交易")</f>
        <v>[02-关联交易等事项统计表-轻出公司.xlsx]2内部关联交易</v>
      </c>
      <c r="C5" s="153"/>
      <c r="D5" s="153"/>
      <c r="E5" s="153"/>
      <c r="F5" s="153"/>
      <c r="Y5" s="153"/>
      <c r="Z5" s="153"/>
      <c r="AA5" s="153"/>
      <c r="AB5" s="153"/>
    </row>
    <row r="6" spans="1:37" x14ac:dyDescent="0.25">
      <c r="A6" s="35" t="s">
        <v>156</v>
      </c>
      <c r="B6" t="str">
        <f>HYPERLINK("C:\Users\chizh\Desktop\关联交易表\02-关联交易等事项统计表-三角公司.xlsx#'2内部关联交易'!A1","[02-关联交易等事项统计表-三角公司.xlsx]2内部关联交易")</f>
        <v>[02-关联交易等事项统计表-三角公司.xlsx]2内部关联交易</v>
      </c>
    </row>
    <row r="7" spans="1:37" x14ac:dyDescent="0.25">
      <c r="A7" s="35" t="s">
        <v>176</v>
      </c>
      <c r="B7" t="str">
        <f>HYPERLINK("C:\Users\chizh\Desktop\关联交易表\02-关联交易等事项统计表-双鱼.xlsx#'2内部关联交易'!A1","[02-关联交易等事项统计表-双鱼.xlsx]2内部关联交易")</f>
        <v>[02-关联交易等事项统计表-双鱼.xlsx]2内部关联交易</v>
      </c>
    </row>
    <row r="8" spans="1:37" x14ac:dyDescent="0.25">
      <c r="A8" s="35" t="s">
        <v>205</v>
      </c>
      <c r="B8" t="str">
        <f>HYPERLINK("C:\Users\chizh\Desktop\关联交易表\02-关联交易等事项统计表-现代.xlsx#'2内部关联交易'!A1","[02-关联交易等事项统计表-现代.xlsx]2内部关联交易")</f>
        <v>[02-关联交易等事项统计表-现代.xlsx]2内部关联交易</v>
      </c>
    </row>
    <row r="9" spans="1:37" x14ac:dyDescent="0.25">
      <c r="A9" s="35" t="s">
        <v>241</v>
      </c>
      <c r="B9" t="str">
        <f>HYPERLINK("C:\Users\chizh\Desktop\关联交易表\02-关联交易等事项统计表-新仕诚公司.xlsx#'2内部关联交易'!A1","[02-关联交易等事项统计表-新仕诚公司.xlsx]2内部关联交易")</f>
        <v>[02-关联交易等事项统计表-新仕诚公司.xlsx]2内部关联交易</v>
      </c>
    </row>
    <row r="10" spans="1:37" x14ac:dyDescent="0.25">
      <c r="A10" s="35" t="s">
        <v>327</v>
      </c>
      <c r="B10" t="str">
        <f>HYPERLINK("C:\Users\chizh\Desktop\关联交易表\02-关联交易等事项统计表-资产公司.xlsx#'2内部关联交易'!A1","[02-关联交易等事项统计表-资产公司.xlsx]2内部关联交易")</f>
        <v>[02-关联交易等事项统计表-资产公司.xlsx]2内部关联交易</v>
      </c>
    </row>
    <row r="11" spans="1:37" x14ac:dyDescent="0.25">
      <c r="A11" s="35" t="s">
        <v>376</v>
      </c>
      <c r="B11" t="str">
        <f>HYPERLINK("C:\Users\chizh\Desktop\关联交易表\奥宝板块关联交易等事项统计表2021年.xlsx#'2内部关联交易'!A1","[奥宝板块关联交易等事项统计表2021年.xlsx]2内部关联交易")</f>
        <v>[奥宝板块关联交易等事项统计表2021年.xlsx]2内部关联交易</v>
      </c>
    </row>
    <row r="12" spans="1:37" x14ac:dyDescent="0.25">
      <c r="A12" s="35" t="s">
        <v>410</v>
      </c>
      <c r="B12" t="str">
        <f>HYPERLINK("C:\Users\chizh\Desktop\关联交易表\02-关联交易等事项统计表（1月21日前交）--鹰金钱汇总.xlsx#'2内部关联交易'!A1","[02-关联交易等事项统计表（1月21日前交）--鹰金钱汇总.xlsx]2内部关联交易")</f>
        <v>[02-关联交易等事项统计表（1月21日前交）--鹰金钱汇总.xlsx]2内部关联交易</v>
      </c>
    </row>
    <row r="13" spans="1:37" x14ac:dyDescent="0.25">
      <c r="A13" s="35" t="s">
        <v>474</v>
      </c>
      <c r="B13" t="str">
        <f>HYPERLINK("C:\Users\chizh\Desktop\关联交易表\02-关联交易等事项统计表（1月24日下班前上交）—浪奇合并.xlsx#'2内部关联交易'!A1","[02-关联交易等事项统计表（1月24日下班前上交）—浪奇合并.xlsx]2内部关联交易")</f>
        <v>[02-关联交易等事项统计表（1月24日下班前上交）—浪奇合并.xlsx]2内部关联交易</v>
      </c>
    </row>
    <row r="14" spans="1:37" x14ac:dyDescent="0.25">
      <c r="A14" s="35" t="s">
        <v>494</v>
      </c>
      <c r="B14" t="str">
        <f>HYPERLINK("C:\Users\chizh\Desktop\关联交易表\02-关联交易等事项统计表-百花公司.xlsx#'2内部关联交易'!A1","[02-关联交易等事项统计表-百花公司.xlsx]2内部关联交易")</f>
        <v>[02-关联交易等事项统计表-百花公司.xlsx]2内部关联交易</v>
      </c>
    </row>
    <row r="15" spans="1:37" x14ac:dyDescent="0.25">
      <c r="A15" s="35" t="s">
        <v>515</v>
      </c>
      <c r="B15" t="str">
        <f>HYPERLINK("C:\Users\chizh\Desktop\关联交易表\02-关联交易等事项统计表-大新文创.xlsx#'2内部关联交易'!A1","[02-关联交易等事项统计表-大新文创.xlsx]2内部关联交易")</f>
        <v>[02-关联交易等事项统计表-大新文创.xlsx]2内部关联交易</v>
      </c>
    </row>
    <row r="16" spans="1:37" x14ac:dyDescent="0.25">
      <c r="A16" s="35" t="s">
        <v>623</v>
      </c>
      <c r="B16" t="str">
        <f>HYPERLINK("C:\Users\chizh\Desktop\关联交易表\02-关联交易等事项统计表-纺织公司.xlsx#'2内部关联交易'!A1","[02-关联交易等事项统计表-纺织公司.xlsx]2内部关联交易")</f>
        <v>[02-关联交易等事项统计表-纺织公司.xlsx]2内部关联交易</v>
      </c>
    </row>
    <row r="17" spans="1:2" x14ac:dyDescent="0.25">
      <c r="A17" s="35" t="s">
        <v>641</v>
      </c>
      <c r="B17" t="str">
        <f>HYPERLINK("C:\Users\chizh\Desktop\关联交易表\02-关联交易等事项统计表-虎头公司.xlsx#'2内部关联交易'!A1","[02-关联交易等事项统计表-虎头公司.xlsx]2内部关联交易")</f>
        <v>[02-关联交易等事项统计表-虎头公司.xlsx]2内部关联交易</v>
      </c>
    </row>
  </sheetData>
  <phoneticPr fontId="23" type="noConversion"/>
  <hyperlinks>
    <hyperlink ref="A4" location="'02-关联交易等事项统计表-集团总部-2内部关联交易'!A1" tooltip="02-关联交易等事项统计表-集团总部-2内部关联交易" display="02-关联交易等事项统计表-集团总部-2内部关联交易" xr:uid="{00000000-0004-0000-0300-000000000000}"/>
    <hyperlink ref="A5" location="'02-关联交易等事项统计表-轻出公司-2内部关联交易'!A1" tooltip="02-关联交易等事项统计表-轻出公司-2内部关联交易" display="02-关联交易等事项统计表-轻出公司-2内部关联交易" xr:uid="{00000000-0004-0000-0300-000001000000}"/>
    <hyperlink ref="A6" location="'02-关联交易等事项统计表-三角公司-2内部关联交易'!A1" tooltip="02-关联交易等事项统计表-三角公司-2内部关联交易" display="02-关联交易等事项统计表-三角公司-2内部关联交易" xr:uid="{00000000-0004-0000-0300-000002000000}"/>
    <hyperlink ref="A7" location="'02-关联交易等事项统计表-双鱼-2内部关联交易'!A1" tooltip="02-关联交易等事项统计表-双鱼-2内部关联交易" display="02-关联交易等事项统计表-双鱼-2内部关联交易" xr:uid="{00000000-0004-0000-0300-000003000000}"/>
    <hyperlink ref="A8" location="'02-关联交易等事项统计表-现代-2内部关联交易'!A1" tooltip="02-关联交易等事项统计表-现代-2内部关联交易" display="02-关联交易等事项统计表-现代-2内部关联交易" xr:uid="{00000000-0004-0000-0300-000004000000}"/>
    <hyperlink ref="A9" location="'02-关联交易等事项统计表-新仕诚公司-2内部关联交易'!A1" tooltip="02-关联交易等事项统计表-新仕诚公司-2内部关联交易" display="02-关联交易等事项统计表-新仕诚公司-2内部关联交易" xr:uid="{00000000-0004-0000-0300-000005000000}"/>
    <hyperlink ref="A10" location="'02-关联交易等事项统计表-资产公司-2内部关联交易'!A1" tooltip="02-关联交易等事项统计表-资产公司-2内部关联交易" display="02-关联交易等事项统计表-资产公司-2内部关联交易" xr:uid="{00000000-0004-0000-0300-000006000000}"/>
    <hyperlink ref="A11" location="'奥宝板块关联交易等事项统计表2021年-2内部关联交易'!A1" tooltip="奥宝板块关联交易等事项统计表2021年-2内部关联交易" display="奥宝板块关联交易等事项统计表2021年-2内部关联交易" xr:uid="{00000000-0004-0000-0300-000007000000}"/>
    <hyperlink ref="A12" location="'2内部关联交易'!A1" tooltip="2内部关联交易" display="2内部关联交易" xr:uid="{00000000-0004-0000-0300-000008000000}"/>
    <hyperlink ref="A13" location="'2内部关联交易-1'!A1" tooltip="2内部关联交易-1" display="2内部关联交易-1" xr:uid="{00000000-0004-0000-0300-000009000000}"/>
    <hyperlink ref="A14" location="'02-关联交易等事项统计表-百花公司-2内部关联交易'!A1" tooltip="02-关联交易等事项统计表-百花公司-2内部关联交易" display="02-关联交易等事项统计表-百花公司-2内部关联交易" xr:uid="{00000000-0004-0000-0300-00000A000000}"/>
    <hyperlink ref="A15" location="'02-关联交易等事项统计表-大新文创-2内部关联交易'!A1" tooltip="02-关联交易等事项统计表-大新文创-2内部关联交易" display="02-关联交易等事项统计表-大新文创-2内部关联交易" xr:uid="{00000000-0004-0000-0300-00000B000000}"/>
    <hyperlink ref="A16" location="'02-关联交易等事项统计表-纺织公司-2内部关联交易'!A1" tooltip="02-关联交易等事项统计表-纺织公司-2内部关联交易" display="02-关联交易等事项统计表-纺织公司-2内部关联交易" xr:uid="{00000000-0004-0000-0300-00000C000000}"/>
    <hyperlink ref="A17" location="'02-关联交易等事项统计表-虎头公司-2内部关联交易'!A1" tooltip="02-关联交易等事项统计表-虎头公司-2内部关联交易" display="02-关联交易等事项统计表-虎头公司-2内部关联交易" xr:uid="{00000000-0004-0000-0300-00000D000000}"/>
  </hyperlinks>
  <pageMargins left="0.75" right="0.75" top="1" bottom="1" header="0.5" footer="0.5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8"/>
  <dimension ref="A1:AK410"/>
  <sheetViews>
    <sheetView view="pageBreakPreview" zoomScale="70" zoomScaleNormal="100" zoomScaleSheetLayoutView="70" workbookViewId="0">
      <pane xSplit="2" ySplit="3" topLeftCell="E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2.75" customHeight="1" outlineLevelCol="1" x14ac:dyDescent="0.25"/>
  <cols>
    <col min="1" max="1" width="6.6328125" style="2" customWidth="1"/>
    <col min="2" max="3" width="26.36328125" style="2" customWidth="1"/>
    <col min="4" max="4" width="48.36328125" style="2" bestFit="1" customWidth="1"/>
    <col min="5" max="5" width="15.6328125" style="2" bestFit="1" customWidth="1"/>
    <col min="6" max="6" width="28.81640625" style="2" bestFit="1" customWidth="1"/>
    <col min="7" max="7" width="14.1796875" style="2" customWidth="1"/>
    <col min="8" max="8" width="13" style="31" customWidth="1"/>
    <col min="9" max="9" width="17" style="32" customWidth="1"/>
    <col min="10" max="10" width="18" style="2" bestFit="1" customWidth="1"/>
    <col min="11" max="11" width="13" style="31" bestFit="1" customWidth="1"/>
    <col min="12" max="12" width="17" style="32" bestFit="1" customWidth="1"/>
    <col min="13" max="13" width="18" style="2" bestFit="1" customWidth="1"/>
    <col min="14" max="14" width="13" style="2" bestFit="1" customWidth="1"/>
    <col min="15" max="15" width="18" style="2" bestFit="1" customWidth="1"/>
    <col min="16" max="16" width="10.81640625" style="2" bestFit="1" customWidth="1" outlineLevel="1"/>
    <col min="17" max="18" width="13" style="2" bestFit="1" customWidth="1" outlineLevel="1"/>
    <col min="19" max="19" width="15.6328125" style="2" bestFit="1" customWidth="1" outlineLevel="1"/>
    <col min="20" max="21" width="13" style="2" bestFit="1" customWidth="1" outlineLevel="1"/>
    <col min="22" max="22" width="18" style="2" bestFit="1" customWidth="1" outlineLevel="1"/>
    <col min="23" max="23" width="13" style="2" bestFit="1" customWidth="1" outlineLevel="1"/>
    <col min="24" max="26" width="18" style="2" bestFit="1" customWidth="1" outlineLevel="1"/>
    <col min="27" max="28" width="10.81640625" style="2" bestFit="1" customWidth="1" outlineLevel="1"/>
    <col min="29" max="29" width="14.1796875" style="2" bestFit="1" customWidth="1" outlineLevel="1"/>
    <col min="30" max="30" width="13" style="33" bestFit="1" customWidth="1" outlineLevel="1"/>
    <col min="31" max="31" width="13" style="34" bestFit="1" customWidth="1" outlineLevel="1"/>
    <col min="32" max="32" width="15.6328125" style="33" bestFit="1" customWidth="1" outlineLevel="1"/>
    <col min="33" max="33" width="10.81640625" style="33" bestFit="1" customWidth="1" outlineLevel="1"/>
    <col min="34" max="34" width="14.36328125" style="33" bestFit="1" customWidth="1" outlineLevel="1"/>
    <col min="35" max="35" width="13" style="33" bestFit="1" customWidth="1" outlineLevel="1"/>
    <col min="36" max="36" width="10.81640625" style="33" bestFit="1" customWidth="1" outlineLevel="1"/>
    <col min="37" max="37" width="13" style="33" bestFit="1" customWidth="1" outlineLevel="1"/>
    <col min="38" max="16384" width="10.1796875" style="33"/>
  </cols>
  <sheetData>
    <row r="1" spans="1:37" s="3" customFormat="1" ht="14.1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 t="s">
        <v>8</v>
      </c>
      <c r="G1" s="154" t="s">
        <v>9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7" t="s">
        <v>10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8" t="s">
        <v>11</v>
      </c>
      <c r="Z1" s="158" t="s">
        <v>11</v>
      </c>
      <c r="AA1" s="158" t="s">
        <v>11</v>
      </c>
      <c r="AB1" s="158" t="s">
        <v>11</v>
      </c>
      <c r="AC1" s="159" t="s">
        <v>12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</row>
    <row r="2" spans="1:37" s="3" customFormat="1" ht="14.1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 t="s">
        <v>8</v>
      </c>
      <c r="G2" s="154" t="s">
        <v>13</v>
      </c>
      <c r="H2" s="154" t="s">
        <v>13</v>
      </c>
      <c r="I2" s="154" t="s">
        <v>13</v>
      </c>
      <c r="J2" s="168" t="s">
        <v>14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57" t="s">
        <v>13</v>
      </c>
      <c r="Q2" s="157" t="s">
        <v>13</v>
      </c>
      <c r="R2" s="157" t="s">
        <v>13</v>
      </c>
      <c r="S2" s="169" t="s">
        <v>14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59" t="s">
        <v>15</v>
      </c>
      <c r="Z2" s="159" t="s">
        <v>16</v>
      </c>
      <c r="AA2" s="166" t="s">
        <v>17</v>
      </c>
      <c r="AB2" s="166" t="s">
        <v>18</v>
      </c>
      <c r="AC2" s="159" t="s">
        <v>13</v>
      </c>
      <c r="AD2" s="159" t="s">
        <v>13</v>
      </c>
      <c r="AE2" s="159" t="s">
        <v>13</v>
      </c>
      <c r="AF2" s="160" t="s">
        <v>14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</row>
    <row r="3" spans="1:37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 t="s">
        <v>8</v>
      </c>
      <c r="G3" s="4" t="s">
        <v>19</v>
      </c>
      <c r="H3" s="4" t="s">
        <v>20</v>
      </c>
      <c r="I3" s="7" t="s">
        <v>21</v>
      </c>
      <c r="J3" s="4" t="s">
        <v>22</v>
      </c>
      <c r="K3" s="4" t="s">
        <v>20</v>
      </c>
      <c r="L3" s="7" t="s">
        <v>23</v>
      </c>
      <c r="M3" s="4" t="s">
        <v>24</v>
      </c>
      <c r="N3" s="4" t="s">
        <v>20</v>
      </c>
      <c r="O3" s="4" t="s">
        <v>25</v>
      </c>
      <c r="P3" s="5" t="s">
        <v>19</v>
      </c>
      <c r="Q3" s="5" t="s">
        <v>20</v>
      </c>
      <c r="R3" s="8" t="s">
        <v>21</v>
      </c>
      <c r="S3" s="5" t="s">
        <v>22</v>
      </c>
      <c r="T3" s="5" t="s">
        <v>20</v>
      </c>
      <c r="U3" s="8" t="s">
        <v>23</v>
      </c>
      <c r="V3" s="5" t="s">
        <v>24</v>
      </c>
      <c r="W3" s="5" t="s">
        <v>20</v>
      </c>
      <c r="X3" s="5" t="s">
        <v>25</v>
      </c>
      <c r="Y3" s="159" t="s">
        <v>15</v>
      </c>
      <c r="Z3" s="159" t="s">
        <v>16</v>
      </c>
      <c r="AA3" s="166" t="s">
        <v>17</v>
      </c>
      <c r="AB3" s="166" t="s">
        <v>18</v>
      </c>
      <c r="AC3" s="5" t="s">
        <v>19</v>
      </c>
      <c r="AD3" s="5" t="s">
        <v>20</v>
      </c>
      <c r="AE3" s="9" t="s">
        <v>26</v>
      </c>
      <c r="AF3" s="5" t="s">
        <v>22</v>
      </c>
      <c r="AG3" s="5" t="s">
        <v>20</v>
      </c>
      <c r="AH3" s="8" t="s">
        <v>23</v>
      </c>
      <c r="AI3" s="5" t="s">
        <v>24</v>
      </c>
      <c r="AJ3" s="5" t="s">
        <v>20</v>
      </c>
      <c r="AK3" s="5" t="s">
        <v>25</v>
      </c>
    </row>
    <row r="4" spans="1:37" s="10" customFormat="1" ht="25" customHeight="1" x14ac:dyDescent="0.25">
      <c r="A4" s="11">
        <v>1</v>
      </c>
      <c r="B4" s="12" t="str">
        <f t="shared" ref="B4:B35" si="0">TEXT(C4,"000")&amp;"-"&amp;TEXT(E4,"000")</f>
        <v>1级-2级</v>
      </c>
      <c r="C4" s="12" t="s">
        <v>27</v>
      </c>
      <c r="D4" s="13" t="s">
        <v>28</v>
      </c>
      <c r="E4" s="12" t="s">
        <v>29</v>
      </c>
      <c r="F4" s="12" t="s">
        <v>30</v>
      </c>
      <c r="G4" s="14" t="s">
        <v>31</v>
      </c>
      <c r="H4" s="14" t="s">
        <v>32</v>
      </c>
      <c r="I4" s="15">
        <v>1946763.86</v>
      </c>
      <c r="J4" s="16"/>
      <c r="K4" s="16"/>
      <c r="L4" s="17"/>
      <c r="M4" s="18"/>
      <c r="N4" s="19"/>
      <c r="O4" s="20"/>
      <c r="P4" s="21"/>
      <c r="Q4" s="21"/>
      <c r="R4" s="22"/>
      <c r="S4" s="21"/>
      <c r="T4" s="21"/>
      <c r="U4" s="22"/>
      <c r="V4" s="23"/>
      <c r="W4" s="23"/>
      <c r="X4" s="24"/>
      <c r="Y4" s="25">
        <f t="shared" ref="Y4:Y67" si="1">ROUND(I4-U4-X4,2)</f>
        <v>1946763.86</v>
      </c>
      <c r="Z4" s="25">
        <f t="shared" ref="Z4:Z67" si="2">ROUND(L4+O4-R4,2)</f>
        <v>0</v>
      </c>
      <c r="AA4" s="26"/>
      <c r="AB4" s="26"/>
      <c r="AC4" s="26"/>
      <c r="AD4" s="26"/>
      <c r="AE4" s="27"/>
      <c r="AF4" s="26"/>
      <c r="AG4" s="26"/>
      <c r="AH4" s="26"/>
      <c r="AI4" s="26"/>
      <c r="AJ4" s="26"/>
      <c r="AK4" s="26"/>
    </row>
    <row r="5" spans="1:37" s="10" customFormat="1" ht="25" customHeight="1" x14ac:dyDescent="0.25">
      <c r="A5" s="11">
        <v>2</v>
      </c>
      <c r="B5" s="12" t="str">
        <f t="shared" si="0"/>
        <v>1级-3级</v>
      </c>
      <c r="C5" s="12" t="s">
        <v>27</v>
      </c>
      <c r="D5" s="12" t="s">
        <v>28</v>
      </c>
      <c r="E5" s="12" t="s">
        <v>33</v>
      </c>
      <c r="F5" s="12" t="s">
        <v>34</v>
      </c>
      <c r="G5" s="14" t="s">
        <v>35</v>
      </c>
      <c r="H5" s="14" t="s">
        <v>36</v>
      </c>
      <c r="I5" s="15">
        <v>2257.54</v>
      </c>
      <c r="J5" s="16"/>
      <c r="K5" s="16"/>
      <c r="L5" s="17"/>
      <c r="M5" s="18"/>
      <c r="N5" s="19"/>
      <c r="O5" s="20"/>
      <c r="P5" s="21"/>
      <c r="Q5" s="21"/>
      <c r="R5" s="22"/>
      <c r="S5" s="21"/>
      <c r="T5" s="21"/>
      <c r="U5" s="22"/>
      <c r="V5" s="23"/>
      <c r="W5" s="23"/>
      <c r="X5" s="24"/>
      <c r="Y5" s="25">
        <f t="shared" si="1"/>
        <v>2257.54</v>
      </c>
      <c r="Z5" s="25">
        <f t="shared" si="2"/>
        <v>0</v>
      </c>
      <c r="AA5" s="26"/>
      <c r="AB5" s="26"/>
      <c r="AC5" s="26"/>
      <c r="AD5" s="26"/>
      <c r="AE5" s="27"/>
      <c r="AF5" s="26"/>
      <c r="AG5" s="26"/>
      <c r="AH5" s="26"/>
      <c r="AI5" s="26"/>
      <c r="AJ5" s="26"/>
      <c r="AK5" s="26"/>
    </row>
    <row r="6" spans="1:37" s="10" customFormat="1" ht="25" customHeight="1" x14ac:dyDescent="0.25">
      <c r="A6" s="11">
        <v>3</v>
      </c>
      <c r="B6" s="12" t="str">
        <f t="shared" si="0"/>
        <v>1级-2级</v>
      </c>
      <c r="C6" s="12" t="s">
        <v>27</v>
      </c>
      <c r="D6" s="12" t="s">
        <v>28</v>
      </c>
      <c r="E6" s="12" t="s">
        <v>29</v>
      </c>
      <c r="F6" s="12" t="s">
        <v>30</v>
      </c>
      <c r="G6" s="14" t="s">
        <v>35</v>
      </c>
      <c r="H6" s="14" t="s">
        <v>36</v>
      </c>
      <c r="I6" s="15">
        <v>15897.77</v>
      </c>
      <c r="J6" s="16"/>
      <c r="K6" s="16"/>
      <c r="L6" s="17"/>
      <c r="M6" s="18"/>
      <c r="N6" s="19"/>
      <c r="O6" s="20"/>
      <c r="P6" s="21"/>
      <c r="Q6" s="21"/>
      <c r="R6" s="22"/>
      <c r="S6" s="21"/>
      <c r="T6" s="21"/>
      <c r="U6" s="22"/>
      <c r="V6" s="23"/>
      <c r="W6" s="23"/>
      <c r="X6" s="24"/>
      <c r="Y6" s="25">
        <f t="shared" si="1"/>
        <v>15897.77</v>
      </c>
      <c r="Z6" s="25">
        <f t="shared" si="2"/>
        <v>0</v>
      </c>
      <c r="AA6" s="26"/>
      <c r="AB6" s="26"/>
      <c r="AC6" s="26"/>
      <c r="AD6" s="26"/>
      <c r="AE6" s="27"/>
      <c r="AF6" s="26"/>
      <c r="AG6" s="26"/>
      <c r="AH6" s="26"/>
      <c r="AI6" s="26"/>
      <c r="AJ6" s="26"/>
      <c r="AK6" s="26"/>
    </row>
    <row r="7" spans="1:37" s="10" customFormat="1" ht="25" customHeight="1" x14ac:dyDescent="0.25">
      <c r="A7" s="11">
        <v>4</v>
      </c>
      <c r="B7" s="12" t="str">
        <f t="shared" si="0"/>
        <v>1级-4级</v>
      </c>
      <c r="C7" s="12" t="s">
        <v>27</v>
      </c>
      <c r="D7" s="12" t="s">
        <v>28</v>
      </c>
      <c r="E7" s="12" t="s">
        <v>37</v>
      </c>
      <c r="F7" s="12" t="s">
        <v>38</v>
      </c>
      <c r="G7" s="14" t="s">
        <v>35</v>
      </c>
      <c r="H7" s="14" t="s">
        <v>36</v>
      </c>
      <c r="I7" s="15">
        <v>215130.27</v>
      </c>
      <c r="J7" s="16"/>
      <c r="K7" s="16"/>
      <c r="L7" s="17"/>
      <c r="M7" s="18"/>
      <c r="N7" s="19"/>
      <c r="O7" s="20"/>
      <c r="P7" s="21"/>
      <c r="Q7" s="21"/>
      <c r="R7" s="22"/>
      <c r="S7" s="21"/>
      <c r="T7" s="21"/>
      <c r="U7" s="22"/>
      <c r="V7" s="23"/>
      <c r="W7" s="23"/>
      <c r="X7" s="24"/>
      <c r="Y7" s="25">
        <f t="shared" si="1"/>
        <v>215130.27</v>
      </c>
      <c r="Z7" s="25">
        <f t="shared" si="2"/>
        <v>0</v>
      </c>
      <c r="AA7" s="26"/>
      <c r="AB7" s="26"/>
      <c r="AC7" s="26"/>
      <c r="AD7" s="26"/>
      <c r="AE7" s="27"/>
      <c r="AF7" s="26"/>
      <c r="AG7" s="26"/>
      <c r="AH7" s="26"/>
      <c r="AI7" s="26"/>
      <c r="AJ7" s="26"/>
      <c r="AK7" s="26"/>
    </row>
    <row r="8" spans="1:37" s="10" customFormat="1" ht="25" customHeight="1" x14ac:dyDescent="0.25">
      <c r="A8" s="11">
        <v>5</v>
      </c>
      <c r="B8" s="12" t="str">
        <f t="shared" si="0"/>
        <v>1级-2级</v>
      </c>
      <c r="C8" s="12" t="s">
        <v>27</v>
      </c>
      <c r="D8" s="12" t="s">
        <v>28</v>
      </c>
      <c r="E8" s="12" t="s">
        <v>29</v>
      </c>
      <c r="F8" s="12" t="s">
        <v>39</v>
      </c>
      <c r="G8" s="16" t="s">
        <v>40</v>
      </c>
      <c r="H8" s="14" t="s">
        <v>41</v>
      </c>
      <c r="I8" s="15">
        <v>248207.56</v>
      </c>
      <c r="J8" s="16"/>
      <c r="K8" s="16"/>
      <c r="L8" s="17"/>
      <c r="M8" s="18"/>
      <c r="N8" s="18"/>
      <c r="O8" s="20"/>
      <c r="P8" s="21"/>
      <c r="Q8" s="21"/>
      <c r="R8" s="22"/>
      <c r="S8" s="21"/>
      <c r="T8" s="21"/>
      <c r="U8" s="22"/>
      <c r="V8" s="23"/>
      <c r="W8" s="23"/>
      <c r="X8" s="24"/>
      <c r="Y8" s="25">
        <f t="shared" si="1"/>
        <v>248207.56</v>
      </c>
      <c r="Z8" s="25">
        <f t="shared" si="2"/>
        <v>0</v>
      </c>
      <c r="AA8" s="26"/>
      <c r="AB8" s="26"/>
      <c r="AC8" s="26"/>
      <c r="AD8" s="26"/>
      <c r="AE8" s="27"/>
      <c r="AF8" s="26"/>
      <c r="AG8" s="26"/>
      <c r="AH8" s="26"/>
      <c r="AI8" s="26"/>
      <c r="AJ8" s="26"/>
      <c r="AK8" s="26"/>
    </row>
    <row r="9" spans="1:37" s="10" customFormat="1" ht="25" customHeight="1" x14ac:dyDescent="0.25">
      <c r="A9" s="11">
        <v>6</v>
      </c>
      <c r="B9" s="12" t="str">
        <f t="shared" si="0"/>
        <v>1级-4级</v>
      </c>
      <c r="C9" s="12" t="s">
        <v>27</v>
      </c>
      <c r="D9" s="12" t="s">
        <v>28</v>
      </c>
      <c r="E9" s="12" t="s">
        <v>37</v>
      </c>
      <c r="F9" s="12" t="s">
        <v>42</v>
      </c>
      <c r="G9" s="14" t="s">
        <v>43</v>
      </c>
      <c r="H9" s="16"/>
      <c r="I9" s="15">
        <v>10966357.619999999</v>
      </c>
      <c r="J9" s="16"/>
      <c r="K9" s="16"/>
      <c r="L9" s="17"/>
      <c r="M9" s="18"/>
      <c r="N9" s="18"/>
      <c r="O9" s="20"/>
      <c r="P9" s="21"/>
      <c r="Q9" s="21"/>
      <c r="R9" s="22"/>
      <c r="S9" s="21"/>
      <c r="T9" s="21"/>
      <c r="U9" s="22"/>
      <c r="V9" s="23"/>
      <c r="W9" s="23"/>
      <c r="X9" s="24"/>
      <c r="Y9" s="25">
        <f t="shared" si="1"/>
        <v>10966357.619999999</v>
      </c>
      <c r="Z9" s="25">
        <f t="shared" si="2"/>
        <v>0</v>
      </c>
      <c r="AA9" s="26"/>
      <c r="AB9" s="26"/>
      <c r="AC9" s="26"/>
      <c r="AD9" s="26"/>
      <c r="AE9" s="27"/>
      <c r="AF9" s="26"/>
      <c r="AG9" s="26"/>
      <c r="AH9" s="26"/>
      <c r="AI9" s="26"/>
      <c r="AJ9" s="26"/>
      <c r="AK9" s="26"/>
    </row>
    <row r="10" spans="1:37" s="10" customFormat="1" ht="25" customHeight="1" x14ac:dyDescent="0.25">
      <c r="A10" s="11">
        <v>7</v>
      </c>
      <c r="B10" s="12" t="str">
        <f t="shared" si="0"/>
        <v>1级-2级</v>
      </c>
      <c r="C10" s="12" t="s">
        <v>27</v>
      </c>
      <c r="D10" s="12" t="s">
        <v>28</v>
      </c>
      <c r="E10" s="12" t="s">
        <v>29</v>
      </c>
      <c r="F10" s="12" t="s">
        <v>44</v>
      </c>
      <c r="G10" s="14" t="s">
        <v>45</v>
      </c>
      <c r="H10" s="16"/>
      <c r="I10" s="15">
        <v>8979980.8000000007</v>
      </c>
      <c r="J10" s="16"/>
      <c r="K10" s="16"/>
      <c r="L10" s="17"/>
      <c r="M10" s="18"/>
      <c r="N10" s="18"/>
      <c r="O10" s="20"/>
      <c r="P10" s="21"/>
      <c r="Q10" s="21"/>
      <c r="R10" s="22"/>
      <c r="S10" s="21"/>
      <c r="T10" s="21"/>
      <c r="U10" s="22"/>
      <c r="V10" s="23"/>
      <c r="W10" s="23"/>
      <c r="X10" s="24"/>
      <c r="Y10" s="25">
        <f t="shared" si="1"/>
        <v>8979980.8000000007</v>
      </c>
      <c r="Z10" s="25">
        <f t="shared" si="2"/>
        <v>0</v>
      </c>
      <c r="AA10" s="26"/>
      <c r="AB10" s="26"/>
      <c r="AC10" s="26"/>
      <c r="AD10" s="26"/>
      <c r="AE10" s="27"/>
      <c r="AF10" s="26"/>
      <c r="AG10" s="26"/>
      <c r="AH10" s="26"/>
      <c r="AI10" s="26"/>
      <c r="AJ10" s="26"/>
      <c r="AK10" s="26"/>
    </row>
    <row r="11" spans="1:37" s="10" customFormat="1" ht="25" customHeight="1" x14ac:dyDescent="0.25">
      <c r="A11" s="11">
        <v>8</v>
      </c>
      <c r="B11" s="12" t="str">
        <f t="shared" si="0"/>
        <v>1级-2级</v>
      </c>
      <c r="C11" s="12" t="s">
        <v>27</v>
      </c>
      <c r="D11" s="12" t="s">
        <v>28</v>
      </c>
      <c r="E11" s="12" t="s">
        <v>29</v>
      </c>
      <c r="F11" s="12" t="s">
        <v>46</v>
      </c>
      <c r="G11" s="14" t="s">
        <v>45</v>
      </c>
      <c r="H11" s="16"/>
      <c r="I11" s="15">
        <v>95000000</v>
      </c>
      <c r="J11" s="16"/>
      <c r="K11" s="16"/>
      <c r="L11" s="17"/>
      <c r="M11" s="18"/>
      <c r="N11" s="18"/>
      <c r="O11" s="20"/>
      <c r="P11" s="21"/>
      <c r="Q11" s="21"/>
      <c r="R11" s="22"/>
      <c r="S11" s="21"/>
      <c r="T11" s="21"/>
      <c r="U11" s="22"/>
      <c r="V11" s="23"/>
      <c r="W11" s="23"/>
      <c r="X11" s="24"/>
      <c r="Y11" s="25">
        <f t="shared" si="1"/>
        <v>95000000</v>
      </c>
      <c r="Z11" s="25">
        <f t="shared" si="2"/>
        <v>0</v>
      </c>
      <c r="AA11" s="26"/>
      <c r="AB11" s="26"/>
      <c r="AC11" s="26"/>
      <c r="AD11" s="26"/>
      <c r="AE11" s="27"/>
      <c r="AF11" s="26"/>
      <c r="AG11" s="26"/>
      <c r="AH11" s="26"/>
      <c r="AI11" s="26"/>
      <c r="AJ11" s="26"/>
      <c r="AK11" s="26"/>
    </row>
    <row r="12" spans="1:37" s="10" customFormat="1" ht="25" customHeight="1" x14ac:dyDescent="0.25">
      <c r="A12" s="11">
        <v>9</v>
      </c>
      <c r="B12" s="12" t="str">
        <f t="shared" si="0"/>
        <v>1级-2级</v>
      </c>
      <c r="C12" s="12" t="s">
        <v>27</v>
      </c>
      <c r="D12" s="12" t="s">
        <v>28</v>
      </c>
      <c r="E12" s="12" t="s">
        <v>29</v>
      </c>
      <c r="F12" s="12" t="s">
        <v>47</v>
      </c>
      <c r="G12" s="14" t="s">
        <v>45</v>
      </c>
      <c r="H12" s="16"/>
      <c r="I12" s="15">
        <v>6525130.7000000002</v>
      </c>
      <c r="J12" s="16"/>
      <c r="K12" s="16"/>
      <c r="L12" s="17"/>
      <c r="M12" s="18"/>
      <c r="N12" s="18"/>
      <c r="O12" s="20"/>
      <c r="P12" s="21"/>
      <c r="Q12" s="21"/>
      <c r="R12" s="22"/>
      <c r="S12" s="21"/>
      <c r="T12" s="21"/>
      <c r="U12" s="22"/>
      <c r="V12" s="23"/>
      <c r="W12" s="23"/>
      <c r="X12" s="24"/>
      <c r="Y12" s="25">
        <f t="shared" si="1"/>
        <v>6525130.7000000002</v>
      </c>
      <c r="Z12" s="25">
        <f t="shared" si="2"/>
        <v>0</v>
      </c>
      <c r="AA12" s="26"/>
      <c r="AB12" s="26"/>
      <c r="AC12" s="26"/>
      <c r="AD12" s="26"/>
      <c r="AE12" s="27"/>
      <c r="AF12" s="26"/>
      <c r="AG12" s="26"/>
      <c r="AH12" s="26"/>
      <c r="AI12" s="26"/>
      <c r="AJ12" s="26"/>
      <c r="AK12" s="26"/>
    </row>
    <row r="13" spans="1:37" s="10" customFormat="1" ht="25" customHeight="1" x14ac:dyDescent="0.25">
      <c r="A13" s="11">
        <v>10</v>
      </c>
      <c r="B13" s="12" t="str">
        <f t="shared" si="0"/>
        <v>1级-2级</v>
      </c>
      <c r="C13" s="12" t="s">
        <v>27</v>
      </c>
      <c r="D13" s="12" t="s">
        <v>28</v>
      </c>
      <c r="E13" s="12" t="s">
        <v>29</v>
      </c>
      <c r="F13" s="12" t="s">
        <v>48</v>
      </c>
      <c r="G13" s="14" t="s">
        <v>45</v>
      </c>
      <c r="H13" s="16"/>
      <c r="I13" s="15">
        <v>1703634.65</v>
      </c>
      <c r="J13" s="16"/>
      <c r="K13" s="16"/>
      <c r="L13" s="17"/>
      <c r="M13" s="18"/>
      <c r="N13" s="18"/>
      <c r="O13" s="20"/>
      <c r="P13" s="21"/>
      <c r="Q13" s="21"/>
      <c r="R13" s="22"/>
      <c r="S13" s="21"/>
      <c r="T13" s="21"/>
      <c r="U13" s="22"/>
      <c r="V13" s="23"/>
      <c r="W13" s="23"/>
      <c r="X13" s="24"/>
      <c r="Y13" s="25">
        <f t="shared" si="1"/>
        <v>1703634.65</v>
      </c>
      <c r="Z13" s="25">
        <f t="shared" si="2"/>
        <v>0</v>
      </c>
      <c r="AA13" s="26"/>
      <c r="AB13" s="26"/>
      <c r="AC13" s="26"/>
      <c r="AD13" s="26"/>
      <c r="AE13" s="27"/>
      <c r="AF13" s="26"/>
      <c r="AG13" s="26"/>
      <c r="AH13" s="26"/>
      <c r="AI13" s="26"/>
      <c r="AJ13" s="26"/>
      <c r="AK13" s="26"/>
    </row>
    <row r="14" spans="1:37" s="10" customFormat="1" ht="25" customHeight="1" x14ac:dyDescent="0.25">
      <c r="A14" s="11">
        <v>11</v>
      </c>
      <c r="B14" s="12" t="str">
        <f t="shared" si="0"/>
        <v>1级-2级</v>
      </c>
      <c r="C14" s="12" t="s">
        <v>27</v>
      </c>
      <c r="D14" s="12" t="s">
        <v>28</v>
      </c>
      <c r="E14" s="12" t="s">
        <v>29</v>
      </c>
      <c r="F14" s="12" t="s">
        <v>49</v>
      </c>
      <c r="G14" s="14" t="s">
        <v>45</v>
      </c>
      <c r="H14" s="16"/>
      <c r="I14" s="15">
        <f>3742464.95+150000000</f>
        <v>153742464.94999999</v>
      </c>
      <c r="J14" s="16"/>
      <c r="K14" s="16"/>
      <c r="L14" s="17"/>
      <c r="M14" s="18"/>
      <c r="N14" s="18"/>
      <c r="O14" s="20"/>
      <c r="P14" s="21"/>
      <c r="Q14" s="21"/>
      <c r="R14" s="22"/>
      <c r="S14" s="21"/>
      <c r="T14" s="21"/>
      <c r="U14" s="22"/>
      <c r="V14" s="23"/>
      <c r="W14" s="23"/>
      <c r="X14" s="24"/>
      <c r="Y14" s="25">
        <f t="shared" si="1"/>
        <v>153742464.94999999</v>
      </c>
      <c r="Z14" s="25">
        <f t="shared" si="2"/>
        <v>0</v>
      </c>
      <c r="AA14" s="26"/>
      <c r="AB14" s="26"/>
      <c r="AC14" s="26"/>
      <c r="AD14" s="26"/>
      <c r="AE14" s="27"/>
      <c r="AF14" s="26"/>
      <c r="AG14" s="26"/>
      <c r="AH14" s="26"/>
      <c r="AI14" s="26"/>
      <c r="AJ14" s="26"/>
      <c r="AK14" s="26"/>
    </row>
    <row r="15" spans="1:37" s="10" customFormat="1" ht="25" customHeight="1" x14ac:dyDescent="0.25">
      <c r="A15" s="11">
        <v>12</v>
      </c>
      <c r="B15" s="12" t="str">
        <f t="shared" si="0"/>
        <v>1级-2级</v>
      </c>
      <c r="C15" s="12" t="s">
        <v>27</v>
      </c>
      <c r="D15" s="12" t="s">
        <v>28</v>
      </c>
      <c r="E15" s="12" t="s">
        <v>29</v>
      </c>
      <c r="F15" s="12" t="s">
        <v>50</v>
      </c>
      <c r="G15" s="14" t="s">
        <v>45</v>
      </c>
      <c r="H15" s="16"/>
      <c r="I15" s="15">
        <v>10329040.84</v>
      </c>
      <c r="J15" s="16"/>
      <c r="K15" s="16"/>
      <c r="L15" s="17"/>
      <c r="M15" s="18"/>
      <c r="N15" s="18"/>
      <c r="O15" s="20"/>
      <c r="P15" s="21"/>
      <c r="Q15" s="21"/>
      <c r="R15" s="22"/>
      <c r="S15" s="21"/>
      <c r="T15" s="21"/>
      <c r="U15" s="22"/>
      <c r="V15" s="23"/>
      <c r="W15" s="23"/>
      <c r="X15" s="24"/>
      <c r="Y15" s="25">
        <f t="shared" si="1"/>
        <v>10329040.84</v>
      </c>
      <c r="Z15" s="25">
        <f t="shared" si="2"/>
        <v>0</v>
      </c>
      <c r="AA15" s="26"/>
      <c r="AB15" s="26"/>
      <c r="AC15" s="26"/>
      <c r="AD15" s="26"/>
      <c r="AE15" s="27"/>
      <c r="AF15" s="26"/>
      <c r="AG15" s="26"/>
      <c r="AH15" s="26"/>
      <c r="AI15" s="26"/>
      <c r="AJ15" s="26"/>
      <c r="AK15" s="26"/>
    </row>
    <row r="16" spans="1:37" s="10" customFormat="1" ht="25" customHeight="1" x14ac:dyDescent="0.25">
      <c r="A16" s="11">
        <v>13</v>
      </c>
      <c r="B16" s="12" t="str">
        <f t="shared" si="0"/>
        <v>1级-2级</v>
      </c>
      <c r="C16" s="12" t="s">
        <v>27</v>
      </c>
      <c r="D16" s="12" t="s">
        <v>28</v>
      </c>
      <c r="E16" s="12" t="s">
        <v>29</v>
      </c>
      <c r="F16" s="12" t="s">
        <v>51</v>
      </c>
      <c r="G16" s="14" t="s">
        <v>45</v>
      </c>
      <c r="H16" s="16"/>
      <c r="I16" s="15">
        <v>7516447.8300000001</v>
      </c>
      <c r="J16" s="16"/>
      <c r="K16" s="16"/>
      <c r="L16" s="17"/>
      <c r="M16" s="18"/>
      <c r="N16" s="18"/>
      <c r="O16" s="20"/>
      <c r="P16" s="21"/>
      <c r="Q16" s="21"/>
      <c r="R16" s="22"/>
      <c r="S16" s="21"/>
      <c r="T16" s="21"/>
      <c r="U16" s="22"/>
      <c r="V16" s="23"/>
      <c r="W16" s="23"/>
      <c r="X16" s="24"/>
      <c r="Y16" s="25">
        <f t="shared" si="1"/>
        <v>7516447.8300000001</v>
      </c>
      <c r="Z16" s="25">
        <f t="shared" si="2"/>
        <v>0</v>
      </c>
      <c r="AA16" s="26"/>
      <c r="AB16" s="26"/>
      <c r="AC16" s="26"/>
      <c r="AD16" s="26"/>
      <c r="AE16" s="27"/>
      <c r="AF16" s="26"/>
      <c r="AG16" s="26"/>
      <c r="AH16" s="26"/>
      <c r="AI16" s="26"/>
      <c r="AJ16" s="26"/>
      <c r="AK16" s="26"/>
    </row>
    <row r="17" spans="1:37" s="10" customFormat="1" ht="25" customHeight="1" x14ac:dyDescent="0.25">
      <c r="A17" s="11">
        <v>14</v>
      </c>
      <c r="B17" s="12" t="str">
        <f t="shared" si="0"/>
        <v>1级-2级</v>
      </c>
      <c r="C17" s="12" t="s">
        <v>27</v>
      </c>
      <c r="D17" s="12" t="s">
        <v>28</v>
      </c>
      <c r="E17" s="12" t="s">
        <v>29</v>
      </c>
      <c r="F17" s="12" t="s">
        <v>52</v>
      </c>
      <c r="G17" s="14" t="s">
        <v>45</v>
      </c>
      <c r="H17" s="16"/>
      <c r="I17" s="15">
        <v>640463.82999999996</v>
      </c>
      <c r="J17" s="16"/>
      <c r="K17" s="16"/>
      <c r="L17" s="17"/>
      <c r="M17" s="18"/>
      <c r="N17" s="19"/>
      <c r="O17" s="20"/>
      <c r="P17" s="21"/>
      <c r="Q17" s="21"/>
      <c r="R17" s="22"/>
      <c r="S17" s="21"/>
      <c r="T17" s="21"/>
      <c r="U17" s="22"/>
      <c r="V17" s="23"/>
      <c r="W17" s="23"/>
      <c r="X17" s="24"/>
      <c r="Y17" s="25">
        <f t="shared" si="1"/>
        <v>640463.82999999996</v>
      </c>
      <c r="Z17" s="25">
        <f t="shared" si="2"/>
        <v>0</v>
      </c>
      <c r="AA17" s="26"/>
      <c r="AB17" s="26"/>
      <c r="AC17" s="26"/>
      <c r="AD17" s="26"/>
      <c r="AE17" s="27"/>
      <c r="AF17" s="26"/>
      <c r="AG17" s="26"/>
      <c r="AH17" s="26"/>
      <c r="AI17" s="26"/>
      <c r="AJ17" s="26"/>
      <c r="AK17" s="26"/>
    </row>
    <row r="18" spans="1:37" s="10" customFormat="1" ht="25" customHeight="1" x14ac:dyDescent="0.25">
      <c r="A18" s="11">
        <v>15</v>
      </c>
      <c r="B18" s="12" t="str">
        <f t="shared" si="0"/>
        <v>1级-2级</v>
      </c>
      <c r="C18" s="12" t="s">
        <v>27</v>
      </c>
      <c r="D18" s="12" t="s">
        <v>28</v>
      </c>
      <c r="E18" s="12" t="s">
        <v>29</v>
      </c>
      <c r="F18" s="12" t="s">
        <v>53</v>
      </c>
      <c r="G18" s="14" t="s">
        <v>45</v>
      </c>
      <c r="H18" s="16"/>
      <c r="I18" s="15">
        <v>478391.66</v>
      </c>
      <c r="J18" s="16"/>
      <c r="K18" s="16"/>
      <c r="L18" s="17"/>
      <c r="M18" s="18"/>
      <c r="N18" s="19"/>
      <c r="O18" s="20"/>
      <c r="P18" s="21"/>
      <c r="Q18" s="21"/>
      <c r="R18" s="22"/>
      <c r="S18" s="21"/>
      <c r="T18" s="21"/>
      <c r="U18" s="22"/>
      <c r="V18" s="23"/>
      <c r="W18" s="23"/>
      <c r="X18" s="24"/>
      <c r="Y18" s="25">
        <f t="shared" si="1"/>
        <v>478391.66</v>
      </c>
      <c r="Z18" s="25">
        <f t="shared" si="2"/>
        <v>0</v>
      </c>
      <c r="AA18" s="26"/>
      <c r="AB18" s="26"/>
      <c r="AC18" s="26"/>
      <c r="AD18" s="26"/>
      <c r="AE18" s="27"/>
      <c r="AF18" s="26"/>
      <c r="AG18" s="26"/>
      <c r="AH18" s="26"/>
      <c r="AI18" s="26"/>
      <c r="AJ18" s="26"/>
      <c r="AK18" s="26"/>
    </row>
    <row r="19" spans="1:37" s="10" customFormat="1" ht="25" customHeight="1" x14ac:dyDescent="0.25">
      <c r="A19" s="11">
        <v>16</v>
      </c>
      <c r="B19" s="12" t="str">
        <f t="shared" si="0"/>
        <v>1级-2级</v>
      </c>
      <c r="C19" s="12" t="s">
        <v>27</v>
      </c>
      <c r="D19" s="12" t="s">
        <v>28</v>
      </c>
      <c r="E19" s="12" t="s">
        <v>29</v>
      </c>
      <c r="F19" s="12" t="s">
        <v>54</v>
      </c>
      <c r="G19" s="14" t="s">
        <v>45</v>
      </c>
      <c r="H19" s="16"/>
      <c r="I19" s="15">
        <f>303580.26+2576207.4</f>
        <v>2879787.66</v>
      </c>
      <c r="J19" s="16"/>
      <c r="K19" s="16"/>
      <c r="L19" s="17"/>
      <c r="M19" s="18"/>
      <c r="N19" s="18"/>
      <c r="O19" s="20"/>
      <c r="P19" s="21"/>
      <c r="Q19" s="21"/>
      <c r="R19" s="22"/>
      <c r="S19" s="21"/>
      <c r="T19" s="21"/>
      <c r="U19" s="22"/>
      <c r="V19" s="23"/>
      <c r="W19" s="23"/>
      <c r="X19" s="24"/>
      <c r="Y19" s="25">
        <f t="shared" si="1"/>
        <v>2879787.66</v>
      </c>
      <c r="Z19" s="25">
        <f t="shared" si="2"/>
        <v>0</v>
      </c>
      <c r="AA19" s="26"/>
      <c r="AB19" s="26"/>
      <c r="AC19" s="26"/>
      <c r="AD19" s="26"/>
      <c r="AE19" s="27"/>
      <c r="AF19" s="26"/>
      <c r="AG19" s="26"/>
      <c r="AH19" s="26"/>
      <c r="AI19" s="26"/>
      <c r="AJ19" s="26"/>
      <c r="AK19" s="26"/>
    </row>
    <row r="20" spans="1:37" s="10" customFormat="1" ht="25" customHeight="1" x14ac:dyDescent="0.25">
      <c r="A20" s="11">
        <v>17</v>
      </c>
      <c r="B20" s="12" t="str">
        <f t="shared" si="0"/>
        <v>1级-2级</v>
      </c>
      <c r="C20" s="12" t="s">
        <v>27</v>
      </c>
      <c r="D20" s="12" t="s">
        <v>28</v>
      </c>
      <c r="E20" s="12" t="s">
        <v>29</v>
      </c>
      <c r="F20" s="12" t="s">
        <v>55</v>
      </c>
      <c r="G20" s="14" t="s">
        <v>45</v>
      </c>
      <c r="H20" s="16"/>
      <c r="I20" s="15">
        <v>10700447.810000001</v>
      </c>
      <c r="J20" s="16"/>
      <c r="K20" s="16"/>
      <c r="L20" s="17"/>
      <c r="M20" s="18"/>
      <c r="N20" s="18"/>
      <c r="O20" s="20"/>
      <c r="P20" s="21"/>
      <c r="Q20" s="21"/>
      <c r="R20" s="22"/>
      <c r="S20" s="21"/>
      <c r="T20" s="21"/>
      <c r="U20" s="22"/>
      <c r="V20" s="23"/>
      <c r="W20" s="23"/>
      <c r="X20" s="24"/>
      <c r="Y20" s="25">
        <f t="shared" si="1"/>
        <v>10700447.810000001</v>
      </c>
      <c r="Z20" s="25">
        <f t="shared" si="2"/>
        <v>0</v>
      </c>
      <c r="AA20" s="26"/>
      <c r="AB20" s="26"/>
      <c r="AC20" s="26"/>
      <c r="AD20" s="26"/>
      <c r="AE20" s="27"/>
      <c r="AF20" s="26"/>
      <c r="AG20" s="26"/>
      <c r="AH20" s="26"/>
      <c r="AI20" s="26"/>
      <c r="AJ20" s="26"/>
      <c r="AK20" s="26"/>
    </row>
    <row r="21" spans="1:37" s="10" customFormat="1" ht="25" customHeight="1" x14ac:dyDescent="0.25">
      <c r="A21" s="11">
        <v>18</v>
      </c>
      <c r="B21" s="12" t="str">
        <f t="shared" si="0"/>
        <v>1级-2级</v>
      </c>
      <c r="C21" s="12" t="s">
        <v>27</v>
      </c>
      <c r="D21" s="12" t="s">
        <v>28</v>
      </c>
      <c r="E21" s="12" t="s">
        <v>29</v>
      </c>
      <c r="F21" s="12" t="s">
        <v>56</v>
      </c>
      <c r="G21" s="14" t="s">
        <v>45</v>
      </c>
      <c r="H21" s="16"/>
      <c r="I21" s="15">
        <v>1750000</v>
      </c>
      <c r="J21" s="16"/>
      <c r="K21" s="16"/>
      <c r="L21" s="17"/>
      <c r="M21" s="18"/>
      <c r="N21" s="18"/>
      <c r="O21" s="20"/>
      <c r="P21" s="21"/>
      <c r="Q21" s="21"/>
      <c r="R21" s="22"/>
      <c r="S21" s="21"/>
      <c r="T21" s="21"/>
      <c r="U21" s="22"/>
      <c r="V21" s="23"/>
      <c r="W21" s="23"/>
      <c r="X21" s="24"/>
      <c r="Y21" s="25">
        <f t="shared" si="1"/>
        <v>1750000</v>
      </c>
      <c r="Z21" s="25">
        <f t="shared" si="2"/>
        <v>0</v>
      </c>
      <c r="AA21" s="26"/>
      <c r="AB21" s="26"/>
      <c r="AC21" s="26"/>
      <c r="AD21" s="26"/>
      <c r="AE21" s="27"/>
      <c r="AF21" s="26"/>
      <c r="AG21" s="26"/>
      <c r="AH21" s="26"/>
      <c r="AI21" s="26"/>
      <c r="AJ21" s="26"/>
      <c r="AK21" s="26"/>
    </row>
    <row r="22" spans="1:37" s="10" customFormat="1" ht="25" customHeight="1" x14ac:dyDescent="0.25">
      <c r="A22" s="11">
        <v>19</v>
      </c>
      <c r="B22" s="12" t="str">
        <f t="shared" si="0"/>
        <v>1级-2级</v>
      </c>
      <c r="C22" s="12" t="s">
        <v>27</v>
      </c>
      <c r="D22" s="12" t="s">
        <v>28</v>
      </c>
      <c r="E22" s="12" t="s">
        <v>29</v>
      </c>
      <c r="F22" s="12" t="s">
        <v>57</v>
      </c>
      <c r="G22" s="14" t="s">
        <v>45</v>
      </c>
      <c r="H22" s="16"/>
      <c r="I22" s="15">
        <v>-9956995.0500000007</v>
      </c>
      <c r="J22" s="16"/>
      <c r="K22" s="16"/>
      <c r="L22" s="17"/>
      <c r="M22" s="18"/>
      <c r="N22" s="18"/>
      <c r="O22" s="20"/>
      <c r="P22" s="21"/>
      <c r="Q22" s="21"/>
      <c r="R22" s="22"/>
      <c r="S22" s="21"/>
      <c r="T22" s="21"/>
      <c r="U22" s="22"/>
      <c r="V22" s="23"/>
      <c r="W22" s="23"/>
      <c r="X22" s="24"/>
      <c r="Y22" s="25">
        <f t="shared" si="1"/>
        <v>-9956995.0500000007</v>
      </c>
      <c r="Z22" s="25">
        <f t="shared" si="2"/>
        <v>0</v>
      </c>
      <c r="AA22" s="26"/>
      <c r="AB22" s="26"/>
      <c r="AC22" s="26"/>
      <c r="AD22" s="26"/>
      <c r="AE22" s="27"/>
      <c r="AF22" s="26"/>
      <c r="AG22" s="26"/>
      <c r="AH22" s="26"/>
      <c r="AI22" s="26"/>
      <c r="AJ22" s="26"/>
      <c r="AK22" s="26"/>
    </row>
    <row r="23" spans="1:37" s="10" customFormat="1" ht="25" customHeight="1" x14ac:dyDescent="0.25">
      <c r="A23" s="11">
        <v>20</v>
      </c>
      <c r="B23" s="12" t="str">
        <f t="shared" si="0"/>
        <v>1级-4级</v>
      </c>
      <c r="C23" s="12" t="s">
        <v>27</v>
      </c>
      <c r="D23" s="12" t="s">
        <v>28</v>
      </c>
      <c r="E23" s="12" t="s">
        <v>37</v>
      </c>
      <c r="F23" s="12" t="s">
        <v>42</v>
      </c>
      <c r="G23" s="14"/>
      <c r="H23" s="14"/>
      <c r="I23" s="15"/>
      <c r="J23" s="16" t="s">
        <v>58</v>
      </c>
      <c r="K23" s="16" t="s">
        <v>59</v>
      </c>
      <c r="L23" s="17">
        <v>6913642.8099999996</v>
      </c>
      <c r="M23" s="18"/>
      <c r="N23" s="18"/>
      <c r="O23" s="20"/>
      <c r="P23" s="21"/>
      <c r="Q23" s="21"/>
      <c r="R23" s="22"/>
      <c r="S23" s="21"/>
      <c r="T23" s="21"/>
      <c r="U23" s="22"/>
      <c r="V23" s="23"/>
      <c r="W23" s="23"/>
      <c r="X23" s="24"/>
      <c r="Y23" s="25">
        <f t="shared" si="1"/>
        <v>0</v>
      </c>
      <c r="Z23" s="25">
        <f t="shared" si="2"/>
        <v>6913642.8099999996</v>
      </c>
      <c r="AA23" s="26"/>
      <c r="AB23" s="26"/>
      <c r="AC23" s="26"/>
      <c r="AD23" s="26"/>
      <c r="AE23" s="27"/>
      <c r="AF23" s="26"/>
      <c r="AG23" s="26"/>
      <c r="AH23" s="26"/>
      <c r="AI23" s="26"/>
      <c r="AJ23" s="26"/>
      <c r="AK23" s="26"/>
    </row>
    <row r="24" spans="1:37" s="10" customFormat="1" ht="25" customHeight="1" x14ac:dyDescent="0.25">
      <c r="A24" s="11">
        <v>21</v>
      </c>
      <c r="B24" s="12" t="str">
        <f t="shared" si="0"/>
        <v>1级-2级</v>
      </c>
      <c r="C24" s="12" t="s">
        <v>27</v>
      </c>
      <c r="D24" s="12" t="s">
        <v>28</v>
      </c>
      <c r="E24" s="12" t="s">
        <v>29</v>
      </c>
      <c r="F24" s="12" t="s">
        <v>46</v>
      </c>
      <c r="G24" s="14"/>
      <c r="H24" s="16"/>
      <c r="I24" s="15"/>
      <c r="J24" s="14" t="s">
        <v>60</v>
      </c>
      <c r="K24" s="14" t="s">
        <v>32</v>
      </c>
      <c r="L24" s="17">
        <v>865208.33</v>
      </c>
      <c r="M24" s="18"/>
      <c r="N24" s="18"/>
      <c r="O24" s="20"/>
      <c r="P24" s="21"/>
      <c r="Q24" s="21"/>
      <c r="R24" s="22"/>
      <c r="S24" s="21"/>
      <c r="T24" s="21"/>
      <c r="U24" s="22"/>
      <c r="V24" s="23"/>
      <c r="W24" s="23"/>
      <c r="X24" s="24"/>
      <c r="Y24" s="25">
        <f t="shared" si="1"/>
        <v>0</v>
      </c>
      <c r="Z24" s="25">
        <f t="shared" si="2"/>
        <v>865208.33</v>
      </c>
      <c r="AA24" s="26"/>
      <c r="AB24" s="26"/>
      <c r="AC24" s="26"/>
      <c r="AD24" s="26"/>
      <c r="AE24" s="27"/>
      <c r="AF24" s="26"/>
      <c r="AG24" s="26"/>
      <c r="AH24" s="26"/>
      <c r="AI24" s="26"/>
      <c r="AJ24" s="26"/>
      <c r="AK24" s="26"/>
    </row>
    <row r="25" spans="1:37" s="10" customFormat="1" ht="25" customHeight="1" x14ac:dyDescent="0.25">
      <c r="A25" s="11">
        <v>22</v>
      </c>
      <c r="B25" s="12" t="str">
        <f t="shared" si="0"/>
        <v>1级-2级</v>
      </c>
      <c r="C25" s="12" t="s">
        <v>27</v>
      </c>
      <c r="D25" s="12" t="s">
        <v>28</v>
      </c>
      <c r="E25" s="12" t="s">
        <v>29</v>
      </c>
      <c r="F25" s="12" t="s">
        <v>53</v>
      </c>
      <c r="G25" s="14"/>
      <c r="H25" s="16"/>
      <c r="I25" s="15"/>
      <c r="J25" s="14" t="s">
        <v>60</v>
      </c>
      <c r="K25" s="14" t="s">
        <v>32</v>
      </c>
      <c r="L25" s="17">
        <v>1050000</v>
      </c>
      <c r="M25" s="18"/>
      <c r="N25" s="18"/>
      <c r="O25" s="20"/>
      <c r="P25" s="21"/>
      <c r="Q25" s="21"/>
      <c r="R25" s="22"/>
      <c r="S25" s="21"/>
      <c r="T25" s="21"/>
      <c r="U25" s="22"/>
      <c r="V25" s="23"/>
      <c r="W25" s="23"/>
      <c r="X25" s="24"/>
      <c r="Y25" s="25">
        <f t="shared" si="1"/>
        <v>0</v>
      </c>
      <c r="Z25" s="25">
        <f t="shared" si="2"/>
        <v>1050000</v>
      </c>
      <c r="AA25" s="26"/>
      <c r="AB25" s="26"/>
      <c r="AC25" s="26"/>
      <c r="AD25" s="26"/>
      <c r="AE25" s="27"/>
      <c r="AF25" s="26"/>
      <c r="AG25" s="26"/>
      <c r="AH25" s="26"/>
      <c r="AI25" s="26"/>
      <c r="AJ25" s="26"/>
      <c r="AK25" s="26"/>
    </row>
    <row r="26" spans="1:37" s="10" customFormat="1" ht="25" customHeight="1" x14ac:dyDescent="0.25">
      <c r="A26" s="11">
        <v>23</v>
      </c>
      <c r="B26" s="12" t="str">
        <f t="shared" si="0"/>
        <v>1级-2级</v>
      </c>
      <c r="C26" s="12" t="s">
        <v>27</v>
      </c>
      <c r="D26" s="12" t="s">
        <v>28</v>
      </c>
      <c r="E26" s="12" t="s">
        <v>29</v>
      </c>
      <c r="F26" s="12" t="s">
        <v>61</v>
      </c>
      <c r="G26" s="14"/>
      <c r="H26" s="16"/>
      <c r="I26" s="15"/>
      <c r="J26" s="14" t="s">
        <v>60</v>
      </c>
      <c r="K26" s="14" t="s">
        <v>32</v>
      </c>
      <c r="L26" s="17">
        <v>150000</v>
      </c>
      <c r="M26" s="18"/>
      <c r="N26" s="18"/>
      <c r="O26" s="20"/>
      <c r="P26" s="21"/>
      <c r="Q26" s="21"/>
      <c r="R26" s="22"/>
      <c r="S26" s="21"/>
      <c r="T26" s="21"/>
      <c r="U26" s="22"/>
      <c r="V26" s="23"/>
      <c r="W26" s="23"/>
      <c r="X26" s="24"/>
      <c r="Y26" s="25">
        <f t="shared" si="1"/>
        <v>0</v>
      </c>
      <c r="Z26" s="25">
        <f t="shared" si="2"/>
        <v>150000</v>
      </c>
      <c r="AA26" s="26"/>
      <c r="AB26" s="26"/>
      <c r="AC26" s="26"/>
      <c r="AD26" s="26"/>
      <c r="AE26" s="27"/>
      <c r="AF26" s="26"/>
      <c r="AG26" s="26"/>
      <c r="AH26" s="26"/>
      <c r="AI26" s="26"/>
      <c r="AJ26" s="26"/>
      <c r="AK26" s="26"/>
    </row>
    <row r="27" spans="1:37" s="10" customFormat="1" ht="25" customHeight="1" x14ac:dyDescent="0.25">
      <c r="A27" s="11">
        <v>24</v>
      </c>
      <c r="B27" s="12" t="str">
        <f t="shared" si="0"/>
        <v>1级-2级</v>
      </c>
      <c r="C27" s="12" t="s">
        <v>27</v>
      </c>
      <c r="D27" s="12" t="s">
        <v>28</v>
      </c>
      <c r="E27" s="12" t="s">
        <v>29</v>
      </c>
      <c r="F27" s="12" t="s">
        <v>44</v>
      </c>
      <c r="G27" s="16"/>
      <c r="H27" s="16"/>
      <c r="I27" s="15"/>
      <c r="J27" s="14" t="s">
        <v>60</v>
      </c>
      <c r="K27" s="14" t="s">
        <v>32</v>
      </c>
      <c r="L27" s="17">
        <v>1146250</v>
      </c>
      <c r="M27" s="18"/>
      <c r="N27" s="18"/>
      <c r="O27" s="20"/>
      <c r="P27" s="21"/>
      <c r="Q27" s="21"/>
      <c r="R27" s="22"/>
      <c r="S27" s="21"/>
      <c r="T27" s="21"/>
      <c r="U27" s="22"/>
      <c r="V27" s="23"/>
      <c r="W27" s="23"/>
      <c r="X27" s="24"/>
      <c r="Y27" s="25">
        <f t="shared" si="1"/>
        <v>0</v>
      </c>
      <c r="Z27" s="25">
        <f t="shared" si="2"/>
        <v>1146250</v>
      </c>
      <c r="AA27" s="26"/>
      <c r="AB27" s="26"/>
      <c r="AC27" s="26"/>
      <c r="AD27" s="26"/>
      <c r="AE27" s="27"/>
      <c r="AF27" s="26"/>
      <c r="AG27" s="26"/>
      <c r="AH27" s="26"/>
      <c r="AI27" s="26"/>
      <c r="AJ27" s="26"/>
      <c r="AK27" s="26"/>
    </row>
    <row r="28" spans="1:37" s="10" customFormat="1" ht="25" customHeight="1" x14ac:dyDescent="0.25">
      <c r="A28" s="11">
        <v>25</v>
      </c>
      <c r="B28" s="12" t="str">
        <f t="shared" si="0"/>
        <v>1级-3级</v>
      </c>
      <c r="C28" s="12" t="s">
        <v>27</v>
      </c>
      <c r="D28" s="12" t="s">
        <v>28</v>
      </c>
      <c r="E28" s="12" t="s">
        <v>33</v>
      </c>
      <c r="F28" s="12" t="s">
        <v>34</v>
      </c>
      <c r="G28" s="16"/>
      <c r="H28" s="16"/>
      <c r="I28" s="15"/>
      <c r="J28" s="14" t="s">
        <v>60</v>
      </c>
      <c r="K28" s="14" t="s">
        <v>32</v>
      </c>
      <c r="L28" s="17">
        <v>98333.33</v>
      </c>
      <c r="M28" s="18"/>
      <c r="N28" s="19"/>
      <c r="O28" s="20"/>
      <c r="P28" s="21"/>
      <c r="Q28" s="21"/>
      <c r="R28" s="22"/>
      <c r="S28" s="21"/>
      <c r="T28" s="21"/>
      <c r="U28" s="22"/>
      <c r="V28" s="23"/>
      <c r="W28" s="23"/>
      <c r="X28" s="24"/>
      <c r="Y28" s="25">
        <f t="shared" si="1"/>
        <v>0</v>
      </c>
      <c r="Z28" s="25">
        <f t="shared" si="2"/>
        <v>98333.33</v>
      </c>
      <c r="AA28" s="26"/>
      <c r="AB28" s="26"/>
      <c r="AC28" s="26"/>
      <c r="AD28" s="26"/>
      <c r="AE28" s="27"/>
      <c r="AF28" s="26"/>
      <c r="AG28" s="26"/>
      <c r="AH28" s="26"/>
      <c r="AI28" s="26"/>
      <c r="AJ28" s="26"/>
      <c r="AK28" s="26"/>
    </row>
    <row r="29" spans="1:37" s="10" customFormat="1" ht="25" customHeight="1" x14ac:dyDescent="0.25">
      <c r="A29" s="11">
        <v>26</v>
      </c>
      <c r="B29" s="12" t="str">
        <f t="shared" si="0"/>
        <v>1级-2级</v>
      </c>
      <c r="C29" s="12" t="s">
        <v>27</v>
      </c>
      <c r="D29" s="12" t="s">
        <v>28</v>
      </c>
      <c r="E29" s="12" t="s">
        <v>29</v>
      </c>
      <c r="F29" s="12" t="s">
        <v>62</v>
      </c>
      <c r="G29" s="16"/>
      <c r="H29" s="16"/>
      <c r="I29" s="15"/>
      <c r="J29" s="14" t="s">
        <v>60</v>
      </c>
      <c r="K29" s="14" t="s">
        <v>32</v>
      </c>
      <c r="L29" s="17">
        <v>195000</v>
      </c>
      <c r="M29" s="18"/>
      <c r="N29" s="19"/>
      <c r="O29" s="20"/>
      <c r="P29" s="21"/>
      <c r="Q29" s="21"/>
      <c r="R29" s="22"/>
      <c r="S29" s="21"/>
      <c r="T29" s="21"/>
      <c r="U29" s="22"/>
      <c r="V29" s="23"/>
      <c r="W29" s="23"/>
      <c r="X29" s="24"/>
      <c r="Y29" s="25">
        <f t="shared" si="1"/>
        <v>0</v>
      </c>
      <c r="Z29" s="25">
        <f t="shared" si="2"/>
        <v>195000</v>
      </c>
      <c r="AA29" s="26"/>
      <c r="AB29" s="26"/>
      <c r="AC29" s="26"/>
      <c r="AD29" s="26"/>
      <c r="AE29" s="27"/>
      <c r="AF29" s="26"/>
      <c r="AG29" s="26"/>
      <c r="AH29" s="26"/>
      <c r="AI29" s="26"/>
      <c r="AJ29" s="26"/>
      <c r="AK29" s="26"/>
    </row>
    <row r="30" spans="1:37" s="10" customFormat="1" ht="25" customHeight="1" x14ac:dyDescent="0.25">
      <c r="A30" s="11">
        <v>27</v>
      </c>
      <c r="B30" s="12" t="str">
        <f t="shared" si="0"/>
        <v>1级-2级</v>
      </c>
      <c r="C30" s="12" t="s">
        <v>27</v>
      </c>
      <c r="D30" s="12" t="s">
        <v>28</v>
      </c>
      <c r="E30" s="12" t="s">
        <v>29</v>
      </c>
      <c r="F30" s="12" t="s">
        <v>63</v>
      </c>
      <c r="G30" s="16"/>
      <c r="H30" s="16"/>
      <c r="I30" s="15"/>
      <c r="J30" s="14" t="s">
        <v>60</v>
      </c>
      <c r="K30" s="14" t="s">
        <v>32</v>
      </c>
      <c r="L30" s="17">
        <v>450000</v>
      </c>
      <c r="M30" s="18"/>
      <c r="N30" s="18"/>
      <c r="O30" s="20"/>
      <c r="P30" s="21"/>
      <c r="Q30" s="21"/>
      <c r="R30" s="22"/>
      <c r="S30" s="21"/>
      <c r="T30" s="21"/>
      <c r="U30" s="22"/>
      <c r="V30" s="23"/>
      <c r="W30" s="23"/>
      <c r="X30" s="24"/>
      <c r="Y30" s="25">
        <f t="shared" si="1"/>
        <v>0</v>
      </c>
      <c r="Z30" s="25">
        <f t="shared" si="2"/>
        <v>450000</v>
      </c>
      <c r="AA30" s="26"/>
      <c r="AB30" s="26"/>
      <c r="AC30" s="26"/>
      <c r="AD30" s="26"/>
      <c r="AE30" s="27"/>
      <c r="AF30" s="26"/>
      <c r="AG30" s="26"/>
      <c r="AH30" s="26"/>
      <c r="AI30" s="26"/>
      <c r="AJ30" s="26"/>
      <c r="AK30" s="26"/>
    </row>
    <row r="31" spans="1:37" s="10" customFormat="1" ht="25" customHeight="1" x14ac:dyDescent="0.25">
      <c r="A31" s="11">
        <v>28</v>
      </c>
      <c r="B31" s="12" t="str">
        <f t="shared" si="0"/>
        <v>1级-2级</v>
      </c>
      <c r="C31" s="12" t="s">
        <v>27</v>
      </c>
      <c r="D31" s="12" t="s">
        <v>28</v>
      </c>
      <c r="E31" s="12" t="s">
        <v>29</v>
      </c>
      <c r="F31" s="12" t="s">
        <v>64</v>
      </c>
      <c r="G31" s="16"/>
      <c r="H31" s="16"/>
      <c r="I31" s="15"/>
      <c r="J31" s="14" t="s">
        <v>60</v>
      </c>
      <c r="K31" s="14" t="s">
        <v>32</v>
      </c>
      <c r="L31" s="17">
        <v>150000</v>
      </c>
      <c r="M31" s="18"/>
      <c r="N31" s="18"/>
      <c r="O31" s="20"/>
      <c r="P31" s="21"/>
      <c r="Q31" s="21"/>
      <c r="R31" s="22"/>
      <c r="S31" s="21"/>
      <c r="T31" s="21"/>
      <c r="U31" s="22"/>
      <c r="V31" s="23"/>
      <c r="W31" s="23"/>
      <c r="X31" s="24"/>
      <c r="Y31" s="25">
        <f t="shared" si="1"/>
        <v>0</v>
      </c>
      <c r="Z31" s="25">
        <f t="shared" si="2"/>
        <v>150000</v>
      </c>
      <c r="AA31" s="26"/>
      <c r="AB31" s="26"/>
      <c r="AC31" s="26"/>
      <c r="AD31" s="26"/>
      <c r="AE31" s="27"/>
      <c r="AF31" s="26"/>
      <c r="AG31" s="26"/>
      <c r="AH31" s="26"/>
      <c r="AI31" s="26"/>
      <c r="AJ31" s="26"/>
      <c r="AK31" s="26"/>
    </row>
    <row r="32" spans="1:37" s="10" customFormat="1" ht="25" customHeight="1" x14ac:dyDescent="0.25">
      <c r="A32" s="11">
        <v>29</v>
      </c>
      <c r="B32" s="12" t="str">
        <f t="shared" si="0"/>
        <v>1级-2级</v>
      </c>
      <c r="C32" s="12" t="s">
        <v>27</v>
      </c>
      <c r="D32" s="12" t="s">
        <v>28</v>
      </c>
      <c r="E32" s="12" t="s">
        <v>29</v>
      </c>
      <c r="F32" s="12" t="s">
        <v>48</v>
      </c>
      <c r="G32" s="16"/>
      <c r="H32" s="16"/>
      <c r="I32" s="15"/>
      <c r="J32" s="14" t="s">
        <v>60</v>
      </c>
      <c r="K32" s="14" t="s">
        <v>32</v>
      </c>
      <c r="L32" s="17">
        <v>1380000</v>
      </c>
      <c r="M32" s="18"/>
      <c r="N32" s="18"/>
      <c r="O32" s="20"/>
      <c r="P32" s="21"/>
      <c r="Q32" s="21"/>
      <c r="R32" s="22"/>
      <c r="S32" s="21"/>
      <c r="T32" s="21"/>
      <c r="U32" s="22"/>
      <c r="V32" s="23"/>
      <c r="W32" s="23"/>
      <c r="X32" s="24"/>
      <c r="Y32" s="25">
        <f t="shared" si="1"/>
        <v>0</v>
      </c>
      <c r="Z32" s="25">
        <f t="shared" si="2"/>
        <v>1380000</v>
      </c>
      <c r="AA32" s="26"/>
      <c r="AB32" s="26"/>
      <c r="AC32" s="26"/>
      <c r="AD32" s="26"/>
      <c r="AE32" s="27"/>
      <c r="AF32" s="26"/>
      <c r="AG32" s="26"/>
      <c r="AH32" s="26"/>
      <c r="AI32" s="26"/>
      <c r="AJ32" s="26"/>
      <c r="AK32" s="26"/>
    </row>
    <row r="33" spans="1:37" s="10" customFormat="1" ht="25" customHeight="1" x14ac:dyDescent="0.25">
      <c r="A33" s="11">
        <v>30</v>
      </c>
      <c r="B33" s="12" t="str">
        <f t="shared" si="0"/>
        <v>1级-2级</v>
      </c>
      <c r="C33" s="12" t="s">
        <v>27</v>
      </c>
      <c r="D33" s="12" t="s">
        <v>28</v>
      </c>
      <c r="E33" s="12" t="s">
        <v>29</v>
      </c>
      <c r="F33" s="12" t="s">
        <v>52</v>
      </c>
      <c r="G33" s="16"/>
      <c r="H33" s="16"/>
      <c r="I33" s="15"/>
      <c r="J33" s="14" t="s">
        <v>60</v>
      </c>
      <c r="K33" s="14" t="s">
        <v>32</v>
      </c>
      <c r="L33" s="17">
        <v>795000</v>
      </c>
      <c r="M33" s="18"/>
      <c r="N33" s="18"/>
      <c r="O33" s="20"/>
      <c r="P33" s="21"/>
      <c r="Q33" s="21"/>
      <c r="R33" s="22"/>
      <c r="S33" s="21"/>
      <c r="T33" s="21"/>
      <c r="U33" s="22"/>
      <c r="V33" s="23"/>
      <c r="W33" s="23"/>
      <c r="X33" s="24"/>
      <c r="Y33" s="25">
        <f t="shared" si="1"/>
        <v>0</v>
      </c>
      <c r="Z33" s="25">
        <f t="shared" si="2"/>
        <v>795000</v>
      </c>
      <c r="AA33" s="26"/>
      <c r="AB33" s="26"/>
      <c r="AC33" s="26"/>
      <c r="AD33" s="26"/>
      <c r="AE33" s="27"/>
      <c r="AF33" s="26"/>
      <c r="AG33" s="26"/>
      <c r="AH33" s="26"/>
      <c r="AI33" s="26"/>
      <c r="AJ33" s="26"/>
      <c r="AK33" s="26"/>
    </row>
    <row r="34" spans="1:37" s="10" customFormat="1" ht="25" customHeight="1" x14ac:dyDescent="0.25">
      <c r="A34" s="11">
        <v>31</v>
      </c>
      <c r="B34" s="12" t="str">
        <f t="shared" si="0"/>
        <v>1级-4级</v>
      </c>
      <c r="C34" s="12" t="s">
        <v>27</v>
      </c>
      <c r="D34" s="12" t="s">
        <v>28</v>
      </c>
      <c r="E34" s="12" t="s">
        <v>37</v>
      </c>
      <c r="F34" s="12" t="s">
        <v>42</v>
      </c>
      <c r="G34" s="16"/>
      <c r="H34" s="16"/>
      <c r="I34" s="15"/>
      <c r="J34" s="14" t="s">
        <v>60</v>
      </c>
      <c r="K34" s="14" t="s">
        <v>32</v>
      </c>
      <c r="L34" s="17">
        <v>600000</v>
      </c>
      <c r="M34" s="18"/>
      <c r="N34" s="18"/>
      <c r="O34" s="20"/>
      <c r="P34" s="21"/>
      <c r="Q34" s="21"/>
      <c r="R34" s="22"/>
      <c r="S34" s="21"/>
      <c r="T34" s="21"/>
      <c r="U34" s="22"/>
      <c r="V34" s="23"/>
      <c r="W34" s="23"/>
      <c r="X34" s="24"/>
      <c r="Y34" s="25">
        <f t="shared" si="1"/>
        <v>0</v>
      </c>
      <c r="Z34" s="25">
        <f t="shared" si="2"/>
        <v>600000</v>
      </c>
      <c r="AA34" s="26"/>
      <c r="AB34" s="26"/>
      <c r="AC34" s="26"/>
      <c r="AD34" s="26"/>
      <c r="AE34" s="27"/>
      <c r="AF34" s="26"/>
      <c r="AG34" s="26"/>
      <c r="AH34" s="26"/>
      <c r="AI34" s="26"/>
      <c r="AJ34" s="26"/>
      <c r="AK34" s="26"/>
    </row>
    <row r="35" spans="1:37" s="10" customFormat="1" ht="25" customHeight="1" x14ac:dyDescent="0.25">
      <c r="A35" s="11">
        <v>32</v>
      </c>
      <c r="B35" s="12" t="str">
        <f t="shared" si="0"/>
        <v>1级-3级</v>
      </c>
      <c r="C35" s="12" t="s">
        <v>27</v>
      </c>
      <c r="D35" s="12" t="s">
        <v>28</v>
      </c>
      <c r="E35" s="12" t="s">
        <v>33</v>
      </c>
      <c r="F35" s="12" t="s">
        <v>65</v>
      </c>
      <c r="G35" s="16"/>
      <c r="H35" s="16"/>
      <c r="I35" s="15"/>
      <c r="J35" s="14" t="s">
        <v>60</v>
      </c>
      <c r="K35" s="14" t="s">
        <v>32</v>
      </c>
      <c r="L35" s="17">
        <v>1115000</v>
      </c>
      <c r="M35" s="18"/>
      <c r="N35" s="18"/>
      <c r="O35" s="20"/>
      <c r="P35" s="21"/>
      <c r="Q35" s="21"/>
      <c r="R35" s="22"/>
      <c r="S35" s="21"/>
      <c r="T35" s="21"/>
      <c r="U35" s="22"/>
      <c r="V35" s="23"/>
      <c r="W35" s="23"/>
      <c r="X35" s="24"/>
      <c r="Y35" s="25">
        <f t="shared" si="1"/>
        <v>0</v>
      </c>
      <c r="Z35" s="25">
        <f t="shared" si="2"/>
        <v>1115000</v>
      </c>
      <c r="AA35" s="26"/>
      <c r="AB35" s="26"/>
      <c r="AC35" s="26"/>
      <c r="AD35" s="26"/>
      <c r="AE35" s="27"/>
      <c r="AF35" s="26"/>
      <c r="AG35" s="26"/>
      <c r="AH35" s="26"/>
      <c r="AI35" s="26"/>
      <c r="AJ35" s="26"/>
      <c r="AK35" s="26"/>
    </row>
    <row r="36" spans="1:37" s="10" customFormat="1" ht="25" customHeight="1" x14ac:dyDescent="0.25">
      <c r="A36" s="11">
        <v>33</v>
      </c>
      <c r="B36" s="12" t="str">
        <f t="shared" ref="B36:B67" si="3">TEXT(C36,"000")&amp;"-"&amp;TEXT(E36,"000")</f>
        <v>1级-4级</v>
      </c>
      <c r="C36" s="12" t="s">
        <v>27</v>
      </c>
      <c r="D36" s="12" t="s">
        <v>28</v>
      </c>
      <c r="E36" s="12" t="s">
        <v>37</v>
      </c>
      <c r="F36" s="12" t="s">
        <v>66</v>
      </c>
      <c r="G36" s="16"/>
      <c r="H36" s="16"/>
      <c r="I36" s="15"/>
      <c r="J36" s="14" t="s">
        <v>60</v>
      </c>
      <c r="K36" s="14" t="s">
        <v>32</v>
      </c>
      <c r="L36" s="17">
        <v>600000</v>
      </c>
      <c r="M36" s="18"/>
      <c r="N36" s="18"/>
      <c r="O36" s="20"/>
      <c r="P36" s="21"/>
      <c r="Q36" s="21"/>
      <c r="R36" s="22"/>
      <c r="S36" s="21"/>
      <c r="T36" s="21"/>
      <c r="U36" s="22"/>
      <c r="V36" s="23"/>
      <c r="W36" s="23"/>
      <c r="X36" s="24"/>
      <c r="Y36" s="25">
        <f t="shared" si="1"/>
        <v>0</v>
      </c>
      <c r="Z36" s="25">
        <f t="shared" si="2"/>
        <v>600000</v>
      </c>
      <c r="AA36" s="26"/>
      <c r="AB36" s="26"/>
      <c r="AC36" s="26"/>
      <c r="AD36" s="26"/>
      <c r="AE36" s="27"/>
      <c r="AF36" s="26"/>
      <c r="AG36" s="26"/>
      <c r="AH36" s="26"/>
      <c r="AI36" s="26"/>
      <c r="AJ36" s="26"/>
      <c r="AK36" s="26"/>
    </row>
    <row r="37" spans="1:37" s="10" customFormat="1" ht="25" customHeight="1" x14ac:dyDescent="0.25">
      <c r="A37" s="11">
        <v>34</v>
      </c>
      <c r="B37" s="12" t="str">
        <f t="shared" si="3"/>
        <v>1级-2级</v>
      </c>
      <c r="C37" s="12" t="s">
        <v>27</v>
      </c>
      <c r="D37" s="12" t="s">
        <v>28</v>
      </c>
      <c r="E37" s="12" t="s">
        <v>29</v>
      </c>
      <c r="F37" s="12" t="s">
        <v>67</v>
      </c>
      <c r="G37" s="16"/>
      <c r="H37" s="16"/>
      <c r="I37" s="15"/>
      <c r="J37" s="14" t="s">
        <v>60</v>
      </c>
      <c r="K37" s="14" t="s">
        <v>32</v>
      </c>
      <c r="L37" s="17">
        <v>45000</v>
      </c>
      <c r="M37" s="18"/>
      <c r="N37" s="18"/>
      <c r="O37" s="20"/>
      <c r="P37" s="21"/>
      <c r="Q37" s="21"/>
      <c r="R37" s="22"/>
      <c r="S37" s="21"/>
      <c r="T37" s="21"/>
      <c r="U37" s="22"/>
      <c r="V37" s="23"/>
      <c r="W37" s="23"/>
      <c r="X37" s="24"/>
      <c r="Y37" s="25">
        <f t="shared" si="1"/>
        <v>0</v>
      </c>
      <c r="Z37" s="25">
        <f t="shared" si="2"/>
        <v>45000</v>
      </c>
      <c r="AA37" s="26"/>
      <c r="AB37" s="26"/>
      <c r="AC37" s="26"/>
      <c r="AD37" s="26"/>
      <c r="AE37" s="27"/>
      <c r="AF37" s="26"/>
      <c r="AG37" s="26"/>
      <c r="AH37" s="26"/>
      <c r="AI37" s="26"/>
      <c r="AJ37" s="26"/>
      <c r="AK37" s="26"/>
    </row>
    <row r="38" spans="1:37" s="10" customFormat="1" ht="25" customHeight="1" x14ac:dyDescent="0.25">
      <c r="A38" s="11">
        <v>35</v>
      </c>
      <c r="B38" s="12" t="str">
        <f t="shared" si="3"/>
        <v>1级-2级</v>
      </c>
      <c r="C38" s="12" t="s">
        <v>27</v>
      </c>
      <c r="D38" s="12" t="s">
        <v>28</v>
      </c>
      <c r="E38" s="12" t="s">
        <v>29</v>
      </c>
      <c r="F38" s="12" t="s">
        <v>49</v>
      </c>
      <c r="G38" s="16"/>
      <c r="H38" s="16"/>
      <c r="I38" s="15"/>
      <c r="J38" s="14" t="s">
        <v>60</v>
      </c>
      <c r="K38" s="14" t="s">
        <v>32</v>
      </c>
      <c r="L38" s="17">
        <v>82500</v>
      </c>
      <c r="M38" s="18"/>
      <c r="N38" s="18"/>
      <c r="O38" s="20"/>
      <c r="P38" s="21"/>
      <c r="Q38" s="21"/>
      <c r="R38" s="22"/>
      <c r="S38" s="21"/>
      <c r="T38" s="21"/>
      <c r="U38" s="22"/>
      <c r="V38" s="23"/>
      <c r="W38" s="23"/>
      <c r="X38" s="24"/>
      <c r="Y38" s="25">
        <f t="shared" si="1"/>
        <v>0</v>
      </c>
      <c r="Z38" s="25">
        <f t="shared" si="2"/>
        <v>82500</v>
      </c>
      <c r="AA38" s="26"/>
      <c r="AB38" s="26"/>
      <c r="AC38" s="26"/>
      <c r="AD38" s="26"/>
      <c r="AE38" s="27"/>
      <c r="AF38" s="26"/>
      <c r="AG38" s="26"/>
      <c r="AH38" s="26"/>
      <c r="AI38" s="26"/>
      <c r="AJ38" s="26"/>
      <c r="AK38" s="26"/>
    </row>
    <row r="39" spans="1:37" s="10" customFormat="1" ht="25" customHeight="1" x14ac:dyDescent="0.25">
      <c r="A39" s="11">
        <v>36</v>
      </c>
      <c r="B39" s="12" t="str">
        <f t="shared" si="3"/>
        <v>1级-4级</v>
      </c>
      <c r="C39" s="12" t="s">
        <v>27</v>
      </c>
      <c r="D39" s="12" t="s">
        <v>28</v>
      </c>
      <c r="E39" s="12" t="s">
        <v>37</v>
      </c>
      <c r="F39" s="12" t="s">
        <v>42</v>
      </c>
      <c r="G39" s="16"/>
      <c r="H39" s="16"/>
      <c r="I39" s="15"/>
      <c r="J39" s="28" t="s">
        <v>68</v>
      </c>
      <c r="K39" s="28" t="s">
        <v>69</v>
      </c>
      <c r="L39" s="17">
        <v>2615094.2400000002</v>
      </c>
      <c r="M39" s="18"/>
      <c r="N39" s="19"/>
      <c r="O39" s="20"/>
      <c r="P39" s="21"/>
      <c r="Q39" s="21"/>
      <c r="R39" s="22"/>
      <c r="S39" s="21"/>
      <c r="T39" s="21"/>
      <c r="U39" s="22"/>
      <c r="V39" s="23"/>
      <c r="W39" s="23"/>
      <c r="X39" s="24"/>
      <c r="Y39" s="25">
        <f t="shared" si="1"/>
        <v>0</v>
      </c>
      <c r="Z39" s="25">
        <f t="shared" si="2"/>
        <v>2615094.2400000002</v>
      </c>
      <c r="AA39" s="26"/>
      <c r="AB39" s="26"/>
      <c r="AC39" s="26"/>
      <c r="AD39" s="26"/>
      <c r="AE39" s="27"/>
      <c r="AF39" s="26"/>
      <c r="AG39" s="26"/>
      <c r="AH39" s="26"/>
      <c r="AI39" s="26"/>
      <c r="AJ39" s="26"/>
      <c r="AK39" s="26"/>
    </row>
    <row r="40" spans="1:37" s="10" customFormat="1" ht="25" customHeight="1" x14ac:dyDescent="0.25">
      <c r="A40" s="11">
        <v>37</v>
      </c>
      <c r="B40" s="12" t="str">
        <f t="shared" si="3"/>
        <v>000-000</v>
      </c>
      <c r="C40" s="12"/>
      <c r="D40" s="12"/>
      <c r="E40" s="12"/>
      <c r="F40" s="12"/>
      <c r="G40" s="16"/>
      <c r="H40" s="16"/>
      <c r="I40" s="15"/>
      <c r="J40" s="16"/>
      <c r="K40" s="16"/>
      <c r="L40" s="17"/>
      <c r="M40" s="18"/>
      <c r="N40" s="19"/>
      <c r="O40" s="20"/>
      <c r="P40" s="21"/>
      <c r="Q40" s="21"/>
      <c r="R40" s="22"/>
      <c r="S40" s="21"/>
      <c r="T40" s="21"/>
      <c r="U40" s="22"/>
      <c r="V40" s="23"/>
      <c r="W40" s="23"/>
      <c r="X40" s="24"/>
      <c r="Y40" s="25">
        <f t="shared" si="1"/>
        <v>0</v>
      </c>
      <c r="Z40" s="25">
        <f t="shared" si="2"/>
        <v>0</v>
      </c>
      <c r="AA40" s="26"/>
      <c r="AB40" s="26"/>
      <c r="AC40" s="26"/>
      <c r="AD40" s="26"/>
      <c r="AE40" s="27"/>
      <c r="AF40" s="26"/>
      <c r="AG40" s="26"/>
      <c r="AH40" s="26"/>
      <c r="AI40" s="26"/>
      <c r="AJ40" s="26"/>
      <c r="AK40" s="26"/>
    </row>
    <row r="41" spans="1:37" s="10" customFormat="1" ht="25" customHeight="1" x14ac:dyDescent="0.25">
      <c r="A41" s="11">
        <v>38</v>
      </c>
      <c r="B41" s="12" t="str">
        <f t="shared" si="3"/>
        <v>000-000</v>
      </c>
      <c r="C41" s="12"/>
      <c r="D41" s="12"/>
      <c r="E41" s="12"/>
      <c r="F41" s="12"/>
      <c r="G41" s="16"/>
      <c r="H41" s="16"/>
      <c r="I41" s="15"/>
      <c r="J41" s="16"/>
      <c r="K41" s="16"/>
      <c r="L41" s="17"/>
      <c r="M41" s="18"/>
      <c r="N41" s="18"/>
      <c r="O41" s="20"/>
      <c r="P41" s="21"/>
      <c r="Q41" s="21"/>
      <c r="R41" s="22"/>
      <c r="S41" s="21"/>
      <c r="T41" s="21"/>
      <c r="U41" s="22"/>
      <c r="V41" s="23"/>
      <c r="W41" s="23"/>
      <c r="X41" s="24"/>
      <c r="Y41" s="25">
        <f t="shared" si="1"/>
        <v>0</v>
      </c>
      <c r="Z41" s="25">
        <f t="shared" si="2"/>
        <v>0</v>
      </c>
      <c r="AA41" s="26"/>
      <c r="AB41" s="26"/>
      <c r="AC41" s="26"/>
      <c r="AD41" s="26"/>
      <c r="AE41" s="27"/>
      <c r="AF41" s="26"/>
      <c r="AG41" s="26"/>
      <c r="AH41" s="26"/>
      <c r="AI41" s="26"/>
      <c r="AJ41" s="26"/>
      <c r="AK41" s="26"/>
    </row>
    <row r="42" spans="1:37" s="10" customFormat="1" ht="25" customHeight="1" x14ac:dyDescent="0.25">
      <c r="A42" s="11">
        <v>39</v>
      </c>
      <c r="B42" s="12" t="str">
        <f t="shared" si="3"/>
        <v>000-000</v>
      </c>
      <c r="C42" s="12"/>
      <c r="D42" s="12"/>
      <c r="E42" s="12"/>
      <c r="F42" s="12"/>
      <c r="G42" s="16"/>
      <c r="H42" s="16"/>
      <c r="I42" s="15"/>
      <c r="J42" s="16"/>
      <c r="K42" s="16"/>
      <c r="L42" s="17"/>
      <c r="M42" s="18"/>
      <c r="N42" s="18"/>
      <c r="O42" s="20"/>
      <c r="P42" s="21"/>
      <c r="Q42" s="21"/>
      <c r="R42" s="22"/>
      <c r="S42" s="21"/>
      <c r="T42" s="21"/>
      <c r="U42" s="22"/>
      <c r="V42" s="23"/>
      <c r="W42" s="23"/>
      <c r="X42" s="24"/>
      <c r="Y42" s="25">
        <f t="shared" si="1"/>
        <v>0</v>
      </c>
      <c r="Z42" s="25">
        <f t="shared" si="2"/>
        <v>0</v>
      </c>
      <c r="AA42" s="26"/>
      <c r="AB42" s="26"/>
      <c r="AC42" s="26"/>
      <c r="AD42" s="26"/>
      <c r="AE42" s="27"/>
      <c r="AF42" s="26"/>
      <c r="AG42" s="26"/>
      <c r="AH42" s="26"/>
      <c r="AI42" s="26"/>
      <c r="AJ42" s="26"/>
      <c r="AK42" s="26"/>
    </row>
    <row r="43" spans="1:37" s="10" customFormat="1" ht="25" customHeight="1" x14ac:dyDescent="0.25">
      <c r="A43" s="11">
        <v>40</v>
      </c>
      <c r="B43" s="12" t="str">
        <f t="shared" si="3"/>
        <v>000-000</v>
      </c>
      <c r="C43" s="12"/>
      <c r="D43" s="12"/>
      <c r="E43" s="12"/>
      <c r="F43" s="12"/>
      <c r="G43" s="16"/>
      <c r="H43" s="16"/>
      <c r="I43" s="15"/>
      <c r="J43" s="16"/>
      <c r="K43" s="16"/>
      <c r="L43" s="17"/>
      <c r="M43" s="18"/>
      <c r="N43" s="18"/>
      <c r="O43" s="20"/>
      <c r="P43" s="21"/>
      <c r="Q43" s="21"/>
      <c r="R43" s="22"/>
      <c r="S43" s="21"/>
      <c r="T43" s="21"/>
      <c r="U43" s="22"/>
      <c r="V43" s="23"/>
      <c r="W43" s="23"/>
      <c r="X43" s="24"/>
      <c r="Y43" s="25">
        <f t="shared" si="1"/>
        <v>0</v>
      </c>
      <c r="Z43" s="25">
        <f t="shared" si="2"/>
        <v>0</v>
      </c>
      <c r="AA43" s="26"/>
      <c r="AB43" s="26"/>
      <c r="AC43" s="26"/>
      <c r="AD43" s="26"/>
      <c r="AE43" s="27"/>
      <c r="AF43" s="26"/>
      <c r="AG43" s="26"/>
      <c r="AH43" s="26"/>
      <c r="AI43" s="26"/>
      <c r="AJ43" s="26"/>
      <c r="AK43" s="26"/>
    </row>
    <row r="44" spans="1:37" s="10" customFormat="1" ht="25" customHeight="1" x14ac:dyDescent="0.25">
      <c r="A44" s="11">
        <v>41</v>
      </c>
      <c r="B44" s="12" t="str">
        <f t="shared" si="3"/>
        <v>000-000</v>
      </c>
      <c r="C44" s="12"/>
      <c r="D44" s="12"/>
      <c r="E44" s="12"/>
      <c r="F44" s="12"/>
      <c r="G44" s="16"/>
      <c r="H44" s="16"/>
      <c r="I44" s="15"/>
      <c r="J44" s="16"/>
      <c r="K44" s="16"/>
      <c r="L44" s="17"/>
      <c r="M44" s="18"/>
      <c r="N44" s="18"/>
      <c r="O44" s="20"/>
      <c r="P44" s="21"/>
      <c r="Q44" s="21"/>
      <c r="R44" s="22"/>
      <c r="S44" s="21"/>
      <c r="T44" s="21"/>
      <c r="U44" s="22"/>
      <c r="V44" s="23"/>
      <c r="W44" s="23"/>
      <c r="X44" s="24"/>
      <c r="Y44" s="25">
        <f t="shared" si="1"/>
        <v>0</v>
      </c>
      <c r="Z44" s="25">
        <f t="shared" si="2"/>
        <v>0</v>
      </c>
      <c r="AA44" s="26"/>
      <c r="AB44" s="26"/>
      <c r="AC44" s="26"/>
      <c r="AD44" s="26"/>
      <c r="AE44" s="27"/>
      <c r="AF44" s="26"/>
      <c r="AG44" s="26"/>
      <c r="AH44" s="26"/>
      <c r="AI44" s="26"/>
      <c r="AJ44" s="26"/>
      <c r="AK44" s="26"/>
    </row>
    <row r="45" spans="1:37" s="10" customFormat="1" ht="25" customHeight="1" x14ac:dyDescent="0.25">
      <c r="A45" s="11">
        <v>42</v>
      </c>
      <c r="B45" s="12" t="str">
        <f t="shared" si="3"/>
        <v>000-000</v>
      </c>
      <c r="C45" s="12"/>
      <c r="D45" s="12"/>
      <c r="E45" s="12"/>
      <c r="F45" s="12"/>
      <c r="G45" s="16"/>
      <c r="H45" s="16"/>
      <c r="I45" s="15"/>
      <c r="J45" s="16"/>
      <c r="K45" s="16"/>
      <c r="L45" s="17"/>
      <c r="M45" s="18"/>
      <c r="N45" s="18"/>
      <c r="O45" s="20"/>
      <c r="P45" s="21"/>
      <c r="Q45" s="21"/>
      <c r="R45" s="22"/>
      <c r="S45" s="21"/>
      <c r="T45" s="21"/>
      <c r="U45" s="22"/>
      <c r="V45" s="23"/>
      <c r="W45" s="23"/>
      <c r="X45" s="24"/>
      <c r="Y45" s="25">
        <f t="shared" si="1"/>
        <v>0</v>
      </c>
      <c r="Z45" s="25">
        <f t="shared" si="2"/>
        <v>0</v>
      </c>
      <c r="AA45" s="26"/>
      <c r="AB45" s="26"/>
      <c r="AC45" s="26"/>
      <c r="AD45" s="26"/>
      <c r="AE45" s="27"/>
      <c r="AF45" s="26"/>
      <c r="AG45" s="26"/>
      <c r="AH45" s="26"/>
      <c r="AI45" s="26"/>
      <c r="AJ45" s="26"/>
      <c r="AK45" s="26"/>
    </row>
    <row r="46" spans="1:37" s="10" customFormat="1" ht="25" customHeight="1" x14ac:dyDescent="0.25">
      <c r="A46" s="11">
        <v>43</v>
      </c>
      <c r="B46" s="12" t="str">
        <f t="shared" si="3"/>
        <v>000-000</v>
      </c>
      <c r="C46" s="12"/>
      <c r="D46" s="12"/>
      <c r="E46" s="12"/>
      <c r="F46" s="12"/>
      <c r="G46" s="16"/>
      <c r="H46" s="16"/>
      <c r="I46" s="15"/>
      <c r="J46" s="16"/>
      <c r="K46" s="16"/>
      <c r="L46" s="17"/>
      <c r="M46" s="18"/>
      <c r="N46" s="18"/>
      <c r="O46" s="20"/>
      <c r="P46" s="21"/>
      <c r="Q46" s="21"/>
      <c r="R46" s="22"/>
      <c r="S46" s="21"/>
      <c r="T46" s="21"/>
      <c r="U46" s="22"/>
      <c r="V46" s="23"/>
      <c r="W46" s="23"/>
      <c r="X46" s="24"/>
      <c r="Y46" s="25">
        <f t="shared" si="1"/>
        <v>0</v>
      </c>
      <c r="Z46" s="25">
        <f t="shared" si="2"/>
        <v>0</v>
      </c>
      <c r="AA46" s="26"/>
      <c r="AB46" s="26"/>
      <c r="AC46" s="26"/>
      <c r="AD46" s="26"/>
      <c r="AE46" s="27"/>
      <c r="AF46" s="26"/>
      <c r="AG46" s="26"/>
      <c r="AH46" s="26"/>
      <c r="AI46" s="26"/>
      <c r="AJ46" s="26"/>
      <c r="AK46" s="26"/>
    </row>
    <row r="47" spans="1:37" s="10" customFormat="1" ht="25" customHeight="1" x14ac:dyDescent="0.25">
      <c r="A47" s="11">
        <v>44</v>
      </c>
      <c r="B47" s="12" t="str">
        <f t="shared" si="3"/>
        <v>000-000</v>
      </c>
      <c r="C47" s="12"/>
      <c r="D47" s="12"/>
      <c r="E47" s="12"/>
      <c r="F47" s="12"/>
      <c r="G47" s="16"/>
      <c r="H47" s="16"/>
      <c r="I47" s="15"/>
      <c r="J47" s="16"/>
      <c r="K47" s="16"/>
      <c r="L47" s="17"/>
      <c r="M47" s="18"/>
      <c r="N47" s="18"/>
      <c r="O47" s="20"/>
      <c r="P47" s="21"/>
      <c r="Q47" s="21"/>
      <c r="R47" s="22"/>
      <c r="S47" s="21"/>
      <c r="T47" s="21"/>
      <c r="U47" s="22"/>
      <c r="V47" s="23"/>
      <c r="W47" s="23"/>
      <c r="X47" s="24"/>
      <c r="Y47" s="25">
        <f t="shared" si="1"/>
        <v>0</v>
      </c>
      <c r="Z47" s="25">
        <f t="shared" si="2"/>
        <v>0</v>
      </c>
      <c r="AA47" s="26"/>
      <c r="AB47" s="26"/>
      <c r="AC47" s="26"/>
      <c r="AD47" s="26"/>
      <c r="AE47" s="27"/>
      <c r="AF47" s="26"/>
      <c r="AG47" s="26"/>
      <c r="AH47" s="26"/>
      <c r="AI47" s="26"/>
      <c r="AJ47" s="26"/>
      <c r="AK47" s="26"/>
    </row>
    <row r="48" spans="1:37" s="10" customFormat="1" ht="25" customHeight="1" x14ac:dyDescent="0.25">
      <c r="A48" s="11">
        <v>45</v>
      </c>
      <c r="B48" s="12" t="str">
        <f t="shared" si="3"/>
        <v>000-000</v>
      </c>
      <c r="C48" s="12"/>
      <c r="D48" s="12"/>
      <c r="E48" s="12"/>
      <c r="F48" s="12"/>
      <c r="G48" s="16"/>
      <c r="H48" s="16"/>
      <c r="I48" s="15"/>
      <c r="J48" s="16"/>
      <c r="K48" s="16"/>
      <c r="L48" s="17"/>
      <c r="M48" s="18"/>
      <c r="N48" s="18"/>
      <c r="O48" s="20"/>
      <c r="P48" s="21"/>
      <c r="Q48" s="21"/>
      <c r="R48" s="22"/>
      <c r="S48" s="21"/>
      <c r="T48" s="21"/>
      <c r="U48" s="22"/>
      <c r="V48" s="23"/>
      <c r="W48" s="23"/>
      <c r="X48" s="24"/>
      <c r="Y48" s="25">
        <f t="shared" si="1"/>
        <v>0</v>
      </c>
      <c r="Z48" s="25">
        <f t="shared" si="2"/>
        <v>0</v>
      </c>
      <c r="AA48" s="26"/>
      <c r="AB48" s="26"/>
      <c r="AC48" s="26"/>
      <c r="AD48" s="26"/>
      <c r="AE48" s="27"/>
      <c r="AF48" s="26"/>
      <c r="AG48" s="26"/>
      <c r="AH48" s="26"/>
      <c r="AI48" s="26"/>
      <c r="AJ48" s="26"/>
      <c r="AK48" s="26"/>
    </row>
    <row r="49" spans="1:37" s="10" customFormat="1" ht="25" customHeight="1" x14ac:dyDescent="0.25">
      <c r="A49" s="11">
        <v>46</v>
      </c>
      <c r="B49" s="12" t="str">
        <f t="shared" si="3"/>
        <v>000-000</v>
      </c>
      <c r="C49" s="12"/>
      <c r="D49" s="12"/>
      <c r="E49" s="12"/>
      <c r="F49" s="12"/>
      <c r="G49" s="16"/>
      <c r="H49" s="16"/>
      <c r="I49" s="15"/>
      <c r="J49" s="16"/>
      <c r="K49" s="16"/>
      <c r="L49" s="17"/>
      <c r="M49" s="18"/>
      <c r="N49" s="18"/>
      <c r="O49" s="20"/>
      <c r="P49" s="21"/>
      <c r="Q49" s="21"/>
      <c r="R49" s="22"/>
      <c r="S49" s="21"/>
      <c r="T49" s="21"/>
      <c r="U49" s="22"/>
      <c r="V49" s="23"/>
      <c r="W49" s="23"/>
      <c r="X49" s="24"/>
      <c r="Y49" s="25">
        <f t="shared" si="1"/>
        <v>0</v>
      </c>
      <c r="Z49" s="25">
        <f t="shared" si="2"/>
        <v>0</v>
      </c>
      <c r="AA49" s="26"/>
      <c r="AB49" s="26"/>
      <c r="AC49" s="26"/>
      <c r="AD49" s="26"/>
      <c r="AE49" s="27"/>
      <c r="AF49" s="26"/>
      <c r="AG49" s="26"/>
      <c r="AH49" s="26"/>
      <c r="AI49" s="26"/>
      <c r="AJ49" s="26"/>
      <c r="AK49" s="26"/>
    </row>
    <row r="50" spans="1:37" s="10" customFormat="1" ht="25" customHeight="1" x14ac:dyDescent="0.25">
      <c r="A50" s="11">
        <v>47</v>
      </c>
      <c r="B50" s="12" t="str">
        <f t="shared" si="3"/>
        <v>000-000</v>
      </c>
      <c r="C50" s="12"/>
      <c r="D50" s="12"/>
      <c r="E50" s="12"/>
      <c r="F50" s="12"/>
      <c r="G50" s="16"/>
      <c r="H50" s="16"/>
      <c r="I50" s="15"/>
      <c r="J50" s="16"/>
      <c r="K50" s="16"/>
      <c r="L50" s="17"/>
      <c r="M50" s="18"/>
      <c r="N50" s="19"/>
      <c r="O50" s="20"/>
      <c r="P50" s="21"/>
      <c r="Q50" s="21"/>
      <c r="R50" s="22"/>
      <c r="S50" s="21"/>
      <c r="T50" s="21"/>
      <c r="U50" s="22"/>
      <c r="V50" s="23"/>
      <c r="W50" s="23"/>
      <c r="X50" s="24"/>
      <c r="Y50" s="25">
        <f t="shared" si="1"/>
        <v>0</v>
      </c>
      <c r="Z50" s="25">
        <f t="shared" si="2"/>
        <v>0</v>
      </c>
      <c r="AA50" s="26"/>
      <c r="AB50" s="26"/>
      <c r="AC50" s="26"/>
      <c r="AD50" s="26"/>
      <c r="AE50" s="27"/>
      <c r="AF50" s="26"/>
      <c r="AG50" s="26"/>
      <c r="AH50" s="26"/>
      <c r="AI50" s="26"/>
      <c r="AJ50" s="26"/>
      <c r="AK50" s="26"/>
    </row>
    <row r="51" spans="1:37" s="10" customFormat="1" ht="25" customHeight="1" x14ac:dyDescent="0.25">
      <c r="A51" s="11">
        <v>48</v>
      </c>
      <c r="B51" s="12" t="str">
        <f t="shared" si="3"/>
        <v>000-000</v>
      </c>
      <c r="C51" s="12"/>
      <c r="D51" s="12"/>
      <c r="E51" s="12"/>
      <c r="F51" s="12"/>
      <c r="G51" s="16"/>
      <c r="H51" s="16"/>
      <c r="I51" s="15"/>
      <c r="J51" s="16"/>
      <c r="K51" s="16"/>
      <c r="L51" s="17"/>
      <c r="M51" s="18"/>
      <c r="N51" s="19"/>
      <c r="O51" s="20"/>
      <c r="P51" s="21"/>
      <c r="Q51" s="21"/>
      <c r="R51" s="22"/>
      <c r="S51" s="21"/>
      <c r="T51" s="21"/>
      <c r="U51" s="22"/>
      <c r="V51" s="23"/>
      <c r="W51" s="23"/>
      <c r="X51" s="24"/>
      <c r="Y51" s="25">
        <f t="shared" si="1"/>
        <v>0</v>
      </c>
      <c r="Z51" s="25">
        <f t="shared" si="2"/>
        <v>0</v>
      </c>
      <c r="AA51" s="26"/>
      <c r="AB51" s="26"/>
      <c r="AC51" s="26"/>
      <c r="AD51" s="26"/>
      <c r="AE51" s="27"/>
      <c r="AF51" s="26"/>
      <c r="AG51" s="26"/>
      <c r="AH51" s="26"/>
      <c r="AI51" s="26"/>
      <c r="AJ51" s="26"/>
      <c r="AK51" s="26"/>
    </row>
    <row r="52" spans="1:37" s="10" customFormat="1" ht="25" customHeight="1" x14ac:dyDescent="0.25">
      <c r="A52" s="11">
        <v>49</v>
      </c>
      <c r="B52" s="12" t="str">
        <f t="shared" si="3"/>
        <v>000-000</v>
      </c>
      <c r="C52" s="12"/>
      <c r="D52" s="12"/>
      <c r="E52" s="12"/>
      <c r="F52" s="12"/>
      <c r="G52" s="16"/>
      <c r="H52" s="16"/>
      <c r="I52" s="15"/>
      <c r="J52" s="16"/>
      <c r="K52" s="16"/>
      <c r="L52" s="17"/>
      <c r="M52" s="18"/>
      <c r="N52" s="18"/>
      <c r="O52" s="20"/>
      <c r="P52" s="21"/>
      <c r="Q52" s="21"/>
      <c r="R52" s="22"/>
      <c r="S52" s="21"/>
      <c r="T52" s="21"/>
      <c r="U52" s="22"/>
      <c r="V52" s="23"/>
      <c r="W52" s="23"/>
      <c r="X52" s="24"/>
      <c r="Y52" s="25">
        <f t="shared" si="1"/>
        <v>0</v>
      </c>
      <c r="Z52" s="25">
        <f t="shared" si="2"/>
        <v>0</v>
      </c>
      <c r="AA52" s="26"/>
      <c r="AB52" s="26"/>
      <c r="AC52" s="26"/>
      <c r="AD52" s="26"/>
      <c r="AE52" s="27"/>
      <c r="AF52" s="26"/>
      <c r="AG52" s="26"/>
      <c r="AH52" s="26"/>
      <c r="AI52" s="26"/>
      <c r="AJ52" s="26"/>
      <c r="AK52" s="26"/>
    </row>
    <row r="53" spans="1:37" s="10" customFormat="1" ht="25" customHeight="1" x14ac:dyDescent="0.25">
      <c r="A53" s="11">
        <v>50</v>
      </c>
      <c r="B53" s="12" t="str">
        <f t="shared" si="3"/>
        <v>000-000</v>
      </c>
      <c r="C53" s="12"/>
      <c r="D53" s="12"/>
      <c r="E53" s="12"/>
      <c r="F53" s="12"/>
      <c r="G53" s="16"/>
      <c r="H53" s="16"/>
      <c r="I53" s="15"/>
      <c r="J53" s="16"/>
      <c r="K53" s="16"/>
      <c r="L53" s="17"/>
      <c r="M53" s="18"/>
      <c r="N53" s="18"/>
      <c r="O53" s="20"/>
      <c r="P53" s="21"/>
      <c r="Q53" s="21"/>
      <c r="R53" s="22"/>
      <c r="S53" s="21"/>
      <c r="T53" s="21"/>
      <c r="U53" s="22"/>
      <c r="V53" s="23"/>
      <c r="W53" s="23"/>
      <c r="X53" s="24"/>
      <c r="Y53" s="25">
        <f t="shared" si="1"/>
        <v>0</v>
      </c>
      <c r="Z53" s="25">
        <f t="shared" si="2"/>
        <v>0</v>
      </c>
      <c r="AA53" s="26"/>
      <c r="AB53" s="26"/>
      <c r="AC53" s="26"/>
      <c r="AD53" s="26"/>
      <c r="AE53" s="27"/>
      <c r="AF53" s="26"/>
      <c r="AG53" s="26"/>
      <c r="AH53" s="26"/>
      <c r="AI53" s="26"/>
      <c r="AJ53" s="26"/>
      <c r="AK53" s="26"/>
    </row>
    <row r="54" spans="1:37" s="10" customFormat="1" ht="25" customHeight="1" x14ac:dyDescent="0.25">
      <c r="A54" s="11">
        <v>51</v>
      </c>
      <c r="B54" s="12" t="str">
        <f t="shared" si="3"/>
        <v>000-000</v>
      </c>
      <c r="C54" s="12"/>
      <c r="D54" s="12"/>
      <c r="E54" s="12"/>
      <c r="F54" s="12"/>
      <c r="G54" s="16"/>
      <c r="H54" s="16"/>
      <c r="I54" s="15"/>
      <c r="J54" s="16"/>
      <c r="K54" s="16"/>
      <c r="L54" s="17"/>
      <c r="M54" s="18"/>
      <c r="N54" s="18"/>
      <c r="O54" s="20"/>
      <c r="P54" s="21"/>
      <c r="Q54" s="21"/>
      <c r="R54" s="22"/>
      <c r="S54" s="21"/>
      <c r="T54" s="21"/>
      <c r="U54" s="22"/>
      <c r="V54" s="23"/>
      <c r="W54" s="23"/>
      <c r="X54" s="24"/>
      <c r="Y54" s="25">
        <f t="shared" si="1"/>
        <v>0</v>
      </c>
      <c r="Z54" s="25">
        <f t="shared" si="2"/>
        <v>0</v>
      </c>
      <c r="AA54" s="26"/>
      <c r="AB54" s="26"/>
      <c r="AC54" s="26"/>
      <c r="AD54" s="26"/>
      <c r="AE54" s="27"/>
      <c r="AF54" s="26"/>
      <c r="AG54" s="26"/>
      <c r="AH54" s="26"/>
      <c r="AI54" s="26"/>
      <c r="AJ54" s="26"/>
      <c r="AK54" s="26"/>
    </row>
    <row r="55" spans="1:37" s="10" customFormat="1" ht="25" customHeight="1" x14ac:dyDescent="0.25">
      <c r="A55" s="11">
        <v>52</v>
      </c>
      <c r="B55" s="12" t="str">
        <f t="shared" si="3"/>
        <v>000-000</v>
      </c>
      <c r="C55" s="12"/>
      <c r="D55" s="12"/>
      <c r="E55" s="12"/>
      <c r="F55" s="12"/>
      <c r="G55" s="16"/>
      <c r="H55" s="16"/>
      <c r="I55" s="15"/>
      <c r="J55" s="16"/>
      <c r="K55" s="16"/>
      <c r="L55" s="17"/>
      <c r="M55" s="18"/>
      <c r="N55" s="18"/>
      <c r="O55" s="20"/>
      <c r="P55" s="21"/>
      <c r="Q55" s="21"/>
      <c r="R55" s="22"/>
      <c r="S55" s="21"/>
      <c r="T55" s="21"/>
      <c r="U55" s="22"/>
      <c r="V55" s="23"/>
      <c r="W55" s="23"/>
      <c r="X55" s="24"/>
      <c r="Y55" s="25">
        <f t="shared" si="1"/>
        <v>0</v>
      </c>
      <c r="Z55" s="25">
        <f t="shared" si="2"/>
        <v>0</v>
      </c>
      <c r="AA55" s="26"/>
      <c r="AB55" s="26"/>
      <c r="AC55" s="26"/>
      <c r="AD55" s="26"/>
      <c r="AE55" s="27"/>
      <c r="AF55" s="26"/>
      <c r="AG55" s="26"/>
      <c r="AH55" s="26"/>
      <c r="AI55" s="26"/>
      <c r="AJ55" s="26"/>
      <c r="AK55" s="26"/>
    </row>
    <row r="56" spans="1:37" s="10" customFormat="1" ht="25" customHeight="1" x14ac:dyDescent="0.25">
      <c r="A56" s="11">
        <v>53</v>
      </c>
      <c r="B56" s="12" t="str">
        <f t="shared" si="3"/>
        <v>000-000</v>
      </c>
      <c r="C56" s="12"/>
      <c r="D56" s="12"/>
      <c r="E56" s="12"/>
      <c r="F56" s="12"/>
      <c r="G56" s="16"/>
      <c r="H56" s="16"/>
      <c r="I56" s="15"/>
      <c r="J56" s="16"/>
      <c r="K56" s="16"/>
      <c r="L56" s="17"/>
      <c r="M56" s="18"/>
      <c r="N56" s="18"/>
      <c r="O56" s="20"/>
      <c r="P56" s="21"/>
      <c r="Q56" s="21"/>
      <c r="R56" s="22"/>
      <c r="S56" s="21"/>
      <c r="T56" s="21"/>
      <c r="U56" s="22"/>
      <c r="V56" s="23"/>
      <c r="W56" s="23"/>
      <c r="X56" s="24"/>
      <c r="Y56" s="25">
        <f t="shared" si="1"/>
        <v>0</v>
      </c>
      <c r="Z56" s="25">
        <f t="shared" si="2"/>
        <v>0</v>
      </c>
      <c r="AA56" s="26"/>
      <c r="AB56" s="26"/>
      <c r="AC56" s="26"/>
      <c r="AD56" s="26"/>
      <c r="AE56" s="27"/>
      <c r="AF56" s="26"/>
      <c r="AG56" s="26"/>
      <c r="AH56" s="26"/>
      <c r="AI56" s="26"/>
      <c r="AJ56" s="26"/>
      <c r="AK56" s="26"/>
    </row>
    <row r="57" spans="1:37" s="10" customFormat="1" ht="25" customHeight="1" x14ac:dyDescent="0.25">
      <c r="A57" s="11">
        <v>54</v>
      </c>
      <c r="B57" s="12" t="str">
        <f t="shared" si="3"/>
        <v>000-000</v>
      </c>
      <c r="C57" s="12"/>
      <c r="D57" s="12"/>
      <c r="E57" s="12"/>
      <c r="F57" s="12"/>
      <c r="G57" s="16"/>
      <c r="H57" s="16"/>
      <c r="I57" s="15"/>
      <c r="J57" s="16"/>
      <c r="K57" s="16"/>
      <c r="L57" s="17"/>
      <c r="M57" s="18"/>
      <c r="N57" s="18"/>
      <c r="O57" s="20"/>
      <c r="P57" s="21"/>
      <c r="Q57" s="21"/>
      <c r="R57" s="22"/>
      <c r="S57" s="21"/>
      <c r="T57" s="21"/>
      <c r="U57" s="22"/>
      <c r="V57" s="23"/>
      <c r="W57" s="23"/>
      <c r="X57" s="24"/>
      <c r="Y57" s="25">
        <f t="shared" si="1"/>
        <v>0</v>
      </c>
      <c r="Z57" s="25">
        <f t="shared" si="2"/>
        <v>0</v>
      </c>
      <c r="AA57" s="26"/>
      <c r="AB57" s="26"/>
      <c r="AC57" s="26"/>
      <c r="AD57" s="26"/>
      <c r="AE57" s="27"/>
      <c r="AF57" s="26"/>
      <c r="AG57" s="26"/>
      <c r="AH57" s="26"/>
      <c r="AI57" s="26"/>
      <c r="AJ57" s="26"/>
      <c r="AK57" s="26"/>
    </row>
    <row r="58" spans="1:37" s="10" customFormat="1" ht="25" customHeight="1" x14ac:dyDescent="0.25">
      <c r="A58" s="11">
        <v>55</v>
      </c>
      <c r="B58" s="12" t="str">
        <f t="shared" si="3"/>
        <v>000-000</v>
      </c>
      <c r="C58" s="12"/>
      <c r="D58" s="12"/>
      <c r="E58" s="12"/>
      <c r="F58" s="12"/>
      <c r="G58" s="16"/>
      <c r="H58" s="16"/>
      <c r="I58" s="15"/>
      <c r="J58" s="16"/>
      <c r="K58" s="16"/>
      <c r="L58" s="17"/>
      <c r="M58" s="18"/>
      <c r="N58" s="18"/>
      <c r="O58" s="20"/>
      <c r="P58" s="21"/>
      <c r="Q58" s="21"/>
      <c r="R58" s="22"/>
      <c r="S58" s="21"/>
      <c r="T58" s="21"/>
      <c r="U58" s="22"/>
      <c r="V58" s="23"/>
      <c r="W58" s="23"/>
      <c r="X58" s="24"/>
      <c r="Y58" s="25">
        <f t="shared" si="1"/>
        <v>0</v>
      </c>
      <c r="Z58" s="25">
        <f t="shared" si="2"/>
        <v>0</v>
      </c>
      <c r="AA58" s="26"/>
      <c r="AB58" s="26"/>
      <c r="AC58" s="26"/>
      <c r="AD58" s="26"/>
      <c r="AE58" s="27"/>
      <c r="AF58" s="26"/>
      <c r="AG58" s="26"/>
      <c r="AH58" s="26"/>
      <c r="AI58" s="26"/>
      <c r="AJ58" s="26"/>
      <c r="AK58" s="26"/>
    </row>
    <row r="59" spans="1:37" s="10" customFormat="1" ht="25" customHeight="1" x14ac:dyDescent="0.25">
      <c r="A59" s="11">
        <v>56</v>
      </c>
      <c r="B59" s="12" t="str">
        <f t="shared" si="3"/>
        <v>000-000</v>
      </c>
      <c r="C59" s="12"/>
      <c r="D59" s="12"/>
      <c r="E59" s="12"/>
      <c r="F59" s="12"/>
      <c r="G59" s="16"/>
      <c r="H59" s="16"/>
      <c r="I59" s="15"/>
      <c r="J59" s="16"/>
      <c r="K59" s="16"/>
      <c r="L59" s="17"/>
      <c r="M59" s="18"/>
      <c r="N59" s="18"/>
      <c r="O59" s="20"/>
      <c r="P59" s="21"/>
      <c r="Q59" s="21"/>
      <c r="R59" s="22"/>
      <c r="S59" s="21"/>
      <c r="T59" s="21"/>
      <c r="U59" s="22"/>
      <c r="V59" s="23"/>
      <c r="W59" s="23"/>
      <c r="X59" s="24"/>
      <c r="Y59" s="25">
        <f t="shared" si="1"/>
        <v>0</v>
      </c>
      <c r="Z59" s="25">
        <f t="shared" si="2"/>
        <v>0</v>
      </c>
      <c r="AA59" s="26"/>
      <c r="AB59" s="26"/>
      <c r="AC59" s="26"/>
      <c r="AD59" s="26"/>
      <c r="AE59" s="27"/>
      <c r="AF59" s="26"/>
      <c r="AG59" s="26"/>
      <c r="AH59" s="26"/>
      <c r="AI59" s="26"/>
      <c r="AJ59" s="26"/>
      <c r="AK59" s="26"/>
    </row>
    <row r="60" spans="1:37" s="10" customFormat="1" ht="25" customHeight="1" x14ac:dyDescent="0.25">
      <c r="A60" s="11">
        <v>57</v>
      </c>
      <c r="B60" s="12" t="str">
        <f t="shared" si="3"/>
        <v>000-000</v>
      </c>
      <c r="C60" s="12"/>
      <c r="D60" s="12"/>
      <c r="E60" s="12"/>
      <c r="F60" s="12"/>
      <c r="G60" s="16"/>
      <c r="H60" s="16"/>
      <c r="I60" s="15"/>
      <c r="J60" s="16"/>
      <c r="K60" s="16"/>
      <c r="L60" s="17"/>
      <c r="M60" s="18"/>
      <c r="N60" s="18"/>
      <c r="O60" s="20"/>
      <c r="P60" s="21"/>
      <c r="Q60" s="21"/>
      <c r="R60" s="22"/>
      <c r="S60" s="21"/>
      <c r="T60" s="21"/>
      <c r="U60" s="22"/>
      <c r="V60" s="23"/>
      <c r="W60" s="23"/>
      <c r="X60" s="24"/>
      <c r="Y60" s="25">
        <f t="shared" si="1"/>
        <v>0</v>
      </c>
      <c r="Z60" s="25">
        <f t="shared" si="2"/>
        <v>0</v>
      </c>
      <c r="AA60" s="26"/>
      <c r="AB60" s="26"/>
      <c r="AC60" s="26"/>
      <c r="AD60" s="26"/>
      <c r="AE60" s="27"/>
      <c r="AF60" s="26"/>
      <c r="AG60" s="26"/>
      <c r="AH60" s="26"/>
      <c r="AI60" s="26"/>
      <c r="AJ60" s="26"/>
      <c r="AK60" s="26"/>
    </row>
    <row r="61" spans="1:37" s="10" customFormat="1" ht="25" customHeight="1" x14ac:dyDescent="0.25">
      <c r="A61" s="11">
        <v>58</v>
      </c>
      <c r="B61" s="12" t="str">
        <f t="shared" si="3"/>
        <v>000-000</v>
      </c>
      <c r="C61" s="12"/>
      <c r="D61" s="12"/>
      <c r="E61" s="12"/>
      <c r="F61" s="12"/>
      <c r="G61" s="16"/>
      <c r="H61" s="16"/>
      <c r="I61" s="15"/>
      <c r="J61" s="16"/>
      <c r="K61" s="16"/>
      <c r="L61" s="17"/>
      <c r="M61" s="18"/>
      <c r="N61" s="19"/>
      <c r="O61" s="20"/>
      <c r="P61" s="21"/>
      <c r="Q61" s="21"/>
      <c r="R61" s="22"/>
      <c r="S61" s="21"/>
      <c r="T61" s="21"/>
      <c r="U61" s="22"/>
      <c r="V61" s="23"/>
      <c r="W61" s="23"/>
      <c r="X61" s="24"/>
      <c r="Y61" s="25">
        <f t="shared" si="1"/>
        <v>0</v>
      </c>
      <c r="Z61" s="25">
        <f t="shared" si="2"/>
        <v>0</v>
      </c>
      <c r="AA61" s="26"/>
      <c r="AB61" s="26"/>
      <c r="AC61" s="26"/>
      <c r="AD61" s="26"/>
      <c r="AE61" s="27"/>
      <c r="AF61" s="26"/>
      <c r="AG61" s="26"/>
      <c r="AH61" s="26"/>
      <c r="AI61" s="26"/>
      <c r="AJ61" s="26"/>
      <c r="AK61" s="26"/>
    </row>
    <row r="62" spans="1:37" s="10" customFormat="1" ht="25" customHeight="1" x14ac:dyDescent="0.25">
      <c r="A62" s="11">
        <v>59</v>
      </c>
      <c r="B62" s="12" t="str">
        <f t="shared" si="3"/>
        <v>000-000</v>
      </c>
      <c r="C62" s="12"/>
      <c r="D62" s="12"/>
      <c r="E62" s="12"/>
      <c r="F62" s="12"/>
      <c r="G62" s="16"/>
      <c r="H62" s="16"/>
      <c r="I62" s="15"/>
      <c r="J62" s="16"/>
      <c r="K62" s="16"/>
      <c r="L62" s="17"/>
      <c r="M62" s="18"/>
      <c r="N62" s="19"/>
      <c r="O62" s="20"/>
      <c r="P62" s="21"/>
      <c r="Q62" s="21"/>
      <c r="R62" s="22"/>
      <c r="S62" s="21"/>
      <c r="T62" s="21"/>
      <c r="U62" s="22"/>
      <c r="V62" s="23"/>
      <c r="W62" s="23"/>
      <c r="X62" s="24"/>
      <c r="Y62" s="25">
        <f t="shared" si="1"/>
        <v>0</v>
      </c>
      <c r="Z62" s="25">
        <f t="shared" si="2"/>
        <v>0</v>
      </c>
      <c r="AA62" s="26"/>
      <c r="AB62" s="26"/>
      <c r="AC62" s="26"/>
      <c r="AD62" s="26"/>
      <c r="AE62" s="27"/>
      <c r="AF62" s="26"/>
      <c r="AG62" s="26"/>
      <c r="AH62" s="26"/>
      <c r="AI62" s="26"/>
      <c r="AJ62" s="26"/>
      <c r="AK62" s="26"/>
    </row>
    <row r="63" spans="1:37" s="10" customFormat="1" ht="25" customHeight="1" x14ac:dyDescent="0.25">
      <c r="A63" s="11">
        <v>60</v>
      </c>
      <c r="B63" s="12" t="str">
        <f t="shared" si="3"/>
        <v>000-000</v>
      </c>
      <c r="C63" s="12"/>
      <c r="D63" s="12"/>
      <c r="E63" s="12"/>
      <c r="F63" s="12"/>
      <c r="G63" s="16"/>
      <c r="H63" s="16"/>
      <c r="I63" s="15"/>
      <c r="J63" s="16"/>
      <c r="K63" s="16"/>
      <c r="L63" s="17"/>
      <c r="M63" s="18"/>
      <c r="N63" s="18"/>
      <c r="O63" s="20"/>
      <c r="P63" s="21"/>
      <c r="Q63" s="21"/>
      <c r="R63" s="22"/>
      <c r="S63" s="21"/>
      <c r="T63" s="21"/>
      <c r="U63" s="22"/>
      <c r="V63" s="23"/>
      <c r="W63" s="23"/>
      <c r="X63" s="24"/>
      <c r="Y63" s="25">
        <f t="shared" si="1"/>
        <v>0</v>
      </c>
      <c r="Z63" s="25">
        <f t="shared" si="2"/>
        <v>0</v>
      </c>
      <c r="AA63" s="26"/>
      <c r="AB63" s="26"/>
      <c r="AC63" s="26"/>
      <c r="AD63" s="26"/>
      <c r="AE63" s="27"/>
      <c r="AF63" s="26"/>
      <c r="AG63" s="26"/>
      <c r="AH63" s="26"/>
      <c r="AI63" s="26"/>
      <c r="AJ63" s="26"/>
      <c r="AK63" s="26"/>
    </row>
    <row r="64" spans="1:37" s="10" customFormat="1" ht="25" customHeight="1" x14ac:dyDescent="0.25">
      <c r="A64" s="11">
        <v>61</v>
      </c>
      <c r="B64" s="12" t="str">
        <f t="shared" si="3"/>
        <v>000-000</v>
      </c>
      <c r="C64" s="12"/>
      <c r="D64" s="12"/>
      <c r="E64" s="12"/>
      <c r="F64" s="12"/>
      <c r="G64" s="16"/>
      <c r="H64" s="16"/>
      <c r="I64" s="15"/>
      <c r="J64" s="16"/>
      <c r="K64" s="16"/>
      <c r="L64" s="17"/>
      <c r="M64" s="18"/>
      <c r="N64" s="18"/>
      <c r="O64" s="20"/>
      <c r="P64" s="21"/>
      <c r="Q64" s="21"/>
      <c r="R64" s="22"/>
      <c r="S64" s="21"/>
      <c r="T64" s="21"/>
      <c r="U64" s="22"/>
      <c r="V64" s="23"/>
      <c r="W64" s="23"/>
      <c r="X64" s="24"/>
      <c r="Y64" s="25">
        <f t="shared" si="1"/>
        <v>0</v>
      </c>
      <c r="Z64" s="25">
        <f t="shared" si="2"/>
        <v>0</v>
      </c>
      <c r="AA64" s="26"/>
      <c r="AB64" s="26"/>
      <c r="AC64" s="26"/>
      <c r="AD64" s="26"/>
      <c r="AE64" s="27"/>
      <c r="AF64" s="26"/>
      <c r="AG64" s="26"/>
      <c r="AH64" s="26"/>
      <c r="AI64" s="26"/>
      <c r="AJ64" s="26"/>
      <c r="AK64" s="26"/>
    </row>
    <row r="65" spans="1:37" s="10" customFormat="1" ht="25" customHeight="1" x14ac:dyDescent="0.25">
      <c r="A65" s="11">
        <v>62</v>
      </c>
      <c r="B65" s="12" t="str">
        <f t="shared" si="3"/>
        <v>000-000</v>
      </c>
      <c r="C65" s="12"/>
      <c r="D65" s="12"/>
      <c r="E65" s="12"/>
      <c r="F65" s="12"/>
      <c r="G65" s="16"/>
      <c r="H65" s="16"/>
      <c r="I65" s="15"/>
      <c r="J65" s="16"/>
      <c r="K65" s="16"/>
      <c r="L65" s="17"/>
      <c r="M65" s="18"/>
      <c r="N65" s="18"/>
      <c r="O65" s="20"/>
      <c r="P65" s="21"/>
      <c r="Q65" s="21"/>
      <c r="R65" s="22"/>
      <c r="S65" s="21"/>
      <c r="T65" s="21"/>
      <c r="U65" s="22"/>
      <c r="V65" s="23"/>
      <c r="W65" s="23"/>
      <c r="X65" s="24"/>
      <c r="Y65" s="25">
        <f t="shared" si="1"/>
        <v>0</v>
      </c>
      <c r="Z65" s="25">
        <f t="shared" si="2"/>
        <v>0</v>
      </c>
      <c r="AA65" s="26"/>
      <c r="AB65" s="26"/>
      <c r="AC65" s="26"/>
      <c r="AD65" s="26"/>
      <c r="AE65" s="27"/>
      <c r="AF65" s="26"/>
      <c r="AG65" s="26"/>
      <c r="AH65" s="26"/>
      <c r="AI65" s="26"/>
      <c r="AJ65" s="26"/>
      <c r="AK65" s="26"/>
    </row>
    <row r="66" spans="1:37" s="10" customFormat="1" ht="25" customHeight="1" x14ac:dyDescent="0.25">
      <c r="A66" s="11">
        <v>63</v>
      </c>
      <c r="B66" s="12" t="str">
        <f t="shared" si="3"/>
        <v>000-000</v>
      </c>
      <c r="C66" s="12"/>
      <c r="D66" s="12"/>
      <c r="E66" s="12"/>
      <c r="F66" s="12"/>
      <c r="G66" s="16"/>
      <c r="H66" s="16"/>
      <c r="I66" s="15"/>
      <c r="J66" s="16"/>
      <c r="K66" s="16"/>
      <c r="L66" s="17"/>
      <c r="M66" s="18"/>
      <c r="N66" s="18"/>
      <c r="O66" s="20"/>
      <c r="P66" s="21"/>
      <c r="Q66" s="21"/>
      <c r="R66" s="22"/>
      <c r="S66" s="21"/>
      <c r="T66" s="21"/>
      <c r="U66" s="22"/>
      <c r="V66" s="23"/>
      <c r="W66" s="23"/>
      <c r="X66" s="24"/>
      <c r="Y66" s="25">
        <f t="shared" si="1"/>
        <v>0</v>
      </c>
      <c r="Z66" s="25">
        <f t="shared" si="2"/>
        <v>0</v>
      </c>
      <c r="AA66" s="26"/>
      <c r="AB66" s="26"/>
      <c r="AC66" s="26"/>
      <c r="AD66" s="26"/>
      <c r="AE66" s="27"/>
      <c r="AF66" s="26"/>
      <c r="AG66" s="26"/>
      <c r="AH66" s="26"/>
      <c r="AI66" s="26"/>
      <c r="AJ66" s="26"/>
      <c r="AK66" s="26"/>
    </row>
    <row r="67" spans="1:37" s="10" customFormat="1" ht="25" customHeight="1" x14ac:dyDescent="0.25">
      <c r="A67" s="11">
        <v>64</v>
      </c>
      <c r="B67" s="12" t="str">
        <f t="shared" si="3"/>
        <v>000-000</v>
      </c>
      <c r="C67" s="12"/>
      <c r="D67" s="12"/>
      <c r="E67" s="12"/>
      <c r="F67" s="12"/>
      <c r="G67" s="16"/>
      <c r="H67" s="16"/>
      <c r="I67" s="15"/>
      <c r="J67" s="16"/>
      <c r="K67" s="16"/>
      <c r="L67" s="17"/>
      <c r="M67" s="18"/>
      <c r="N67" s="18"/>
      <c r="O67" s="20"/>
      <c r="P67" s="21"/>
      <c r="Q67" s="21"/>
      <c r="R67" s="22"/>
      <c r="S67" s="21"/>
      <c r="T67" s="21"/>
      <c r="U67" s="22"/>
      <c r="V67" s="23"/>
      <c r="W67" s="23"/>
      <c r="X67" s="24"/>
      <c r="Y67" s="25">
        <f t="shared" si="1"/>
        <v>0</v>
      </c>
      <c r="Z67" s="25">
        <f t="shared" si="2"/>
        <v>0</v>
      </c>
      <c r="AA67" s="26"/>
      <c r="AB67" s="26"/>
      <c r="AC67" s="26"/>
      <c r="AD67" s="26"/>
      <c r="AE67" s="27"/>
      <c r="AF67" s="26"/>
      <c r="AG67" s="26"/>
      <c r="AH67" s="26"/>
      <c r="AI67" s="26"/>
      <c r="AJ67" s="26"/>
      <c r="AK67" s="26"/>
    </row>
    <row r="68" spans="1:37" s="10" customFormat="1" ht="25" customHeight="1" x14ac:dyDescent="0.25">
      <c r="A68" s="11">
        <v>65</v>
      </c>
      <c r="B68" s="12" t="str">
        <f t="shared" ref="B68:B99" si="4">TEXT(C68,"000")&amp;"-"&amp;TEXT(E68,"000")</f>
        <v>000-000</v>
      </c>
      <c r="C68" s="12"/>
      <c r="D68" s="12"/>
      <c r="E68" s="12"/>
      <c r="F68" s="12"/>
      <c r="G68" s="16"/>
      <c r="H68" s="16"/>
      <c r="I68" s="15"/>
      <c r="J68" s="16"/>
      <c r="K68" s="16"/>
      <c r="L68" s="17"/>
      <c r="M68" s="18"/>
      <c r="N68" s="18"/>
      <c r="O68" s="20"/>
      <c r="P68" s="21"/>
      <c r="Q68" s="21"/>
      <c r="R68" s="22"/>
      <c r="S68" s="21"/>
      <c r="T68" s="21"/>
      <c r="U68" s="22"/>
      <c r="V68" s="23"/>
      <c r="W68" s="23"/>
      <c r="X68" s="24"/>
      <c r="Y68" s="25">
        <f t="shared" ref="Y68:Y131" si="5">ROUND(I68-U68-X68,2)</f>
        <v>0</v>
      </c>
      <c r="Z68" s="25">
        <f t="shared" ref="Z68:Z131" si="6">ROUND(L68+O68-R68,2)</f>
        <v>0</v>
      </c>
      <c r="AA68" s="26"/>
      <c r="AB68" s="26"/>
      <c r="AC68" s="26"/>
      <c r="AD68" s="26"/>
      <c r="AE68" s="27"/>
      <c r="AF68" s="26"/>
      <c r="AG68" s="26"/>
      <c r="AH68" s="26"/>
      <c r="AI68" s="26"/>
      <c r="AJ68" s="26"/>
      <c r="AK68" s="26"/>
    </row>
    <row r="69" spans="1:37" s="10" customFormat="1" ht="25" customHeight="1" x14ac:dyDescent="0.25">
      <c r="A69" s="11">
        <v>66</v>
      </c>
      <c r="B69" s="12" t="str">
        <f t="shared" si="4"/>
        <v>000-000</v>
      </c>
      <c r="C69" s="12"/>
      <c r="D69" s="12"/>
      <c r="E69" s="12"/>
      <c r="F69" s="12"/>
      <c r="G69" s="16"/>
      <c r="H69" s="16"/>
      <c r="I69" s="15"/>
      <c r="J69" s="16"/>
      <c r="K69" s="16"/>
      <c r="L69" s="17"/>
      <c r="M69" s="18"/>
      <c r="N69" s="18"/>
      <c r="O69" s="20"/>
      <c r="P69" s="21"/>
      <c r="Q69" s="21"/>
      <c r="R69" s="22"/>
      <c r="S69" s="21"/>
      <c r="T69" s="21"/>
      <c r="U69" s="22"/>
      <c r="V69" s="23"/>
      <c r="W69" s="23"/>
      <c r="X69" s="24"/>
      <c r="Y69" s="25">
        <f t="shared" si="5"/>
        <v>0</v>
      </c>
      <c r="Z69" s="25">
        <f t="shared" si="6"/>
        <v>0</v>
      </c>
      <c r="AA69" s="26"/>
      <c r="AB69" s="26"/>
      <c r="AC69" s="26"/>
      <c r="AD69" s="26"/>
      <c r="AE69" s="27"/>
      <c r="AF69" s="26"/>
      <c r="AG69" s="26"/>
      <c r="AH69" s="26"/>
      <c r="AI69" s="26"/>
      <c r="AJ69" s="26"/>
      <c r="AK69" s="26"/>
    </row>
    <row r="70" spans="1:37" s="10" customFormat="1" ht="25" customHeight="1" x14ac:dyDescent="0.25">
      <c r="A70" s="11">
        <v>67</v>
      </c>
      <c r="B70" s="12" t="str">
        <f t="shared" si="4"/>
        <v>000-000</v>
      </c>
      <c r="C70" s="12"/>
      <c r="D70" s="12"/>
      <c r="E70" s="12"/>
      <c r="F70" s="12"/>
      <c r="G70" s="16"/>
      <c r="H70" s="16"/>
      <c r="I70" s="15"/>
      <c r="J70" s="16"/>
      <c r="K70" s="16"/>
      <c r="L70" s="17"/>
      <c r="M70" s="18"/>
      <c r="N70" s="18"/>
      <c r="O70" s="20"/>
      <c r="P70" s="21"/>
      <c r="Q70" s="21"/>
      <c r="R70" s="22"/>
      <c r="S70" s="21"/>
      <c r="T70" s="21"/>
      <c r="U70" s="22"/>
      <c r="V70" s="23"/>
      <c r="W70" s="23"/>
      <c r="X70" s="24"/>
      <c r="Y70" s="25">
        <f t="shared" si="5"/>
        <v>0</v>
      </c>
      <c r="Z70" s="25">
        <f t="shared" si="6"/>
        <v>0</v>
      </c>
      <c r="AA70" s="26"/>
      <c r="AB70" s="26"/>
      <c r="AC70" s="26"/>
      <c r="AD70" s="26"/>
      <c r="AE70" s="27"/>
      <c r="AF70" s="26"/>
      <c r="AG70" s="26"/>
      <c r="AH70" s="26"/>
      <c r="AI70" s="26"/>
      <c r="AJ70" s="26"/>
      <c r="AK70" s="26"/>
    </row>
    <row r="71" spans="1:37" s="10" customFormat="1" ht="25" customHeight="1" x14ac:dyDescent="0.25">
      <c r="A71" s="11">
        <v>68</v>
      </c>
      <c r="B71" s="12" t="str">
        <f t="shared" si="4"/>
        <v>000-000</v>
      </c>
      <c r="C71" s="12"/>
      <c r="D71" s="12"/>
      <c r="E71" s="12"/>
      <c r="F71" s="12"/>
      <c r="G71" s="16"/>
      <c r="H71" s="16"/>
      <c r="I71" s="15"/>
      <c r="J71" s="16"/>
      <c r="K71" s="16"/>
      <c r="L71" s="17"/>
      <c r="M71" s="18"/>
      <c r="N71" s="18"/>
      <c r="O71" s="20"/>
      <c r="P71" s="21"/>
      <c r="Q71" s="21"/>
      <c r="R71" s="22"/>
      <c r="S71" s="21"/>
      <c r="T71" s="21"/>
      <c r="U71" s="22"/>
      <c r="V71" s="23"/>
      <c r="W71" s="23"/>
      <c r="X71" s="24"/>
      <c r="Y71" s="25">
        <f t="shared" si="5"/>
        <v>0</v>
      </c>
      <c r="Z71" s="25">
        <f t="shared" si="6"/>
        <v>0</v>
      </c>
      <c r="AA71" s="26"/>
      <c r="AB71" s="26"/>
      <c r="AC71" s="26"/>
      <c r="AD71" s="26"/>
      <c r="AE71" s="27"/>
      <c r="AF71" s="26"/>
      <c r="AG71" s="26"/>
      <c r="AH71" s="26"/>
      <c r="AI71" s="26"/>
      <c r="AJ71" s="26"/>
      <c r="AK71" s="26"/>
    </row>
    <row r="72" spans="1:37" s="10" customFormat="1" ht="25" customHeight="1" x14ac:dyDescent="0.25">
      <c r="A72" s="11">
        <v>69</v>
      </c>
      <c r="B72" s="12" t="str">
        <f t="shared" si="4"/>
        <v>000-000</v>
      </c>
      <c r="C72" s="12"/>
      <c r="D72" s="12"/>
      <c r="E72" s="12"/>
      <c r="F72" s="12"/>
      <c r="G72" s="16"/>
      <c r="H72" s="16"/>
      <c r="I72" s="15"/>
      <c r="J72" s="16"/>
      <c r="K72" s="16"/>
      <c r="L72" s="17"/>
      <c r="M72" s="18"/>
      <c r="N72" s="19"/>
      <c r="O72" s="20"/>
      <c r="P72" s="21"/>
      <c r="Q72" s="21"/>
      <c r="R72" s="22"/>
      <c r="S72" s="21"/>
      <c r="T72" s="21"/>
      <c r="U72" s="22"/>
      <c r="V72" s="23"/>
      <c r="W72" s="23"/>
      <c r="X72" s="24"/>
      <c r="Y72" s="25">
        <f t="shared" si="5"/>
        <v>0</v>
      </c>
      <c r="Z72" s="25">
        <f t="shared" si="6"/>
        <v>0</v>
      </c>
      <c r="AA72" s="26"/>
      <c r="AB72" s="26"/>
      <c r="AC72" s="26"/>
      <c r="AD72" s="26"/>
      <c r="AE72" s="27"/>
      <c r="AF72" s="26"/>
      <c r="AG72" s="26"/>
      <c r="AH72" s="26"/>
      <c r="AI72" s="26"/>
      <c r="AJ72" s="26"/>
      <c r="AK72" s="26"/>
    </row>
    <row r="73" spans="1:37" s="10" customFormat="1" ht="25" customHeight="1" x14ac:dyDescent="0.25">
      <c r="A73" s="11">
        <v>70</v>
      </c>
      <c r="B73" s="12" t="str">
        <f t="shared" si="4"/>
        <v>000-000</v>
      </c>
      <c r="C73" s="12"/>
      <c r="D73" s="12"/>
      <c r="E73" s="12"/>
      <c r="F73" s="12"/>
      <c r="G73" s="16"/>
      <c r="H73" s="16"/>
      <c r="I73" s="15"/>
      <c r="J73" s="16"/>
      <c r="K73" s="16"/>
      <c r="L73" s="17"/>
      <c r="M73" s="18"/>
      <c r="N73" s="19"/>
      <c r="O73" s="20"/>
      <c r="P73" s="21"/>
      <c r="Q73" s="21"/>
      <c r="R73" s="22"/>
      <c r="S73" s="21"/>
      <c r="T73" s="21"/>
      <c r="U73" s="22"/>
      <c r="V73" s="23"/>
      <c r="W73" s="23"/>
      <c r="X73" s="24"/>
      <c r="Y73" s="25">
        <f t="shared" si="5"/>
        <v>0</v>
      </c>
      <c r="Z73" s="25">
        <f t="shared" si="6"/>
        <v>0</v>
      </c>
      <c r="AA73" s="26"/>
      <c r="AB73" s="26"/>
      <c r="AC73" s="26"/>
      <c r="AD73" s="26"/>
      <c r="AE73" s="27"/>
      <c r="AF73" s="26"/>
      <c r="AG73" s="26"/>
      <c r="AH73" s="26"/>
      <c r="AI73" s="26"/>
      <c r="AJ73" s="26"/>
      <c r="AK73" s="26"/>
    </row>
    <row r="74" spans="1:37" s="10" customFormat="1" ht="25" customHeight="1" x14ac:dyDescent="0.25">
      <c r="A74" s="11">
        <v>71</v>
      </c>
      <c r="B74" s="12" t="str">
        <f t="shared" si="4"/>
        <v>000-000</v>
      </c>
      <c r="C74" s="12"/>
      <c r="D74" s="12"/>
      <c r="E74" s="12"/>
      <c r="F74" s="12"/>
      <c r="G74" s="16"/>
      <c r="H74" s="16"/>
      <c r="I74" s="15"/>
      <c r="J74" s="16"/>
      <c r="K74" s="16"/>
      <c r="L74" s="17"/>
      <c r="M74" s="18"/>
      <c r="N74" s="18"/>
      <c r="O74" s="20"/>
      <c r="P74" s="21"/>
      <c r="Q74" s="21"/>
      <c r="R74" s="22"/>
      <c r="S74" s="21"/>
      <c r="T74" s="21"/>
      <c r="U74" s="22"/>
      <c r="V74" s="23"/>
      <c r="W74" s="23"/>
      <c r="X74" s="24"/>
      <c r="Y74" s="25">
        <f t="shared" si="5"/>
        <v>0</v>
      </c>
      <c r="Z74" s="25">
        <f t="shared" si="6"/>
        <v>0</v>
      </c>
      <c r="AA74" s="26"/>
      <c r="AB74" s="26"/>
      <c r="AC74" s="26"/>
      <c r="AD74" s="26"/>
      <c r="AE74" s="27"/>
      <c r="AF74" s="26"/>
      <c r="AG74" s="26"/>
      <c r="AH74" s="26"/>
      <c r="AI74" s="26"/>
      <c r="AJ74" s="26"/>
      <c r="AK74" s="26"/>
    </row>
    <row r="75" spans="1:37" s="10" customFormat="1" ht="25" customHeight="1" x14ac:dyDescent="0.25">
      <c r="A75" s="11">
        <v>72</v>
      </c>
      <c r="B75" s="12" t="str">
        <f t="shared" si="4"/>
        <v>000-000</v>
      </c>
      <c r="C75" s="12"/>
      <c r="D75" s="12"/>
      <c r="E75" s="12"/>
      <c r="F75" s="12"/>
      <c r="G75" s="16"/>
      <c r="H75" s="16"/>
      <c r="I75" s="15"/>
      <c r="J75" s="16"/>
      <c r="K75" s="16"/>
      <c r="L75" s="17"/>
      <c r="M75" s="18"/>
      <c r="N75" s="18"/>
      <c r="O75" s="20"/>
      <c r="P75" s="21"/>
      <c r="Q75" s="21"/>
      <c r="R75" s="22"/>
      <c r="S75" s="21"/>
      <c r="T75" s="21"/>
      <c r="U75" s="22"/>
      <c r="V75" s="23"/>
      <c r="W75" s="23"/>
      <c r="X75" s="24"/>
      <c r="Y75" s="25">
        <f t="shared" si="5"/>
        <v>0</v>
      </c>
      <c r="Z75" s="25">
        <f t="shared" si="6"/>
        <v>0</v>
      </c>
      <c r="AA75" s="26"/>
      <c r="AB75" s="26"/>
      <c r="AC75" s="26"/>
      <c r="AD75" s="26"/>
      <c r="AE75" s="27"/>
      <c r="AF75" s="26"/>
      <c r="AG75" s="26"/>
      <c r="AH75" s="26"/>
      <c r="AI75" s="26"/>
      <c r="AJ75" s="26"/>
      <c r="AK75" s="26"/>
    </row>
    <row r="76" spans="1:37" s="10" customFormat="1" ht="25" customHeight="1" x14ac:dyDescent="0.25">
      <c r="A76" s="11">
        <v>73</v>
      </c>
      <c r="B76" s="12" t="str">
        <f t="shared" si="4"/>
        <v>000-000</v>
      </c>
      <c r="C76" s="12"/>
      <c r="D76" s="12"/>
      <c r="E76" s="12"/>
      <c r="F76" s="12"/>
      <c r="G76" s="16"/>
      <c r="H76" s="16"/>
      <c r="I76" s="15"/>
      <c r="J76" s="16"/>
      <c r="K76" s="16"/>
      <c r="L76" s="17"/>
      <c r="M76" s="18"/>
      <c r="N76" s="18"/>
      <c r="O76" s="20"/>
      <c r="P76" s="21"/>
      <c r="Q76" s="21"/>
      <c r="R76" s="22"/>
      <c r="S76" s="21"/>
      <c r="T76" s="21"/>
      <c r="U76" s="22"/>
      <c r="V76" s="23"/>
      <c r="W76" s="23"/>
      <c r="X76" s="24"/>
      <c r="Y76" s="25">
        <f t="shared" si="5"/>
        <v>0</v>
      </c>
      <c r="Z76" s="25">
        <f t="shared" si="6"/>
        <v>0</v>
      </c>
      <c r="AA76" s="26"/>
      <c r="AB76" s="26"/>
      <c r="AC76" s="26"/>
      <c r="AD76" s="26"/>
      <c r="AE76" s="27"/>
      <c r="AF76" s="26"/>
      <c r="AG76" s="26"/>
      <c r="AH76" s="26"/>
      <c r="AI76" s="26"/>
      <c r="AJ76" s="26"/>
      <c r="AK76" s="26"/>
    </row>
    <row r="77" spans="1:37" s="10" customFormat="1" ht="25" customHeight="1" x14ac:dyDescent="0.25">
      <c r="A77" s="11">
        <v>74</v>
      </c>
      <c r="B77" s="12" t="str">
        <f t="shared" si="4"/>
        <v>000-000</v>
      </c>
      <c r="C77" s="12"/>
      <c r="D77" s="12"/>
      <c r="E77" s="12"/>
      <c r="F77" s="12"/>
      <c r="G77" s="16"/>
      <c r="H77" s="16"/>
      <c r="I77" s="15"/>
      <c r="J77" s="16"/>
      <c r="K77" s="16"/>
      <c r="L77" s="17"/>
      <c r="M77" s="18"/>
      <c r="N77" s="18"/>
      <c r="O77" s="20"/>
      <c r="P77" s="21"/>
      <c r="Q77" s="21"/>
      <c r="R77" s="22"/>
      <c r="S77" s="21"/>
      <c r="T77" s="21"/>
      <c r="U77" s="22"/>
      <c r="V77" s="23"/>
      <c r="W77" s="23"/>
      <c r="X77" s="24"/>
      <c r="Y77" s="25">
        <f t="shared" si="5"/>
        <v>0</v>
      </c>
      <c r="Z77" s="25">
        <f t="shared" si="6"/>
        <v>0</v>
      </c>
      <c r="AA77" s="26"/>
      <c r="AB77" s="26"/>
      <c r="AC77" s="26"/>
      <c r="AD77" s="26"/>
      <c r="AE77" s="27"/>
      <c r="AF77" s="26"/>
      <c r="AG77" s="26"/>
      <c r="AH77" s="26"/>
      <c r="AI77" s="26"/>
      <c r="AJ77" s="26"/>
      <c r="AK77" s="26"/>
    </row>
    <row r="78" spans="1:37" s="10" customFormat="1" ht="25" customHeight="1" x14ac:dyDescent="0.25">
      <c r="A78" s="11">
        <v>75</v>
      </c>
      <c r="B78" s="12" t="str">
        <f t="shared" si="4"/>
        <v>000-000</v>
      </c>
      <c r="C78" s="12"/>
      <c r="D78" s="12"/>
      <c r="E78" s="12"/>
      <c r="F78" s="12"/>
      <c r="G78" s="16"/>
      <c r="H78" s="16"/>
      <c r="I78" s="15"/>
      <c r="J78" s="16"/>
      <c r="K78" s="16"/>
      <c r="L78" s="17"/>
      <c r="M78" s="18"/>
      <c r="N78" s="18"/>
      <c r="O78" s="20"/>
      <c r="P78" s="21"/>
      <c r="Q78" s="21"/>
      <c r="R78" s="22"/>
      <c r="S78" s="21"/>
      <c r="T78" s="21"/>
      <c r="U78" s="22"/>
      <c r="V78" s="23"/>
      <c r="W78" s="23"/>
      <c r="X78" s="24"/>
      <c r="Y78" s="25">
        <f t="shared" si="5"/>
        <v>0</v>
      </c>
      <c r="Z78" s="25">
        <f t="shared" si="6"/>
        <v>0</v>
      </c>
      <c r="AA78" s="26"/>
      <c r="AB78" s="26"/>
      <c r="AC78" s="26"/>
      <c r="AD78" s="26"/>
      <c r="AE78" s="27"/>
      <c r="AF78" s="26"/>
      <c r="AG78" s="26"/>
      <c r="AH78" s="26"/>
      <c r="AI78" s="26"/>
      <c r="AJ78" s="26"/>
      <c r="AK78" s="26"/>
    </row>
    <row r="79" spans="1:37" s="10" customFormat="1" ht="25" customHeight="1" x14ac:dyDescent="0.25">
      <c r="A79" s="11">
        <v>76</v>
      </c>
      <c r="B79" s="12" t="str">
        <f t="shared" si="4"/>
        <v>000-000</v>
      </c>
      <c r="C79" s="12"/>
      <c r="D79" s="12"/>
      <c r="E79" s="12"/>
      <c r="F79" s="12"/>
      <c r="G79" s="16"/>
      <c r="H79" s="16"/>
      <c r="I79" s="15"/>
      <c r="J79" s="16"/>
      <c r="K79" s="16"/>
      <c r="L79" s="17"/>
      <c r="M79" s="18"/>
      <c r="N79" s="18"/>
      <c r="O79" s="20"/>
      <c r="P79" s="21"/>
      <c r="Q79" s="21"/>
      <c r="R79" s="22"/>
      <c r="S79" s="21"/>
      <c r="T79" s="21"/>
      <c r="U79" s="22"/>
      <c r="V79" s="23"/>
      <c r="W79" s="23"/>
      <c r="X79" s="24"/>
      <c r="Y79" s="25">
        <f t="shared" si="5"/>
        <v>0</v>
      </c>
      <c r="Z79" s="25">
        <f t="shared" si="6"/>
        <v>0</v>
      </c>
      <c r="AA79" s="26"/>
      <c r="AB79" s="26"/>
      <c r="AC79" s="26"/>
      <c r="AD79" s="26"/>
      <c r="AE79" s="27"/>
      <c r="AF79" s="26"/>
      <c r="AG79" s="26"/>
      <c r="AH79" s="26"/>
      <c r="AI79" s="26"/>
      <c r="AJ79" s="26"/>
      <c r="AK79" s="26"/>
    </row>
    <row r="80" spans="1:37" s="10" customFormat="1" ht="25" customHeight="1" x14ac:dyDescent="0.25">
      <c r="A80" s="11">
        <v>77</v>
      </c>
      <c r="B80" s="12" t="str">
        <f t="shared" si="4"/>
        <v>000-000</v>
      </c>
      <c r="C80" s="12"/>
      <c r="D80" s="12"/>
      <c r="E80" s="12"/>
      <c r="F80" s="12"/>
      <c r="G80" s="16"/>
      <c r="H80" s="16"/>
      <c r="I80" s="15"/>
      <c r="J80" s="16"/>
      <c r="K80" s="16"/>
      <c r="L80" s="17"/>
      <c r="M80" s="18"/>
      <c r="N80" s="18"/>
      <c r="O80" s="20"/>
      <c r="P80" s="21"/>
      <c r="Q80" s="21"/>
      <c r="R80" s="22"/>
      <c r="S80" s="21"/>
      <c r="T80" s="21"/>
      <c r="U80" s="22"/>
      <c r="V80" s="23"/>
      <c r="W80" s="23"/>
      <c r="X80" s="24"/>
      <c r="Y80" s="25">
        <f t="shared" si="5"/>
        <v>0</v>
      </c>
      <c r="Z80" s="25">
        <f t="shared" si="6"/>
        <v>0</v>
      </c>
      <c r="AA80" s="26"/>
      <c r="AB80" s="26"/>
      <c r="AC80" s="26"/>
      <c r="AD80" s="26"/>
      <c r="AE80" s="27"/>
      <c r="AF80" s="26"/>
      <c r="AG80" s="26"/>
      <c r="AH80" s="26"/>
      <c r="AI80" s="26"/>
      <c r="AJ80" s="26"/>
      <c r="AK80" s="26"/>
    </row>
    <row r="81" spans="1:37" s="10" customFormat="1" ht="25" customHeight="1" x14ac:dyDescent="0.25">
      <c r="A81" s="11">
        <v>78</v>
      </c>
      <c r="B81" s="12" t="str">
        <f t="shared" si="4"/>
        <v>000-000</v>
      </c>
      <c r="C81" s="12"/>
      <c r="D81" s="12"/>
      <c r="E81" s="12"/>
      <c r="F81" s="12"/>
      <c r="G81" s="16"/>
      <c r="H81" s="16"/>
      <c r="I81" s="15"/>
      <c r="J81" s="16"/>
      <c r="K81" s="16"/>
      <c r="L81" s="17"/>
      <c r="M81" s="18"/>
      <c r="N81" s="18"/>
      <c r="O81" s="20"/>
      <c r="P81" s="21"/>
      <c r="Q81" s="21"/>
      <c r="R81" s="22"/>
      <c r="S81" s="21"/>
      <c r="T81" s="21"/>
      <c r="U81" s="22"/>
      <c r="V81" s="23"/>
      <c r="W81" s="23"/>
      <c r="X81" s="24"/>
      <c r="Y81" s="25">
        <f t="shared" si="5"/>
        <v>0</v>
      </c>
      <c r="Z81" s="25">
        <f t="shared" si="6"/>
        <v>0</v>
      </c>
      <c r="AA81" s="26"/>
      <c r="AB81" s="26"/>
      <c r="AC81" s="26"/>
      <c r="AD81" s="26"/>
      <c r="AE81" s="27"/>
      <c r="AF81" s="26"/>
      <c r="AG81" s="26"/>
      <c r="AH81" s="26"/>
      <c r="AI81" s="26"/>
      <c r="AJ81" s="26"/>
      <c r="AK81" s="26"/>
    </row>
    <row r="82" spans="1:37" s="10" customFormat="1" ht="25" customHeight="1" x14ac:dyDescent="0.25">
      <c r="A82" s="11">
        <v>79</v>
      </c>
      <c r="B82" s="12" t="str">
        <f t="shared" si="4"/>
        <v>000-000</v>
      </c>
      <c r="C82" s="12"/>
      <c r="D82" s="12"/>
      <c r="E82" s="12"/>
      <c r="F82" s="12"/>
      <c r="G82" s="16"/>
      <c r="H82" s="16"/>
      <c r="I82" s="15"/>
      <c r="J82" s="16"/>
      <c r="K82" s="16"/>
      <c r="L82" s="17"/>
      <c r="M82" s="18"/>
      <c r="N82" s="18"/>
      <c r="O82" s="20"/>
      <c r="P82" s="21"/>
      <c r="Q82" s="21"/>
      <c r="R82" s="22"/>
      <c r="S82" s="21"/>
      <c r="T82" s="21"/>
      <c r="U82" s="22"/>
      <c r="V82" s="23"/>
      <c r="W82" s="23"/>
      <c r="X82" s="24"/>
      <c r="Y82" s="25">
        <f t="shared" si="5"/>
        <v>0</v>
      </c>
      <c r="Z82" s="25">
        <f t="shared" si="6"/>
        <v>0</v>
      </c>
      <c r="AA82" s="26"/>
      <c r="AB82" s="26"/>
      <c r="AC82" s="26"/>
      <c r="AD82" s="26"/>
      <c r="AE82" s="27"/>
      <c r="AF82" s="26"/>
      <c r="AG82" s="26"/>
      <c r="AH82" s="26"/>
      <c r="AI82" s="26"/>
      <c r="AJ82" s="26"/>
      <c r="AK82" s="26"/>
    </row>
    <row r="83" spans="1:37" s="10" customFormat="1" ht="25" customHeight="1" x14ac:dyDescent="0.25">
      <c r="A83" s="11">
        <v>80</v>
      </c>
      <c r="B83" s="12" t="str">
        <f t="shared" si="4"/>
        <v>000-000</v>
      </c>
      <c r="C83" s="12"/>
      <c r="D83" s="12"/>
      <c r="E83" s="12"/>
      <c r="F83" s="12"/>
      <c r="G83" s="16"/>
      <c r="H83" s="16"/>
      <c r="I83" s="15"/>
      <c r="J83" s="16"/>
      <c r="K83" s="16"/>
      <c r="L83" s="17"/>
      <c r="M83" s="18"/>
      <c r="N83" s="19"/>
      <c r="O83" s="20"/>
      <c r="P83" s="21"/>
      <c r="Q83" s="21"/>
      <c r="R83" s="22"/>
      <c r="S83" s="21"/>
      <c r="T83" s="21"/>
      <c r="U83" s="22"/>
      <c r="V83" s="23"/>
      <c r="W83" s="23"/>
      <c r="X83" s="24"/>
      <c r="Y83" s="25">
        <f t="shared" si="5"/>
        <v>0</v>
      </c>
      <c r="Z83" s="25">
        <f t="shared" si="6"/>
        <v>0</v>
      </c>
      <c r="AA83" s="26"/>
      <c r="AB83" s="26"/>
      <c r="AC83" s="26"/>
      <c r="AD83" s="26"/>
      <c r="AE83" s="27"/>
      <c r="AF83" s="26"/>
      <c r="AG83" s="26"/>
      <c r="AH83" s="26"/>
      <c r="AI83" s="26"/>
      <c r="AJ83" s="26"/>
      <c r="AK83" s="26"/>
    </row>
    <row r="84" spans="1:37" s="10" customFormat="1" ht="25" customHeight="1" x14ac:dyDescent="0.25">
      <c r="A84" s="11">
        <v>81</v>
      </c>
      <c r="B84" s="12" t="str">
        <f t="shared" si="4"/>
        <v>000-000</v>
      </c>
      <c r="C84" s="12"/>
      <c r="D84" s="12"/>
      <c r="E84" s="12"/>
      <c r="F84" s="12"/>
      <c r="G84" s="16"/>
      <c r="H84" s="16"/>
      <c r="I84" s="15"/>
      <c r="J84" s="16"/>
      <c r="K84" s="16"/>
      <c r="L84" s="17"/>
      <c r="M84" s="18"/>
      <c r="N84" s="19"/>
      <c r="O84" s="20"/>
      <c r="P84" s="21"/>
      <c r="Q84" s="21"/>
      <c r="R84" s="22"/>
      <c r="S84" s="21"/>
      <c r="T84" s="21"/>
      <c r="U84" s="22"/>
      <c r="V84" s="23"/>
      <c r="W84" s="23"/>
      <c r="X84" s="24"/>
      <c r="Y84" s="25">
        <f t="shared" si="5"/>
        <v>0</v>
      </c>
      <c r="Z84" s="25">
        <f t="shared" si="6"/>
        <v>0</v>
      </c>
      <c r="AA84" s="26"/>
      <c r="AB84" s="26"/>
      <c r="AC84" s="26"/>
      <c r="AD84" s="26"/>
      <c r="AE84" s="27"/>
      <c r="AF84" s="26"/>
      <c r="AG84" s="26"/>
      <c r="AH84" s="26"/>
      <c r="AI84" s="26"/>
      <c r="AJ84" s="26"/>
      <c r="AK84" s="26"/>
    </row>
    <row r="85" spans="1:37" s="10" customFormat="1" ht="25" customHeight="1" x14ac:dyDescent="0.25">
      <c r="A85" s="11">
        <v>82</v>
      </c>
      <c r="B85" s="12" t="str">
        <f t="shared" si="4"/>
        <v>000-000</v>
      </c>
      <c r="C85" s="12"/>
      <c r="D85" s="12"/>
      <c r="E85" s="12"/>
      <c r="F85" s="12"/>
      <c r="G85" s="16"/>
      <c r="H85" s="16"/>
      <c r="I85" s="15"/>
      <c r="J85" s="16"/>
      <c r="K85" s="16"/>
      <c r="L85" s="17"/>
      <c r="M85" s="18"/>
      <c r="N85" s="18"/>
      <c r="O85" s="20"/>
      <c r="P85" s="21"/>
      <c r="Q85" s="21"/>
      <c r="R85" s="22"/>
      <c r="S85" s="21"/>
      <c r="T85" s="21"/>
      <c r="U85" s="22"/>
      <c r="V85" s="23"/>
      <c r="W85" s="23"/>
      <c r="X85" s="24"/>
      <c r="Y85" s="25">
        <f t="shared" si="5"/>
        <v>0</v>
      </c>
      <c r="Z85" s="25">
        <f t="shared" si="6"/>
        <v>0</v>
      </c>
      <c r="AA85" s="26"/>
      <c r="AB85" s="26"/>
      <c r="AC85" s="26"/>
      <c r="AD85" s="26"/>
      <c r="AE85" s="27"/>
      <c r="AF85" s="26"/>
      <c r="AG85" s="26"/>
      <c r="AH85" s="26"/>
      <c r="AI85" s="26"/>
      <c r="AJ85" s="26"/>
      <c r="AK85" s="26"/>
    </row>
    <row r="86" spans="1:37" s="10" customFormat="1" ht="25" customHeight="1" x14ac:dyDescent="0.25">
      <c r="A86" s="11">
        <v>83</v>
      </c>
      <c r="B86" s="12" t="str">
        <f t="shared" si="4"/>
        <v>000-000</v>
      </c>
      <c r="C86" s="12"/>
      <c r="D86" s="12"/>
      <c r="E86" s="12"/>
      <c r="F86" s="12"/>
      <c r="G86" s="16"/>
      <c r="H86" s="16"/>
      <c r="I86" s="15"/>
      <c r="J86" s="16"/>
      <c r="K86" s="16"/>
      <c r="L86" s="17"/>
      <c r="M86" s="18"/>
      <c r="N86" s="18"/>
      <c r="O86" s="20"/>
      <c r="P86" s="21"/>
      <c r="Q86" s="21"/>
      <c r="R86" s="22"/>
      <c r="S86" s="21"/>
      <c r="T86" s="21"/>
      <c r="U86" s="22"/>
      <c r="V86" s="23"/>
      <c r="W86" s="23"/>
      <c r="X86" s="24"/>
      <c r="Y86" s="25">
        <f t="shared" si="5"/>
        <v>0</v>
      </c>
      <c r="Z86" s="25">
        <f t="shared" si="6"/>
        <v>0</v>
      </c>
      <c r="AA86" s="26"/>
      <c r="AB86" s="26"/>
      <c r="AC86" s="26"/>
      <c r="AD86" s="26"/>
      <c r="AE86" s="27"/>
      <c r="AF86" s="26"/>
      <c r="AG86" s="26"/>
      <c r="AH86" s="26"/>
      <c r="AI86" s="26"/>
      <c r="AJ86" s="26"/>
      <c r="AK86" s="26"/>
    </row>
    <row r="87" spans="1:37" s="10" customFormat="1" ht="25" customHeight="1" x14ac:dyDescent="0.25">
      <c r="A87" s="11">
        <v>84</v>
      </c>
      <c r="B87" s="12" t="str">
        <f t="shared" si="4"/>
        <v>000-000</v>
      </c>
      <c r="C87" s="12"/>
      <c r="D87" s="12"/>
      <c r="E87" s="12"/>
      <c r="F87" s="12"/>
      <c r="G87" s="16"/>
      <c r="H87" s="16"/>
      <c r="I87" s="15"/>
      <c r="J87" s="16"/>
      <c r="K87" s="16"/>
      <c r="L87" s="17"/>
      <c r="M87" s="18"/>
      <c r="N87" s="18"/>
      <c r="O87" s="20"/>
      <c r="P87" s="21"/>
      <c r="Q87" s="21"/>
      <c r="R87" s="22"/>
      <c r="S87" s="21"/>
      <c r="T87" s="21"/>
      <c r="U87" s="22"/>
      <c r="V87" s="23"/>
      <c r="W87" s="23"/>
      <c r="X87" s="24"/>
      <c r="Y87" s="25">
        <f t="shared" si="5"/>
        <v>0</v>
      </c>
      <c r="Z87" s="25">
        <f t="shared" si="6"/>
        <v>0</v>
      </c>
      <c r="AA87" s="26"/>
      <c r="AB87" s="26"/>
      <c r="AC87" s="26"/>
      <c r="AD87" s="26"/>
      <c r="AE87" s="27"/>
      <c r="AF87" s="26"/>
      <c r="AG87" s="26"/>
      <c r="AH87" s="26"/>
      <c r="AI87" s="26"/>
      <c r="AJ87" s="26"/>
      <c r="AK87" s="26"/>
    </row>
    <row r="88" spans="1:37" s="10" customFormat="1" ht="25" customHeight="1" x14ac:dyDescent="0.25">
      <c r="A88" s="11">
        <v>85</v>
      </c>
      <c r="B88" s="12" t="str">
        <f t="shared" si="4"/>
        <v>000-000</v>
      </c>
      <c r="C88" s="12"/>
      <c r="D88" s="12"/>
      <c r="E88" s="12"/>
      <c r="F88" s="12"/>
      <c r="G88" s="16"/>
      <c r="H88" s="16"/>
      <c r="I88" s="15"/>
      <c r="J88" s="16"/>
      <c r="K88" s="16"/>
      <c r="L88" s="17"/>
      <c r="M88" s="18"/>
      <c r="N88" s="18"/>
      <c r="O88" s="20"/>
      <c r="P88" s="21"/>
      <c r="Q88" s="21"/>
      <c r="R88" s="22"/>
      <c r="S88" s="21"/>
      <c r="T88" s="21"/>
      <c r="U88" s="22"/>
      <c r="V88" s="23"/>
      <c r="W88" s="23"/>
      <c r="X88" s="24"/>
      <c r="Y88" s="25">
        <f t="shared" si="5"/>
        <v>0</v>
      </c>
      <c r="Z88" s="25">
        <f t="shared" si="6"/>
        <v>0</v>
      </c>
      <c r="AA88" s="26"/>
      <c r="AB88" s="26"/>
      <c r="AC88" s="26"/>
      <c r="AD88" s="26"/>
      <c r="AE88" s="27"/>
      <c r="AF88" s="26"/>
      <c r="AG88" s="26"/>
      <c r="AH88" s="26"/>
      <c r="AI88" s="26"/>
      <c r="AJ88" s="26"/>
      <c r="AK88" s="26"/>
    </row>
    <row r="89" spans="1:37" s="10" customFormat="1" ht="25" customHeight="1" x14ac:dyDescent="0.25">
      <c r="A89" s="11">
        <v>86</v>
      </c>
      <c r="B89" s="12" t="str">
        <f t="shared" si="4"/>
        <v>000-000</v>
      </c>
      <c r="C89" s="12"/>
      <c r="D89" s="12"/>
      <c r="E89" s="12"/>
      <c r="F89" s="12"/>
      <c r="G89" s="16"/>
      <c r="H89" s="16"/>
      <c r="I89" s="15"/>
      <c r="J89" s="16"/>
      <c r="K89" s="16"/>
      <c r="L89" s="17"/>
      <c r="M89" s="18"/>
      <c r="N89" s="18"/>
      <c r="O89" s="20"/>
      <c r="P89" s="21"/>
      <c r="Q89" s="21"/>
      <c r="R89" s="22"/>
      <c r="S89" s="21"/>
      <c r="T89" s="21"/>
      <c r="U89" s="22"/>
      <c r="V89" s="23"/>
      <c r="W89" s="23"/>
      <c r="X89" s="24"/>
      <c r="Y89" s="25">
        <f t="shared" si="5"/>
        <v>0</v>
      </c>
      <c r="Z89" s="25">
        <f t="shared" si="6"/>
        <v>0</v>
      </c>
      <c r="AA89" s="26"/>
      <c r="AB89" s="26"/>
      <c r="AC89" s="26"/>
      <c r="AD89" s="26"/>
      <c r="AE89" s="27"/>
      <c r="AF89" s="26"/>
      <c r="AG89" s="26"/>
      <c r="AH89" s="26"/>
      <c r="AI89" s="26"/>
      <c r="AJ89" s="26"/>
      <c r="AK89" s="26"/>
    </row>
    <row r="90" spans="1:37" s="10" customFormat="1" ht="25" customHeight="1" x14ac:dyDescent="0.25">
      <c r="A90" s="11">
        <v>87</v>
      </c>
      <c r="B90" s="12" t="str">
        <f t="shared" si="4"/>
        <v>000-000</v>
      </c>
      <c r="C90" s="12"/>
      <c r="D90" s="12"/>
      <c r="E90" s="12"/>
      <c r="F90" s="12"/>
      <c r="G90" s="16"/>
      <c r="H90" s="16"/>
      <c r="I90" s="15"/>
      <c r="J90" s="16"/>
      <c r="K90" s="16"/>
      <c r="L90" s="17"/>
      <c r="M90" s="18"/>
      <c r="N90" s="18"/>
      <c r="O90" s="20"/>
      <c r="P90" s="21"/>
      <c r="Q90" s="21"/>
      <c r="R90" s="22"/>
      <c r="S90" s="21"/>
      <c r="T90" s="21"/>
      <c r="U90" s="22"/>
      <c r="V90" s="23"/>
      <c r="W90" s="23"/>
      <c r="X90" s="24"/>
      <c r="Y90" s="25">
        <f t="shared" si="5"/>
        <v>0</v>
      </c>
      <c r="Z90" s="25">
        <f t="shared" si="6"/>
        <v>0</v>
      </c>
      <c r="AA90" s="26"/>
      <c r="AB90" s="26"/>
      <c r="AC90" s="26"/>
      <c r="AD90" s="26"/>
      <c r="AE90" s="27"/>
      <c r="AF90" s="26"/>
      <c r="AG90" s="26"/>
      <c r="AH90" s="26"/>
      <c r="AI90" s="26"/>
      <c r="AJ90" s="26"/>
      <c r="AK90" s="26"/>
    </row>
    <row r="91" spans="1:37" s="10" customFormat="1" ht="25" customHeight="1" x14ac:dyDescent="0.25">
      <c r="A91" s="11">
        <v>88</v>
      </c>
      <c r="B91" s="12" t="str">
        <f t="shared" si="4"/>
        <v>000-000</v>
      </c>
      <c r="C91" s="12"/>
      <c r="D91" s="12"/>
      <c r="E91" s="12"/>
      <c r="F91" s="12"/>
      <c r="G91" s="16"/>
      <c r="H91" s="16"/>
      <c r="I91" s="15"/>
      <c r="J91" s="16"/>
      <c r="K91" s="16"/>
      <c r="L91" s="17"/>
      <c r="M91" s="18"/>
      <c r="N91" s="18"/>
      <c r="O91" s="20"/>
      <c r="P91" s="21"/>
      <c r="Q91" s="21"/>
      <c r="R91" s="22"/>
      <c r="S91" s="21"/>
      <c r="T91" s="21"/>
      <c r="U91" s="22"/>
      <c r="V91" s="23"/>
      <c r="W91" s="23"/>
      <c r="X91" s="24"/>
      <c r="Y91" s="25">
        <f t="shared" si="5"/>
        <v>0</v>
      </c>
      <c r="Z91" s="25">
        <f t="shared" si="6"/>
        <v>0</v>
      </c>
      <c r="AA91" s="26"/>
      <c r="AB91" s="26"/>
      <c r="AC91" s="26"/>
      <c r="AD91" s="26"/>
      <c r="AE91" s="27"/>
      <c r="AF91" s="26"/>
      <c r="AG91" s="26"/>
      <c r="AH91" s="26"/>
      <c r="AI91" s="26"/>
      <c r="AJ91" s="26"/>
      <c r="AK91" s="26"/>
    </row>
    <row r="92" spans="1:37" s="10" customFormat="1" ht="25" customHeight="1" x14ac:dyDescent="0.25">
      <c r="A92" s="11">
        <v>89</v>
      </c>
      <c r="B92" s="12" t="str">
        <f t="shared" si="4"/>
        <v>000-000</v>
      </c>
      <c r="C92" s="12"/>
      <c r="D92" s="12"/>
      <c r="E92" s="12"/>
      <c r="F92" s="12"/>
      <c r="G92" s="16"/>
      <c r="H92" s="16"/>
      <c r="I92" s="15"/>
      <c r="J92" s="16"/>
      <c r="K92" s="16"/>
      <c r="L92" s="17"/>
      <c r="M92" s="18"/>
      <c r="N92" s="18"/>
      <c r="O92" s="20"/>
      <c r="P92" s="21"/>
      <c r="Q92" s="21"/>
      <c r="R92" s="22"/>
      <c r="S92" s="21"/>
      <c r="T92" s="21"/>
      <c r="U92" s="22"/>
      <c r="V92" s="23"/>
      <c r="W92" s="23"/>
      <c r="X92" s="24"/>
      <c r="Y92" s="25">
        <f t="shared" si="5"/>
        <v>0</v>
      </c>
      <c r="Z92" s="25">
        <f t="shared" si="6"/>
        <v>0</v>
      </c>
      <c r="AA92" s="26"/>
      <c r="AB92" s="26"/>
      <c r="AC92" s="26"/>
      <c r="AD92" s="26"/>
      <c r="AE92" s="27"/>
      <c r="AF92" s="26"/>
      <c r="AG92" s="26"/>
      <c r="AH92" s="26"/>
      <c r="AI92" s="26"/>
      <c r="AJ92" s="26"/>
      <c r="AK92" s="26"/>
    </row>
    <row r="93" spans="1:37" s="10" customFormat="1" ht="25" customHeight="1" x14ac:dyDescent="0.25">
      <c r="A93" s="11">
        <v>90</v>
      </c>
      <c r="B93" s="12" t="str">
        <f t="shared" si="4"/>
        <v>000-000</v>
      </c>
      <c r="C93" s="12"/>
      <c r="D93" s="12"/>
      <c r="E93" s="12"/>
      <c r="F93" s="12"/>
      <c r="G93" s="16"/>
      <c r="H93" s="16"/>
      <c r="I93" s="15"/>
      <c r="J93" s="16"/>
      <c r="K93" s="16"/>
      <c r="L93" s="17"/>
      <c r="M93" s="18"/>
      <c r="N93" s="18"/>
      <c r="O93" s="20"/>
      <c r="P93" s="21"/>
      <c r="Q93" s="21"/>
      <c r="R93" s="22"/>
      <c r="S93" s="21"/>
      <c r="T93" s="21"/>
      <c r="U93" s="22"/>
      <c r="V93" s="23"/>
      <c r="W93" s="23"/>
      <c r="X93" s="24"/>
      <c r="Y93" s="25">
        <f t="shared" si="5"/>
        <v>0</v>
      </c>
      <c r="Z93" s="25">
        <f t="shared" si="6"/>
        <v>0</v>
      </c>
      <c r="AA93" s="26"/>
      <c r="AB93" s="26"/>
      <c r="AC93" s="26"/>
      <c r="AD93" s="26"/>
      <c r="AE93" s="27"/>
      <c r="AF93" s="26"/>
      <c r="AG93" s="26"/>
      <c r="AH93" s="26"/>
      <c r="AI93" s="26"/>
      <c r="AJ93" s="26"/>
      <c r="AK93" s="26"/>
    </row>
    <row r="94" spans="1:37" s="10" customFormat="1" ht="25" customHeight="1" x14ac:dyDescent="0.25">
      <c r="A94" s="11">
        <v>91</v>
      </c>
      <c r="B94" s="12" t="str">
        <f t="shared" si="4"/>
        <v>000-000</v>
      </c>
      <c r="C94" s="12"/>
      <c r="D94" s="12"/>
      <c r="E94" s="12"/>
      <c r="F94" s="12"/>
      <c r="G94" s="16"/>
      <c r="H94" s="16"/>
      <c r="I94" s="15"/>
      <c r="J94" s="16"/>
      <c r="K94" s="16"/>
      <c r="L94" s="17"/>
      <c r="M94" s="18"/>
      <c r="N94" s="19"/>
      <c r="O94" s="20"/>
      <c r="P94" s="21"/>
      <c r="Q94" s="21"/>
      <c r="R94" s="22"/>
      <c r="S94" s="21"/>
      <c r="T94" s="21"/>
      <c r="U94" s="22"/>
      <c r="V94" s="23"/>
      <c r="W94" s="23"/>
      <c r="X94" s="24"/>
      <c r="Y94" s="25">
        <f t="shared" si="5"/>
        <v>0</v>
      </c>
      <c r="Z94" s="25">
        <f t="shared" si="6"/>
        <v>0</v>
      </c>
      <c r="AA94" s="26"/>
      <c r="AB94" s="26"/>
      <c r="AC94" s="26"/>
      <c r="AD94" s="26"/>
      <c r="AE94" s="27"/>
      <c r="AF94" s="26"/>
      <c r="AG94" s="26"/>
      <c r="AH94" s="26"/>
      <c r="AI94" s="26"/>
      <c r="AJ94" s="26"/>
      <c r="AK94" s="26"/>
    </row>
    <row r="95" spans="1:37" s="10" customFormat="1" ht="25" customHeight="1" x14ac:dyDescent="0.25">
      <c r="A95" s="11">
        <v>92</v>
      </c>
      <c r="B95" s="12" t="str">
        <f t="shared" si="4"/>
        <v>000-000</v>
      </c>
      <c r="C95" s="12"/>
      <c r="D95" s="12"/>
      <c r="E95" s="12"/>
      <c r="F95" s="12"/>
      <c r="G95" s="16"/>
      <c r="H95" s="16"/>
      <c r="I95" s="15"/>
      <c r="J95" s="16"/>
      <c r="K95" s="16"/>
      <c r="L95" s="17"/>
      <c r="M95" s="18"/>
      <c r="N95" s="19"/>
      <c r="O95" s="20"/>
      <c r="P95" s="21"/>
      <c r="Q95" s="21"/>
      <c r="R95" s="22"/>
      <c r="S95" s="21"/>
      <c r="T95" s="21"/>
      <c r="U95" s="22"/>
      <c r="V95" s="23"/>
      <c r="W95" s="23"/>
      <c r="X95" s="24"/>
      <c r="Y95" s="25">
        <f t="shared" si="5"/>
        <v>0</v>
      </c>
      <c r="Z95" s="25">
        <f t="shared" si="6"/>
        <v>0</v>
      </c>
      <c r="AA95" s="26"/>
      <c r="AB95" s="26"/>
      <c r="AC95" s="26"/>
      <c r="AD95" s="26"/>
      <c r="AE95" s="27"/>
      <c r="AF95" s="26"/>
      <c r="AG95" s="26"/>
      <c r="AH95" s="26"/>
      <c r="AI95" s="26"/>
      <c r="AJ95" s="26"/>
      <c r="AK95" s="26"/>
    </row>
    <row r="96" spans="1:37" s="10" customFormat="1" ht="25" customHeight="1" x14ac:dyDescent="0.25">
      <c r="A96" s="11">
        <v>93</v>
      </c>
      <c r="B96" s="12" t="str">
        <f t="shared" si="4"/>
        <v>000-000</v>
      </c>
      <c r="C96" s="12"/>
      <c r="D96" s="12"/>
      <c r="E96" s="12"/>
      <c r="F96" s="12"/>
      <c r="G96" s="16"/>
      <c r="H96" s="16"/>
      <c r="I96" s="15"/>
      <c r="J96" s="16"/>
      <c r="K96" s="16"/>
      <c r="L96" s="17"/>
      <c r="M96" s="18"/>
      <c r="N96" s="18"/>
      <c r="O96" s="20"/>
      <c r="P96" s="21"/>
      <c r="Q96" s="21"/>
      <c r="R96" s="22"/>
      <c r="S96" s="21"/>
      <c r="T96" s="21"/>
      <c r="U96" s="22"/>
      <c r="V96" s="23"/>
      <c r="W96" s="23"/>
      <c r="X96" s="24"/>
      <c r="Y96" s="25">
        <f t="shared" si="5"/>
        <v>0</v>
      </c>
      <c r="Z96" s="25">
        <f t="shared" si="6"/>
        <v>0</v>
      </c>
      <c r="AA96" s="26"/>
      <c r="AB96" s="26"/>
      <c r="AC96" s="26"/>
      <c r="AD96" s="26"/>
      <c r="AE96" s="27"/>
      <c r="AF96" s="26"/>
      <c r="AG96" s="26"/>
      <c r="AH96" s="26"/>
      <c r="AI96" s="26"/>
      <c r="AJ96" s="26"/>
      <c r="AK96" s="26"/>
    </row>
    <row r="97" spans="1:37" s="10" customFormat="1" ht="25" customHeight="1" x14ac:dyDescent="0.25">
      <c r="A97" s="11">
        <v>94</v>
      </c>
      <c r="B97" s="12" t="str">
        <f t="shared" si="4"/>
        <v>000-000</v>
      </c>
      <c r="C97" s="12"/>
      <c r="D97" s="12"/>
      <c r="E97" s="12"/>
      <c r="F97" s="12"/>
      <c r="G97" s="16"/>
      <c r="H97" s="16"/>
      <c r="I97" s="15"/>
      <c r="J97" s="16"/>
      <c r="K97" s="16"/>
      <c r="L97" s="17"/>
      <c r="M97" s="18"/>
      <c r="N97" s="18"/>
      <c r="O97" s="20"/>
      <c r="P97" s="21"/>
      <c r="Q97" s="21"/>
      <c r="R97" s="22"/>
      <c r="S97" s="21"/>
      <c r="T97" s="21"/>
      <c r="U97" s="22"/>
      <c r="V97" s="23"/>
      <c r="W97" s="23"/>
      <c r="X97" s="24"/>
      <c r="Y97" s="25">
        <f t="shared" si="5"/>
        <v>0</v>
      </c>
      <c r="Z97" s="25">
        <f t="shared" si="6"/>
        <v>0</v>
      </c>
      <c r="AA97" s="26"/>
      <c r="AB97" s="26"/>
      <c r="AC97" s="26"/>
      <c r="AD97" s="26"/>
      <c r="AE97" s="27"/>
      <c r="AF97" s="26"/>
      <c r="AG97" s="26"/>
      <c r="AH97" s="26"/>
      <c r="AI97" s="26"/>
      <c r="AJ97" s="26"/>
      <c r="AK97" s="26"/>
    </row>
    <row r="98" spans="1:37" s="10" customFormat="1" ht="25" customHeight="1" x14ac:dyDescent="0.25">
      <c r="A98" s="11">
        <v>95</v>
      </c>
      <c r="B98" s="12" t="str">
        <f t="shared" si="4"/>
        <v>000-000</v>
      </c>
      <c r="C98" s="12"/>
      <c r="D98" s="12"/>
      <c r="E98" s="12"/>
      <c r="F98" s="12"/>
      <c r="G98" s="16"/>
      <c r="H98" s="16"/>
      <c r="I98" s="15"/>
      <c r="J98" s="16"/>
      <c r="K98" s="16"/>
      <c r="L98" s="17"/>
      <c r="M98" s="18"/>
      <c r="N98" s="18"/>
      <c r="O98" s="20"/>
      <c r="P98" s="21"/>
      <c r="Q98" s="21"/>
      <c r="R98" s="22"/>
      <c r="S98" s="21"/>
      <c r="T98" s="21"/>
      <c r="U98" s="22"/>
      <c r="V98" s="23"/>
      <c r="W98" s="23"/>
      <c r="X98" s="24"/>
      <c r="Y98" s="25">
        <f t="shared" si="5"/>
        <v>0</v>
      </c>
      <c r="Z98" s="25">
        <f t="shared" si="6"/>
        <v>0</v>
      </c>
      <c r="AA98" s="26"/>
      <c r="AB98" s="26"/>
      <c r="AC98" s="26"/>
      <c r="AD98" s="26"/>
      <c r="AE98" s="27"/>
      <c r="AF98" s="26"/>
      <c r="AG98" s="26"/>
      <c r="AH98" s="26"/>
      <c r="AI98" s="26"/>
      <c r="AJ98" s="26"/>
      <c r="AK98" s="26"/>
    </row>
    <row r="99" spans="1:37" s="10" customFormat="1" ht="25" customHeight="1" x14ac:dyDescent="0.25">
      <c r="A99" s="11">
        <v>96</v>
      </c>
      <c r="B99" s="12" t="str">
        <f t="shared" si="4"/>
        <v>000-000</v>
      </c>
      <c r="C99" s="12"/>
      <c r="D99" s="12"/>
      <c r="E99" s="12"/>
      <c r="F99" s="12"/>
      <c r="G99" s="16"/>
      <c r="H99" s="16"/>
      <c r="I99" s="15"/>
      <c r="J99" s="16"/>
      <c r="K99" s="16"/>
      <c r="L99" s="17"/>
      <c r="M99" s="18"/>
      <c r="N99" s="18"/>
      <c r="O99" s="20"/>
      <c r="P99" s="21"/>
      <c r="Q99" s="21"/>
      <c r="R99" s="22"/>
      <c r="S99" s="21"/>
      <c r="T99" s="21"/>
      <c r="U99" s="22"/>
      <c r="V99" s="23"/>
      <c r="W99" s="23"/>
      <c r="X99" s="24"/>
      <c r="Y99" s="25">
        <f t="shared" si="5"/>
        <v>0</v>
      </c>
      <c r="Z99" s="25">
        <f t="shared" si="6"/>
        <v>0</v>
      </c>
      <c r="AA99" s="26"/>
      <c r="AB99" s="26"/>
      <c r="AC99" s="26"/>
      <c r="AD99" s="26"/>
      <c r="AE99" s="27"/>
      <c r="AF99" s="26"/>
      <c r="AG99" s="26"/>
      <c r="AH99" s="26"/>
      <c r="AI99" s="26"/>
      <c r="AJ99" s="26"/>
      <c r="AK99" s="26"/>
    </row>
    <row r="100" spans="1:37" s="10" customFormat="1" ht="25" customHeight="1" x14ac:dyDescent="0.25">
      <c r="A100" s="11">
        <v>97</v>
      </c>
      <c r="B100" s="12" t="str">
        <f t="shared" ref="B100:B131" si="7">TEXT(C100,"000")&amp;"-"&amp;TEXT(E100,"000")</f>
        <v>000-000</v>
      </c>
      <c r="C100" s="12"/>
      <c r="D100" s="12"/>
      <c r="E100" s="12"/>
      <c r="F100" s="12"/>
      <c r="G100" s="16"/>
      <c r="H100" s="16"/>
      <c r="I100" s="15"/>
      <c r="J100" s="16"/>
      <c r="K100" s="16"/>
      <c r="L100" s="17"/>
      <c r="M100" s="18"/>
      <c r="N100" s="18"/>
      <c r="O100" s="20"/>
      <c r="P100" s="21"/>
      <c r="Q100" s="21"/>
      <c r="R100" s="22"/>
      <c r="S100" s="21"/>
      <c r="T100" s="21"/>
      <c r="U100" s="22"/>
      <c r="V100" s="23"/>
      <c r="W100" s="23"/>
      <c r="X100" s="24"/>
      <c r="Y100" s="25">
        <f t="shared" si="5"/>
        <v>0</v>
      </c>
      <c r="Z100" s="25">
        <f t="shared" si="6"/>
        <v>0</v>
      </c>
      <c r="AA100" s="26"/>
      <c r="AB100" s="26"/>
      <c r="AC100" s="26"/>
      <c r="AD100" s="26"/>
      <c r="AE100" s="27"/>
      <c r="AF100" s="26"/>
      <c r="AG100" s="26"/>
      <c r="AH100" s="26"/>
      <c r="AI100" s="26"/>
      <c r="AJ100" s="26"/>
      <c r="AK100" s="26"/>
    </row>
    <row r="101" spans="1:37" s="10" customFormat="1" ht="25" customHeight="1" x14ac:dyDescent="0.25">
      <c r="A101" s="11">
        <v>98</v>
      </c>
      <c r="B101" s="12" t="str">
        <f t="shared" si="7"/>
        <v>000-000</v>
      </c>
      <c r="C101" s="12"/>
      <c r="D101" s="12"/>
      <c r="E101" s="12"/>
      <c r="F101" s="12"/>
      <c r="G101" s="16"/>
      <c r="H101" s="16"/>
      <c r="I101" s="15"/>
      <c r="J101" s="16"/>
      <c r="K101" s="16"/>
      <c r="L101" s="17"/>
      <c r="M101" s="18"/>
      <c r="N101" s="18"/>
      <c r="O101" s="20"/>
      <c r="P101" s="21"/>
      <c r="Q101" s="21"/>
      <c r="R101" s="22"/>
      <c r="S101" s="21"/>
      <c r="T101" s="21"/>
      <c r="U101" s="22"/>
      <c r="V101" s="23"/>
      <c r="W101" s="23"/>
      <c r="X101" s="24"/>
      <c r="Y101" s="25">
        <f t="shared" si="5"/>
        <v>0</v>
      </c>
      <c r="Z101" s="25">
        <f t="shared" si="6"/>
        <v>0</v>
      </c>
      <c r="AA101" s="26"/>
      <c r="AB101" s="26"/>
      <c r="AC101" s="26"/>
      <c r="AD101" s="26"/>
      <c r="AE101" s="27"/>
      <c r="AF101" s="26"/>
      <c r="AG101" s="26"/>
      <c r="AH101" s="26"/>
      <c r="AI101" s="26"/>
      <c r="AJ101" s="26"/>
      <c r="AK101" s="26"/>
    </row>
    <row r="102" spans="1:37" s="10" customFormat="1" ht="25" customHeight="1" x14ac:dyDescent="0.25">
      <c r="A102" s="11">
        <v>99</v>
      </c>
      <c r="B102" s="12" t="str">
        <f t="shared" si="7"/>
        <v>000-000</v>
      </c>
      <c r="C102" s="12"/>
      <c r="D102" s="12"/>
      <c r="E102" s="12"/>
      <c r="F102" s="12"/>
      <c r="G102" s="16"/>
      <c r="H102" s="16"/>
      <c r="I102" s="15"/>
      <c r="J102" s="16"/>
      <c r="K102" s="16"/>
      <c r="L102" s="17"/>
      <c r="M102" s="18"/>
      <c r="N102" s="18"/>
      <c r="O102" s="20"/>
      <c r="P102" s="21"/>
      <c r="Q102" s="21"/>
      <c r="R102" s="22"/>
      <c r="S102" s="21"/>
      <c r="T102" s="21"/>
      <c r="U102" s="22"/>
      <c r="V102" s="23"/>
      <c r="W102" s="23"/>
      <c r="X102" s="24"/>
      <c r="Y102" s="25">
        <f t="shared" si="5"/>
        <v>0</v>
      </c>
      <c r="Z102" s="25">
        <f t="shared" si="6"/>
        <v>0</v>
      </c>
      <c r="AA102" s="26"/>
      <c r="AB102" s="26"/>
      <c r="AC102" s="26"/>
      <c r="AD102" s="26"/>
      <c r="AE102" s="27"/>
      <c r="AF102" s="26"/>
      <c r="AG102" s="26"/>
      <c r="AH102" s="26"/>
      <c r="AI102" s="26"/>
      <c r="AJ102" s="26"/>
      <c r="AK102" s="26"/>
    </row>
    <row r="103" spans="1:37" s="10" customFormat="1" ht="25" customHeight="1" x14ac:dyDescent="0.25">
      <c r="A103" s="11">
        <v>100</v>
      </c>
      <c r="B103" s="12" t="str">
        <f t="shared" si="7"/>
        <v>000-000</v>
      </c>
      <c r="C103" s="12"/>
      <c r="D103" s="12"/>
      <c r="E103" s="12"/>
      <c r="F103" s="12"/>
      <c r="G103" s="16"/>
      <c r="H103" s="16"/>
      <c r="I103" s="15"/>
      <c r="J103" s="16"/>
      <c r="K103" s="16"/>
      <c r="L103" s="17"/>
      <c r="M103" s="18"/>
      <c r="N103" s="18"/>
      <c r="O103" s="20"/>
      <c r="P103" s="21"/>
      <c r="Q103" s="21"/>
      <c r="R103" s="22"/>
      <c r="S103" s="21"/>
      <c r="T103" s="21"/>
      <c r="U103" s="22"/>
      <c r="V103" s="23"/>
      <c r="W103" s="23"/>
      <c r="X103" s="24"/>
      <c r="Y103" s="25">
        <f t="shared" si="5"/>
        <v>0</v>
      </c>
      <c r="Z103" s="25">
        <f t="shared" si="6"/>
        <v>0</v>
      </c>
      <c r="AA103" s="26"/>
      <c r="AB103" s="26"/>
      <c r="AC103" s="26"/>
      <c r="AD103" s="26"/>
      <c r="AE103" s="27"/>
      <c r="AF103" s="26"/>
      <c r="AG103" s="26"/>
      <c r="AH103" s="26"/>
      <c r="AI103" s="26"/>
      <c r="AJ103" s="26"/>
      <c r="AK103" s="26"/>
    </row>
    <row r="104" spans="1:37" s="10" customFormat="1" ht="25" customHeight="1" x14ac:dyDescent="0.25">
      <c r="A104" s="11">
        <v>101</v>
      </c>
      <c r="B104" s="12" t="str">
        <f t="shared" si="7"/>
        <v>000-000</v>
      </c>
      <c r="C104" s="12"/>
      <c r="D104" s="12"/>
      <c r="E104" s="12"/>
      <c r="F104" s="12"/>
      <c r="G104" s="16"/>
      <c r="H104" s="16"/>
      <c r="I104" s="15"/>
      <c r="J104" s="16"/>
      <c r="K104" s="16"/>
      <c r="L104" s="17"/>
      <c r="M104" s="18"/>
      <c r="N104" s="18"/>
      <c r="O104" s="20"/>
      <c r="P104" s="21"/>
      <c r="Q104" s="21"/>
      <c r="R104" s="22"/>
      <c r="S104" s="21"/>
      <c r="T104" s="21"/>
      <c r="U104" s="22"/>
      <c r="V104" s="23"/>
      <c r="W104" s="23"/>
      <c r="X104" s="24"/>
      <c r="Y104" s="25">
        <f t="shared" si="5"/>
        <v>0</v>
      </c>
      <c r="Z104" s="25">
        <f t="shared" si="6"/>
        <v>0</v>
      </c>
      <c r="AA104" s="26"/>
      <c r="AB104" s="26"/>
      <c r="AC104" s="26"/>
      <c r="AD104" s="26"/>
      <c r="AE104" s="27"/>
      <c r="AF104" s="26"/>
      <c r="AG104" s="26"/>
      <c r="AH104" s="26"/>
      <c r="AI104" s="26"/>
      <c r="AJ104" s="26"/>
      <c r="AK104" s="26"/>
    </row>
    <row r="105" spans="1:37" s="10" customFormat="1" ht="25" customHeight="1" x14ac:dyDescent="0.25">
      <c r="A105" s="11">
        <v>102</v>
      </c>
      <c r="B105" s="12" t="str">
        <f t="shared" si="7"/>
        <v>000-000</v>
      </c>
      <c r="C105" s="12"/>
      <c r="D105" s="12"/>
      <c r="E105" s="12"/>
      <c r="F105" s="12"/>
      <c r="G105" s="16"/>
      <c r="H105" s="16"/>
      <c r="I105" s="15"/>
      <c r="J105" s="16"/>
      <c r="K105" s="16"/>
      <c r="L105" s="17"/>
      <c r="M105" s="18"/>
      <c r="N105" s="19"/>
      <c r="O105" s="20"/>
      <c r="P105" s="21"/>
      <c r="Q105" s="21"/>
      <c r="R105" s="22"/>
      <c r="S105" s="21"/>
      <c r="T105" s="21"/>
      <c r="U105" s="22"/>
      <c r="V105" s="23"/>
      <c r="W105" s="23"/>
      <c r="X105" s="24"/>
      <c r="Y105" s="25">
        <f t="shared" si="5"/>
        <v>0</v>
      </c>
      <c r="Z105" s="25">
        <f t="shared" si="6"/>
        <v>0</v>
      </c>
      <c r="AA105" s="26"/>
      <c r="AB105" s="26"/>
      <c r="AC105" s="26"/>
      <c r="AD105" s="26"/>
      <c r="AE105" s="27"/>
      <c r="AF105" s="26"/>
      <c r="AG105" s="26"/>
      <c r="AH105" s="26"/>
      <c r="AI105" s="26"/>
      <c r="AJ105" s="26"/>
      <c r="AK105" s="26"/>
    </row>
    <row r="106" spans="1:37" s="10" customFormat="1" ht="25" customHeight="1" x14ac:dyDescent="0.25">
      <c r="A106" s="11">
        <v>103</v>
      </c>
      <c r="B106" s="12" t="str">
        <f t="shared" si="7"/>
        <v>000-000</v>
      </c>
      <c r="C106" s="12"/>
      <c r="D106" s="12"/>
      <c r="E106" s="12"/>
      <c r="F106" s="12"/>
      <c r="G106" s="16"/>
      <c r="H106" s="16"/>
      <c r="I106" s="15"/>
      <c r="J106" s="16"/>
      <c r="K106" s="16"/>
      <c r="L106" s="17"/>
      <c r="M106" s="18"/>
      <c r="N106" s="19"/>
      <c r="O106" s="20"/>
      <c r="P106" s="21"/>
      <c r="Q106" s="21"/>
      <c r="R106" s="22"/>
      <c r="S106" s="21"/>
      <c r="T106" s="21"/>
      <c r="U106" s="22"/>
      <c r="V106" s="23"/>
      <c r="W106" s="23"/>
      <c r="X106" s="24"/>
      <c r="Y106" s="25">
        <f t="shared" si="5"/>
        <v>0</v>
      </c>
      <c r="Z106" s="25">
        <f t="shared" si="6"/>
        <v>0</v>
      </c>
      <c r="AA106" s="26"/>
      <c r="AB106" s="26"/>
      <c r="AC106" s="26"/>
      <c r="AD106" s="26"/>
      <c r="AE106" s="27"/>
      <c r="AF106" s="26"/>
      <c r="AG106" s="26"/>
      <c r="AH106" s="26"/>
      <c r="AI106" s="26"/>
      <c r="AJ106" s="26"/>
      <c r="AK106" s="26"/>
    </row>
    <row r="107" spans="1:37" s="10" customFormat="1" ht="25" customHeight="1" x14ac:dyDescent="0.25">
      <c r="A107" s="11">
        <v>104</v>
      </c>
      <c r="B107" s="12" t="str">
        <f t="shared" si="7"/>
        <v>000-000</v>
      </c>
      <c r="C107" s="12"/>
      <c r="D107" s="12"/>
      <c r="E107" s="12"/>
      <c r="F107" s="12"/>
      <c r="G107" s="16"/>
      <c r="H107" s="16"/>
      <c r="I107" s="15"/>
      <c r="J107" s="16"/>
      <c r="K107" s="16"/>
      <c r="L107" s="17"/>
      <c r="M107" s="18"/>
      <c r="N107" s="18"/>
      <c r="O107" s="20"/>
      <c r="P107" s="21"/>
      <c r="Q107" s="21"/>
      <c r="R107" s="22"/>
      <c r="S107" s="21"/>
      <c r="T107" s="21"/>
      <c r="U107" s="22"/>
      <c r="V107" s="23"/>
      <c r="W107" s="23"/>
      <c r="X107" s="24"/>
      <c r="Y107" s="25">
        <f t="shared" si="5"/>
        <v>0</v>
      </c>
      <c r="Z107" s="25">
        <f t="shared" si="6"/>
        <v>0</v>
      </c>
      <c r="AA107" s="26"/>
      <c r="AB107" s="26"/>
      <c r="AC107" s="26"/>
      <c r="AD107" s="26"/>
      <c r="AE107" s="27"/>
      <c r="AF107" s="26"/>
      <c r="AG107" s="26"/>
      <c r="AH107" s="26"/>
      <c r="AI107" s="26"/>
      <c r="AJ107" s="26"/>
      <c r="AK107" s="26"/>
    </row>
    <row r="108" spans="1:37" s="10" customFormat="1" ht="25" customHeight="1" x14ac:dyDescent="0.25">
      <c r="A108" s="11">
        <v>105</v>
      </c>
      <c r="B108" s="12" t="str">
        <f t="shared" si="7"/>
        <v>000-000</v>
      </c>
      <c r="C108" s="12"/>
      <c r="D108" s="12"/>
      <c r="E108" s="12"/>
      <c r="F108" s="12"/>
      <c r="G108" s="16"/>
      <c r="H108" s="16"/>
      <c r="I108" s="15"/>
      <c r="J108" s="16"/>
      <c r="K108" s="16"/>
      <c r="L108" s="17"/>
      <c r="M108" s="18"/>
      <c r="N108" s="18"/>
      <c r="O108" s="20"/>
      <c r="P108" s="21"/>
      <c r="Q108" s="21"/>
      <c r="R108" s="22"/>
      <c r="S108" s="21"/>
      <c r="T108" s="21"/>
      <c r="U108" s="22"/>
      <c r="V108" s="23"/>
      <c r="W108" s="23"/>
      <c r="X108" s="24"/>
      <c r="Y108" s="25">
        <f t="shared" si="5"/>
        <v>0</v>
      </c>
      <c r="Z108" s="25">
        <f t="shared" si="6"/>
        <v>0</v>
      </c>
      <c r="AA108" s="26"/>
      <c r="AB108" s="26"/>
      <c r="AC108" s="26"/>
      <c r="AD108" s="26"/>
      <c r="AE108" s="27"/>
      <c r="AF108" s="26"/>
      <c r="AG108" s="26"/>
      <c r="AH108" s="26"/>
      <c r="AI108" s="26"/>
      <c r="AJ108" s="26"/>
      <c r="AK108" s="26"/>
    </row>
    <row r="109" spans="1:37" s="10" customFormat="1" ht="25" customHeight="1" x14ac:dyDescent="0.25">
      <c r="A109" s="11">
        <v>106</v>
      </c>
      <c r="B109" s="12" t="str">
        <f t="shared" si="7"/>
        <v>000-000</v>
      </c>
      <c r="C109" s="12"/>
      <c r="D109" s="12"/>
      <c r="E109" s="12"/>
      <c r="F109" s="12"/>
      <c r="G109" s="16"/>
      <c r="H109" s="16"/>
      <c r="I109" s="15"/>
      <c r="J109" s="16"/>
      <c r="K109" s="16"/>
      <c r="L109" s="17"/>
      <c r="M109" s="18"/>
      <c r="N109" s="18"/>
      <c r="O109" s="20"/>
      <c r="P109" s="21"/>
      <c r="Q109" s="21"/>
      <c r="R109" s="22"/>
      <c r="S109" s="21"/>
      <c r="T109" s="21"/>
      <c r="U109" s="22"/>
      <c r="V109" s="23"/>
      <c r="W109" s="23"/>
      <c r="X109" s="24"/>
      <c r="Y109" s="25">
        <f t="shared" si="5"/>
        <v>0</v>
      </c>
      <c r="Z109" s="25">
        <f t="shared" si="6"/>
        <v>0</v>
      </c>
      <c r="AA109" s="26"/>
      <c r="AB109" s="26"/>
      <c r="AC109" s="26"/>
      <c r="AD109" s="26"/>
      <c r="AE109" s="27"/>
      <c r="AF109" s="26"/>
      <c r="AG109" s="26"/>
      <c r="AH109" s="26"/>
      <c r="AI109" s="26"/>
      <c r="AJ109" s="26"/>
      <c r="AK109" s="26"/>
    </row>
    <row r="110" spans="1:37" s="10" customFormat="1" ht="25" customHeight="1" x14ac:dyDescent="0.25">
      <c r="A110" s="11">
        <v>107</v>
      </c>
      <c r="B110" s="12" t="str">
        <f t="shared" si="7"/>
        <v>000-000</v>
      </c>
      <c r="C110" s="12"/>
      <c r="D110" s="12"/>
      <c r="E110" s="12"/>
      <c r="F110" s="12"/>
      <c r="G110" s="16"/>
      <c r="H110" s="16"/>
      <c r="I110" s="15"/>
      <c r="J110" s="16"/>
      <c r="K110" s="16"/>
      <c r="L110" s="17"/>
      <c r="M110" s="18"/>
      <c r="N110" s="18"/>
      <c r="O110" s="20"/>
      <c r="P110" s="21"/>
      <c r="Q110" s="21"/>
      <c r="R110" s="22"/>
      <c r="S110" s="21"/>
      <c r="T110" s="21"/>
      <c r="U110" s="22"/>
      <c r="V110" s="23"/>
      <c r="W110" s="23"/>
      <c r="X110" s="24"/>
      <c r="Y110" s="25">
        <f t="shared" si="5"/>
        <v>0</v>
      </c>
      <c r="Z110" s="25">
        <f t="shared" si="6"/>
        <v>0</v>
      </c>
      <c r="AA110" s="26"/>
      <c r="AB110" s="26"/>
      <c r="AC110" s="26"/>
      <c r="AD110" s="26"/>
      <c r="AE110" s="27"/>
      <c r="AF110" s="26"/>
      <c r="AG110" s="26"/>
      <c r="AH110" s="26"/>
      <c r="AI110" s="26"/>
      <c r="AJ110" s="26"/>
      <c r="AK110" s="26"/>
    </row>
    <row r="111" spans="1:37" s="10" customFormat="1" ht="25" customHeight="1" x14ac:dyDescent="0.25">
      <c r="A111" s="11">
        <v>108</v>
      </c>
      <c r="B111" s="12" t="str">
        <f t="shared" si="7"/>
        <v>000-000</v>
      </c>
      <c r="C111" s="12"/>
      <c r="D111" s="12"/>
      <c r="E111" s="12"/>
      <c r="F111" s="12"/>
      <c r="G111" s="16"/>
      <c r="H111" s="16"/>
      <c r="I111" s="15"/>
      <c r="J111" s="16"/>
      <c r="K111" s="16"/>
      <c r="L111" s="17"/>
      <c r="M111" s="18"/>
      <c r="N111" s="18"/>
      <c r="O111" s="20"/>
      <c r="P111" s="21"/>
      <c r="Q111" s="21"/>
      <c r="R111" s="22"/>
      <c r="S111" s="21"/>
      <c r="T111" s="21"/>
      <c r="U111" s="22"/>
      <c r="V111" s="23"/>
      <c r="W111" s="23"/>
      <c r="X111" s="24"/>
      <c r="Y111" s="25">
        <f t="shared" si="5"/>
        <v>0</v>
      </c>
      <c r="Z111" s="25">
        <f t="shared" si="6"/>
        <v>0</v>
      </c>
      <c r="AA111" s="26"/>
      <c r="AB111" s="26"/>
      <c r="AC111" s="26"/>
      <c r="AD111" s="26"/>
      <c r="AE111" s="27"/>
      <c r="AF111" s="26"/>
      <c r="AG111" s="26"/>
      <c r="AH111" s="26"/>
      <c r="AI111" s="26"/>
      <c r="AJ111" s="26"/>
      <c r="AK111" s="26"/>
    </row>
    <row r="112" spans="1:37" s="10" customFormat="1" ht="25" customHeight="1" x14ac:dyDescent="0.25">
      <c r="A112" s="11">
        <v>109</v>
      </c>
      <c r="B112" s="12" t="str">
        <f t="shared" si="7"/>
        <v>000-000</v>
      </c>
      <c r="C112" s="12"/>
      <c r="D112" s="12"/>
      <c r="E112" s="12"/>
      <c r="F112" s="12"/>
      <c r="G112" s="16"/>
      <c r="H112" s="16"/>
      <c r="I112" s="15"/>
      <c r="J112" s="16"/>
      <c r="K112" s="16"/>
      <c r="L112" s="17"/>
      <c r="M112" s="18"/>
      <c r="N112" s="18"/>
      <c r="O112" s="20"/>
      <c r="P112" s="21"/>
      <c r="Q112" s="21"/>
      <c r="R112" s="22"/>
      <c r="S112" s="21"/>
      <c r="T112" s="21"/>
      <c r="U112" s="22"/>
      <c r="V112" s="23"/>
      <c r="W112" s="23"/>
      <c r="X112" s="24"/>
      <c r="Y112" s="25">
        <f t="shared" si="5"/>
        <v>0</v>
      </c>
      <c r="Z112" s="25">
        <f t="shared" si="6"/>
        <v>0</v>
      </c>
      <c r="AA112" s="26"/>
      <c r="AB112" s="26"/>
      <c r="AC112" s="26"/>
      <c r="AD112" s="26"/>
      <c r="AE112" s="27"/>
      <c r="AF112" s="26"/>
      <c r="AG112" s="26"/>
      <c r="AH112" s="26"/>
      <c r="AI112" s="26"/>
      <c r="AJ112" s="26"/>
      <c r="AK112" s="26"/>
    </row>
    <row r="113" spans="1:37" s="10" customFormat="1" ht="25" customHeight="1" x14ac:dyDescent="0.25">
      <c r="A113" s="11">
        <v>110</v>
      </c>
      <c r="B113" s="12" t="str">
        <f t="shared" si="7"/>
        <v>000-000</v>
      </c>
      <c r="C113" s="12"/>
      <c r="D113" s="12"/>
      <c r="E113" s="12"/>
      <c r="F113" s="12"/>
      <c r="G113" s="16"/>
      <c r="H113" s="16"/>
      <c r="I113" s="15"/>
      <c r="J113" s="16"/>
      <c r="K113" s="16"/>
      <c r="L113" s="17"/>
      <c r="M113" s="18"/>
      <c r="N113" s="18"/>
      <c r="O113" s="20"/>
      <c r="P113" s="21"/>
      <c r="Q113" s="21"/>
      <c r="R113" s="22"/>
      <c r="S113" s="21"/>
      <c r="T113" s="21"/>
      <c r="U113" s="22"/>
      <c r="V113" s="23"/>
      <c r="W113" s="23"/>
      <c r="X113" s="24"/>
      <c r="Y113" s="25">
        <f t="shared" si="5"/>
        <v>0</v>
      </c>
      <c r="Z113" s="25">
        <f t="shared" si="6"/>
        <v>0</v>
      </c>
      <c r="AA113" s="26"/>
      <c r="AB113" s="26"/>
      <c r="AC113" s="26"/>
      <c r="AD113" s="26"/>
      <c r="AE113" s="27"/>
      <c r="AF113" s="26"/>
      <c r="AG113" s="26"/>
      <c r="AH113" s="26"/>
      <c r="AI113" s="26"/>
      <c r="AJ113" s="26"/>
      <c r="AK113" s="26"/>
    </row>
    <row r="114" spans="1:37" s="10" customFormat="1" ht="25" customHeight="1" x14ac:dyDescent="0.25">
      <c r="A114" s="11">
        <v>111</v>
      </c>
      <c r="B114" s="12" t="str">
        <f t="shared" si="7"/>
        <v>000-000</v>
      </c>
      <c r="C114" s="12"/>
      <c r="D114" s="12"/>
      <c r="E114" s="12"/>
      <c r="F114" s="12"/>
      <c r="G114" s="16"/>
      <c r="H114" s="16"/>
      <c r="I114" s="15"/>
      <c r="J114" s="16"/>
      <c r="K114" s="16"/>
      <c r="L114" s="17"/>
      <c r="M114" s="18"/>
      <c r="N114" s="18"/>
      <c r="O114" s="20"/>
      <c r="P114" s="21"/>
      <c r="Q114" s="21"/>
      <c r="R114" s="22"/>
      <c r="S114" s="21"/>
      <c r="T114" s="21"/>
      <c r="U114" s="22"/>
      <c r="V114" s="23"/>
      <c r="W114" s="23"/>
      <c r="X114" s="24"/>
      <c r="Y114" s="25">
        <f t="shared" si="5"/>
        <v>0</v>
      </c>
      <c r="Z114" s="25">
        <f t="shared" si="6"/>
        <v>0</v>
      </c>
      <c r="AA114" s="26"/>
      <c r="AB114" s="26"/>
      <c r="AC114" s="26"/>
      <c r="AD114" s="26"/>
      <c r="AE114" s="27"/>
      <c r="AF114" s="26"/>
      <c r="AG114" s="26"/>
      <c r="AH114" s="26"/>
      <c r="AI114" s="26"/>
      <c r="AJ114" s="26"/>
      <c r="AK114" s="26"/>
    </row>
    <row r="115" spans="1:37" s="10" customFormat="1" ht="25" customHeight="1" x14ac:dyDescent="0.25">
      <c r="A115" s="11">
        <v>112</v>
      </c>
      <c r="B115" s="12" t="str">
        <f t="shared" si="7"/>
        <v>000-000</v>
      </c>
      <c r="C115" s="12"/>
      <c r="D115" s="12"/>
      <c r="E115" s="12"/>
      <c r="F115" s="12"/>
      <c r="G115" s="16"/>
      <c r="H115" s="16"/>
      <c r="I115" s="15"/>
      <c r="J115" s="16"/>
      <c r="K115" s="16"/>
      <c r="L115" s="17"/>
      <c r="M115" s="18"/>
      <c r="N115" s="18"/>
      <c r="O115" s="20"/>
      <c r="P115" s="21"/>
      <c r="Q115" s="21"/>
      <c r="R115" s="22"/>
      <c r="S115" s="21"/>
      <c r="T115" s="21"/>
      <c r="U115" s="22"/>
      <c r="V115" s="23"/>
      <c r="W115" s="23"/>
      <c r="X115" s="24"/>
      <c r="Y115" s="25">
        <f t="shared" si="5"/>
        <v>0</v>
      </c>
      <c r="Z115" s="25">
        <f t="shared" si="6"/>
        <v>0</v>
      </c>
      <c r="AA115" s="26"/>
      <c r="AB115" s="26"/>
      <c r="AC115" s="26"/>
      <c r="AD115" s="26"/>
      <c r="AE115" s="27"/>
      <c r="AF115" s="26"/>
      <c r="AG115" s="26"/>
      <c r="AH115" s="26"/>
      <c r="AI115" s="26"/>
      <c r="AJ115" s="26"/>
      <c r="AK115" s="26"/>
    </row>
    <row r="116" spans="1:37" s="10" customFormat="1" ht="25" customHeight="1" x14ac:dyDescent="0.25">
      <c r="A116" s="11">
        <v>113</v>
      </c>
      <c r="B116" s="12" t="str">
        <f t="shared" si="7"/>
        <v>000-000</v>
      </c>
      <c r="C116" s="12"/>
      <c r="D116" s="12"/>
      <c r="E116" s="12"/>
      <c r="F116" s="12"/>
      <c r="G116" s="16"/>
      <c r="H116" s="16"/>
      <c r="I116" s="15"/>
      <c r="J116" s="16"/>
      <c r="K116" s="16"/>
      <c r="L116" s="17"/>
      <c r="M116" s="18"/>
      <c r="N116" s="19"/>
      <c r="O116" s="20"/>
      <c r="P116" s="21"/>
      <c r="Q116" s="21"/>
      <c r="R116" s="22"/>
      <c r="S116" s="21"/>
      <c r="T116" s="21"/>
      <c r="U116" s="22"/>
      <c r="V116" s="23"/>
      <c r="W116" s="23"/>
      <c r="X116" s="24"/>
      <c r="Y116" s="25">
        <f t="shared" si="5"/>
        <v>0</v>
      </c>
      <c r="Z116" s="25">
        <f t="shared" si="6"/>
        <v>0</v>
      </c>
      <c r="AA116" s="26"/>
      <c r="AB116" s="26"/>
      <c r="AC116" s="26"/>
      <c r="AD116" s="26"/>
      <c r="AE116" s="27"/>
      <c r="AF116" s="26"/>
      <c r="AG116" s="26"/>
      <c r="AH116" s="26"/>
      <c r="AI116" s="26"/>
      <c r="AJ116" s="26"/>
      <c r="AK116" s="26"/>
    </row>
    <row r="117" spans="1:37" s="10" customFormat="1" ht="25" customHeight="1" x14ac:dyDescent="0.25">
      <c r="A117" s="11">
        <v>114</v>
      </c>
      <c r="B117" s="12" t="str">
        <f t="shared" si="7"/>
        <v>000-000</v>
      </c>
      <c r="C117" s="12"/>
      <c r="D117" s="12"/>
      <c r="E117" s="12"/>
      <c r="F117" s="12"/>
      <c r="G117" s="16"/>
      <c r="H117" s="16"/>
      <c r="I117" s="15"/>
      <c r="J117" s="16"/>
      <c r="K117" s="16"/>
      <c r="L117" s="17"/>
      <c r="M117" s="18"/>
      <c r="N117" s="19"/>
      <c r="O117" s="20"/>
      <c r="P117" s="21"/>
      <c r="Q117" s="21"/>
      <c r="R117" s="22"/>
      <c r="S117" s="21"/>
      <c r="T117" s="21"/>
      <c r="U117" s="22"/>
      <c r="V117" s="23"/>
      <c r="W117" s="23"/>
      <c r="X117" s="24"/>
      <c r="Y117" s="25">
        <f t="shared" si="5"/>
        <v>0</v>
      </c>
      <c r="Z117" s="25">
        <f t="shared" si="6"/>
        <v>0</v>
      </c>
      <c r="AA117" s="26"/>
      <c r="AB117" s="26"/>
      <c r="AC117" s="26"/>
      <c r="AD117" s="26"/>
      <c r="AE117" s="27"/>
      <c r="AF117" s="26"/>
      <c r="AG117" s="26"/>
      <c r="AH117" s="26"/>
      <c r="AI117" s="26"/>
      <c r="AJ117" s="26"/>
      <c r="AK117" s="26"/>
    </row>
    <row r="118" spans="1:37" s="10" customFormat="1" ht="25" customHeight="1" x14ac:dyDescent="0.25">
      <c r="A118" s="11">
        <v>115</v>
      </c>
      <c r="B118" s="12" t="str">
        <f t="shared" si="7"/>
        <v>000-000</v>
      </c>
      <c r="C118" s="12"/>
      <c r="D118" s="12"/>
      <c r="E118" s="12"/>
      <c r="F118" s="12"/>
      <c r="G118" s="16"/>
      <c r="H118" s="16"/>
      <c r="I118" s="15"/>
      <c r="J118" s="16"/>
      <c r="K118" s="16"/>
      <c r="L118" s="17"/>
      <c r="M118" s="18"/>
      <c r="N118" s="18"/>
      <c r="O118" s="20"/>
      <c r="P118" s="21"/>
      <c r="Q118" s="21"/>
      <c r="R118" s="22"/>
      <c r="S118" s="21"/>
      <c r="T118" s="21"/>
      <c r="U118" s="22"/>
      <c r="V118" s="23"/>
      <c r="W118" s="23"/>
      <c r="X118" s="24"/>
      <c r="Y118" s="25">
        <f t="shared" si="5"/>
        <v>0</v>
      </c>
      <c r="Z118" s="25">
        <f t="shared" si="6"/>
        <v>0</v>
      </c>
      <c r="AA118" s="26"/>
      <c r="AB118" s="26"/>
      <c r="AC118" s="26"/>
      <c r="AD118" s="26"/>
      <c r="AE118" s="27"/>
      <c r="AF118" s="26"/>
      <c r="AG118" s="26"/>
      <c r="AH118" s="26"/>
      <c r="AI118" s="26"/>
      <c r="AJ118" s="26"/>
      <c r="AK118" s="26"/>
    </row>
    <row r="119" spans="1:37" s="10" customFormat="1" ht="25" customHeight="1" x14ac:dyDescent="0.25">
      <c r="A119" s="11">
        <v>116</v>
      </c>
      <c r="B119" s="12" t="str">
        <f t="shared" si="7"/>
        <v>000-000</v>
      </c>
      <c r="C119" s="12"/>
      <c r="D119" s="12"/>
      <c r="E119" s="12"/>
      <c r="F119" s="12"/>
      <c r="G119" s="16"/>
      <c r="H119" s="16"/>
      <c r="I119" s="15"/>
      <c r="J119" s="16"/>
      <c r="K119" s="16"/>
      <c r="L119" s="17"/>
      <c r="M119" s="18"/>
      <c r="N119" s="18"/>
      <c r="O119" s="20"/>
      <c r="P119" s="21"/>
      <c r="Q119" s="21"/>
      <c r="R119" s="22"/>
      <c r="S119" s="21"/>
      <c r="T119" s="21"/>
      <c r="U119" s="22"/>
      <c r="V119" s="23"/>
      <c r="W119" s="23"/>
      <c r="X119" s="24"/>
      <c r="Y119" s="25">
        <f t="shared" si="5"/>
        <v>0</v>
      </c>
      <c r="Z119" s="25">
        <f t="shared" si="6"/>
        <v>0</v>
      </c>
      <c r="AA119" s="26"/>
      <c r="AB119" s="26"/>
      <c r="AC119" s="26"/>
      <c r="AD119" s="26"/>
      <c r="AE119" s="27"/>
      <c r="AF119" s="26"/>
      <c r="AG119" s="26"/>
      <c r="AH119" s="26"/>
      <c r="AI119" s="26"/>
      <c r="AJ119" s="26"/>
      <c r="AK119" s="26"/>
    </row>
    <row r="120" spans="1:37" s="10" customFormat="1" ht="25" customHeight="1" x14ac:dyDescent="0.25">
      <c r="A120" s="11">
        <v>117</v>
      </c>
      <c r="B120" s="12" t="str">
        <f t="shared" si="7"/>
        <v>000-000</v>
      </c>
      <c r="C120" s="12"/>
      <c r="D120" s="12"/>
      <c r="E120" s="12"/>
      <c r="F120" s="12"/>
      <c r="G120" s="16"/>
      <c r="H120" s="16"/>
      <c r="I120" s="15"/>
      <c r="J120" s="16"/>
      <c r="K120" s="16"/>
      <c r="L120" s="17"/>
      <c r="M120" s="18"/>
      <c r="N120" s="18"/>
      <c r="O120" s="20"/>
      <c r="P120" s="21"/>
      <c r="Q120" s="21"/>
      <c r="R120" s="22"/>
      <c r="S120" s="21"/>
      <c r="T120" s="21"/>
      <c r="U120" s="22"/>
      <c r="V120" s="23"/>
      <c r="W120" s="23"/>
      <c r="X120" s="24"/>
      <c r="Y120" s="25">
        <f t="shared" si="5"/>
        <v>0</v>
      </c>
      <c r="Z120" s="25">
        <f t="shared" si="6"/>
        <v>0</v>
      </c>
      <c r="AA120" s="26"/>
      <c r="AB120" s="26"/>
      <c r="AC120" s="26"/>
      <c r="AD120" s="26"/>
      <c r="AE120" s="27"/>
      <c r="AF120" s="26"/>
      <c r="AG120" s="26"/>
      <c r="AH120" s="26"/>
      <c r="AI120" s="26"/>
      <c r="AJ120" s="26"/>
      <c r="AK120" s="26"/>
    </row>
    <row r="121" spans="1:37" s="10" customFormat="1" ht="25" customHeight="1" x14ac:dyDescent="0.25">
      <c r="A121" s="11">
        <v>118</v>
      </c>
      <c r="B121" s="12" t="str">
        <f t="shared" si="7"/>
        <v>000-000</v>
      </c>
      <c r="C121" s="12"/>
      <c r="D121" s="12"/>
      <c r="E121" s="12"/>
      <c r="F121" s="12"/>
      <c r="G121" s="16"/>
      <c r="H121" s="16"/>
      <c r="I121" s="15"/>
      <c r="J121" s="16"/>
      <c r="K121" s="16"/>
      <c r="L121" s="17"/>
      <c r="M121" s="18"/>
      <c r="N121" s="18"/>
      <c r="O121" s="20"/>
      <c r="P121" s="21"/>
      <c r="Q121" s="21"/>
      <c r="R121" s="22"/>
      <c r="S121" s="21"/>
      <c r="T121" s="21"/>
      <c r="U121" s="22"/>
      <c r="V121" s="23"/>
      <c r="W121" s="23"/>
      <c r="X121" s="24"/>
      <c r="Y121" s="25">
        <f t="shared" si="5"/>
        <v>0</v>
      </c>
      <c r="Z121" s="25">
        <f t="shared" si="6"/>
        <v>0</v>
      </c>
      <c r="AA121" s="26"/>
      <c r="AB121" s="26"/>
      <c r="AC121" s="26"/>
      <c r="AD121" s="26"/>
      <c r="AE121" s="27"/>
      <c r="AF121" s="26"/>
      <c r="AG121" s="26"/>
      <c r="AH121" s="26"/>
      <c r="AI121" s="26"/>
      <c r="AJ121" s="26"/>
      <c r="AK121" s="26"/>
    </row>
    <row r="122" spans="1:37" s="10" customFormat="1" ht="25" customHeight="1" x14ac:dyDescent="0.25">
      <c r="A122" s="11">
        <v>119</v>
      </c>
      <c r="B122" s="12" t="str">
        <f t="shared" si="7"/>
        <v>000-000</v>
      </c>
      <c r="C122" s="12"/>
      <c r="D122" s="12"/>
      <c r="E122" s="12"/>
      <c r="F122" s="12"/>
      <c r="G122" s="16"/>
      <c r="H122" s="16"/>
      <c r="I122" s="15"/>
      <c r="J122" s="16"/>
      <c r="K122" s="16"/>
      <c r="L122" s="17"/>
      <c r="M122" s="18"/>
      <c r="N122" s="18"/>
      <c r="O122" s="20"/>
      <c r="P122" s="21"/>
      <c r="Q122" s="21"/>
      <c r="R122" s="22"/>
      <c r="S122" s="21"/>
      <c r="T122" s="21"/>
      <c r="U122" s="22"/>
      <c r="V122" s="23"/>
      <c r="W122" s="23"/>
      <c r="X122" s="24"/>
      <c r="Y122" s="25">
        <f t="shared" si="5"/>
        <v>0</v>
      </c>
      <c r="Z122" s="25">
        <f t="shared" si="6"/>
        <v>0</v>
      </c>
      <c r="AA122" s="26"/>
      <c r="AB122" s="26"/>
      <c r="AC122" s="26"/>
      <c r="AD122" s="26"/>
      <c r="AE122" s="27"/>
      <c r="AF122" s="26"/>
      <c r="AG122" s="26"/>
      <c r="AH122" s="26"/>
      <c r="AI122" s="26"/>
      <c r="AJ122" s="26"/>
      <c r="AK122" s="26"/>
    </row>
    <row r="123" spans="1:37" s="10" customFormat="1" ht="25" customHeight="1" x14ac:dyDescent="0.25">
      <c r="A123" s="11">
        <v>120</v>
      </c>
      <c r="B123" s="12" t="str">
        <f t="shared" si="7"/>
        <v>000-000</v>
      </c>
      <c r="C123" s="12"/>
      <c r="D123" s="12"/>
      <c r="E123" s="12"/>
      <c r="F123" s="12"/>
      <c r="G123" s="16"/>
      <c r="H123" s="16"/>
      <c r="I123" s="15"/>
      <c r="J123" s="16"/>
      <c r="K123" s="16"/>
      <c r="L123" s="17"/>
      <c r="M123" s="18"/>
      <c r="N123" s="18"/>
      <c r="O123" s="20"/>
      <c r="P123" s="21"/>
      <c r="Q123" s="21"/>
      <c r="R123" s="22"/>
      <c r="S123" s="21"/>
      <c r="T123" s="21"/>
      <c r="U123" s="22"/>
      <c r="V123" s="23"/>
      <c r="W123" s="23"/>
      <c r="X123" s="24"/>
      <c r="Y123" s="25">
        <f t="shared" si="5"/>
        <v>0</v>
      </c>
      <c r="Z123" s="25">
        <f t="shared" si="6"/>
        <v>0</v>
      </c>
      <c r="AA123" s="26"/>
      <c r="AB123" s="26"/>
      <c r="AC123" s="26"/>
      <c r="AD123" s="26"/>
      <c r="AE123" s="27"/>
      <c r="AF123" s="26"/>
      <c r="AG123" s="26"/>
      <c r="AH123" s="26"/>
      <c r="AI123" s="26"/>
      <c r="AJ123" s="26"/>
      <c r="AK123" s="26"/>
    </row>
    <row r="124" spans="1:37" s="10" customFormat="1" ht="25" customHeight="1" x14ac:dyDescent="0.25">
      <c r="A124" s="11">
        <v>121</v>
      </c>
      <c r="B124" s="12" t="str">
        <f t="shared" si="7"/>
        <v>000-000</v>
      </c>
      <c r="C124" s="12"/>
      <c r="D124" s="12"/>
      <c r="E124" s="12"/>
      <c r="F124" s="12"/>
      <c r="G124" s="16"/>
      <c r="H124" s="16"/>
      <c r="I124" s="15"/>
      <c r="J124" s="16"/>
      <c r="K124" s="16"/>
      <c r="L124" s="17"/>
      <c r="M124" s="18"/>
      <c r="N124" s="18"/>
      <c r="O124" s="20"/>
      <c r="P124" s="21"/>
      <c r="Q124" s="21"/>
      <c r="R124" s="22"/>
      <c r="S124" s="21"/>
      <c r="T124" s="21"/>
      <c r="U124" s="22"/>
      <c r="V124" s="23"/>
      <c r="W124" s="23"/>
      <c r="X124" s="24"/>
      <c r="Y124" s="25">
        <f t="shared" si="5"/>
        <v>0</v>
      </c>
      <c r="Z124" s="25">
        <f t="shared" si="6"/>
        <v>0</v>
      </c>
      <c r="AA124" s="26"/>
      <c r="AB124" s="26"/>
      <c r="AC124" s="26"/>
      <c r="AD124" s="26"/>
      <c r="AE124" s="27"/>
      <c r="AF124" s="26"/>
      <c r="AG124" s="26"/>
      <c r="AH124" s="26"/>
      <c r="AI124" s="26"/>
      <c r="AJ124" s="26"/>
      <c r="AK124" s="26"/>
    </row>
    <row r="125" spans="1:37" s="10" customFormat="1" ht="25" customHeight="1" x14ac:dyDescent="0.25">
      <c r="A125" s="11">
        <v>122</v>
      </c>
      <c r="B125" s="12" t="str">
        <f t="shared" si="7"/>
        <v>000-000</v>
      </c>
      <c r="C125" s="12"/>
      <c r="D125" s="12"/>
      <c r="E125" s="12"/>
      <c r="F125" s="12"/>
      <c r="G125" s="16"/>
      <c r="H125" s="16"/>
      <c r="I125" s="15"/>
      <c r="J125" s="16"/>
      <c r="K125" s="16"/>
      <c r="L125" s="17"/>
      <c r="M125" s="18"/>
      <c r="N125" s="18"/>
      <c r="O125" s="20"/>
      <c r="P125" s="21"/>
      <c r="Q125" s="21"/>
      <c r="R125" s="22"/>
      <c r="S125" s="21"/>
      <c r="T125" s="21"/>
      <c r="U125" s="22"/>
      <c r="V125" s="23"/>
      <c r="W125" s="23"/>
      <c r="X125" s="24"/>
      <c r="Y125" s="25">
        <f t="shared" si="5"/>
        <v>0</v>
      </c>
      <c r="Z125" s="25">
        <f t="shared" si="6"/>
        <v>0</v>
      </c>
      <c r="AA125" s="26"/>
      <c r="AB125" s="26"/>
      <c r="AC125" s="26"/>
      <c r="AD125" s="26"/>
      <c r="AE125" s="27"/>
      <c r="AF125" s="26"/>
      <c r="AG125" s="26"/>
      <c r="AH125" s="26"/>
      <c r="AI125" s="26"/>
      <c r="AJ125" s="26"/>
      <c r="AK125" s="26"/>
    </row>
    <row r="126" spans="1:37" s="10" customFormat="1" ht="25" customHeight="1" x14ac:dyDescent="0.25">
      <c r="A126" s="11">
        <v>123</v>
      </c>
      <c r="B126" s="12" t="str">
        <f t="shared" si="7"/>
        <v>000-000</v>
      </c>
      <c r="C126" s="12"/>
      <c r="D126" s="12"/>
      <c r="E126" s="12"/>
      <c r="F126" s="12"/>
      <c r="G126" s="16"/>
      <c r="H126" s="16"/>
      <c r="I126" s="15"/>
      <c r="J126" s="16"/>
      <c r="K126" s="16"/>
      <c r="L126" s="17"/>
      <c r="M126" s="18"/>
      <c r="N126" s="18"/>
      <c r="O126" s="20"/>
      <c r="P126" s="21"/>
      <c r="Q126" s="21"/>
      <c r="R126" s="22"/>
      <c r="S126" s="21"/>
      <c r="T126" s="21"/>
      <c r="U126" s="22"/>
      <c r="V126" s="23"/>
      <c r="W126" s="23"/>
      <c r="X126" s="24"/>
      <c r="Y126" s="25">
        <f t="shared" si="5"/>
        <v>0</v>
      </c>
      <c r="Z126" s="25">
        <f t="shared" si="6"/>
        <v>0</v>
      </c>
      <c r="AA126" s="26"/>
      <c r="AB126" s="26"/>
      <c r="AC126" s="26"/>
      <c r="AD126" s="26"/>
      <c r="AE126" s="27"/>
      <c r="AF126" s="26"/>
      <c r="AG126" s="26"/>
      <c r="AH126" s="26"/>
      <c r="AI126" s="26"/>
      <c r="AJ126" s="26"/>
      <c r="AK126" s="26"/>
    </row>
    <row r="127" spans="1:37" s="10" customFormat="1" ht="25" customHeight="1" x14ac:dyDescent="0.25">
      <c r="A127" s="11">
        <v>124</v>
      </c>
      <c r="B127" s="12" t="str">
        <f t="shared" si="7"/>
        <v>000-000</v>
      </c>
      <c r="C127" s="12"/>
      <c r="D127" s="12"/>
      <c r="E127" s="12"/>
      <c r="F127" s="12"/>
      <c r="G127" s="16"/>
      <c r="H127" s="16"/>
      <c r="I127" s="15"/>
      <c r="J127" s="16"/>
      <c r="K127" s="16"/>
      <c r="L127" s="17"/>
      <c r="M127" s="18"/>
      <c r="N127" s="19"/>
      <c r="O127" s="20"/>
      <c r="P127" s="21"/>
      <c r="Q127" s="21"/>
      <c r="R127" s="22"/>
      <c r="S127" s="21"/>
      <c r="T127" s="21"/>
      <c r="U127" s="22"/>
      <c r="V127" s="23"/>
      <c r="W127" s="23"/>
      <c r="X127" s="24"/>
      <c r="Y127" s="25">
        <f t="shared" si="5"/>
        <v>0</v>
      </c>
      <c r="Z127" s="25">
        <f t="shared" si="6"/>
        <v>0</v>
      </c>
      <c r="AA127" s="26"/>
      <c r="AB127" s="26"/>
      <c r="AC127" s="26"/>
      <c r="AD127" s="26"/>
      <c r="AE127" s="27"/>
      <c r="AF127" s="26"/>
      <c r="AG127" s="26"/>
      <c r="AH127" s="26"/>
      <c r="AI127" s="26"/>
      <c r="AJ127" s="26"/>
      <c r="AK127" s="26"/>
    </row>
    <row r="128" spans="1:37" s="10" customFormat="1" ht="25" customHeight="1" x14ac:dyDescent="0.25">
      <c r="A128" s="11">
        <v>125</v>
      </c>
      <c r="B128" s="12" t="str">
        <f t="shared" si="7"/>
        <v>000-000</v>
      </c>
      <c r="C128" s="12"/>
      <c r="D128" s="12"/>
      <c r="E128" s="12"/>
      <c r="F128" s="12"/>
      <c r="G128" s="16"/>
      <c r="H128" s="16"/>
      <c r="I128" s="15"/>
      <c r="J128" s="16"/>
      <c r="K128" s="16"/>
      <c r="L128" s="17"/>
      <c r="M128" s="18"/>
      <c r="N128" s="19"/>
      <c r="O128" s="20"/>
      <c r="P128" s="21"/>
      <c r="Q128" s="21"/>
      <c r="R128" s="22"/>
      <c r="S128" s="21"/>
      <c r="T128" s="21"/>
      <c r="U128" s="22"/>
      <c r="V128" s="23"/>
      <c r="W128" s="23"/>
      <c r="X128" s="24"/>
      <c r="Y128" s="25">
        <f t="shared" si="5"/>
        <v>0</v>
      </c>
      <c r="Z128" s="25">
        <f t="shared" si="6"/>
        <v>0</v>
      </c>
      <c r="AA128" s="26"/>
      <c r="AB128" s="26"/>
      <c r="AC128" s="26"/>
      <c r="AD128" s="26"/>
      <c r="AE128" s="27"/>
      <c r="AF128" s="26"/>
      <c r="AG128" s="26"/>
      <c r="AH128" s="26"/>
      <c r="AI128" s="26"/>
      <c r="AJ128" s="26"/>
      <c r="AK128" s="26"/>
    </row>
    <row r="129" spans="1:37" s="10" customFormat="1" ht="25" customHeight="1" x14ac:dyDescent="0.25">
      <c r="A129" s="11">
        <v>126</v>
      </c>
      <c r="B129" s="12" t="str">
        <f t="shared" si="7"/>
        <v>000-000</v>
      </c>
      <c r="C129" s="12"/>
      <c r="D129" s="12"/>
      <c r="E129" s="12"/>
      <c r="F129" s="12"/>
      <c r="G129" s="16"/>
      <c r="H129" s="16"/>
      <c r="I129" s="15"/>
      <c r="J129" s="16"/>
      <c r="K129" s="16"/>
      <c r="L129" s="17"/>
      <c r="M129" s="18"/>
      <c r="N129" s="18"/>
      <c r="O129" s="20"/>
      <c r="P129" s="21"/>
      <c r="Q129" s="21"/>
      <c r="R129" s="22"/>
      <c r="S129" s="21"/>
      <c r="T129" s="21"/>
      <c r="U129" s="22"/>
      <c r="V129" s="23"/>
      <c r="W129" s="23"/>
      <c r="X129" s="24"/>
      <c r="Y129" s="25">
        <f t="shared" si="5"/>
        <v>0</v>
      </c>
      <c r="Z129" s="25">
        <f t="shared" si="6"/>
        <v>0</v>
      </c>
      <c r="AA129" s="26"/>
      <c r="AB129" s="26"/>
      <c r="AC129" s="26"/>
      <c r="AD129" s="26"/>
      <c r="AE129" s="27"/>
      <c r="AF129" s="26"/>
      <c r="AG129" s="26"/>
      <c r="AH129" s="26"/>
      <c r="AI129" s="26"/>
      <c r="AJ129" s="26"/>
      <c r="AK129" s="26"/>
    </row>
    <row r="130" spans="1:37" s="10" customFormat="1" ht="25" customHeight="1" x14ac:dyDescent="0.25">
      <c r="A130" s="11">
        <v>127</v>
      </c>
      <c r="B130" s="12" t="str">
        <f t="shared" si="7"/>
        <v>000-000</v>
      </c>
      <c r="C130" s="12"/>
      <c r="D130" s="12"/>
      <c r="E130" s="12"/>
      <c r="F130" s="12"/>
      <c r="G130" s="16"/>
      <c r="H130" s="16"/>
      <c r="I130" s="15"/>
      <c r="J130" s="16"/>
      <c r="K130" s="16"/>
      <c r="L130" s="17"/>
      <c r="M130" s="18"/>
      <c r="N130" s="18"/>
      <c r="O130" s="20"/>
      <c r="P130" s="21"/>
      <c r="Q130" s="21"/>
      <c r="R130" s="22"/>
      <c r="S130" s="21"/>
      <c r="T130" s="21"/>
      <c r="U130" s="22"/>
      <c r="V130" s="23"/>
      <c r="W130" s="23"/>
      <c r="X130" s="24"/>
      <c r="Y130" s="25">
        <f t="shared" si="5"/>
        <v>0</v>
      </c>
      <c r="Z130" s="25">
        <f t="shared" si="6"/>
        <v>0</v>
      </c>
      <c r="AA130" s="26"/>
      <c r="AB130" s="26"/>
      <c r="AC130" s="26"/>
      <c r="AD130" s="26"/>
      <c r="AE130" s="27"/>
      <c r="AF130" s="26"/>
      <c r="AG130" s="26"/>
      <c r="AH130" s="26"/>
      <c r="AI130" s="26"/>
      <c r="AJ130" s="26"/>
      <c r="AK130" s="26"/>
    </row>
    <row r="131" spans="1:37" s="10" customFormat="1" ht="25" customHeight="1" x14ac:dyDescent="0.25">
      <c r="A131" s="11">
        <v>128</v>
      </c>
      <c r="B131" s="12" t="str">
        <f t="shared" si="7"/>
        <v>000-000</v>
      </c>
      <c r="C131" s="12"/>
      <c r="D131" s="12"/>
      <c r="E131" s="12"/>
      <c r="F131" s="12"/>
      <c r="G131" s="16"/>
      <c r="H131" s="16"/>
      <c r="I131" s="15"/>
      <c r="J131" s="16"/>
      <c r="K131" s="16"/>
      <c r="L131" s="17"/>
      <c r="M131" s="18"/>
      <c r="N131" s="18"/>
      <c r="O131" s="20"/>
      <c r="P131" s="21"/>
      <c r="Q131" s="21"/>
      <c r="R131" s="22"/>
      <c r="S131" s="21"/>
      <c r="T131" s="21"/>
      <c r="U131" s="22"/>
      <c r="V131" s="23"/>
      <c r="W131" s="23"/>
      <c r="X131" s="24"/>
      <c r="Y131" s="25">
        <f t="shared" si="5"/>
        <v>0</v>
      </c>
      <c r="Z131" s="25">
        <f t="shared" si="6"/>
        <v>0</v>
      </c>
      <c r="AA131" s="26"/>
      <c r="AB131" s="26"/>
      <c r="AC131" s="26"/>
      <c r="AD131" s="26"/>
      <c r="AE131" s="27"/>
      <c r="AF131" s="26"/>
      <c r="AG131" s="26"/>
      <c r="AH131" s="26"/>
      <c r="AI131" s="26"/>
      <c r="AJ131" s="26"/>
      <c r="AK131" s="26"/>
    </row>
    <row r="132" spans="1:37" s="10" customFormat="1" ht="25" customHeight="1" x14ac:dyDescent="0.25">
      <c r="A132" s="11">
        <v>129</v>
      </c>
      <c r="B132" s="12" t="str">
        <f t="shared" ref="B132:B163" si="8">TEXT(C132,"000")&amp;"-"&amp;TEXT(E132,"000")</f>
        <v>000-000</v>
      </c>
      <c r="C132" s="12"/>
      <c r="D132" s="12"/>
      <c r="E132" s="12"/>
      <c r="F132" s="12"/>
      <c r="G132" s="16"/>
      <c r="H132" s="16"/>
      <c r="I132" s="15"/>
      <c r="J132" s="16"/>
      <c r="K132" s="16"/>
      <c r="L132" s="17"/>
      <c r="M132" s="18"/>
      <c r="N132" s="18"/>
      <c r="O132" s="20"/>
      <c r="P132" s="21"/>
      <c r="Q132" s="21"/>
      <c r="R132" s="22"/>
      <c r="S132" s="21"/>
      <c r="T132" s="21"/>
      <c r="U132" s="22"/>
      <c r="V132" s="23"/>
      <c r="W132" s="23"/>
      <c r="X132" s="24"/>
      <c r="Y132" s="25">
        <f t="shared" ref="Y132:Y195" si="9">ROUND(I132-U132-X132,2)</f>
        <v>0</v>
      </c>
      <c r="Z132" s="25">
        <f t="shared" ref="Z132:Z195" si="10">ROUND(L132+O132-R132,2)</f>
        <v>0</v>
      </c>
      <c r="AA132" s="26"/>
      <c r="AB132" s="26"/>
      <c r="AC132" s="26"/>
      <c r="AD132" s="26"/>
      <c r="AE132" s="27"/>
      <c r="AF132" s="26"/>
      <c r="AG132" s="26"/>
      <c r="AH132" s="26"/>
      <c r="AI132" s="26"/>
      <c r="AJ132" s="26"/>
      <c r="AK132" s="26"/>
    </row>
    <row r="133" spans="1:37" s="10" customFormat="1" ht="25" customHeight="1" x14ac:dyDescent="0.25">
      <c r="A133" s="11">
        <v>130</v>
      </c>
      <c r="B133" s="12" t="str">
        <f t="shared" si="8"/>
        <v>000-000</v>
      </c>
      <c r="C133" s="12"/>
      <c r="D133" s="12"/>
      <c r="E133" s="12"/>
      <c r="F133" s="12"/>
      <c r="G133" s="16"/>
      <c r="H133" s="16"/>
      <c r="I133" s="15"/>
      <c r="J133" s="16"/>
      <c r="K133" s="16"/>
      <c r="L133" s="17"/>
      <c r="M133" s="18"/>
      <c r="N133" s="18"/>
      <c r="O133" s="20"/>
      <c r="P133" s="21"/>
      <c r="Q133" s="21"/>
      <c r="R133" s="22"/>
      <c r="S133" s="21"/>
      <c r="T133" s="21"/>
      <c r="U133" s="22"/>
      <c r="V133" s="23"/>
      <c r="W133" s="23"/>
      <c r="X133" s="24"/>
      <c r="Y133" s="25">
        <f t="shared" si="9"/>
        <v>0</v>
      </c>
      <c r="Z133" s="25">
        <f t="shared" si="10"/>
        <v>0</v>
      </c>
      <c r="AA133" s="26"/>
      <c r="AB133" s="26"/>
      <c r="AC133" s="26"/>
      <c r="AD133" s="26"/>
      <c r="AE133" s="27"/>
      <c r="AF133" s="26"/>
      <c r="AG133" s="26"/>
      <c r="AH133" s="26"/>
      <c r="AI133" s="26"/>
      <c r="AJ133" s="26"/>
      <c r="AK133" s="26"/>
    </row>
    <row r="134" spans="1:37" s="10" customFormat="1" ht="25" customHeight="1" x14ac:dyDescent="0.25">
      <c r="A134" s="11">
        <v>131</v>
      </c>
      <c r="B134" s="12" t="str">
        <f t="shared" si="8"/>
        <v>000-000</v>
      </c>
      <c r="C134" s="12"/>
      <c r="D134" s="12"/>
      <c r="E134" s="12"/>
      <c r="F134" s="12"/>
      <c r="G134" s="16"/>
      <c r="H134" s="16"/>
      <c r="I134" s="15"/>
      <c r="J134" s="16"/>
      <c r="K134" s="16"/>
      <c r="L134" s="17"/>
      <c r="M134" s="18"/>
      <c r="N134" s="18"/>
      <c r="O134" s="20"/>
      <c r="P134" s="21"/>
      <c r="Q134" s="21"/>
      <c r="R134" s="22"/>
      <c r="S134" s="21"/>
      <c r="T134" s="21"/>
      <c r="U134" s="22"/>
      <c r="V134" s="23"/>
      <c r="W134" s="23"/>
      <c r="X134" s="24"/>
      <c r="Y134" s="25">
        <f t="shared" si="9"/>
        <v>0</v>
      </c>
      <c r="Z134" s="25">
        <f t="shared" si="10"/>
        <v>0</v>
      </c>
      <c r="AA134" s="26"/>
      <c r="AB134" s="26"/>
      <c r="AC134" s="26"/>
      <c r="AD134" s="26"/>
      <c r="AE134" s="27"/>
      <c r="AF134" s="26"/>
      <c r="AG134" s="26"/>
      <c r="AH134" s="26"/>
      <c r="AI134" s="26"/>
      <c r="AJ134" s="26"/>
      <c r="AK134" s="26"/>
    </row>
    <row r="135" spans="1:37" s="10" customFormat="1" ht="25" customHeight="1" x14ac:dyDescent="0.25">
      <c r="A135" s="11">
        <v>132</v>
      </c>
      <c r="B135" s="12" t="str">
        <f t="shared" si="8"/>
        <v>000-000</v>
      </c>
      <c r="C135" s="12"/>
      <c r="D135" s="12"/>
      <c r="E135" s="12"/>
      <c r="F135" s="12"/>
      <c r="G135" s="16"/>
      <c r="H135" s="16"/>
      <c r="I135" s="15"/>
      <c r="J135" s="16"/>
      <c r="K135" s="16"/>
      <c r="L135" s="17"/>
      <c r="M135" s="18"/>
      <c r="N135" s="18"/>
      <c r="O135" s="20"/>
      <c r="P135" s="21"/>
      <c r="Q135" s="21"/>
      <c r="R135" s="22"/>
      <c r="S135" s="21"/>
      <c r="T135" s="21"/>
      <c r="U135" s="22"/>
      <c r="V135" s="23"/>
      <c r="W135" s="23"/>
      <c r="X135" s="24"/>
      <c r="Y135" s="25">
        <f t="shared" si="9"/>
        <v>0</v>
      </c>
      <c r="Z135" s="25">
        <f t="shared" si="10"/>
        <v>0</v>
      </c>
      <c r="AA135" s="26"/>
      <c r="AB135" s="26"/>
      <c r="AC135" s="26"/>
      <c r="AD135" s="26"/>
      <c r="AE135" s="27"/>
      <c r="AF135" s="26"/>
      <c r="AG135" s="26"/>
      <c r="AH135" s="26"/>
      <c r="AI135" s="26"/>
      <c r="AJ135" s="26"/>
      <c r="AK135" s="26"/>
    </row>
    <row r="136" spans="1:37" s="10" customFormat="1" ht="25" customHeight="1" x14ac:dyDescent="0.25">
      <c r="A136" s="11">
        <v>133</v>
      </c>
      <c r="B136" s="12" t="str">
        <f t="shared" si="8"/>
        <v>000-000</v>
      </c>
      <c r="C136" s="12"/>
      <c r="D136" s="12"/>
      <c r="E136" s="12"/>
      <c r="F136" s="12"/>
      <c r="G136" s="16"/>
      <c r="H136" s="16"/>
      <c r="I136" s="15"/>
      <c r="J136" s="16"/>
      <c r="K136" s="16"/>
      <c r="L136" s="17"/>
      <c r="M136" s="18"/>
      <c r="N136" s="18"/>
      <c r="O136" s="20"/>
      <c r="P136" s="21"/>
      <c r="Q136" s="21"/>
      <c r="R136" s="22"/>
      <c r="S136" s="21"/>
      <c r="T136" s="21"/>
      <c r="U136" s="22"/>
      <c r="V136" s="23"/>
      <c r="W136" s="23"/>
      <c r="X136" s="24"/>
      <c r="Y136" s="25">
        <f t="shared" si="9"/>
        <v>0</v>
      </c>
      <c r="Z136" s="25">
        <f t="shared" si="10"/>
        <v>0</v>
      </c>
      <c r="AA136" s="26"/>
      <c r="AB136" s="26"/>
      <c r="AC136" s="26"/>
      <c r="AD136" s="26"/>
      <c r="AE136" s="27"/>
      <c r="AF136" s="26"/>
      <c r="AG136" s="26"/>
      <c r="AH136" s="26"/>
      <c r="AI136" s="26"/>
      <c r="AJ136" s="26"/>
      <c r="AK136" s="26"/>
    </row>
    <row r="137" spans="1:37" s="10" customFormat="1" ht="25" customHeight="1" x14ac:dyDescent="0.25">
      <c r="A137" s="11">
        <v>134</v>
      </c>
      <c r="B137" s="12" t="str">
        <f t="shared" si="8"/>
        <v>000-000</v>
      </c>
      <c r="C137" s="12"/>
      <c r="D137" s="12"/>
      <c r="E137" s="12"/>
      <c r="F137" s="12"/>
      <c r="G137" s="16"/>
      <c r="H137" s="16"/>
      <c r="I137" s="15"/>
      <c r="J137" s="16"/>
      <c r="K137" s="16"/>
      <c r="L137" s="17"/>
      <c r="M137" s="18"/>
      <c r="N137" s="18"/>
      <c r="O137" s="20"/>
      <c r="P137" s="21"/>
      <c r="Q137" s="21"/>
      <c r="R137" s="22"/>
      <c r="S137" s="21"/>
      <c r="T137" s="21"/>
      <c r="U137" s="22"/>
      <c r="V137" s="23"/>
      <c r="W137" s="23"/>
      <c r="X137" s="24"/>
      <c r="Y137" s="25">
        <f t="shared" si="9"/>
        <v>0</v>
      </c>
      <c r="Z137" s="25">
        <f t="shared" si="10"/>
        <v>0</v>
      </c>
      <c r="AA137" s="26"/>
      <c r="AB137" s="26"/>
      <c r="AC137" s="26"/>
      <c r="AD137" s="26"/>
      <c r="AE137" s="27"/>
      <c r="AF137" s="26"/>
      <c r="AG137" s="26"/>
      <c r="AH137" s="26"/>
      <c r="AI137" s="26"/>
      <c r="AJ137" s="26"/>
      <c r="AK137" s="26"/>
    </row>
    <row r="138" spans="1:37" s="10" customFormat="1" ht="25" customHeight="1" x14ac:dyDescent="0.25">
      <c r="A138" s="11">
        <v>135</v>
      </c>
      <c r="B138" s="12" t="str">
        <f t="shared" si="8"/>
        <v>000-000</v>
      </c>
      <c r="C138" s="12"/>
      <c r="D138" s="12"/>
      <c r="E138" s="12"/>
      <c r="F138" s="12"/>
      <c r="G138" s="16"/>
      <c r="H138" s="16"/>
      <c r="I138" s="15"/>
      <c r="J138" s="16"/>
      <c r="K138" s="16"/>
      <c r="L138" s="17"/>
      <c r="M138" s="18"/>
      <c r="N138" s="19"/>
      <c r="O138" s="20"/>
      <c r="P138" s="21"/>
      <c r="Q138" s="21"/>
      <c r="R138" s="22"/>
      <c r="S138" s="21"/>
      <c r="T138" s="21"/>
      <c r="U138" s="22"/>
      <c r="V138" s="23"/>
      <c r="W138" s="23"/>
      <c r="X138" s="24"/>
      <c r="Y138" s="25">
        <f t="shared" si="9"/>
        <v>0</v>
      </c>
      <c r="Z138" s="25">
        <f t="shared" si="10"/>
        <v>0</v>
      </c>
      <c r="AA138" s="26"/>
      <c r="AB138" s="26"/>
      <c r="AC138" s="26"/>
      <c r="AD138" s="26"/>
      <c r="AE138" s="27"/>
      <c r="AF138" s="26"/>
      <c r="AG138" s="26"/>
      <c r="AH138" s="26"/>
      <c r="AI138" s="26"/>
      <c r="AJ138" s="26"/>
      <c r="AK138" s="26"/>
    </row>
    <row r="139" spans="1:37" s="10" customFormat="1" ht="25" customHeight="1" x14ac:dyDescent="0.25">
      <c r="A139" s="11">
        <v>136</v>
      </c>
      <c r="B139" s="12" t="str">
        <f t="shared" si="8"/>
        <v>000-000</v>
      </c>
      <c r="C139" s="12"/>
      <c r="D139" s="12"/>
      <c r="E139" s="12"/>
      <c r="F139" s="12"/>
      <c r="G139" s="16"/>
      <c r="H139" s="16"/>
      <c r="I139" s="15"/>
      <c r="J139" s="16"/>
      <c r="K139" s="16"/>
      <c r="L139" s="17"/>
      <c r="M139" s="18"/>
      <c r="N139" s="19"/>
      <c r="O139" s="20"/>
      <c r="P139" s="21"/>
      <c r="Q139" s="21"/>
      <c r="R139" s="22"/>
      <c r="S139" s="21"/>
      <c r="T139" s="21"/>
      <c r="U139" s="22"/>
      <c r="V139" s="23"/>
      <c r="W139" s="23"/>
      <c r="X139" s="24"/>
      <c r="Y139" s="25">
        <f t="shared" si="9"/>
        <v>0</v>
      </c>
      <c r="Z139" s="25">
        <f t="shared" si="10"/>
        <v>0</v>
      </c>
      <c r="AA139" s="26"/>
      <c r="AB139" s="26"/>
      <c r="AC139" s="26"/>
      <c r="AD139" s="26"/>
      <c r="AE139" s="27"/>
      <c r="AF139" s="26"/>
      <c r="AG139" s="26"/>
      <c r="AH139" s="26"/>
      <c r="AI139" s="26"/>
      <c r="AJ139" s="26"/>
      <c r="AK139" s="26"/>
    </row>
    <row r="140" spans="1:37" s="10" customFormat="1" ht="25" customHeight="1" x14ac:dyDescent="0.25">
      <c r="A140" s="11">
        <v>137</v>
      </c>
      <c r="B140" s="12" t="str">
        <f t="shared" si="8"/>
        <v>000-000</v>
      </c>
      <c r="C140" s="12"/>
      <c r="D140" s="12"/>
      <c r="E140" s="12"/>
      <c r="F140" s="12"/>
      <c r="G140" s="16"/>
      <c r="H140" s="16"/>
      <c r="I140" s="15"/>
      <c r="J140" s="16"/>
      <c r="K140" s="16"/>
      <c r="L140" s="17"/>
      <c r="M140" s="18"/>
      <c r="N140" s="18"/>
      <c r="O140" s="20"/>
      <c r="P140" s="21"/>
      <c r="Q140" s="21"/>
      <c r="R140" s="22"/>
      <c r="S140" s="21"/>
      <c r="T140" s="21"/>
      <c r="U140" s="22"/>
      <c r="V140" s="23"/>
      <c r="W140" s="23"/>
      <c r="X140" s="24"/>
      <c r="Y140" s="25">
        <f t="shared" si="9"/>
        <v>0</v>
      </c>
      <c r="Z140" s="25">
        <f t="shared" si="10"/>
        <v>0</v>
      </c>
      <c r="AA140" s="26"/>
      <c r="AB140" s="26"/>
      <c r="AC140" s="26"/>
      <c r="AD140" s="26"/>
      <c r="AE140" s="27"/>
      <c r="AF140" s="26"/>
      <c r="AG140" s="26"/>
      <c r="AH140" s="26"/>
      <c r="AI140" s="26"/>
      <c r="AJ140" s="26"/>
      <c r="AK140" s="26"/>
    </row>
    <row r="141" spans="1:37" s="10" customFormat="1" ht="25" customHeight="1" x14ac:dyDescent="0.25">
      <c r="A141" s="11">
        <v>138</v>
      </c>
      <c r="B141" s="12" t="str">
        <f t="shared" si="8"/>
        <v>000-000</v>
      </c>
      <c r="C141" s="12"/>
      <c r="D141" s="12"/>
      <c r="E141" s="12"/>
      <c r="F141" s="12"/>
      <c r="G141" s="16"/>
      <c r="H141" s="16"/>
      <c r="I141" s="15"/>
      <c r="J141" s="16"/>
      <c r="K141" s="16"/>
      <c r="L141" s="17"/>
      <c r="M141" s="18"/>
      <c r="N141" s="18"/>
      <c r="O141" s="20"/>
      <c r="P141" s="21"/>
      <c r="Q141" s="21"/>
      <c r="R141" s="22"/>
      <c r="S141" s="21"/>
      <c r="T141" s="21"/>
      <c r="U141" s="22"/>
      <c r="V141" s="23"/>
      <c r="W141" s="23"/>
      <c r="X141" s="24"/>
      <c r="Y141" s="25">
        <f t="shared" si="9"/>
        <v>0</v>
      </c>
      <c r="Z141" s="25">
        <f t="shared" si="10"/>
        <v>0</v>
      </c>
      <c r="AA141" s="26"/>
      <c r="AB141" s="26"/>
      <c r="AC141" s="26"/>
      <c r="AD141" s="26"/>
      <c r="AE141" s="27"/>
      <c r="AF141" s="26"/>
      <c r="AG141" s="26"/>
      <c r="AH141" s="26"/>
      <c r="AI141" s="26"/>
      <c r="AJ141" s="26"/>
      <c r="AK141" s="26"/>
    </row>
    <row r="142" spans="1:37" s="10" customFormat="1" ht="25" customHeight="1" x14ac:dyDescent="0.25">
      <c r="A142" s="11">
        <v>139</v>
      </c>
      <c r="B142" s="12" t="str">
        <f t="shared" si="8"/>
        <v>000-000</v>
      </c>
      <c r="C142" s="12"/>
      <c r="D142" s="12"/>
      <c r="E142" s="12"/>
      <c r="F142" s="12"/>
      <c r="G142" s="16"/>
      <c r="H142" s="16"/>
      <c r="I142" s="15"/>
      <c r="J142" s="16"/>
      <c r="K142" s="16"/>
      <c r="L142" s="17"/>
      <c r="M142" s="18"/>
      <c r="N142" s="18"/>
      <c r="O142" s="20"/>
      <c r="P142" s="21"/>
      <c r="Q142" s="21"/>
      <c r="R142" s="22"/>
      <c r="S142" s="21"/>
      <c r="T142" s="21"/>
      <c r="U142" s="22"/>
      <c r="V142" s="23"/>
      <c r="W142" s="23"/>
      <c r="X142" s="24"/>
      <c r="Y142" s="25">
        <f t="shared" si="9"/>
        <v>0</v>
      </c>
      <c r="Z142" s="25">
        <f t="shared" si="10"/>
        <v>0</v>
      </c>
      <c r="AA142" s="26"/>
      <c r="AB142" s="26"/>
      <c r="AC142" s="26"/>
      <c r="AD142" s="26"/>
      <c r="AE142" s="27"/>
      <c r="AF142" s="26"/>
      <c r="AG142" s="26"/>
      <c r="AH142" s="26"/>
      <c r="AI142" s="26"/>
      <c r="AJ142" s="26"/>
      <c r="AK142" s="26"/>
    </row>
    <row r="143" spans="1:37" s="10" customFormat="1" ht="25" customHeight="1" x14ac:dyDescent="0.25">
      <c r="A143" s="11">
        <v>140</v>
      </c>
      <c r="B143" s="12" t="str">
        <f t="shared" si="8"/>
        <v>000-000</v>
      </c>
      <c r="C143" s="12"/>
      <c r="D143" s="12"/>
      <c r="E143" s="12"/>
      <c r="F143" s="12"/>
      <c r="G143" s="16"/>
      <c r="H143" s="16"/>
      <c r="I143" s="15"/>
      <c r="J143" s="16"/>
      <c r="K143" s="16"/>
      <c r="L143" s="17"/>
      <c r="M143" s="18"/>
      <c r="N143" s="18"/>
      <c r="O143" s="20"/>
      <c r="P143" s="21"/>
      <c r="Q143" s="21"/>
      <c r="R143" s="22"/>
      <c r="S143" s="21"/>
      <c r="T143" s="21"/>
      <c r="U143" s="22"/>
      <c r="V143" s="23"/>
      <c r="W143" s="23"/>
      <c r="X143" s="24"/>
      <c r="Y143" s="25">
        <f t="shared" si="9"/>
        <v>0</v>
      </c>
      <c r="Z143" s="25">
        <f t="shared" si="10"/>
        <v>0</v>
      </c>
      <c r="AA143" s="26"/>
      <c r="AB143" s="26"/>
      <c r="AC143" s="26"/>
      <c r="AD143" s="26"/>
      <c r="AE143" s="27"/>
      <c r="AF143" s="26"/>
      <c r="AG143" s="26"/>
      <c r="AH143" s="26"/>
      <c r="AI143" s="26"/>
      <c r="AJ143" s="26"/>
      <c r="AK143" s="26"/>
    </row>
    <row r="144" spans="1:37" s="10" customFormat="1" ht="25" customHeight="1" x14ac:dyDescent="0.25">
      <c r="A144" s="11">
        <v>141</v>
      </c>
      <c r="B144" s="12" t="str">
        <f t="shared" si="8"/>
        <v>000-000</v>
      </c>
      <c r="C144" s="12"/>
      <c r="D144" s="12"/>
      <c r="E144" s="12"/>
      <c r="F144" s="12"/>
      <c r="G144" s="16"/>
      <c r="H144" s="16"/>
      <c r="I144" s="15"/>
      <c r="J144" s="16"/>
      <c r="K144" s="16"/>
      <c r="L144" s="17"/>
      <c r="M144" s="18"/>
      <c r="N144" s="18"/>
      <c r="O144" s="20"/>
      <c r="P144" s="21"/>
      <c r="Q144" s="21"/>
      <c r="R144" s="22"/>
      <c r="S144" s="21"/>
      <c r="T144" s="21"/>
      <c r="U144" s="22"/>
      <c r="V144" s="23"/>
      <c r="W144" s="23"/>
      <c r="X144" s="24"/>
      <c r="Y144" s="25">
        <f t="shared" si="9"/>
        <v>0</v>
      </c>
      <c r="Z144" s="25">
        <f t="shared" si="10"/>
        <v>0</v>
      </c>
      <c r="AA144" s="26"/>
      <c r="AB144" s="26"/>
      <c r="AC144" s="26"/>
      <c r="AD144" s="26"/>
      <c r="AE144" s="27"/>
      <c r="AF144" s="26"/>
      <c r="AG144" s="26"/>
      <c r="AH144" s="26"/>
      <c r="AI144" s="26"/>
      <c r="AJ144" s="26"/>
      <c r="AK144" s="26"/>
    </row>
    <row r="145" spans="1:37" s="10" customFormat="1" ht="25" customHeight="1" x14ac:dyDescent="0.25">
      <c r="A145" s="11">
        <v>142</v>
      </c>
      <c r="B145" s="12" t="str">
        <f t="shared" si="8"/>
        <v>000-000</v>
      </c>
      <c r="C145" s="12"/>
      <c r="D145" s="12"/>
      <c r="E145" s="12"/>
      <c r="F145" s="12"/>
      <c r="G145" s="16"/>
      <c r="H145" s="16"/>
      <c r="I145" s="15"/>
      <c r="J145" s="16"/>
      <c r="K145" s="16"/>
      <c r="L145" s="17"/>
      <c r="M145" s="18"/>
      <c r="N145" s="18"/>
      <c r="O145" s="20"/>
      <c r="P145" s="21"/>
      <c r="Q145" s="21"/>
      <c r="R145" s="22"/>
      <c r="S145" s="21"/>
      <c r="T145" s="21"/>
      <c r="U145" s="22"/>
      <c r="V145" s="23"/>
      <c r="W145" s="23"/>
      <c r="X145" s="24"/>
      <c r="Y145" s="25">
        <f t="shared" si="9"/>
        <v>0</v>
      </c>
      <c r="Z145" s="25">
        <f t="shared" si="10"/>
        <v>0</v>
      </c>
      <c r="AA145" s="26"/>
      <c r="AB145" s="26"/>
      <c r="AC145" s="26"/>
      <c r="AD145" s="26"/>
      <c r="AE145" s="27"/>
      <c r="AF145" s="26"/>
      <c r="AG145" s="26"/>
      <c r="AH145" s="26"/>
      <c r="AI145" s="26"/>
      <c r="AJ145" s="26"/>
      <c r="AK145" s="26"/>
    </row>
    <row r="146" spans="1:37" s="10" customFormat="1" ht="25" customHeight="1" x14ac:dyDescent="0.25">
      <c r="A146" s="11">
        <v>143</v>
      </c>
      <c r="B146" s="12" t="str">
        <f t="shared" si="8"/>
        <v>000-000</v>
      </c>
      <c r="C146" s="12"/>
      <c r="D146" s="12"/>
      <c r="E146" s="12"/>
      <c r="F146" s="12"/>
      <c r="G146" s="16"/>
      <c r="H146" s="16"/>
      <c r="I146" s="15"/>
      <c r="J146" s="16"/>
      <c r="K146" s="16"/>
      <c r="L146" s="17"/>
      <c r="M146" s="18"/>
      <c r="N146" s="18"/>
      <c r="O146" s="20"/>
      <c r="P146" s="21"/>
      <c r="Q146" s="21"/>
      <c r="R146" s="22"/>
      <c r="S146" s="21"/>
      <c r="T146" s="21"/>
      <c r="U146" s="22"/>
      <c r="V146" s="23"/>
      <c r="W146" s="23"/>
      <c r="X146" s="24"/>
      <c r="Y146" s="25">
        <f t="shared" si="9"/>
        <v>0</v>
      </c>
      <c r="Z146" s="25">
        <f t="shared" si="10"/>
        <v>0</v>
      </c>
      <c r="AA146" s="26"/>
      <c r="AB146" s="26"/>
      <c r="AC146" s="26"/>
      <c r="AD146" s="26"/>
      <c r="AE146" s="27"/>
      <c r="AF146" s="26"/>
      <c r="AG146" s="26"/>
      <c r="AH146" s="26"/>
      <c r="AI146" s="26"/>
      <c r="AJ146" s="26"/>
      <c r="AK146" s="26"/>
    </row>
    <row r="147" spans="1:37" s="10" customFormat="1" ht="25" customHeight="1" x14ac:dyDescent="0.25">
      <c r="A147" s="11">
        <v>144</v>
      </c>
      <c r="B147" s="12" t="str">
        <f t="shared" si="8"/>
        <v>000-000</v>
      </c>
      <c r="C147" s="12"/>
      <c r="D147" s="12"/>
      <c r="E147" s="12"/>
      <c r="F147" s="12"/>
      <c r="G147" s="16"/>
      <c r="H147" s="16"/>
      <c r="I147" s="15"/>
      <c r="J147" s="16"/>
      <c r="K147" s="16"/>
      <c r="L147" s="17"/>
      <c r="M147" s="18"/>
      <c r="N147" s="18"/>
      <c r="O147" s="20"/>
      <c r="P147" s="21"/>
      <c r="Q147" s="21"/>
      <c r="R147" s="22"/>
      <c r="S147" s="21"/>
      <c r="T147" s="21"/>
      <c r="U147" s="22"/>
      <c r="V147" s="23"/>
      <c r="W147" s="23"/>
      <c r="X147" s="24"/>
      <c r="Y147" s="25">
        <f t="shared" si="9"/>
        <v>0</v>
      </c>
      <c r="Z147" s="25">
        <f t="shared" si="10"/>
        <v>0</v>
      </c>
      <c r="AA147" s="26"/>
      <c r="AB147" s="26"/>
      <c r="AC147" s="26"/>
      <c r="AD147" s="26"/>
      <c r="AE147" s="27"/>
      <c r="AF147" s="26"/>
      <c r="AG147" s="26"/>
      <c r="AH147" s="26"/>
      <c r="AI147" s="26"/>
      <c r="AJ147" s="26"/>
      <c r="AK147" s="26"/>
    </row>
    <row r="148" spans="1:37" s="10" customFormat="1" ht="25" customHeight="1" x14ac:dyDescent="0.25">
      <c r="A148" s="11">
        <v>145</v>
      </c>
      <c r="B148" s="12" t="str">
        <f t="shared" si="8"/>
        <v>000-000</v>
      </c>
      <c r="C148" s="12"/>
      <c r="D148" s="12"/>
      <c r="E148" s="12"/>
      <c r="F148" s="12"/>
      <c r="G148" s="16"/>
      <c r="H148" s="16"/>
      <c r="I148" s="15"/>
      <c r="J148" s="16"/>
      <c r="K148" s="16"/>
      <c r="L148" s="17"/>
      <c r="M148" s="18"/>
      <c r="N148" s="18"/>
      <c r="O148" s="20"/>
      <c r="P148" s="21"/>
      <c r="Q148" s="21"/>
      <c r="R148" s="22"/>
      <c r="S148" s="21"/>
      <c r="T148" s="21"/>
      <c r="U148" s="22"/>
      <c r="V148" s="23"/>
      <c r="W148" s="23"/>
      <c r="X148" s="24"/>
      <c r="Y148" s="25">
        <f t="shared" si="9"/>
        <v>0</v>
      </c>
      <c r="Z148" s="25">
        <f t="shared" si="10"/>
        <v>0</v>
      </c>
      <c r="AA148" s="26"/>
      <c r="AB148" s="26"/>
      <c r="AC148" s="26"/>
      <c r="AD148" s="26"/>
      <c r="AE148" s="27"/>
      <c r="AF148" s="26"/>
      <c r="AG148" s="26"/>
      <c r="AH148" s="26"/>
      <c r="AI148" s="26"/>
      <c r="AJ148" s="26"/>
      <c r="AK148" s="26"/>
    </row>
    <row r="149" spans="1:37" s="10" customFormat="1" ht="25" customHeight="1" x14ac:dyDescent="0.25">
      <c r="A149" s="11">
        <v>146</v>
      </c>
      <c r="B149" s="12" t="str">
        <f t="shared" si="8"/>
        <v>000-000</v>
      </c>
      <c r="C149" s="12"/>
      <c r="D149" s="12"/>
      <c r="E149" s="12"/>
      <c r="F149" s="12"/>
      <c r="G149" s="16"/>
      <c r="H149" s="16"/>
      <c r="I149" s="15"/>
      <c r="J149" s="16"/>
      <c r="K149" s="16"/>
      <c r="L149" s="17"/>
      <c r="M149" s="18"/>
      <c r="N149" s="19"/>
      <c r="O149" s="20"/>
      <c r="P149" s="21"/>
      <c r="Q149" s="21"/>
      <c r="R149" s="22"/>
      <c r="S149" s="21"/>
      <c r="T149" s="21"/>
      <c r="U149" s="22"/>
      <c r="V149" s="23"/>
      <c r="W149" s="23"/>
      <c r="X149" s="24"/>
      <c r="Y149" s="25">
        <f t="shared" si="9"/>
        <v>0</v>
      </c>
      <c r="Z149" s="25">
        <f t="shared" si="10"/>
        <v>0</v>
      </c>
      <c r="AA149" s="26"/>
      <c r="AB149" s="26"/>
      <c r="AC149" s="26"/>
      <c r="AD149" s="26"/>
      <c r="AE149" s="27"/>
      <c r="AF149" s="26"/>
      <c r="AG149" s="26"/>
      <c r="AH149" s="26"/>
      <c r="AI149" s="26"/>
      <c r="AJ149" s="26"/>
      <c r="AK149" s="26"/>
    </row>
    <row r="150" spans="1:37" s="10" customFormat="1" ht="25" customHeight="1" x14ac:dyDescent="0.25">
      <c r="A150" s="11">
        <v>147</v>
      </c>
      <c r="B150" s="12" t="str">
        <f t="shared" si="8"/>
        <v>000-000</v>
      </c>
      <c r="C150" s="12"/>
      <c r="D150" s="12"/>
      <c r="E150" s="12"/>
      <c r="F150" s="12"/>
      <c r="G150" s="16"/>
      <c r="H150" s="16"/>
      <c r="I150" s="15"/>
      <c r="J150" s="16"/>
      <c r="K150" s="16"/>
      <c r="L150" s="17"/>
      <c r="M150" s="18"/>
      <c r="N150" s="19"/>
      <c r="O150" s="20"/>
      <c r="P150" s="21"/>
      <c r="Q150" s="21"/>
      <c r="R150" s="22"/>
      <c r="S150" s="21"/>
      <c r="T150" s="21"/>
      <c r="U150" s="22"/>
      <c r="V150" s="23"/>
      <c r="W150" s="23"/>
      <c r="X150" s="24"/>
      <c r="Y150" s="25">
        <f t="shared" si="9"/>
        <v>0</v>
      </c>
      <c r="Z150" s="25">
        <f t="shared" si="10"/>
        <v>0</v>
      </c>
      <c r="AA150" s="26"/>
      <c r="AB150" s="26"/>
      <c r="AC150" s="26"/>
      <c r="AD150" s="26"/>
      <c r="AE150" s="27"/>
      <c r="AF150" s="26"/>
      <c r="AG150" s="26"/>
      <c r="AH150" s="26"/>
      <c r="AI150" s="26"/>
      <c r="AJ150" s="26"/>
      <c r="AK150" s="26"/>
    </row>
    <row r="151" spans="1:37" s="10" customFormat="1" ht="25" customHeight="1" x14ac:dyDescent="0.25">
      <c r="A151" s="11">
        <v>148</v>
      </c>
      <c r="B151" s="12" t="str">
        <f t="shared" si="8"/>
        <v>000-000</v>
      </c>
      <c r="C151" s="12"/>
      <c r="D151" s="12"/>
      <c r="E151" s="12"/>
      <c r="F151" s="12"/>
      <c r="G151" s="16"/>
      <c r="H151" s="16"/>
      <c r="I151" s="15"/>
      <c r="J151" s="16"/>
      <c r="K151" s="16"/>
      <c r="L151" s="17"/>
      <c r="M151" s="18"/>
      <c r="N151" s="18"/>
      <c r="O151" s="20"/>
      <c r="P151" s="21"/>
      <c r="Q151" s="21"/>
      <c r="R151" s="22"/>
      <c r="S151" s="21"/>
      <c r="T151" s="21"/>
      <c r="U151" s="22"/>
      <c r="V151" s="23"/>
      <c r="W151" s="23"/>
      <c r="X151" s="24"/>
      <c r="Y151" s="25">
        <f t="shared" si="9"/>
        <v>0</v>
      </c>
      <c r="Z151" s="25">
        <f t="shared" si="10"/>
        <v>0</v>
      </c>
      <c r="AA151" s="26"/>
      <c r="AB151" s="26"/>
      <c r="AC151" s="26"/>
      <c r="AD151" s="26"/>
      <c r="AE151" s="27"/>
      <c r="AF151" s="26"/>
      <c r="AG151" s="26"/>
      <c r="AH151" s="26"/>
      <c r="AI151" s="26"/>
      <c r="AJ151" s="26"/>
      <c r="AK151" s="26"/>
    </row>
    <row r="152" spans="1:37" s="10" customFormat="1" ht="25" customHeight="1" x14ac:dyDescent="0.25">
      <c r="A152" s="11">
        <v>149</v>
      </c>
      <c r="B152" s="12" t="str">
        <f t="shared" si="8"/>
        <v>000-000</v>
      </c>
      <c r="C152" s="12"/>
      <c r="D152" s="12"/>
      <c r="E152" s="12"/>
      <c r="F152" s="12"/>
      <c r="G152" s="16"/>
      <c r="H152" s="16"/>
      <c r="I152" s="15"/>
      <c r="J152" s="16"/>
      <c r="K152" s="16"/>
      <c r="L152" s="17"/>
      <c r="M152" s="18"/>
      <c r="N152" s="18"/>
      <c r="O152" s="20"/>
      <c r="P152" s="21"/>
      <c r="Q152" s="21"/>
      <c r="R152" s="22"/>
      <c r="S152" s="21"/>
      <c r="T152" s="21"/>
      <c r="U152" s="22"/>
      <c r="V152" s="23"/>
      <c r="W152" s="23"/>
      <c r="X152" s="24"/>
      <c r="Y152" s="25">
        <f t="shared" si="9"/>
        <v>0</v>
      </c>
      <c r="Z152" s="25">
        <f t="shared" si="10"/>
        <v>0</v>
      </c>
      <c r="AA152" s="26"/>
      <c r="AB152" s="26"/>
      <c r="AC152" s="26"/>
      <c r="AD152" s="26"/>
      <c r="AE152" s="27"/>
      <c r="AF152" s="26"/>
      <c r="AG152" s="26"/>
      <c r="AH152" s="26"/>
      <c r="AI152" s="26"/>
      <c r="AJ152" s="26"/>
      <c r="AK152" s="26"/>
    </row>
    <row r="153" spans="1:37" s="10" customFormat="1" ht="25" customHeight="1" x14ac:dyDescent="0.25">
      <c r="A153" s="11">
        <v>150</v>
      </c>
      <c r="B153" s="12" t="str">
        <f t="shared" si="8"/>
        <v>000-000</v>
      </c>
      <c r="C153" s="12"/>
      <c r="D153" s="12"/>
      <c r="E153" s="12"/>
      <c r="F153" s="12"/>
      <c r="G153" s="16"/>
      <c r="H153" s="16"/>
      <c r="I153" s="15"/>
      <c r="J153" s="16"/>
      <c r="K153" s="16"/>
      <c r="L153" s="17"/>
      <c r="M153" s="18"/>
      <c r="N153" s="18"/>
      <c r="O153" s="20"/>
      <c r="P153" s="21"/>
      <c r="Q153" s="21"/>
      <c r="R153" s="22"/>
      <c r="S153" s="21"/>
      <c r="T153" s="21"/>
      <c r="U153" s="22"/>
      <c r="V153" s="23"/>
      <c r="W153" s="23"/>
      <c r="X153" s="24"/>
      <c r="Y153" s="25">
        <f t="shared" si="9"/>
        <v>0</v>
      </c>
      <c r="Z153" s="25">
        <f t="shared" si="10"/>
        <v>0</v>
      </c>
      <c r="AA153" s="26"/>
      <c r="AB153" s="26"/>
      <c r="AC153" s="26"/>
      <c r="AD153" s="26"/>
      <c r="AE153" s="27"/>
      <c r="AF153" s="26"/>
      <c r="AG153" s="26"/>
      <c r="AH153" s="26"/>
      <c r="AI153" s="26"/>
      <c r="AJ153" s="26"/>
      <c r="AK153" s="26"/>
    </row>
    <row r="154" spans="1:37" s="10" customFormat="1" ht="25" customHeight="1" x14ac:dyDescent="0.25">
      <c r="A154" s="11">
        <v>151</v>
      </c>
      <c r="B154" s="12" t="str">
        <f t="shared" si="8"/>
        <v>000-000</v>
      </c>
      <c r="C154" s="12"/>
      <c r="D154" s="12"/>
      <c r="E154" s="12"/>
      <c r="F154" s="12"/>
      <c r="G154" s="16"/>
      <c r="H154" s="16"/>
      <c r="I154" s="15"/>
      <c r="J154" s="16"/>
      <c r="K154" s="16"/>
      <c r="L154" s="17"/>
      <c r="M154" s="18"/>
      <c r="N154" s="18"/>
      <c r="O154" s="20"/>
      <c r="P154" s="21"/>
      <c r="Q154" s="21"/>
      <c r="R154" s="22"/>
      <c r="S154" s="21"/>
      <c r="T154" s="21"/>
      <c r="U154" s="22"/>
      <c r="V154" s="23"/>
      <c r="W154" s="23"/>
      <c r="X154" s="24"/>
      <c r="Y154" s="25">
        <f t="shared" si="9"/>
        <v>0</v>
      </c>
      <c r="Z154" s="25">
        <f t="shared" si="10"/>
        <v>0</v>
      </c>
      <c r="AA154" s="26"/>
      <c r="AB154" s="26"/>
      <c r="AC154" s="26"/>
      <c r="AD154" s="26"/>
      <c r="AE154" s="27"/>
      <c r="AF154" s="26"/>
      <c r="AG154" s="26"/>
      <c r="AH154" s="26"/>
      <c r="AI154" s="26"/>
      <c r="AJ154" s="26"/>
      <c r="AK154" s="26"/>
    </row>
    <row r="155" spans="1:37" s="10" customFormat="1" ht="25" customHeight="1" x14ac:dyDescent="0.25">
      <c r="A155" s="11">
        <v>152</v>
      </c>
      <c r="B155" s="12" t="str">
        <f t="shared" si="8"/>
        <v>000-000</v>
      </c>
      <c r="C155" s="12"/>
      <c r="D155" s="12"/>
      <c r="E155" s="12"/>
      <c r="F155" s="12"/>
      <c r="G155" s="16"/>
      <c r="H155" s="16"/>
      <c r="I155" s="15"/>
      <c r="J155" s="16"/>
      <c r="K155" s="16"/>
      <c r="L155" s="17"/>
      <c r="M155" s="18"/>
      <c r="N155" s="18"/>
      <c r="O155" s="20"/>
      <c r="P155" s="21"/>
      <c r="Q155" s="21"/>
      <c r="R155" s="22"/>
      <c r="S155" s="21"/>
      <c r="T155" s="21"/>
      <c r="U155" s="22"/>
      <c r="V155" s="23"/>
      <c r="W155" s="23"/>
      <c r="X155" s="24"/>
      <c r="Y155" s="25">
        <f t="shared" si="9"/>
        <v>0</v>
      </c>
      <c r="Z155" s="25">
        <f t="shared" si="10"/>
        <v>0</v>
      </c>
      <c r="AA155" s="26"/>
      <c r="AB155" s="26"/>
      <c r="AC155" s="26"/>
      <c r="AD155" s="26"/>
      <c r="AE155" s="27"/>
      <c r="AF155" s="26"/>
      <c r="AG155" s="26"/>
      <c r="AH155" s="26"/>
      <c r="AI155" s="26"/>
      <c r="AJ155" s="26"/>
      <c r="AK155" s="26"/>
    </row>
    <row r="156" spans="1:37" s="10" customFormat="1" ht="25" customHeight="1" x14ac:dyDescent="0.25">
      <c r="A156" s="11">
        <v>153</v>
      </c>
      <c r="B156" s="12" t="str">
        <f t="shared" si="8"/>
        <v>000-000</v>
      </c>
      <c r="C156" s="12"/>
      <c r="D156" s="12"/>
      <c r="E156" s="12"/>
      <c r="F156" s="12"/>
      <c r="G156" s="16"/>
      <c r="H156" s="16"/>
      <c r="I156" s="15"/>
      <c r="J156" s="16"/>
      <c r="K156" s="16"/>
      <c r="L156" s="17"/>
      <c r="M156" s="18"/>
      <c r="N156" s="18"/>
      <c r="O156" s="20"/>
      <c r="P156" s="21"/>
      <c r="Q156" s="21"/>
      <c r="R156" s="22"/>
      <c r="S156" s="21"/>
      <c r="T156" s="21"/>
      <c r="U156" s="22"/>
      <c r="V156" s="23"/>
      <c r="W156" s="23"/>
      <c r="X156" s="24"/>
      <c r="Y156" s="25">
        <f t="shared" si="9"/>
        <v>0</v>
      </c>
      <c r="Z156" s="25">
        <f t="shared" si="10"/>
        <v>0</v>
      </c>
      <c r="AA156" s="26"/>
      <c r="AB156" s="26"/>
      <c r="AC156" s="26"/>
      <c r="AD156" s="26"/>
      <c r="AE156" s="27"/>
      <c r="AF156" s="26"/>
      <c r="AG156" s="26"/>
      <c r="AH156" s="26"/>
      <c r="AI156" s="26"/>
      <c r="AJ156" s="26"/>
      <c r="AK156" s="26"/>
    </row>
    <row r="157" spans="1:37" s="10" customFormat="1" ht="25" customHeight="1" x14ac:dyDescent="0.25">
      <c r="A157" s="11">
        <v>154</v>
      </c>
      <c r="B157" s="12" t="str">
        <f t="shared" si="8"/>
        <v>000-000</v>
      </c>
      <c r="C157" s="12"/>
      <c r="D157" s="12"/>
      <c r="E157" s="12"/>
      <c r="F157" s="12"/>
      <c r="G157" s="16"/>
      <c r="H157" s="16"/>
      <c r="I157" s="15"/>
      <c r="J157" s="16"/>
      <c r="K157" s="16"/>
      <c r="L157" s="17"/>
      <c r="M157" s="18"/>
      <c r="N157" s="18"/>
      <c r="O157" s="20"/>
      <c r="P157" s="21"/>
      <c r="Q157" s="21"/>
      <c r="R157" s="22"/>
      <c r="S157" s="21"/>
      <c r="T157" s="21"/>
      <c r="U157" s="22"/>
      <c r="V157" s="23"/>
      <c r="W157" s="23"/>
      <c r="X157" s="24"/>
      <c r="Y157" s="25">
        <f t="shared" si="9"/>
        <v>0</v>
      </c>
      <c r="Z157" s="25">
        <f t="shared" si="10"/>
        <v>0</v>
      </c>
      <c r="AA157" s="26"/>
      <c r="AB157" s="26"/>
      <c r="AC157" s="26"/>
      <c r="AD157" s="26"/>
      <c r="AE157" s="27"/>
      <c r="AF157" s="26"/>
      <c r="AG157" s="26"/>
      <c r="AH157" s="26"/>
      <c r="AI157" s="26"/>
      <c r="AJ157" s="26"/>
      <c r="AK157" s="26"/>
    </row>
    <row r="158" spans="1:37" s="10" customFormat="1" ht="25" customHeight="1" x14ac:dyDescent="0.25">
      <c r="A158" s="11">
        <v>155</v>
      </c>
      <c r="B158" s="12" t="str">
        <f t="shared" si="8"/>
        <v>000-000</v>
      </c>
      <c r="C158" s="12"/>
      <c r="D158" s="12"/>
      <c r="E158" s="12"/>
      <c r="F158" s="12"/>
      <c r="G158" s="16"/>
      <c r="H158" s="16"/>
      <c r="I158" s="15"/>
      <c r="J158" s="16"/>
      <c r="K158" s="16"/>
      <c r="L158" s="17"/>
      <c r="M158" s="18"/>
      <c r="N158" s="18"/>
      <c r="O158" s="20"/>
      <c r="P158" s="21"/>
      <c r="Q158" s="21"/>
      <c r="R158" s="22"/>
      <c r="S158" s="21"/>
      <c r="T158" s="21"/>
      <c r="U158" s="22"/>
      <c r="V158" s="23"/>
      <c r="W158" s="23"/>
      <c r="X158" s="24"/>
      <c r="Y158" s="25">
        <f t="shared" si="9"/>
        <v>0</v>
      </c>
      <c r="Z158" s="25">
        <f t="shared" si="10"/>
        <v>0</v>
      </c>
      <c r="AA158" s="26"/>
      <c r="AB158" s="26"/>
      <c r="AC158" s="26"/>
      <c r="AD158" s="26"/>
      <c r="AE158" s="27"/>
      <c r="AF158" s="26"/>
      <c r="AG158" s="26"/>
      <c r="AH158" s="26"/>
      <c r="AI158" s="26"/>
      <c r="AJ158" s="26"/>
      <c r="AK158" s="26"/>
    </row>
    <row r="159" spans="1:37" s="10" customFormat="1" ht="25" customHeight="1" x14ac:dyDescent="0.25">
      <c r="A159" s="11">
        <v>156</v>
      </c>
      <c r="B159" s="12" t="str">
        <f t="shared" si="8"/>
        <v>000-000</v>
      </c>
      <c r="C159" s="12"/>
      <c r="D159" s="12"/>
      <c r="E159" s="12"/>
      <c r="F159" s="12"/>
      <c r="G159" s="16"/>
      <c r="H159" s="16"/>
      <c r="I159" s="15"/>
      <c r="J159" s="16"/>
      <c r="K159" s="16"/>
      <c r="L159" s="17"/>
      <c r="M159" s="18"/>
      <c r="N159" s="18"/>
      <c r="O159" s="20"/>
      <c r="P159" s="21"/>
      <c r="Q159" s="21"/>
      <c r="R159" s="22"/>
      <c r="S159" s="21"/>
      <c r="T159" s="21"/>
      <c r="U159" s="22"/>
      <c r="V159" s="23"/>
      <c r="W159" s="23"/>
      <c r="X159" s="24"/>
      <c r="Y159" s="25">
        <f t="shared" si="9"/>
        <v>0</v>
      </c>
      <c r="Z159" s="25">
        <f t="shared" si="10"/>
        <v>0</v>
      </c>
      <c r="AA159" s="26"/>
      <c r="AB159" s="26"/>
      <c r="AC159" s="26"/>
      <c r="AD159" s="26"/>
      <c r="AE159" s="27"/>
      <c r="AF159" s="26"/>
      <c r="AG159" s="26"/>
      <c r="AH159" s="26"/>
      <c r="AI159" s="26"/>
      <c r="AJ159" s="26"/>
      <c r="AK159" s="26"/>
    </row>
    <row r="160" spans="1:37" s="10" customFormat="1" ht="25" customHeight="1" x14ac:dyDescent="0.25">
      <c r="A160" s="11">
        <v>157</v>
      </c>
      <c r="B160" s="12" t="str">
        <f t="shared" si="8"/>
        <v>000-000</v>
      </c>
      <c r="C160" s="12"/>
      <c r="D160" s="12"/>
      <c r="E160" s="12"/>
      <c r="F160" s="12"/>
      <c r="G160" s="16"/>
      <c r="H160" s="16"/>
      <c r="I160" s="15"/>
      <c r="J160" s="16"/>
      <c r="K160" s="16"/>
      <c r="L160" s="17"/>
      <c r="M160" s="18"/>
      <c r="N160" s="19"/>
      <c r="O160" s="20"/>
      <c r="P160" s="21"/>
      <c r="Q160" s="21"/>
      <c r="R160" s="22"/>
      <c r="S160" s="21"/>
      <c r="T160" s="21"/>
      <c r="U160" s="22"/>
      <c r="V160" s="23"/>
      <c r="W160" s="23"/>
      <c r="X160" s="24"/>
      <c r="Y160" s="25">
        <f t="shared" si="9"/>
        <v>0</v>
      </c>
      <c r="Z160" s="25">
        <f t="shared" si="10"/>
        <v>0</v>
      </c>
      <c r="AA160" s="26"/>
      <c r="AB160" s="26"/>
      <c r="AC160" s="26"/>
      <c r="AD160" s="26"/>
      <c r="AE160" s="27"/>
      <c r="AF160" s="26"/>
      <c r="AG160" s="26"/>
      <c r="AH160" s="26"/>
      <c r="AI160" s="26"/>
      <c r="AJ160" s="26"/>
      <c r="AK160" s="26"/>
    </row>
    <row r="161" spans="1:37" s="10" customFormat="1" ht="25" customHeight="1" x14ac:dyDescent="0.25">
      <c r="A161" s="11">
        <v>158</v>
      </c>
      <c r="B161" s="12" t="str">
        <f t="shared" si="8"/>
        <v>000-000</v>
      </c>
      <c r="C161" s="12"/>
      <c r="D161" s="12"/>
      <c r="E161" s="12"/>
      <c r="F161" s="12"/>
      <c r="G161" s="16"/>
      <c r="H161" s="16"/>
      <c r="I161" s="15"/>
      <c r="J161" s="16"/>
      <c r="K161" s="16"/>
      <c r="L161" s="17"/>
      <c r="M161" s="18"/>
      <c r="N161" s="19"/>
      <c r="O161" s="20"/>
      <c r="P161" s="21"/>
      <c r="Q161" s="21"/>
      <c r="R161" s="22"/>
      <c r="S161" s="21"/>
      <c r="T161" s="21"/>
      <c r="U161" s="22"/>
      <c r="V161" s="23"/>
      <c r="W161" s="23"/>
      <c r="X161" s="24"/>
      <c r="Y161" s="25">
        <f t="shared" si="9"/>
        <v>0</v>
      </c>
      <c r="Z161" s="25">
        <f t="shared" si="10"/>
        <v>0</v>
      </c>
      <c r="AA161" s="26"/>
      <c r="AB161" s="26"/>
      <c r="AC161" s="26"/>
      <c r="AD161" s="26"/>
      <c r="AE161" s="27"/>
      <c r="AF161" s="26"/>
      <c r="AG161" s="26"/>
      <c r="AH161" s="26"/>
      <c r="AI161" s="26"/>
      <c r="AJ161" s="26"/>
      <c r="AK161" s="26"/>
    </row>
    <row r="162" spans="1:37" s="10" customFormat="1" ht="25" customHeight="1" x14ac:dyDescent="0.25">
      <c r="A162" s="11">
        <v>159</v>
      </c>
      <c r="B162" s="12" t="str">
        <f t="shared" si="8"/>
        <v>000-000</v>
      </c>
      <c r="C162" s="12"/>
      <c r="D162" s="12"/>
      <c r="E162" s="12"/>
      <c r="F162" s="12"/>
      <c r="G162" s="16"/>
      <c r="H162" s="16"/>
      <c r="I162" s="15"/>
      <c r="J162" s="16"/>
      <c r="K162" s="16"/>
      <c r="L162" s="17"/>
      <c r="M162" s="18"/>
      <c r="N162" s="18"/>
      <c r="O162" s="20"/>
      <c r="P162" s="21"/>
      <c r="Q162" s="21"/>
      <c r="R162" s="22"/>
      <c r="S162" s="21"/>
      <c r="T162" s="21"/>
      <c r="U162" s="22"/>
      <c r="V162" s="23"/>
      <c r="W162" s="23"/>
      <c r="X162" s="24"/>
      <c r="Y162" s="25">
        <f t="shared" si="9"/>
        <v>0</v>
      </c>
      <c r="Z162" s="25">
        <f t="shared" si="10"/>
        <v>0</v>
      </c>
      <c r="AA162" s="26"/>
      <c r="AB162" s="26"/>
      <c r="AC162" s="26"/>
      <c r="AD162" s="26"/>
      <c r="AE162" s="27"/>
      <c r="AF162" s="26"/>
      <c r="AG162" s="26"/>
      <c r="AH162" s="26"/>
      <c r="AI162" s="26"/>
      <c r="AJ162" s="26"/>
      <c r="AK162" s="26"/>
    </row>
    <row r="163" spans="1:37" s="10" customFormat="1" ht="25" customHeight="1" x14ac:dyDescent="0.25">
      <c r="A163" s="11">
        <v>160</v>
      </c>
      <c r="B163" s="12" t="str">
        <f t="shared" si="8"/>
        <v>000-000</v>
      </c>
      <c r="C163" s="12"/>
      <c r="D163" s="12"/>
      <c r="E163" s="12"/>
      <c r="F163" s="12"/>
      <c r="G163" s="16"/>
      <c r="H163" s="16"/>
      <c r="I163" s="15"/>
      <c r="J163" s="16"/>
      <c r="K163" s="16"/>
      <c r="L163" s="17"/>
      <c r="M163" s="18"/>
      <c r="N163" s="18"/>
      <c r="O163" s="20"/>
      <c r="P163" s="21"/>
      <c r="Q163" s="21"/>
      <c r="R163" s="22"/>
      <c r="S163" s="21"/>
      <c r="T163" s="21"/>
      <c r="U163" s="22"/>
      <c r="V163" s="23"/>
      <c r="W163" s="23"/>
      <c r="X163" s="24"/>
      <c r="Y163" s="25">
        <f t="shared" si="9"/>
        <v>0</v>
      </c>
      <c r="Z163" s="25">
        <f t="shared" si="10"/>
        <v>0</v>
      </c>
      <c r="AA163" s="26"/>
      <c r="AB163" s="26"/>
      <c r="AC163" s="26"/>
      <c r="AD163" s="26"/>
      <c r="AE163" s="27"/>
      <c r="AF163" s="26"/>
      <c r="AG163" s="26"/>
      <c r="AH163" s="26"/>
      <c r="AI163" s="26"/>
      <c r="AJ163" s="26"/>
      <c r="AK163" s="26"/>
    </row>
    <row r="164" spans="1:37" s="10" customFormat="1" ht="25" customHeight="1" x14ac:dyDescent="0.25">
      <c r="A164" s="11">
        <v>161</v>
      </c>
      <c r="B164" s="12" t="str">
        <f t="shared" ref="B164:B172" si="11">TEXT(C164,"000")&amp;"-"&amp;TEXT(E164,"000")</f>
        <v>000-000</v>
      </c>
      <c r="C164" s="12"/>
      <c r="D164" s="12"/>
      <c r="E164" s="12"/>
      <c r="F164" s="12"/>
      <c r="G164" s="16"/>
      <c r="H164" s="16"/>
      <c r="I164" s="15"/>
      <c r="J164" s="16"/>
      <c r="K164" s="16"/>
      <c r="L164" s="17"/>
      <c r="M164" s="18"/>
      <c r="N164" s="18"/>
      <c r="O164" s="20"/>
      <c r="P164" s="21"/>
      <c r="Q164" s="21"/>
      <c r="R164" s="22"/>
      <c r="S164" s="21"/>
      <c r="T164" s="21"/>
      <c r="U164" s="22"/>
      <c r="V164" s="23"/>
      <c r="W164" s="23"/>
      <c r="X164" s="24"/>
      <c r="Y164" s="25">
        <f t="shared" si="9"/>
        <v>0</v>
      </c>
      <c r="Z164" s="25">
        <f t="shared" si="10"/>
        <v>0</v>
      </c>
      <c r="AA164" s="26"/>
      <c r="AB164" s="26"/>
      <c r="AC164" s="26"/>
      <c r="AD164" s="26"/>
      <c r="AE164" s="27"/>
      <c r="AF164" s="26"/>
      <c r="AG164" s="26"/>
      <c r="AH164" s="26"/>
      <c r="AI164" s="26"/>
      <c r="AJ164" s="26"/>
      <c r="AK164" s="26"/>
    </row>
    <row r="165" spans="1:37" s="10" customFormat="1" ht="25" customHeight="1" x14ac:dyDescent="0.25">
      <c r="A165" s="11">
        <v>162</v>
      </c>
      <c r="B165" s="12" t="str">
        <f t="shared" si="11"/>
        <v>000-000</v>
      </c>
      <c r="C165" s="12"/>
      <c r="D165" s="12"/>
      <c r="E165" s="12"/>
      <c r="F165" s="12"/>
      <c r="G165" s="16"/>
      <c r="H165" s="16"/>
      <c r="I165" s="15"/>
      <c r="J165" s="16"/>
      <c r="K165" s="16"/>
      <c r="L165" s="17"/>
      <c r="M165" s="18"/>
      <c r="N165" s="18"/>
      <c r="O165" s="20"/>
      <c r="P165" s="21"/>
      <c r="Q165" s="21"/>
      <c r="R165" s="22"/>
      <c r="S165" s="21"/>
      <c r="T165" s="21"/>
      <c r="U165" s="22"/>
      <c r="V165" s="23"/>
      <c r="W165" s="23"/>
      <c r="X165" s="24"/>
      <c r="Y165" s="25">
        <f t="shared" si="9"/>
        <v>0</v>
      </c>
      <c r="Z165" s="25">
        <f t="shared" si="10"/>
        <v>0</v>
      </c>
      <c r="AA165" s="26"/>
      <c r="AB165" s="26"/>
      <c r="AC165" s="26"/>
      <c r="AD165" s="26"/>
      <c r="AE165" s="27"/>
      <c r="AF165" s="26"/>
      <c r="AG165" s="26"/>
      <c r="AH165" s="26"/>
      <c r="AI165" s="26"/>
      <c r="AJ165" s="26"/>
      <c r="AK165" s="26"/>
    </row>
    <row r="166" spans="1:37" s="10" customFormat="1" ht="25" customHeight="1" x14ac:dyDescent="0.25">
      <c r="A166" s="11">
        <v>163</v>
      </c>
      <c r="B166" s="12" t="str">
        <f t="shared" si="11"/>
        <v>000-000</v>
      </c>
      <c r="C166" s="12"/>
      <c r="D166" s="12"/>
      <c r="E166" s="12"/>
      <c r="F166" s="12"/>
      <c r="G166" s="16"/>
      <c r="H166" s="16"/>
      <c r="I166" s="15"/>
      <c r="J166" s="16"/>
      <c r="K166" s="16"/>
      <c r="L166" s="17"/>
      <c r="M166" s="18"/>
      <c r="N166" s="18"/>
      <c r="O166" s="20"/>
      <c r="P166" s="21"/>
      <c r="Q166" s="21"/>
      <c r="R166" s="22"/>
      <c r="S166" s="21"/>
      <c r="T166" s="21"/>
      <c r="U166" s="22"/>
      <c r="V166" s="23"/>
      <c r="W166" s="23"/>
      <c r="X166" s="24"/>
      <c r="Y166" s="25">
        <f t="shared" si="9"/>
        <v>0</v>
      </c>
      <c r="Z166" s="25">
        <f t="shared" si="10"/>
        <v>0</v>
      </c>
      <c r="AA166" s="26"/>
      <c r="AB166" s="26"/>
      <c r="AC166" s="26"/>
      <c r="AD166" s="26"/>
      <c r="AE166" s="27"/>
      <c r="AF166" s="26"/>
      <c r="AG166" s="26"/>
      <c r="AH166" s="26"/>
      <c r="AI166" s="26"/>
      <c r="AJ166" s="26"/>
      <c r="AK166" s="26"/>
    </row>
    <row r="167" spans="1:37" s="10" customFormat="1" ht="25" customHeight="1" x14ac:dyDescent="0.25">
      <c r="A167" s="11">
        <v>164</v>
      </c>
      <c r="B167" s="12" t="str">
        <f t="shared" si="11"/>
        <v>000-000</v>
      </c>
      <c r="C167" s="12"/>
      <c r="D167" s="12"/>
      <c r="E167" s="12"/>
      <c r="F167" s="12"/>
      <c r="G167" s="16"/>
      <c r="H167" s="16"/>
      <c r="I167" s="15"/>
      <c r="J167" s="16"/>
      <c r="K167" s="16"/>
      <c r="L167" s="17"/>
      <c r="M167" s="18"/>
      <c r="N167" s="18"/>
      <c r="O167" s="20"/>
      <c r="P167" s="21"/>
      <c r="Q167" s="21"/>
      <c r="R167" s="22"/>
      <c r="S167" s="21"/>
      <c r="T167" s="21"/>
      <c r="U167" s="22"/>
      <c r="V167" s="23"/>
      <c r="W167" s="23"/>
      <c r="X167" s="24"/>
      <c r="Y167" s="25">
        <f t="shared" si="9"/>
        <v>0</v>
      </c>
      <c r="Z167" s="25">
        <f t="shared" si="10"/>
        <v>0</v>
      </c>
      <c r="AA167" s="26"/>
      <c r="AB167" s="26"/>
      <c r="AC167" s="26"/>
      <c r="AD167" s="26"/>
      <c r="AE167" s="27"/>
      <c r="AF167" s="26"/>
      <c r="AG167" s="26"/>
      <c r="AH167" s="26"/>
      <c r="AI167" s="26"/>
      <c r="AJ167" s="26"/>
      <c r="AK167" s="26"/>
    </row>
    <row r="168" spans="1:37" s="10" customFormat="1" ht="25" customHeight="1" x14ac:dyDescent="0.25">
      <c r="A168" s="11">
        <v>165</v>
      </c>
      <c r="B168" s="12" t="str">
        <f t="shared" si="11"/>
        <v>000-000</v>
      </c>
      <c r="C168" s="12"/>
      <c r="D168" s="12"/>
      <c r="E168" s="12"/>
      <c r="F168" s="12"/>
      <c r="G168" s="16"/>
      <c r="H168" s="16"/>
      <c r="I168" s="15"/>
      <c r="J168" s="16"/>
      <c r="K168" s="16"/>
      <c r="L168" s="17"/>
      <c r="M168" s="18"/>
      <c r="N168" s="18"/>
      <c r="O168" s="20"/>
      <c r="P168" s="21"/>
      <c r="Q168" s="21"/>
      <c r="R168" s="22"/>
      <c r="S168" s="21"/>
      <c r="T168" s="21"/>
      <c r="U168" s="22"/>
      <c r="V168" s="23"/>
      <c r="W168" s="23"/>
      <c r="X168" s="24"/>
      <c r="Y168" s="25">
        <f t="shared" si="9"/>
        <v>0</v>
      </c>
      <c r="Z168" s="25">
        <f t="shared" si="10"/>
        <v>0</v>
      </c>
      <c r="AA168" s="26"/>
      <c r="AB168" s="26"/>
      <c r="AC168" s="26"/>
      <c r="AD168" s="26"/>
      <c r="AE168" s="27"/>
      <c r="AF168" s="26"/>
      <c r="AG168" s="26"/>
      <c r="AH168" s="26"/>
      <c r="AI168" s="26"/>
      <c r="AJ168" s="26"/>
      <c r="AK168" s="26"/>
    </row>
    <row r="169" spans="1:37" s="10" customFormat="1" ht="25" customHeight="1" x14ac:dyDescent="0.25">
      <c r="A169" s="11">
        <v>166</v>
      </c>
      <c r="B169" s="12" t="str">
        <f t="shared" si="11"/>
        <v>000-000</v>
      </c>
      <c r="C169" s="12"/>
      <c r="D169" s="13"/>
      <c r="E169" s="12"/>
      <c r="F169" s="12"/>
      <c r="G169" s="16"/>
      <c r="H169" s="16"/>
      <c r="I169" s="15"/>
      <c r="J169" s="16"/>
      <c r="K169" s="16"/>
      <c r="L169" s="17"/>
      <c r="M169" s="18"/>
      <c r="N169" s="18"/>
      <c r="O169" s="20"/>
      <c r="P169" s="21"/>
      <c r="Q169" s="21"/>
      <c r="R169" s="22"/>
      <c r="S169" s="21"/>
      <c r="T169" s="21"/>
      <c r="U169" s="22"/>
      <c r="V169" s="23"/>
      <c r="W169" s="23"/>
      <c r="X169" s="24"/>
      <c r="Y169" s="25">
        <f t="shared" si="9"/>
        <v>0</v>
      </c>
      <c r="Z169" s="25">
        <f t="shared" si="10"/>
        <v>0</v>
      </c>
      <c r="AA169" s="26"/>
      <c r="AB169" s="26"/>
      <c r="AC169" s="26"/>
      <c r="AD169" s="26"/>
      <c r="AE169" s="27"/>
      <c r="AF169" s="26"/>
      <c r="AG169" s="26"/>
      <c r="AH169" s="26"/>
      <c r="AI169" s="26"/>
      <c r="AJ169" s="26"/>
      <c r="AK169" s="26"/>
    </row>
    <row r="170" spans="1:37" s="10" customFormat="1" ht="25" customHeight="1" x14ac:dyDescent="0.25">
      <c r="A170" s="11">
        <v>167</v>
      </c>
      <c r="B170" s="12" t="str">
        <f t="shared" si="11"/>
        <v>000-000</v>
      </c>
      <c r="C170" s="12"/>
      <c r="D170" s="12"/>
      <c r="E170" s="12"/>
      <c r="F170" s="12"/>
      <c r="G170" s="16"/>
      <c r="H170" s="16"/>
      <c r="I170" s="15"/>
      <c r="J170" s="16"/>
      <c r="K170" s="16"/>
      <c r="L170" s="17"/>
      <c r="M170" s="18"/>
      <c r="N170" s="18"/>
      <c r="O170" s="20"/>
      <c r="P170" s="21"/>
      <c r="Q170" s="21"/>
      <c r="R170" s="22"/>
      <c r="S170" s="21"/>
      <c r="T170" s="21"/>
      <c r="U170" s="22"/>
      <c r="V170" s="23"/>
      <c r="W170" s="23"/>
      <c r="X170" s="24"/>
      <c r="Y170" s="25">
        <f t="shared" si="9"/>
        <v>0</v>
      </c>
      <c r="Z170" s="25">
        <f t="shared" si="10"/>
        <v>0</v>
      </c>
      <c r="AA170" s="26"/>
      <c r="AB170" s="26"/>
      <c r="AC170" s="26"/>
      <c r="AD170" s="26"/>
      <c r="AE170" s="27"/>
      <c r="AF170" s="26"/>
      <c r="AG170" s="26"/>
      <c r="AH170" s="26"/>
      <c r="AI170" s="26"/>
      <c r="AJ170" s="26"/>
      <c r="AK170" s="26"/>
    </row>
    <row r="171" spans="1:37" s="10" customFormat="1" ht="25" customHeight="1" x14ac:dyDescent="0.25">
      <c r="A171" s="11">
        <v>168</v>
      </c>
      <c r="B171" s="12" t="str">
        <f t="shared" si="11"/>
        <v>000-000</v>
      </c>
      <c r="C171" s="12"/>
      <c r="D171" s="12"/>
      <c r="E171" s="12"/>
      <c r="F171" s="12"/>
      <c r="G171" s="16"/>
      <c r="H171" s="16"/>
      <c r="I171" s="15"/>
      <c r="J171" s="16"/>
      <c r="K171" s="16"/>
      <c r="L171" s="17"/>
      <c r="M171" s="18"/>
      <c r="N171" s="19"/>
      <c r="O171" s="20"/>
      <c r="P171" s="21"/>
      <c r="Q171" s="21"/>
      <c r="R171" s="22"/>
      <c r="S171" s="21"/>
      <c r="T171" s="21"/>
      <c r="U171" s="22"/>
      <c r="V171" s="23"/>
      <c r="W171" s="23"/>
      <c r="X171" s="24"/>
      <c r="Y171" s="25">
        <f t="shared" si="9"/>
        <v>0</v>
      </c>
      <c r="Z171" s="25">
        <f t="shared" si="10"/>
        <v>0</v>
      </c>
      <c r="AA171" s="26"/>
      <c r="AB171" s="26"/>
      <c r="AC171" s="26"/>
      <c r="AD171" s="26"/>
      <c r="AE171" s="27"/>
      <c r="AF171" s="26"/>
      <c r="AG171" s="26"/>
      <c r="AH171" s="26"/>
      <c r="AI171" s="26"/>
      <c r="AJ171" s="26"/>
      <c r="AK171" s="26"/>
    </row>
    <row r="172" spans="1:37" s="10" customFormat="1" ht="25" customHeight="1" x14ac:dyDescent="0.25">
      <c r="A172" s="11">
        <v>169</v>
      </c>
      <c r="B172" s="12" t="str">
        <f t="shared" si="11"/>
        <v>000-000</v>
      </c>
      <c r="C172" s="12"/>
      <c r="D172" s="12"/>
      <c r="E172" s="12"/>
      <c r="F172" s="12"/>
      <c r="G172" s="16"/>
      <c r="H172" s="16"/>
      <c r="I172" s="15"/>
      <c r="J172" s="16"/>
      <c r="K172" s="16"/>
      <c r="L172" s="17"/>
      <c r="M172" s="18"/>
      <c r="N172" s="19"/>
      <c r="O172" s="20"/>
      <c r="P172" s="21"/>
      <c r="Q172" s="21"/>
      <c r="R172" s="22"/>
      <c r="S172" s="21"/>
      <c r="T172" s="21"/>
      <c r="U172" s="22"/>
      <c r="V172" s="23"/>
      <c r="W172" s="23"/>
      <c r="X172" s="24"/>
      <c r="Y172" s="25">
        <f t="shared" si="9"/>
        <v>0</v>
      </c>
      <c r="Z172" s="25">
        <f t="shared" si="10"/>
        <v>0</v>
      </c>
      <c r="AA172" s="26"/>
      <c r="AB172" s="26"/>
      <c r="AC172" s="26"/>
      <c r="AD172" s="26"/>
      <c r="AE172" s="27"/>
      <c r="AF172" s="26"/>
      <c r="AG172" s="26"/>
      <c r="AH172" s="26"/>
      <c r="AI172" s="26"/>
      <c r="AJ172" s="26"/>
      <c r="AK172" s="26"/>
    </row>
    <row r="173" spans="1:37" s="10" customFormat="1" ht="25" customHeight="1" x14ac:dyDescent="0.25">
      <c r="A173" s="11">
        <v>170</v>
      </c>
      <c r="B173" s="12" t="e">
        <f>TEXT(C173,"000")&amp;"-"&amp;TEXT(#REF!,"000")</f>
        <v>#REF!</v>
      </c>
      <c r="C173" s="12"/>
      <c r="E173" s="12"/>
      <c r="F173" s="12"/>
      <c r="G173" s="16"/>
      <c r="H173" s="16"/>
      <c r="I173" s="15"/>
      <c r="J173" s="16"/>
      <c r="K173" s="16"/>
      <c r="L173" s="17"/>
      <c r="M173" s="18"/>
      <c r="N173" s="18"/>
      <c r="O173" s="20"/>
      <c r="P173" s="21"/>
      <c r="Q173" s="21"/>
      <c r="R173" s="22"/>
      <c r="S173" s="21"/>
      <c r="T173" s="21"/>
      <c r="U173" s="22"/>
      <c r="V173" s="23"/>
      <c r="W173" s="23"/>
      <c r="X173" s="24"/>
      <c r="Y173" s="25">
        <f t="shared" si="9"/>
        <v>0</v>
      </c>
      <c r="Z173" s="25">
        <f t="shared" si="10"/>
        <v>0</v>
      </c>
      <c r="AA173" s="26"/>
      <c r="AB173" s="26"/>
      <c r="AC173" s="26"/>
      <c r="AD173" s="26"/>
      <c r="AE173" s="27"/>
      <c r="AF173" s="26"/>
      <c r="AG173" s="26"/>
      <c r="AH173" s="26"/>
      <c r="AI173" s="26"/>
      <c r="AJ173" s="26"/>
      <c r="AK173" s="26"/>
    </row>
    <row r="174" spans="1:37" s="10" customFormat="1" ht="25" customHeight="1" x14ac:dyDescent="0.25">
      <c r="A174" s="11">
        <v>171</v>
      </c>
      <c r="B174" s="12" t="str">
        <f t="shared" ref="B174:B237" si="12">TEXT(C174,"000")&amp;"-"&amp;TEXT(E174,"000")</f>
        <v>000-000</v>
      </c>
      <c r="C174" s="12"/>
      <c r="D174" s="12"/>
      <c r="E174" s="12"/>
      <c r="F174" s="12"/>
      <c r="G174" s="16"/>
      <c r="H174" s="16"/>
      <c r="I174" s="15"/>
      <c r="J174" s="16"/>
      <c r="K174" s="16"/>
      <c r="L174" s="17"/>
      <c r="M174" s="18"/>
      <c r="N174" s="18"/>
      <c r="O174" s="20"/>
      <c r="P174" s="21"/>
      <c r="Q174" s="21"/>
      <c r="R174" s="22"/>
      <c r="S174" s="21"/>
      <c r="T174" s="21"/>
      <c r="U174" s="22"/>
      <c r="V174" s="23"/>
      <c r="W174" s="23"/>
      <c r="X174" s="24"/>
      <c r="Y174" s="25">
        <f t="shared" si="9"/>
        <v>0</v>
      </c>
      <c r="Z174" s="25">
        <f t="shared" si="10"/>
        <v>0</v>
      </c>
      <c r="AA174" s="26"/>
      <c r="AB174" s="26"/>
      <c r="AC174" s="26"/>
      <c r="AD174" s="26"/>
      <c r="AE174" s="27"/>
      <c r="AF174" s="26"/>
      <c r="AG174" s="26"/>
      <c r="AH174" s="26"/>
      <c r="AI174" s="26"/>
      <c r="AJ174" s="26"/>
      <c r="AK174" s="26"/>
    </row>
    <row r="175" spans="1:37" s="10" customFormat="1" ht="25" customHeight="1" x14ac:dyDescent="0.25">
      <c r="A175" s="11">
        <v>172</v>
      </c>
      <c r="B175" s="12" t="str">
        <f t="shared" si="12"/>
        <v>000-000</v>
      </c>
      <c r="C175" s="12"/>
      <c r="D175" s="12"/>
      <c r="E175" s="12"/>
      <c r="F175" s="12"/>
      <c r="G175" s="16"/>
      <c r="H175" s="16"/>
      <c r="I175" s="15"/>
      <c r="J175" s="16"/>
      <c r="K175" s="16"/>
      <c r="L175" s="17"/>
      <c r="M175" s="18"/>
      <c r="N175" s="18"/>
      <c r="O175" s="20"/>
      <c r="P175" s="21"/>
      <c r="Q175" s="21"/>
      <c r="R175" s="22"/>
      <c r="S175" s="21"/>
      <c r="T175" s="21"/>
      <c r="U175" s="22"/>
      <c r="V175" s="23"/>
      <c r="W175" s="23"/>
      <c r="X175" s="24"/>
      <c r="Y175" s="25">
        <f t="shared" si="9"/>
        <v>0</v>
      </c>
      <c r="Z175" s="25">
        <f t="shared" si="10"/>
        <v>0</v>
      </c>
      <c r="AA175" s="26"/>
      <c r="AB175" s="26"/>
      <c r="AC175" s="26"/>
      <c r="AD175" s="26"/>
      <c r="AE175" s="27"/>
      <c r="AF175" s="26"/>
      <c r="AG175" s="26"/>
      <c r="AH175" s="26"/>
      <c r="AI175" s="26"/>
      <c r="AJ175" s="26"/>
      <c r="AK175" s="26"/>
    </row>
    <row r="176" spans="1:37" s="10" customFormat="1" ht="25" customHeight="1" x14ac:dyDescent="0.25">
      <c r="A176" s="11">
        <v>173</v>
      </c>
      <c r="B176" s="12" t="str">
        <f t="shared" si="12"/>
        <v>000-000</v>
      </c>
      <c r="C176" s="12"/>
      <c r="D176" s="12"/>
      <c r="E176" s="12"/>
      <c r="F176" s="12"/>
      <c r="G176" s="16"/>
      <c r="H176" s="16"/>
      <c r="I176" s="15"/>
      <c r="J176" s="16"/>
      <c r="K176" s="16"/>
      <c r="L176" s="17"/>
      <c r="M176" s="18"/>
      <c r="N176" s="18"/>
      <c r="O176" s="20"/>
      <c r="P176" s="21"/>
      <c r="Q176" s="21"/>
      <c r="R176" s="22"/>
      <c r="S176" s="21"/>
      <c r="T176" s="21"/>
      <c r="U176" s="22"/>
      <c r="V176" s="23"/>
      <c r="W176" s="23"/>
      <c r="X176" s="24"/>
      <c r="Y176" s="25">
        <f t="shared" si="9"/>
        <v>0</v>
      </c>
      <c r="Z176" s="25">
        <f t="shared" si="10"/>
        <v>0</v>
      </c>
      <c r="AA176" s="26"/>
      <c r="AB176" s="26"/>
      <c r="AC176" s="26"/>
      <c r="AD176" s="26"/>
      <c r="AE176" s="27"/>
      <c r="AF176" s="26"/>
      <c r="AG176" s="26"/>
      <c r="AH176" s="26"/>
      <c r="AI176" s="26"/>
      <c r="AJ176" s="26"/>
      <c r="AK176" s="26"/>
    </row>
    <row r="177" spans="1:37" s="10" customFormat="1" ht="25" customHeight="1" x14ac:dyDescent="0.25">
      <c r="A177" s="11">
        <v>174</v>
      </c>
      <c r="B177" s="12" t="str">
        <f t="shared" si="12"/>
        <v>000-000</v>
      </c>
      <c r="C177" s="12"/>
      <c r="D177" s="12"/>
      <c r="E177" s="12"/>
      <c r="F177" s="12"/>
      <c r="G177" s="16"/>
      <c r="H177" s="16"/>
      <c r="I177" s="15"/>
      <c r="J177" s="16"/>
      <c r="K177" s="16"/>
      <c r="L177" s="17"/>
      <c r="M177" s="18"/>
      <c r="N177" s="18"/>
      <c r="O177" s="20"/>
      <c r="P177" s="21"/>
      <c r="Q177" s="21"/>
      <c r="R177" s="22"/>
      <c r="S177" s="21"/>
      <c r="T177" s="21"/>
      <c r="U177" s="22"/>
      <c r="V177" s="23"/>
      <c r="W177" s="23"/>
      <c r="X177" s="24"/>
      <c r="Y177" s="25">
        <f t="shared" si="9"/>
        <v>0</v>
      </c>
      <c r="Z177" s="25">
        <f t="shared" si="10"/>
        <v>0</v>
      </c>
      <c r="AA177" s="26"/>
      <c r="AB177" s="26"/>
      <c r="AC177" s="26"/>
      <c r="AD177" s="26"/>
      <c r="AE177" s="27"/>
      <c r="AF177" s="26"/>
      <c r="AG177" s="26"/>
      <c r="AH177" s="26"/>
      <c r="AI177" s="26"/>
      <c r="AJ177" s="26"/>
      <c r="AK177" s="26"/>
    </row>
    <row r="178" spans="1:37" s="10" customFormat="1" ht="25" customHeight="1" x14ac:dyDescent="0.25">
      <c r="A178" s="11">
        <v>175</v>
      </c>
      <c r="B178" s="12" t="str">
        <f t="shared" si="12"/>
        <v>000-000</v>
      </c>
      <c r="C178" s="12"/>
      <c r="D178" s="12"/>
      <c r="E178" s="12"/>
      <c r="F178" s="12"/>
      <c r="G178" s="16"/>
      <c r="H178" s="16"/>
      <c r="I178" s="15"/>
      <c r="J178" s="16"/>
      <c r="K178" s="16"/>
      <c r="L178" s="17"/>
      <c r="M178" s="18"/>
      <c r="N178" s="18"/>
      <c r="O178" s="20"/>
      <c r="P178" s="21"/>
      <c r="Q178" s="21"/>
      <c r="R178" s="22"/>
      <c r="S178" s="21"/>
      <c r="T178" s="21"/>
      <c r="U178" s="22"/>
      <c r="V178" s="23"/>
      <c r="W178" s="23"/>
      <c r="X178" s="24"/>
      <c r="Y178" s="25">
        <f t="shared" si="9"/>
        <v>0</v>
      </c>
      <c r="Z178" s="25">
        <f t="shared" si="10"/>
        <v>0</v>
      </c>
      <c r="AA178" s="26"/>
      <c r="AB178" s="26"/>
      <c r="AC178" s="26"/>
      <c r="AD178" s="26"/>
      <c r="AE178" s="27"/>
      <c r="AF178" s="26"/>
      <c r="AG178" s="26"/>
      <c r="AH178" s="26"/>
      <c r="AI178" s="26"/>
      <c r="AJ178" s="26"/>
      <c r="AK178" s="26"/>
    </row>
    <row r="179" spans="1:37" s="10" customFormat="1" ht="25" customHeight="1" x14ac:dyDescent="0.25">
      <c r="A179" s="11">
        <v>176</v>
      </c>
      <c r="B179" s="12" t="str">
        <f t="shared" si="12"/>
        <v>000-000</v>
      </c>
      <c r="C179" s="12"/>
      <c r="D179" s="12"/>
      <c r="E179" s="12"/>
      <c r="F179" s="12"/>
      <c r="G179" s="16"/>
      <c r="H179" s="16"/>
      <c r="I179" s="15"/>
      <c r="J179" s="16"/>
      <c r="K179" s="16"/>
      <c r="L179" s="17"/>
      <c r="M179" s="18"/>
      <c r="N179" s="18"/>
      <c r="O179" s="20"/>
      <c r="P179" s="21"/>
      <c r="Q179" s="21"/>
      <c r="R179" s="22"/>
      <c r="S179" s="21"/>
      <c r="T179" s="21"/>
      <c r="U179" s="22"/>
      <c r="V179" s="23"/>
      <c r="W179" s="23"/>
      <c r="X179" s="24"/>
      <c r="Y179" s="25">
        <f t="shared" si="9"/>
        <v>0</v>
      </c>
      <c r="Z179" s="25">
        <f t="shared" si="10"/>
        <v>0</v>
      </c>
      <c r="AA179" s="26"/>
      <c r="AB179" s="26"/>
      <c r="AC179" s="26"/>
      <c r="AD179" s="26"/>
      <c r="AE179" s="27"/>
      <c r="AF179" s="26"/>
      <c r="AG179" s="26"/>
      <c r="AH179" s="26"/>
      <c r="AI179" s="26"/>
      <c r="AJ179" s="26"/>
      <c r="AK179" s="26"/>
    </row>
    <row r="180" spans="1:37" s="10" customFormat="1" ht="25" customHeight="1" x14ac:dyDescent="0.25">
      <c r="A180" s="11">
        <v>177</v>
      </c>
      <c r="B180" s="12" t="str">
        <f t="shared" si="12"/>
        <v>000-000</v>
      </c>
      <c r="C180" s="12"/>
      <c r="D180" s="12"/>
      <c r="E180" s="12"/>
      <c r="F180" s="12"/>
      <c r="G180" s="16"/>
      <c r="H180" s="16"/>
      <c r="I180" s="15"/>
      <c r="J180" s="16"/>
      <c r="K180" s="16"/>
      <c r="L180" s="17"/>
      <c r="M180" s="18"/>
      <c r="N180" s="18"/>
      <c r="O180" s="20"/>
      <c r="P180" s="21"/>
      <c r="Q180" s="21"/>
      <c r="R180" s="22"/>
      <c r="S180" s="21"/>
      <c r="T180" s="21"/>
      <c r="U180" s="22"/>
      <c r="V180" s="23"/>
      <c r="W180" s="23"/>
      <c r="X180" s="24"/>
      <c r="Y180" s="25">
        <f t="shared" si="9"/>
        <v>0</v>
      </c>
      <c r="Z180" s="25">
        <f t="shared" si="10"/>
        <v>0</v>
      </c>
      <c r="AA180" s="26"/>
      <c r="AB180" s="26"/>
      <c r="AC180" s="26"/>
      <c r="AD180" s="26"/>
      <c r="AE180" s="27"/>
      <c r="AF180" s="26"/>
      <c r="AG180" s="26"/>
      <c r="AH180" s="26"/>
      <c r="AI180" s="26"/>
      <c r="AJ180" s="26"/>
      <c r="AK180" s="26"/>
    </row>
    <row r="181" spans="1:37" s="10" customFormat="1" ht="25" customHeight="1" x14ac:dyDescent="0.25">
      <c r="A181" s="11">
        <v>178</v>
      </c>
      <c r="B181" s="12" t="str">
        <f t="shared" si="12"/>
        <v>000-000</v>
      </c>
      <c r="C181" s="12"/>
      <c r="D181" s="12"/>
      <c r="E181" s="12"/>
      <c r="F181" s="12"/>
      <c r="G181" s="16"/>
      <c r="H181" s="16"/>
      <c r="I181" s="15"/>
      <c r="J181" s="16"/>
      <c r="K181" s="16"/>
      <c r="L181" s="17"/>
      <c r="M181" s="18"/>
      <c r="N181" s="18"/>
      <c r="O181" s="20"/>
      <c r="P181" s="21"/>
      <c r="Q181" s="21"/>
      <c r="R181" s="22"/>
      <c r="S181" s="21"/>
      <c r="T181" s="21"/>
      <c r="U181" s="22"/>
      <c r="V181" s="23"/>
      <c r="W181" s="23"/>
      <c r="X181" s="24"/>
      <c r="Y181" s="25">
        <f t="shared" si="9"/>
        <v>0</v>
      </c>
      <c r="Z181" s="25">
        <f t="shared" si="10"/>
        <v>0</v>
      </c>
      <c r="AA181" s="26"/>
      <c r="AB181" s="26"/>
      <c r="AC181" s="26"/>
      <c r="AD181" s="26"/>
      <c r="AE181" s="27"/>
      <c r="AF181" s="26"/>
      <c r="AG181" s="26"/>
      <c r="AH181" s="26"/>
      <c r="AI181" s="26"/>
      <c r="AJ181" s="26"/>
      <c r="AK181" s="26"/>
    </row>
    <row r="182" spans="1:37" s="10" customFormat="1" ht="25" customHeight="1" x14ac:dyDescent="0.25">
      <c r="A182" s="11">
        <v>179</v>
      </c>
      <c r="B182" s="12" t="str">
        <f t="shared" si="12"/>
        <v>000-000</v>
      </c>
      <c r="C182" s="12"/>
      <c r="D182" s="12"/>
      <c r="E182" s="12"/>
      <c r="F182" s="12"/>
      <c r="G182" s="16"/>
      <c r="H182" s="16"/>
      <c r="I182" s="15"/>
      <c r="J182" s="16"/>
      <c r="K182" s="16"/>
      <c r="L182" s="17"/>
      <c r="M182" s="18"/>
      <c r="N182" s="19"/>
      <c r="O182" s="20"/>
      <c r="P182" s="21"/>
      <c r="Q182" s="21"/>
      <c r="R182" s="22"/>
      <c r="S182" s="21"/>
      <c r="T182" s="21"/>
      <c r="U182" s="22"/>
      <c r="V182" s="23"/>
      <c r="W182" s="23"/>
      <c r="X182" s="24"/>
      <c r="Y182" s="25">
        <f t="shared" si="9"/>
        <v>0</v>
      </c>
      <c r="Z182" s="25">
        <f t="shared" si="10"/>
        <v>0</v>
      </c>
      <c r="AA182" s="26"/>
      <c r="AB182" s="26"/>
      <c r="AC182" s="26"/>
      <c r="AD182" s="26"/>
      <c r="AE182" s="27"/>
      <c r="AF182" s="26"/>
      <c r="AG182" s="26"/>
      <c r="AH182" s="26"/>
      <c r="AI182" s="26"/>
      <c r="AJ182" s="26"/>
      <c r="AK182" s="26"/>
    </row>
    <row r="183" spans="1:37" s="10" customFormat="1" ht="25" customHeight="1" x14ac:dyDescent="0.25">
      <c r="A183" s="11">
        <v>180</v>
      </c>
      <c r="B183" s="12" t="str">
        <f t="shared" si="12"/>
        <v>000-000</v>
      </c>
      <c r="C183" s="12"/>
      <c r="D183" s="12"/>
      <c r="E183" s="12"/>
      <c r="F183" s="12"/>
      <c r="G183" s="16"/>
      <c r="H183" s="16"/>
      <c r="I183" s="15"/>
      <c r="J183" s="16"/>
      <c r="K183" s="16"/>
      <c r="L183" s="17"/>
      <c r="M183" s="18"/>
      <c r="N183" s="19"/>
      <c r="O183" s="20"/>
      <c r="P183" s="21"/>
      <c r="Q183" s="21"/>
      <c r="R183" s="22"/>
      <c r="S183" s="21"/>
      <c r="T183" s="21"/>
      <c r="U183" s="22"/>
      <c r="V183" s="23"/>
      <c r="W183" s="23"/>
      <c r="X183" s="24"/>
      <c r="Y183" s="25">
        <f t="shared" si="9"/>
        <v>0</v>
      </c>
      <c r="Z183" s="25">
        <f t="shared" si="10"/>
        <v>0</v>
      </c>
      <c r="AA183" s="26"/>
      <c r="AB183" s="26"/>
      <c r="AC183" s="26"/>
      <c r="AD183" s="26"/>
      <c r="AE183" s="27"/>
      <c r="AF183" s="26"/>
      <c r="AG183" s="26"/>
      <c r="AH183" s="26"/>
      <c r="AI183" s="26"/>
      <c r="AJ183" s="26"/>
      <c r="AK183" s="26"/>
    </row>
    <row r="184" spans="1:37" s="10" customFormat="1" ht="25" customHeight="1" x14ac:dyDescent="0.25">
      <c r="A184" s="11">
        <v>181</v>
      </c>
      <c r="B184" s="12" t="str">
        <f t="shared" si="12"/>
        <v>000-000</v>
      </c>
      <c r="C184" s="12"/>
      <c r="D184" s="12"/>
      <c r="E184" s="12"/>
      <c r="F184" s="12"/>
      <c r="G184" s="16"/>
      <c r="H184" s="16"/>
      <c r="I184" s="15"/>
      <c r="J184" s="16"/>
      <c r="K184" s="16"/>
      <c r="L184" s="17"/>
      <c r="M184" s="18"/>
      <c r="N184" s="18"/>
      <c r="O184" s="20"/>
      <c r="P184" s="21"/>
      <c r="Q184" s="21"/>
      <c r="R184" s="22"/>
      <c r="S184" s="21"/>
      <c r="T184" s="21"/>
      <c r="U184" s="22"/>
      <c r="V184" s="23"/>
      <c r="W184" s="23"/>
      <c r="X184" s="24"/>
      <c r="Y184" s="25">
        <f t="shared" si="9"/>
        <v>0</v>
      </c>
      <c r="Z184" s="25">
        <f t="shared" si="10"/>
        <v>0</v>
      </c>
      <c r="AA184" s="26"/>
      <c r="AB184" s="26"/>
      <c r="AC184" s="26"/>
      <c r="AD184" s="26"/>
      <c r="AE184" s="27"/>
      <c r="AF184" s="26"/>
      <c r="AG184" s="26"/>
      <c r="AH184" s="26"/>
      <c r="AI184" s="26"/>
      <c r="AJ184" s="26"/>
      <c r="AK184" s="26"/>
    </row>
    <row r="185" spans="1:37" s="10" customFormat="1" ht="25" customHeight="1" x14ac:dyDescent="0.25">
      <c r="A185" s="11">
        <v>182</v>
      </c>
      <c r="B185" s="12" t="str">
        <f t="shared" si="12"/>
        <v>000-000</v>
      </c>
      <c r="C185" s="12"/>
      <c r="D185" s="12"/>
      <c r="E185" s="12"/>
      <c r="F185" s="12"/>
      <c r="G185" s="16"/>
      <c r="H185" s="16"/>
      <c r="I185" s="15"/>
      <c r="J185" s="16"/>
      <c r="K185" s="16"/>
      <c r="L185" s="17"/>
      <c r="M185" s="18"/>
      <c r="N185" s="18"/>
      <c r="O185" s="20"/>
      <c r="P185" s="21"/>
      <c r="Q185" s="21"/>
      <c r="R185" s="22"/>
      <c r="S185" s="21"/>
      <c r="T185" s="21"/>
      <c r="U185" s="22"/>
      <c r="V185" s="23"/>
      <c r="W185" s="23"/>
      <c r="X185" s="24"/>
      <c r="Y185" s="25">
        <f t="shared" si="9"/>
        <v>0</v>
      </c>
      <c r="Z185" s="25">
        <f t="shared" si="10"/>
        <v>0</v>
      </c>
      <c r="AA185" s="26"/>
      <c r="AB185" s="26"/>
      <c r="AC185" s="26"/>
      <c r="AD185" s="26"/>
      <c r="AE185" s="27"/>
      <c r="AF185" s="26"/>
      <c r="AG185" s="26"/>
      <c r="AH185" s="26"/>
      <c r="AI185" s="26"/>
      <c r="AJ185" s="26"/>
      <c r="AK185" s="26"/>
    </row>
    <row r="186" spans="1:37" s="10" customFormat="1" ht="25" customHeight="1" x14ac:dyDescent="0.25">
      <c r="A186" s="11">
        <v>183</v>
      </c>
      <c r="B186" s="12" t="str">
        <f t="shared" si="12"/>
        <v>000-000</v>
      </c>
      <c r="C186" s="12"/>
      <c r="D186" s="12"/>
      <c r="E186" s="12"/>
      <c r="F186" s="12"/>
      <c r="G186" s="16"/>
      <c r="H186" s="16"/>
      <c r="I186" s="15"/>
      <c r="J186" s="16"/>
      <c r="K186" s="16"/>
      <c r="L186" s="17"/>
      <c r="M186" s="18"/>
      <c r="N186" s="18"/>
      <c r="O186" s="20"/>
      <c r="P186" s="21"/>
      <c r="Q186" s="21"/>
      <c r="R186" s="22"/>
      <c r="S186" s="21"/>
      <c r="T186" s="21"/>
      <c r="U186" s="22"/>
      <c r="V186" s="23"/>
      <c r="W186" s="23"/>
      <c r="X186" s="24"/>
      <c r="Y186" s="25">
        <f t="shared" si="9"/>
        <v>0</v>
      </c>
      <c r="Z186" s="25">
        <f t="shared" si="10"/>
        <v>0</v>
      </c>
      <c r="AA186" s="26"/>
      <c r="AB186" s="26"/>
      <c r="AC186" s="26"/>
      <c r="AD186" s="26"/>
      <c r="AE186" s="27"/>
      <c r="AF186" s="26"/>
      <c r="AG186" s="26"/>
      <c r="AH186" s="26"/>
      <c r="AI186" s="26"/>
      <c r="AJ186" s="26"/>
      <c r="AK186" s="26"/>
    </row>
    <row r="187" spans="1:37" s="10" customFormat="1" ht="25" customHeight="1" x14ac:dyDescent="0.25">
      <c r="A187" s="11">
        <v>184</v>
      </c>
      <c r="B187" s="12" t="str">
        <f t="shared" si="12"/>
        <v>000-000</v>
      </c>
      <c r="C187" s="12"/>
      <c r="D187" s="12"/>
      <c r="E187" s="12"/>
      <c r="F187" s="12"/>
      <c r="G187" s="16"/>
      <c r="H187" s="16"/>
      <c r="I187" s="15"/>
      <c r="J187" s="16"/>
      <c r="K187" s="16"/>
      <c r="L187" s="17"/>
      <c r="M187" s="18"/>
      <c r="N187" s="18"/>
      <c r="O187" s="20"/>
      <c r="P187" s="21"/>
      <c r="Q187" s="21"/>
      <c r="R187" s="22"/>
      <c r="S187" s="21"/>
      <c r="T187" s="21"/>
      <c r="U187" s="22"/>
      <c r="V187" s="23"/>
      <c r="W187" s="23"/>
      <c r="X187" s="24"/>
      <c r="Y187" s="25">
        <f t="shared" si="9"/>
        <v>0</v>
      </c>
      <c r="Z187" s="25">
        <f t="shared" si="10"/>
        <v>0</v>
      </c>
      <c r="AA187" s="26"/>
      <c r="AB187" s="26"/>
      <c r="AC187" s="26"/>
      <c r="AD187" s="26"/>
      <c r="AE187" s="27"/>
      <c r="AF187" s="26"/>
      <c r="AG187" s="26"/>
      <c r="AH187" s="26"/>
      <c r="AI187" s="26"/>
      <c r="AJ187" s="26"/>
      <c r="AK187" s="26"/>
    </row>
    <row r="188" spans="1:37" s="10" customFormat="1" ht="25" customHeight="1" x14ac:dyDescent="0.25">
      <c r="A188" s="11">
        <v>185</v>
      </c>
      <c r="B188" s="12" t="str">
        <f t="shared" si="12"/>
        <v>000-000</v>
      </c>
      <c r="C188" s="12"/>
      <c r="D188" s="12"/>
      <c r="E188" s="12"/>
      <c r="F188" s="12"/>
      <c r="G188" s="16"/>
      <c r="H188" s="16"/>
      <c r="I188" s="15"/>
      <c r="J188" s="16"/>
      <c r="K188" s="16"/>
      <c r="L188" s="17"/>
      <c r="M188" s="18"/>
      <c r="N188" s="18"/>
      <c r="O188" s="20"/>
      <c r="P188" s="21"/>
      <c r="Q188" s="21"/>
      <c r="R188" s="22"/>
      <c r="S188" s="21"/>
      <c r="T188" s="21"/>
      <c r="U188" s="22"/>
      <c r="V188" s="23"/>
      <c r="W188" s="23"/>
      <c r="X188" s="24"/>
      <c r="Y188" s="25">
        <f t="shared" si="9"/>
        <v>0</v>
      </c>
      <c r="Z188" s="25">
        <f t="shared" si="10"/>
        <v>0</v>
      </c>
      <c r="AA188" s="26"/>
      <c r="AB188" s="26"/>
      <c r="AC188" s="26"/>
      <c r="AD188" s="26"/>
      <c r="AE188" s="27"/>
      <c r="AF188" s="26"/>
      <c r="AG188" s="26"/>
      <c r="AH188" s="26"/>
      <c r="AI188" s="26"/>
      <c r="AJ188" s="26"/>
      <c r="AK188" s="26"/>
    </row>
    <row r="189" spans="1:37" s="10" customFormat="1" ht="25" customHeight="1" x14ac:dyDescent="0.25">
      <c r="A189" s="11">
        <v>186</v>
      </c>
      <c r="B189" s="12" t="str">
        <f t="shared" si="12"/>
        <v>000-000</v>
      </c>
      <c r="C189" s="12"/>
      <c r="D189" s="12"/>
      <c r="E189" s="12"/>
      <c r="F189" s="12"/>
      <c r="G189" s="16"/>
      <c r="H189" s="16"/>
      <c r="I189" s="15"/>
      <c r="J189" s="16"/>
      <c r="K189" s="16"/>
      <c r="L189" s="17"/>
      <c r="M189" s="18"/>
      <c r="N189" s="18"/>
      <c r="O189" s="20"/>
      <c r="P189" s="21"/>
      <c r="Q189" s="21"/>
      <c r="R189" s="22"/>
      <c r="S189" s="21"/>
      <c r="T189" s="21"/>
      <c r="U189" s="22"/>
      <c r="V189" s="23"/>
      <c r="W189" s="23"/>
      <c r="X189" s="24"/>
      <c r="Y189" s="25">
        <f t="shared" si="9"/>
        <v>0</v>
      </c>
      <c r="Z189" s="25">
        <f t="shared" si="10"/>
        <v>0</v>
      </c>
      <c r="AA189" s="26"/>
      <c r="AB189" s="26"/>
      <c r="AC189" s="26"/>
      <c r="AD189" s="26"/>
      <c r="AE189" s="27"/>
      <c r="AF189" s="26"/>
      <c r="AG189" s="26"/>
      <c r="AH189" s="26"/>
      <c r="AI189" s="26"/>
      <c r="AJ189" s="26"/>
      <c r="AK189" s="26"/>
    </row>
    <row r="190" spans="1:37" s="10" customFormat="1" ht="25" customHeight="1" x14ac:dyDescent="0.25">
      <c r="A190" s="11">
        <v>187</v>
      </c>
      <c r="B190" s="12" t="str">
        <f t="shared" si="12"/>
        <v>000-000</v>
      </c>
      <c r="C190" s="12"/>
      <c r="D190" s="12"/>
      <c r="E190" s="12"/>
      <c r="F190" s="12"/>
      <c r="G190" s="16"/>
      <c r="H190" s="16"/>
      <c r="I190" s="15"/>
      <c r="J190" s="16"/>
      <c r="K190" s="16"/>
      <c r="L190" s="17"/>
      <c r="M190" s="18"/>
      <c r="N190" s="18"/>
      <c r="O190" s="20"/>
      <c r="P190" s="21"/>
      <c r="Q190" s="21"/>
      <c r="R190" s="22"/>
      <c r="S190" s="21"/>
      <c r="T190" s="21"/>
      <c r="U190" s="22"/>
      <c r="V190" s="23"/>
      <c r="W190" s="23"/>
      <c r="X190" s="24"/>
      <c r="Y190" s="25">
        <f t="shared" si="9"/>
        <v>0</v>
      </c>
      <c r="Z190" s="25">
        <f t="shared" si="10"/>
        <v>0</v>
      </c>
      <c r="AA190" s="26"/>
      <c r="AB190" s="26"/>
      <c r="AC190" s="26"/>
      <c r="AD190" s="26"/>
      <c r="AE190" s="27"/>
      <c r="AF190" s="26"/>
      <c r="AG190" s="26"/>
      <c r="AH190" s="26"/>
      <c r="AI190" s="26"/>
      <c r="AJ190" s="26"/>
      <c r="AK190" s="26"/>
    </row>
    <row r="191" spans="1:37" s="10" customFormat="1" ht="25" customHeight="1" x14ac:dyDescent="0.25">
      <c r="A191" s="11">
        <v>188</v>
      </c>
      <c r="B191" s="12" t="str">
        <f t="shared" si="12"/>
        <v>000-000</v>
      </c>
      <c r="C191" s="12"/>
      <c r="D191" s="12"/>
      <c r="E191" s="12"/>
      <c r="F191" s="12"/>
      <c r="G191" s="16"/>
      <c r="H191" s="16"/>
      <c r="I191" s="15"/>
      <c r="J191" s="16"/>
      <c r="K191" s="16"/>
      <c r="L191" s="17"/>
      <c r="M191" s="18"/>
      <c r="N191" s="18"/>
      <c r="O191" s="20"/>
      <c r="P191" s="21"/>
      <c r="Q191" s="21"/>
      <c r="R191" s="22"/>
      <c r="S191" s="21"/>
      <c r="T191" s="21"/>
      <c r="U191" s="22"/>
      <c r="V191" s="23"/>
      <c r="W191" s="23"/>
      <c r="X191" s="24"/>
      <c r="Y191" s="25">
        <f t="shared" si="9"/>
        <v>0</v>
      </c>
      <c r="Z191" s="25">
        <f t="shared" si="10"/>
        <v>0</v>
      </c>
      <c r="AA191" s="26"/>
      <c r="AB191" s="26"/>
      <c r="AC191" s="26"/>
      <c r="AD191" s="26"/>
      <c r="AE191" s="27"/>
      <c r="AF191" s="26"/>
      <c r="AG191" s="26"/>
      <c r="AH191" s="26"/>
      <c r="AI191" s="26"/>
      <c r="AJ191" s="26"/>
      <c r="AK191" s="26"/>
    </row>
    <row r="192" spans="1:37" s="10" customFormat="1" ht="25" customHeight="1" x14ac:dyDescent="0.25">
      <c r="A192" s="11">
        <v>189</v>
      </c>
      <c r="B192" s="12" t="str">
        <f t="shared" si="12"/>
        <v>000-000</v>
      </c>
      <c r="C192" s="12"/>
      <c r="D192" s="12"/>
      <c r="E192" s="12"/>
      <c r="F192" s="12"/>
      <c r="G192" s="16"/>
      <c r="H192" s="16"/>
      <c r="I192" s="15"/>
      <c r="J192" s="16"/>
      <c r="K192" s="16"/>
      <c r="L192" s="17"/>
      <c r="M192" s="18"/>
      <c r="N192" s="18"/>
      <c r="O192" s="20"/>
      <c r="P192" s="21"/>
      <c r="Q192" s="21"/>
      <c r="R192" s="22"/>
      <c r="S192" s="21"/>
      <c r="T192" s="21"/>
      <c r="U192" s="22"/>
      <c r="V192" s="23"/>
      <c r="W192" s="23"/>
      <c r="X192" s="24"/>
      <c r="Y192" s="25">
        <f t="shared" si="9"/>
        <v>0</v>
      </c>
      <c r="Z192" s="25">
        <f t="shared" si="10"/>
        <v>0</v>
      </c>
      <c r="AA192" s="26"/>
      <c r="AB192" s="26"/>
      <c r="AC192" s="26"/>
      <c r="AD192" s="26"/>
      <c r="AE192" s="27"/>
      <c r="AF192" s="26"/>
      <c r="AG192" s="26"/>
      <c r="AH192" s="26"/>
      <c r="AI192" s="26"/>
      <c r="AJ192" s="26"/>
      <c r="AK192" s="26"/>
    </row>
    <row r="193" spans="1:37" s="10" customFormat="1" ht="25" customHeight="1" x14ac:dyDescent="0.25">
      <c r="A193" s="11">
        <v>190</v>
      </c>
      <c r="B193" s="12" t="str">
        <f t="shared" si="12"/>
        <v>000-000</v>
      </c>
      <c r="C193" s="12"/>
      <c r="D193" s="12"/>
      <c r="E193" s="12"/>
      <c r="F193" s="12"/>
      <c r="G193" s="16"/>
      <c r="H193" s="16"/>
      <c r="I193" s="15"/>
      <c r="J193" s="16"/>
      <c r="K193" s="16"/>
      <c r="L193" s="17"/>
      <c r="M193" s="18"/>
      <c r="N193" s="19"/>
      <c r="O193" s="20"/>
      <c r="P193" s="21"/>
      <c r="Q193" s="21"/>
      <c r="R193" s="22"/>
      <c r="S193" s="21"/>
      <c r="T193" s="21"/>
      <c r="U193" s="22"/>
      <c r="V193" s="23"/>
      <c r="W193" s="23"/>
      <c r="X193" s="24"/>
      <c r="Y193" s="25">
        <f t="shared" si="9"/>
        <v>0</v>
      </c>
      <c r="Z193" s="25">
        <f t="shared" si="10"/>
        <v>0</v>
      </c>
      <c r="AA193" s="26"/>
      <c r="AB193" s="26"/>
      <c r="AC193" s="26"/>
      <c r="AD193" s="26"/>
      <c r="AE193" s="27"/>
      <c r="AF193" s="26"/>
      <c r="AG193" s="26"/>
      <c r="AH193" s="26"/>
      <c r="AI193" s="26"/>
      <c r="AJ193" s="26"/>
      <c r="AK193" s="26"/>
    </row>
    <row r="194" spans="1:37" s="10" customFormat="1" ht="25" customHeight="1" x14ac:dyDescent="0.25">
      <c r="A194" s="11">
        <v>191</v>
      </c>
      <c r="B194" s="12" t="str">
        <f t="shared" si="12"/>
        <v>000-000</v>
      </c>
      <c r="C194" s="12"/>
      <c r="D194" s="12"/>
      <c r="E194" s="12"/>
      <c r="F194" s="12"/>
      <c r="G194" s="16"/>
      <c r="H194" s="16"/>
      <c r="I194" s="15"/>
      <c r="J194" s="16"/>
      <c r="K194" s="16"/>
      <c r="L194" s="17"/>
      <c r="M194" s="18"/>
      <c r="N194" s="19"/>
      <c r="O194" s="20"/>
      <c r="P194" s="21"/>
      <c r="Q194" s="21"/>
      <c r="R194" s="22"/>
      <c r="S194" s="21"/>
      <c r="T194" s="21"/>
      <c r="U194" s="22"/>
      <c r="V194" s="23"/>
      <c r="W194" s="23"/>
      <c r="X194" s="24"/>
      <c r="Y194" s="25">
        <f t="shared" si="9"/>
        <v>0</v>
      </c>
      <c r="Z194" s="25">
        <f t="shared" si="10"/>
        <v>0</v>
      </c>
      <c r="AA194" s="26"/>
      <c r="AB194" s="26"/>
      <c r="AC194" s="26"/>
      <c r="AD194" s="26"/>
      <c r="AE194" s="27"/>
      <c r="AF194" s="26"/>
      <c r="AG194" s="26"/>
      <c r="AH194" s="26"/>
      <c r="AI194" s="26"/>
      <c r="AJ194" s="26"/>
      <c r="AK194" s="26"/>
    </row>
    <row r="195" spans="1:37" s="10" customFormat="1" ht="25" customHeight="1" x14ac:dyDescent="0.25">
      <c r="A195" s="11">
        <v>192</v>
      </c>
      <c r="B195" s="12" t="str">
        <f t="shared" si="12"/>
        <v>000-000</v>
      </c>
      <c r="C195" s="12"/>
      <c r="D195" s="12"/>
      <c r="E195" s="12"/>
      <c r="F195" s="12"/>
      <c r="G195" s="16"/>
      <c r="H195" s="16"/>
      <c r="I195" s="15"/>
      <c r="J195" s="16"/>
      <c r="K195" s="16"/>
      <c r="L195" s="17"/>
      <c r="M195" s="18"/>
      <c r="N195" s="18"/>
      <c r="O195" s="20"/>
      <c r="P195" s="21"/>
      <c r="Q195" s="21"/>
      <c r="R195" s="22"/>
      <c r="S195" s="21"/>
      <c r="T195" s="21"/>
      <c r="U195" s="22"/>
      <c r="V195" s="23"/>
      <c r="W195" s="23"/>
      <c r="X195" s="24"/>
      <c r="Y195" s="25">
        <f t="shared" si="9"/>
        <v>0</v>
      </c>
      <c r="Z195" s="25">
        <f t="shared" si="10"/>
        <v>0</v>
      </c>
      <c r="AA195" s="26"/>
      <c r="AB195" s="26"/>
      <c r="AC195" s="26"/>
      <c r="AD195" s="26"/>
      <c r="AE195" s="27"/>
      <c r="AF195" s="26"/>
      <c r="AG195" s="26"/>
      <c r="AH195" s="26"/>
      <c r="AI195" s="26"/>
      <c r="AJ195" s="26"/>
      <c r="AK195" s="26"/>
    </row>
    <row r="196" spans="1:37" s="10" customFormat="1" ht="25" customHeight="1" x14ac:dyDescent="0.25">
      <c r="A196" s="11">
        <v>193</v>
      </c>
      <c r="B196" s="12" t="str">
        <f t="shared" si="12"/>
        <v>000-000</v>
      </c>
      <c r="C196" s="12"/>
      <c r="D196" s="12"/>
      <c r="E196" s="12"/>
      <c r="F196" s="12"/>
      <c r="G196" s="16"/>
      <c r="H196" s="16"/>
      <c r="I196" s="15"/>
      <c r="J196" s="16"/>
      <c r="K196" s="16"/>
      <c r="L196" s="17"/>
      <c r="M196" s="18"/>
      <c r="N196" s="18"/>
      <c r="O196" s="20"/>
      <c r="P196" s="21"/>
      <c r="Q196" s="21"/>
      <c r="R196" s="22"/>
      <c r="S196" s="21"/>
      <c r="T196" s="21"/>
      <c r="U196" s="22"/>
      <c r="V196" s="23"/>
      <c r="W196" s="23"/>
      <c r="X196" s="24"/>
      <c r="Y196" s="25">
        <f t="shared" ref="Y196:Y259" si="13">ROUND(I196-U196-X196,2)</f>
        <v>0</v>
      </c>
      <c r="Z196" s="25">
        <f t="shared" ref="Z196:Z259" si="14">ROUND(L196+O196-R196,2)</f>
        <v>0</v>
      </c>
      <c r="AA196" s="26"/>
      <c r="AB196" s="26"/>
      <c r="AC196" s="26"/>
      <c r="AD196" s="26"/>
      <c r="AE196" s="27"/>
      <c r="AF196" s="26"/>
      <c r="AG196" s="26"/>
      <c r="AH196" s="26"/>
      <c r="AI196" s="26"/>
      <c r="AJ196" s="26"/>
      <c r="AK196" s="26"/>
    </row>
    <row r="197" spans="1:37" s="10" customFormat="1" ht="25" customHeight="1" x14ac:dyDescent="0.25">
      <c r="A197" s="11">
        <v>194</v>
      </c>
      <c r="B197" s="12" t="str">
        <f t="shared" si="12"/>
        <v>000-000</v>
      </c>
      <c r="C197" s="12"/>
      <c r="D197" s="12"/>
      <c r="E197" s="12"/>
      <c r="F197" s="12"/>
      <c r="G197" s="16"/>
      <c r="H197" s="16"/>
      <c r="I197" s="15"/>
      <c r="J197" s="16"/>
      <c r="K197" s="16"/>
      <c r="L197" s="17"/>
      <c r="M197" s="18"/>
      <c r="N197" s="18"/>
      <c r="O197" s="20"/>
      <c r="P197" s="21"/>
      <c r="Q197" s="21"/>
      <c r="R197" s="22"/>
      <c r="S197" s="21"/>
      <c r="T197" s="21"/>
      <c r="U197" s="22"/>
      <c r="V197" s="23"/>
      <c r="W197" s="23"/>
      <c r="X197" s="24"/>
      <c r="Y197" s="25">
        <f t="shared" si="13"/>
        <v>0</v>
      </c>
      <c r="Z197" s="25">
        <f t="shared" si="14"/>
        <v>0</v>
      </c>
      <c r="AA197" s="26"/>
      <c r="AB197" s="26"/>
      <c r="AC197" s="26"/>
      <c r="AD197" s="26"/>
      <c r="AE197" s="27"/>
      <c r="AF197" s="26"/>
      <c r="AG197" s="26"/>
      <c r="AH197" s="26"/>
      <c r="AI197" s="26"/>
      <c r="AJ197" s="26"/>
      <c r="AK197" s="26"/>
    </row>
    <row r="198" spans="1:37" s="10" customFormat="1" ht="25" customHeight="1" x14ac:dyDescent="0.25">
      <c r="A198" s="11">
        <v>195</v>
      </c>
      <c r="B198" s="12" t="str">
        <f t="shared" si="12"/>
        <v>000-000</v>
      </c>
      <c r="C198" s="12"/>
      <c r="D198" s="12"/>
      <c r="E198" s="12"/>
      <c r="F198" s="12"/>
      <c r="G198" s="16"/>
      <c r="H198" s="16"/>
      <c r="I198" s="15"/>
      <c r="J198" s="16"/>
      <c r="K198" s="16"/>
      <c r="L198" s="17"/>
      <c r="M198" s="18"/>
      <c r="N198" s="18"/>
      <c r="O198" s="20"/>
      <c r="P198" s="21"/>
      <c r="Q198" s="21"/>
      <c r="R198" s="22"/>
      <c r="S198" s="21"/>
      <c r="T198" s="21"/>
      <c r="U198" s="22"/>
      <c r="V198" s="23"/>
      <c r="W198" s="23"/>
      <c r="X198" s="24"/>
      <c r="Y198" s="25">
        <f t="shared" si="13"/>
        <v>0</v>
      </c>
      <c r="Z198" s="25">
        <f t="shared" si="14"/>
        <v>0</v>
      </c>
      <c r="AA198" s="26"/>
      <c r="AB198" s="26"/>
      <c r="AC198" s="26"/>
      <c r="AD198" s="26"/>
      <c r="AE198" s="27"/>
      <c r="AF198" s="26"/>
      <c r="AG198" s="26"/>
      <c r="AH198" s="26"/>
      <c r="AI198" s="26"/>
      <c r="AJ198" s="26"/>
      <c r="AK198" s="26"/>
    </row>
    <row r="199" spans="1:37" s="10" customFormat="1" ht="25" customHeight="1" x14ac:dyDescent="0.25">
      <c r="A199" s="11">
        <v>196</v>
      </c>
      <c r="B199" s="12" t="str">
        <f t="shared" si="12"/>
        <v>000-000</v>
      </c>
      <c r="C199" s="12"/>
      <c r="D199" s="12"/>
      <c r="E199" s="12"/>
      <c r="F199" s="12"/>
      <c r="G199" s="16"/>
      <c r="H199" s="16"/>
      <c r="I199" s="15"/>
      <c r="J199" s="16"/>
      <c r="K199" s="16"/>
      <c r="L199" s="17"/>
      <c r="M199" s="18"/>
      <c r="N199" s="18"/>
      <c r="O199" s="20"/>
      <c r="P199" s="21"/>
      <c r="Q199" s="21"/>
      <c r="R199" s="22"/>
      <c r="S199" s="21"/>
      <c r="T199" s="21"/>
      <c r="U199" s="22"/>
      <c r="V199" s="23"/>
      <c r="W199" s="23"/>
      <c r="X199" s="24"/>
      <c r="Y199" s="25">
        <f t="shared" si="13"/>
        <v>0</v>
      </c>
      <c r="Z199" s="25">
        <f t="shared" si="14"/>
        <v>0</v>
      </c>
      <c r="AA199" s="26"/>
      <c r="AB199" s="26"/>
      <c r="AC199" s="26"/>
      <c r="AD199" s="26"/>
      <c r="AE199" s="27"/>
      <c r="AF199" s="26"/>
      <c r="AG199" s="26"/>
      <c r="AH199" s="26"/>
      <c r="AI199" s="26"/>
      <c r="AJ199" s="26"/>
      <c r="AK199" s="26"/>
    </row>
    <row r="200" spans="1:37" s="10" customFormat="1" ht="25" customHeight="1" x14ac:dyDescent="0.25">
      <c r="A200" s="11">
        <v>197</v>
      </c>
      <c r="B200" s="12" t="str">
        <f t="shared" si="12"/>
        <v>000-000</v>
      </c>
      <c r="C200" s="12"/>
      <c r="D200" s="12"/>
      <c r="E200" s="12"/>
      <c r="F200" s="12"/>
      <c r="G200" s="16"/>
      <c r="H200" s="16"/>
      <c r="I200" s="15"/>
      <c r="J200" s="16"/>
      <c r="K200" s="16"/>
      <c r="L200" s="17"/>
      <c r="M200" s="18"/>
      <c r="N200" s="18"/>
      <c r="O200" s="20"/>
      <c r="P200" s="21"/>
      <c r="Q200" s="21"/>
      <c r="R200" s="22"/>
      <c r="S200" s="21"/>
      <c r="T200" s="21"/>
      <c r="U200" s="22"/>
      <c r="V200" s="23"/>
      <c r="W200" s="23"/>
      <c r="X200" s="24"/>
      <c r="Y200" s="25">
        <f t="shared" si="13"/>
        <v>0</v>
      </c>
      <c r="Z200" s="25">
        <f t="shared" si="14"/>
        <v>0</v>
      </c>
      <c r="AA200" s="26"/>
      <c r="AB200" s="26"/>
      <c r="AC200" s="26"/>
      <c r="AD200" s="26"/>
      <c r="AE200" s="27"/>
      <c r="AF200" s="26"/>
      <c r="AG200" s="26"/>
      <c r="AH200" s="26"/>
      <c r="AI200" s="26"/>
      <c r="AJ200" s="26"/>
      <c r="AK200" s="26"/>
    </row>
    <row r="201" spans="1:37" s="10" customFormat="1" ht="25" customHeight="1" x14ac:dyDescent="0.25">
      <c r="A201" s="11">
        <v>198</v>
      </c>
      <c r="B201" s="12" t="str">
        <f t="shared" si="12"/>
        <v>000-000</v>
      </c>
      <c r="C201" s="12"/>
      <c r="D201" s="12"/>
      <c r="E201" s="12"/>
      <c r="F201" s="12"/>
      <c r="G201" s="16"/>
      <c r="H201" s="16"/>
      <c r="I201" s="15"/>
      <c r="J201" s="16"/>
      <c r="K201" s="16"/>
      <c r="L201" s="17"/>
      <c r="M201" s="18"/>
      <c r="N201" s="18"/>
      <c r="O201" s="20"/>
      <c r="P201" s="21"/>
      <c r="Q201" s="21"/>
      <c r="R201" s="22"/>
      <c r="S201" s="21"/>
      <c r="T201" s="21"/>
      <c r="U201" s="22"/>
      <c r="V201" s="23"/>
      <c r="W201" s="23"/>
      <c r="X201" s="24"/>
      <c r="Y201" s="25">
        <f t="shared" si="13"/>
        <v>0</v>
      </c>
      <c r="Z201" s="25">
        <f t="shared" si="14"/>
        <v>0</v>
      </c>
      <c r="AA201" s="26"/>
      <c r="AB201" s="26"/>
      <c r="AC201" s="26"/>
      <c r="AD201" s="26"/>
      <c r="AE201" s="27"/>
      <c r="AF201" s="26"/>
      <c r="AG201" s="26"/>
      <c r="AH201" s="26"/>
      <c r="AI201" s="26"/>
      <c r="AJ201" s="26"/>
      <c r="AK201" s="26"/>
    </row>
    <row r="202" spans="1:37" s="10" customFormat="1" ht="25" customHeight="1" x14ac:dyDescent="0.25">
      <c r="A202" s="11">
        <v>199</v>
      </c>
      <c r="B202" s="12" t="str">
        <f t="shared" si="12"/>
        <v>000-000</v>
      </c>
      <c r="C202" s="12"/>
      <c r="D202" s="12"/>
      <c r="E202" s="12"/>
      <c r="F202" s="12"/>
      <c r="G202" s="16"/>
      <c r="H202" s="16"/>
      <c r="I202" s="15"/>
      <c r="J202" s="16"/>
      <c r="K202" s="16"/>
      <c r="L202" s="17"/>
      <c r="M202" s="18"/>
      <c r="N202" s="18"/>
      <c r="O202" s="20"/>
      <c r="P202" s="21"/>
      <c r="Q202" s="21"/>
      <c r="R202" s="22"/>
      <c r="S202" s="21"/>
      <c r="T202" s="21"/>
      <c r="U202" s="22"/>
      <c r="V202" s="23"/>
      <c r="W202" s="23"/>
      <c r="X202" s="24"/>
      <c r="Y202" s="25">
        <f t="shared" si="13"/>
        <v>0</v>
      </c>
      <c r="Z202" s="25">
        <f t="shared" si="14"/>
        <v>0</v>
      </c>
      <c r="AA202" s="26"/>
      <c r="AB202" s="26"/>
      <c r="AC202" s="26"/>
      <c r="AD202" s="26"/>
      <c r="AE202" s="27"/>
      <c r="AF202" s="26"/>
      <c r="AG202" s="26"/>
      <c r="AH202" s="26"/>
      <c r="AI202" s="26"/>
      <c r="AJ202" s="26"/>
      <c r="AK202" s="26"/>
    </row>
    <row r="203" spans="1:37" s="10" customFormat="1" ht="25" customHeight="1" x14ac:dyDescent="0.25">
      <c r="A203" s="11">
        <v>200</v>
      </c>
      <c r="B203" s="12" t="str">
        <f t="shared" si="12"/>
        <v>000-000</v>
      </c>
      <c r="C203" s="12"/>
      <c r="D203" s="12"/>
      <c r="E203" s="12"/>
      <c r="F203" s="12"/>
      <c r="G203" s="16"/>
      <c r="H203" s="16"/>
      <c r="I203" s="15"/>
      <c r="J203" s="16"/>
      <c r="K203" s="16"/>
      <c r="L203" s="17"/>
      <c r="M203" s="18"/>
      <c r="N203" s="18"/>
      <c r="O203" s="20"/>
      <c r="P203" s="21"/>
      <c r="Q203" s="21"/>
      <c r="R203" s="22"/>
      <c r="S203" s="21"/>
      <c r="T203" s="21"/>
      <c r="U203" s="22"/>
      <c r="V203" s="23"/>
      <c r="W203" s="23"/>
      <c r="X203" s="24"/>
      <c r="Y203" s="25">
        <f t="shared" si="13"/>
        <v>0</v>
      </c>
      <c r="Z203" s="25">
        <f t="shared" si="14"/>
        <v>0</v>
      </c>
      <c r="AA203" s="26"/>
      <c r="AB203" s="26"/>
      <c r="AC203" s="26"/>
      <c r="AD203" s="26"/>
      <c r="AE203" s="27"/>
      <c r="AF203" s="26"/>
      <c r="AG203" s="26"/>
      <c r="AH203" s="26"/>
      <c r="AI203" s="26"/>
      <c r="AJ203" s="26"/>
      <c r="AK203" s="26"/>
    </row>
    <row r="204" spans="1:37" s="10" customFormat="1" ht="25" customHeight="1" x14ac:dyDescent="0.25">
      <c r="A204" s="11">
        <v>201</v>
      </c>
      <c r="B204" s="12" t="str">
        <f t="shared" si="12"/>
        <v>000-000</v>
      </c>
      <c r="C204" s="12"/>
      <c r="D204" s="12"/>
      <c r="E204" s="12"/>
      <c r="F204" s="12"/>
      <c r="G204" s="16"/>
      <c r="H204" s="16"/>
      <c r="I204" s="15"/>
      <c r="J204" s="16"/>
      <c r="K204" s="16"/>
      <c r="L204" s="17"/>
      <c r="M204" s="18"/>
      <c r="N204" s="19"/>
      <c r="O204" s="20"/>
      <c r="P204" s="21"/>
      <c r="Q204" s="21"/>
      <c r="R204" s="22"/>
      <c r="S204" s="21"/>
      <c r="T204" s="21"/>
      <c r="U204" s="22"/>
      <c r="V204" s="23"/>
      <c r="W204" s="23"/>
      <c r="X204" s="24"/>
      <c r="Y204" s="25">
        <f t="shared" si="13"/>
        <v>0</v>
      </c>
      <c r="Z204" s="25">
        <f t="shared" si="14"/>
        <v>0</v>
      </c>
      <c r="AA204" s="26"/>
      <c r="AB204" s="26"/>
      <c r="AC204" s="26"/>
      <c r="AD204" s="26"/>
      <c r="AE204" s="27"/>
      <c r="AF204" s="26"/>
      <c r="AG204" s="26"/>
      <c r="AH204" s="26"/>
      <c r="AI204" s="26"/>
      <c r="AJ204" s="26"/>
      <c r="AK204" s="26"/>
    </row>
    <row r="205" spans="1:37" s="10" customFormat="1" ht="25" customHeight="1" x14ac:dyDescent="0.25">
      <c r="A205" s="11">
        <v>202</v>
      </c>
      <c r="B205" s="12" t="str">
        <f t="shared" si="12"/>
        <v>000-000</v>
      </c>
      <c r="C205" s="12"/>
      <c r="D205" s="12"/>
      <c r="E205" s="12"/>
      <c r="F205" s="12"/>
      <c r="G205" s="16"/>
      <c r="H205" s="16"/>
      <c r="I205" s="15"/>
      <c r="J205" s="16"/>
      <c r="K205" s="16"/>
      <c r="L205" s="17"/>
      <c r="M205" s="18"/>
      <c r="N205" s="19"/>
      <c r="O205" s="20"/>
      <c r="P205" s="21"/>
      <c r="Q205" s="21"/>
      <c r="R205" s="22"/>
      <c r="S205" s="21"/>
      <c r="T205" s="21"/>
      <c r="U205" s="22"/>
      <c r="V205" s="23"/>
      <c r="W205" s="23"/>
      <c r="X205" s="24"/>
      <c r="Y205" s="25">
        <f t="shared" si="13"/>
        <v>0</v>
      </c>
      <c r="Z205" s="25">
        <f t="shared" si="14"/>
        <v>0</v>
      </c>
      <c r="AA205" s="26"/>
      <c r="AB205" s="26"/>
      <c r="AC205" s="26"/>
      <c r="AD205" s="26"/>
      <c r="AE205" s="27"/>
      <c r="AF205" s="26"/>
      <c r="AG205" s="26"/>
      <c r="AH205" s="26"/>
      <c r="AI205" s="26"/>
      <c r="AJ205" s="26"/>
      <c r="AK205" s="26"/>
    </row>
    <row r="206" spans="1:37" s="10" customFormat="1" ht="25" customHeight="1" x14ac:dyDescent="0.25">
      <c r="A206" s="11">
        <v>203</v>
      </c>
      <c r="B206" s="12" t="str">
        <f t="shared" si="12"/>
        <v>000-000</v>
      </c>
      <c r="C206" s="12"/>
      <c r="D206" s="12"/>
      <c r="E206" s="12"/>
      <c r="F206" s="12"/>
      <c r="G206" s="16"/>
      <c r="H206" s="16"/>
      <c r="I206" s="15"/>
      <c r="J206" s="16"/>
      <c r="K206" s="16"/>
      <c r="L206" s="17"/>
      <c r="M206" s="18"/>
      <c r="N206" s="19"/>
      <c r="O206" s="20"/>
      <c r="P206" s="21"/>
      <c r="Q206" s="21"/>
      <c r="R206" s="22"/>
      <c r="S206" s="21"/>
      <c r="T206" s="21"/>
      <c r="U206" s="22"/>
      <c r="V206" s="23"/>
      <c r="W206" s="23"/>
      <c r="X206" s="24"/>
      <c r="Y206" s="25">
        <f t="shared" si="13"/>
        <v>0</v>
      </c>
      <c r="Z206" s="25">
        <f t="shared" si="14"/>
        <v>0</v>
      </c>
      <c r="AA206" s="26"/>
      <c r="AB206" s="26"/>
      <c r="AC206" s="26"/>
      <c r="AD206" s="26"/>
      <c r="AE206" s="27"/>
      <c r="AF206" s="26"/>
      <c r="AG206" s="26"/>
      <c r="AH206" s="26"/>
      <c r="AI206" s="26"/>
      <c r="AJ206" s="26"/>
      <c r="AK206" s="26"/>
    </row>
    <row r="207" spans="1:37" s="10" customFormat="1" ht="25" customHeight="1" x14ac:dyDescent="0.25">
      <c r="A207" s="11">
        <v>204</v>
      </c>
      <c r="B207" s="12" t="str">
        <f t="shared" si="12"/>
        <v>000-000</v>
      </c>
      <c r="C207" s="12"/>
      <c r="D207" s="12"/>
      <c r="E207" s="12"/>
      <c r="F207" s="12"/>
      <c r="G207" s="16"/>
      <c r="H207" s="16"/>
      <c r="I207" s="15"/>
      <c r="J207" s="16"/>
      <c r="K207" s="16"/>
      <c r="L207" s="17"/>
      <c r="M207" s="18"/>
      <c r="N207" s="19"/>
      <c r="O207" s="20"/>
      <c r="P207" s="21"/>
      <c r="Q207" s="21"/>
      <c r="R207" s="22"/>
      <c r="S207" s="21"/>
      <c r="T207" s="21"/>
      <c r="U207" s="22"/>
      <c r="V207" s="23"/>
      <c r="W207" s="23"/>
      <c r="X207" s="24"/>
      <c r="Y207" s="25">
        <f t="shared" si="13"/>
        <v>0</v>
      </c>
      <c r="Z207" s="25">
        <f t="shared" si="14"/>
        <v>0</v>
      </c>
      <c r="AA207" s="26"/>
      <c r="AB207" s="26"/>
      <c r="AC207" s="26"/>
      <c r="AD207" s="26"/>
      <c r="AE207" s="27"/>
      <c r="AF207" s="26"/>
      <c r="AG207" s="26"/>
      <c r="AH207" s="26"/>
      <c r="AI207" s="26"/>
      <c r="AJ207" s="26"/>
      <c r="AK207" s="26"/>
    </row>
    <row r="208" spans="1:37" s="10" customFormat="1" ht="25" customHeight="1" x14ac:dyDescent="0.25">
      <c r="A208" s="11">
        <v>205</v>
      </c>
      <c r="B208" s="12" t="str">
        <f t="shared" si="12"/>
        <v>000-000</v>
      </c>
      <c r="C208" s="12"/>
      <c r="D208" s="12"/>
      <c r="E208" s="12"/>
      <c r="F208" s="12"/>
      <c r="G208" s="16"/>
      <c r="H208" s="16"/>
      <c r="I208" s="15"/>
      <c r="J208" s="16"/>
      <c r="K208" s="16"/>
      <c r="L208" s="17"/>
      <c r="M208" s="18"/>
      <c r="N208" s="18"/>
      <c r="O208" s="20"/>
      <c r="P208" s="21"/>
      <c r="Q208" s="21"/>
      <c r="R208" s="22"/>
      <c r="S208" s="21"/>
      <c r="T208" s="21"/>
      <c r="U208" s="22"/>
      <c r="V208" s="23"/>
      <c r="W208" s="23"/>
      <c r="X208" s="24"/>
      <c r="Y208" s="25">
        <f t="shared" si="13"/>
        <v>0</v>
      </c>
      <c r="Z208" s="25">
        <f t="shared" si="14"/>
        <v>0</v>
      </c>
      <c r="AA208" s="26"/>
      <c r="AB208" s="26"/>
      <c r="AC208" s="26"/>
      <c r="AD208" s="26"/>
      <c r="AE208" s="27"/>
      <c r="AF208" s="26"/>
      <c r="AG208" s="26"/>
      <c r="AH208" s="26"/>
      <c r="AI208" s="26"/>
      <c r="AJ208" s="26"/>
      <c r="AK208" s="26"/>
    </row>
    <row r="209" spans="1:37" s="10" customFormat="1" ht="25" customHeight="1" x14ac:dyDescent="0.25">
      <c r="A209" s="11">
        <v>206</v>
      </c>
      <c r="B209" s="12" t="str">
        <f t="shared" si="12"/>
        <v>000-000</v>
      </c>
      <c r="C209" s="12"/>
      <c r="D209" s="12"/>
      <c r="E209" s="12"/>
      <c r="F209" s="12"/>
      <c r="G209" s="16"/>
      <c r="H209" s="16"/>
      <c r="I209" s="15"/>
      <c r="J209" s="16"/>
      <c r="K209" s="16"/>
      <c r="L209" s="17"/>
      <c r="M209" s="18"/>
      <c r="N209" s="18"/>
      <c r="O209" s="20"/>
      <c r="P209" s="21"/>
      <c r="Q209" s="21"/>
      <c r="R209" s="22"/>
      <c r="S209" s="21"/>
      <c r="T209" s="21"/>
      <c r="U209" s="22"/>
      <c r="V209" s="23"/>
      <c r="W209" s="23"/>
      <c r="X209" s="24"/>
      <c r="Y209" s="25">
        <f t="shared" si="13"/>
        <v>0</v>
      </c>
      <c r="Z209" s="25">
        <f t="shared" si="14"/>
        <v>0</v>
      </c>
      <c r="AA209" s="26"/>
      <c r="AB209" s="26"/>
      <c r="AC209" s="26"/>
      <c r="AD209" s="26"/>
      <c r="AE209" s="27"/>
      <c r="AF209" s="26"/>
      <c r="AG209" s="26"/>
      <c r="AH209" s="26"/>
      <c r="AI209" s="26"/>
      <c r="AJ209" s="26"/>
      <c r="AK209" s="26"/>
    </row>
    <row r="210" spans="1:37" s="10" customFormat="1" ht="25" customHeight="1" x14ac:dyDescent="0.25">
      <c r="A210" s="11">
        <v>207</v>
      </c>
      <c r="B210" s="12" t="str">
        <f t="shared" si="12"/>
        <v>000-000</v>
      </c>
      <c r="C210" s="12"/>
      <c r="D210" s="12"/>
      <c r="E210" s="12"/>
      <c r="F210" s="12"/>
      <c r="G210" s="16"/>
      <c r="H210" s="16"/>
      <c r="I210" s="15"/>
      <c r="J210" s="16"/>
      <c r="K210" s="16"/>
      <c r="L210" s="17"/>
      <c r="M210" s="18"/>
      <c r="N210" s="18"/>
      <c r="O210" s="20"/>
      <c r="P210" s="21"/>
      <c r="Q210" s="21"/>
      <c r="R210" s="22"/>
      <c r="S210" s="21"/>
      <c r="T210" s="21"/>
      <c r="U210" s="22"/>
      <c r="V210" s="23"/>
      <c r="W210" s="23"/>
      <c r="X210" s="24"/>
      <c r="Y210" s="25">
        <f t="shared" si="13"/>
        <v>0</v>
      </c>
      <c r="Z210" s="25">
        <f t="shared" si="14"/>
        <v>0</v>
      </c>
      <c r="AA210" s="26"/>
      <c r="AB210" s="26"/>
      <c r="AC210" s="26"/>
      <c r="AD210" s="26"/>
      <c r="AE210" s="27"/>
      <c r="AF210" s="26"/>
      <c r="AG210" s="26"/>
      <c r="AH210" s="26"/>
      <c r="AI210" s="26"/>
      <c r="AJ210" s="26"/>
      <c r="AK210" s="26"/>
    </row>
    <row r="211" spans="1:37" s="10" customFormat="1" ht="25" customHeight="1" x14ac:dyDescent="0.25">
      <c r="A211" s="11">
        <v>208</v>
      </c>
      <c r="B211" s="12" t="str">
        <f t="shared" si="12"/>
        <v>000-000</v>
      </c>
      <c r="C211" s="12"/>
      <c r="D211" s="12"/>
      <c r="E211" s="12"/>
      <c r="F211" s="12"/>
      <c r="G211" s="16"/>
      <c r="H211" s="16"/>
      <c r="I211" s="15"/>
      <c r="J211" s="16"/>
      <c r="K211" s="16"/>
      <c r="L211" s="17"/>
      <c r="M211" s="18"/>
      <c r="N211" s="18"/>
      <c r="O211" s="20"/>
      <c r="P211" s="21"/>
      <c r="Q211" s="21"/>
      <c r="R211" s="22"/>
      <c r="S211" s="21"/>
      <c r="T211" s="21"/>
      <c r="U211" s="22"/>
      <c r="V211" s="23"/>
      <c r="W211" s="23"/>
      <c r="X211" s="24"/>
      <c r="Y211" s="25">
        <f t="shared" si="13"/>
        <v>0</v>
      </c>
      <c r="Z211" s="25">
        <f t="shared" si="14"/>
        <v>0</v>
      </c>
      <c r="AA211" s="26"/>
      <c r="AB211" s="26"/>
      <c r="AC211" s="26"/>
      <c r="AD211" s="26"/>
      <c r="AE211" s="27"/>
      <c r="AF211" s="26"/>
      <c r="AG211" s="26"/>
      <c r="AH211" s="26"/>
      <c r="AI211" s="26"/>
      <c r="AJ211" s="26"/>
      <c r="AK211" s="26"/>
    </row>
    <row r="212" spans="1:37" s="10" customFormat="1" ht="25" customHeight="1" x14ac:dyDescent="0.25">
      <c r="A212" s="11">
        <v>209</v>
      </c>
      <c r="B212" s="12" t="str">
        <f t="shared" si="12"/>
        <v>000-000</v>
      </c>
      <c r="C212" s="12"/>
      <c r="D212" s="12"/>
      <c r="E212" s="12"/>
      <c r="F212" s="12"/>
      <c r="G212" s="16"/>
      <c r="H212" s="16"/>
      <c r="I212" s="15"/>
      <c r="J212" s="16"/>
      <c r="K212" s="16"/>
      <c r="L212" s="17"/>
      <c r="M212" s="18"/>
      <c r="N212" s="18"/>
      <c r="O212" s="20"/>
      <c r="P212" s="21"/>
      <c r="Q212" s="21"/>
      <c r="R212" s="22"/>
      <c r="S212" s="21"/>
      <c r="T212" s="21"/>
      <c r="U212" s="22"/>
      <c r="V212" s="23"/>
      <c r="W212" s="23"/>
      <c r="X212" s="24"/>
      <c r="Y212" s="25">
        <f t="shared" si="13"/>
        <v>0</v>
      </c>
      <c r="Z212" s="25">
        <f t="shared" si="14"/>
        <v>0</v>
      </c>
      <c r="AA212" s="26"/>
      <c r="AB212" s="26"/>
      <c r="AC212" s="26"/>
      <c r="AD212" s="26"/>
      <c r="AE212" s="27"/>
      <c r="AF212" s="26"/>
      <c r="AG212" s="26"/>
      <c r="AH212" s="26"/>
      <c r="AI212" s="26"/>
      <c r="AJ212" s="26"/>
      <c r="AK212" s="26"/>
    </row>
    <row r="213" spans="1:37" s="10" customFormat="1" ht="25" customHeight="1" x14ac:dyDescent="0.25">
      <c r="A213" s="11">
        <v>210</v>
      </c>
      <c r="B213" s="12" t="str">
        <f t="shared" si="12"/>
        <v>000-000</v>
      </c>
      <c r="C213" s="12"/>
      <c r="D213" s="12"/>
      <c r="E213" s="12"/>
      <c r="F213" s="12"/>
      <c r="G213" s="16"/>
      <c r="H213" s="16"/>
      <c r="I213" s="15"/>
      <c r="J213" s="16"/>
      <c r="K213" s="16"/>
      <c r="L213" s="17"/>
      <c r="M213" s="18"/>
      <c r="N213" s="18"/>
      <c r="O213" s="20"/>
      <c r="P213" s="21"/>
      <c r="Q213" s="21"/>
      <c r="R213" s="22"/>
      <c r="S213" s="21"/>
      <c r="T213" s="21"/>
      <c r="U213" s="22"/>
      <c r="V213" s="23"/>
      <c r="W213" s="23"/>
      <c r="X213" s="24"/>
      <c r="Y213" s="25">
        <f t="shared" si="13"/>
        <v>0</v>
      </c>
      <c r="Z213" s="25">
        <f t="shared" si="14"/>
        <v>0</v>
      </c>
      <c r="AA213" s="26"/>
      <c r="AB213" s="26"/>
      <c r="AC213" s="26"/>
      <c r="AD213" s="26"/>
      <c r="AE213" s="27"/>
      <c r="AF213" s="26"/>
      <c r="AG213" s="26"/>
      <c r="AH213" s="26"/>
      <c r="AI213" s="26"/>
      <c r="AJ213" s="26"/>
      <c r="AK213" s="26"/>
    </row>
    <row r="214" spans="1:37" s="10" customFormat="1" ht="25" customHeight="1" x14ac:dyDescent="0.25">
      <c r="A214" s="11">
        <v>211</v>
      </c>
      <c r="B214" s="12" t="str">
        <f t="shared" si="12"/>
        <v>000-000</v>
      </c>
      <c r="C214" s="12"/>
      <c r="D214" s="12"/>
      <c r="E214" s="12"/>
      <c r="F214" s="12"/>
      <c r="G214" s="16"/>
      <c r="H214" s="16"/>
      <c r="I214" s="15"/>
      <c r="J214" s="16"/>
      <c r="K214" s="16"/>
      <c r="L214" s="17"/>
      <c r="M214" s="18"/>
      <c r="N214" s="18"/>
      <c r="O214" s="20"/>
      <c r="P214" s="21"/>
      <c r="Q214" s="21"/>
      <c r="R214" s="22"/>
      <c r="S214" s="21"/>
      <c r="T214" s="21"/>
      <c r="U214" s="22"/>
      <c r="V214" s="23"/>
      <c r="W214" s="23"/>
      <c r="X214" s="24"/>
      <c r="Y214" s="25">
        <f t="shared" si="13"/>
        <v>0</v>
      </c>
      <c r="Z214" s="25">
        <f t="shared" si="14"/>
        <v>0</v>
      </c>
      <c r="AA214" s="26"/>
      <c r="AB214" s="26"/>
      <c r="AC214" s="26"/>
      <c r="AD214" s="26"/>
      <c r="AE214" s="27"/>
      <c r="AF214" s="26"/>
      <c r="AG214" s="26"/>
      <c r="AH214" s="26"/>
      <c r="AI214" s="26"/>
      <c r="AJ214" s="26"/>
      <c r="AK214" s="26"/>
    </row>
    <row r="215" spans="1:37" s="10" customFormat="1" ht="25" customHeight="1" x14ac:dyDescent="0.25">
      <c r="A215" s="11">
        <v>212</v>
      </c>
      <c r="B215" s="12" t="str">
        <f t="shared" si="12"/>
        <v>000-000</v>
      </c>
      <c r="C215" s="12"/>
      <c r="D215" s="12"/>
      <c r="E215" s="12"/>
      <c r="F215" s="12"/>
      <c r="G215" s="16"/>
      <c r="H215" s="16"/>
      <c r="I215" s="15"/>
      <c r="J215" s="16"/>
      <c r="K215" s="16"/>
      <c r="L215" s="17"/>
      <c r="M215" s="18"/>
      <c r="N215" s="18"/>
      <c r="O215" s="20"/>
      <c r="P215" s="21"/>
      <c r="Q215" s="21"/>
      <c r="R215" s="22"/>
      <c r="S215" s="21"/>
      <c r="T215" s="21"/>
      <c r="U215" s="22"/>
      <c r="V215" s="23"/>
      <c r="W215" s="23"/>
      <c r="X215" s="24"/>
      <c r="Y215" s="25">
        <f t="shared" si="13"/>
        <v>0</v>
      </c>
      <c r="Z215" s="25">
        <f t="shared" si="14"/>
        <v>0</v>
      </c>
      <c r="AA215" s="26"/>
      <c r="AB215" s="26"/>
      <c r="AC215" s="26"/>
      <c r="AD215" s="26"/>
      <c r="AE215" s="27"/>
      <c r="AF215" s="26"/>
      <c r="AG215" s="26"/>
      <c r="AH215" s="26"/>
      <c r="AI215" s="26"/>
      <c r="AJ215" s="26"/>
      <c r="AK215" s="26"/>
    </row>
    <row r="216" spans="1:37" s="10" customFormat="1" ht="25" customHeight="1" x14ac:dyDescent="0.25">
      <c r="A216" s="11">
        <v>213</v>
      </c>
      <c r="B216" s="12" t="str">
        <f t="shared" si="12"/>
        <v>000-000</v>
      </c>
      <c r="C216" s="12"/>
      <c r="D216" s="12"/>
      <c r="E216" s="12"/>
      <c r="F216" s="12"/>
      <c r="G216" s="16"/>
      <c r="H216" s="16"/>
      <c r="I216" s="15"/>
      <c r="J216" s="16"/>
      <c r="K216" s="16"/>
      <c r="L216" s="17"/>
      <c r="M216" s="18"/>
      <c r="N216" s="18"/>
      <c r="O216" s="20"/>
      <c r="P216" s="21"/>
      <c r="Q216" s="21"/>
      <c r="R216" s="22"/>
      <c r="S216" s="21"/>
      <c r="T216" s="21"/>
      <c r="U216" s="22"/>
      <c r="V216" s="23"/>
      <c r="W216" s="23"/>
      <c r="X216" s="24"/>
      <c r="Y216" s="25">
        <f t="shared" si="13"/>
        <v>0</v>
      </c>
      <c r="Z216" s="25">
        <f t="shared" si="14"/>
        <v>0</v>
      </c>
      <c r="AA216" s="26"/>
      <c r="AB216" s="26"/>
      <c r="AC216" s="26"/>
      <c r="AD216" s="26"/>
      <c r="AE216" s="27"/>
      <c r="AF216" s="26"/>
      <c r="AG216" s="26"/>
      <c r="AH216" s="26"/>
      <c r="AI216" s="26"/>
      <c r="AJ216" s="26"/>
      <c r="AK216" s="26"/>
    </row>
    <row r="217" spans="1:37" s="10" customFormat="1" ht="25" customHeight="1" x14ac:dyDescent="0.25">
      <c r="A217" s="11">
        <v>214</v>
      </c>
      <c r="B217" s="12" t="str">
        <f t="shared" si="12"/>
        <v>000-000</v>
      </c>
      <c r="C217" s="12"/>
      <c r="D217" s="12"/>
      <c r="E217" s="12"/>
      <c r="F217" s="12"/>
      <c r="G217" s="16"/>
      <c r="H217" s="16"/>
      <c r="I217" s="15"/>
      <c r="J217" s="16"/>
      <c r="K217" s="16"/>
      <c r="L217" s="17"/>
      <c r="M217" s="18"/>
      <c r="N217" s="19"/>
      <c r="O217" s="20"/>
      <c r="P217" s="21"/>
      <c r="Q217" s="21"/>
      <c r="R217" s="22"/>
      <c r="S217" s="21"/>
      <c r="T217" s="21"/>
      <c r="U217" s="22"/>
      <c r="V217" s="23"/>
      <c r="W217" s="23"/>
      <c r="X217" s="24"/>
      <c r="Y217" s="25">
        <f t="shared" si="13"/>
        <v>0</v>
      </c>
      <c r="Z217" s="25">
        <f t="shared" si="14"/>
        <v>0</v>
      </c>
      <c r="AA217" s="26"/>
      <c r="AB217" s="26"/>
      <c r="AC217" s="26"/>
      <c r="AD217" s="26"/>
      <c r="AE217" s="27"/>
      <c r="AF217" s="26"/>
      <c r="AG217" s="26"/>
      <c r="AH217" s="26"/>
      <c r="AI217" s="26"/>
      <c r="AJ217" s="26"/>
      <c r="AK217" s="26"/>
    </row>
    <row r="218" spans="1:37" s="10" customFormat="1" ht="25" customHeight="1" x14ac:dyDescent="0.25">
      <c r="A218" s="11">
        <v>215</v>
      </c>
      <c r="B218" s="12" t="str">
        <f t="shared" si="12"/>
        <v>000-000</v>
      </c>
      <c r="C218" s="12"/>
      <c r="D218" s="12"/>
      <c r="E218" s="12"/>
      <c r="F218" s="12"/>
      <c r="G218" s="16"/>
      <c r="H218" s="16"/>
      <c r="I218" s="15"/>
      <c r="J218" s="16"/>
      <c r="K218" s="16"/>
      <c r="L218" s="17"/>
      <c r="M218" s="18"/>
      <c r="N218" s="19"/>
      <c r="O218" s="20"/>
      <c r="P218" s="21"/>
      <c r="Q218" s="21"/>
      <c r="R218" s="22"/>
      <c r="S218" s="21"/>
      <c r="T218" s="21"/>
      <c r="U218" s="22"/>
      <c r="V218" s="23"/>
      <c r="W218" s="23"/>
      <c r="X218" s="24"/>
      <c r="Y218" s="25">
        <f t="shared" si="13"/>
        <v>0</v>
      </c>
      <c r="Z218" s="25">
        <f t="shared" si="14"/>
        <v>0</v>
      </c>
      <c r="AA218" s="26"/>
      <c r="AB218" s="26"/>
      <c r="AC218" s="26"/>
      <c r="AD218" s="26"/>
      <c r="AE218" s="27"/>
      <c r="AF218" s="26"/>
      <c r="AG218" s="26"/>
      <c r="AH218" s="26"/>
      <c r="AI218" s="26"/>
      <c r="AJ218" s="26"/>
      <c r="AK218" s="26"/>
    </row>
    <row r="219" spans="1:37" s="10" customFormat="1" ht="25" customHeight="1" x14ac:dyDescent="0.25">
      <c r="A219" s="11">
        <v>216</v>
      </c>
      <c r="B219" s="12" t="str">
        <f t="shared" si="12"/>
        <v>000-000</v>
      </c>
      <c r="C219" s="12"/>
      <c r="D219" s="12"/>
      <c r="E219" s="12"/>
      <c r="F219" s="12"/>
      <c r="G219" s="16"/>
      <c r="H219" s="16"/>
      <c r="I219" s="15"/>
      <c r="J219" s="16"/>
      <c r="K219" s="16"/>
      <c r="L219" s="17"/>
      <c r="M219" s="18"/>
      <c r="N219" s="18"/>
      <c r="O219" s="20"/>
      <c r="P219" s="21"/>
      <c r="Q219" s="21"/>
      <c r="R219" s="22"/>
      <c r="S219" s="21"/>
      <c r="T219" s="21"/>
      <c r="U219" s="22"/>
      <c r="V219" s="23"/>
      <c r="W219" s="23"/>
      <c r="X219" s="24"/>
      <c r="Y219" s="25">
        <f t="shared" si="13"/>
        <v>0</v>
      </c>
      <c r="Z219" s="25">
        <f t="shared" si="14"/>
        <v>0</v>
      </c>
      <c r="AA219" s="26"/>
      <c r="AB219" s="26"/>
      <c r="AC219" s="26"/>
      <c r="AD219" s="26"/>
      <c r="AE219" s="27"/>
      <c r="AF219" s="26"/>
      <c r="AG219" s="26"/>
      <c r="AH219" s="26"/>
      <c r="AI219" s="26"/>
      <c r="AJ219" s="26"/>
      <c r="AK219" s="26"/>
    </row>
    <row r="220" spans="1:37" s="10" customFormat="1" ht="25" customHeight="1" x14ac:dyDescent="0.25">
      <c r="A220" s="11">
        <v>217</v>
      </c>
      <c r="B220" s="12" t="str">
        <f t="shared" si="12"/>
        <v>000-000</v>
      </c>
      <c r="C220" s="12"/>
      <c r="D220" s="12"/>
      <c r="E220" s="12"/>
      <c r="F220" s="12"/>
      <c r="G220" s="16"/>
      <c r="H220" s="16"/>
      <c r="I220" s="15"/>
      <c r="J220" s="16"/>
      <c r="K220" s="16"/>
      <c r="L220" s="17"/>
      <c r="M220" s="18"/>
      <c r="N220" s="18"/>
      <c r="O220" s="20"/>
      <c r="P220" s="21"/>
      <c r="Q220" s="21"/>
      <c r="R220" s="22"/>
      <c r="S220" s="21"/>
      <c r="T220" s="21"/>
      <c r="U220" s="22"/>
      <c r="V220" s="23"/>
      <c r="W220" s="23"/>
      <c r="X220" s="24"/>
      <c r="Y220" s="25">
        <f t="shared" si="13"/>
        <v>0</v>
      </c>
      <c r="Z220" s="25">
        <f t="shared" si="14"/>
        <v>0</v>
      </c>
      <c r="AA220" s="26"/>
      <c r="AB220" s="26"/>
      <c r="AC220" s="26"/>
      <c r="AD220" s="26"/>
      <c r="AE220" s="27"/>
      <c r="AF220" s="26"/>
      <c r="AG220" s="26"/>
      <c r="AH220" s="26"/>
      <c r="AI220" s="26"/>
      <c r="AJ220" s="26"/>
      <c r="AK220" s="26"/>
    </row>
    <row r="221" spans="1:37" s="10" customFormat="1" ht="25" customHeight="1" x14ac:dyDescent="0.25">
      <c r="A221" s="11">
        <v>218</v>
      </c>
      <c r="B221" s="12" t="str">
        <f t="shared" si="12"/>
        <v>000-000</v>
      </c>
      <c r="C221" s="12"/>
      <c r="D221" s="12"/>
      <c r="E221" s="12"/>
      <c r="F221" s="12"/>
      <c r="G221" s="16"/>
      <c r="H221" s="16"/>
      <c r="I221" s="15"/>
      <c r="J221" s="16"/>
      <c r="K221" s="16"/>
      <c r="L221" s="17"/>
      <c r="M221" s="18"/>
      <c r="N221" s="18"/>
      <c r="O221" s="20"/>
      <c r="P221" s="21"/>
      <c r="Q221" s="21"/>
      <c r="R221" s="22"/>
      <c r="S221" s="21"/>
      <c r="T221" s="21"/>
      <c r="U221" s="22"/>
      <c r="V221" s="23"/>
      <c r="W221" s="23"/>
      <c r="X221" s="24"/>
      <c r="Y221" s="25">
        <f t="shared" si="13"/>
        <v>0</v>
      </c>
      <c r="Z221" s="25">
        <f t="shared" si="14"/>
        <v>0</v>
      </c>
      <c r="AA221" s="26"/>
      <c r="AB221" s="26"/>
      <c r="AC221" s="26"/>
      <c r="AD221" s="26"/>
      <c r="AE221" s="27"/>
      <c r="AF221" s="26"/>
      <c r="AG221" s="26"/>
      <c r="AH221" s="26"/>
      <c r="AI221" s="26"/>
      <c r="AJ221" s="26"/>
      <c r="AK221" s="26"/>
    </row>
    <row r="222" spans="1:37" s="10" customFormat="1" ht="25" customHeight="1" x14ac:dyDescent="0.25">
      <c r="A222" s="11">
        <v>219</v>
      </c>
      <c r="B222" s="12" t="str">
        <f t="shared" si="12"/>
        <v>000-000</v>
      </c>
      <c r="C222" s="12"/>
      <c r="D222" s="12"/>
      <c r="E222" s="12"/>
      <c r="F222" s="12"/>
      <c r="G222" s="16"/>
      <c r="H222" s="16"/>
      <c r="I222" s="15"/>
      <c r="J222" s="16"/>
      <c r="K222" s="16"/>
      <c r="L222" s="17"/>
      <c r="M222" s="18"/>
      <c r="N222" s="18"/>
      <c r="O222" s="20"/>
      <c r="P222" s="21"/>
      <c r="Q222" s="21"/>
      <c r="R222" s="22"/>
      <c r="S222" s="21"/>
      <c r="T222" s="21"/>
      <c r="U222" s="22"/>
      <c r="V222" s="23"/>
      <c r="W222" s="23"/>
      <c r="X222" s="24"/>
      <c r="Y222" s="25">
        <f t="shared" si="13"/>
        <v>0</v>
      </c>
      <c r="Z222" s="25">
        <f t="shared" si="14"/>
        <v>0</v>
      </c>
      <c r="AA222" s="26"/>
      <c r="AB222" s="26"/>
      <c r="AC222" s="26"/>
      <c r="AD222" s="26"/>
      <c r="AE222" s="27"/>
      <c r="AF222" s="26"/>
      <c r="AG222" s="26"/>
      <c r="AH222" s="26"/>
      <c r="AI222" s="26"/>
      <c r="AJ222" s="26"/>
      <c r="AK222" s="26"/>
    </row>
    <row r="223" spans="1:37" s="10" customFormat="1" ht="25" customHeight="1" x14ac:dyDescent="0.25">
      <c r="A223" s="11">
        <v>220</v>
      </c>
      <c r="B223" s="12" t="str">
        <f t="shared" si="12"/>
        <v>000-000</v>
      </c>
      <c r="C223" s="12"/>
      <c r="D223" s="12"/>
      <c r="E223" s="12"/>
      <c r="F223" s="12"/>
      <c r="G223" s="16"/>
      <c r="H223" s="16"/>
      <c r="I223" s="15"/>
      <c r="J223" s="16"/>
      <c r="K223" s="16"/>
      <c r="L223" s="17"/>
      <c r="M223" s="18"/>
      <c r="N223" s="18"/>
      <c r="O223" s="20"/>
      <c r="P223" s="21"/>
      <c r="Q223" s="21"/>
      <c r="R223" s="22"/>
      <c r="S223" s="21"/>
      <c r="T223" s="21"/>
      <c r="U223" s="22"/>
      <c r="V223" s="23"/>
      <c r="W223" s="23"/>
      <c r="X223" s="24"/>
      <c r="Y223" s="25">
        <f t="shared" si="13"/>
        <v>0</v>
      </c>
      <c r="Z223" s="25">
        <f t="shared" si="14"/>
        <v>0</v>
      </c>
      <c r="AA223" s="26"/>
      <c r="AB223" s="26"/>
      <c r="AC223" s="26"/>
      <c r="AD223" s="26"/>
      <c r="AE223" s="27"/>
      <c r="AF223" s="26"/>
      <c r="AG223" s="26"/>
      <c r="AH223" s="26"/>
      <c r="AI223" s="26"/>
      <c r="AJ223" s="26"/>
      <c r="AK223" s="26"/>
    </row>
    <row r="224" spans="1:37" s="10" customFormat="1" ht="25" customHeight="1" x14ac:dyDescent="0.25">
      <c r="A224" s="11">
        <v>221</v>
      </c>
      <c r="B224" s="12" t="str">
        <f t="shared" si="12"/>
        <v>000-000</v>
      </c>
      <c r="C224" s="12"/>
      <c r="D224" s="12"/>
      <c r="E224" s="12"/>
      <c r="F224" s="12"/>
      <c r="G224" s="16"/>
      <c r="H224" s="16"/>
      <c r="I224" s="15"/>
      <c r="J224" s="16"/>
      <c r="K224" s="16"/>
      <c r="L224" s="17"/>
      <c r="M224" s="18"/>
      <c r="N224" s="18"/>
      <c r="O224" s="20"/>
      <c r="P224" s="21"/>
      <c r="Q224" s="21"/>
      <c r="R224" s="22"/>
      <c r="S224" s="21"/>
      <c r="T224" s="21"/>
      <c r="U224" s="22"/>
      <c r="V224" s="23"/>
      <c r="W224" s="23"/>
      <c r="X224" s="24"/>
      <c r="Y224" s="25">
        <f t="shared" si="13"/>
        <v>0</v>
      </c>
      <c r="Z224" s="25">
        <f t="shared" si="14"/>
        <v>0</v>
      </c>
      <c r="AA224" s="26"/>
      <c r="AB224" s="26"/>
      <c r="AC224" s="26"/>
      <c r="AD224" s="26"/>
      <c r="AE224" s="27"/>
      <c r="AF224" s="26"/>
      <c r="AG224" s="26"/>
      <c r="AH224" s="26"/>
      <c r="AI224" s="26"/>
      <c r="AJ224" s="26"/>
      <c r="AK224" s="26"/>
    </row>
    <row r="225" spans="1:37" s="10" customFormat="1" ht="25" customHeight="1" x14ac:dyDescent="0.25">
      <c r="A225" s="11">
        <v>222</v>
      </c>
      <c r="B225" s="12" t="str">
        <f t="shared" si="12"/>
        <v>000-000</v>
      </c>
      <c r="C225" s="12"/>
      <c r="D225" s="12"/>
      <c r="E225" s="12"/>
      <c r="F225" s="12"/>
      <c r="G225" s="16"/>
      <c r="H225" s="16"/>
      <c r="I225" s="15"/>
      <c r="J225" s="16"/>
      <c r="K225" s="16"/>
      <c r="L225" s="17"/>
      <c r="M225" s="18"/>
      <c r="N225" s="18"/>
      <c r="O225" s="20"/>
      <c r="P225" s="21"/>
      <c r="Q225" s="21"/>
      <c r="R225" s="22"/>
      <c r="S225" s="21"/>
      <c r="T225" s="21"/>
      <c r="U225" s="22"/>
      <c r="V225" s="23"/>
      <c r="W225" s="23"/>
      <c r="X225" s="24"/>
      <c r="Y225" s="25">
        <f t="shared" si="13"/>
        <v>0</v>
      </c>
      <c r="Z225" s="25">
        <f t="shared" si="14"/>
        <v>0</v>
      </c>
      <c r="AA225" s="26"/>
      <c r="AB225" s="26"/>
      <c r="AC225" s="26"/>
      <c r="AD225" s="26"/>
      <c r="AE225" s="27"/>
      <c r="AF225" s="26"/>
      <c r="AG225" s="26"/>
      <c r="AH225" s="26"/>
      <c r="AI225" s="26"/>
      <c r="AJ225" s="26"/>
      <c r="AK225" s="26"/>
    </row>
    <row r="226" spans="1:37" s="10" customFormat="1" ht="25" customHeight="1" x14ac:dyDescent="0.25">
      <c r="A226" s="11">
        <v>223</v>
      </c>
      <c r="B226" s="12" t="str">
        <f t="shared" si="12"/>
        <v>000-000</v>
      </c>
      <c r="C226" s="12"/>
      <c r="D226" s="12"/>
      <c r="E226" s="12"/>
      <c r="F226" s="12"/>
      <c r="G226" s="16"/>
      <c r="H226" s="16"/>
      <c r="I226" s="15"/>
      <c r="J226" s="16"/>
      <c r="K226" s="16"/>
      <c r="L226" s="17"/>
      <c r="M226" s="18"/>
      <c r="N226" s="18"/>
      <c r="O226" s="20"/>
      <c r="P226" s="21"/>
      <c r="Q226" s="21"/>
      <c r="R226" s="22"/>
      <c r="S226" s="21"/>
      <c r="T226" s="21"/>
      <c r="U226" s="22"/>
      <c r="V226" s="23"/>
      <c r="W226" s="23"/>
      <c r="X226" s="24"/>
      <c r="Y226" s="25">
        <f t="shared" si="13"/>
        <v>0</v>
      </c>
      <c r="Z226" s="25">
        <f t="shared" si="14"/>
        <v>0</v>
      </c>
      <c r="AA226" s="26"/>
      <c r="AB226" s="26"/>
      <c r="AC226" s="26"/>
      <c r="AD226" s="26"/>
      <c r="AE226" s="27"/>
      <c r="AF226" s="26"/>
      <c r="AG226" s="26"/>
      <c r="AH226" s="26"/>
      <c r="AI226" s="26"/>
      <c r="AJ226" s="26"/>
      <c r="AK226" s="26"/>
    </row>
    <row r="227" spans="1:37" s="10" customFormat="1" ht="25" customHeight="1" x14ac:dyDescent="0.25">
      <c r="A227" s="11">
        <v>224</v>
      </c>
      <c r="B227" s="12" t="str">
        <f t="shared" si="12"/>
        <v>000-000</v>
      </c>
      <c r="C227" s="12"/>
      <c r="D227" s="12"/>
      <c r="E227" s="12"/>
      <c r="F227" s="12"/>
      <c r="G227" s="16"/>
      <c r="H227" s="16"/>
      <c r="I227" s="15"/>
      <c r="J227" s="16"/>
      <c r="K227" s="16"/>
      <c r="L227" s="17"/>
      <c r="M227" s="18"/>
      <c r="N227" s="18"/>
      <c r="O227" s="20"/>
      <c r="P227" s="21"/>
      <c r="Q227" s="21"/>
      <c r="R227" s="22"/>
      <c r="S227" s="21"/>
      <c r="T227" s="21"/>
      <c r="U227" s="22"/>
      <c r="V227" s="23"/>
      <c r="W227" s="23"/>
      <c r="X227" s="24"/>
      <c r="Y227" s="25">
        <f t="shared" si="13"/>
        <v>0</v>
      </c>
      <c r="Z227" s="25">
        <f t="shared" si="14"/>
        <v>0</v>
      </c>
      <c r="AA227" s="26"/>
      <c r="AB227" s="26"/>
      <c r="AC227" s="26"/>
      <c r="AD227" s="26"/>
      <c r="AE227" s="27"/>
      <c r="AF227" s="26"/>
      <c r="AG227" s="26"/>
      <c r="AH227" s="26"/>
      <c r="AI227" s="26"/>
      <c r="AJ227" s="26"/>
      <c r="AK227" s="26"/>
    </row>
    <row r="228" spans="1:37" s="10" customFormat="1" ht="25" customHeight="1" x14ac:dyDescent="0.25">
      <c r="A228" s="11">
        <v>225</v>
      </c>
      <c r="B228" s="12" t="str">
        <f t="shared" si="12"/>
        <v>000-000</v>
      </c>
      <c r="C228" s="12"/>
      <c r="D228" s="12"/>
      <c r="E228" s="12"/>
      <c r="F228" s="12"/>
      <c r="G228" s="16"/>
      <c r="H228" s="16"/>
      <c r="I228" s="15"/>
      <c r="J228" s="16"/>
      <c r="K228" s="16"/>
      <c r="L228" s="17"/>
      <c r="M228" s="18"/>
      <c r="N228" s="19"/>
      <c r="O228" s="20"/>
      <c r="P228" s="21"/>
      <c r="Q228" s="21"/>
      <c r="R228" s="22"/>
      <c r="S228" s="21"/>
      <c r="T228" s="21"/>
      <c r="U228" s="22"/>
      <c r="V228" s="23"/>
      <c r="W228" s="23"/>
      <c r="X228" s="24"/>
      <c r="Y228" s="25">
        <f t="shared" si="13"/>
        <v>0</v>
      </c>
      <c r="Z228" s="25">
        <f t="shared" si="14"/>
        <v>0</v>
      </c>
      <c r="AA228" s="26"/>
      <c r="AB228" s="26"/>
      <c r="AC228" s="26"/>
      <c r="AD228" s="26"/>
      <c r="AE228" s="27"/>
      <c r="AF228" s="26"/>
      <c r="AG228" s="26"/>
      <c r="AH228" s="26"/>
      <c r="AI228" s="26"/>
      <c r="AJ228" s="26"/>
      <c r="AK228" s="26"/>
    </row>
    <row r="229" spans="1:37" s="10" customFormat="1" ht="25" customHeight="1" x14ac:dyDescent="0.25">
      <c r="A229" s="11">
        <v>226</v>
      </c>
      <c r="B229" s="12" t="str">
        <f t="shared" si="12"/>
        <v>000-000</v>
      </c>
      <c r="C229" s="12"/>
      <c r="D229" s="12"/>
      <c r="E229" s="12"/>
      <c r="F229" s="12"/>
      <c r="G229" s="16"/>
      <c r="H229" s="16"/>
      <c r="I229" s="15"/>
      <c r="J229" s="16"/>
      <c r="K229" s="16"/>
      <c r="L229" s="17"/>
      <c r="M229" s="18"/>
      <c r="N229" s="19"/>
      <c r="O229" s="20"/>
      <c r="P229" s="21"/>
      <c r="Q229" s="21"/>
      <c r="R229" s="22"/>
      <c r="S229" s="21"/>
      <c r="T229" s="21"/>
      <c r="U229" s="22"/>
      <c r="V229" s="23"/>
      <c r="W229" s="23"/>
      <c r="X229" s="24"/>
      <c r="Y229" s="25">
        <f t="shared" si="13"/>
        <v>0</v>
      </c>
      <c r="Z229" s="25">
        <f t="shared" si="14"/>
        <v>0</v>
      </c>
      <c r="AA229" s="26"/>
      <c r="AB229" s="26"/>
      <c r="AC229" s="26"/>
      <c r="AD229" s="26"/>
      <c r="AE229" s="27"/>
      <c r="AF229" s="26"/>
      <c r="AG229" s="26"/>
      <c r="AH229" s="26"/>
      <c r="AI229" s="26"/>
      <c r="AJ229" s="26"/>
      <c r="AK229" s="26"/>
    </row>
    <row r="230" spans="1:37" s="10" customFormat="1" ht="25" customHeight="1" x14ac:dyDescent="0.25">
      <c r="A230" s="11">
        <v>227</v>
      </c>
      <c r="B230" s="12" t="str">
        <f t="shared" si="12"/>
        <v>000-000</v>
      </c>
      <c r="C230" s="12"/>
      <c r="D230" s="12"/>
      <c r="E230" s="12"/>
      <c r="F230" s="12"/>
      <c r="G230" s="16"/>
      <c r="H230" s="16"/>
      <c r="I230" s="15"/>
      <c r="J230" s="16"/>
      <c r="K230" s="16"/>
      <c r="L230" s="17"/>
      <c r="M230" s="18"/>
      <c r="N230" s="18"/>
      <c r="O230" s="20"/>
      <c r="P230" s="21"/>
      <c r="Q230" s="21"/>
      <c r="R230" s="22"/>
      <c r="S230" s="21"/>
      <c r="T230" s="21"/>
      <c r="U230" s="22"/>
      <c r="V230" s="23"/>
      <c r="W230" s="23"/>
      <c r="X230" s="24"/>
      <c r="Y230" s="25">
        <f t="shared" si="13"/>
        <v>0</v>
      </c>
      <c r="Z230" s="25">
        <f t="shared" si="14"/>
        <v>0</v>
      </c>
      <c r="AA230" s="26"/>
      <c r="AB230" s="26"/>
      <c r="AC230" s="26"/>
      <c r="AD230" s="26"/>
      <c r="AE230" s="27"/>
      <c r="AF230" s="26"/>
      <c r="AG230" s="26"/>
      <c r="AH230" s="26"/>
      <c r="AI230" s="26"/>
      <c r="AJ230" s="26"/>
      <c r="AK230" s="26"/>
    </row>
    <row r="231" spans="1:37" s="10" customFormat="1" ht="25" customHeight="1" x14ac:dyDescent="0.25">
      <c r="A231" s="11">
        <v>228</v>
      </c>
      <c r="B231" s="12" t="str">
        <f t="shared" si="12"/>
        <v>000-000</v>
      </c>
      <c r="C231" s="12"/>
      <c r="D231" s="12"/>
      <c r="E231" s="12"/>
      <c r="F231" s="12"/>
      <c r="G231" s="16"/>
      <c r="H231" s="16"/>
      <c r="I231" s="15"/>
      <c r="J231" s="16"/>
      <c r="K231" s="16"/>
      <c r="L231" s="17"/>
      <c r="M231" s="18"/>
      <c r="N231" s="18"/>
      <c r="O231" s="20"/>
      <c r="P231" s="21"/>
      <c r="Q231" s="21"/>
      <c r="R231" s="22"/>
      <c r="S231" s="21"/>
      <c r="T231" s="21"/>
      <c r="U231" s="22"/>
      <c r="V231" s="23"/>
      <c r="W231" s="23"/>
      <c r="X231" s="24"/>
      <c r="Y231" s="25">
        <f t="shared" si="13"/>
        <v>0</v>
      </c>
      <c r="Z231" s="25">
        <f t="shared" si="14"/>
        <v>0</v>
      </c>
      <c r="AA231" s="26"/>
      <c r="AB231" s="26"/>
      <c r="AC231" s="26"/>
      <c r="AD231" s="26"/>
      <c r="AE231" s="27"/>
      <c r="AF231" s="26"/>
      <c r="AG231" s="26"/>
      <c r="AH231" s="26"/>
      <c r="AI231" s="26"/>
      <c r="AJ231" s="26"/>
      <c r="AK231" s="26"/>
    </row>
    <row r="232" spans="1:37" s="10" customFormat="1" ht="25" customHeight="1" x14ac:dyDescent="0.25">
      <c r="A232" s="11">
        <v>229</v>
      </c>
      <c r="B232" s="12" t="str">
        <f t="shared" si="12"/>
        <v>000-000</v>
      </c>
      <c r="C232" s="12"/>
      <c r="D232" s="12"/>
      <c r="E232" s="12"/>
      <c r="F232" s="12"/>
      <c r="G232" s="16"/>
      <c r="H232" s="16"/>
      <c r="I232" s="15"/>
      <c r="J232" s="16"/>
      <c r="K232" s="16"/>
      <c r="L232" s="17"/>
      <c r="M232" s="18"/>
      <c r="N232" s="18"/>
      <c r="O232" s="20"/>
      <c r="P232" s="21"/>
      <c r="Q232" s="21"/>
      <c r="R232" s="22"/>
      <c r="S232" s="21"/>
      <c r="T232" s="21"/>
      <c r="U232" s="22"/>
      <c r="V232" s="23"/>
      <c r="W232" s="23"/>
      <c r="X232" s="24"/>
      <c r="Y232" s="25">
        <f t="shared" si="13"/>
        <v>0</v>
      </c>
      <c r="Z232" s="25">
        <f t="shared" si="14"/>
        <v>0</v>
      </c>
      <c r="AA232" s="26"/>
      <c r="AB232" s="26"/>
      <c r="AC232" s="26"/>
      <c r="AD232" s="26"/>
      <c r="AE232" s="27"/>
      <c r="AF232" s="26"/>
      <c r="AG232" s="26"/>
      <c r="AH232" s="26"/>
      <c r="AI232" s="26"/>
      <c r="AJ232" s="26"/>
      <c r="AK232" s="26"/>
    </row>
    <row r="233" spans="1:37" s="10" customFormat="1" ht="25" customHeight="1" x14ac:dyDescent="0.25">
      <c r="A233" s="11">
        <v>230</v>
      </c>
      <c r="B233" s="12" t="str">
        <f t="shared" si="12"/>
        <v>000-000</v>
      </c>
      <c r="C233" s="12"/>
      <c r="D233" s="12"/>
      <c r="E233" s="12"/>
      <c r="F233" s="12"/>
      <c r="G233" s="16"/>
      <c r="H233" s="16"/>
      <c r="I233" s="15"/>
      <c r="J233" s="16"/>
      <c r="K233" s="16"/>
      <c r="L233" s="17"/>
      <c r="M233" s="18"/>
      <c r="N233" s="18"/>
      <c r="O233" s="20"/>
      <c r="P233" s="21"/>
      <c r="Q233" s="21"/>
      <c r="R233" s="22"/>
      <c r="S233" s="21"/>
      <c r="T233" s="21"/>
      <c r="U233" s="22"/>
      <c r="V233" s="23"/>
      <c r="W233" s="23"/>
      <c r="X233" s="24"/>
      <c r="Y233" s="25">
        <f t="shared" si="13"/>
        <v>0</v>
      </c>
      <c r="Z233" s="25">
        <f t="shared" si="14"/>
        <v>0</v>
      </c>
      <c r="AA233" s="26"/>
      <c r="AB233" s="26"/>
      <c r="AC233" s="26"/>
      <c r="AD233" s="26"/>
      <c r="AE233" s="27"/>
      <c r="AF233" s="26"/>
      <c r="AG233" s="26"/>
      <c r="AH233" s="26"/>
      <c r="AI233" s="26"/>
      <c r="AJ233" s="26"/>
      <c r="AK233" s="26"/>
    </row>
    <row r="234" spans="1:37" s="10" customFormat="1" ht="25" customHeight="1" x14ac:dyDescent="0.25">
      <c r="A234" s="11">
        <v>231</v>
      </c>
      <c r="B234" s="12" t="str">
        <f t="shared" si="12"/>
        <v>000-000</v>
      </c>
      <c r="C234" s="12"/>
      <c r="D234" s="12"/>
      <c r="E234" s="12"/>
      <c r="F234" s="12"/>
      <c r="G234" s="16"/>
      <c r="H234" s="16"/>
      <c r="I234" s="15"/>
      <c r="J234" s="16"/>
      <c r="K234" s="16"/>
      <c r="L234" s="17"/>
      <c r="M234" s="18"/>
      <c r="N234" s="18"/>
      <c r="O234" s="20"/>
      <c r="P234" s="21"/>
      <c r="Q234" s="21"/>
      <c r="R234" s="22"/>
      <c r="S234" s="21"/>
      <c r="T234" s="21"/>
      <c r="U234" s="22"/>
      <c r="V234" s="23"/>
      <c r="W234" s="23"/>
      <c r="X234" s="24"/>
      <c r="Y234" s="25">
        <f t="shared" si="13"/>
        <v>0</v>
      </c>
      <c r="Z234" s="25">
        <f t="shared" si="14"/>
        <v>0</v>
      </c>
      <c r="AA234" s="26"/>
      <c r="AB234" s="26"/>
      <c r="AC234" s="26"/>
      <c r="AD234" s="26"/>
      <c r="AE234" s="27"/>
      <c r="AF234" s="26"/>
      <c r="AG234" s="26"/>
      <c r="AH234" s="26"/>
      <c r="AI234" s="26"/>
      <c r="AJ234" s="26"/>
      <c r="AK234" s="26"/>
    </row>
    <row r="235" spans="1:37" s="10" customFormat="1" ht="25" customHeight="1" x14ac:dyDescent="0.25">
      <c r="A235" s="11">
        <v>232</v>
      </c>
      <c r="B235" s="12" t="str">
        <f t="shared" si="12"/>
        <v>000-000</v>
      </c>
      <c r="C235" s="12"/>
      <c r="D235" s="12"/>
      <c r="E235" s="12"/>
      <c r="F235" s="12"/>
      <c r="G235" s="16"/>
      <c r="H235" s="16"/>
      <c r="I235" s="15"/>
      <c r="J235" s="16"/>
      <c r="K235" s="16"/>
      <c r="L235" s="17"/>
      <c r="M235" s="18"/>
      <c r="N235" s="18"/>
      <c r="O235" s="20"/>
      <c r="P235" s="21"/>
      <c r="Q235" s="21"/>
      <c r="R235" s="22"/>
      <c r="S235" s="21"/>
      <c r="T235" s="21"/>
      <c r="U235" s="22"/>
      <c r="V235" s="23"/>
      <c r="W235" s="23"/>
      <c r="X235" s="24"/>
      <c r="Y235" s="25">
        <f t="shared" si="13"/>
        <v>0</v>
      </c>
      <c r="Z235" s="25">
        <f t="shared" si="14"/>
        <v>0</v>
      </c>
      <c r="AA235" s="26"/>
      <c r="AB235" s="26"/>
      <c r="AC235" s="26"/>
      <c r="AD235" s="26"/>
      <c r="AE235" s="27"/>
      <c r="AF235" s="26"/>
      <c r="AG235" s="26"/>
      <c r="AH235" s="26"/>
      <c r="AI235" s="26"/>
      <c r="AJ235" s="26"/>
      <c r="AK235" s="26"/>
    </row>
    <row r="236" spans="1:37" s="10" customFormat="1" ht="25" customHeight="1" x14ac:dyDescent="0.25">
      <c r="A236" s="11">
        <v>233</v>
      </c>
      <c r="B236" s="12" t="str">
        <f t="shared" si="12"/>
        <v>000-000</v>
      </c>
      <c r="C236" s="12"/>
      <c r="D236" s="12"/>
      <c r="E236" s="12"/>
      <c r="F236" s="12"/>
      <c r="G236" s="16"/>
      <c r="H236" s="16"/>
      <c r="I236" s="15"/>
      <c r="J236" s="16"/>
      <c r="K236" s="16"/>
      <c r="L236" s="17"/>
      <c r="M236" s="18"/>
      <c r="N236" s="18"/>
      <c r="O236" s="20"/>
      <c r="P236" s="21"/>
      <c r="Q236" s="21"/>
      <c r="R236" s="22"/>
      <c r="S236" s="21"/>
      <c r="T236" s="21"/>
      <c r="U236" s="22"/>
      <c r="V236" s="23"/>
      <c r="W236" s="23"/>
      <c r="X236" s="24"/>
      <c r="Y236" s="25">
        <f t="shared" si="13"/>
        <v>0</v>
      </c>
      <c r="Z236" s="25">
        <f t="shared" si="14"/>
        <v>0</v>
      </c>
      <c r="AA236" s="26"/>
      <c r="AB236" s="26"/>
      <c r="AC236" s="26"/>
      <c r="AD236" s="26"/>
      <c r="AE236" s="27"/>
      <c r="AF236" s="26"/>
      <c r="AG236" s="26"/>
      <c r="AH236" s="26"/>
      <c r="AI236" s="26"/>
      <c r="AJ236" s="26"/>
      <c r="AK236" s="26"/>
    </row>
    <row r="237" spans="1:37" s="10" customFormat="1" ht="25" customHeight="1" x14ac:dyDescent="0.25">
      <c r="A237" s="11">
        <v>234</v>
      </c>
      <c r="B237" s="12" t="str">
        <f t="shared" si="12"/>
        <v>000-000</v>
      </c>
      <c r="C237" s="12"/>
      <c r="D237" s="12"/>
      <c r="E237" s="12"/>
      <c r="F237" s="12"/>
      <c r="G237" s="16"/>
      <c r="H237" s="16"/>
      <c r="I237" s="15"/>
      <c r="J237" s="16"/>
      <c r="K237" s="16"/>
      <c r="L237" s="17"/>
      <c r="M237" s="18"/>
      <c r="N237" s="18"/>
      <c r="O237" s="20"/>
      <c r="P237" s="21"/>
      <c r="Q237" s="21"/>
      <c r="R237" s="22"/>
      <c r="S237" s="21"/>
      <c r="T237" s="21"/>
      <c r="U237" s="22"/>
      <c r="V237" s="23"/>
      <c r="W237" s="23"/>
      <c r="X237" s="24"/>
      <c r="Y237" s="25">
        <f t="shared" si="13"/>
        <v>0</v>
      </c>
      <c r="Z237" s="25">
        <f t="shared" si="14"/>
        <v>0</v>
      </c>
      <c r="AA237" s="26"/>
      <c r="AB237" s="26"/>
      <c r="AC237" s="26"/>
      <c r="AD237" s="26"/>
      <c r="AE237" s="27"/>
      <c r="AF237" s="26"/>
      <c r="AG237" s="26"/>
      <c r="AH237" s="26"/>
      <c r="AI237" s="26"/>
      <c r="AJ237" s="26"/>
      <c r="AK237" s="26"/>
    </row>
    <row r="238" spans="1:37" s="10" customFormat="1" ht="25" customHeight="1" x14ac:dyDescent="0.25">
      <c r="A238" s="11">
        <v>235</v>
      </c>
      <c r="B238" s="12" t="str">
        <f t="shared" ref="B238:B301" si="15">TEXT(C238,"000")&amp;"-"&amp;TEXT(E238,"000")</f>
        <v>000-000</v>
      </c>
      <c r="C238" s="12"/>
      <c r="D238" s="12"/>
      <c r="E238" s="12"/>
      <c r="F238" s="12"/>
      <c r="G238" s="16"/>
      <c r="H238" s="16"/>
      <c r="I238" s="15"/>
      <c r="J238" s="16"/>
      <c r="K238" s="16"/>
      <c r="L238" s="17"/>
      <c r="M238" s="18"/>
      <c r="N238" s="18"/>
      <c r="O238" s="20"/>
      <c r="P238" s="21"/>
      <c r="Q238" s="21"/>
      <c r="R238" s="22"/>
      <c r="S238" s="21"/>
      <c r="T238" s="21"/>
      <c r="U238" s="22"/>
      <c r="V238" s="23"/>
      <c r="W238" s="23"/>
      <c r="X238" s="24"/>
      <c r="Y238" s="25">
        <f t="shared" si="13"/>
        <v>0</v>
      </c>
      <c r="Z238" s="25">
        <f t="shared" si="14"/>
        <v>0</v>
      </c>
      <c r="AA238" s="26"/>
      <c r="AB238" s="26"/>
      <c r="AC238" s="26"/>
      <c r="AD238" s="26"/>
      <c r="AE238" s="27"/>
      <c r="AF238" s="26"/>
      <c r="AG238" s="26"/>
      <c r="AH238" s="26"/>
      <c r="AI238" s="26"/>
      <c r="AJ238" s="26"/>
      <c r="AK238" s="26"/>
    </row>
    <row r="239" spans="1:37" s="10" customFormat="1" ht="25" customHeight="1" x14ac:dyDescent="0.25">
      <c r="A239" s="11">
        <v>236</v>
      </c>
      <c r="B239" s="12" t="str">
        <f t="shared" si="15"/>
        <v>000-000</v>
      </c>
      <c r="C239" s="12"/>
      <c r="D239" s="12"/>
      <c r="E239" s="12"/>
      <c r="F239" s="12"/>
      <c r="G239" s="16"/>
      <c r="H239" s="16"/>
      <c r="I239" s="15"/>
      <c r="J239" s="16"/>
      <c r="K239" s="16"/>
      <c r="L239" s="17"/>
      <c r="M239" s="18"/>
      <c r="N239" s="19"/>
      <c r="O239" s="20"/>
      <c r="P239" s="21"/>
      <c r="Q239" s="21"/>
      <c r="R239" s="22"/>
      <c r="S239" s="21"/>
      <c r="T239" s="21"/>
      <c r="U239" s="22"/>
      <c r="V239" s="23"/>
      <c r="W239" s="23"/>
      <c r="X239" s="24"/>
      <c r="Y239" s="25">
        <f t="shared" si="13"/>
        <v>0</v>
      </c>
      <c r="Z239" s="25">
        <f t="shared" si="14"/>
        <v>0</v>
      </c>
      <c r="AA239" s="26"/>
      <c r="AB239" s="26"/>
      <c r="AC239" s="26"/>
      <c r="AD239" s="26"/>
      <c r="AE239" s="27"/>
      <c r="AF239" s="26"/>
      <c r="AG239" s="26"/>
      <c r="AH239" s="26"/>
      <c r="AI239" s="26"/>
      <c r="AJ239" s="26"/>
      <c r="AK239" s="26"/>
    </row>
    <row r="240" spans="1:37" s="10" customFormat="1" ht="25" customHeight="1" x14ac:dyDescent="0.25">
      <c r="A240" s="11">
        <v>237</v>
      </c>
      <c r="B240" s="12" t="str">
        <f t="shared" si="15"/>
        <v>000-000</v>
      </c>
      <c r="C240" s="12"/>
      <c r="D240" s="12"/>
      <c r="E240" s="12"/>
      <c r="F240" s="12"/>
      <c r="G240" s="16"/>
      <c r="H240" s="16"/>
      <c r="I240" s="15"/>
      <c r="J240" s="16"/>
      <c r="K240" s="16"/>
      <c r="L240" s="17"/>
      <c r="M240" s="18"/>
      <c r="N240" s="19"/>
      <c r="O240" s="20"/>
      <c r="P240" s="21"/>
      <c r="Q240" s="21"/>
      <c r="R240" s="22"/>
      <c r="S240" s="21"/>
      <c r="T240" s="21"/>
      <c r="U240" s="22"/>
      <c r="V240" s="23"/>
      <c r="W240" s="23"/>
      <c r="X240" s="24"/>
      <c r="Y240" s="25">
        <f t="shared" si="13"/>
        <v>0</v>
      </c>
      <c r="Z240" s="25">
        <f t="shared" si="14"/>
        <v>0</v>
      </c>
      <c r="AA240" s="26"/>
      <c r="AB240" s="26"/>
      <c r="AC240" s="26"/>
      <c r="AD240" s="26"/>
      <c r="AE240" s="27"/>
      <c r="AF240" s="26"/>
      <c r="AG240" s="26"/>
      <c r="AH240" s="26"/>
      <c r="AI240" s="26"/>
      <c r="AJ240" s="26"/>
      <c r="AK240" s="26"/>
    </row>
    <row r="241" spans="1:37" s="10" customFormat="1" ht="25" customHeight="1" x14ac:dyDescent="0.25">
      <c r="A241" s="11">
        <v>238</v>
      </c>
      <c r="B241" s="12" t="str">
        <f t="shared" si="15"/>
        <v>000-000</v>
      </c>
      <c r="C241" s="12"/>
      <c r="D241" s="12"/>
      <c r="E241" s="12"/>
      <c r="F241" s="12"/>
      <c r="G241" s="16"/>
      <c r="H241" s="16"/>
      <c r="I241" s="15"/>
      <c r="J241" s="16"/>
      <c r="K241" s="16"/>
      <c r="L241" s="17"/>
      <c r="M241" s="18"/>
      <c r="N241" s="18"/>
      <c r="O241" s="20"/>
      <c r="P241" s="21"/>
      <c r="Q241" s="21"/>
      <c r="R241" s="22"/>
      <c r="S241" s="21"/>
      <c r="T241" s="21"/>
      <c r="U241" s="22"/>
      <c r="V241" s="23"/>
      <c r="W241" s="23"/>
      <c r="X241" s="24"/>
      <c r="Y241" s="25">
        <f t="shared" si="13"/>
        <v>0</v>
      </c>
      <c r="Z241" s="25">
        <f t="shared" si="14"/>
        <v>0</v>
      </c>
      <c r="AA241" s="26"/>
      <c r="AB241" s="26"/>
      <c r="AC241" s="26"/>
      <c r="AD241" s="26"/>
      <c r="AE241" s="27"/>
      <c r="AF241" s="26"/>
      <c r="AG241" s="26"/>
      <c r="AH241" s="26"/>
      <c r="AI241" s="26"/>
      <c r="AJ241" s="26"/>
      <c r="AK241" s="26"/>
    </row>
    <row r="242" spans="1:37" s="10" customFormat="1" ht="25" customHeight="1" x14ac:dyDescent="0.25">
      <c r="A242" s="11">
        <v>239</v>
      </c>
      <c r="B242" s="12" t="str">
        <f t="shared" si="15"/>
        <v>000-000</v>
      </c>
      <c r="C242" s="12"/>
      <c r="D242" s="12"/>
      <c r="E242" s="12"/>
      <c r="F242" s="12"/>
      <c r="G242" s="16"/>
      <c r="H242" s="16"/>
      <c r="I242" s="15"/>
      <c r="J242" s="16"/>
      <c r="K242" s="16"/>
      <c r="L242" s="17"/>
      <c r="M242" s="18"/>
      <c r="N242" s="18"/>
      <c r="O242" s="20"/>
      <c r="P242" s="21"/>
      <c r="Q242" s="21"/>
      <c r="R242" s="22"/>
      <c r="S242" s="21"/>
      <c r="T242" s="21"/>
      <c r="U242" s="22"/>
      <c r="V242" s="23"/>
      <c r="W242" s="23"/>
      <c r="X242" s="24"/>
      <c r="Y242" s="25">
        <f t="shared" si="13"/>
        <v>0</v>
      </c>
      <c r="Z242" s="25">
        <f t="shared" si="14"/>
        <v>0</v>
      </c>
      <c r="AA242" s="26"/>
      <c r="AB242" s="26"/>
      <c r="AC242" s="26"/>
      <c r="AD242" s="26"/>
      <c r="AE242" s="27"/>
      <c r="AF242" s="26"/>
      <c r="AG242" s="26"/>
      <c r="AH242" s="26"/>
      <c r="AI242" s="26"/>
      <c r="AJ242" s="26"/>
      <c r="AK242" s="26"/>
    </row>
    <row r="243" spans="1:37" s="10" customFormat="1" ht="25" customHeight="1" x14ac:dyDescent="0.25">
      <c r="A243" s="11">
        <v>240</v>
      </c>
      <c r="B243" s="12" t="str">
        <f t="shared" si="15"/>
        <v>000-000</v>
      </c>
      <c r="C243" s="12"/>
      <c r="D243" s="12"/>
      <c r="E243" s="12"/>
      <c r="F243" s="12"/>
      <c r="G243" s="16"/>
      <c r="H243" s="16"/>
      <c r="I243" s="15"/>
      <c r="J243" s="16"/>
      <c r="K243" s="16"/>
      <c r="L243" s="17"/>
      <c r="M243" s="18"/>
      <c r="N243" s="18"/>
      <c r="O243" s="20"/>
      <c r="P243" s="21"/>
      <c r="Q243" s="21"/>
      <c r="R243" s="22"/>
      <c r="S243" s="21"/>
      <c r="T243" s="21"/>
      <c r="U243" s="22"/>
      <c r="V243" s="23"/>
      <c r="W243" s="23"/>
      <c r="X243" s="24"/>
      <c r="Y243" s="25">
        <f t="shared" si="13"/>
        <v>0</v>
      </c>
      <c r="Z243" s="25">
        <f t="shared" si="14"/>
        <v>0</v>
      </c>
      <c r="AA243" s="26"/>
      <c r="AB243" s="26"/>
      <c r="AC243" s="26"/>
      <c r="AD243" s="26"/>
      <c r="AE243" s="27"/>
      <c r="AF243" s="26"/>
      <c r="AG243" s="26"/>
      <c r="AH243" s="26"/>
      <c r="AI243" s="26"/>
      <c r="AJ243" s="26"/>
      <c r="AK243" s="26"/>
    </row>
    <row r="244" spans="1:37" s="10" customFormat="1" ht="25" customHeight="1" x14ac:dyDescent="0.25">
      <c r="A244" s="11">
        <v>241</v>
      </c>
      <c r="B244" s="12" t="str">
        <f t="shared" si="15"/>
        <v>000-000</v>
      </c>
      <c r="C244" s="12"/>
      <c r="D244" s="12"/>
      <c r="E244" s="12"/>
      <c r="F244" s="12"/>
      <c r="G244" s="16"/>
      <c r="H244" s="16"/>
      <c r="I244" s="15"/>
      <c r="J244" s="16"/>
      <c r="K244" s="16"/>
      <c r="L244" s="17"/>
      <c r="M244" s="18"/>
      <c r="N244" s="18"/>
      <c r="O244" s="20"/>
      <c r="P244" s="21"/>
      <c r="Q244" s="21"/>
      <c r="R244" s="22"/>
      <c r="S244" s="21"/>
      <c r="T244" s="21"/>
      <c r="U244" s="22"/>
      <c r="V244" s="23"/>
      <c r="W244" s="23"/>
      <c r="X244" s="24"/>
      <c r="Y244" s="25">
        <f t="shared" si="13"/>
        <v>0</v>
      </c>
      <c r="Z244" s="25">
        <f t="shared" si="14"/>
        <v>0</v>
      </c>
      <c r="AA244" s="26"/>
      <c r="AB244" s="26"/>
      <c r="AC244" s="26"/>
      <c r="AD244" s="26"/>
      <c r="AE244" s="27"/>
      <c r="AF244" s="26"/>
      <c r="AG244" s="26"/>
      <c r="AH244" s="26"/>
      <c r="AI244" s="26"/>
      <c r="AJ244" s="26"/>
      <c r="AK244" s="26"/>
    </row>
    <row r="245" spans="1:37" s="10" customFormat="1" ht="25" customHeight="1" x14ac:dyDescent="0.25">
      <c r="A245" s="11">
        <v>242</v>
      </c>
      <c r="B245" s="12" t="str">
        <f t="shared" si="15"/>
        <v>000-000</v>
      </c>
      <c r="C245" s="12"/>
      <c r="D245" s="12"/>
      <c r="E245" s="12"/>
      <c r="F245" s="12"/>
      <c r="G245" s="16"/>
      <c r="H245" s="16"/>
      <c r="I245" s="15"/>
      <c r="J245" s="16"/>
      <c r="K245" s="16"/>
      <c r="L245" s="17"/>
      <c r="M245" s="18"/>
      <c r="N245" s="18"/>
      <c r="O245" s="20"/>
      <c r="P245" s="21"/>
      <c r="Q245" s="21"/>
      <c r="R245" s="22"/>
      <c r="S245" s="21"/>
      <c r="T245" s="21"/>
      <c r="U245" s="22"/>
      <c r="V245" s="23"/>
      <c r="W245" s="23"/>
      <c r="X245" s="24"/>
      <c r="Y245" s="25">
        <f t="shared" si="13"/>
        <v>0</v>
      </c>
      <c r="Z245" s="25">
        <f t="shared" si="14"/>
        <v>0</v>
      </c>
      <c r="AA245" s="26"/>
      <c r="AB245" s="26"/>
      <c r="AC245" s="26"/>
      <c r="AD245" s="26"/>
      <c r="AE245" s="27"/>
      <c r="AF245" s="26"/>
      <c r="AG245" s="26"/>
      <c r="AH245" s="26"/>
      <c r="AI245" s="26"/>
      <c r="AJ245" s="26"/>
      <c r="AK245" s="26"/>
    </row>
    <row r="246" spans="1:37" s="10" customFormat="1" ht="25" customHeight="1" x14ac:dyDescent="0.25">
      <c r="A246" s="11">
        <v>243</v>
      </c>
      <c r="B246" s="12" t="str">
        <f t="shared" si="15"/>
        <v>000-000</v>
      </c>
      <c r="C246" s="12"/>
      <c r="D246" s="12"/>
      <c r="E246" s="12"/>
      <c r="F246" s="12"/>
      <c r="G246" s="16"/>
      <c r="H246" s="16"/>
      <c r="I246" s="15"/>
      <c r="J246" s="16"/>
      <c r="K246" s="16"/>
      <c r="L246" s="17"/>
      <c r="M246" s="18"/>
      <c r="N246" s="18"/>
      <c r="O246" s="20"/>
      <c r="P246" s="21"/>
      <c r="Q246" s="21"/>
      <c r="R246" s="22"/>
      <c r="S246" s="21"/>
      <c r="T246" s="21"/>
      <c r="U246" s="22"/>
      <c r="V246" s="23"/>
      <c r="W246" s="23"/>
      <c r="X246" s="24"/>
      <c r="Y246" s="25">
        <f t="shared" si="13"/>
        <v>0</v>
      </c>
      <c r="Z246" s="25">
        <f t="shared" si="14"/>
        <v>0</v>
      </c>
      <c r="AA246" s="26"/>
      <c r="AB246" s="26"/>
      <c r="AC246" s="26"/>
      <c r="AD246" s="26"/>
      <c r="AE246" s="27"/>
      <c r="AF246" s="26"/>
      <c r="AG246" s="26"/>
      <c r="AH246" s="26"/>
      <c r="AI246" s="26"/>
      <c r="AJ246" s="26"/>
      <c r="AK246" s="26"/>
    </row>
    <row r="247" spans="1:37" s="10" customFormat="1" ht="25" customHeight="1" x14ac:dyDescent="0.25">
      <c r="A247" s="11">
        <v>244</v>
      </c>
      <c r="B247" s="12" t="str">
        <f t="shared" si="15"/>
        <v>000-000</v>
      </c>
      <c r="C247" s="12"/>
      <c r="D247" s="12"/>
      <c r="E247" s="12"/>
      <c r="F247" s="12"/>
      <c r="G247" s="16"/>
      <c r="H247" s="16"/>
      <c r="I247" s="15"/>
      <c r="J247" s="16"/>
      <c r="K247" s="16"/>
      <c r="L247" s="17"/>
      <c r="M247" s="18"/>
      <c r="N247" s="18"/>
      <c r="O247" s="20"/>
      <c r="P247" s="21"/>
      <c r="Q247" s="21"/>
      <c r="R247" s="22"/>
      <c r="S247" s="21"/>
      <c r="T247" s="21"/>
      <c r="U247" s="22"/>
      <c r="V247" s="23"/>
      <c r="W247" s="23"/>
      <c r="X247" s="24"/>
      <c r="Y247" s="25">
        <f t="shared" si="13"/>
        <v>0</v>
      </c>
      <c r="Z247" s="25">
        <f t="shared" si="14"/>
        <v>0</v>
      </c>
      <c r="AA247" s="26"/>
      <c r="AB247" s="26"/>
      <c r="AC247" s="26"/>
      <c r="AD247" s="26"/>
      <c r="AE247" s="27"/>
      <c r="AF247" s="26"/>
      <c r="AG247" s="26"/>
      <c r="AH247" s="26"/>
      <c r="AI247" s="26"/>
      <c r="AJ247" s="26"/>
      <c r="AK247" s="26"/>
    </row>
    <row r="248" spans="1:37" s="10" customFormat="1" ht="25" customHeight="1" x14ac:dyDescent="0.25">
      <c r="A248" s="11">
        <v>245</v>
      </c>
      <c r="B248" s="12" t="str">
        <f t="shared" si="15"/>
        <v>000-000</v>
      </c>
      <c r="C248" s="12"/>
      <c r="D248" s="12"/>
      <c r="E248" s="12"/>
      <c r="F248" s="12"/>
      <c r="G248" s="16"/>
      <c r="H248" s="16"/>
      <c r="I248" s="15"/>
      <c r="J248" s="16"/>
      <c r="K248" s="16"/>
      <c r="L248" s="17"/>
      <c r="M248" s="18"/>
      <c r="N248" s="18"/>
      <c r="O248" s="20"/>
      <c r="P248" s="21"/>
      <c r="Q248" s="21"/>
      <c r="R248" s="22"/>
      <c r="S248" s="21"/>
      <c r="T248" s="21"/>
      <c r="U248" s="22"/>
      <c r="V248" s="23"/>
      <c r="W248" s="23"/>
      <c r="X248" s="24"/>
      <c r="Y248" s="25">
        <f t="shared" si="13"/>
        <v>0</v>
      </c>
      <c r="Z248" s="25">
        <f t="shared" si="14"/>
        <v>0</v>
      </c>
      <c r="AA248" s="26"/>
      <c r="AB248" s="26"/>
      <c r="AC248" s="26"/>
      <c r="AD248" s="26"/>
      <c r="AE248" s="27"/>
      <c r="AF248" s="26"/>
      <c r="AG248" s="26"/>
      <c r="AH248" s="26"/>
      <c r="AI248" s="26"/>
      <c r="AJ248" s="26"/>
      <c r="AK248" s="26"/>
    </row>
    <row r="249" spans="1:37" s="10" customFormat="1" ht="25" customHeight="1" x14ac:dyDescent="0.25">
      <c r="A249" s="11">
        <v>246</v>
      </c>
      <c r="B249" s="12" t="str">
        <f t="shared" si="15"/>
        <v>000-000</v>
      </c>
      <c r="C249" s="12"/>
      <c r="D249" s="12"/>
      <c r="E249" s="12"/>
      <c r="F249" s="12"/>
      <c r="G249" s="16"/>
      <c r="H249" s="16"/>
      <c r="I249" s="15"/>
      <c r="J249" s="16"/>
      <c r="K249" s="16"/>
      <c r="L249" s="17"/>
      <c r="M249" s="18"/>
      <c r="N249" s="18"/>
      <c r="O249" s="20"/>
      <c r="P249" s="21"/>
      <c r="Q249" s="21"/>
      <c r="R249" s="22"/>
      <c r="S249" s="21"/>
      <c r="T249" s="21"/>
      <c r="U249" s="22"/>
      <c r="V249" s="23"/>
      <c r="W249" s="23"/>
      <c r="X249" s="24"/>
      <c r="Y249" s="25">
        <f t="shared" si="13"/>
        <v>0</v>
      </c>
      <c r="Z249" s="25">
        <f t="shared" si="14"/>
        <v>0</v>
      </c>
      <c r="AA249" s="26"/>
      <c r="AB249" s="26"/>
      <c r="AC249" s="26"/>
      <c r="AD249" s="26"/>
      <c r="AE249" s="27"/>
      <c r="AF249" s="26"/>
      <c r="AG249" s="26"/>
      <c r="AH249" s="26"/>
      <c r="AI249" s="26"/>
      <c r="AJ249" s="26"/>
      <c r="AK249" s="26"/>
    </row>
    <row r="250" spans="1:37" s="10" customFormat="1" ht="25" customHeight="1" x14ac:dyDescent="0.25">
      <c r="A250" s="11">
        <v>247</v>
      </c>
      <c r="B250" s="12" t="str">
        <f t="shared" si="15"/>
        <v>000-000</v>
      </c>
      <c r="C250" s="12"/>
      <c r="D250" s="12"/>
      <c r="E250" s="12"/>
      <c r="F250" s="12"/>
      <c r="G250" s="16"/>
      <c r="H250" s="16"/>
      <c r="I250" s="15"/>
      <c r="J250" s="16"/>
      <c r="K250" s="16"/>
      <c r="L250" s="17"/>
      <c r="M250" s="18"/>
      <c r="N250" s="19"/>
      <c r="O250" s="20"/>
      <c r="P250" s="21"/>
      <c r="Q250" s="21"/>
      <c r="R250" s="22"/>
      <c r="S250" s="21"/>
      <c r="T250" s="21"/>
      <c r="U250" s="22"/>
      <c r="V250" s="23"/>
      <c r="W250" s="23"/>
      <c r="X250" s="24"/>
      <c r="Y250" s="25">
        <f t="shared" si="13"/>
        <v>0</v>
      </c>
      <c r="Z250" s="25">
        <f t="shared" si="14"/>
        <v>0</v>
      </c>
      <c r="AA250" s="26"/>
      <c r="AB250" s="26"/>
      <c r="AC250" s="26"/>
      <c r="AD250" s="26"/>
      <c r="AE250" s="27"/>
      <c r="AF250" s="26"/>
      <c r="AG250" s="26"/>
      <c r="AH250" s="26"/>
      <c r="AI250" s="26"/>
      <c r="AJ250" s="26"/>
      <c r="AK250" s="26"/>
    </row>
    <row r="251" spans="1:37" s="10" customFormat="1" ht="25" customHeight="1" x14ac:dyDescent="0.25">
      <c r="A251" s="11">
        <v>248</v>
      </c>
      <c r="B251" s="12" t="str">
        <f t="shared" si="15"/>
        <v>000-000</v>
      </c>
      <c r="C251" s="12"/>
      <c r="D251" s="12"/>
      <c r="E251" s="12"/>
      <c r="F251" s="12"/>
      <c r="G251" s="16"/>
      <c r="H251" s="16"/>
      <c r="I251" s="15"/>
      <c r="J251" s="16"/>
      <c r="K251" s="16"/>
      <c r="L251" s="17"/>
      <c r="M251" s="18"/>
      <c r="N251" s="19"/>
      <c r="O251" s="20"/>
      <c r="P251" s="21"/>
      <c r="Q251" s="21"/>
      <c r="R251" s="22"/>
      <c r="S251" s="21"/>
      <c r="T251" s="21"/>
      <c r="U251" s="22"/>
      <c r="V251" s="23"/>
      <c r="W251" s="23"/>
      <c r="X251" s="24"/>
      <c r="Y251" s="25">
        <f t="shared" si="13"/>
        <v>0</v>
      </c>
      <c r="Z251" s="25">
        <f t="shared" si="14"/>
        <v>0</v>
      </c>
      <c r="AA251" s="26"/>
      <c r="AB251" s="26"/>
      <c r="AC251" s="26"/>
      <c r="AD251" s="26"/>
      <c r="AE251" s="27"/>
      <c r="AF251" s="26"/>
      <c r="AG251" s="26"/>
      <c r="AH251" s="26"/>
      <c r="AI251" s="26"/>
      <c r="AJ251" s="26"/>
      <c r="AK251" s="26"/>
    </row>
    <row r="252" spans="1:37" s="10" customFormat="1" ht="25" customHeight="1" x14ac:dyDescent="0.25">
      <c r="A252" s="11">
        <v>249</v>
      </c>
      <c r="B252" s="12" t="str">
        <f t="shared" si="15"/>
        <v>000-000</v>
      </c>
      <c r="C252" s="12"/>
      <c r="D252" s="12"/>
      <c r="E252" s="12"/>
      <c r="F252" s="12"/>
      <c r="G252" s="16"/>
      <c r="H252" s="16"/>
      <c r="I252" s="15"/>
      <c r="J252" s="16"/>
      <c r="K252" s="16"/>
      <c r="L252" s="17"/>
      <c r="M252" s="18"/>
      <c r="N252" s="18"/>
      <c r="O252" s="20"/>
      <c r="P252" s="21"/>
      <c r="Q252" s="21"/>
      <c r="R252" s="22"/>
      <c r="S252" s="21"/>
      <c r="T252" s="21"/>
      <c r="U252" s="22"/>
      <c r="V252" s="23"/>
      <c r="W252" s="23"/>
      <c r="X252" s="24"/>
      <c r="Y252" s="25">
        <f t="shared" si="13"/>
        <v>0</v>
      </c>
      <c r="Z252" s="25">
        <f t="shared" si="14"/>
        <v>0</v>
      </c>
      <c r="AA252" s="26"/>
      <c r="AB252" s="26"/>
      <c r="AC252" s="26"/>
      <c r="AD252" s="26"/>
      <c r="AE252" s="27"/>
      <c r="AF252" s="26"/>
      <c r="AG252" s="26"/>
      <c r="AH252" s="26"/>
      <c r="AI252" s="26"/>
      <c r="AJ252" s="26"/>
      <c r="AK252" s="26"/>
    </row>
    <row r="253" spans="1:37" s="10" customFormat="1" ht="25" customHeight="1" x14ac:dyDescent="0.25">
      <c r="A253" s="11">
        <v>250</v>
      </c>
      <c r="B253" s="12" t="str">
        <f t="shared" si="15"/>
        <v>000-000</v>
      </c>
      <c r="C253" s="12"/>
      <c r="D253" s="12"/>
      <c r="E253" s="12"/>
      <c r="F253" s="12"/>
      <c r="G253" s="16"/>
      <c r="H253" s="16"/>
      <c r="I253" s="15"/>
      <c r="J253" s="16"/>
      <c r="K253" s="16"/>
      <c r="L253" s="17"/>
      <c r="M253" s="18"/>
      <c r="N253" s="18"/>
      <c r="O253" s="20"/>
      <c r="P253" s="21"/>
      <c r="Q253" s="21"/>
      <c r="R253" s="22"/>
      <c r="S253" s="21"/>
      <c r="T253" s="21"/>
      <c r="U253" s="22"/>
      <c r="V253" s="23"/>
      <c r="W253" s="23"/>
      <c r="X253" s="24"/>
      <c r="Y253" s="25">
        <f t="shared" si="13"/>
        <v>0</v>
      </c>
      <c r="Z253" s="25">
        <f t="shared" si="14"/>
        <v>0</v>
      </c>
      <c r="AA253" s="26"/>
      <c r="AB253" s="26"/>
      <c r="AC253" s="26"/>
      <c r="AD253" s="26"/>
      <c r="AE253" s="27"/>
      <c r="AF253" s="26"/>
      <c r="AG253" s="26"/>
      <c r="AH253" s="26"/>
      <c r="AI253" s="26"/>
      <c r="AJ253" s="26"/>
      <c r="AK253" s="26"/>
    </row>
    <row r="254" spans="1:37" s="10" customFormat="1" ht="25" customHeight="1" x14ac:dyDescent="0.25">
      <c r="A254" s="11">
        <v>251</v>
      </c>
      <c r="B254" s="12" t="str">
        <f t="shared" si="15"/>
        <v>000-000</v>
      </c>
      <c r="C254" s="12"/>
      <c r="D254" s="12"/>
      <c r="E254" s="12"/>
      <c r="F254" s="12"/>
      <c r="G254" s="16"/>
      <c r="H254" s="16"/>
      <c r="I254" s="15"/>
      <c r="J254" s="16"/>
      <c r="K254" s="16"/>
      <c r="L254" s="17"/>
      <c r="M254" s="18"/>
      <c r="N254" s="18"/>
      <c r="O254" s="20"/>
      <c r="P254" s="21"/>
      <c r="Q254" s="21"/>
      <c r="R254" s="22"/>
      <c r="S254" s="21"/>
      <c r="T254" s="21"/>
      <c r="U254" s="22"/>
      <c r="V254" s="23"/>
      <c r="W254" s="23"/>
      <c r="X254" s="24"/>
      <c r="Y254" s="25">
        <f t="shared" si="13"/>
        <v>0</v>
      </c>
      <c r="Z254" s="25">
        <f t="shared" si="14"/>
        <v>0</v>
      </c>
      <c r="AA254" s="26"/>
      <c r="AB254" s="26"/>
      <c r="AC254" s="26"/>
      <c r="AD254" s="26"/>
      <c r="AE254" s="27"/>
      <c r="AF254" s="26"/>
      <c r="AG254" s="26"/>
      <c r="AH254" s="26"/>
      <c r="AI254" s="26"/>
      <c r="AJ254" s="26"/>
      <c r="AK254" s="26"/>
    </row>
    <row r="255" spans="1:37" s="10" customFormat="1" ht="25" customHeight="1" x14ac:dyDescent="0.25">
      <c r="A255" s="11">
        <v>252</v>
      </c>
      <c r="B255" s="12" t="str">
        <f t="shared" si="15"/>
        <v>000-000</v>
      </c>
      <c r="C255" s="12"/>
      <c r="D255" s="12"/>
      <c r="E255" s="12"/>
      <c r="F255" s="12"/>
      <c r="G255" s="16"/>
      <c r="H255" s="16"/>
      <c r="I255" s="15"/>
      <c r="J255" s="16"/>
      <c r="K255" s="16"/>
      <c r="L255" s="17"/>
      <c r="M255" s="18"/>
      <c r="N255" s="18"/>
      <c r="O255" s="20"/>
      <c r="P255" s="21"/>
      <c r="Q255" s="21"/>
      <c r="R255" s="22"/>
      <c r="S255" s="21"/>
      <c r="T255" s="21"/>
      <c r="U255" s="22"/>
      <c r="V255" s="23"/>
      <c r="W255" s="23"/>
      <c r="X255" s="24"/>
      <c r="Y255" s="25">
        <f t="shared" si="13"/>
        <v>0</v>
      </c>
      <c r="Z255" s="25">
        <f t="shared" si="14"/>
        <v>0</v>
      </c>
      <c r="AA255" s="26"/>
      <c r="AB255" s="26"/>
      <c r="AC255" s="26"/>
      <c r="AD255" s="26"/>
      <c r="AE255" s="27"/>
      <c r="AF255" s="26"/>
      <c r="AG255" s="26"/>
      <c r="AH255" s="26"/>
      <c r="AI255" s="26"/>
      <c r="AJ255" s="26"/>
      <c r="AK255" s="26"/>
    </row>
    <row r="256" spans="1:37" s="10" customFormat="1" ht="25" customHeight="1" x14ac:dyDescent="0.25">
      <c r="A256" s="11">
        <v>253</v>
      </c>
      <c r="B256" s="12" t="str">
        <f t="shared" si="15"/>
        <v>000-000</v>
      </c>
      <c r="C256" s="12"/>
      <c r="D256" s="12"/>
      <c r="E256" s="12"/>
      <c r="F256" s="12"/>
      <c r="G256" s="16"/>
      <c r="H256" s="16"/>
      <c r="I256" s="15"/>
      <c r="J256" s="16"/>
      <c r="K256" s="16"/>
      <c r="L256" s="17"/>
      <c r="M256" s="18"/>
      <c r="N256" s="18"/>
      <c r="O256" s="20"/>
      <c r="P256" s="21"/>
      <c r="Q256" s="21"/>
      <c r="R256" s="22"/>
      <c r="S256" s="21"/>
      <c r="T256" s="21"/>
      <c r="U256" s="22"/>
      <c r="V256" s="23"/>
      <c r="W256" s="23"/>
      <c r="X256" s="24"/>
      <c r="Y256" s="25">
        <f t="shared" si="13"/>
        <v>0</v>
      </c>
      <c r="Z256" s="25">
        <f t="shared" si="14"/>
        <v>0</v>
      </c>
      <c r="AA256" s="26"/>
      <c r="AB256" s="26"/>
      <c r="AC256" s="26"/>
      <c r="AD256" s="26"/>
      <c r="AE256" s="27"/>
      <c r="AF256" s="26"/>
      <c r="AG256" s="26"/>
      <c r="AH256" s="26"/>
      <c r="AI256" s="26"/>
      <c r="AJ256" s="26"/>
      <c r="AK256" s="26"/>
    </row>
    <row r="257" spans="1:37" s="10" customFormat="1" ht="25" customHeight="1" x14ac:dyDescent="0.25">
      <c r="A257" s="11">
        <v>254</v>
      </c>
      <c r="B257" s="12" t="str">
        <f t="shared" si="15"/>
        <v>000-000</v>
      </c>
      <c r="C257" s="12"/>
      <c r="D257" s="12"/>
      <c r="E257" s="12"/>
      <c r="F257" s="12"/>
      <c r="G257" s="16"/>
      <c r="H257" s="16"/>
      <c r="I257" s="15"/>
      <c r="J257" s="16"/>
      <c r="K257" s="16"/>
      <c r="L257" s="17"/>
      <c r="M257" s="18"/>
      <c r="N257" s="18"/>
      <c r="O257" s="20"/>
      <c r="P257" s="21"/>
      <c r="Q257" s="21"/>
      <c r="R257" s="22"/>
      <c r="S257" s="21"/>
      <c r="T257" s="21"/>
      <c r="U257" s="22"/>
      <c r="V257" s="23"/>
      <c r="W257" s="23"/>
      <c r="X257" s="24"/>
      <c r="Y257" s="25">
        <f t="shared" si="13"/>
        <v>0</v>
      </c>
      <c r="Z257" s="25">
        <f t="shared" si="14"/>
        <v>0</v>
      </c>
      <c r="AA257" s="26"/>
      <c r="AB257" s="26"/>
      <c r="AC257" s="26"/>
      <c r="AD257" s="26"/>
      <c r="AE257" s="27"/>
      <c r="AF257" s="26"/>
      <c r="AG257" s="26"/>
      <c r="AH257" s="26"/>
      <c r="AI257" s="26"/>
      <c r="AJ257" s="26"/>
      <c r="AK257" s="26"/>
    </row>
    <row r="258" spans="1:37" s="10" customFormat="1" ht="25" customHeight="1" x14ac:dyDescent="0.25">
      <c r="A258" s="11">
        <v>255</v>
      </c>
      <c r="B258" s="12" t="str">
        <f t="shared" si="15"/>
        <v>000-000</v>
      </c>
      <c r="C258" s="12"/>
      <c r="D258" s="12"/>
      <c r="E258" s="12"/>
      <c r="F258" s="12"/>
      <c r="G258" s="16"/>
      <c r="H258" s="16"/>
      <c r="I258" s="15"/>
      <c r="J258" s="16"/>
      <c r="K258" s="16"/>
      <c r="L258" s="17"/>
      <c r="M258" s="18"/>
      <c r="N258" s="18"/>
      <c r="O258" s="20"/>
      <c r="P258" s="21"/>
      <c r="Q258" s="21"/>
      <c r="R258" s="22"/>
      <c r="S258" s="21"/>
      <c r="T258" s="21"/>
      <c r="U258" s="22"/>
      <c r="V258" s="23"/>
      <c r="W258" s="23"/>
      <c r="X258" s="24"/>
      <c r="Y258" s="25">
        <f t="shared" si="13"/>
        <v>0</v>
      </c>
      <c r="Z258" s="25">
        <f t="shared" si="14"/>
        <v>0</v>
      </c>
      <c r="AA258" s="26"/>
      <c r="AB258" s="26"/>
      <c r="AC258" s="26"/>
      <c r="AD258" s="26"/>
      <c r="AE258" s="27"/>
      <c r="AF258" s="26"/>
      <c r="AG258" s="26"/>
      <c r="AH258" s="26"/>
      <c r="AI258" s="26"/>
      <c r="AJ258" s="26"/>
      <c r="AK258" s="26"/>
    </row>
    <row r="259" spans="1:37" s="10" customFormat="1" ht="25" customHeight="1" x14ac:dyDescent="0.25">
      <c r="A259" s="11">
        <v>256</v>
      </c>
      <c r="B259" s="12" t="str">
        <f t="shared" si="15"/>
        <v>000-000</v>
      </c>
      <c r="C259" s="12"/>
      <c r="D259" s="12"/>
      <c r="E259" s="12"/>
      <c r="F259" s="12"/>
      <c r="G259" s="16"/>
      <c r="H259" s="16"/>
      <c r="I259" s="15"/>
      <c r="J259" s="16"/>
      <c r="K259" s="16"/>
      <c r="L259" s="17"/>
      <c r="M259" s="18"/>
      <c r="N259" s="18"/>
      <c r="O259" s="20"/>
      <c r="P259" s="21"/>
      <c r="Q259" s="21"/>
      <c r="R259" s="22"/>
      <c r="S259" s="21"/>
      <c r="T259" s="21"/>
      <c r="U259" s="22"/>
      <c r="V259" s="23"/>
      <c r="W259" s="23"/>
      <c r="X259" s="24"/>
      <c r="Y259" s="25">
        <f t="shared" si="13"/>
        <v>0</v>
      </c>
      <c r="Z259" s="25">
        <f t="shared" si="14"/>
        <v>0</v>
      </c>
      <c r="AA259" s="26"/>
      <c r="AB259" s="26"/>
      <c r="AC259" s="26"/>
      <c r="AD259" s="26"/>
      <c r="AE259" s="27"/>
      <c r="AF259" s="26"/>
      <c r="AG259" s="26"/>
      <c r="AH259" s="26"/>
      <c r="AI259" s="26"/>
      <c r="AJ259" s="26"/>
      <c r="AK259" s="26"/>
    </row>
    <row r="260" spans="1:37" s="10" customFormat="1" ht="25" customHeight="1" x14ac:dyDescent="0.25">
      <c r="A260" s="11">
        <v>257</v>
      </c>
      <c r="B260" s="12" t="str">
        <f t="shared" si="15"/>
        <v>000-000</v>
      </c>
      <c r="C260" s="12"/>
      <c r="D260" s="12"/>
      <c r="E260" s="12"/>
      <c r="F260" s="12"/>
      <c r="G260" s="16"/>
      <c r="H260" s="16"/>
      <c r="I260" s="15"/>
      <c r="J260" s="16"/>
      <c r="K260" s="16"/>
      <c r="L260" s="17"/>
      <c r="M260" s="18"/>
      <c r="N260" s="18"/>
      <c r="O260" s="20"/>
      <c r="P260" s="21"/>
      <c r="Q260" s="21"/>
      <c r="R260" s="22"/>
      <c r="S260" s="21"/>
      <c r="T260" s="21"/>
      <c r="U260" s="22"/>
      <c r="V260" s="23"/>
      <c r="W260" s="23"/>
      <c r="X260" s="24"/>
      <c r="Y260" s="25">
        <f t="shared" ref="Y260:Y323" si="16">ROUND(I260-U260-X260,2)</f>
        <v>0</v>
      </c>
      <c r="Z260" s="25">
        <f t="shared" ref="Z260:Z323" si="17">ROUND(L260+O260-R260,2)</f>
        <v>0</v>
      </c>
      <c r="AA260" s="26"/>
      <c r="AB260" s="26"/>
      <c r="AC260" s="26"/>
      <c r="AD260" s="26"/>
      <c r="AE260" s="27"/>
      <c r="AF260" s="26"/>
      <c r="AG260" s="26"/>
      <c r="AH260" s="26"/>
      <c r="AI260" s="26"/>
      <c r="AJ260" s="26"/>
      <c r="AK260" s="26"/>
    </row>
    <row r="261" spans="1:37" s="10" customFormat="1" ht="25" customHeight="1" x14ac:dyDescent="0.25">
      <c r="A261" s="11">
        <v>258</v>
      </c>
      <c r="B261" s="12" t="str">
        <f t="shared" si="15"/>
        <v>000-000</v>
      </c>
      <c r="C261" s="12"/>
      <c r="D261" s="12"/>
      <c r="E261" s="12"/>
      <c r="F261" s="12"/>
      <c r="G261" s="16"/>
      <c r="H261" s="16"/>
      <c r="I261" s="15"/>
      <c r="J261" s="16"/>
      <c r="K261" s="16"/>
      <c r="L261" s="17"/>
      <c r="M261" s="18"/>
      <c r="N261" s="19"/>
      <c r="O261" s="20"/>
      <c r="P261" s="21"/>
      <c r="Q261" s="21"/>
      <c r="R261" s="22"/>
      <c r="S261" s="21"/>
      <c r="T261" s="21"/>
      <c r="U261" s="22"/>
      <c r="V261" s="23"/>
      <c r="W261" s="23"/>
      <c r="X261" s="24"/>
      <c r="Y261" s="25">
        <f t="shared" si="16"/>
        <v>0</v>
      </c>
      <c r="Z261" s="25">
        <f t="shared" si="17"/>
        <v>0</v>
      </c>
      <c r="AA261" s="26"/>
      <c r="AB261" s="26"/>
      <c r="AC261" s="26"/>
      <c r="AD261" s="26"/>
      <c r="AE261" s="27"/>
      <c r="AF261" s="26"/>
      <c r="AG261" s="26"/>
      <c r="AH261" s="26"/>
      <c r="AI261" s="26"/>
      <c r="AJ261" s="26"/>
      <c r="AK261" s="26"/>
    </row>
    <row r="262" spans="1:37" s="10" customFormat="1" ht="25" customHeight="1" x14ac:dyDescent="0.25">
      <c r="A262" s="11">
        <v>259</v>
      </c>
      <c r="B262" s="12" t="str">
        <f t="shared" si="15"/>
        <v>000-000</v>
      </c>
      <c r="C262" s="12"/>
      <c r="D262" s="12"/>
      <c r="E262" s="12"/>
      <c r="F262" s="12"/>
      <c r="G262" s="16"/>
      <c r="H262" s="16"/>
      <c r="I262" s="15"/>
      <c r="J262" s="16"/>
      <c r="K262" s="16"/>
      <c r="L262" s="17"/>
      <c r="M262" s="18"/>
      <c r="N262" s="19"/>
      <c r="O262" s="20"/>
      <c r="P262" s="21"/>
      <c r="Q262" s="21"/>
      <c r="R262" s="22"/>
      <c r="S262" s="21"/>
      <c r="T262" s="21"/>
      <c r="U262" s="22"/>
      <c r="V262" s="23"/>
      <c r="W262" s="23"/>
      <c r="X262" s="24"/>
      <c r="Y262" s="25">
        <f t="shared" si="16"/>
        <v>0</v>
      </c>
      <c r="Z262" s="25">
        <f t="shared" si="17"/>
        <v>0</v>
      </c>
      <c r="AA262" s="26"/>
      <c r="AB262" s="26"/>
      <c r="AC262" s="26"/>
      <c r="AD262" s="26"/>
      <c r="AE262" s="27"/>
      <c r="AF262" s="26"/>
      <c r="AG262" s="26"/>
      <c r="AH262" s="26"/>
      <c r="AI262" s="26"/>
      <c r="AJ262" s="26"/>
      <c r="AK262" s="26"/>
    </row>
    <row r="263" spans="1:37" s="10" customFormat="1" ht="25" customHeight="1" x14ac:dyDescent="0.25">
      <c r="A263" s="11">
        <v>260</v>
      </c>
      <c r="B263" s="12" t="str">
        <f t="shared" si="15"/>
        <v>000-000</v>
      </c>
      <c r="C263" s="12"/>
      <c r="D263" s="12"/>
      <c r="E263" s="12"/>
      <c r="F263" s="12"/>
      <c r="G263" s="16"/>
      <c r="H263" s="16"/>
      <c r="I263" s="15"/>
      <c r="J263" s="16"/>
      <c r="K263" s="16"/>
      <c r="L263" s="17"/>
      <c r="M263" s="18"/>
      <c r="N263" s="18"/>
      <c r="O263" s="20"/>
      <c r="P263" s="21"/>
      <c r="Q263" s="21"/>
      <c r="R263" s="22"/>
      <c r="S263" s="21"/>
      <c r="T263" s="21"/>
      <c r="U263" s="22"/>
      <c r="V263" s="23"/>
      <c r="W263" s="23"/>
      <c r="X263" s="24"/>
      <c r="Y263" s="25">
        <f t="shared" si="16"/>
        <v>0</v>
      </c>
      <c r="Z263" s="25">
        <f t="shared" si="17"/>
        <v>0</v>
      </c>
      <c r="AA263" s="26"/>
      <c r="AB263" s="26"/>
      <c r="AC263" s="26"/>
      <c r="AD263" s="26"/>
      <c r="AE263" s="27"/>
      <c r="AF263" s="26"/>
      <c r="AG263" s="26"/>
      <c r="AH263" s="26"/>
      <c r="AI263" s="26"/>
      <c r="AJ263" s="26"/>
      <c r="AK263" s="26"/>
    </row>
    <row r="264" spans="1:37" s="10" customFormat="1" ht="25" customHeight="1" x14ac:dyDescent="0.25">
      <c r="A264" s="11">
        <v>261</v>
      </c>
      <c r="B264" s="12" t="str">
        <f t="shared" si="15"/>
        <v>000-000</v>
      </c>
      <c r="C264" s="12"/>
      <c r="D264" s="12"/>
      <c r="E264" s="12"/>
      <c r="F264" s="12"/>
      <c r="G264" s="16"/>
      <c r="H264" s="16"/>
      <c r="I264" s="15"/>
      <c r="J264" s="16"/>
      <c r="K264" s="16"/>
      <c r="L264" s="17"/>
      <c r="M264" s="18"/>
      <c r="N264" s="18"/>
      <c r="O264" s="20"/>
      <c r="P264" s="21"/>
      <c r="Q264" s="21"/>
      <c r="R264" s="22"/>
      <c r="S264" s="21"/>
      <c r="T264" s="21"/>
      <c r="U264" s="22"/>
      <c r="V264" s="23"/>
      <c r="W264" s="23"/>
      <c r="X264" s="24"/>
      <c r="Y264" s="25">
        <f t="shared" si="16"/>
        <v>0</v>
      </c>
      <c r="Z264" s="25">
        <f t="shared" si="17"/>
        <v>0</v>
      </c>
      <c r="AA264" s="26"/>
      <c r="AB264" s="26"/>
      <c r="AC264" s="26"/>
      <c r="AD264" s="26"/>
      <c r="AE264" s="27"/>
      <c r="AF264" s="26"/>
      <c r="AG264" s="26"/>
      <c r="AH264" s="26"/>
      <c r="AI264" s="26"/>
      <c r="AJ264" s="26"/>
      <c r="AK264" s="26"/>
    </row>
    <row r="265" spans="1:37" s="10" customFormat="1" ht="25" customHeight="1" x14ac:dyDescent="0.25">
      <c r="A265" s="11">
        <v>262</v>
      </c>
      <c r="B265" s="12" t="str">
        <f t="shared" si="15"/>
        <v>000-000</v>
      </c>
      <c r="C265" s="12"/>
      <c r="D265" s="13"/>
      <c r="E265" s="12"/>
      <c r="F265" s="12"/>
      <c r="G265" s="14"/>
      <c r="H265" s="14"/>
      <c r="I265" s="15"/>
      <c r="J265" s="16"/>
      <c r="K265" s="16"/>
      <c r="L265" s="17"/>
      <c r="M265" s="18"/>
      <c r="N265" s="18"/>
      <c r="O265" s="20"/>
      <c r="P265" s="21"/>
      <c r="Q265" s="21"/>
      <c r="R265" s="22"/>
      <c r="S265" s="21"/>
      <c r="T265" s="21"/>
      <c r="U265" s="22"/>
      <c r="V265" s="23"/>
      <c r="W265" s="23"/>
      <c r="X265" s="24"/>
      <c r="Y265" s="25">
        <f t="shared" si="16"/>
        <v>0</v>
      </c>
      <c r="Z265" s="25">
        <f t="shared" si="17"/>
        <v>0</v>
      </c>
      <c r="AA265" s="26"/>
      <c r="AB265" s="26"/>
      <c r="AC265" s="26"/>
      <c r="AD265" s="26"/>
      <c r="AE265" s="27"/>
      <c r="AF265" s="26"/>
      <c r="AG265" s="26"/>
      <c r="AH265" s="26"/>
      <c r="AI265" s="26"/>
      <c r="AJ265" s="26"/>
      <c r="AK265" s="26"/>
    </row>
    <row r="266" spans="1:37" s="10" customFormat="1" ht="25" customHeight="1" x14ac:dyDescent="0.25">
      <c r="A266" s="11">
        <v>263</v>
      </c>
      <c r="B266" s="12" t="str">
        <f t="shared" si="15"/>
        <v>000-000</v>
      </c>
      <c r="C266" s="12"/>
      <c r="D266" s="12"/>
      <c r="E266" s="12"/>
      <c r="F266" s="12"/>
      <c r="G266" s="14"/>
      <c r="H266" s="14"/>
      <c r="I266" s="15"/>
      <c r="J266" s="16"/>
      <c r="K266" s="16"/>
      <c r="L266" s="17"/>
      <c r="M266" s="18"/>
      <c r="N266" s="18"/>
      <c r="O266" s="20"/>
      <c r="P266" s="21"/>
      <c r="Q266" s="21"/>
      <c r="R266" s="22"/>
      <c r="S266" s="21"/>
      <c r="T266" s="21"/>
      <c r="U266" s="22"/>
      <c r="V266" s="23"/>
      <c r="W266" s="23"/>
      <c r="X266" s="24"/>
      <c r="Y266" s="25">
        <f t="shared" si="16"/>
        <v>0</v>
      </c>
      <c r="Z266" s="25">
        <f t="shared" si="17"/>
        <v>0</v>
      </c>
      <c r="AA266" s="26"/>
      <c r="AB266" s="26"/>
      <c r="AC266" s="26"/>
      <c r="AD266" s="26"/>
      <c r="AE266" s="27"/>
      <c r="AF266" s="26"/>
      <c r="AG266" s="26"/>
      <c r="AH266" s="26"/>
      <c r="AI266" s="26"/>
      <c r="AJ266" s="26"/>
      <c r="AK266" s="26"/>
    </row>
    <row r="267" spans="1:37" s="10" customFormat="1" ht="25" customHeight="1" x14ac:dyDescent="0.25">
      <c r="A267" s="11">
        <v>264</v>
      </c>
      <c r="B267" s="12" t="str">
        <f t="shared" si="15"/>
        <v>000-000</v>
      </c>
      <c r="C267" s="12"/>
      <c r="D267" s="12"/>
      <c r="E267" s="12"/>
      <c r="F267" s="12"/>
      <c r="G267" s="14"/>
      <c r="H267" s="14"/>
      <c r="I267" s="15"/>
      <c r="J267" s="16"/>
      <c r="K267" s="16"/>
      <c r="L267" s="17"/>
      <c r="M267" s="18"/>
      <c r="N267" s="18"/>
      <c r="O267" s="20"/>
      <c r="P267" s="21"/>
      <c r="Q267" s="21"/>
      <c r="R267" s="22"/>
      <c r="S267" s="21"/>
      <c r="T267" s="21"/>
      <c r="U267" s="22"/>
      <c r="V267" s="23"/>
      <c r="W267" s="23"/>
      <c r="X267" s="24"/>
      <c r="Y267" s="25">
        <f t="shared" si="16"/>
        <v>0</v>
      </c>
      <c r="Z267" s="25">
        <f t="shared" si="17"/>
        <v>0</v>
      </c>
      <c r="AA267" s="26"/>
      <c r="AB267" s="26"/>
      <c r="AC267" s="26"/>
      <c r="AD267" s="26"/>
      <c r="AE267" s="27"/>
      <c r="AF267" s="26"/>
      <c r="AG267" s="26"/>
      <c r="AH267" s="26"/>
      <c r="AI267" s="26"/>
      <c r="AJ267" s="26"/>
      <c r="AK267" s="26"/>
    </row>
    <row r="268" spans="1:37" s="10" customFormat="1" ht="25" customHeight="1" x14ac:dyDescent="0.25">
      <c r="A268" s="11">
        <v>265</v>
      </c>
      <c r="B268" s="12" t="str">
        <f t="shared" si="15"/>
        <v>000-000</v>
      </c>
      <c r="C268" s="12"/>
      <c r="D268" s="12"/>
      <c r="E268" s="12"/>
      <c r="F268" s="12"/>
      <c r="G268" s="14"/>
      <c r="H268" s="14"/>
      <c r="I268" s="15"/>
      <c r="J268" s="16"/>
      <c r="K268" s="16"/>
      <c r="L268" s="17"/>
      <c r="M268" s="18"/>
      <c r="N268" s="18"/>
      <c r="O268" s="20"/>
      <c r="P268" s="21"/>
      <c r="Q268" s="21"/>
      <c r="R268" s="22"/>
      <c r="S268" s="21"/>
      <c r="T268" s="21"/>
      <c r="U268" s="22"/>
      <c r="V268" s="23"/>
      <c r="W268" s="23"/>
      <c r="X268" s="24"/>
      <c r="Y268" s="25">
        <f t="shared" si="16"/>
        <v>0</v>
      </c>
      <c r="Z268" s="25">
        <f t="shared" si="17"/>
        <v>0</v>
      </c>
      <c r="AA268" s="26"/>
      <c r="AB268" s="26"/>
      <c r="AC268" s="26"/>
      <c r="AD268" s="26"/>
      <c r="AE268" s="27"/>
      <c r="AF268" s="26"/>
      <c r="AG268" s="26"/>
      <c r="AH268" s="26"/>
      <c r="AI268" s="26"/>
      <c r="AJ268" s="26"/>
      <c r="AK268" s="26"/>
    </row>
    <row r="269" spans="1:37" s="10" customFormat="1" ht="25" customHeight="1" x14ac:dyDescent="0.25">
      <c r="A269" s="11">
        <v>266</v>
      </c>
      <c r="B269" s="12" t="str">
        <f t="shared" si="15"/>
        <v>000-000</v>
      </c>
      <c r="C269" s="12"/>
      <c r="D269" s="12"/>
      <c r="E269" s="12"/>
      <c r="F269" s="12"/>
      <c r="G269" s="16"/>
      <c r="H269" s="14"/>
      <c r="I269" s="15"/>
      <c r="J269" s="16"/>
      <c r="K269" s="16"/>
      <c r="L269" s="17"/>
      <c r="M269" s="18"/>
      <c r="N269" s="18"/>
      <c r="O269" s="20"/>
      <c r="P269" s="21"/>
      <c r="Q269" s="21"/>
      <c r="R269" s="22"/>
      <c r="S269" s="21"/>
      <c r="T269" s="21"/>
      <c r="U269" s="22"/>
      <c r="V269" s="23"/>
      <c r="W269" s="23"/>
      <c r="X269" s="24"/>
      <c r="Y269" s="25">
        <f t="shared" si="16"/>
        <v>0</v>
      </c>
      <c r="Z269" s="25">
        <f t="shared" si="17"/>
        <v>0</v>
      </c>
      <c r="AA269" s="26"/>
      <c r="AB269" s="26"/>
      <c r="AC269" s="26"/>
      <c r="AD269" s="26"/>
      <c r="AE269" s="27"/>
      <c r="AF269" s="26"/>
      <c r="AG269" s="26"/>
      <c r="AH269" s="26"/>
      <c r="AI269" s="26"/>
      <c r="AJ269" s="26"/>
      <c r="AK269" s="26"/>
    </row>
    <row r="270" spans="1:37" s="10" customFormat="1" ht="25" customHeight="1" x14ac:dyDescent="0.25">
      <c r="A270" s="11">
        <v>267</v>
      </c>
      <c r="B270" s="12" t="str">
        <f t="shared" si="15"/>
        <v>000-000</v>
      </c>
      <c r="C270" s="12"/>
      <c r="D270" s="12"/>
      <c r="E270" s="12"/>
      <c r="F270" s="12"/>
      <c r="G270" s="16"/>
      <c r="H270" s="16"/>
      <c r="I270" s="15"/>
      <c r="J270" s="16"/>
      <c r="K270" s="16"/>
      <c r="L270" s="17"/>
      <c r="M270" s="18"/>
      <c r="N270" s="18"/>
      <c r="O270" s="20"/>
      <c r="P270" s="21"/>
      <c r="Q270" s="21"/>
      <c r="R270" s="22"/>
      <c r="S270" s="21"/>
      <c r="T270" s="21"/>
      <c r="U270" s="22"/>
      <c r="V270" s="23"/>
      <c r="W270" s="23"/>
      <c r="X270" s="24"/>
      <c r="Y270" s="25">
        <f t="shared" si="16"/>
        <v>0</v>
      </c>
      <c r="Z270" s="25">
        <f t="shared" si="17"/>
        <v>0</v>
      </c>
      <c r="AA270" s="26"/>
      <c r="AB270" s="26"/>
      <c r="AC270" s="26"/>
      <c r="AD270" s="26"/>
      <c r="AE270" s="27"/>
      <c r="AF270" s="26"/>
      <c r="AG270" s="26"/>
      <c r="AH270" s="26"/>
      <c r="AI270" s="26"/>
      <c r="AJ270" s="26"/>
      <c r="AK270" s="26"/>
    </row>
    <row r="271" spans="1:37" s="10" customFormat="1" ht="25" customHeight="1" x14ac:dyDescent="0.25">
      <c r="A271" s="11">
        <v>268</v>
      </c>
      <c r="B271" s="12" t="str">
        <f t="shared" si="15"/>
        <v>000-000</v>
      </c>
      <c r="C271" s="12"/>
      <c r="D271" s="12"/>
      <c r="E271" s="12"/>
      <c r="F271" s="12"/>
      <c r="G271" s="16"/>
      <c r="H271" s="16"/>
      <c r="I271" s="15"/>
      <c r="J271" s="16"/>
      <c r="K271" s="16"/>
      <c r="L271" s="17"/>
      <c r="M271" s="18"/>
      <c r="N271" s="18"/>
      <c r="O271" s="20"/>
      <c r="P271" s="21"/>
      <c r="Q271" s="21"/>
      <c r="R271" s="22"/>
      <c r="S271" s="21"/>
      <c r="T271" s="21"/>
      <c r="U271" s="22"/>
      <c r="V271" s="23"/>
      <c r="W271" s="23"/>
      <c r="X271" s="24"/>
      <c r="Y271" s="25">
        <f t="shared" si="16"/>
        <v>0</v>
      </c>
      <c r="Z271" s="25">
        <f t="shared" si="17"/>
        <v>0</v>
      </c>
      <c r="AA271" s="26"/>
      <c r="AB271" s="26"/>
      <c r="AC271" s="26"/>
      <c r="AD271" s="26"/>
      <c r="AE271" s="27"/>
      <c r="AF271" s="26"/>
      <c r="AG271" s="26"/>
      <c r="AH271" s="26"/>
      <c r="AI271" s="26"/>
      <c r="AJ271" s="26"/>
      <c r="AK271" s="26"/>
    </row>
    <row r="272" spans="1:37" s="10" customFormat="1" ht="25" customHeight="1" x14ac:dyDescent="0.25">
      <c r="A272" s="11">
        <v>269</v>
      </c>
      <c r="B272" s="12" t="str">
        <f t="shared" si="15"/>
        <v>000-000</v>
      </c>
      <c r="C272" s="12"/>
      <c r="D272" s="12"/>
      <c r="E272" s="12"/>
      <c r="F272" s="12"/>
      <c r="G272" s="16"/>
      <c r="H272" s="16"/>
      <c r="I272" s="15"/>
      <c r="J272" s="16"/>
      <c r="K272" s="16"/>
      <c r="L272" s="17"/>
      <c r="M272" s="18"/>
      <c r="N272" s="19"/>
      <c r="O272" s="20"/>
      <c r="P272" s="21"/>
      <c r="Q272" s="21"/>
      <c r="R272" s="22"/>
      <c r="S272" s="21"/>
      <c r="T272" s="21"/>
      <c r="U272" s="22"/>
      <c r="V272" s="23"/>
      <c r="W272" s="23"/>
      <c r="X272" s="24"/>
      <c r="Y272" s="25">
        <f t="shared" si="16"/>
        <v>0</v>
      </c>
      <c r="Z272" s="25">
        <f t="shared" si="17"/>
        <v>0</v>
      </c>
      <c r="AA272" s="26"/>
      <c r="AB272" s="26"/>
      <c r="AC272" s="26"/>
      <c r="AD272" s="26"/>
      <c r="AE272" s="27"/>
      <c r="AF272" s="26"/>
      <c r="AG272" s="26"/>
      <c r="AH272" s="26"/>
      <c r="AI272" s="26"/>
      <c r="AJ272" s="26"/>
      <c r="AK272" s="26"/>
    </row>
    <row r="273" spans="1:37" s="10" customFormat="1" ht="25" customHeight="1" x14ac:dyDescent="0.25">
      <c r="A273" s="11">
        <v>270</v>
      </c>
      <c r="B273" s="12" t="str">
        <f t="shared" si="15"/>
        <v>000-000</v>
      </c>
      <c r="C273" s="12"/>
      <c r="D273" s="12"/>
      <c r="E273" s="12"/>
      <c r="F273" s="12"/>
      <c r="G273" s="16"/>
      <c r="H273" s="16"/>
      <c r="I273" s="15"/>
      <c r="J273" s="16"/>
      <c r="K273" s="16"/>
      <c r="L273" s="17"/>
      <c r="M273" s="18"/>
      <c r="N273" s="19"/>
      <c r="O273" s="20"/>
      <c r="P273" s="21"/>
      <c r="Q273" s="21"/>
      <c r="R273" s="22"/>
      <c r="S273" s="21"/>
      <c r="T273" s="21"/>
      <c r="U273" s="22"/>
      <c r="V273" s="23"/>
      <c r="W273" s="23"/>
      <c r="X273" s="24"/>
      <c r="Y273" s="25">
        <f t="shared" si="16"/>
        <v>0</v>
      </c>
      <c r="Z273" s="25">
        <f t="shared" si="17"/>
        <v>0</v>
      </c>
      <c r="AA273" s="26"/>
      <c r="AB273" s="26"/>
      <c r="AC273" s="26"/>
      <c r="AD273" s="26"/>
      <c r="AE273" s="27"/>
      <c r="AF273" s="26"/>
      <c r="AG273" s="26"/>
      <c r="AH273" s="26"/>
      <c r="AI273" s="26"/>
      <c r="AJ273" s="26"/>
      <c r="AK273" s="26"/>
    </row>
    <row r="274" spans="1:37" s="10" customFormat="1" ht="25" customHeight="1" x14ac:dyDescent="0.25">
      <c r="A274" s="11">
        <v>271</v>
      </c>
      <c r="B274" s="12" t="str">
        <f t="shared" si="15"/>
        <v>000-000</v>
      </c>
      <c r="C274" s="12"/>
      <c r="D274" s="12"/>
      <c r="E274" s="12"/>
      <c r="F274" s="12"/>
      <c r="G274" s="16"/>
      <c r="H274" s="16"/>
      <c r="I274" s="15"/>
      <c r="J274" s="16"/>
      <c r="K274" s="16"/>
      <c r="L274" s="17"/>
      <c r="M274" s="18"/>
      <c r="N274" s="18"/>
      <c r="O274" s="20"/>
      <c r="P274" s="21"/>
      <c r="Q274" s="21"/>
      <c r="R274" s="22"/>
      <c r="S274" s="21"/>
      <c r="T274" s="21"/>
      <c r="U274" s="22"/>
      <c r="V274" s="23"/>
      <c r="W274" s="23"/>
      <c r="X274" s="24"/>
      <c r="Y274" s="25">
        <f t="shared" si="16"/>
        <v>0</v>
      </c>
      <c r="Z274" s="25">
        <f t="shared" si="17"/>
        <v>0</v>
      </c>
      <c r="AA274" s="26"/>
      <c r="AB274" s="26"/>
      <c r="AC274" s="26"/>
      <c r="AD274" s="26"/>
      <c r="AE274" s="27"/>
      <c r="AF274" s="26"/>
      <c r="AG274" s="26"/>
      <c r="AH274" s="26"/>
      <c r="AI274" s="26"/>
      <c r="AJ274" s="26"/>
      <c r="AK274" s="26"/>
    </row>
    <row r="275" spans="1:37" s="10" customFormat="1" ht="25" customHeight="1" x14ac:dyDescent="0.25">
      <c r="A275" s="11">
        <v>272</v>
      </c>
      <c r="B275" s="12" t="str">
        <f t="shared" si="15"/>
        <v>000-000</v>
      </c>
      <c r="C275" s="12"/>
      <c r="D275" s="12"/>
      <c r="E275" s="12"/>
      <c r="F275" s="12"/>
      <c r="G275" s="16"/>
      <c r="H275" s="16"/>
      <c r="I275" s="15"/>
      <c r="J275" s="16"/>
      <c r="K275" s="16"/>
      <c r="L275" s="17"/>
      <c r="M275" s="18"/>
      <c r="N275" s="18"/>
      <c r="O275" s="20"/>
      <c r="P275" s="21"/>
      <c r="Q275" s="21"/>
      <c r="R275" s="22"/>
      <c r="S275" s="21"/>
      <c r="T275" s="21"/>
      <c r="U275" s="22"/>
      <c r="V275" s="23"/>
      <c r="W275" s="23"/>
      <c r="X275" s="24"/>
      <c r="Y275" s="25">
        <f t="shared" si="16"/>
        <v>0</v>
      </c>
      <c r="Z275" s="25">
        <f t="shared" si="17"/>
        <v>0</v>
      </c>
      <c r="AA275" s="26"/>
      <c r="AB275" s="26"/>
      <c r="AC275" s="26"/>
      <c r="AD275" s="26"/>
      <c r="AE275" s="27"/>
      <c r="AF275" s="26"/>
      <c r="AG275" s="26"/>
      <c r="AH275" s="26"/>
      <c r="AI275" s="26"/>
      <c r="AJ275" s="26"/>
      <c r="AK275" s="26"/>
    </row>
    <row r="276" spans="1:37" s="10" customFormat="1" ht="25" customHeight="1" x14ac:dyDescent="0.25">
      <c r="A276" s="11">
        <v>273</v>
      </c>
      <c r="B276" s="12" t="str">
        <f t="shared" si="15"/>
        <v>000-000</v>
      </c>
      <c r="C276" s="12"/>
      <c r="D276" s="12"/>
      <c r="E276" s="12"/>
      <c r="F276" s="12"/>
      <c r="G276" s="16"/>
      <c r="H276" s="16"/>
      <c r="I276" s="15"/>
      <c r="J276" s="16"/>
      <c r="K276" s="16"/>
      <c r="L276" s="17"/>
      <c r="M276" s="18"/>
      <c r="N276" s="18"/>
      <c r="O276" s="20"/>
      <c r="P276" s="21"/>
      <c r="Q276" s="21"/>
      <c r="R276" s="22"/>
      <c r="S276" s="21"/>
      <c r="T276" s="21"/>
      <c r="U276" s="22"/>
      <c r="V276" s="23"/>
      <c r="W276" s="23"/>
      <c r="X276" s="24"/>
      <c r="Y276" s="25">
        <f t="shared" si="16"/>
        <v>0</v>
      </c>
      <c r="Z276" s="25">
        <f t="shared" si="17"/>
        <v>0</v>
      </c>
      <c r="AA276" s="26"/>
      <c r="AB276" s="26"/>
      <c r="AC276" s="26"/>
      <c r="AD276" s="26"/>
      <c r="AE276" s="27"/>
      <c r="AF276" s="26"/>
      <c r="AG276" s="26"/>
      <c r="AH276" s="26"/>
      <c r="AI276" s="26"/>
      <c r="AJ276" s="26"/>
      <c r="AK276" s="26"/>
    </row>
    <row r="277" spans="1:37" s="10" customFormat="1" ht="25" customHeight="1" x14ac:dyDescent="0.25">
      <c r="A277" s="11">
        <v>274</v>
      </c>
      <c r="B277" s="12" t="str">
        <f t="shared" si="15"/>
        <v>000-000</v>
      </c>
      <c r="C277" s="12"/>
      <c r="D277" s="12"/>
      <c r="E277" s="12"/>
      <c r="F277" s="12"/>
      <c r="G277" s="16"/>
      <c r="H277" s="16"/>
      <c r="I277" s="15"/>
      <c r="J277" s="16"/>
      <c r="K277" s="16"/>
      <c r="L277" s="17"/>
      <c r="M277" s="18"/>
      <c r="N277" s="18"/>
      <c r="O277" s="20"/>
      <c r="P277" s="21"/>
      <c r="Q277" s="21"/>
      <c r="R277" s="22"/>
      <c r="S277" s="21"/>
      <c r="T277" s="21"/>
      <c r="U277" s="22"/>
      <c r="V277" s="23"/>
      <c r="W277" s="23"/>
      <c r="X277" s="24"/>
      <c r="Y277" s="25">
        <f t="shared" si="16"/>
        <v>0</v>
      </c>
      <c r="Z277" s="25">
        <f t="shared" si="17"/>
        <v>0</v>
      </c>
      <c r="AA277" s="26"/>
      <c r="AB277" s="26"/>
      <c r="AC277" s="26"/>
      <c r="AD277" s="26"/>
      <c r="AE277" s="27"/>
      <c r="AF277" s="26"/>
      <c r="AG277" s="26"/>
      <c r="AH277" s="26"/>
      <c r="AI277" s="26"/>
      <c r="AJ277" s="26"/>
      <c r="AK277" s="26"/>
    </row>
    <row r="278" spans="1:37" s="10" customFormat="1" ht="25" customHeight="1" x14ac:dyDescent="0.25">
      <c r="A278" s="11">
        <v>275</v>
      </c>
      <c r="B278" s="12" t="str">
        <f t="shared" si="15"/>
        <v>000-000</v>
      </c>
      <c r="C278" s="12"/>
      <c r="D278" s="12"/>
      <c r="E278" s="12"/>
      <c r="F278" s="12"/>
      <c r="G278" s="16"/>
      <c r="H278" s="16"/>
      <c r="I278" s="15"/>
      <c r="J278" s="16"/>
      <c r="K278" s="16"/>
      <c r="L278" s="17"/>
      <c r="M278" s="18"/>
      <c r="N278" s="18"/>
      <c r="O278" s="20"/>
      <c r="P278" s="21"/>
      <c r="Q278" s="21"/>
      <c r="R278" s="22"/>
      <c r="S278" s="21"/>
      <c r="T278" s="21"/>
      <c r="U278" s="22"/>
      <c r="V278" s="23"/>
      <c r="W278" s="23"/>
      <c r="X278" s="24"/>
      <c r="Y278" s="25">
        <f t="shared" si="16"/>
        <v>0</v>
      </c>
      <c r="Z278" s="25">
        <f t="shared" si="17"/>
        <v>0</v>
      </c>
      <c r="AA278" s="26"/>
      <c r="AB278" s="26"/>
      <c r="AC278" s="26"/>
      <c r="AD278" s="26"/>
      <c r="AE278" s="27"/>
      <c r="AF278" s="26"/>
      <c r="AG278" s="26"/>
      <c r="AH278" s="26"/>
      <c r="AI278" s="26"/>
      <c r="AJ278" s="26"/>
      <c r="AK278" s="26"/>
    </row>
    <row r="279" spans="1:37" s="10" customFormat="1" ht="25" customHeight="1" x14ac:dyDescent="0.25">
      <c r="A279" s="11">
        <v>276</v>
      </c>
      <c r="B279" s="12" t="str">
        <f t="shared" si="15"/>
        <v>000-000</v>
      </c>
      <c r="C279" s="12"/>
      <c r="D279" s="12"/>
      <c r="E279" s="12"/>
      <c r="F279" s="12"/>
      <c r="G279" s="16"/>
      <c r="H279" s="16"/>
      <c r="I279" s="15"/>
      <c r="J279" s="16"/>
      <c r="K279" s="16"/>
      <c r="L279" s="17"/>
      <c r="M279" s="18"/>
      <c r="N279" s="18"/>
      <c r="O279" s="20"/>
      <c r="P279" s="21"/>
      <c r="Q279" s="21"/>
      <c r="R279" s="22"/>
      <c r="S279" s="21"/>
      <c r="T279" s="21"/>
      <c r="U279" s="22"/>
      <c r="V279" s="23"/>
      <c r="W279" s="23"/>
      <c r="X279" s="24"/>
      <c r="Y279" s="25">
        <f t="shared" si="16"/>
        <v>0</v>
      </c>
      <c r="Z279" s="25">
        <f t="shared" si="17"/>
        <v>0</v>
      </c>
      <c r="AA279" s="26"/>
      <c r="AB279" s="26"/>
      <c r="AC279" s="26"/>
      <c r="AD279" s="26"/>
      <c r="AE279" s="27"/>
      <c r="AF279" s="26"/>
      <c r="AG279" s="26"/>
      <c r="AH279" s="26"/>
      <c r="AI279" s="26"/>
      <c r="AJ279" s="26"/>
      <c r="AK279" s="26"/>
    </row>
    <row r="280" spans="1:37" s="10" customFormat="1" ht="25" customHeight="1" x14ac:dyDescent="0.25">
      <c r="A280" s="11">
        <v>277</v>
      </c>
      <c r="B280" s="12" t="str">
        <f t="shared" si="15"/>
        <v>000-000</v>
      </c>
      <c r="C280" s="12"/>
      <c r="D280" s="12"/>
      <c r="E280" s="12"/>
      <c r="F280" s="12"/>
      <c r="G280" s="16"/>
      <c r="H280" s="16"/>
      <c r="I280" s="15"/>
      <c r="J280" s="16"/>
      <c r="K280" s="16"/>
      <c r="L280" s="17"/>
      <c r="M280" s="18"/>
      <c r="N280" s="18"/>
      <c r="O280" s="20"/>
      <c r="P280" s="21"/>
      <c r="Q280" s="21"/>
      <c r="R280" s="22"/>
      <c r="S280" s="21"/>
      <c r="T280" s="21"/>
      <c r="U280" s="22"/>
      <c r="V280" s="23"/>
      <c r="W280" s="23"/>
      <c r="X280" s="24"/>
      <c r="Y280" s="25">
        <f t="shared" si="16"/>
        <v>0</v>
      </c>
      <c r="Z280" s="25">
        <f t="shared" si="17"/>
        <v>0</v>
      </c>
      <c r="AA280" s="26"/>
      <c r="AB280" s="26"/>
      <c r="AC280" s="26"/>
      <c r="AD280" s="26"/>
      <c r="AE280" s="27"/>
      <c r="AF280" s="26"/>
      <c r="AG280" s="26"/>
      <c r="AH280" s="26"/>
      <c r="AI280" s="26"/>
      <c r="AJ280" s="26"/>
      <c r="AK280" s="26"/>
    </row>
    <row r="281" spans="1:37" s="10" customFormat="1" ht="25" customHeight="1" x14ac:dyDescent="0.25">
      <c r="A281" s="11">
        <v>278</v>
      </c>
      <c r="B281" s="12" t="str">
        <f t="shared" si="15"/>
        <v>000-000</v>
      </c>
      <c r="C281" s="12"/>
      <c r="D281" s="12"/>
      <c r="E281" s="12"/>
      <c r="F281" s="12"/>
      <c r="G281" s="16"/>
      <c r="H281" s="16"/>
      <c r="I281" s="15"/>
      <c r="J281" s="16"/>
      <c r="K281" s="16"/>
      <c r="L281" s="17"/>
      <c r="M281" s="18"/>
      <c r="N281" s="18"/>
      <c r="O281" s="20"/>
      <c r="P281" s="21"/>
      <c r="Q281" s="21"/>
      <c r="R281" s="22"/>
      <c r="S281" s="21"/>
      <c r="T281" s="21"/>
      <c r="U281" s="22"/>
      <c r="V281" s="23"/>
      <c r="W281" s="23"/>
      <c r="X281" s="24"/>
      <c r="Y281" s="25">
        <f t="shared" si="16"/>
        <v>0</v>
      </c>
      <c r="Z281" s="25">
        <f t="shared" si="17"/>
        <v>0</v>
      </c>
      <c r="AA281" s="26"/>
      <c r="AB281" s="26"/>
      <c r="AC281" s="26"/>
      <c r="AD281" s="26"/>
      <c r="AE281" s="27"/>
      <c r="AF281" s="26"/>
      <c r="AG281" s="26"/>
      <c r="AH281" s="26"/>
      <c r="AI281" s="26"/>
      <c r="AJ281" s="26"/>
      <c r="AK281" s="26"/>
    </row>
    <row r="282" spans="1:37" s="10" customFormat="1" ht="25" customHeight="1" x14ac:dyDescent="0.25">
      <c r="A282" s="11">
        <v>279</v>
      </c>
      <c r="B282" s="12" t="str">
        <f t="shared" si="15"/>
        <v>000-000</v>
      </c>
      <c r="C282" s="12"/>
      <c r="D282" s="12"/>
      <c r="E282" s="12"/>
      <c r="F282" s="12"/>
      <c r="G282" s="16"/>
      <c r="H282" s="16"/>
      <c r="I282" s="15"/>
      <c r="J282" s="16"/>
      <c r="K282" s="16"/>
      <c r="L282" s="17"/>
      <c r="M282" s="18"/>
      <c r="N282" s="18"/>
      <c r="O282" s="20"/>
      <c r="P282" s="21"/>
      <c r="Q282" s="21"/>
      <c r="R282" s="22"/>
      <c r="S282" s="21"/>
      <c r="T282" s="21"/>
      <c r="U282" s="22"/>
      <c r="V282" s="23"/>
      <c r="W282" s="23"/>
      <c r="X282" s="24"/>
      <c r="Y282" s="25">
        <f t="shared" si="16"/>
        <v>0</v>
      </c>
      <c r="Z282" s="25">
        <f t="shared" si="17"/>
        <v>0</v>
      </c>
      <c r="AA282" s="26"/>
      <c r="AB282" s="26"/>
      <c r="AC282" s="26"/>
      <c r="AD282" s="26"/>
      <c r="AE282" s="27"/>
      <c r="AF282" s="26"/>
      <c r="AG282" s="26"/>
      <c r="AH282" s="26"/>
      <c r="AI282" s="26"/>
      <c r="AJ282" s="26"/>
      <c r="AK282" s="26"/>
    </row>
    <row r="283" spans="1:37" s="10" customFormat="1" ht="25" customHeight="1" x14ac:dyDescent="0.25">
      <c r="A283" s="11">
        <v>280</v>
      </c>
      <c r="B283" s="12" t="str">
        <f t="shared" si="15"/>
        <v>000-000</v>
      </c>
      <c r="C283" s="12"/>
      <c r="D283" s="12"/>
      <c r="E283" s="12"/>
      <c r="F283" s="12"/>
      <c r="G283" s="16"/>
      <c r="H283" s="16"/>
      <c r="I283" s="15"/>
      <c r="J283" s="16"/>
      <c r="K283" s="16"/>
      <c r="L283" s="17"/>
      <c r="M283" s="18"/>
      <c r="N283" s="19"/>
      <c r="O283" s="20"/>
      <c r="P283" s="21"/>
      <c r="Q283" s="21"/>
      <c r="R283" s="22"/>
      <c r="S283" s="21"/>
      <c r="T283" s="21"/>
      <c r="U283" s="22"/>
      <c r="V283" s="23"/>
      <c r="W283" s="23"/>
      <c r="X283" s="24"/>
      <c r="Y283" s="25">
        <f t="shared" si="16"/>
        <v>0</v>
      </c>
      <c r="Z283" s="25">
        <f t="shared" si="17"/>
        <v>0</v>
      </c>
      <c r="AA283" s="26"/>
      <c r="AB283" s="26"/>
      <c r="AC283" s="26"/>
      <c r="AD283" s="26"/>
      <c r="AE283" s="27"/>
      <c r="AF283" s="26"/>
      <c r="AG283" s="26"/>
      <c r="AH283" s="26"/>
      <c r="AI283" s="26"/>
      <c r="AJ283" s="26"/>
      <c r="AK283" s="26"/>
    </row>
    <row r="284" spans="1:37" s="10" customFormat="1" ht="25" customHeight="1" x14ac:dyDescent="0.25">
      <c r="A284" s="11">
        <v>281</v>
      </c>
      <c r="B284" s="12" t="str">
        <f t="shared" si="15"/>
        <v>000-000</v>
      </c>
      <c r="C284" s="12"/>
      <c r="D284" s="12"/>
      <c r="E284" s="12"/>
      <c r="F284" s="12"/>
      <c r="G284" s="16"/>
      <c r="H284" s="16"/>
      <c r="I284" s="15"/>
      <c r="J284" s="16"/>
      <c r="K284" s="16"/>
      <c r="L284" s="17"/>
      <c r="M284" s="18"/>
      <c r="N284" s="19"/>
      <c r="O284" s="20"/>
      <c r="P284" s="21"/>
      <c r="Q284" s="21"/>
      <c r="R284" s="22"/>
      <c r="S284" s="21"/>
      <c r="T284" s="21"/>
      <c r="U284" s="22"/>
      <c r="V284" s="23"/>
      <c r="W284" s="23"/>
      <c r="X284" s="24"/>
      <c r="Y284" s="25">
        <f t="shared" si="16"/>
        <v>0</v>
      </c>
      <c r="Z284" s="25">
        <f t="shared" si="17"/>
        <v>0</v>
      </c>
      <c r="AA284" s="26"/>
      <c r="AB284" s="26"/>
      <c r="AC284" s="26"/>
      <c r="AD284" s="26"/>
      <c r="AE284" s="27"/>
      <c r="AF284" s="26"/>
      <c r="AG284" s="26"/>
      <c r="AH284" s="26"/>
      <c r="AI284" s="26"/>
      <c r="AJ284" s="26"/>
      <c r="AK284" s="26"/>
    </row>
    <row r="285" spans="1:37" s="10" customFormat="1" ht="25" customHeight="1" x14ac:dyDescent="0.25">
      <c r="A285" s="11">
        <v>282</v>
      </c>
      <c r="B285" s="12" t="str">
        <f t="shared" si="15"/>
        <v>000-000</v>
      </c>
      <c r="C285" s="12"/>
      <c r="D285" s="12"/>
      <c r="E285" s="12"/>
      <c r="F285" s="12"/>
      <c r="G285" s="16"/>
      <c r="H285" s="16"/>
      <c r="I285" s="15"/>
      <c r="J285" s="16"/>
      <c r="K285" s="16"/>
      <c r="L285" s="17"/>
      <c r="M285" s="18"/>
      <c r="N285" s="18"/>
      <c r="O285" s="20"/>
      <c r="P285" s="21"/>
      <c r="Q285" s="21"/>
      <c r="R285" s="22"/>
      <c r="S285" s="21"/>
      <c r="T285" s="21"/>
      <c r="U285" s="22"/>
      <c r="V285" s="23"/>
      <c r="W285" s="23"/>
      <c r="X285" s="24"/>
      <c r="Y285" s="25">
        <f t="shared" si="16"/>
        <v>0</v>
      </c>
      <c r="Z285" s="25">
        <f t="shared" si="17"/>
        <v>0</v>
      </c>
      <c r="AA285" s="26"/>
      <c r="AB285" s="26"/>
      <c r="AC285" s="26"/>
      <c r="AD285" s="26"/>
      <c r="AE285" s="27"/>
      <c r="AF285" s="26"/>
      <c r="AG285" s="26"/>
      <c r="AH285" s="26"/>
      <c r="AI285" s="26"/>
      <c r="AJ285" s="26"/>
      <c r="AK285" s="26"/>
    </row>
    <row r="286" spans="1:37" s="10" customFormat="1" ht="25" customHeight="1" x14ac:dyDescent="0.25">
      <c r="A286" s="11">
        <v>283</v>
      </c>
      <c r="B286" s="12" t="str">
        <f t="shared" si="15"/>
        <v>000-000</v>
      </c>
      <c r="C286" s="12"/>
      <c r="D286" s="12"/>
      <c r="E286" s="12"/>
      <c r="F286" s="12"/>
      <c r="G286" s="16"/>
      <c r="H286" s="16"/>
      <c r="I286" s="15"/>
      <c r="J286" s="16"/>
      <c r="K286" s="16"/>
      <c r="L286" s="17"/>
      <c r="M286" s="18"/>
      <c r="N286" s="18"/>
      <c r="O286" s="20"/>
      <c r="P286" s="21"/>
      <c r="Q286" s="21"/>
      <c r="R286" s="22"/>
      <c r="S286" s="21"/>
      <c r="T286" s="21"/>
      <c r="U286" s="22"/>
      <c r="V286" s="23"/>
      <c r="W286" s="23"/>
      <c r="X286" s="24"/>
      <c r="Y286" s="25">
        <f t="shared" si="16"/>
        <v>0</v>
      </c>
      <c r="Z286" s="25">
        <f t="shared" si="17"/>
        <v>0</v>
      </c>
      <c r="AA286" s="26"/>
      <c r="AB286" s="26"/>
      <c r="AC286" s="26"/>
      <c r="AD286" s="26"/>
      <c r="AE286" s="27"/>
      <c r="AF286" s="26"/>
      <c r="AG286" s="26"/>
      <c r="AH286" s="26"/>
      <c r="AI286" s="26"/>
      <c r="AJ286" s="26"/>
      <c r="AK286" s="26"/>
    </row>
    <row r="287" spans="1:37" s="10" customFormat="1" ht="25" customHeight="1" x14ac:dyDescent="0.25">
      <c r="A287" s="11">
        <v>284</v>
      </c>
      <c r="B287" s="12" t="str">
        <f t="shared" si="15"/>
        <v>000-000</v>
      </c>
      <c r="C287" s="12"/>
      <c r="D287" s="12"/>
      <c r="E287" s="12"/>
      <c r="F287" s="12"/>
      <c r="G287" s="16"/>
      <c r="H287" s="16"/>
      <c r="I287" s="15"/>
      <c r="J287" s="16"/>
      <c r="K287" s="16"/>
      <c r="L287" s="17"/>
      <c r="M287" s="18"/>
      <c r="N287" s="18"/>
      <c r="O287" s="20"/>
      <c r="P287" s="21"/>
      <c r="Q287" s="21"/>
      <c r="R287" s="22"/>
      <c r="S287" s="21"/>
      <c r="T287" s="21"/>
      <c r="U287" s="22"/>
      <c r="V287" s="23"/>
      <c r="W287" s="23"/>
      <c r="X287" s="24"/>
      <c r="Y287" s="25">
        <f t="shared" si="16"/>
        <v>0</v>
      </c>
      <c r="Z287" s="25">
        <f t="shared" si="17"/>
        <v>0</v>
      </c>
      <c r="AA287" s="26"/>
      <c r="AB287" s="26"/>
      <c r="AC287" s="26"/>
      <c r="AD287" s="26"/>
      <c r="AE287" s="27"/>
      <c r="AF287" s="26"/>
      <c r="AG287" s="26"/>
      <c r="AH287" s="26"/>
      <c r="AI287" s="26"/>
      <c r="AJ287" s="26"/>
      <c r="AK287" s="26"/>
    </row>
    <row r="288" spans="1:37" s="10" customFormat="1" ht="25" customHeight="1" x14ac:dyDescent="0.25">
      <c r="A288" s="11">
        <v>285</v>
      </c>
      <c r="B288" s="12" t="str">
        <f t="shared" si="15"/>
        <v>000-000</v>
      </c>
      <c r="C288" s="12"/>
      <c r="D288" s="12"/>
      <c r="E288" s="12"/>
      <c r="F288" s="12"/>
      <c r="G288" s="16"/>
      <c r="H288" s="16"/>
      <c r="I288" s="15"/>
      <c r="J288" s="16"/>
      <c r="K288" s="16"/>
      <c r="L288" s="17"/>
      <c r="M288" s="18"/>
      <c r="N288" s="18"/>
      <c r="O288" s="20"/>
      <c r="P288" s="21"/>
      <c r="Q288" s="21"/>
      <c r="R288" s="22"/>
      <c r="S288" s="21"/>
      <c r="T288" s="21"/>
      <c r="U288" s="22"/>
      <c r="V288" s="23"/>
      <c r="W288" s="23"/>
      <c r="X288" s="24"/>
      <c r="Y288" s="25">
        <f t="shared" si="16"/>
        <v>0</v>
      </c>
      <c r="Z288" s="25">
        <f t="shared" si="17"/>
        <v>0</v>
      </c>
      <c r="AA288" s="26"/>
      <c r="AB288" s="26"/>
      <c r="AC288" s="26"/>
      <c r="AD288" s="26"/>
      <c r="AE288" s="27"/>
      <c r="AF288" s="26"/>
      <c r="AG288" s="26"/>
      <c r="AH288" s="26"/>
      <c r="AI288" s="26"/>
      <c r="AJ288" s="26"/>
      <c r="AK288" s="26"/>
    </row>
    <row r="289" spans="1:37" s="10" customFormat="1" ht="25" customHeight="1" x14ac:dyDescent="0.25">
      <c r="A289" s="11">
        <v>286</v>
      </c>
      <c r="B289" s="12" t="str">
        <f t="shared" si="15"/>
        <v>000-000</v>
      </c>
      <c r="C289" s="12"/>
      <c r="D289" s="12"/>
      <c r="E289" s="12"/>
      <c r="F289" s="12"/>
      <c r="G289" s="16"/>
      <c r="H289" s="16"/>
      <c r="I289" s="15"/>
      <c r="J289" s="16"/>
      <c r="K289" s="16"/>
      <c r="L289" s="17"/>
      <c r="M289" s="18"/>
      <c r="N289" s="18"/>
      <c r="O289" s="20"/>
      <c r="P289" s="21"/>
      <c r="Q289" s="21"/>
      <c r="R289" s="22"/>
      <c r="S289" s="21"/>
      <c r="T289" s="21"/>
      <c r="U289" s="22"/>
      <c r="V289" s="23"/>
      <c r="W289" s="23"/>
      <c r="X289" s="24"/>
      <c r="Y289" s="25">
        <f t="shared" si="16"/>
        <v>0</v>
      </c>
      <c r="Z289" s="25">
        <f t="shared" si="17"/>
        <v>0</v>
      </c>
      <c r="AA289" s="26"/>
      <c r="AB289" s="26"/>
      <c r="AC289" s="26"/>
      <c r="AD289" s="26"/>
      <c r="AE289" s="27"/>
      <c r="AF289" s="26"/>
      <c r="AG289" s="26"/>
      <c r="AH289" s="26"/>
      <c r="AI289" s="26"/>
      <c r="AJ289" s="26"/>
      <c r="AK289" s="26"/>
    </row>
    <row r="290" spans="1:37" s="10" customFormat="1" ht="25" customHeight="1" x14ac:dyDescent="0.25">
      <c r="A290" s="11">
        <v>287</v>
      </c>
      <c r="B290" s="12" t="str">
        <f t="shared" si="15"/>
        <v>000-000</v>
      </c>
      <c r="C290" s="12"/>
      <c r="D290" s="12"/>
      <c r="E290" s="12"/>
      <c r="F290" s="12"/>
      <c r="G290" s="16"/>
      <c r="H290" s="16"/>
      <c r="I290" s="15"/>
      <c r="J290" s="16"/>
      <c r="K290" s="16"/>
      <c r="L290" s="17"/>
      <c r="M290" s="18"/>
      <c r="N290" s="18"/>
      <c r="O290" s="20"/>
      <c r="P290" s="21"/>
      <c r="Q290" s="21"/>
      <c r="R290" s="22"/>
      <c r="S290" s="21"/>
      <c r="T290" s="21"/>
      <c r="U290" s="22"/>
      <c r="V290" s="23"/>
      <c r="W290" s="23"/>
      <c r="X290" s="24"/>
      <c r="Y290" s="25">
        <f t="shared" si="16"/>
        <v>0</v>
      </c>
      <c r="Z290" s="25">
        <f t="shared" si="17"/>
        <v>0</v>
      </c>
      <c r="AA290" s="26"/>
      <c r="AB290" s="26"/>
      <c r="AC290" s="26"/>
      <c r="AD290" s="26"/>
      <c r="AE290" s="27"/>
      <c r="AF290" s="26"/>
      <c r="AG290" s="26"/>
      <c r="AH290" s="26"/>
      <c r="AI290" s="26"/>
      <c r="AJ290" s="26"/>
      <c r="AK290" s="26"/>
    </row>
    <row r="291" spans="1:37" s="10" customFormat="1" ht="25" customHeight="1" x14ac:dyDescent="0.25">
      <c r="A291" s="11">
        <v>288</v>
      </c>
      <c r="B291" s="12" t="str">
        <f t="shared" si="15"/>
        <v>000-000</v>
      </c>
      <c r="C291" s="12"/>
      <c r="D291" s="12"/>
      <c r="E291" s="12"/>
      <c r="F291" s="12"/>
      <c r="G291" s="16"/>
      <c r="H291" s="16"/>
      <c r="I291" s="15"/>
      <c r="J291" s="16"/>
      <c r="K291" s="16"/>
      <c r="L291" s="17"/>
      <c r="M291" s="18"/>
      <c r="N291" s="18"/>
      <c r="O291" s="20"/>
      <c r="P291" s="21"/>
      <c r="Q291" s="21"/>
      <c r="R291" s="22"/>
      <c r="S291" s="21"/>
      <c r="T291" s="21"/>
      <c r="U291" s="22"/>
      <c r="V291" s="23"/>
      <c r="W291" s="23"/>
      <c r="X291" s="24"/>
      <c r="Y291" s="25">
        <f t="shared" si="16"/>
        <v>0</v>
      </c>
      <c r="Z291" s="25">
        <f t="shared" si="17"/>
        <v>0</v>
      </c>
      <c r="AA291" s="26"/>
      <c r="AB291" s="26"/>
      <c r="AC291" s="26"/>
      <c r="AD291" s="26"/>
      <c r="AE291" s="27"/>
      <c r="AF291" s="26"/>
      <c r="AG291" s="26"/>
      <c r="AH291" s="26"/>
      <c r="AI291" s="26"/>
      <c r="AJ291" s="26"/>
      <c r="AK291" s="26"/>
    </row>
    <row r="292" spans="1:37" s="10" customFormat="1" ht="25" customHeight="1" x14ac:dyDescent="0.25">
      <c r="A292" s="11">
        <v>289</v>
      </c>
      <c r="B292" s="12" t="str">
        <f t="shared" si="15"/>
        <v>000-000</v>
      </c>
      <c r="C292" s="12"/>
      <c r="D292" s="12"/>
      <c r="E292" s="12"/>
      <c r="F292" s="12"/>
      <c r="G292" s="16"/>
      <c r="H292" s="16"/>
      <c r="I292" s="15"/>
      <c r="J292" s="16"/>
      <c r="K292" s="16"/>
      <c r="L292" s="17"/>
      <c r="M292" s="18"/>
      <c r="N292" s="18"/>
      <c r="O292" s="20"/>
      <c r="P292" s="21"/>
      <c r="Q292" s="21"/>
      <c r="R292" s="22"/>
      <c r="S292" s="21"/>
      <c r="T292" s="21"/>
      <c r="U292" s="22"/>
      <c r="V292" s="23"/>
      <c r="W292" s="23"/>
      <c r="X292" s="24"/>
      <c r="Y292" s="25">
        <f t="shared" si="16"/>
        <v>0</v>
      </c>
      <c r="Z292" s="25">
        <f t="shared" si="17"/>
        <v>0</v>
      </c>
      <c r="AA292" s="26"/>
      <c r="AB292" s="26"/>
      <c r="AC292" s="26"/>
      <c r="AD292" s="26"/>
      <c r="AE292" s="27"/>
      <c r="AF292" s="26"/>
      <c r="AG292" s="26"/>
      <c r="AH292" s="26"/>
      <c r="AI292" s="26"/>
      <c r="AJ292" s="26"/>
      <c r="AK292" s="26"/>
    </row>
    <row r="293" spans="1:37" s="10" customFormat="1" ht="25" customHeight="1" x14ac:dyDescent="0.25">
      <c r="A293" s="11">
        <v>290</v>
      </c>
      <c r="B293" s="12" t="str">
        <f t="shared" si="15"/>
        <v>000-000</v>
      </c>
      <c r="C293" s="12"/>
      <c r="D293" s="12"/>
      <c r="E293" s="12"/>
      <c r="F293" s="12"/>
      <c r="G293" s="16"/>
      <c r="H293" s="16"/>
      <c r="I293" s="15"/>
      <c r="J293" s="16"/>
      <c r="K293" s="16"/>
      <c r="L293" s="17"/>
      <c r="M293" s="18"/>
      <c r="N293" s="18"/>
      <c r="O293" s="20"/>
      <c r="P293" s="21"/>
      <c r="Q293" s="21"/>
      <c r="R293" s="22"/>
      <c r="S293" s="21"/>
      <c r="T293" s="21"/>
      <c r="U293" s="22"/>
      <c r="V293" s="23"/>
      <c r="W293" s="23"/>
      <c r="X293" s="24"/>
      <c r="Y293" s="25">
        <f t="shared" si="16"/>
        <v>0</v>
      </c>
      <c r="Z293" s="25">
        <f t="shared" si="17"/>
        <v>0</v>
      </c>
      <c r="AA293" s="26"/>
      <c r="AB293" s="26"/>
      <c r="AC293" s="26"/>
      <c r="AD293" s="26"/>
      <c r="AE293" s="27"/>
      <c r="AF293" s="26"/>
      <c r="AG293" s="26"/>
      <c r="AH293" s="26"/>
      <c r="AI293" s="26"/>
      <c r="AJ293" s="26"/>
      <c r="AK293" s="26"/>
    </row>
    <row r="294" spans="1:37" s="10" customFormat="1" ht="25" customHeight="1" x14ac:dyDescent="0.25">
      <c r="A294" s="11">
        <v>291</v>
      </c>
      <c r="B294" s="12" t="str">
        <f t="shared" si="15"/>
        <v>000-000</v>
      </c>
      <c r="C294" s="12"/>
      <c r="D294" s="12"/>
      <c r="E294" s="12"/>
      <c r="F294" s="12"/>
      <c r="G294" s="16"/>
      <c r="H294" s="16"/>
      <c r="I294" s="15"/>
      <c r="J294" s="16"/>
      <c r="K294" s="16"/>
      <c r="L294" s="17"/>
      <c r="M294" s="18"/>
      <c r="N294" s="19"/>
      <c r="O294" s="20"/>
      <c r="P294" s="21"/>
      <c r="Q294" s="21"/>
      <c r="R294" s="22"/>
      <c r="S294" s="21"/>
      <c r="T294" s="21"/>
      <c r="U294" s="22"/>
      <c r="V294" s="23"/>
      <c r="W294" s="23"/>
      <c r="X294" s="24"/>
      <c r="Y294" s="25">
        <f t="shared" si="16"/>
        <v>0</v>
      </c>
      <c r="Z294" s="25">
        <f t="shared" si="17"/>
        <v>0</v>
      </c>
      <c r="AA294" s="26"/>
      <c r="AB294" s="26"/>
      <c r="AC294" s="26"/>
      <c r="AD294" s="26"/>
      <c r="AE294" s="27"/>
      <c r="AF294" s="26"/>
      <c r="AG294" s="26"/>
      <c r="AH294" s="26"/>
      <c r="AI294" s="26"/>
      <c r="AJ294" s="26"/>
      <c r="AK294" s="26"/>
    </row>
    <row r="295" spans="1:37" s="10" customFormat="1" ht="25" customHeight="1" x14ac:dyDescent="0.25">
      <c r="A295" s="11">
        <v>292</v>
      </c>
      <c r="B295" s="12" t="str">
        <f t="shared" si="15"/>
        <v>000-000</v>
      </c>
      <c r="C295" s="12"/>
      <c r="D295" s="12"/>
      <c r="E295" s="12"/>
      <c r="F295" s="12"/>
      <c r="G295" s="16"/>
      <c r="H295" s="16"/>
      <c r="I295" s="15"/>
      <c r="J295" s="16"/>
      <c r="K295" s="16"/>
      <c r="L295" s="17"/>
      <c r="M295" s="18"/>
      <c r="N295" s="19"/>
      <c r="O295" s="20"/>
      <c r="P295" s="21"/>
      <c r="Q295" s="21"/>
      <c r="R295" s="22"/>
      <c r="S295" s="21"/>
      <c r="T295" s="21"/>
      <c r="U295" s="22"/>
      <c r="V295" s="23"/>
      <c r="W295" s="23"/>
      <c r="X295" s="24"/>
      <c r="Y295" s="25">
        <f t="shared" si="16"/>
        <v>0</v>
      </c>
      <c r="Z295" s="25">
        <f t="shared" si="17"/>
        <v>0</v>
      </c>
      <c r="AA295" s="26"/>
      <c r="AB295" s="26"/>
      <c r="AC295" s="26"/>
      <c r="AD295" s="26"/>
      <c r="AE295" s="27"/>
      <c r="AF295" s="26"/>
      <c r="AG295" s="26"/>
      <c r="AH295" s="26"/>
      <c r="AI295" s="26"/>
      <c r="AJ295" s="26"/>
      <c r="AK295" s="26"/>
    </row>
    <row r="296" spans="1:37" s="10" customFormat="1" ht="25" customHeight="1" x14ac:dyDescent="0.25">
      <c r="A296" s="11">
        <v>293</v>
      </c>
      <c r="B296" s="12" t="str">
        <f t="shared" si="15"/>
        <v>000-000</v>
      </c>
      <c r="C296" s="12"/>
      <c r="D296" s="12"/>
      <c r="E296" s="12"/>
      <c r="F296" s="12"/>
      <c r="G296" s="16"/>
      <c r="H296" s="16"/>
      <c r="I296" s="15"/>
      <c r="J296" s="16"/>
      <c r="K296" s="16"/>
      <c r="L296" s="17"/>
      <c r="M296" s="18"/>
      <c r="N296" s="18"/>
      <c r="O296" s="20"/>
      <c r="P296" s="21"/>
      <c r="Q296" s="21"/>
      <c r="R296" s="22"/>
      <c r="S296" s="21"/>
      <c r="T296" s="21"/>
      <c r="U296" s="22"/>
      <c r="V296" s="23"/>
      <c r="W296" s="23"/>
      <c r="X296" s="24"/>
      <c r="Y296" s="25">
        <f t="shared" si="16"/>
        <v>0</v>
      </c>
      <c r="Z296" s="25">
        <f t="shared" si="17"/>
        <v>0</v>
      </c>
      <c r="AA296" s="26"/>
      <c r="AB296" s="26"/>
      <c r="AC296" s="26"/>
      <c r="AD296" s="26"/>
      <c r="AE296" s="27"/>
      <c r="AF296" s="26"/>
      <c r="AG296" s="26"/>
      <c r="AH296" s="26"/>
      <c r="AI296" s="26"/>
      <c r="AJ296" s="26"/>
      <c r="AK296" s="26"/>
    </row>
    <row r="297" spans="1:37" s="10" customFormat="1" ht="25" customHeight="1" x14ac:dyDescent="0.25">
      <c r="A297" s="11">
        <v>294</v>
      </c>
      <c r="B297" s="12" t="str">
        <f t="shared" si="15"/>
        <v>000-000</v>
      </c>
      <c r="C297" s="12"/>
      <c r="D297" s="12"/>
      <c r="E297" s="12"/>
      <c r="F297" s="12"/>
      <c r="G297" s="16"/>
      <c r="H297" s="16"/>
      <c r="I297" s="15"/>
      <c r="J297" s="16"/>
      <c r="K297" s="16"/>
      <c r="L297" s="17"/>
      <c r="M297" s="18"/>
      <c r="N297" s="18"/>
      <c r="O297" s="20"/>
      <c r="P297" s="21"/>
      <c r="Q297" s="21"/>
      <c r="R297" s="22"/>
      <c r="S297" s="21"/>
      <c r="T297" s="21"/>
      <c r="U297" s="22"/>
      <c r="V297" s="23"/>
      <c r="W297" s="23"/>
      <c r="X297" s="24"/>
      <c r="Y297" s="25">
        <f t="shared" si="16"/>
        <v>0</v>
      </c>
      <c r="Z297" s="25">
        <f t="shared" si="17"/>
        <v>0</v>
      </c>
      <c r="AA297" s="26"/>
      <c r="AB297" s="26"/>
      <c r="AC297" s="26"/>
      <c r="AD297" s="26"/>
      <c r="AE297" s="27"/>
      <c r="AF297" s="26"/>
      <c r="AG297" s="26"/>
      <c r="AH297" s="26"/>
      <c r="AI297" s="26"/>
      <c r="AJ297" s="26"/>
      <c r="AK297" s="26"/>
    </row>
    <row r="298" spans="1:37" s="10" customFormat="1" ht="25" customHeight="1" x14ac:dyDescent="0.25">
      <c r="A298" s="11">
        <v>295</v>
      </c>
      <c r="B298" s="12" t="str">
        <f t="shared" si="15"/>
        <v>000-000</v>
      </c>
      <c r="C298" s="12"/>
      <c r="D298" s="12"/>
      <c r="E298" s="12"/>
      <c r="F298" s="12"/>
      <c r="G298" s="16"/>
      <c r="H298" s="16"/>
      <c r="I298" s="15"/>
      <c r="J298" s="16"/>
      <c r="K298" s="16"/>
      <c r="L298" s="17"/>
      <c r="M298" s="18"/>
      <c r="N298" s="18"/>
      <c r="O298" s="20"/>
      <c r="P298" s="21"/>
      <c r="Q298" s="21"/>
      <c r="R298" s="22"/>
      <c r="S298" s="21"/>
      <c r="T298" s="21"/>
      <c r="U298" s="22"/>
      <c r="V298" s="23"/>
      <c r="W298" s="23"/>
      <c r="X298" s="24"/>
      <c r="Y298" s="25">
        <f t="shared" si="16"/>
        <v>0</v>
      </c>
      <c r="Z298" s="25">
        <f t="shared" si="17"/>
        <v>0</v>
      </c>
      <c r="AA298" s="26"/>
      <c r="AB298" s="26"/>
      <c r="AC298" s="26"/>
      <c r="AD298" s="26"/>
      <c r="AE298" s="27"/>
      <c r="AF298" s="26"/>
      <c r="AG298" s="26"/>
      <c r="AH298" s="26"/>
      <c r="AI298" s="26"/>
      <c r="AJ298" s="26"/>
      <c r="AK298" s="26"/>
    </row>
    <row r="299" spans="1:37" s="10" customFormat="1" ht="25" customHeight="1" x14ac:dyDescent="0.25">
      <c r="A299" s="11">
        <v>296</v>
      </c>
      <c r="B299" s="12" t="str">
        <f t="shared" si="15"/>
        <v>000-000</v>
      </c>
      <c r="C299" s="12"/>
      <c r="D299" s="12"/>
      <c r="E299" s="12"/>
      <c r="F299" s="12"/>
      <c r="G299" s="16"/>
      <c r="H299" s="16"/>
      <c r="I299" s="15"/>
      <c r="J299" s="16"/>
      <c r="K299" s="16"/>
      <c r="L299" s="17"/>
      <c r="M299" s="18"/>
      <c r="N299" s="18"/>
      <c r="O299" s="20"/>
      <c r="P299" s="21"/>
      <c r="Q299" s="21"/>
      <c r="R299" s="22"/>
      <c r="S299" s="21"/>
      <c r="T299" s="21"/>
      <c r="U299" s="22"/>
      <c r="V299" s="23"/>
      <c r="W299" s="23"/>
      <c r="X299" s="24"/>
      <c r="Y299" s="25">
        <f t="shared" si="16"/>
        <v>0</v>
      </c>
      <c r="Z299" s="25">
        <f t="shared" si="17"/>
        <v>0</v>
      </c>
      <c r="AA299" s="26"/>
      <c r="AB299" s="26"/>
      <c r="AC299" s="26"/>
      <c r="AD299" s="26"/>
      <c r="AE299" s="27"/>
      <c r="AF299" s="26"/>
      <c r="AG299" s="26"/>
      <c r="AH299" s="26"/>
      <c r="AI299" s="26"/>
      <c r="AJ299" s="26"/>
      <c r="AK299" s="26"/>
    </row>
    <row r="300" spans="1:37" s="10" customFormat="1" ht="25" customHeight="1" x14ac:dyDescent="0.25">
      <c r="A300" s="11">
        <v>297</v>
      </c>
      <c r="B300" s="12" t="str">
        <f t="shared" si="15"/>
        <v>000-000</v>
      </c>
      <c r="C300" s="12"/>
      <c r="D300" s="12"/>
      <c r="E300" s="12"/>
      <c r="F300" s="12"/>
      <c r="G300" s="16"/>
      <c r="H300" s="16"/>
      <c r="I300" s="15"/>
      <c r="J300" s="16"/>
      <c r="K300" s="16"/>
      <c r="L300" s="17"/>
      <c r="M300" s="18"/>
      <c r="N300" s="18"/>
      <c r="O300" s="20"/>
      <c r="P300" s="21"/>
      <c r="Q300" s="21"/>
      <c r="R300" s="22"/>
      <c r="S300" s="21"/>
      <c r="T300" s="21"/>
      <c r="U300" s="22"/>
      <c r="V300" s="23"/>
      <c r="W300" s="23"/>
      <c r="X300" s="24"/>
      <c r="Y300" s="25">
        <f t="shared" si="16"/>
        <v>0</v>
      </c>
      <c r="Z300" s="25">
        <f t="shared" si="17"/>
        <v>0</v>
      </c>
      <c r="AA300" s="26"/>
      <c r="AB300" s="26"/>
      <c r="AC300" s="26"/>
      <c r="AD300" s="26"/>
      <c r="AE300" s="27"/>
      <c r="AF300" s="26"/>
      <c r="AG300" s="26"/>
      <c r="AH300" s="26"/>
      <c r="AI300" s="26"/>
      <c r="AJ300" s="26"/>
      <c r="AK300" s="26"/>
    </row>
    <row r="301" spans="1:37" s="10" customFormat="1" ht="25" customHeight="1" x14ac:dyDescent="0.25">
      <c r="A301" s="11">
        <v>298</v>
      </c>
      <c r="B301" s="12" t="str">
        <f t="shared" si="15"/>
        <v>000-000</v>
      </c>
      <c r="C301" s="12"/>
      <c r="D301" s="12"/>
      <c r="E301" s="12"/>
      <c r="F301" s="12"/>
      <c r="G301" s="16"/>
      <c r="H301" s="16"/>
      <c r="I301" s="15"/>
      <c r="J301" s="16"/>
      <c r="K301" s="16"/>
      <c r="L301" s="17"/>
      <c r="M301" s="18"/>
      <c r="N301" s="18"/>
      <c r="O301" s="20"/>
      <c r="P301" s="21"/>
      <c r="Q301" s="21"/>
      <c r="R301" s="22"/>
      <c r="S301" s="21"/>
      <c r="T301" s="21"/>
      <c r="U301" s="22"/>
      <c r="V301" s="23"/>
      <c r="W301" s="23"/>
      <c r="X301" s="24"/>
      <c r="Y301" s="25">
        <f t="shared" si="16"/>
        <v>0</v>
      </c>
      <c r="Z301" s="25">
        <f t="shared" si="17"/>
        <v>0</v>
      </c>
      <c r="AA301" s="26"/>
      <c r="AB301" s="26"/>
      <c r="AC301" s="26"/>
      <c r="AD301" s="26"/>
      <c r="AE301" s="27"/>
      <c r="AF301" s="26"/>
      <c r="AG301" s="26"/>
      <c r="AH301" s="26"/>
      <c r="AI301" s="26"/>
      <c r="AJ301" s="26"/>
      <c r="AK301" s="26"/>
    </row>
    <row r="302" spans="1:37" s="10" customFormat="1" ht="25" customHeight="1" x14ac:dyDescent="0.25">
      <c r="A302" s="11">
        <v>299</v>
      </c>
      <c r="B302" s="12" t="str">
        <f t="shared" ref="B302:B365" si="18">TEXT(C302,"000")&amp;"-"&amp;TEXT(E302,"000")</f>
        <v>000-000</v>
      </c>
      <c r="C302" s="12"/>
      <c r="D302" s="12"/>
      <c r="E302" s="12"/>
      <c r="F302" s="12"/>
      <c r="G302" s="16"/>
      <c r="H302" s="16"/>
      <c r="I302" s="15"/>
      <c r="J302" s="16"/>
      <c r="K302" s="16"/>
      <c r="L302" s="17"/>
      <c r="M302" s="18"/>
      <c r="N302" s="18"/>
      <c r="O302" s="20"/>
      <c r="P302" s="21"/>
      <c r="Q302" s="21"/>
      <c r="R302" s="22"/>
      <c r="S302" s="21"/>
      <c r="T302" s="21"/>
      <c r="U302" s="22"/>
      <c r="V302" s="23"/>
      <c r="W302" s="23"/>
      <c r="X302" s="24"/>
      <c r="Y302" s="25">
        <f t="shared" si="16"/>
        <v>0</v>
      </c>
      <c r="Z302" s="25">
        <f t="shared" si="17"/>
        <v>0</v>
      </c>
      <c r="AA302" s="26"/>
      <c r="AB302" s="26"/>
      <c r="AC302" s="26"/>
      <c r="AD302" s="26"/>
      <c r="AE302" s="27"/>
      <c r="AF302" s="26"/>
      <c r="AG302" s="26"/>
      <c r="AH302" s="26"/>
      <c r="AI302" s="26"/>
      <c r="AJ302" s="26"/>
      <c r="AK302" s="26"/>
    </row>
    <row r="303" spans="1:37" s="10" customFormat="1" ht="25" customHeight="1" x14ac:dyDescent="0.25">
      <c r="A303" s="11">
        <v>300</v>
      </c>
      <c r="B303" s="12" t="str">
        <f t="shared" si="18"/>
        <v>000-000</v>
      </c>
      <c r="C303" s="12"/>
      <c r="D303" s="12"/>
      <c r="E303" s="12"/>
      <c r="F303" s="12"/>
      <c r="G303" s="16"/>
      <c r="H303" s="16"/>
      <c r="I303" s="15"/>
      <c r="J303" s="16"/>
      <c r="K303" s="16"/>
      <c r="L303" s="17"/>
      <c r="M303" s="18"/>
      <c r="N303" s="18"/>
      <c r="O303" s="20"/>
      <c r="P303" s="21"/>
      <c r="Q303" s="21"/>
      <c r="R303" s="22"/>
      <c r="S303" s="21"/>
      <c r="T303" s="21"/>
      <c r="U303" s="22"/>
      <c r="V303" s="23"/>
      <c r="W303" s="23"/>
      <c r="X303" s="24"/>
      <c r="Y303" s="25">
        <f t="shared" si="16"/>
        <v>0</v>
      </c>
      <c r="Z303" s="25">
        <f t="shared" si="17"/>
        <v>0</v>
      </c>
      <c r="AA303" s="26"/>
      <c r="AB303" s="26"/>
      <c r="AC303" s="26"/>
      <c r="AD303" s="26"/>
      <c r="AE303" s="27"/>
      <c r="AF303" s="26"/>
      <c r="AG303" s="26"/>
      <c r="AH303" s="26"/>
      <c r="AI303" s="26"/>
      <c r="AJ303" s="26"/>
      <c r="AK303" s="26"/>
    </row>
    <row r="304" spans="1:37" s="10" customFormat="1" ht="25" customHeight="1" x14ac:dyDescent="0.25">
      <c r="A304" s="11">
        <v>301</v>
      </c>
      <c r="B304" s="12" t="str">
        <f t="shared" si="18"/>
        <v>000-000</v>
      </c>
      <c r="C304" s="12"/>
      <c r="D304" s="12"/>
      <c r="E304" s="12"/>
      <c r="F304" s="12"/>
      <c r="G304" s="16"/>
      <c r="H304" s="16"/>
      <c r="I304" s="15"/>
      <c r="J304" s="16"/>
      <c r="K304" s="16"/>
      <c r="L304" s="17"/>
      <c r="M304" s="18"/>
      <c r="N304" s="18"/>
      <c r="O304" s="20"/>
      <c r="P304" s="21"/>
      <c r="Q304" s="21"/>
      <c r="R304" s="22"/>
      <c r="S304" s="21"/>
      <c r="T304" s="21"/>
      <c r="U304" s="22"/>
      <c r="V304" s="23"/>
      <c r="W304" s="23"/>
      <c r="X304" s="24"/>
      <c r="Y304" s="25">
        <f t="shared" si="16"/>
        <v>0</v>
      </c>
      <c r="Z304" s="25">
        <f t="shared" si="17"/>
        <v>0</v>
      </c>
      <c r="AA304" s="26"/>
      <c r="AB304" s="26"/>
      <c r="AC304" s="26"/>
      <c r="AD304" s="26"/>
      <c r="AE304" s="27"/>
      <c r="AF304" s="26"/>
      <c r="AG304" s="26"/>
      <c r="AH304" s="26"/>
      <c r="AI304" s="26"/>
      <c r="AJ304" s="26"/>
      <c r="AK304" s="26"/>
    </row>
    <row r="305" spans="1:37" s="10" customFormat="1" ht="25" customHeight="1" x14ac:dyDescent="0.25">
      <c r="A305" s="11">
        <v>302</v>
      </c>
      <c r="B305" s="12" t="str">
        <f t="shared" si="18"/>
        <v>000-000</v>
      </c>
      <c r="C305" s="12"/>
      <c r="D305" s="12"/>
      <c r="E305" s="12"/>
      <c r="F305" s="12"/>
      <c r="G305" s="16"/>
      <c r="H305" s="16"/>
      <c r="I305" s="15"/>
      <c r="J305" s="16"/>
      <c r="K305" s="16"/>
      <c r="L305" s="17"/>
      <c r="M305" s="18"/>
      <c r="N305" s="19"/>
      <c r="O305" s="20"/>
      <c r="P305" s="21"/>
      <c r="Q305" s="21"/>
      <c r="R305" s="22"/>
      <c r="S305" s="21"/>
      <c r="T305" s="21"/>
      <c r="U305" s="22"/>
      <c r="V305" s="23"/>
      <c r="W305" s="23"/>
      <c r="X305" s="24"/>
      <c r="Y305" s="25">
        <f t="shared" si="16"/>
        <v>0</v>
      </c>
      <c r="Z305" s="25">
        <f t="shared" si="17"/>
        <v>0</v>
      </c>
      <c r="AA305" s="26"/>
      <c r="AB305" s="26"/>
      <c r="AC305" s="26"/>
      <c r="AD305" s="26"/>
      <c r="AE305" s="27"/>
      <c r="AF305" s="26"/>
      <c r="AG305" s="26"/>
      <c r="AH305" s="26"/>
      <c r="AI305" s="26"/>
      <c r="AJ305" s="26"/>
      <c r="AK305" s="26"/>
    </row>
    <row r="306" spans="1:37" s="10" customFormat="1" ht="25" customHeight="1" x14ac:dyDescent="0.25">
      <c r="A306" s="11">
        <v>303</v>
      </c>
      <c r="B306" s="12" t="str">
        <f t="shared" si="18"/>
        <v>000-000</v>
      </c>
      <c r="C306" s="12"/>
      <c r="D306" s="12"/>
      <c r="E306" s="12"/>
      <c r="F306" s="12"/>
      <c r="G306" s="16"/>
      <c r="H306" s="16"/>
      <c r="I306" s="15"/>
      <c r="J306" s="16"/>
      <c r="K306" s="16"/>
      <c r="L306" s="17"/>
      <c r="M306" s="18"/>
      <c r="N306" s="19"/>
      <c r="O306" s="20"/>
      <c r="P306" s="21"/>
      <c r="Q306" s="21"/>
      <c r="R306" s="22"/>
      <c r="S306" s="21"/>
      <c r="T306" s="21"/>
      <c r="U306" s="22"/>
      <c r="V306" s="23"/>
      <c r="W306" s="23"/>
      <c r="X306" s="24"/>
      <c r="Y306" s="25">
        <f t="shared" si="16"/>
        <v>0</v>
      </c>
      <c r="Z306" s="25">
        <f t="shared" si="17"/>
        <v>0</v>
      </c>
      <c r="AA306" s="26"/>
      <c r="AB306" s="26"/>
      <c r="AC306" s="26"/>
      <c r="AD306" s="26"/>
      <c r="AE306" s="27"/>
      <c r="AF306" s="26"/>
      <c r="AG306" s="26"/>
      <c r="AH306" s="26"/>
      <c r="AI306" s="26"/>
      <c r="AJ306" s="26"/>
      <c r="AK306" s="26"/>
    </row>
    <row r="307" spans="1:37" s="10" customFormat="1" ht="25" customHeight="1" x14ac:dyDescent="0.25">
      <c r="A307" s="11">
        <v>304</v>
      </c>
      <c r="B307" s="12" t="str">
        <f t="shared" si="18"/>
        <v>000-000</v>
      </c>
      <c r="C307" s="12"/>
      <c r="D307" s="12"/>
      <c r="E307" s="12"/>
      <c r="F307" s="12"/>
      <c r="G307" s="16"/>
      <c r="H307" s="16"/>
      <c r="I307" s="15"/>
      <c r="J307" s="16"/>
      <c r="K307" s="16"/>
      <c r="L307" s="17"/>
      <c r="M307" s="18"/>
      <c r="N307" s="18"/>
      <c r="O307" s="20"/>
      <c r="P307" s="21"/>
      <c r="Q307" s="21"/>
      <c r="R307" s="22"/>
      <c r="S307" s="21"/>
      <c r="T307" s="21"/>
      <c r="U307" s="22"/>
      <c r="V307" s="23"/>
      <c r="W307" s="23"/>
      <c r="X307" s="24"/>
      <c r="Y307" s="25">
        <f t="shared" si="16"/>
        <v>0</v>
      </c>
      <c r="Z307" s="25">
        <f t="shared" si="17"/>
        <v>0</v>
      </c>
      <c r="AA307" s="26"/>
      <c r="AB307" s="26"/>
      <c r="AC307" s="26"/>
      <c r="AD307" s="26"/>
      <c r="AE307" s="27"/>
      <c r="AF307" s="26"/>
      <c r="AG307" s="26"/>
      <c r="AH307" s="26"/>
      <c r="AI307" s="26"/>
      <c r="AJ307" s="26"/>
      <c r="AK307" s="26"/>
    </row>
    <row r="308" spans="1:37" s="10" customFormat="1" ht="25" customHeight="1" x14ac:dyDescent="0.25">
      <c r="A308" s="11">
        <v>305</v>
      </c>
      <c r="B308" s="12" t="str">
        <f t="shared" si="18"/>
        <v>000-000</v>
      </c>
      <c r="C308" s="12"/>
      <c r="D308" s="12"/>
      <c r="E308" s="12"/>
      <c r="F308" s="12"/>
      <c r="G308" s="16"/>
      <c r="H308" s="16"/>
      <c r="I308" s="15"/>
      <c r="J308" s="16"/>
      <c r="K308" s="16"/>
      <c r="L308" s="17"/>
      <c r="M308" s="18"/>
      <c r="N308" s="18"/>
      <c r="O308" s="20"/>
      <c r="P308" s="21"/>
      <c r="Q308" s="21"/>
      <c r="R308" s="22"/>
      <c r="S308" s="21"/>
      <c r="T308" s="21"/>
      <c r="U308" s="22"/>
      <c r="V308" s="23"/>
      <c r="W308" s="23"/>
      <c r="X308" s="24"/>
      <c r="Y308" s="25">
        <f t="shared" si="16"/>
        <v>0</v>
      </c>
      <c r="Z308" s="25">
        <f t="shared" si="17"/>
        <v>0</v>
      </c>
      <c r="AA308" s="26"/>
      <c r="AB308" s="26"/>
      <c r="AC308" s="26"/>
      <c r="AD308" s="26"/>
      <c r="AE308" s="27"/>
      <c r="AF308" s="26"/>
      <c r="AG308" s="26"/>
      <c r="AH308" s="26"/>
      <c r="AI308" s="26"/>
      <c r="AJ308" s="26"/>
      <c r="AK308" s="26"/>
    </row>
    <row r="309" spans="1:37" s="10" customFormat="1" ht="25" customHeight="1" x14ac:dyDescent="0.25">
      <c r="A309" s="11">
        <v>306</v>
      </c>
      <c r="B309" s="12" t="str">
        <f t="shared" si="18"/>
        <v>000-000</v>
      </c>
      <c r="C309" s="12"/>
      <c r="D309" s="12"/>
      <c r="E309" s="12"/>
      <c r="F309" s="12"/>
      <c r="G309" s="16"/>
      <c r="H309" s="16"/>
      <c r="I309" s="15"/>
      <c r="J309" s="16"/>
      <c r="K309" s="16"/>
      <c r="L309" s="17"/>
      <c r="M309" s="18"/>
      <c r="N309" s="18"/>
      <c r="O309" s="20"/>
      <c r="P309" s="21"/>
      <c r="Q309" s="21"/>
      <c r="R309" s="22"/>
      <c r="S309" s="21"/>
      <c r="T309" s="21"/>
      <c r="U309" s="22"/>
      <c r="V309" s="23"/>
      <c r="W309" s="23"/>
      <c r="X309" s="24"/>
      <c r="Y309" s="25">
        <f t="shared" si="16"/>
        <v>0</v>
      </c>
      <c r="Z309" s="25">
        <f t="shared" si="17"/>
        <v>0</v>
      </c>
      <c r="AA309" s="26"/>
      <c r="AB309" s="26"/>
      <c r="AC309" s="26"/>
      <c r="AD309" s="26"/>
      <c r="AE309" s="27"/>
      <c r="AF309" s="26"/>
      <c r="AG309" s="26"/>
      <c r="AH309" s="26"/>
      <c r="AI309" s="26"/>
      <c r="AJ309" s="26"/>
      <c r="AK309" s="26"/>
    </row>
    <row r="310" spans="1:37" s="10" customFormat="1" ht="25" customHeight="1" x14ac:dyDescent="0.25">
      <c r="A310" s="11">
        <v>307</v>
      </c>
      <c r="B310" s="12" t="str">
        <f t="shared" si="18"/>
        <v>000-000</v>
      </c>
      <c r="C310" s="12"/>
      <c r="D310" s="12"/>
      <c r="E310" s="12"/>
      <c r="F310" s="12"/>
      <c r="G310" s="16"/>
      <c r="H310" s="16"/>
      <c r="I310" s="15"/>
      <c r="J310" s="16"/>
      <c r="K310" s="16"/>
      <c r="L310" s="17"/>
      <c r="M310" s="18"/>
      <c r="N310" s="18"/>
      <c r="O310" s="20"/>
      <c r="P310" s="21"/>
      <c r="Q310" s="21"/>
      <c r="R310" s="22"/>
      <c r="S310" s="21"/>
      <c r="T310" s="21"/>
      <c r="U310" s="22"/>
      <c r="V310" s="23"/>
      <c r="W310" s="23"/>
      <c r="X310" s="24"/>
      <c r="Y310" s="25">
        <f t="shared" si="16"/>
        <v>0</v>
      </c>
      <c r="Z310" s="25">
        <f t="shared" si="17"/>
        <v>0</v>
      </c>
      <c r="AA310" s="26"/>
      <c r="AB310" s="26"/>
      <c r="AC310" s="26"/>
      <c r="AD310" s="26"/>
      <c r="AE310" s="27"/>
      <c r="AF310" s="26"/>
      <c r="AG310" s="26"/>
      <c r="AH310" s="26"/>
      <c r="AI310" s="26"/>
      <c r="AJ310" s="26"/>
      <c r="AK310" s="26"/>
    </row>
    <row r="311" spans="1:37" s="10" customFormat="1" ht="25" customHeight="1" x14ac:dyDescent="0.25">
      <c r="A311" s="11">
        <v>308</v>
      </c>
      <c r="B311" s="12" t="str">
        <f t="shared" si="18"/>
        <v>000-000</v>
      </c>
      <c r="C311" s="12"/>
      <c r="D311" s="12"/>
      <c r="E311" s="12"/>
      <c r="F311" s="12"/>
      <c r="G311" s="16"/>
      <c r="H311" s="16"/>
      <c r="I311" s="15"/>
      <c r="J311" s="16"/>
      <c r="K311" s="16"/>
      <c r="L311" s="17"/>
      <c r="M311" s="18"/>
      <c r="N311" s="18"/>
      <c r="O311" s="20"/>
      <c r="P311" s="21"/>
      <c r="Q311" s="21"/>
      <c r="R311" s="22"/>
      <c r="S311" s="21"/>
      <c r="T311" s="21"/>
      <c r="U311" s="22"/>
      <c r="V311" s="23"/>
      <c r="W311" s="23"/>
      <c r="X311" s="24"/>
      <c r="Y311" s="25">
        <f t="shared" si="16"/>
        <v>0</v>
      </c>
      <c r="Z311" s="25">
        <f t="shared" si="17"/>
        <v>0</v>
      </c>
      <c r="AA311" s="26"/>
      <c r="AB311" s="26"/>
      <c r="AC311" s="26"/>
      <c r="AD311" s="26"/>
      <c r="AE311" s="27"/>
      <c r="AF311" s="26"/>
      <c r="AG311" s="26"/>
      <c r="AH311" s="26"/>
      <c r="AI311" s="26"/>
      <c r="AJ311" s="26"/>
      <c r="AK311" s="26"/>
    </row>
    <row r="312" spans="1:37" s="10" customFormat="1" ht="25" customHeight="1" x14ac:dyDescent="0.25">
      <c r="A312" s="11">
        <v>309</v>
      </c>
      <c r="B312" s="12" t="str">
        <f t="shared" si="18"/>
        <v>000-000</v>
      </c>
      <c r="C312" s="12"/>
      <c r="D312" s="12"/>
      <c r="E312" s="12"/>
      <c r="F312" s="12"/>
      <c r="G312" s="16"/>
      <c r="H312" s="16"/>
      <c r="I312" s="15"/>
      <c r="J312" s="16"/>
      <c r="K312" s="16"/>
      <c r="L312" s="17"/>
      <c r="M312" s="18"/>
      <c r="N312" s="18"/>
      <c r="O312" s="20"/>
      <c r="P312" s="21"/>
      <c r="Q312" s="21"/>
      <c r="R312" s="22"/>
      <c r="S312" s="21"/>
      <c r="T312" s="21"/>
      <c r="U312" s="22"/>
      <c r="V312" s="23"/>
      <c r="W312" s="23"/>
      <c r="X312" s="24"/>
      <c r="Y312" s="25">
        <f t="shared" si="16"/>
        <v>0</v>
      </c>
      <c r="Z312" s="25">
        <f t="shared" si="17"/>
        <v>0</v>
      </c>
      <c r="AA312" s="26"/>
      <c r="AB312" s="26"/>
      <c r="AC312" s="26"/>
      <c r="AD312" s="26"/>
      <c r="AE312" s="27"/>
      <c r="AF312" s="26"/>
      <c r="AG312" s="26"/>
      <c r="AH312" s="26"/>
      <c r="AI312" s="26"/>
      <c r="AJ312" s="26"/>
      <c r="AK312" s="26"/>
    </row>
    <row r="313" spans="1:37" s="10" customFormat="1" ht="25" customHeight="1" x14ac:dyDescent="0.25">
      <c r="A313" s="11">
        <v>310</v>
      </c>
      <c r="B313" s="12" t="str">
        <f t="shared" si="18"/>
        <v>000-000</v>
      </c>
      <c r="C313" s="12"/>
      <c r="D313" s="12"/>
      <c r="E313" s="12"/>
      <c r="F313" s="12"/>
      <c r="G313" s="16"/>
      <c r="H313" s="16"/>
      <c r="I313" s="15"/>
      <c r="J313" s="16"/>
      <c r="K313" s="16"/>
      <c r="L313" s="17"/>
      <c r="M313" s="18"/>
      <c r="N313" s="18"/>
      <c r="O313" s="20"/>
      <c r="P313" s="21"/>
      <c r="Q313" s="21"/>
      <c r="R313" s="22"/>
      <c r="S313" s="21"/>
      <c r="T313" s="21"/>
      <c r="U313" s="22"/>
      <c r="V313" s="23"/>
      <c r="W313" s="23"/>
      <c r="X313" s="24"/>
      <c r="Y313" s="25">
        <f t="shared" si="16"/>
        <v>0</v>
      </c>
      <c r="Z313" s="25">
        <f t="shared" si="17"/>
        <v>0</v>
      </c>
      <c r="AA313" s="26"/>
      <c r="AB313" s="26"/>
      <c r="AC313" s="26"/>
      <c r="AD313" s="26"/>
      <c r="AE313" s="27"/>
      <c r="AF313" s="26"/>
      <c r="AG313" s="26"/>
      <c r="AH313" s="26"/>
      <c r="AI313" s="26"/>
      <c r="AJ313" s="26"/>
      <c r="AK313" s="26"/>
    </row>
    <row r="314" spans="1:37" s="10" customFormat="1" ht="25" customHeight="1" x14ac:dyDescent="0.25">
      <c r="A314" s="11">
        <v>311</v>
      </c>
      <c r="B314" s="12" t="str">
        <f t="shared" si="18"/>
        <v>000-000</v>
      </c>
      <c r="C314" s="12"/>
      <c r="D314" s="12"/>
      <c r="E314" s="12"/>
      <c r="F314" s="12"/>
      <c r="G314" s="16"/>
      <c r="H314" s="16"/>
      <c r="I314" s="15"/>
      <c r="J314" s="16"/>
      <c r="K314" s="16"/>
      <c r="L314" s="17"/>
      <c r="M314" s="18"/>
      <c r="N314" s="18"/>
      <c r="O314" s="20"/>
      <c r="P314" s="21"/>
      <c r="Q314" s="21"/>
      <c r="R314" s="22"/>
      <c r="S314" s="21"/>
      <c r="T314" s="21"/>
      <c r="U314" s="22"/>
      <c r="V314" s="23"/>
      <c r="W314" s="23"/>
      <c r="X314" s="24"/>
      <c r="Y314" s="25">
        <f t="shared" si="16"/>
        <v>0</v>
      </c>
      <c r="Z314" s="25">
        <f t="shared" si="17"/>
        <v>0</v>
      </c>
      <c r="AA314" s="26"/>
      <c r="AB314" s="26"/>
      <c r="AC314" s="26"/>
      <c r="AD314" s="26"/>
      <c r="AE314" s="27"/>
      <c r="AF314" s="26"/>
      <c r="AG314" s="26"/>
      <c r="AH314" s="26"/>
      <c r="AI314" s="26"/>
      <c r="AJ314" s="26"/>
      <c r="AK314" s="26"/>
    </row>
    <row r="315" spans="1:37" s="10" customFormat="1" ht="25" customHeight="1" x14ac:dyDescent="0.25">
      <c r="A315" s="11">
        <v>312</v>
      </c>
      <c r="B315" s="12" t="str">
        <f t="shared" si="18"/>
        <v>000-000</v>
      </c>
      <c r="C315" s="12"/>
      <c r="D315" s="12"/>
      <c r="E315" s="12"/>
      <c r="F315" s="12"/>
      <c r="G315" s="16"/>
      <c r="H315" s="16"/>
      <c r="I315" s="15"/>
      <c r="J315" s="16"/>
      <c r="K315" s="16"/>
      <c r="L315" s="17"/>
      <c r="M315" s="18"/>
      <c r="N315" s="18"/>
      <c r="O315" s="20"/>
      <c r="P315" s="21"/>
      <c r="Q315" s="21"/>
      <c r="R315" s="22"/>
      <c r="S315" s="21"/>
      <c r="T315" s="21"/>
      <c r="U315" s="22"/>
      <c r="V315" s="23"/>
      <c r="W315" s="23"/>
      <c r="X315" s="24"/>
      <c r="Y315" s="25">
        <f t="shared" si="16"/>
        <v>0</v>
      </c>
      <c r="Z315" s="25">
        <f t="shared" si="17"/>
        <v>0</v>
      </c>
      <c r="AA315" s="26"/>
      <c r="AB315" s="26"/>
      <c r="AC315" s="26"/>
      <c r="AD315" s="26"/>
      <c r="AE315" s="27"/>
      <c r="AF315" s="26"/>
      <c r="AG315" s="26"/>
      <c r="AH315" s="26"/>
      <c r="AI315" s="26"/>
      <c r="AJ315" s="26"/>
      <c r="AK315" s="26"/>
    </row>
    <row r="316" spans="1:37" s="10" customFormat="1" ht="25" customHeight="1" x14ac:dyDescent="0.25">
      <c r="A316" s="11">
        <v>313</v>
      </c>
      <c r="B316" s="12" t="str">
        <f t="shared" si="18"/>
        <v>000-000</v>
      </c>
      <c r="C316" s="12"/>
      <c r="D316" s="12"/>
      <c r="E316" s="12"/>
      <c r="F316" s="12"/>
      <c r="G316" s="16"/>
      <c r="H316" s="16"/>
      <c r="I316" s="15"/>
      <c r="J316" s="16"/>
      <c r="K316" s="16"/>
      <c r="L316" s="17"/>
      <c r="M316" s="18"/>
      <c r="N316" s="19"/>
      <c r="O316" s="20"/>
      <c r="P316" s="21"/>
      <c r="Q316" s="21"/>
      <c r="R316" s="22"/>
      <c r="S316" s="21"/>
      <c r="T316" s="21"/>
      <c r="U316" s="22"/>
      <c r="V316" s="23"/>
      <c r="W316" s="23"/>
      <c r="X316" s="24"/>
      <c r="Y316" s="25">
        <f t="shared" si="16"/>
        <v>0</v>
      </c>
      <c r="Z316" s="25">
        <f t="shared" si="17"/>
        <v>0</v>
      </c>
      <c r="AA316" s="26"/>
      <c r="AB316" s="26"/>
      <c r="AC316" s="26"/>
      <c r="AD316" s="26"/>
      <c r="AE316" s="27"/>
      <c r="AF316" s="26"/>
      <c r="AG316" s="26"/>
      <c r="AH316" s="26"/>
      <c r="AI316" s="26"/>
      <c r="AJ316" s="26"/>
      <c r="AK316" s="26"/>
    </row>
    <row r="317" spans="1:37" s="10" customFormat="1" ht="25" customHeight="1" x14ac:dyDescent="0.25">
      <c r="A317" s="11">
        <v>314</v>
      </c>
      <c r="B317" s="12" t="str">
        <f t="shared" si="18"/>
        <v>000-000</v>
      </c>
      <c r="C317" s="12"/>
      <c r="D317" s="12"/>
      <c r="E317" s="12"/>
      <c r="F317" s="12"/>
      <c r="G317" s="16"/>
      <c r="H317" s="16"/>
      <c r="I317" s="15"/>
      <c r="J317" s="16"/>
      <c r="K317" s="16"/>
      <c r="L317" s="17"/>
      <c r="M317" s="18"/>
      <c r="N317" s="19"/>
      <c r="O317" s="20"/>
      <c r="P317" s="21"/>
      <c r="Q317" s="21"/>
      <c r="R317" s="22"/>
      <c r="S317" s="21"/>
      <c r="T317" s="21"/>
      <c r="U317" s="22"/>
      <c r="V317" s="23"/>
      <c r="W317" s="23"/>
      <c r="X317" s="24"/>
      <c r="Y317" s="25">
        <f t="shared" si="16"/>
        <v>0</v>
      </c>
      <c r="Z317" s="25">
        <f t="shared" si="17"/>
        <v>0</v>
      </c>
      <c r="AA317" s="26"/>
      <c r="AB317" s="26"/>
      <c r="AC317" s="26"/>
      <c r="AD317" s="26"/>
      <c r="AE317" s="27"/>
      <c r="AF317" s="26"/>
      <c r="AG317" s="26"/>
      <c r="AH317" s="26"/>
      <c r="AI317" s="26"/>
      <c r="AJ317" s="26"/>
      <c r="AK317" s="26"/>
    </row>
    <row r="318" spans="1:37" s="10" customFormat="1" ht="25" customHeight="1" x14ac:dyDescent="0.25">
      <c r="A318" s="11">
        <v>315</v>
      </c>
      <c r="B318" s="12" t="str">
        <f t="shared" si="18"/>
        <v>000-000</v>
      </c>
      <c r="C318" s="12"/>
      <c r="D318" s="12"/>
      <c r="E318" s="12"/>
      <c r="F318" s="12"/>
      <c r="G318" s="16"/>
      <c r="H318" s="16"/>
      <c r="I318" s="15"/>
      <c r="J318" s="16"/>
      <c r="K318" s="16"/>
      <c r="L318" s="17"/>
      <c r="M318" s="18"/>
      <c r="N318" s="18"/>
      <c r="O318" s="20"/>
      <c r="P318" s="21"/>
      <c r="Q318" s="21"/>
      <c r="R318" s="22"/>
      <c r="S318" s="21"/>
      <c r="T318" s="21"/>
      <c r="U318" s="22"/>
      <c r="V318" s="23"/>
      <c r="W318" s="23"/>
      <c r="X318" s="24"/>
      <c r="Y318" s="25">
        <f t="shared" si="16"/>
        <v>0</v>
      </c>
      <c r="Z318" s="25">
        <f t="shared" si="17"/>
        <v>0</v>
      </c>
      <c r="AA318" s="26"/>
      <c r="AB318" s="26"/>
      <c r="AC318" s="26"/>
      <c r="AD318" s="26"/>
      <c r="AE318" s="27"/>
      <c r="AF318" s="26"/>
      <c r="AG318" s="26"/>
      <c r="AH318" s="26"/>
      <c r="AI318" s="26"/>
      <c r="AJ318" s="26"/>
      <c r="AK318" s="26"/>
    </row>
    <row r="319" spans="1:37" s="10" customFormat="1" ht="25" customHeight="1" x14ac:dyDescent="0.25">
      <c r="A319" s="11">
        <v>316</v>
      </c>
      <c r="B319" s="12" t="str">
        <f t="shared" si="18"/>
        <v>000-000</v>
      </c>
      <c r="C319" s="12"/>
      <c r="D319" s="12"/>
      <c r="E319" s="12"/>
      <c r="F319" s="12"/>
      <c r="G319" s="16"/>
      <c r="H319" s="16"/>
      <c r="I319" s="15"/>
      <c r="J319" s="16"/>
      <c r="K319" s="16"/>
      <c r="L319" s="17"/>
      <c r="M319" s="18"/>
      <c r="N319" s="18"/>
      <c r="O319" s="20"/>
      <c r="P319" s="21"/>
      <c r="Q319" s="21"/>
      <c r="R319" s="22"/>
      <c r="S319" s="21"/>
      <c r="T319" s="21"/>
      <c r="U319" s="22"/>
      <c r="V319" s="23"/>
      <c r="W319" s="23"/>
      <c r="X319" s="24"/>
      <c r="Y319" s="25">
        <f t="shared" si="16"/>
        <v>0</v>
      </c>
      <c r="Z319" s="25">
        <f t="shared" si="17"/>
        <v>0</v>
      </c>
      <c r="AA319" s="26"/>
      <c r="AB319" s="26"/>
      <c r="AC319" s="26"/>
      <c r="AD319" s="26"/>
      <c r="AE319" s="27"/>
      <c r="AF319" s="26"/>
      <c r="AG319" s="26"/>
      <c r="AH319" s="26"/>
      <c r="AI319" s="26"/>
      <c r="AJ319" s="26"/>
      <c r="AK319" s="26"/>
    </row>
    <row r="320" spans="1:37" s="10" customFormat="1" ht="25" customHeight="1" x14ac:dyDescent="0.25">
      <c r="A320" s="11">
        <v>317</v>
      </c>
      <c r="B320" s="12" t="str">
        <f t="shared" si="18"/>
        <v>000-000</v>
      </c>
      <c r="C320" s="12"/>
      <c r="D320" s="12"/>
      <c r="E320" s="12"/>
      <c r="F320" s="12"/>
      <c r="G320" s="16"/>
      <c r="H320" s="16"/>
      <c r="I320" s="15"/>
      <c r="J320" s="16"/>
      <c r="K320" s="16"/>
      <c r="L320" s="17"/>
      <c r="M320" s="18"/>
      <c r="N320" s="18"/>
      <c r="O320" s="20"/>
      <c r="P320" s="21"/>
      <c r="Q320" s="21"/>
      <c r="R320" s="22"/>
      <c r="S320" s="21"/>
      <c r="T320" s="21"/>
      <c r="U320" s="22"/>
      <c r="V320" s="23"/>
      <c r="W320" s="23"/>
      <c r="X320" s="24"/>
      <c r="Y320" s="25">
        <f t="shared" si="16"/>
        <v>0</v>
      </c>
      <c r="Z320" s="25">
        <f t="shared" si="17"/>
        <v>0</v>
      </c>
      <c r="AA320" s="26"/>
      <c r="AB320" s="26"/>
      <c r="AC320" s="26"/>
      <c r="AD320" s="26"/>
      <c r="AE320" s="27"/>
      <c r="AF320" s="26"/>
      <c r="AG320" s="26"/>
      <c r="AH320" s="26"/>
      <c r="AI320" s="26"/>
      <c r="AJ320" s="26"/>
      <c r="AK320" s="26"/>
    </row>
    <row r="321" spans="1:37" s="10" customFormat="1" ht="25" customHeight="1" x14ac:dyDescent="0.25">
      <c r="A321" s="11">
        <v>318</v>
      </c>
      <c r="B321" s="12" t="str">
        <f t="shared" si="18"/>
        <v>000-000</v>
      </c>
      <c r="C321" s="12"/>
      <c r="D321" s="12"/>
      <c r="E321" s="12"/>
      <c r="F321" s="12"/>
      <c r="G321" s="16"/>
      <c r="H321" s="16"/>
      <c r="I321" s="15"/>
      <c r="J321" s="16"/>
      <c r="K321" s="16"/>
      <c r="L321" s="17"/>
      <c r="M321" s="18"/>
      <c r="N321" s="18"/>
      <c r="O321" s="20"/>
      <c r="P321" s="21"/>
      <c r="Q321" s="21"/>
      <c r="R321" s="22"/>
      <c r="S321" s="21"/>
      <c r="T321" s="21"/>
      <c r="U321" s="22"/>
      <c r="V321" s="23"/>
      <c r="W321" s="23"/>
      <c r="X321" s="24"/>
      <c r="Y321" s="25">
        <f t="shared" si="16"/>
        <v>0</v>
      </c>
      <c r="Z321" s="25">
        <f t="shared" si="17"/>
        <v>0</v>
      </c>
      <c r="AA321" s="26"/>
      <c r="AB321" s="26"/>
      <c r="AC321" s="26"/>
      <c r="AD321" s="26"/>
      <c r="AE321" s="27"/>
      <c r="AF321" s="26"/>
      <c r="AG321" s="26"/>
      <c r="AH321" s="26"/>
      <c r="AI321" s="26"/>
      <c r="AJ321" s="26"/>
      <c r="AK321" s="26"/>
    </row>
    <row r="322" spans="1:37" s="10" customFormat="1" ht="25" customHeight="1" x14ac:dyDescent="0.25">
      <c r="A322" s="11">
        <v>319</v>
      </c>
      <c r="B322" s="12" t="str">
        <f t="shared" si="18"/>
        <v>000-000</v>
      </c>
      <c r="C322" s="12"/>
      <c r="D322" s="12"/>
      <c r="E322" s="12"/>
      <c r="F322" s="12"/>
      <c r="G322" s="16"/>
      <c r="H322" s="16"/>
      <c r="I322" s="15"/>
      <c r="J322" s="16"/>
      <c r="K322" s="16"/>
      <c r="L322" s="17"/>
      <c r="M322" s="18"/>
      <c r="N322" s="18"/>
      <c r="O322" s="20"/>
      <c r="P322" s="21"/>
      <c r="Q322" s="21"/>
      <c r="R322" s="22"/>
      <c r="S322" s="21"/>
      <c r="T322" s="21"/>
      <c r="U322" s="22"/>
      <c r="V322" s="23"/>
      <c r="W322" s="23"/>
      <c r="X322" s="24"/>
      <c r="Y322" s="25">
        <f t="shared" si="16"/>
        <v>0</v>
      </c>
      <c r="Z322" s="25">
        <f t="shared" si="17"/>
        <v>0</v>
      </c>
      <c r="AA322" s="26"/>
      <c r="AB322" s="26"/>
      <c r="AC322" s="26"/>
      <c r="AD322" s="26"/>
      <c r="AE322" s="27"/>
      <c r="AF322" s="26"/>
      <c r="AG322" s="26"/>
      <c r="AH322" s="26"/>
      <c r="AI322" s="26"/>
      <c r="AJ322" s="26"/>
      <c r="AK322" s="26"/>
    </row>
    <row r="323" spans="1:37" s="10" customFormat="1" ht="25" customHeight="1" x14ac:dyDescent="0.25">
      <c r="A323" s="11">
        <v>320</v>
      </c>
      <c r="B323" s="12" t="str">
        <f t="shared" si="18"/>
        <v>000-000</v>
      </c>
      <c r="C323" s="12"/>
      <c r="D323" s="12"/>
      <c r="E323" s="12"/>
      <c r="F323" s="12"/>
      <c r="G323" s="16"/>
      <c r="H323" s="16"/>
      <c r="I323" s="15"/>
      <c r="J323" s="16"/>
      <c r="K323" s="16"/>
      <c r="L323" s="17"/>
      <c r="M323" s="18"/>
      <c r="N323" s="18"/>
      <c r="O323" s="20"/>
      <c r="P323" s="21"/>
      <c r="Q323" s="21"/>
      <c r="R323" s="22"/>
      <c r="S323" s="21"/>
      <c r="T323" s="21"/>
      <c r="U323" s="22"/>
      <c r="V323" s="23"/>
      <c r="W323" s="23"/>
      <c r="X323" s="24"/>
      <c r="Y323" s="25">
        <f t="shared" si="16"/>
        <v>0</v>
      </c>
      <c r="Z323" s="25">
        <f t="shared" si="17"/>
        <v>0</v>
      </c>
      <c r="AA323" s="26"/>
      <c r="AB323" s="26"/>
      <c r="AC323" s="26"/>
      <c r="AD323" s="26"/>
      <c r="AE323" s="27"/>
      <c r="AF323" s="26"/>
      <c r="AG323" s="26"/>
      <c r="AH323" s="26"/>
      <c r="AI323" s="26"/>
      <c r="AJ323" s="26"/>
      <c r="AK323" s="26"/>
    </row>
    <row r="324" spans="1:37" s="10" customFormat="1" ht="25" customHeight="1" x14ac:dyDescent="0.25">
      <c r="A324" s="11">
        <v>321</v>
      </c>
      <c r="B324" s="12" t="str">
        <f t="shared" si="18"/>
        <v>000-000</v>
      </c>
      <c r="C324" s="12"/>
      <c r="D324" s="12"/>
      <c r="E324" s="12"/>
      <c r="F324" s="12"/>
      <c r="G324" s="16"/>
      <c r="H324" s="16"/>
      <c r="I324" s="15"/>
      <c r="J324" s="16"/>
      <c r="K324" s="16"/>
      <c r="L324" s="17"/>
      <c r="M324" s="18"/>
      <c r="N324" s="18"/>
      <c r="O324" s="20"/>
      <c r="P324" s="21"/>
      <c r="Q324" s="21"/>
      <c r="R324" s="22"/>
      <c r="S324" s="21"/>
      <c r="T324" s="21"/>
      <c r="U324" s="22"/>
      <c r="V324" s="23"/>
      <c r="W324" s="23"/>
      <c r="X324" s="24"/>
      <c r="Y324" s="25">
        <f t="shared" ref="Y324:Y387" si="19">ROUND(I324-U324-X324,2)</f>
        <v>0</v>
      </c>
      <c r="Z324" s="25">
        <f t="shared" ref="Z324:Z387" si="20">ROUND(L324+O324-R324,2)</f>
        <v>0</v>
      </c>
      <c r="AA324" s="26"/>
      <c r="AB324" s="26"/>
      <c r="AC324" s="26"/>
      <c r="AD324" s="26"/>
      <c r="AE324" s="27"/>
      <c r="AF324" s="26"/>
      <c r="AG324" s="26"/>
      <c r="AH324" s="26"/>
      <c r="AI324" s="26"/>
      <c r="AJ324" s="26"/>
      <c r="AK324" s="26"/>
    </row>
    <row r="325" spans="1:37" s="10" customFormat="1" ht="25" customHeight="1" x14ac:dyDescent="0.25">
      <c r="A325" s="11">
        <v>322</v>
      </c>
      <c r="B325" s="12" t="str">
        <f t="shared" si="18"/>
        <v>000-000</v>
      </c>
      <c r="C325" s="12"/>
      <c r="D325" s="12"/>
      <c r="E325" s="12"/>
      <c r="F325" s="12"/>
      <c r="G325" s="16"/>
      <c r="H325" s="16"/>
      <c r="I325" s="15"/>
      <c r="J325" s="16"/>
      <c r="K325" s="16"/>
      <c r="L325" s="17"/>
      <c r="M325" s="18"/>
      <c r="N325" s="18"/>
      <c r="O325" s="20"/>
      <c r="P325" s="21"/>
      <c r="Q325" s="21"/>
      <c r="R325" s="22"/>
      <c r="S325" s="21"/>
      <c r="T325" s="21"/>
      <c r="U325" s="22"/>
      <c r="V325" s="23"/>
      <c r="W325" s="23"/>
      <c r="X325" s="24"/>
      <c r="Y325" s="25">
        <f t="shared" si="19"/>
        <v>0</v>
      </c>
      <c r="Z325" s="25">
        <f t="shared" si="20"/>
        <v>0</v>
      </c>
      <c r="AA325" s="26"/>
      <c r="AB325" s="26"/>
      <c r="AC325" s="26"/>
      <c r="AD325" s="26"/>
      <c r="AE325" s="27"/>
      <c r="AF325" s="26"/>
      <c r="AG325" s="26"/>
      <c r="AH325" s="26"/>
      <c r="AI325" s="26"/>
      <c r="AJ325" s="26"/>
      <c r="AK325" s="26"/>
    </row>
    <row r="326" spans="1:37" s="10" customFormat="1" ht="25" customHeight="1" x14ac:dyDescent="0.25">
      <c r="A326" s="11">
        <v>323</v>
      </c>
      <c r="B326" s="12" t="str">
        <f t="shared" si="18"/>
        <v>000-000</v>
      </c>
      <c r="C326" s="12"/>
      <c r="D326" s="12"/>
      <c r="E326" s="12"/>
      <c r="F326" s="12"/>
      <c r="G326" s="16"/>
      <c r="H326" s="16"/>
      <c r="I326" s="15"/>
      <c r="J326" s="16"/>
      <c r="K326" s="16"/>
      <c r="L326" s="17"/>
      <c r="M326" s="18"/>
      <c r="N326" s="18"/>
      <c r="O326" s="20"/>
      <c r="P326" s="21"/>
      <c r="Q326" s="21"/>
      <c r="R326" s="22"/>
      <c r="S326" s="21"/>
      <c r="T326" s="21"/>
      <c r="U326" s="22"/>
      <c r="V326" s="23"/>
      <c r="W326" s="23"/>
      <c r="X326" s="24"/>
      <c r="Y326" s="25">
        <f t="shared" si="19"/>
        <v>0</v>
      </c>
      <c r="Z326" s="25">
        <f t="shared" si="20"/>
        <v>0</v>
      </c>
      <c r="AA326" s="26"/>
      <c r="AB326" s="26"/>
      <c r="AC326" s="26"/>
      <c r="AD326" s="26"/>
      <c r="AE326" s="27"/>
      <c r="AF326" s="26"/>
      <c r="AG326" s="26"/>
      <c r="AH326" s="26"/>
      <c r="AI326" s="26"/>
      <c r="AJ326" s="26"/>
      <c r="AK326" s="26"/>
    </row>
    <row r="327" spans="1:37" s="10" customFormat="1" ht="25" customHeight="1" x14ac:dyDescent="0.25">
      <c r="A327" s="11">
        <v>324</v>
      </c>
      <c r="B327" s="12" t="str">
        <f t="shared" si="18"/>
        <v>000-000</v>
      </c>
      <c r="C327" s="12"/>
      <c r="D327" s="12"/>
      <c r="E327" s="12"/>
      <c r="F327" s="12"/>
      <c r="G327" s="16"/>
      <c r="H327" s="16"/>
      <c r="I327" s="15"/>
      <c r="J327" s="16"/>
      <c r="K327" s="16"/>
      <c r="L327" s="17"/>
      <c r="M327" s="18"/>
      <c r="N327" s="19"/>
      <c r="O327" s="20"/>
      <c r="P327" s="21"/>
      <c r="Q327" s="21"/>
      <c r="R327" s="22"/>
      <c r="S327" s="21"/>
      <c r="T327" s="21"/>
      <c r="U327" s="22"/>
      <c r="V327" s="23"/>
      <c r="W327" s="23"/>
      <c r="X327" s="24"/>
      <c r="Y327" s="25">
        <f t="shared" si="19"/>
        <v>0</v>
      </c>
      <c r="Z327" s="25">
        <f t="shared" si="20"/>
        <v>0</v>
      </c>
      <c r="AA327" s="26"/>
      <c r="AB327" s="26"/>
      <c r="AC327" s="26"/>
      <c r="AD327" s="26"/>
      <c r="AE327" s="27"/>
      <c r="AF327" s="26"/>
      <c r="AG327" s="26"/>
      <c r="AH327" s="26"/>
      <c r="AI327" s="26"/>
      <c r="AJ327" s="26"/>
      <c r="AK327" s="26"/>
    </row>
    <row r="328" spans="1:37" s="10" customFormat="1" ht="25" customHeight="1" x14ac:dyDescent="0.25">
      <c r="A328" s="11">
        <v>325</v>
      </c>
      <c r="B328" s="12" t="str">
        <f t="shared" si="18"/>
        <v>000-000</v>
      </c>
      <c r="C328" s="12"/>
      <c r="D328" s="12"/>
      <c r="E328" s="12"/>
      <c r="F328" s="12"/>
      <c r="G328" s="16"/>
      <c r="H328" s="16"/>
      <c r="I328" s="15"/>
      <c r="J328" s="16"/>
      <c r="K328" s="16"/>
      <c r="L328" s="17"/>
      <c r="M328" s="18"/>
      <c r="N328" s="19"/>
      <c r="O328" s="20"/>
      <c r="P328" s="21"/>
      <c r="Q328" s="21"/>
      <c r="R328" s="22"/>
      <c r="S328" s="21"/>
      <c r="T328" s="21"/>
      <c r="U328" s="22"/>
      <c r="V328" s="23"/>
      <c r="W328" s="23"/>
      <c r="X328" s="24"/>
      <c r="Y328" s="25">
        <f t="shared" si="19"/>
        <v>0</v>
      </c>
      <c r="Z328" s="25">
        <f t="shared" si="20"/>
        <v>0</v>
      </c>
      <c r="AA328" s="26"/>
      <c r="AB328" s="26"/>
      <c r="AC328" s="26"/>
      <c r="AD328" s="26"/>
      <c r="AE328" s="27"/>
      <c r="AF328" s="26"/>
      <c r="AG328" s="26"/>
      <c r="AH328" s="26"/>
      <c r="AI328" s="26"/>
      <c r="AJ328" s="26"/>
      <c r="AK328" s="26"/>
    </row>
    <row r="329" spans="1:37" s="10" customFormat="1" ht="25" customHeight="1" x14ac:dyDescent="0.25">
      <c r="A329" s="11">
        <v>326</v>
      </c>
      <c r="B329" s="12" t="str">
        <f t="shared" si="18"/>
        <v>000-000</v>
      </c>
      <c r="C329" s="12"/>
      <c r="D329" s="12"/>
      <c r="E329" s="12"/>
      <c r="F329" s="12"/>
      <c r="G329" s="16"/>
      <c r="H329" s="16"/>
      <c r="I329" s="15"/>
      <c r="J329" s="16"/>
      <c r="K329" s="16"/>
      <c r="L329" s="17"/>
      <c r="M329" s="18"/>
      <c r="N329" s="18"/>
      <c r="O329" s="20"/>
      <c r="P329" s="21"/>
      <c r="Q329" s="21"/>
      <c r="R329" s="22"/>
      <c r="S329" s="21"/>
      <c r="T329" s="21"/>
      <c r="U329" s="22"/>
      <c r="V329" s="23"/>
      <c r="W329" s="23"/>
      <c r="X329" s="24"/>
      <c r="Y329" s="25">
        <f t="shared" si="19"/>
        <v>0</v>
      </c>
      <c r="Z329" s="25">
        <f t="shared" si="20"/>
        <v>0</v>
      </c>
      <c r="AA329" s="26"/>
      <c r="AB329" s="26"/>
      <c r="AC329" s="26"/>
      <c r="AD329" s="26"/>
      <c r="AE329" s="27"/>
      <c r="AF329" s="26"/>
      <c r="AG329" s="26"/>
      <c r="AH329" s="26"/>
      <c r="AI329" s="26"/>
      <c r="AJ329" s="26"/>
      <c r="AK329" s="26"/>
    </row>
    <row r="330" spans="1:37" s="10" customFormat="1" ht="25" customHeight="1" x14ac:dyDescent="0.25">
      <c r="A330" s="11">
        <v>327</v>
      </c>
      <c r="B330" s="12" t="str">
        <f t="shared" si="18"/>
        <v>000-000</v>
      </c>
      <c r="C330" s="12"/>
      <c r="D330" s="12"/>
      <c r="E330" s="12"/>
      <c r="F330" s="12"/>
      <c r="G330" s="16"/>
      <c r="H330" s="16"/>
      <c r="I330" s="15"/>
      <c r="J330" s="16"/>
      <c r="K330" s="16"/>
      <c r="L330" s="17"/>
      <c r="M330" s="18"/>
      <c r="N330" s="18"/>
      <c r="O330" s="20"/>
      <c r="P330" s="21"/>
      <c r="Q330" s="21"/>
      <c r="R330" s="22"/>
      <c r="S330" s="21"/>
      <c r="T330" s="21"/>
      <c r="U330" s="22"/>
      <c r="V330" s="23"/>
      <c r="W330" s="23"/>
      <c r="X330" s="24"/>
      <c r="Y330" s="25">
        <f t="shared" si="19"/>
        <v>0</v>
      </c>
      <c r="Z330" s="25">
        <f t="shared" si="20"/>
        <v>0</v>
      </c>
      <c r="AA330" s="26"/>
      <c r="AB330" s="26"/>
      <c r="AC330" s="26"/>
      <c r="AD330" s="26"/>
      <c r="AE330" s="27"/>
      <c r="AF330" s="26"/>
      <c r="AG330" s="26"/>
      <c r="AH330" s="26"/>
      <c r="AI330" s="26"/>
      <c r="AJ330" s="26"/>
      <c r="AK330" s="26"/>
    </row>
    <row r="331" spans="1:37" s="10" customFormat="1" ht="25" customHeight="1" x14ac:dyDescent="0.25">
      <c r="A331" s="11">
        <v>328</v>
      </c>
      <c r="B331" s="12" t="str">
        <f t="shared" si="18"/>
        <v>000-000</v>
      </c>
      <c r="C331" s="12"/>
      <c r="D331" s="12"/>
      <c r="E331" s="12"/>
      <c r="F331" s="12"/>
      <c r="G331" s="16"/>
      <c r="H331" s="16"/>
      <c r="I331" s="15"/>
      <c r="J331" s="16"/>
      <c r="K331" s="16"/>
      <c r="L331" s="17"/>
      <c r="M331" s="18"/>
      <c r="N331" s="18"/>
      <c r="O331" s="20"/>
      <c r="P331" s="21"/>
      <c r="Q331" s="21"/>
      <c r="R331" s="22"/>
      <c r="S331" s="21"/>
      <c r="T331" s="21"/>
      <c r="U331" s="22"/>
      <c r="V331" s="23"/>
      <c r="W331" s="23"/>
      <c r="X331" s="24"/>
      <c r="Y331" s="25">
        <f t="shared" si="19"/>
        <v>0</v>
      </c>
      <c r="Z331" s="25">
        <f t="shared" si="20"/>
        <v>0</v>
      </c>
      <c r="AA331" s="26"/>
      <c r="AB331" s="26"/>
      <c r="AC331" s="26"/>
      <c r="AD331" s="26"/>
      <c r="AE331" s="27"/>
      <c r="AF331" s="26"/>
      <c r="AG331" s="26"/>
      <c r="AH331" s="26"/>
      <c r="AI331" s="26"/>
      <c r="AJ331" s="26"/>
      <c r="AK331" s="26"/>
    </row>
    <row r="332" spans="1:37" s="10" customFormat="1" ht="25" customHeight="1" x14ac:dyDescent="0.25">
      <c r="A332" s="11">
        <v>329</v>
      </c>
      <c r="B332" s="12" t="str">
        <f t="shared" si="18"/>
        <v>000-000</v>
      </c>
      <c r="C332" s="12"/>
      <c r="D332" s="12"/>
      <c r="E332" s="12"/>
      <c r="F332" s="12"/>
      <c r="G332" s="16"/>
      <c r="H332" s="16"/>
      <c r="I332" s="15"/>
      <c r="J332" s="16"/>
      <c r="K332" s="16"/>
      <c r="L332" s="17"/>
      <c r="M332" s="18"/>
      <c r="N332" s="18"/>
      <c r="O332" s="20"/>
      <c r="P332" s="21"/>
      <c r="Q332" s="21"/>
      <c r="R332" s="22"/>
      <c r="S332" s="21"/>
      <c r="T332" s="21"/>
      <c r="U332" s="22"/>
      <c r="V332" s="23"/>
      <c r="W332" s="23"/>
      <c r="X332" s="24"/>
      <c r="Y332" s="25">
        <f t="shared" si="19"/>
        <v>0</v>
      </c>
      <c r="Z332" s="25">
        <f t="shared" si="20"/>
        <v>0</v>
      </c>
      <c r="AA332" s="26"/>
      <c r="AB332" s="26"/>
      <c r="AC332" s="26"/>
      <c r="AD332" s="26"/>
      <c r="AE332" s="27"/>
      <c r="AF332" s="26"/>
      <c r="AG332" s="26"/>
      <c r="AH332" s="26"/>
      <c r="AI332" s="26"/>
      <c r="AJ332" s="26"/>
      <c r="AK332" s="26"/>
    </row>
    <row r="333" spans="1:37" s="10" customFormat="1" ht="25" customHeight="1" x14ac:dyDescent="0.25">
      <c r="A333" s="11">
        <v>330</v>
      </c>
      <c r="B333" s="12" t="str">
        <f t="shared" si="18"/>
        <v>000-000</v>
      </c>
      <c r="C333" s="12"/>
      <c r="D333" s="12"/>
      <c r="E333" s="12"/>
      <c r="F333" s="12"/>
      <c r="G333" s="16"/>
      <c r="H333" s="16"/>
      <c r="I333" s="15"/>
      <c r="J333" s="16"/>
      <c r="K333" s="16"/>
      <c r="L333" s="17"/>
      <c r="M333" s="18"/>
      <c r="N333" s="18"/>
      <c r="O333" s="20"/>
      <c r="P333" s="21"/>
      <c r="Q333" s="21"/>
      <c r="R333" s="22"/>
      <c r="S333" s="21"/>
      <c r="T333" s="21"/>
      <c r="U333" s="22"/>
      <c r="V333" s="23"/>
      <c r="W333" s="23"/>
      <c r="X333" s="24"/>
      <c r="Y333" s="25">
        <f t="shared" si="19"/>
        <v>0</v>
      </c>
      <c r="Z333" s="25">
        <f t="shared" si="20"/>
        <v>0</v>
      </c>
      <c r="AA333" s="26"/>
      <c r="AB333" s="26"/>
      <c r="AC333" s="26"/>
      <c r="AD333" s="26"/>
      <c r="AE333" s="27"/>
      <c r="AF333" s="26"/>
      <c r="AG333" s="26"/>
      <c r="AH333" s="26"/>
      <c r="AI333" s="26"/>
      <c r="AJ333" s="26"/>
      <c r="AK333" s="26"/>
    </row>
    <row r="334" spans="1:37" s="10" customFormat="1" ht="25" customHeight="1" x14ac:dyDescent="0.25">
      <c r="A334" s="11">
        <v>331</v>
      </c>
      <c r="B334" s="12" t="str">
        <f t="shared" si="18"/>
        <v>000-000</v>
      </c>
      <c r="C334" s="12"/>
      <c r="D334" s="12"/>
      <c r="E334" s="12"/>
      <c r="F334" s="12"/>
      <c r="G334" s="16"/>
      <c r="H334" s="16"/>
      <c r="I334" s="15"/>
      <c r="J334" s="16"/>
      <c r="K334" s="16"/>
      <c r="L334" s="17"/>
      <c r="M334" s="18"/>
      <c r="N334" s="18"/>
      <c r="O334" s="20"/>
      <c r="P334" s="21"/>
      <c r="Q334" s="21"/>
      <c r="R334" s="22"/>
      <c r="S334" s="21"/>
      <c r="T334" s="21"/>
      <c r="U334" s="22"/>
      <c r="V334" s="23"/>
      <c r="W334" s="23"/>
      <c r="X334" s="24"/>
      <c r="Y334" s="25">
        <f t="shared" si="19"/>
        <v>0</v>
      </c>
      <c r="Z334" s="25">
        <f t="shared" si="20"/>
        <v>0</v>
      </c>
      <c r="AA334" s="26"/>
      <c r="AB334" s="26"/>
      <c r="AC334" s="26"/>
      <c r="AD334" s="26"/>
      <c r="AE334" s="27"/>
      <c r="AF334" s="26"/>
      <c r="AG334" s="26"/>
      <c r="AH334" s="26"/>
      <c r="AI334" s="26"/>
      <c r="AJ334" s="26"/>
      <c r="AK334" s="26"/>
    </row>
    <row r="335" spans="1:37" s="10" customFormat="1" ht="25" customHeight="1" x14ac:dyDescent="0.25">
      <c r="A335" s="11">
        <v>332</v>
      </c>
      <c r="B335" s="12" t="str">
        <f t="shared" si="18"/>
        <v>000-000</v>
      </c>
      <c r="C335" s="12"/>
      <c r="D335" s="12"/>
      <c r="E335" s="12"/>
      <c r="F335" s="12"/>
      <c r="G335" s="16"/>
      <c r="H335" s="16"/>
      <c r="I335" s="15"/>
      <c r="J335" s="16"/>
      <c r="K335" s="16"/>
      <c r="L335" s="17"/>
      <c r="M335" s="18"/>
      <c r="N335" s="18"/>
      <c r="O335" s="20"/>
      <c r="P335" s="21"/>
      <c r="Q335" s="21"/>
      <c r="R335" s="22"/>
      <c r="S335" s="21"/>
      <c r="T335" s="21"/>
      <c r="U335" s="22"/>
      <c r="V335" s="23"/>
      <c r="W335" s="23"/>
      <c r="X335" s="24"/>
      <c r="Y335" s="25">
        <f t="shared" si="19"/>
        <v>0</v>
      </c>
      <c r="Z335" s="25">
        <f t="shared" si="20"/>
        <v>0</v>
      </c>
      <c r="AA335" s="26"/>
      <c r="AB335" s="26"/>
      <c r="AC335" s="26"/>
      <c r="AD335" s="26"/>
      <c r="AE335" s="27"/>
      <c r="AF335" s="26"/>
      <c r="AG335" s="26"/>
      <c r="AH335" s="26"/>
      <c r="AI335" s="26"/>
      <c r="AJ335" s="26"/>
      <c r="AK335" s="26"/>
    </row>
    <row r="336" spans="1:37" s="10" customFormat="1" ht="25" customHeight="1" x14ac:dyDescent="0.25">
      <c r="A336" s="11">
        <v>333</v>
      </c>
      <c r="B336" s="12" t="str">
        <f t="shared" si="18"/>
        <v>000-000</v>
      </c>
      <c r="C336" s="12"/>
      <c r="D336" s="12"/>
      <c r="E336" s="12"/>
      <c r="F336" s="12"/>
      <c r="G336" s="16"/>
      <c r="H336" s="16"/>
      <c r="I336" s="15"/>
      <c r="J336" s="16"/>
      <c r="K336" s="16"/>
      <c r="L336" s="17"/>
      <c r="M336" s="18"/>
      <c r="N336" s="18"/>
      <c r="O336" s="20"/>
      <c r="P336" s="21"/>
      <c r="Q336" s="21"/>
      <c r="R336" s="22"/>
      <c r="S336" s="21"/>
      <c r="T336" s="21"/>
      <c r="U336" s="22"/>
      <c r="V336" s="23"/>
      <c r="W336" s="23"/>
      <c r="X336" s="24"/>
      <c r="Y336" s="25">
        <f t="shared" si="19"/>
        <v>0</v>
      </c>
      <c r="Z336" s="25">
        <f t="shared" si="20"/>
        <v>0</v>
      </c>
      <c r="AA336" s="26"/>
      <c r="AB336" s="26"/>
      <c r="AC336" s="26"/>
      <c r="AD336" s="26"/>
      <c r="AE336" s="27"/>
      <c r="AF336" s="26"/>
      <c r="AG336" s="26"/>
      <c r="AH336" s="26"/>
      <c r="AI336" s="26"/>
      <c r="AJ336" s="26"/>
      <c r="AK336" s="26"/>
    </row>
    <row r="337" spans="1:37" s="10" customFormat="1" ht="25" customHeight="1" x14ac:dyDescent="0.25">
      <c r="A337" s="11">
        <v>334</v>
      </c>
      <c r="B337" s="12" t="str">
        <f t="shared" si="18"/>
        <v>000-000</v>
      </c>
      <c r="C337" s="12"/>
      <c r="D337" s="12"/>
      <c r="E337" s="12"/>
      <c r="F337" s="12"/>
      <c r="G337" s="16"/>
      <c r="H337" s="16"/>
      <c r="I337" s="15"/>
      <c r="J337" s="16"/>
      <c r="K337" s="16"/>
      <c r="L337" s="17"/>
      <c r="M337" s="18"/>
      <c r="N337" s="18"/>
      <c r="O337" s="20"/>
      <c r="P337" s="21"/>
      <c r="Q337" s="21"/>
      <c r="R337" s="22"/>
      <c r="S337" s="21"/>
      <c r="T337" s="21"/>
      <c r="U337" s="22"/>
      <c r="V337" s="23"/>
      <c r="W337" s="23"/>
      <c r="X337" s="24"/>
      <c r="Y337" s="25">
        <f t="shared" si="19"/>
        <v>0</v>
      </c>
      <c r="Z337" s="25">
        <f t="shared" si="20"/>
        <v>0</v>
      </c>
      <c r="AA337" s="26"/>
      <c r="AB337" s="26"/>
      <c r="AC337" s="26"/>
      <c r="AD337" s="26"/>
      <c r="AE337" s="27"/>
      <c r="AF337" s="26"/>
      <c r="AG337" s="26"/>
      <c r="AH337" s="26"/>
      <c r="AI337" s="26"/>
      <c r="AJ337" s="26"/>
      <c r="AK337" s="26"/>
    </row>
    <row r="338" spans="1:37" s="10" customFormat="1" ht="25" customHeight="1" x14ac:dyDescent="0.25">
      <c r="A338" s="11">
        <v>335</v>
      </c>
      <c r="B338" s="12" t="str">
        <f t="shared" si="18"/>
        <v>000-000</v>
      </c>
      <c r="C338" s="12"/>
      <c r="D338" s="12"/>
      <c r="E338" s="12"/>
      <c r="F338" s="12"/>
      <c r="G338" s="16"/>
      <c r="H338" s="16"/>
      <c r="I338" s="15"/>
      <c r="J338" s="16"/>
      <c r="K338" s="16"/>
      <c r="L338" s="17"/>
      <c r="M338" s="18"/>
      <c r="N338" s="19"/>
      <c r="O338" s="20"/>
      <c r="P338" s="21"/>
      <c r="Q338" s="21"/>
      <c r="R338" s="22"/>
      <c r="S338" s="21"/>
      <c r="T338" s="21"/>
      <c r="U338" s="22"/>
      <c r="V338" s="23"/>
      <c r="W338" s="23"/>
      <c r="X338" s="24"/>
      <c r="Y338" s="25">
        <f t="shared" si="19"/>
        <v>0</v>
      </c>
      <c r="Z338" s="25">
        <f t="shared" si="20"/>
        <v>0</v>
      </c>
      <c r="AA338" s="26"/>
      <c r="AB338" s="26"/>
      <c r="AC338" s="26"/>
      <c r="AD338" s="26"/>
      <c r="AE338" s="27"/>
      <c r="AF338" s="26"/>
      <c r="AG338" s="26"/>
      <c r="AH338" s="26"/>
      <c r="AI338" s="26"/>
      <c r="AJ338" s="26"/>
      <c r="AK338" s="26"/>
    </row>
    <row r="339" spans="1:37" s="10" customFormat="1" ht="25" customHeight="1" x14ac:dyDescent="0.25">
      <c r="A339" s="11">
        <v>336</v>
      </c>
      <c r="B339" s="12" t="str">
        <f t="shared" si="18"/>
        <v>000-000</v>
      </c>
      <c r="C339" s="12"/>
      <c r="D339" s="12"/>
      <c r="E339" s="12"/>
      <c r="F339" s="12"/>
      <c r="G339" s="16"/>
      <c r="H339" s="16"/>
      <c r="I339" s="15"/>
      <c r="J339" s="16"/>
      <c r="K339" s="16"/>
      <c r="L339" s="17"/>
      <c r="M339" s="18"/>
      <c r="N339" s="19"/>
      <c r="O339" s="20"/>
      <c r="P339" s="21"/>
      <c r="Q339" s="21"/>
      <c r="R339" s="22"/>
      <c r="S339" s="21"/>
      <c r="T339" s="21"/>
      <c r="U339" s="22"/>
      <c r="V339" s="23"/>
      <c r="W339" s="23"/>
      <c r="X339" s="24"/>
      <c r="Y339" s="25">
        <f t="shared" si="19"/>
        <v>0</v>
      </c>
      <c r="Z339" s="25">
        <f t="shared" si="20"/>
        <v>0</v>
      </c>
      <c r="AA339" s="26"/>
      <c r="AB339" s="26"/>
      <c r="AC339" s="26"/>
      <c r="AD339" s="26"/>
      <c r="AE339" s="27"/>
      <c r="AF339" s="26"/>
      <c r="AG339" s="26"/>
      <c r="AH339" s="26"/>
      <c r="AI339" s="26"/>
      <c r="AJ339" s="26"/>
      <c r="AK339" s="26"/>
    </row>
    <row r="340" spans="1:37" s="10" customFormat="1" ht="25" customHeight="1" x14ac:dyDescent="0.25">
      <c r="A340" s="11">
        <v>337</v>
      </c>
      <c r="B340" s="12" t="str">
        <f t="shared" si="18"/>
        <v>000-000</v>
      </c>
      <c r="C340" s="12"/>
      <c r="D340" s="12"/>
      <c r="E340" s="12"/>
      <c r="F340" s="12"/>
      <c r="G340" s="16"/>
      <c r="H340" s="16"/>
      <c r="I340" s="15"/>
      <c r="J340" s="16"/>
      <c r="K340" s="16"/>
      <c r="L340" s="17"/>
      <c r="M340" s="18"/>
      <c r="N340" s="18"/>
      <c r="O340" s="20"/>
      <c r="P340" s="21"/>
      <c r="Q340" s="21"/>
      <c r="R340" s="22"/>
      <c r="S340" s="21"/>
      <c r="T340" s="21"/>
      <c r="U340" s="22"/>
      <c r="V340" s="23"/>
      <c r="W340" s="23"/>
      <c r="X340" s="24"/>
      <c r="Y340" s="25">
        <f t="shared" si="19"/>
        <v>0</v>
      </c>
      <c r="Z340" s="25">
        <f t="shared" si="20"/>
        <v>0</v>
      </c>
      <c r="AA340" s="26"/>
      <c r="AB340" s="26"/>
      <c r="AC340" s="26"/>
      <c r="AD340" s="26"/>
      <c r="AE340" s="27"/>
      <c r="AF340" s="26"/>
      <c r="AG340" s="26"/>
      <c r="AH340" s="26"/>
      <c r="AI340" s="26"/>
      <c r="AJ340" s="26"/>
      <c r="AK340" s="26"/>
    </row>
    <row r="341" spans="1:37" s="10" customFormat="1" ht="25" customHeight="1" x14ac:dyDescent="0.25">
      <c r="A341" s="11">
        <v>338</v>
      </c>
      <c r="B341" s="12" t="str">
        <f t="shared" si="18"/>
        <v>000-000</v>
      </c>
      <c r="C341" s="12"/>
      <c r="D341" s="12"/>
      <c r="E341" s="12"/>
      <c r="F341" s="12"/>
      <c r="G341" s="16"/>
      <c r="H341" s="16"/>
      <c r="I341" s="15"/>
      <c r="J341" s="16"/>
      <c r="K341" s="16"/>
      <c r="L341" s="17"/>
      <c r="M341" s="18"/>
      <c r="N341" s="18"/>
      <c r="O341" s="20"/>
      <c r="P341" s="21"/>
      <c r="Q341" s="21"/>
      <c r="R341" s="22"/>
      <c r="S341" s="21"/>
      <c r="T341" s="21"/>
      <c r="U341" s="22"/>
      <c r="V341" s="23"/>
      <c r="W341" s="23"/>
      <c r="X341" s="24"/>
      <c r="Y341" s="25">
        <f t="shared" si="19"/>
        <v>0</v>
      </c>
      <c r="Z341" s="25">
        <f t="shared" si="20"/>
        <v>0</v>
      </c>
      <c r="AA341" s="26"/>
      <c r="AB341" s="26"/>
      <c r="AC341" s="26"/>
      <c r="AD341" s="26"/>
      <c r="AE341" s="27"/>
      <c r="AF341" s="26"/>
      <c r="AG341" s="26"/>
      <c r="AH341" s="26"/>
      <c r="AI341" s="26"/>
      <c r="AJ341" s="26"/>
      <c r="AK341" s="26"/>
    </row>
    <row r="342" spans="1:37" s="10" customFormat="1" ht="25" customHeight="1" x14ac:dyDescent="0.25">
      <c r="A342" s="11">
        <v>339</v>
      </c>
      <c r="B342" s="12" t="str">
        <f t="shared" si="18"/>
        <v>000-000</v>
      </c>
      <c r="C342" s="12"/>
      <c r="D342" s="12"/>
      <c r="E342" s="12"/>
      <c r="F342" s="12"/>
      <c r="G342" s="16"/>
      <c r="H342" s="16"/>
      <c r="I342" s="15"/>
      <c r="J342" s="16"/>
      <c r="K342" s="16"/>
      <c r="L342" s="17"/>
      <c r="M342" s="18"/>
      <c r="N342" s="18"/>
      <c r="O342" s="20"/>
      <c r="P342" s="21"/>
      <c r="Q342" s="21"/>
      <c r="R342" s="22"/>
      <c r="S342" s="21"/>
      <c r="T342" s="21"/>
      <c r="U342" s="22"/>
      <c r="V342" s="23"/>
      <c r="W342" s="23"/>
      <c r="X342" s="24"/>
      <c r="Y342" s="25">
        <f t="shared" si="19"/>
        <v>0</v>
      </c>
      <c r="Z342" s="25">
        <f t="shared" si="20"/>
        <v>0</v>
      </c>
      <c r="AA342" s="26"/>
      <c r="AB342" s="26"/>
      <c r="AC342" s="26"/>
      <c r="AD342" s="26"/>
      <c r="AE342" s="27"/>
      <c r="AF342" s="26"/>
      <c r="AG342" s="26"/>
      <c r="AH342" s="26"/>
      <c r="AI342" s="26"/>
      <c r="AJ342" s="26"/>
      <c r="AK342" s="26"/>
    </row>
    <row r="343" spans="1:37" s="10" customFormat="1" ht="25" customHeight="1" x14ac:dyDescent="0.25">
      <c r="A343" s="11">
        <v>340</v>
      </c>
      <c r="B343" s="12" t="str">
        <f t="shared" si="18"/>
        <v>000-000</v>
      </c>
      <c r="C343" s="12"/>
      <c r="D343" s="12"/>
      <c r="E343" s="12"/>
      <c r="F343" s="12"/>
      <c r="G343" s="16"/>
      <c r="H343" s="16"/>
      <c r="I343" s="15"/>
      <c r="J343" s="16"/>
      <c r="K343" s="16"/>
      <c r="L343" s="17"/>
      <c r="M343" s="18"/>
      <c r="N343" s="18"/>
      <c r="O343" s="20"/>
      <c r="P343" s="21"/>
      <c r="Q343" s="21"/>
      <c r="R343" s="22"/>
      <c r="S343" s="21"/>
      <c r="T343" s="21"/>
      <c r="U343" s="22"/>
      <c r="V343" s="23"/>
      <c r="W343" s="23"/>
      <c r="X343" s="24"/>
      <c r="Y343" s="25">
        <f t="shared" si="19"/>
        <v>0</v>
      </c>
      <c r="Z343" s="25">
        <f t="shared" si="20"/>
        <v>0</v>
      </c>
      <c r="AA343" s="26"/>
      <c r="AB343" s="26"/>
      <c r="AC343" s="26"/>
      <c r="AD343" s="26"/>
      <c r="AE343" s="27"/>
      <c r="AF343" s="26"/>
      <c r="AG343" s="26"/>
      <c r="AH343" s="26"/>
      <c r="AI343" s="26"/>
      <c r="AJ343" s="26"/>
      <c r="AK343" s="26"/>
    </row>
    <row r="344" spans="1:37" s="10" customFormat="1" ht="25" customHeight="1" x14ac:dyDescent="0.25">
      <c r="A344" s="11">
        <v>341</v>
      </c>
      <c r="B344" s="12" t="str">
        <f t="shared" si="18"/>
        <v>000-000</v>
      </c>
      <c r="C344" s="12"/>
      <c r="D344" s="12"/>
      <c r="E344" s="12"/>
      <c r="F344" s="12"/>
      <c r="G344" s="16"/>
      <c r="H344" s="16"/>
      <c r="I344" s="15"/>
      <c r="J344" s="16"/>
      <c r="K344" s="16"/>
      <c r="L344" s="17"/>
      <c r="M344" s="18"/>
      <c r="N344" s="18"/>
      <c r="O344" s="20"/>
      <c r="P344" s="21"/>
      <c r="Q344" s="21"/>
      <c r="R344" s="22"/>
      <c r="S344" s="21"/>
      <c r="T344" s="21"/>
      <c r="U344" s="22"/>
      <c r="V344" s="23"/>
      <c r="W344" s="23"/>
      <c r="X344" s="24"/>
      <c r="Y344" s="25">
        <f t="shared" si="19"/>
        <v>0</v>
      </c>
      <c r="Z344" s="25">
        <f t="shared" si="20"/>
        <v>0</v>
      </c>
      <c r="AA344" s="26"/>
      <c r="AB344" s="26"/>
      <c r="AC344" s="26"/>
      <c r="AD344" s="26"/>
      <c r="AE344" s="27"/>
      <c r="AF344" s="26"/>
      <c r="AG344" s="26"/>
      <c r="AH344" s="26"/>
      <c r="AI344" s="26"/>
      <c r="AJ344" s="26"/>
      <c r="AK344" s="26"/>
    </row>
    <row r="345" spans="1:37" s="10" customFormat="1" ht="25" customHeight="1" x14ac:dyDescent="0.25">
      <c r="A345" s="11">
        <v>342</v>
      </c>
      <c r="B345" s="12" t="str">
        <f t="shared" si="18"/>
        <v>000-000</v>
      </c>
      <c r="C345" s="12"/>
      <c r="D345" s="12"/>
      <c r="E345" s="12"/>
      <c r="F345" s="12"/>
      <c r="G345" s="16"/>
      <c r="H345" s="16"/>
      <c r="I345" s="15"/>
      <c r="J345" s="16"/>
      <c r="K345" s="16"/>
      <c r="L345" s="17"/>
      <c r="M345" s="18"/>
      <c r="N345" s="18"/>
      <c r="O345" s="20"/>
      <c r="P345" s="21"/>
      <c r="Q345" s="21"/>
      <c r="R345" s="22"/>
      <c r="S345" s="21"/>
      <c r="T345" s="21"/>
      <c r="U345" s="22"/>
      <c r="V345" s="23"/>
      <c r="W345" s="23"/>
      <c r="X345" s="24"/>
      <c r="Y345" s="25">
        <f t="shared" si="19"/>
        <v>0</v>
      </c>
      <c r="Z345" s="25">
        <f t="shared" si="20"/>
        <v>0</v>
      </c>
      <c r="AA345" s="26"/>
      <c r="AB345" s="26"/>
      <c r="AC345" s="26"/>
      <c r="AD345" s="26"/>
      <c r="AE345" s="27"/>
      <c r="AF345" s="26"/>
      <c r="AG345" s="26"/>
      <c r="AH345" s="26"/>
      <c r="AI345" s="26"/>
      <c r="AJ345" s="26"/>
      <c r="AK345" s="26"/>
    </row>
    <row r="346" spans="1:37" s="10" customFormat="1" ht="25" customHeight="1" x14ac:dyDescent="0.25">
      <c r="A346" s="11">
        <v>343</v>
      </c>
      <c r="B346" s="12" t="str">
        <f t="shared" si="18"/>
        <v>000-000</v>
      </c>
      <c r="C346" s="12"/>
      <c r="D346" s="12"/>
      <c r="E346" s="12"/>
      <c r="F346" s="12"/>
      <c r="G346" s="16"/>
      <c r="H346" s="16"/>
      <c r="I346" s="15"/>
      <c r="J346" s="16"/>
      <c r="K346" s="16"/>
      <c r="L346" s="17"/>
      <c r="M346" s="18"/>
      <c r="N346" s="18"/>
      <c r="O346" s="20"/>
      <c r="P346" s="21"/>
      <c r="Q346" s="21"/>
      <c r="R346" s="22"/>
      <c r="S346" s="21"/>
      <c r="T346" s="21"/>
      <c r="U346" s="22"/>
      <c r="V346" s="23"/>
      <c r="W346" s="23"/>
      <c r="X346" s="24"/>
      <c r="Y346" s="25">
        <f t="shared" si="19"/>
        <v>0</v>
      </c>
      <c r="Z346" s="25">
        <f t="shared" si="20"/>
        <v>0</v>
      </c>
      <c r="AA346" s="26"/>
      <c r="AB346" s="26"/>
      <c r="AC346" s="26"/>
      <c r="AD346" s="26"/>
      <c r="AE346" s="27"/>
      <c r="AF346" s="26"/>
      <c r="AG346" s="26"/>
      <c r="AH346" s="26"/>
      <c r="AI346" s="26"/>
      <c r="AJ346" s="26"/>
      <c r="AK346" s="26"/>
    </row>
    <row r="347" spans="1:37" s="10" customFormat="1" ht="25" customHeight="1" x14ac:dyDescent="0.25">
      <c r="A347" s="11">
        <v>344</v>
      </c>
      <c r="B347" s="12" t="str">
        <f t="shared" si="18"/>
        <v>000-000</v>
      </c>
      <c r="C347" s="12"/>
      <c r="D347" s="12"/>
      <c r="E347" s="12"/>
      <c r="F347" s="12"/>
      <c r="G347" s="16"/>
      <c r="H347" s="16"/>
      <c r="I347" s="15"/>
      <c r="J347" s="16"/>
      <c r="K347" s="16"/>
      <c r="L347" s="17"/>
      <c r="M347" s="18"/>
      <c r="N347" s="18"/>
      <c r="O347" s="20"/>
      <c r="P347" s="21"/>
      <c r="Q347" s="21"/>
      <c r="R347" s="22"/>
      <c r="S347" s="21"/>
      <c r="T347" s="21"/>
      <c r="U347" s="22"/>
      <c r="V347" s="23"/>
      <c r="W347" s="23"/>
      <c r="X347" s="24"/>
      <c r="Y347" s="25">
        <f t="shared" si="19"/>
        <v>0</v>
      </c>
      <c r="Z347" s="25">
        <f t="shared" si="20"/>
        <v>0</v>
      </c>
      <c r="AA347" s="26"/>
      <c r="AB347" s="26"/>
      <c r="AC347" s="26"/>
      <c r="AD347" s="26"/>
      <c r="AE347" s="27"/>
      <c r="AF347" s="26"/>
      <c r="AG347" s="26"/>
      <c r="AH347" s="26"/>
      <c r="AI347" s="26"/>
      <c r="AJ347" s="26"/>
      <c r="AK347" s="26"/>
    </row>
    <row r="348" spans="1:37" s="10" customFormat="1" ht="25" customHeight="1" x14ac:dyDescent="0.25">
      <c r="A348" s="11">
        <v>345</v>
      </c>
      <c r="B348" s="12" t="str">
        <f t="shared" si="18"/>
        <v>000-000</v>
      </c>
      <c r="C348" s="12"/>
      <c r="D348" s="12"/>
      <c r="E348" s="12"/>
      <c r="F348" s="12"/>
      <c r="G348" s="16"/>
      <c r="H348" s="16"/>
      <c r="I348" s="15"/>
      <c r="J348" s="16"/>
      <c r="K348" s="16"/>
      <c r="L348" s="17"/>
      <c r="M348" s="18"/>
      <c r="N348" s="18"/>
      <c r="O348" s="20"/>
      <c r="P348" s="21"/>
      <c r="Q348" s="21"/>
      <c r="R348" s="22"/>
      <c r="S348" s="21"/>
      <c r="T348" s="21"/>
      <c r="U348" s="22"/>
      <c r="V348" s="23"/>
      <c r="W348" s="23"/>
      <c r="X348" s="24"/>
      <c r="Y348" s="25">
        <f t="shared" si="19"/>
        <v>0</v>
      </c>
      <c r="Z348" s="25">
        <f t="shared" si="20"/>
        <v>0</v>
      </c>
      <c r="AA348" s="26"/>
      <c r="AB348" s="26"/>
      <c r="AC348" s="26"/>
      <c r="AD348" s="26"/>
      <c r="AE348" s="27"/>
      <c r="AF348" s="26"/>
      <c r="AG348" s="26"/>
      <c r="AH348" s="26"/>
      <c r="AI348" s="26"/>
      <c r="AJ348" s="26"/>
      <c r="AK348" s="26"/>
    </row>
    <row r="349" spans="1:37" s="10" customFormat="1" ht="25" customHeight="1" x14ac:dyDescent="0.25">
      <c r="A349" s="11">
        <v>346</v>
      </c>
      <c r="B349" s="12" t="str">
        <f t="shared" si="18"/>
        <v>000-000</v>
      </c>
      <c r="C349" s="12"/>
      <c r="D349" s="12"/>
      <c r="E349" s="12"/>
      <c r="F349" s="12"/>
      <c r="G349" s="16"/>
      <c r="H349" s="16"/>
      <c r="I349" s="15"/>
      <c r="J349" s="16"/>
      <c r="K349" s="16"/>
      <c r="L349" s="17"/>
      <c r="M349" s="18"/>
      <c r="N349" s="19"/>
      <c r="O349" s="20"/>
      <c r="P349" s="21"/>
      <c r="Q349" s="21"/>
      <c r="R349" s="22"/>
      <c r="S349" s="21"/>
      <c r="T349" s="21"/>
      <c r="U349" s="22"/>
      <c r="V349" s="23"/>
      <c r="W349" s="23"/>
      <c r="X349" s="24"/>
      <c r="Y349" s="25">
        <f t="shared" si="19"/>
        <v>0</v>
      </c>
      <c r="Z349" s="25">
        <f t="shared" si="20"/>
        <v>0</v>
      </c>
      <c r="AA349" s="26"/>
      <c r="AB349" s="26"/>
      <c r="AC349" s="26"/>
      <c r="AD349" s="26"/>
      <c r="AE349" s="27"/>
      <c r="AF349" s="26"/>
      <c r="AG349" s="26"/>
      <c r="AH349" s="26"/>
      <c r="AI349" s="26"/>
      <c r="AJ349" s="26"/>
      <c r="AK349" s="26"/>
    </row>
    <row r="350" spans="1:37" s="10" customFormat="1" ht="25" customHeight="1" x14ac:dyDescent="0.25">
      <c r="A350" s="11">
        <v>347</v>
      </c>
      <c r="B350" s="12" t="str">
        <f t="shared" si="18"/>
        <v>000-000</v>
      </c>
      <c r="C350" s="12"/>
      <c r="D350" s="12"/>
      <c r="E350" s="12"/>
      <c r="F350" s="12"/>
      <c r="G350" s="16"/>
      <c r="H350" s="16"/>
      <c r="I350" s="15"/>
      <c r="J350" s="16"/>
      <c r="K350" s="16"/>
      <c r="L350" s="17"/>
      <c r="M350" s="18"/>
      <c r="N350" s="19"/>
      <c r="O350" s="20"/>
      <c r="P350" s="21"/>
      <c r="Q350" s="21"/>
      <c r="R350" s="22"/>
      <c r="S350" s="21"/>
      <c r="T350" s="21"/>
      <c r="U350" s="22"/>
      <c r="V350" s="23"/>
      <c r="W350" s="23"/>
      <c r="X350" s="24"/>
      <c r="Y350" s="25">
        <f t="shared" si="19"/>
        <v>0</v>
      </c>
      <c r="Z350" s="25">
        <f t="shared" si="20"/>
        <v>0</v>
      </c>
      <c r="AA350" s="26"/>
      <c r="AB350" s="26"/>
      <c r="AC350" s="26"/>
      <c r="AD350" s="26"/>
      <c r="AE350" s="27"/>
      <c r="AF350" s="26"/>
      <c r="AG350" s="26"/>
      <c r="AH350" s="26"/>
      <c r="AI350" s="26"/>
      <c r="AJ350" s="26"/>
      <c r="AK350" s="26"/>
    </row>
    <row r="351" spans="1:37" s="10" customFormat="1" ht="25" customHeight="1" x14ac:dyDescent="0.25">
      <c r="A351" s="11">
        <v>348</v>
      </c>
      <c r="B351" s="12" t="str">
        <f t="shared" si="18"/>
        <v>000-000</v>
      </c>
      <c r="C351" s="12"/>
      <c r="D351" s="12"/>
      <c r="E351" s="12"/>
      <c r="F351" s="12"/>
      <c r="G351" s="16"/>
      <c r="H351" s="16"/>
      <c r="I351" s="15"/>
      <c r="J351" s="16"/>
      <c r="K351" s="16"/>
      <c r="L351" s="17"/>
      <c r="M351" s="18"/>
      <c r="N351" s="18"/>
      <c r="O351" s="20"/>
      <c r="P351" s="21"/>
      <c r="Q351" s="21"/>
      <c r="R351" s="22"/>
      <c r="S351" s="21"/>
      <c r="T351" s="21"/>
      <c r="U351" s="22"/>
      <c r="V351" s="23"/>
      <c r="W351" s="23"/>
      <c r="X351" s="24"/>
      <c r="Y351" s="25">
        <f t="shared" si="19"/>
        <v>0</v>
      </c>
      <c r="Z351" s="25">
        <f t="shared" si="20"/>
        <v>0</v>
      </c>
      <c r="AA351" s="26"/>
      <c r="AB351" s="26"/>
      <c r="AC351" s="26"/>
      <c r="AD351" s="26"/>
      <c r="AE351" s="27"/>
      <c r="AF351" s="26"/>
      <c r="AG351" s="26"/>
      <c r="AH351" s="26"/>
      <c r="AI351" s="26"/>
      <c r="AJ351" s="26"/>
      <c r="AK351" s="26"/>
    </row>
    <row r="352" spans="1:37" s="10" customFormat="1" ht="25" customHeight="1" x14ac:dyDescent="0.25">
      <c r="A352" s="11">
        <v>349</v>
      </c>
      <c r="B352" s="12" t="str">
        <f t="shared" si="18"/>
        <v>000-000</v>
      </c>
      <c r="C352" s="12"/>
      <c r="D352" s="12"/>
      <c r="E352" s="12"/>
      <c r="F352" s="12"/>
      <c r="G352" s="16"/>
      <c r="H352" s="16"/>
      <c r="I352" s="15"/>
      <c r="J352" s="16"/>
      <c r="K352" s="16"/>
      <c r="L352" s="17"/>
      <c r="M352" s="18"/>
      <c r="N352" s="18"/>
      <c r="O352" s="20"/>
      <c r="P352" s="21"/>
      <c r="Q352" s="21"/>
      <c r="R352" s="22"/>
      <c r="S352" s="21"/>
      <c r="T352" s="21"/>
      <c r="U352" s="22"/>
      <c r="V352" s="23"/>
      <c r="W352" s="23"/>
      <c r="X352" s="24"/>
      <c r="Y352" s="25">
        <f t="shared" si="19"/>
        <v>0</v>
      </c>
      <c r="Z352" s="25">
        <f t="shared" si="20"/>
        <v>0</v>
      </c>
      <c r="AA352" s="26"/>
      <c r="AB352" s="26"/>
      <c r="AC352" s="26"/>
      <c r="AD352" s="26"/>
      <c r="AE352" s="27"/>
      <c r="AF352" s="26"/>
      <c r="AG352" s="26"/>
      <c r="AH352" s="26"/>
      <c r="AI352" s="26"/>
      <c r="AJ352" s="26"/>
      <c r="AK352" s="26"/>
    </row>
    <row r="353" spans="1:37" s="10" customFormat="1" ht="25" customHeight="1" x14ac:dyDescent="0.25">
      <c r="A353" s="11">
        <v>350</v>
      </c>
      <c r="B353" s="12" t="str">
        <f t="shared" si="18"/>
        <v>000-000</v>
      </c>
      <c r="C353" s="12"/>
      <c r="D353" s="12"/>
      <c r="E353" s="12"/>
      <c r="F353" s="12"/>
      <c r="G353" s="16"/>
      <c r="H353" s="16"/>
      <c r="I353" s="15"/>
      <c r="J353" s="16"/>
      <c r="K353" s="16"/>
      <c r="L353" s="17"/>
      <c r="M353" s="18"/>
      <c r="N353" s="18"/>
      <c r="O353" s="20"/>
      <c r="P353" s="21"/>
      <c r="Q353" s="21"/>
      <c r="R353" s="22"/>
      <c r="S353" s="21"/>
      <c r="T353" s="21"/>
      <c r="U353" s="22"/>
      <c r="V353" s="23"/>
      <c r="W353" s="23"/>
      <c r="X353" s="24"/>
      <c r="Y353" s="25">
        <f t="shared" si="19"/>
        <v>0</v>
      </c>
      <c r="Z353" s="25">
        <f t="shared" si="20"/>
        <v>0</v>
      </c>
      <c r="AA353" s="26"/>
      <c r="AB353" s="26"/>
      <c r="AC353" s="26"/>
      <c r="AD353" s="26"/>
      <c r="AE353" s="27"/>
      <c r="AF353" s="26"/>
      <c r="AG353" s="26"/>
      <c r="AH353" s="26"/>
      <c r="AI353" s="26"/>
      <c r="AJ353" s="26"/>
      <c r="AK353" s="26"/>
    </row>
    <row r="354" spans="1:37" s="10" customFormat="1" ht="25" customHeight="1" x14ac:dyDescent="0.25">
      <c r="A354" s="11">
        <v>351</v>
      </c>
      <c r="B354" s="12" t="str">
        <f t="shared" si="18"/>
        <v>000-000</v>
      </c>
      <c r="C354" s="12"/>
      <c r="D354" s="12"/>
      <c r="E354" s="12"/>
      <c r="F354" s="12"/>
      <c r="G354" s="16"/>
      <c r="H354" s="16"/>
      <c r="I354" s="15"/>
      <c r="J354" s="16"/>
      <c r="K354" s="16"/>
      <c r="L354" s="17"/>
      <c r="M354" s="18"/>
      <c r="N354" s="18"/>
      <c r="O354" s="20"/>
      <c r="P354" s="21"/>
      <c r="Q354" s="21"/>
      <c r="R354" s="22"/>
      <c r="S354" s="21"/>
      <c r="T354" s="21"/>
      <c r="U354" s="22"/>
      <c r="V354" s="23"/>
      <c r="W354" s="23"/>
      <c r="X354" s="24"/>
      <c r="Y354" s="25">
        <f t="shared" si="19"/>
        <v>0</v>
      </c>
      <c r="Z354" s="25">
        <f t="shared" si="20"/>
        <v>0</v>
      </c>
      <c r="AA354" s="26"/>
      <c r="AB354" s="26"/>
      <c r="AC354" s="26"/>
      <c r="AD354" s="26"/>
      <c r="AE354" s="27"/>
      <c r="AF354" s="26"/>
      <c r="AG354" s="26"/>
      <c r="AH354" s="26"/>
      <c r="AI354" s="26"/>
      <c r="AJ354" s="26"/>
      <c r="AK354" s="26"/>
    </row>
    <row r="355" spans="1:37" s="10" customFormat="1" ht="25" customHeight="1" x14ac:dyDescent="0.25">
      <c r="A355" s="11">
        <v>352</v>
      </c>
      <c r="B355" s="12" t="str">
        <f t="shared" si="18"/>
        <v>000-000</v>
      </c>
      <c r="C355" s="12"/>
      <c r="D355" s="12"/>
      <c r="E355" s="12"/>
      <c r="F355" s="12"/>
      <c r="G355" s="16"/>
      <c r="H355" s="16"/>
      <c r="I355" s="15"/>
      <c r="J355" s="16"/>
      <c r="K355" s="16"/>
      <c r="L355" s="17"/>
      <c r="M355" s="18"/>
      <c r="N355" s="18"/>
      <c r="O355" s="20"/>
      <c r="P355" s="21"/>
      <c r="Q355" s="21"/>
      <c r="R355" s="22"/>
      <c r="S355" s="21"/>
      <c r="T355" s="21"/>
      <c r="U355" s="22"/>
      <c r="V355" s="23"/>
      <c r="W355" s="23"/>
      <c r="X355" s="24"/>
      <c r="Y355" s="25">
        <f t="shared" si="19"/>
        <v>0</v>
      </c>
      <c r="Z355" s="25">
        <f t="shared" si="20"/>
        <v>0</v>
      </c>
      <c r="AA355" s="26"/>
      <c r="AB355" s="26"/>
      <c r="AC355" s="26"/>
      <c r="AD355" s="26"/>
      <c r="AE355" s="27"/>
      <c r="AF355" s="26"/>
      <c r="AG355" s="26"/>
      <c r="AH355" s="26"/>
      <c r="AI355" s="26"/>
      <c r="AJ355" s="26"/>
      <c r="AK355" s="26"/>
    </row>
    <row r="356" spans="1:37" s="10" customFormat="1" ht="25" customHeight="1" x14ac:dyDescent="0.25">
      <c r="A356" s="11">
        <v>353</v>
      </c>
      <c r="B356" s="12" t="str">
        <f t="shared" si="18"/>
        <v>000-000</v>
      </c>
      <c r="C356" s="12"/>
      <c r="D356" s="12"/>
      <c r="E356" s="12"/>
      <c r="F356" s="12"/>
      <c r="G356" s="16"/>
      <c r="H356" s="16"/>
      <c r="I356" s="15"/>
      <c r="J356" s="16"/>
      <c r="K356" s="16"/>
      <c r="L356" s="17"/>
      <c r="M356" s="18"/>
      <c r="N356" s="18"/>
      <c r="O356" s="20"/>
      <c r="P356" s="21"/>
      <c r="Q356" s="21"/>
      <c r="R356" s="22"/>
      <c r="S356" s="21"/>
      <c r="T356" s="21"/>
      <c r="U356" s="22"/>
      <c r="V356" s="23"/>
      <c r="W356" s="23"/>
      <c r="X356" s="24"/>
      <c r="Y356" s="25">
        <f t="shared" si="19"/>
        <v>0</v>
      </c>
      <c r="Z356" s="25">
        <f t="shared" si="20"/>
        <v>0</v>
      </c>
      <c r="AA356" s="26"/>
      <c r="AB356" s="26"/>
      <c r="AC356" s="26"/>
      <c r="AD356" s="26"/>
      <c r="AE356" s="27"/>
      <c r="AF356" s="26"/>
      <c r="AG356" s="26"/>
      <c r="AH356" s="26"/>
      <c r="AI356" s="26"/>
      <c r="AJ356" s="26"/>
      <c r="AK356" s="26"/>
    </row>
    <row r="357" spans="1:37" s="10" customFormat="1" ht="25" customHeight="1" x14ac:dyDescent="0.25">
      <c r="A357" s="11">
        <v>354</v>
      </c>
      <c r="B357" s="12" t="str">
        <f t="shared" si="18"/>
        <v>000-000</v>
      </c>
      <c r="C357" s="12"/>
      <c r="D357" s="12"/>
      <c r="E357" s="12"/>
      <c r="F357" s="12"/>
      <c r="G357" s="16"/>
      <c r="H357" s="16"/>
      <c r="I357" s="15"/>
      <c r="J357" s="16"/>
      <c r="K357" s="16"/>
      <c r="L357" s="17"/>
      <c r="M357" s="18"/>
      <c r="N357" s="18"/>
      <c r="O357" s="20"/>
      <c r="P357" s="21"/>
      <c r="Q357" s="21"/>
      <c r="R357" s="22"/>
      <c r="S357" s="21"/>
      <c r="T357" s="21"/>
      <c r="U357" s="22"/>
      <c r="V357" s="23"/>
      <c r="W357" s="23"/>
      <c r="X357" s="24"/>
      <c r="Y357" s="25">
        <f t="shared" si="19"/>
        <v>0</v>
      </c>
      <c r="Z357" s="25">
        <f t="shared" si="20"/>
        <v>0</v>
      </c>
      <c r="AA357" s="26"/>
      <c r="AB357" s="26"/>
      <c r="AC357" s="26"/>
      <c r="AD357" s="26"/>
      <c r="AE357" s="27"/>
      <c r="AF357" s="26"/>
      <c r="AG357" s="26"/>
      <c r="AH357" s="26"/>
      <c r="AI357" s="26"/>
      <c r="AJ357" s="26"/>
      <c r="AK357" s="26"/>
    </row>
    <row r="358" spans="1:37" s="10" customFormat="1" ht="25" customHeight="1" x14ac:dyDescent="0.25">
      <c r="A358" s="11">
        <v>355</v>
      </c>
      <c r="B358" s="12" t="str">
        <f t="shared" si="18"/>
        <v>000-000</v>
      </c>
      <c r="C358" s="12"/>
      <c r="D358" s="12"/>
      <c r="E358" s="12"/>
      <c r="F358" s="12"/>
      <c r="G358" s="16"/>
      <c r="H358" s="16"/>
      <c r="I358" s="15"/>
      <c r="J358" s="16"/>
      <c r="K358" s="16"/>
      <c r="L358" s="17"/>
      <c r="M358" s="18"/>
      <c r="N358" s="18"/>
      <c r="O358" s="20"/>
      <c r="P358" s="21"/>
      <c r="Q358" s="21"/>
      <c r="R358" s="22"/>
      <c r="S358" s="21"/>
      <c r="T358" s="21"/>
      <c r="U358" s="22"/>
      <c r="V358" s="23"/>
      <c r="W358" s="23"/>
      <c r="X358" s="24"/>
      <c r="Y358" s="25">
        <f t="shared" si="19"/>
        <v>0</v>
      </c>
      <c r="Z358" s="25">
        <f t="shared" si="20"/>
        <v>0</v>
      </c>
      <c r="AA358" s="26"/>
      <c r="AB358" s="26"/>
      <c r="AC358" s="26"/>
      <c r="AD358" s="26"/>
      <c r="AE358" s="27"/>
      <c r="AF358" s="26"/>
      <c r="AG358" s="26"/>
      <c r="AH358" s="26"/>
      <c r="AI358" s="26"/>
      <c r="AJ358" s="26"/>
      <c r="AK358" s="26"/>
    </row>
    <row r="359" spans="1:37" s="10" customFormat="1" ht="25" customHeight="1" x14ac:dyDescent="0.25">
      <c r="A359" s="11">
        <v>356</v>
      </c>
      <c r="B359" s="12" t="str">
        <f t="shared" si="18"/>
        <v>000-000</v>
      </c>
      <c r="C359" s="12"/>
      <c r="D359" s="12"/>
      <c r="E359" s="12"/>
      <c r="F359" s="12"/>
      <c r="G359" s="16"/>
      <c r="H359" s="16"/>
      <c r="I359" s="15"/>
      <c r="J359" s="16"/>
      <c r="K359" s="16"/>
      <c r="L359" s="17"/>
      <c r="M359" s="18"/>
      <c r="N359" s="18"/>
      <c r="O359" s="20"/>
      <c r="P359" s="21"/>
      <c r="Q359" s="21"/>
      <c r="R359" s="22"/>
      <c r="S359" s="21"/>
      <c r="T359" s="21"/>
      <c r="U359" s="22"/>
      <c r="V359" s="23"/>
      <c r="W359" s="23"/>
      <c r="X359" s="24"/>
      <c r="Y359" s="25">
        <f t="shared" si="19"/>
        <v>0</v>
      </c>
      <c r="Z359" s="25">
        <f t="shared" si="20"/>
        <v>0</v>
      </c>
      <c r="AA359" s="26"/>
      <c r="AB359" s="26"/>
      <c r="AC359" s="26"/>
      <c r="AD359" s="26"/>
      <c r="AE359" s="27"/>
      <c r="AF359" s="26"/>
      <c r="AG359" s="26"/>
      <c r="AH359" s="26"/>
      <c r="AI359" s="26"/>
      <c r="AJ359" s="26"/>
      <c r="AK359" s="26"/>
    </row>
    <row r="360" spans="1:37" s="10" customFormat="1" ht="25" customHeight="1" x14ac:dyDescent="0.25">
      <c r="A360" s="11">
        <v>357</v>
      </c>
      <c r="B360" s="12" t="str">
        <f t="shared" si="18"/>
        <v>000-000</v>
      </c>
      <c r="C360" s="12"/>
      <c r="D360" s="12"/>
      <c r="E360" s="12"/>
      <c r="F360" s="12"/>
      <c r="G360" s="16"/>
      <c r="H360" s="16"/>
      <c r="I360" s="15"/>
      <c r="J360" s="16"/>
      <c r="K360" s="16"/>
      <c r="L360" s="17"/>
      <c r="M360" s="18"/>
      <c r="N360" s="19"/>
      <c r="O360" s="20"/>
      <c r="P360" s="21"/>
      <c r="Q360" s="21"/>
      <c r="R360" s="22"/>
      <c r="S360" s="21"/>
      <c r="T360" s="21"/>
      <c r="U360" s="22"/>
      <c r="V360" s="23"/>
      <c r="W360" s="23"/>
      <c r="X360" s="24"/>
      <c r="Y360" s="25">
        <f t="shared" si="19"/>
        <v>0</v>
      </c>
      <c r="Z360" s="25">
        <f t="shared" si="20"/>
        <v>0</v>
      </c>
      <c r="AA360" s="26"/>
      <c r="AB360" s="26"/>
      <c r="AC360" s="26"/>
      <c r="AD360" s="26"/>
      <c r="AE360" s="27"/>
      <c r="AF360" s="26"/>
      <c r="AG360" s="26"/>
      <c r="AH360" s="26"/>
      <c r="AI360" s="26"/>
      <c r="AJ360" s="26"/>
      <c r="AK360" s="26"/>
    </row>
    <row r="361" spans="1:37" s="10" customFormat="1" ht="25" customHeight="1" x14ac:dyDescent="0.25">
      <c r="A361" s="11">
        <v>358</v>
      </c>
      <c r="B361" s="12" t="str">
        <f t="shared" si="18"/>
        <v>000-000</v>
      </c>
      <c r="C361" s="12"/>
      <c r="D361" s="12"/>
      <c r="E361" s="12"/>
      <c r="F361" s="12"/>
      <c r="G361" s="16"/>
      <c r="H361" s="16"/>
      <c r="I361" s="15"/>
      <c r="J361" s="16"/>
      <c r="K361" s="16"/>
      <c r="L361" s="17"/>
      <c r="M361" s="18"/>
      <c r="N361" s="19"/>
      <c r="O361" s="20"/>
      <c r="P361" s="21"/>
      <c r="Q361" s="21"/>
      <c r="R361" s="22"/>
      <c r="S361" s="21"/>
      <c r="T361" s="21"/>
      <c r="U361" s="22"/>
      <c r="V361" s="23"/>
      <c r="W361" s="23"/>
      <c r="X361" s="24"/>
      <c r="Y361" s="25">
        <f t="shared" si="19"/>
        <v>0</v>
      </c>
      <c r="Z361" s="25">
        <f t="shared" si="20"/>
        <v>0</v>
      </c>
      <c r="AA361" s="26"/>
      <c r="AB361" s="26"/>
      <c r="AC361" s="26"/>
      <c r="AD361" s="26"/>
      <c r="AE361" s="27"/>
      <c r="AF361" s="26"/>
      <c r="AG361" s="26"/>
      <c r="AH361" s="26"/>
      <c r="AI361" s="26"/>
      <c r="AJ361" s="26"/>
      <c r="AK361" s="26"/>
    </row>
    <row r="362" spans="1:37" s="10" customFormat="1" ht="25" customHeight="1" x14ac:dyDescent="0.25">
      <c r="A362" s="11">
        <v>359</v>
      </c>
      <c r="B362" s="12" t="str">
        <f t="shared" si="18"/>
        <v>000-000</v>
      </c>
      <c r="C362" s="12"/>
      <c r="D362" s="12"/>
      <c r="E362" s="12"/>
      <c r="F362" s="12"/>
      <c r="G362" s="16"/>
      <c r="H362" s="16"/>
      <c r="I362" s="15"/>
      <c r="J362" s="16"/>
      <c r="K362" s="16"/>
      <c r="L362" s="17"/>
      <c r="M362" s="18"/>
      <c r="N362" s="18"/>
      <c r="O362" s="20"/>
      <c r="P362" s="21"/>
      <c r="Q362" s="21"/>
      <c r="R362" s="22"/>
      <c r="S362" s="21"/>
      <c r="T362" s="21"/>
      <c r="U362" s="22"/>
      <c r="V362" s="23"/>
      <c r="W362" s="23"/>
      <c r="X362" s="24"/>
      <c r="Y362" s="25">
        <f t="shared" si="19"/>
        <v>0</v>
      </c>
      <c r="Z362" s="25">
        <f t="shared" si="20"/>
        <v>0</v>
      </c>
      <c r="AA362" s="26"/>
      <c r="AB362" s="26"/>
      <c r="AC362" s="26"/>
      <c r="AD362" s="26"/>
      <c r="AE362" s="27"/>
      <c r="AF362" s="26"/>
      <c r="AG362" s="26"/>
      <c r="AH362" s="26"/>
      <c r="AI362" s="26"/>
      <c r="AJ362" s="26"/>
      <c r="AK362" s="26"/>
    </row>
    <row r="363" spans="1:37" s="10" customFormat="1" ht="25" customHeight="1" x14ac:dyDescent="0.25">
      <c r="A363" s="11">
        <v>360</v>
      </c>
      <c r="B363" s="12" t="str">
        <f t="shared" si="18"/>
        <v>000-000</v>
      </c>
      <c r="C363" s="12"/>
      <c r="D363" s="12"/>
      <c r="E363" s="12"/>
      <c r="F363" s="12"/>
      <c r="G363" s="16"/>
      <c r="H363" s="16"/>
      <c r="I363" s="15"/>
      <c r="J363" s="16"/>
      <c r="K363" s="16"/>
      <c r="L363" s="17"/>
      <c r="M363" s="18"/>
      <c r="N363" s="18"/>
      <c r="O363" s="20"/>
      <c r="P363" s="21"/>
      <c r="Q363" s="21"/>
      <c r="R363" s="22"/>
      <c r="S363" s="21"/>
      <c r="T363" s="21"/>
      <c r="U363" s="22"/>
      <c r="V363" s="23"/>
      <c r="W363" s="23"/>
      <c r="X363" s="24"/>
      <c r="Y363" s="25">
        <f t="shared" si="19"/>
        <v>0</v>
      </c>
      <c r="Z363" s="25">
        <f t="shared" si="20"/>
        <v>0</v>
      </c>
      <c r="AA363" s="26"/>
      <c r="AB363" s="26"/>
      <c r="AC363" s="26"/>
      <c r="AD363" s="26"/>
      <c r="AE363" s="27"/>
      <c r="AF363" s="26"/>
      <c r="AG363" s="26"/>
      <c r="AH363" s="26"/>
      <c r="AI363" s="26"/>
      <c r="AJ363" s="26"/>
      <c r="AK363" s="26"/>
    </row>
    <row r="364" spans="1:37" s="10" customFormat="1" ht="25" customHeight="1" x14ac:dyDescent="0.25">
      <c r="A364" s="11">
        <v>361</v>
      </c>
      <c r="B364" s="12" t="str">
        <f t="shared" si="18"/>
        <v>000-000</v>
      </c>
      <c r="C364" s="12"/>
      <c r="D364" s="12"/>
      <c r="E364" s="12"/>
      <c r="F364" s="12"/>
      <c r="G364" s="16"/>
      <c r="H364" s="16"/>
      <c r="I364" s="15"/>
      <c r="J364" s="16"/>
      <c r="K364" s="16"/>
      <c r="L364" s="17"/>
      <c r="M364" s="18"/>
      <c r="N364" s="18"/>
      <c r="O364" s="20"/>
      <c r="P364" s="21"/>
      <c r="Q364" s="21"/>
      <c r="R364" s="22"/>
      <c r="S364" s="21"/>
      <c r="T364" s="21"/>
      <c r="U364" s="22"/>
      <c r="V364" s="23"/>
      <c r="W364" s="23"/>
      <c r="X364" s="24"/>
      <c r="Y364" s="25">
        <f t="shared" si="19"/>
        <v>0</v>
      </c>
      <c r="Z364" s="25">
        <f t="shared" si="20"/>
        <v>0</v>
      </c>
      <c r="AA364" s="26"/>
      <c r="AB364" s="26"/>
      <c r="AC364" s="26"/>
      <c r="AD364" s="26"/>
      <c r="AE364" s="27"/>
      <c r="AF364" s="26"/>
      <c r="AG364" s="26"/>
      <c r="AH364" s="26"/>
      <c r="AI364" s="26"/>
      <c r="AJ364" s="26"/>
      <c r="AK364" s="26"/>
    </row>
    <row r="365" spans="1:37" s="10" customFormat="1" ht="25" customHeight="1" x14ac:dyDescent="0.25">
      <c r="A365" s="11">
        <v>362</v>
      </c>
      <c r="B365" s="12" t="str">
        <f t="shared" si="18"/>
        <v>000-000</v>
      </c>
      <c r="C365" s="12"/>
      <c r="D365" s="12"/>
      <c r="E365" s="12"/>
      <c r="F365" s="12"/>
      <c r="G365" s="16"/>
      <c r="H365" s="16"/>
      <c r="I365" s="15"/>
      <c r="J365" s="16"/>
      <c r="K365" s="16"/>
      <c r="L365" s="17"/>
      <c r="M365" s="18"/>
      <c r="N365" s="18"/>
      <c r="O365" s="20"/>
      <c r="P365" s="21"/>
      <c r="Q365" s="21"/>
      <c r="R365" s="22"/>
      <c r="S365" s="21"/>
      <c r="T365" s="21"/>
      <c r="U365" s="22"/>
      <c r="V365" s="23"/>
      <c r="W365" s="23"/>
      <c r="X365" s="24"/>
      <c r="Y365" s="25">
        <f t="shared" si="19"/>
        <v>0</v>
      </c>
      <c r="Z365" s="25">
        <f t="shared" si="20"/>
        <v>0</v>
      </c>
      <c r="AA365" s="26"/>
      <c r="AB365" s="26"/>
      <c r="AC365" s="26"/>
      <c r="AD365" s="26"/>
      <c r="AE365" s="27"/>
      <c r="AF365" s="26"/>
      <c r="AG365" s="26"/>
      <c r="AH365" s="26"/>
      <c r="AI365" s="26"/>
      <c r="AJ365" s="26"/>
      <c r="AK365" s="26"/>
    </row>
    <row r="366" spans="1:37" s="10" customFormat="1" ht="25" customHeight="1" x14ac:dyDescent="0.25">
      <c r="A366" s="11">
        <v>363</v>
      </c>
      <c r="B366" s="12" t="str">
        <f t="shared" ref="B366:B403" si="21">TEXT(C366,"000")&amp;"-"&amp;TEXT(E366,"000")</f>
        <v>000-000</v>
      </c>
      <c r="C366" s="12"/>
      <c r="D366" s="12"/>
      <c r="E366" s="12"/>
      <c r="F366" s="12"/>
      <c r="G366" s="16"/>
      <c r="H366" s="16"/>
      <c r="I366" s="15"/>
      <c r="J366" s="16"/>
      <c r="K366" s="16"/>
      <c r="L366" s="17"/>
      <c r="M366" s="18"/>
      <c r="N366" s="18"/>
      <c r="O366" s="20"/>
      <c r="P366" s="21"/>
      <c r="Q366" s="21"/>
      <c r="R366" s="22"/>
      <c r="S366" s="21"/>
      <c r="T366" s="21"/>
      <c r="U366" s="22"/>
      <c r="V366" s="23"/>
      <c r="W366" s="23"/>
      <c r="X366" s="24"/>
      <c r="Y366" s="25">
        <f t="shared" si="19"/>
        <v>0</v>
      </c>
      <c r="Z366" s="25">
        <f t="shared" si="20"/>
        <v>0</v>
      </c>
      <c r="AA366" s="26"/>
      <c r="AB366" s="26"/>
      <c r="AC366" s="26"/>
      <c r="AD366" s="26"/>
      <c r="AE366" s="27"/>
      <c r="AF366" s="26"/>
      <c r="AG366" s="26"/>
      <c r="AH366" s="26"/>
      <c r="AI366" s="26"/>
      <c r="AJ366" s="26"/>
      <c r="AK366" s="26"/>
    </row>
    <row r="367" spans="1:37" s="10" customFormat="1" ht="25" customHeight="1" x14ac:dyDescent="0.25">
      <c r="A367" s="11">
        <v>364</v>
      </c>
      <c r="B367" s="12" t="str">
        <f t="shared" si="21"/>
        <v>000-000</v>
      </c>
      <c r="C367" s="12"/>
      <c r="D367" s="12"/>
      <c r="E367" s="12"/>
      <c r="F367" s="12"/>
      <c r="G367" s="16"/>
      <c r="H367" s="16"/>
      <c r="I367" s="15"/>
      <c r="J367" s="16"/>
      <c r="K367" s="16"/>
      <c r="L367" s="17"/>
      <c r="M367" s="18"/>
      <c r="N367" s="18"/>
      <c r="O367" s="20"/>
      <c r="P367" s="21"/>
      <c r="Q367" s="21"/>
      <c r="R367" s="22"/>
      <c r="S367" s="21"/>
      <c r="T367" s="21"/>
      <c r="U367" s="22"/>
      <c r="V367" s="23"/>
      <c r="W367" s="23"/>
      <c r="X367" s="24"/>
      <c r="Y367" s="25">
        <f t="shared" si="19"/>
        <v>0</v>
      </c>
      <c r="Z367" s="25">
        <f t="shared" si="20"/>
        <v>0</v>
      </c>
      <c r="AA367" s="26"/>
      <c r="AB367" s="26"/>
      <c r="AC367" s="26"/>
      <c r="AD367" s="26"/>
      <c r="AE367" s="27"/>
      <c r="AF367" s="26"/>
      <c r="AG367" s="26"/>
      <c r="AH367" s="26"/>
      <c r="AI367" s="26"/>
      <c r="AJ367" s="26"/>
      <c r="AK367" s="26"/>
    </row>
    <row r="368" spans="1:37" s="10" customFormat="1" ht="25" customHeight="1" x14ac:dyDescent="0.25">
      <c r="A368" s="11">
        <v>365</v>
      </c>
      <c r="B368" s="12" t="str">
        <f t="shared" si="21"/>
        <v>000-000</v>
      </c>
      <c r="C368" s="12"/>
      <c r="D368" s="12"/>
      <c r="E368" s="12"/>
      <c r="F368" s="12"/>
      <c r="G368" s="16"/>
      <c r="H368" s="16"/>
      <c r="I368" s="15"/>
      <c r="J368" s="16"/>
      <c r="K368" s="16"/>
      <c r="L368" s="17"/>
      <c r="M368" s="18"/>
      <c r="N368" s="18"/>
      <c r="O368" s="20"/>
      <c r="P368" s="21"/>
      <c r="Q368" s="21"/>
      <c r="R368" s="22"/>
      <c r="S368" s="21"/>
      <c r="T368" s="21"/>
      <c r="U368" s="22"/>
      <c r="V368" s="23"/>
      <c r="W368" s="23"/>
      <c r="X368" s="24"/>
      <c r="Y368" s="25">
        <f t="shared" si="19"/>
        <v>0</v>
      </c>
      <c r="Z368" s="25">
        <f t="shared" si="20"/>
        <v>0</v>
      </c>
      <c r="AA368" s="26"/>
      <c r="AB368" s="26"/>
      <c r="AC368" s="26"/>
      <c r="AD368" s="26"/>
      <c r="AE368" s="27"/>
      <c r="AF368" s="26"/>
      <c r="AG368" s="26"/>
      <c r="AH368" s="26"/>
      <c r="AI368" s="26"/>
      <c r="AJ368" s="26"/>
      <c r="AK368" s="26"/>
    </row>
    <row r="369" spans="1:37" s="10" customFormat="1" ht="25" customHeight="1" x14ac:dyDescent="0.25">
      <c r="A369" s="11">
        <v>366</v>
      </c>
      <c r="B369" s="12" t="str">
        <f t="shared" si="21"/>
        <v>000-000</v>
      </c>
      <c r="C369" s="12"/>
      <c r="D369" s="12"/>
      <c r="E369" s="12"/>
      <c r="F369" s="12"/>
      <c r="G369" s="16"/>
      <c r="H369" s="16"/>
      <c r="I369" s="15"/>
      <c r="J369" s="16"/>
      <c r="K369" s="16"/>
      <c r="L369" s="17"/>
      <c r="M369" s="18"/>
      <c r="N369" s="18"/>
      <c r="O369" s="20"/>
      <c r="P369" s="21"/>
      <c r="Q369" s="21"/>
      <c r="R369" s="22"/>
      <c r="S369" s="21"/>
      <c r="T369" s="21"/>
      <c r="U369" s="22"/>
      <c r="V369" s="23"/>
      <c r="W369" s="23"/>
      <c r="X369" s="24"/>
      <c r="Y369" s="25">
        <f t="shared" si="19"/>
        <v>0</v>
      </c>
      <c r="Z369" s="25">
        <f t="shared" si="20"/>
        <v>0</v>
      </c>
      <c r="AA369" s="26"/>
      <c r="AB369" s="26"/>
      <c r="AC369" s="26"/>
      <c r="AD369" s="26"/>
      <c r="AE369" s="27"/>
      <c r="AF369" s="26"/>
      <c r="AG369" s="26"/>
      <c r="AH369" s="26"/>
      <c r="AI369" s="26"/>
      <c r="AJ369" s="26"/>
      <c r="AK369" s="26"/>
    </row>
    <row r="370" spans="1:37" s="10" customFormat="1" ht="25" customHeight="1" x14ac:dyDescent="0.25">
      <c r="A370" s="11">
        <v>367</v>
      </c>
      <c r="B370" s="12" t="str">
        <f t="shared" si="21"/>
        <v>000-000</v>
      </c>
      <c r="C370" s="12"/>
      <c r="D370" s="12"/>
      <c r="E370" s="12"/>
      <c r="F370" s="12"/>
      <c r="G370" s="16"/>
      <c r="H370" s="16"/>
      <c r="I370" s="15"/>
      <c r="J370" s="16"/>
      <c r="K370" s="16"/>
      <c r="L370" s="17"/>
      <c r="M370" s="18"/>
      <c r="N370" s="18"/>
      <c r="O370" s="20"/>
      <c r="P370" s="21"/>
      <c r="Q370" s="21"/>
      <c r="R370" s="22"/>
      <c r="S370" s="21"/>
      <c r="T370" s="21"/>
      <c r="U370" s="22"/>
      <c r="V370" s="23"/>
      <c r="W370" s="23"/>
      <c r="X370" s="24"/>
      <c r="Y370" s="25">
        <f t="shared" si="19"/>
        <v>0</v>
      </c>
      <c r="Z370" s="25">
        <f t="shared" si="20"/>
        <v>0</v>
      </c>
      <c r="AA370" s="26"/>
      <c r="AB370" s="26"/>
      <c r="AC370" s="26"/>
      <c r="AD370" s="26"/>
      <c r="AE370" s="27"/>
      <c r="AF370" s="26"/>
      <c r="AG370" s="26"/>
      <c r="AH370" s="26"/>
      <c r="AI370" s="26"/>
      <c r="AJ370" s="26"/>
      <c r="AK370" s="26"/>
    </row>
    <row r="371" spans="1:37" s="10" customFormat="1" ht="25" customHeight="1" x14ac:dyDescent="0.25">
      <c r="A371" s="11">
        <v>368</v>
      </c>
      <c r="B371" s="12" t="str">
        <f t="shared" si="21"/>
        <v>000-000</v>
      </c>
      <c r="C371" s="12"/>
      <c r="D371" s="12"/>
      <c r="E371" s="12"/>
      <c r="F371" s="12"/>
      <c r="G371" s="16"/>
      <c r="H371" s="16"/>
      <c r="I371" s="15"/>
      <c r="J371" s="16"/>
      <c r="K371" s="16"/>
      <c r="L371" s="17"/>
      <c r="M371" s="18"/>
      <c r="N371" s="19"/>
      <c r="O371" s="20"/>
      <c r="P371" s="21"/>
      <c r="Q371" s="21"/>
      <c r="R371" s="22"/>
      <c r="S371" s="21"/>
      <c r="T371" s="21"/>
      <c r="U371" s="22"/>
      <c r="V371" s="23"/>
      <c r="W371" s="23"/>
      <c r="X371" s="24"/>
      <c r="Y371" s="25">
        <f t="shared" si="19"/>
        <v>0</v>
      </c>
      <c r="Z371" s="25">
        <f t="shared" si="20"/>
        <v>0</v>
      </c>
      <c r="AA371" s="26"/>
      <c r="AB371" s="26"/>
      <c r="AC371" s="26"/>
      <c r="AD371" s="26"/>
      <c r="AE371" s="27"/>
      <c r="AF371" s="26"/>
      <c r="AG371" s="26"/>
      <c r="AH371" s="26"/>
      <c r="AI371" s="26"/>
      <c r="AJ371" s="26"/>
      <c r="AK371" s="26"/>
    </row>
    <row r="372" spans="1:37" s="10" customFormat="1" ht="25" customHeight="1" x14ac:dyDescent="0.25">
      <c r="A372" s="11">
        <v>369</v>
      </c>
      <c r="B372" s="12" t="str">
        <f t="shared" si="21"/>
        <v>000-000</v>
      </c>
      <c r="C372" s="12"/>
      <c r="D372" s="12"/>
      <c r="E372" s="12"/>
      <c r="F372" s="12"/>
      <c r="G372" s="16"/>
      <c r="H372" s="16"/>
      <c r="I372" s="15"/>
      <c r="J372" s="16"/>
      <c r="K372" s="16"/>
      <c r="L372" s="17"/>
      <c r="M372" s="18"/>
      <c r="N372" s="19"/>
      <c r="O372" s="20"/>
      <c r="P372" s="21"/>
      <c r="Q372" s="21"/>
      <c r="R372" s="22"/>
      <c r="S372" s="21"/>
      <c r="T372" s="21"/>
      <c r="U372" s="22"/>
      <c r="V372" s="23"/>
      <c r="W372" s="23"/>
      <c r="X372" s="24"/>
      <c r="Y372" s="25">
        <f t="shared" si="19"/>
        <v>0</v>
      </c>
      <c r="Z372" s="25">
        <f t="shared" si="20"/>
        <v>0</v>
      </c>
      <c r="AA372" s="26"/>
      <c r="AB372" s="26"/>
      <c r="AC372" s="26"/>
      <c r="AD372" s="26"/>
      <c r="AE372" s="27"/>
      <c r="AF372" s="26"/>
      <c r="AG372" s="26"/>
      <c r="AH372" s="26"/>
      <c r="AI372" s="26"/>
      <c r="AJ372" s="26"/>
      <c r="AK372" s="26"/>
    </row>
    <row r="373" spans="1:37" s="10" customFormat="1" ht="25" customHeight="1" x14ac:dyDescent="0.25">
      <c r="A373" s="11">
        <v>370</v>
      </c>
      <c r="B373" s="12" t="str">
        <f t="shared" si="21"/>
        <v>000-000</v>
      </c>
      <c r="C373" s="12"/>
      <c r="D373" s="12"/>
      <c r="E373" s="12"/>
      <c r="F373" s="12"/>
      <c r="G373" s="16"/>
      <c r="H373" s="16"/>
      <c r="I373" s="15"/>
      <c r="J373" s="16"/>
      <c r="K373" s="16"/>
      <c r="L373" s="17"/>
      <c r="M373" s="18"/>
      <c r="N373" s="18"/>
      <c r="O373" s="20"/>
      <c r="P373" s="21"/>
      <c r="Q373" s="21"/>
      <c r="R373" s="22"/>
      <c r="S373" s="21"/>
      <c r="T373" s="21"/>
      <c r="U373" s="22"/>
      <c r="V373" s="23"/>
      <c r="W373" s="23"/>
      <c r="X373" s="24"/>
      <c r="Y373" s="25">
        <f t="shared" si="19"/>
        <v>0</v>
      </c>
      <c r="Z373" s="25">
        <f t="shared" si="20"/>
        <v>0</v>
      </c>
      <c r="AA373" s="26"/>
      <c r="AB373" s="26"/>
      <c r="AC373" s="26"/>
      <c r="AD373" s="26"/>
      <c r="AE373" s="27"/>
      <c r="AF373" s="26"/>
      <c r="AG373" s="26"/>
      <c r="AH373" s="26"/>
      <c r="AI373" s="26"/>
      <c r="AJ373" s="26"/>
      <c r="AK373" s="26"/>
    </row>
    <row r="374" spans="1:37" s="10" customFormat="1" ht="25" customHeight="1" x14ac:dyDescent="0.25">
      <c r="A374" s="11">
        <v>371</v>
      </c>
      <c r="B374" s="12" t="str">
        <f t="shared" si="21"/>
        <v>000-000</v>
      </c>
      <c r="C374" s="12"/>
      <c r="D374" s="12"/>
      <c r="E374" s="12"/>
      <c r="F374" s="12"/>
      <c r="G374" s="16"/>
      <c r="H374" s="16"/>
      <c r="I374" s="15"/>
      <c r="J374" s="16"/>
      <c r="K374" s="16"/>
      <c r="L374" s="17"/>
      <c r="M374" s="18"/>
      <c r="N374" s="18"/>
      <c r="O374" s="20"/>
      <c r="P374" s="21"/>
      <c r="Q374" s="21"/>
      <c r="R374" s="22"/>
      <c r="S374" s="21"/>
      <c r="T374" s="21"/>
      <c r="U374" s="22"/>
      <c r="V374" s="23"/>
      <c r="W374" s="23"/>
      <c r="X374" s="24"/>
      <c r="Y374" s="25">
        <f t="shared" si="19"/>
        <v>0</v>
      </c>
      <c r="Z374" s="25">
        <f t="shared" si="20"/>
        <v>0</v>
      </c>
      <c r="AA374" s="26"/>
      <c r="AB374" s="26"/>
      <c r="AC374" s="26"/>
      <c r="AD374" s="26"/>
      <c r="AE374" s="27"/>
      <c r="AF374" s="26"/>
      <c r="AG374" s="26"/>
      <c r="AH374" s="26"/>
      <c r="AI374" s="26"/>
      <c r="AJ374" s="26"/>
      <c r="AK374" s="26"/>
    </row>
    <row r="375" spans="1:37" s="10" customFormat="1" ht="25" customHeight="1" x14ac:dyDescent="0.25">
      <c r="A375" s="11">
        <v>372</v>
      </c>
      <c r="B375" s="12" t="str">
        <f t="shared" si="21"/>
        <v>000-000</v>
      </c>
      <c r="C375" s="12"/>
      <c r="D375" s="12"/>
      <c r="E375" s="12"/>
      <c r="F375" s="12"/>
      <c r="G375" s="16"/>
      <c r="H375" s="16"/>
      <c r="I375" s="15"/>
      <c r="J375" s="16"/>
      <c r="K375" s="16"/>
      <c r="L375" s="17"/>
      <c r="M375" s="18"/>
      <c r="N375" s="18"/>
      <c r="O375" s="20"/>
      <c r="P375" s="21"/>
      <c r="Q375" s="21"/>
      <c r="R375" s="22"/>
      <c r="S375" s="21"/>
      <c r="T375" s="21"/>
      <c r="U375" s="22"/>
      <c r="V375" s="23"/>
      <c r="W375" s="23"/>
      <c r="X375" s="24"/>
      <c r="Y375" s="25">
        <f t="shared" si="19"/>
        <v>0</v>
      </c>
      <c r="Z375" s="25">
        <f t="shared" si="20"/>
        <v>0</v>
      </c>
      <c r="AA375" s="26"/>
      <c r="AB375" s="26"/>
      <c r="AC375" s="26"/>
      <c r="AD375" s="26"/>
      <c r="AE375" s="27"/>
      <c r="AF375" s="26"/>
      <c r="AG375" s="26"/>
      <c r="AH375" s="26"/>
      <c r="AI375" s="26"/>
      <c r="AJ375" s="26"/>
      <c r="AK375" s="26"/>
    </row>
    <row r="376" spans="1:37" s="10" customFormat="1" ht="25" customHeight="1" x14ac:dyDescent="0.25">
      <c r="A376" s="11">
        <v>373</v>
      </c>
      <c r="B376" s="12" t="str">
        <f t="shared" si="21"/>
        <v>000-000</v>
      </c>
      <c r="C376" s="12"/>
      <c r="D376" s="12"/>
      <c r="E376" s="12"/>
      <c r="F376" s="12"/>
      <c r="G376" s="16"/>
      <c r="H376" s="16"/>
      <c r="I376" s="15"/>
      <c r="J376" s="16"/>
      <c r="K376" s="16"/>
      <c r="L376" s="17"/>
      <c r="M376" s="18"/>
      <c r="N376" s="18"/>
      <c r="O376" s="20"/>
      <c r="P376" s="21"/>
      <c r="Q376" s="21"/>
      <c r="R376" s="22"/>
      <c r="S376" s="21"/>
      <c r="T376" s="21"/>
      <c r="U376" s="22"/>
      <c r="V376" s="23"/>
      <c r="W376" s="23"/>
      <c r="X376" s="24"/>
      <c r="Y376" s="25">
        <f t="shared" si="19"/>
        <v>0</v>
      </c>
      <c r="Z376" s="25">
        <f t="shared" si="20"/>
        <v>0</v>
      </c>
      <c r="AA376" s="26"/>
      <c r="AB376" s="26"/>
      <c r="AC376" s="26"/>
      <c r="AD376" s="26"/>
      <c r="AE376" s="27"/>
      <c r="AF376" s="26"/>
      <c r="AG376" s="26"/>
      <c r="AH376" s="26"/>
      <c r="AI376" s="26"/>
      <c r="AJ376" s="26"/>
      <c r="AK376" s="26"/>
    </row>
    <row r="377" spans="1:37" s="10" customFormat="1" ht="25" customHeight="1" x14ac:dyDescent="0.25">
      <c r="A377" s="11">
        <v>374</v>
      </c>
      <c r="B377" s="12" t="str">
        <f t="shared" si="21"/>
        <v>000-000</v>
      </c>
      <c r="C377" s="12"/>
      <c r="D377" s="12"/>
      <c r="E377" s="12"/>
      <c r="F377" s="12"/>
      <c r="G377" s="16"/>
      <c r="H377" s="16"/>
      <c r="I377" s="15"/>
      <c r="J377" s="16"/>
      <c r="K377" s="16"/>
      <c r="L377" s="17"/>
      <c r="M377" s="18"/>
      <c r="N377" s="18"/>
      <c r="O377" s="20"/>
      <c r="P377" s="21"/>
      <c r="Q377" s="21"/>
      <c r="R377" s="22"/>
      <c r="S377" s="21"/>
      <c r="T377" s="21"/>
      <c r="U377" s="22"/>
      <c r="V377" s="23"/>
      <c r="W377" s="23"/>
      <c r="X377" s="24"/>
      <c r="Y377" s="25">
        <f t="shared" si="19"/>
        <v>0</v>
      </c>
      <c r="Z377" s="25">
        <f t="shared" si="20"/>
        <v>0</v>
      </c>
      <c r="AA377" s="26"/>
      <c r="AB377" s="26"/>
      <c r="AC377" s="26"/>
      <c r="AD377" s="26"/>
      <c r="AE377" s="27"/>
      <c r="AF377" s="26"/>
      <c r="AG377" s="26"/>
      <c r="AH377" s="26"/>
      <c r="AI377" s="26"/>
      <c r="AJ377" s="26"/>
      <c r="AK377" s="26"/>
    </row>
    <row r="378" spans="1:37" s="10" customFormat="1" ht="25" customHeight="1" x14ac:dyDescent="0.25">
      <c r="A378" s="11">
        <v>375</v>
      </c>
      <c r="B378" s="12" t="str">
        <f t="shared" si="21"/>
        <v>000-000</v>
      </c>
      <c r="C378" s="12"/>
      <c r="D378" s="12"/>
      <c r="E378" s="12"/>
      <c r="F378" s="12"/>
      <c r="G378" s="16"/>
      <c r="H378" s="16"/>
      <c r="I378" s="15"/>
      <c r="J378" s="16"/>
      <c r="K378" s="16"/>
      <c r="L378" s="17"/>
      <c r="M378" s="18"/>
      <c r="N378" s="18"/>
      <c r="O378" s="20"/>
      <c r="P378" s="21"/>
      <c r="Q378" s="21"/>
      <c r="R378" s="22"/>
      <c r="S378" s="21"/>
      <c r="T378" s="21"/>
      <c r="U378" s="22"/>
      <c r="V378" s="23"/>
      <c r="W378" s="23"/>
      <c r="X378" s="24"/>
      <c r="Y378" s="25">
        <f t="shared" si="19"/>
        <v>0</v>
      </c>
      <c r="Z378" s="25">
        <f t="shared" si="20"/>
        <v>0</v>
      </c>
      <c r="AA378" s="26"/>
      <c r="AB378" s="26"/>
      <c r="AC378" s="26"/>
      <c r="AD378" s="26"/>
      <c r="AE378" s="27"/>
      <c r="AF378" s="26"/>
      <c r="AG378" s="26"/>
      <c r="AH378" s="26"/>
      <c r="AI378" s="26"/>
      <c r="AJ378" s="26"/>
      <c r="AK378" s="26"/>
    </row>
    <row r="379" spans="1:37" s="10" customFormat="1" ht="25" customHeight="1" x14ac:dyDescent="0.25">
      <c r="A379" s="11">
        <v>376</v>
      </c>
      <c r="B379" s="12" t="str">
        <f t="shared" si="21"/>
        <v>000-000</v>
      </c>
      <c r="C379" s="12"/>
      <c r="D379" s="12"/>
      <c r="E379" s="12"/>
      <c r="F379" s="12"/>
      <c r="G379" s="16"/>
      <c r="H379" s="16"/>
      <c r="I379" s="15"/>
      <c r="J379" s="16"/>
      <c r="K379" s="16"/>
      <c r="L379" s="17"/>
      <c r="M379" s="18"/>
      <c r="N379" s="18"/>
      <c r="O379" s="20"/>
      <c r="P379" s="21"/>
      <c r="Q379" s="21"/>
      <c r="R379" s="22"/>
      <c r="S379" s="21"/>
      <c r="T379" s="21"/>
      <c r="U379" s="22"/>
      <c r="V379" s="23"/>
      <c r="W379" s="23"/>
      <c r="X379" s="24"/>
      <c r="Y379" s="25">
        <f t="shared" si="19"/>
        <v>0</v>
      </c>
      <c r="Z379" s="25">
        <f t="shared" si="20"/>
        <v>0</v>
      </c>
      <c r="AA379" s="26"/>
      <c r="AB379" s="26"/>
      <c r="AC379" s="26"/>
      <c r="AD379" s="26"/>
      <c r="AE379" s="27"/>
      <c r="AF379" s="26"/>
      <c r="AG379" s="26"/>
      <c r="AH379" s="26"/>
      <c r="AI379" s="26"/>
      <c r="AJ379" s="26"/>
      <c r="AK379" s="26"/>
    </row>
    <row r="380" spans="1:37" s="10" customFormat="1" ht="25" customHeight="1" x14ac:dyDescent="0.25">
      <c r="A380" s="11">
        <v>377</v>
      </c>
      <c r="B380" s="12" t="str">
        <f t="shared" si="21"/>
        <v>000-000</v>
      </c>
      <c r="C380" s="12"/>
      <c r="D380" s="12"/>
      <c r="E380" s="12"/>
      <c r="F380" s="12"/>
      <c r="G380" s="16"/>
      <c r="H380" s="16"/>
      <c r="I380" s="15"/>
      <c r="J380" s="16"/>
      <c r="K380" s="16"/>
      <c r="L380" s="17"/>
      <c r="M380" s="18"/>
      <c r="N380" s="18"/>
      <c r="O380" s="20"/>
      <c r="P380" s="21"/>
      <c r="Q380" s="21"/>
      <c r="R380" s="22"/>
      <c r="S380" s="21"/>
      <c r="T380" s="21"/>
      <c r="U380" s="22"/>
      <c r="V380" s="23"/>
      <c r="W380" s="23"/>
      <c r="X380" s="24"/>
      <c r="Y380" s="25">
        <f t="shared" si="19"/>
        <v>0</v>
      </c>
      <c r="Z380" s="25">
        <f t="shared" si="20"/>
        <v>0</v>
      </c>
      <c r="AA380" s="26"/>
      <c r="AB380" s="26"/>
      <c r="AC380" s="26"/>
      <c r="AD380" s="26"/>
      <c r="AE380" s="27"/>
      <c r="AF380" s="26"/>
      <c r="AG380" s="26"/>
      <c r="AH380" s="26"/>
      <c r="AI380" s="26"/>
      <c r="AJ380" s="26"/>
      <c r="AK380" s="26"/>
    </row>
    <row r="381" spans="1:37" s="10" customFormat="1" ht="25" customHeight="1" x14ac:dyDescent="0.25">
      <c r="A381" s="11">
        <v>378</v>
      </c>
      <c r="B381" s="12" t="str">
        <f t="shared" si="21"/>
        <v>000-000</v>
      </c>
      <c r="C381" s="12"/>
      <c r="D381" s="12"/>
      <c r="E381" s="12"/>
      <c r="F381" s="12"/>
      <c r="G381" s="16"/>
      <c r="H381" s="16"/>
      <c r="I381" s="15"/>
      <c r="J381" s="16"/>
      <c r="K381" s="16"/>
      <c r="L381" s="17"/>
      <c r="M381" s="18"/>
      <c r="N381" s="18"/>
      <c r="O381" s="20"/>
      <c r="P381" s="21"/>
      <c r="Q381" s="21"/>
      <c r="R381" s="22"/>
      <c r="S381" s="21"/>
      <c r="T381" s="21"/>
      <c r="U381" s="22"/>
      <c r="V381" s="23"/>
      <c r="W381" s="23"/>
      <c r="X381" s="24"/>
      <c r="Y381" s="25">
        <f t="shared" si="19"/>
        <v>0</v>
      </c>
      <c r="Z381" s="25">
        <f t="shared" si="20"/>
        <v>0</v>
      </c>
      <c r="AA381" s="26"/>
      <c r="AB381" s="26"/>
      <c r="AC381" s="26"/>
      <c r="AD381" s="26"/>
      <c r="AE381" s="27"/>
      <c r="AF381" s="26"/>
      <c r="AG381" s="26"/>
      <c r="AH381" s="26"/>
      <c r="AI381" s="26"/>
      <c r="AJ381" s="26"/>
      <c r="AK381" s="26"/>
    </row>
    <row r="382" spans="1:37" s="10" customFormat="1" ht="25" customHeight="1" x14ac:dyDescent="0.25">
      <c r="A382" s="11">
        <v>379</v>
      </c>
      <c r="B382" s="12" t="str">
        <f t="shared" si="21"/>
        <v>000-000</v>
      </c>
      <c r="C382" s="12"/>
      <c r="D382" s="12"/>
      <c r="E382" s="12"/>
      <c r="F382" s="12"/>
      <c r="G382" s="16"/>
      <c r="H382" s="16"/>
      <c r="I382" s="15"/>
      <c r="J382" s="16"/>
      <c r="K382" s="16"/>
      <c r="L382" s="17"/>
      <c r="M382" s="18"/>
      <c r="N382" s="19"/>
      <c r="O382" s="20"/>
      <c r="P382" s="21"/>
      <c r="Q382" s="21"/>
      <c r="R382" s="22"/>
      <c r="S382" s="21"/>
      <c r="T382" s="21"/>
      <c r="U382" s="22"/>
      <c r="V382" s="23"/>
      <c r="W382" s="23"/>
      <c r="X382" s="24"/>
      <c r="Y382" s="25">
        <f t="shared" si="19"/>
        <v>0</v>
      </c>
      <c r="Z382" s="25">
        <f t="shared" si="20"/>
        <v>0</v>
      </c>
      <c r="AA382" s="26"/>
      <c r="AB382" s="26"/>
      <c r="AC382" s="26"/>
      <c r="AD382" s="26"/>
      <c r="AE382" s="27"/>
      <c r="AF382" s="26"/>
      <c r="AG382" s="26"/>
      <c r="AH382" s="26"/>
      <c r="AI382" s="26"/>
      <c r="AJ382" s="26"/>
      <c r="AK382" s="26"/>
    </row>
    <row r="383" spans="1:37" s="10" customFormat="1" ht="25" customHeight="1" x14ac:dyDescent="0.25">
      <c r="A383" s="11">
        <v>380</v>
      </c>
      <c r="B383" s="12" t="str">
        <f t="shared" si="21"/>
        <v>000-000</v>
      </c>
      <c r="C383" s="12"/>
      <c r="D383" s="12"/>
      <c r="E383" s="12"/>
      <c r="F383" s="12"/>
      <c r="G383" s="16"/>
      <c r="H383" s="16"/>
      <c r="I383" s="15"/>
      <c r="J383" s="16"/>
      <c r="K383" s="16"/>
      <c r="L383" s="17"/>
      <c r="M383" s="18"/>
      <c r="N383" s="19"/>
      <c r="O383" s="20"/>
      <c r="P383" s="21"/>
      <c r="Q383" s="21"/>
      <c r="R383" s="22"/>
      <c r="S383" s="21"/>
      <c r="T383" s="21"/>
      <c r="U383" s="22"/>
      <c r="V383" s="23"/>
      <c r="W383" s="23"/>
      <c r="X383" s="24"/>
      <c r="Y383" s="25">
        <f t="shared" si="19"/>
        <v>0</v>
      </c>
      <c r="Z383" s="25">
        <f t="shared" si="20"/>
        <v>0</v>
      </c>
      <c r="AA383" s="26"/>
      <c r="AB383" s="26"/>
      <c r="AC383" s="26"/>
      <c r="AD383" s="26"/>
      <c r="AE383" s="27"/>
      <c r="AF383" s="26"/>
      <c r="AG383" s="26"/>
      <c r="AH383" s="26"/>
      <c r="AI383" s="26"/>
      <c r="AJ383" s="26"/>
      <c r="AK383" s="26"/>
    </row>
    <row r="384" spans="1:37" s="10" customFormat="1" ht="25" customHeight="1" x14ac:dyDescent="0.25">
      <c r="A384" s="11">
        <v>381</v>
      </c>
      <c r="B384" s="12" t="str">
        <f t="shared" si="21"/>
        <v>000-000</v>
      </c>
      <c r="C384" s="12"/>
      <c r="D384" s="12"/>
      <c r="E384" s="12"/>
      <c r="F384" s="12"/>
      <c r="G384" s="16"/>
      <c r="H384" s="16"/>
      <c r="I384" s="15"/>
      <c r="J384" s="16"/>
      <c r="K384" s="16"/>
      <c r="L384" s="17"/>
      <c r="M384" s="18"/>
      <c r="N384" s="18"/>
      <c r="O384" s="20"/>
      <c r="P384" s="21"/>
      <c r="Q384" s="21"/>
      <c r="R384" s="22"/>
      <c r="S384" s="21"/>
      <c r="T384" s="21"/>
      <c r="U384" s="22"/>
      <c r="V384" s="23"/>
      <c r="W384" s="23"/>
      <c r="X384" s="24"/>
      <c r="Y384" s="25">
        <f t="shared" si="19"/>
        <v>0</v>
      </c>
      <c r="Z384" s="25">
        <f t="shared" si="20"/>
        <v>0</v>
      </c>
      <c r="AA384" s="26"/>
      <c r="AB384" s="26"/>
      <c r="AC384" s="26"/>
      <c r="AD384" s="26"/>
      <c r="AE384" s="27"/>
      <c r="AF384" s="26"/>
      <c r="AG384" s="26"/>
      <c r="AH384" s="26"/>
      <c r="AI384" s="26"/>
      <c r="AJ384" s="26"/>
      <c r="AK384" s="26"/>
    </row>
    <row r="385" spans="1:37" s="10" customFormat="1" ht="25" customHeight="1" x14ac:dyDescent="0.25">
      <c r="A385" s="11">
        <v>382</v>
      </c>
      <c r="B385" s="12" t="str">
        <f t="shared" si="21"/>
        <v>000-000</v>
      </c>
      <c r="C385" s="12"/>
      <c r="D385" s="12"/>
      <c r="E385" s="12"/>
      <c r="F385" s="12"/>
      <c r="G385" s="16"/>
      <c r="H385" s="16"/>
      <c r="I385" s="15"/>
      <c r="J385" s="16"/>
      <c r="K385" s="16"/>
      <c r="L385" s="17"/>
      <c r="M385" s="18"/>
      <c r="N385" s="18"/>
      <c r="O385" s="20"/>
      <c r="P385" s="21"/>
      <c r="Q385" s="21"/>
      <c r="R385" s="22"/>
      <c r="S385" s="21"/>
      <c r="T385" s="21"/>
      <c r="U385" s="22"/>
      <c r="V385" s="23"/>
      <c r="W385" s="23"/>
      <c r="X385" s="24"/>
      <c r="Y385" s="25">
        <f t="shared" si="19"/>
        <v>0</v>
      </c>
      <c r="Z385" s="25">
        <f t="shared" si="20"/>
        <v>0</v>
      </c>
      <c r="AA385" s="26"/>
      <c r="AB385" s="26"/>
      <c r="AC385" s="26"/>
      <c r="AD385" s="26"/>
      <c r="AE385" s="27"/>
      <c r="AF385" s="26"/>
      <c r="AG385" s="26"/>
      <c r="AH385" s="26"/>
      <c r="AI385" s="26"/>
      <c r="AJ385" s="26"/>
      <c r="AK385" s="26"/>
    </row>
    <row r="386" spans="1:37" s="10" customFormat="1" ht="25" customHeight="1" x14ac:dyDescent="0.25">
      <c r="A386" s="11">
        <v>383</v>
      </c>
      <c r="B386" s="12" t="str">
        <f t="shared" si="21"/>
        <v>000-000</v>
      </c>
      <c r="C386" s="12"/>
      <c r="D386" s="12"/>
      <c r="E386" s="12"/>
      <c r="F386" s="12"/>
      <c r="G386" s="16"/>
      <c r="H386" s="16"/>
      <c r="I386" s="15"/>
      <c r="J386" s="16"/>
      <c r="K386" s="16"/>
      <c r="L386" s="17"/>
      <c r="M386" s="18"/>
      <c r="N386" s="18"/>
      <c r="O386" s="20"/>
      <c r="P386" s="21"/>
      <c r="Q386" s="21"/>
      <c r="R386" s="22"/>
      <c r="S386" s="21"/>
      <c r="T386" s="21"/>
      <c r="U386" s="22"/>
      <c r="V386" s="23"/>
      <c r="W386" s="23"/>
      <c r="X386" s="24"/>
      <c r="Y386" s="25">
        <f t="shared" si="19"/>
        <v>0</v>
      </c>
      <c r="Z386" s="25">
        <f t="shared" si="20"/>
        <v>0</v>
      </c>
      <c r="AA386" s="26"/>
      <c r="AB386" s="26"/>
      <c r="AC386" s="26"/>
      <c r="AD386" s="26"/>
      <c r="AE386" s="27"/>
      <c r="AF386" s="26"/>
      <c r="AG386" s="26"/>
      <c r="AH386" s="26"/>
      <c r="AI386" s="26"/>
      <c r="AJ386" s="26"/>
      <c r="AK386" s="26"/>
    </row>
    <row r="387" spans="1:37" s="10" customFormat="1" ht="25" customHeight="1" x14ac:dyDescent="0.25">
      <c r="A387" s="11">
        <v>384</v>
      </c>
      <c r="B387" s="12" t="str">
        <f t="shared" si="21"/>
        <v>000-000</v>
      </c>
      <c r="C387" s="12"/>
      <c r="D387" s="12"/>
      <c r="E387" s="12"/>
      <c r="F387" s="12"/>
      <c r="G387" s="16"/>
      <c r="H387" s="16"/>
      <c r="I387" s="15"/>
      <c r="J387" s="16"/>
      <c r="K387" s="16"/>
      <c r="L387" s="17"/>
      <c r="M387" s="18"/>
      <c r="N387" s="18"/>
      <c r="O387" s="20"/>
      <c r="P387" s="21"/>
      <c r="Q387" s="21"/>
      <c r="R387" s="22"/>
      <c r="S387" s="21"/>
      <c r="T387" s="21"/>
      <c r="U387" s="22"/>
      <c r="V387" s="23"/>
      <c r="W387" s="23"/>
      <c r="X387" s="24"/>
      <c r="Y387" s="25">
        <f t="shared" si="19"/>
        <v>0</v>
      </c>
      <c r="Z387" s="25">
        <f t="shared" si="20"/>
        <v>0</v>
      </c>
      <c r="AA387" s="26"/>
      <c r="AB387" s="26"/>
      <c r="AC387" s="26"/>
      <c r="AD387" s="26"/>
      <c r="AE387" s="27"/>
      <c r="AF387" s="26"/>
      <c r="AG387" s="26"/>
      <c r="AH387" s="26"/>
      <c r="AI387" s="26"/>
      <c r="AJ387" s="26"/>
      <c r="AK387" s="26"/>
    </row>
    <row r="388" spans="1:37" s="10" customFormat="1" ht="25" customHeight="1" x14ac:dyDescent="0.25">
      <c r="A388" s="11">
        <v>385</v>
      </c>
      <c r="B388" s="12" t="str">
        <f t="shared" si="21"/>
        <v>000-000</v>
      </c>
      <c r="C388" s="12"/>
      <c r="D388" s="12"/>
      <c r="E388" s="12"/>
      <c r="F388" s="12"/>
      <c r="G388" s="16"/>
      <c r="H388" s="16"/>
      <c r="I388" s="15"/>
      <c r="J388" s="16"/>
      <c r="K388" s="16"/>
      <c r="L388" s="17"/>
      <c r="M388" s="18"/>
      <c r="N388" s="18"/>
      <c r="O388" s="20"/>
      <c r="P388" s="21"/>
      <c r="Q388" s="21"/>
      <c r="R388" s="22"/>
      <c r="S388" s="21"/>
      <c r="T388" s="21"/>
      <c r="U388" s="22"/>
      <c r="V388" s="23"/>
      <c r="W388" s="23"/>
      <c r="X388" s="24"/>
      <c r="Y388" s="25">
        <f t="shared" ref="Y388:Y403" si="22">ROUND(I388-U388-X388,2)</f>
        <v>0</v>
      </c>
      <c r="Z388" s="25">
        <f t="shared" ref="Z388:Z403" si="23">ROUND(L388+O388-R388,2)</f>
        <v>0</v>
      </c>
      <c r="AA388" s="26"/>
      <c r="AB388" s="26"/>
      <c r="AC388" s="26"/>
      <c r="AD388" s="26"/>
      <c r="AE388" s="27"/>
      <c r="AF388" s="26"/>
      <c r="AG388" s="26"/>
      <c r="AH388" s="26"/>
      <c r="AI388" s="26"/>
      <c r="AJ388" s="26"/>
      <c r="AK388" s="26"/>
    </row>
    <row r="389" spans="1:37" s="10" customFormat="1" ht="25" customHeight="1" x14ac:dyDescent="0.25">
      <c r="A389" s="11">
        <v>386</v>
      </c>
      <c r="B389" s="12" t="str">
        <f t="shared" si="21"/>
        <v>000-000</v>
      </c>
      <c r="C389" s="12"/>
      <c r="D389" s="12"/>
      <c r="E389" s="12"/>
      <c r="F389" s="12"/>
      <c r="G389" s="16"/>
      <c r="H389" s="16"/>
      <c r="I389" s="15"/>
      <c r="J389" s="16"/>
      <c r="K389" s="16"/>
      <c r="L389" s="17"/>
      <c r="M389" s="18"/>
      <c r="N389" s="18"/>
      <c r="O389" s="20"/>
      <c r="P389" s="21"/>
      <c r="Q389" s="21"/>
      <c r="R389" s="22"/>
      <c r="S389" s="21"/>
      <c r="T389" s="21"/>
      <c r="U389" s="22"/>
      <c r="V389" s="23"/>
      <c r="W389" s="23"/>
      <c r="X389" s="24"/>
      <c r="Y389" s="25">
        <f t="shared" si="22"/>
        <v>0</v>
      </c>
      <c r="Z389" s="25">
        <f t="shared" si="23"/>
        <v>0</v>
      </c>
      <c r="AA389" s="26"/>
      <c r="AB389" s="26"/>
      <c r="AC389" s="26"/>
      <c r="AD389" s="26"/>
      <c r="AE389" s="27"/>
      <c r="AF389" s="26"/>
      <c r="AG389" s="26"/>
      <c r="AH389" s="26"/>
      <c r="AI389" s="26"/>
      <c r="AJ389" s="26"/>
      <c r="AK389" s="26"/>
    </row>
    <row r="390" spans="1:37" s="10" customFormat="1" ht="25" customHeight="1" x14ac:dyDescent="0.25">
      <c r="A390" s="11">
        <v>387</v>
      </c>
      <c r="B390" s="12" t="str">
        <f t="shared" si="21"/>
        <v>000-000</v>
      </c>
      <c r="C390" s="12"/>
      <c r="D390" s="12"/>
      <c r="E390" s="12"/>
      <c r="F390" s="12"/>
      <c r="G390" s="16"/>
      <c r="H390" s="16"/>
      <c r="I390" s="15"/>
      <c r="J390" s="16"/>
      <c r="K390" s="16"/>
      <c r="L390" s="17"/>
      <c r="M390" s="18"/>
      <c r="N390" s="18"/>
      <c r="O390" s="20"/>
      <c r="P390" s="21"/>
      <c r="Q390" s="21"/>
      <c r="R390" s="22"/>
      <c r="S390" s="21"/>
      <c r="T390" s="21"/>
      <c r="U390" s="22"/>
      <c r="V390" s="23"/>
      <c r="W390" s="23"/>
      <c r="X390" s="24"/>
      <c r="Y390" s="25">
        <f t="shared" si="22"/>
        <v>0</v>
      </c>
      <c r="Z390" s="25">
        <f t="shared" si="23"/>
        <v>0</v>
      </c>
      <c r="AA390" s="26"/>
      <c r="AB390" s="26"/>
      <c r="AC390" s="26"/>
      <c r="AD390" s="26"/>
      <c r="AE390" s="27"/>
      <c r="AF390" s="26"/>
      <c r="AG390" s="26"/>
      <c r="AH390" s="26"/>
      <c r="AI390" s="26"/>
      <c r="AJ390" s="26"/>
      <c r="AK390" s="26"/>
    </row>
    <row r="391" spans="1:37" s="10" customFormat="1" ht="25" customHeight="1" x14ac:dyDescent="0.25">
      <c r="A391" s="11">
        <v>388</v>
      </c>
      <c r="B391" s="12" t="str">
        <f t="shared" si="21"/>
        <v>000-000</v>
      </c>
      <c r="C391" s="12"/>
      <c r="D391" s="12"/>
      <c r="E391" s="12"/>
      <c r="F391" s="12"/>
      <c r="G391" s="16"/>
      <c r="H391" s="16"/>
      <c r="I391" s="15"/>
      <c r="J391" s="16"/>
      <c r="K391" s="16"/>
      <c r="L391" s="17"/>
      <c r="M391" s="18"/>
      <c r="N391" s="18"/>
      <c r="O391" s="20"/>
      <c r="P391" s="21"/>
      <c r="Q391" s="21"/>
      <c r="R391" s="22"/>
      <c r="S391" s="21"/>
      <c r="T391" s="21"/>
      <c r="U391" s="22"/>
      <c r="V391" s="23"/>
      <c r="W391" s="23"/>
      <c r="X391" s="24"/>
      <c r="Y391" s="25">
        <f t="shared" si="22"/>
        <v>0</v>
      </c>
      <c r="Z391" s="25">
        <f t="shared" si="23"/>
        <v>0</v>
      </c>
      <c r="AA391" s="26"/>
      <c r="AB391" s="26"/>
      <c r="AC391" s="26"/>
      <c r="AD391" s="26"/>
      <c r="AE391" s="27"/>
      <c r="AF391" s="26"/>
      <c r="AG391" s="26"/>
      <c r="AH391" s="26"/>
      <c r="AI391" s="26"/>
      <c r="AJ391" s="26"/>
      <c r="AK391" s="26"/>
    </row>
    <row r="392" spans="1:37" s="10" customFormat="1" ht="25" customHeight="1" x14ac:dyDescent="0.25">
      <c r="A392" s="11">
        <v>389</v>
      </c>
      <c r="B392" s="12" t="str">
        <f t="shared" si="21"/>
        <v>000-000</v>
      </c>
      <c r="C392" s="12"/>
      <c r="D392" s="12"/>
      <c r="E392" s="12"/>
      <c r="F392" s="12"/>
      <c r="G392" s="16"/>
      <c r="H392" s="16"/>
      <c r="I392" s="15"/>
      <c r="J392" s="16"/>
      <c r="K392" s="16"/>
      <c r="L392" s="17"/>
      <c r="M392" s="18"/>
      <c r="N392" s="18"/>
      <c r="O392" s="20"/>
      <c r="P392" s="21"/>
      <c r="Q392" s="21"/>
      <c r="R392" s="22"/>
      <c r="S392" s="21"/>
      <c r="T392" s="21"/>
      <c r="U392" s="22"/>
      <c r="V392" s="23"/>
      <c r="W392" s="23"/>
      <c r="X392" s="24"/>
      <c r="Y392" s="25">
        <f t="shared" si="22"/>
        <v>0</v>
      </c>
      <c r="Z392" s="25">
        <f t="shared" si="23"/>
        <v>0</v>
      </c>
      <c r="AA392" s="26"/>
      <c r="AB392" s="26"/>
      <c r="AC392" s="26"/>
      <c r="AD392" s="26"/>
      <c r="AE392" s="27"/>
      <c r="AF392" s="26"/>
      <c r="AG392" s="26"/>
      <c r="AH392" s="26"/>
      <c r="AI392" s="26"/>
      <c r="AJ392" s="26"/>
      <c r="AK392" s="26"/>
    </row>
    <row r="393" spans="1:37" s="10" customFormat="1" ht="25" customHeight="1" x14ac:dyDescent="0.25">
      <c r="A393" s="11">
        <v>390</v>
      </c>
      <c r="B393" s="12" t="str">
        <f t="shared" si="21"/>
        <v>000-000</v>
      </c>
      <c r="C393" s="12"/>
      <c r="D393" s="12"/>
      <c r="E393" s="12"/>
      <c r="F393" s="12"/>
      <c r="G393" s="16"/>
      <c r="H393" s="16"/>
      <c r="I393" s="15"/>
      <c r="J393" s="16"/>
      <c r="K393" s="16"/>
      <c r="L393" s="17"/>
      <c r="M393" s="18"/>
      <c r="N393" s="19"/>
      <c r="O393" s="20"/>
      <c r="P393" s="21"/>
      <c r="Q393" s="21"/>
      <c r="R393" s="22"/>
      <c r="S393" s="21"/>
      <c r="T393" s="21"/>
      <c r="U393" s="22"/>
      <c r="V393" s="23"/>
      <c r="W393" s="23"/>
      <c r="X393" s="24"/>
      <c r="Y393" s="25">
        <f t="shared" si="22"/>
        <v>0</v>
      </c>
      <c r="Z393" s="25">
        <f t="shared" si="23"/>
        <v>0</v>
      </c>
      <c r="AA393" s="26"/>
      <c r="AB393" s="26"/>
      <c r="AC393" s="26"/>
      <c r="AD393" s="26"/>
      <c r="AE393" s="27"/>
      <c r="AF393" s="26"/>
      <c r="AG393" s="26"/>
      <c r="AH393" s="26"/>
      <c r="AI393" s="26"/>
      <c r="AJ393" s="26"/>
      <c r="AK393" s="26"/>
    </row>
    <row r="394" spans="1:37" s="10" customFormat="1" ht="25" customHeight="1" x14ac:dyDescent="0.25">
      <c r="A394" s="11">
        <v>391</v>
      </c>
      <c r="B394" s="12" t="str">
        <f t="shared" si="21"/>
        <v>000-000</v>
      </c>
      <c r="C394" s="12"/>
      <c r="D394" s="12"/>
      <c r="E394" s="12"/>
      <c r="F394" s="12"/>
      <c r="G394" s="16"/>
      <c r="H394" s="16"/>
      <c r="I394" s="15"/>
      <c r="J394" s="16"/>
      <c r="K394" s="16"/>
      <c r="L394" s="17"/>
      <c r="M394" s="18"/>
      <c r="N394" s="19"/>
      <c r="O394" s="20"/>
      <c r="P394" s="21"/>
      <c r="Q394" s="21"/>
      <c r="R394" s="22"/>
      <c r="S394" s="21"/>
      <c r="T394" s="21"/>
      <c r="U394" s="22"/>
      <c r="V394" s="23"/>
      <c r="W394" s="23"/>
      <c r="X394" s="24"/>
      <c r="Y394" s="25">
        <f t="shared" si="22"/>
        <v>0</v>
      </c>
      <c r="Z394" s="25">
        <f t="shared" si="23"/>
        <v>0</v>
      </c>
      <c r="AA394" s="26"/>
      <c r="AB394" s="26"/>
      <c r="AC394" s="26"/>
      <c r="AD394" s="26"/>
      <c r="AE394" s="27"/>
      <c r="AF394" s="26"/>
      <c r="AG394" s="26"/>
      <c r="AH394" s="26"/>
      <c r="AI394" s="26"/>
      <c r="AJ394" s="26"/>
      <c r="AK394" s="26"/>
    </row>
    <row r="395" spans="1:37" s="10" customFormat="1" ht="25" customHeight="1" x14ac:dyDescent="0.25">
      <c r="A395" s="11">
        <v>392</v>
      </c>
      <c r="B395" s="12" t="str">
        <f t="shared" si="21"/>
        <v>000-000</v>
      </c>
      <c r="C395" s="12"/>
      <c r="D395" s="12"/>
      <c r="E395" s="12"/>
      <c r="F395" s="12"/>
      <c r="G395" s="16"/>
      <c r="H395" s="16"/>
      <c r="I395" s="15"/>
      <c r="J395" s="16"/>
      <c r="K395" s="16"/>
      <c r="L395" s="17"/>
      <c r="M395" s="18"/>
      <c r="N395" s="18"/>
      <c r="O395" s="20"/>
      <c r="P395" s="21"/>
      <c r="Q395" s="21"/>
      <c r="R395" s="22"/>
      <c r="S395" s="21"/>
      <c r="T395" s="21"/>
      <c r="U395" s="22"/>
      <c r="V395" s="23"/>
      <c r="W395" s="23"/>
      <c r="X395" s="24"/>
      <c r="Y395" s="25">
        <f t="shared" si="22"/>
        <v>0</v>
      </c>
      <c r="Z395" s="25">
        <f t="shared" si="23"/>
        <v>0</v>
      </c>
      <c r="AA395" s="26"/>
      <c r="AB395" s="26"/>
      <c r="AC395" s="26"/>
      <c r="AD395" s="26"/>
      <c r="AE395" s="27"/>
      <c r="AF395" s="26"/>
      <c r="AG395" s="26"/>
      <c r="AH395" s="26"/>
      <c r="AI395" s="26"/>
      <c r="AJ395" s="26"/>
      <c r="AK395" s="26"/>
    </row>
    <row r="396" spans="1:37" s="10" customFormat="1" ht="25" customHeight="1" x14ac:dyDescent="0.25">
      <c r="A396" s="11">
        <v>393</v>
      </c>
      <c r="B396" s="12" t="str">
        <f t="shared" si="21"/>
        <v>000-000</v>
      </c>
      <c r="C396" s="12"/>
      <c r="D396" s="12"/>
      <c r="E396" s="12"/>
      <c r="F396" s="12"/>
      <c r="G396" s="16"/>
      <c r="H396" s="16"/>
      <c r="I396" s="15"/>
      <c r="J396" s="16"/>
      <c r="K396" s="16"/>
      <c r="L396" s="17"/>
      <c r="M396" s="18"/>
      <c r="N396" s="18"/>
      <c r="O396" s="20"/>
      <c r="P396" s="21"/>
      <c r="Q396" s="21"/>
      <c r="R396" s="22"/>
      <c r="S396" s="21"/>
      <c r="T396" s="21"/>
      <c r="U396" s="22"/>
      <c r="V396" s="23"/>
      <c r="W396" s="23"/>
      <c r="X396" s="24"/>
      <c r="Y396" s="25">
        <f t="shared" si="22"/>
        <v>0</v>
      </c>
      <c r="Z396" s="25">
        <f t="shared" si="23"/>
        <v>0</v>
      </c>
      <c r="AA396" s="26"/>
      <c r="AB396" s="26"/>
      <c r="AC396" s="26"/>
      <c r="AD396" s="26"/>
      <c r="AE396" s="27"/>
      <c r="AF396" s="26"/>
      <c r="AG396" s="26"/>
      <c r="AH396" s="26"/>
      <c r="AI396" s="26"/>
      <c r="AJ396" s="26"/>
      <c r="AK396" s="26"/>
    </row>
    <row r="397" spans="1:37" s="10" customFormat="1" ht="25" customHeight="1" x14ac:dyDescent="0.25">
      <c r="A397" s="11">
        <v>394</v>
      </c>
      <c r="B397" s="12" t="str">
        <f t="shared" si="21"/>
        <v>000-000</v>
      </c>
      <c r="C397" s="12"/>
      <c r="D397" s="12"/>
      <c r="E397" s="12"/>
      <c r="F397" s="12"/>
      <c r="G397" s="16"/>
      <c r="H397" s="16"/>
      <c r="I397" s="15"/>
      <c r="J397" s="16"/>
      <c r="K397" s="16"/>
      <c r="L397" s="17"/>
      <c r="M397" s="18"/>
      <c r="N397" s="18"/>
      <c r="O397" s="20"/>
      <c r="P397" s="21"/>
      <c r="Q397" s="21"/>
      <c r="R397" s="22"/>
      <c r="S397" s="21"/>
      <c r="T397" s="21"/>
      <c r="U397" s="22"/>
      <c r="V397" s="23"/>
      <c r="W397" s="23"/>
      <c r="X397" s="24"/>
      <c r="Y397" s="25">
        <f t="shared" si="22"/>
        <v>0</v>
      </c>
      <c r="Z397" s="25">
        <f t="shared" si="23"/>
        <v>0</v>
      </c>
      <c r="AA397" s="26"/>
      <c r="AB397" s="26"/>
      <c r="AC397" s="26"/>
      <c r="AD397" s="26"/>
      <c r="AE397" s="27"/>
      <c r="AF397" s="26"/>
      <c r="AG397" s="26"/>
      <c r="AH397" s="26"/>
      <c r="AI397" s="26"/>
      <c r="AJ397" s="26"/>
      <c r="AK397" s="26"/>
    </row>
    <row r="398" spans="1:37" s="10" customFormat="1" ht="25" customHeight="1" x14ac:dyDescent="0.25">
      <c r="A398" s="11">
        <v>395</v>
      </c>
      <c r="B398" s="12" t="str">
        <f t="shared" si="21"/>
        <v>000-000</v>
      </c>
      <c r="C398" s="12"/>
      <c r="D398" s="12"/>
      <c r="E398" s="12"/>
      <c r="F398" s="12"/>
      <c r="G398" s="16"/>
      <c r="H398" s="16"/>
      <c r="I398" s="15"/>
      <c r="J398" s="16"/>
      <c r="K398" s="16"/>
      <c r="L398" s="17"/>
      <c r="M398" s="18"/>
      <c r="N398" s="18"/>
      <c r="O398" s="20"/>
      <c r="P398" s="21"/>
      <c r="Q398" s="21"/>
      <c r="R398" s="22"/>
      <c r="S398" s="21"/>
      <c r="T398" s="21"/>
      <c r="U398" s="22"/>
      <c r="V398" s="23"/>
      <c r="W398" s="23"/>
      <c r="X398" s="24"/>
      <c r="Y398" s="25">
        <f t="shared" si="22"/>
        <v>0</v>
      </c>
      <c r="Z398" s="25">
        <f t="shared" si="23"/>
        <v>0</v>
      </c>
      <c r="AA398" s="26"/>
      <c r="AB398" s="26"/>
      <c r="AC398" s="26"/>
      <c r="AD398" s="26"/>
      <c r="AE398" s="27"/>
      <c r="AF398" s="26"/>
      <c r="AG398" s="26"/>
      <c r="AH398" s="26"/>
      <c r="AI398" s="26"/>
      <c r="AJ398" s="26"/>
      <c r="AK398" s="26"/>
    </row>
    <row r="399" spans="1:37" s="10" customFormat="1" ht="25" customHeight="1" x14ac:dyDescent="0.25">
      <c r="A399" s="11">
        <v>396</v>
      </c>
      <c r="B399" s="12" t="str">
        <f t="shared" si="21"/>
        <v>000-000</v>
      </c>
      <c r="C399" s="12"/>
      <c r="D399" s="12"/>
      <c r="E399" s="12"/>
      <c r="F399" s="12"/>
      <c r="G399" s="16"/>
      <c r="H399" s="16"/>
      <c r="I399" s="15"/>
      <c r="J399" s="16"/>
      <c r="K399" s="16"/>
      <c r="L399" s="17"/>
      <c r="M399" s="18"/>
      <c r="N399" s="18"/>
      <c r="O399" s="20"/>
      <c r="P399" s="21"/>
      <c r="Q399" s="21"/>
      <c r="R399" s="22"/>
      <c r="S399" s="21"/>
      <c r="T399" s="21"/>
      <c r="U399" s="22"/>
      <c r="V399" s="23"/>
      <c r="W399" s="23"/>
      <c r="X399" s="24"/>
      <c r="Y399" s="25">
        <f t="shared" si="22"/>
        <v>0</v>
      </c>
      <c r="Z399" s="25">
        <f t="shared" si="23"/>
        <v>0</v>
      </c>
      <c r="AA399" s="26"/>
      <c r="AB399" s="26"/>
      <c r="AC399" s="26"/>
      <c r="AD399" s="26"/>
      <c r="AE399" s="27"/>
      <c r="AF399" s="26"/>
      <c r="AG399" s="26"/>
      <c r="AH399" s="26"/>
      <c r="AI399" s="26"/>
      <c r="AJ399" s="26"/>
      <c r="AK399" s="26"/>
    </row>
    <row r="400" spans="1:37" s="10" customFormat="1" ht="25" customHeight="1" x14ac:dyDescent="0.25">
      <c r="A400" s="11">
        <v>397</v>
      </c>
      <c r="B400" s="12" t="str">
        <f t="shared" si="21"/>
        <v>000-000</v>
      </c>
      <c r="C400" s="12"/>
      <c r="D400" s="12"/>
      <c r="E400" s="12"/>
      <c r="F400" s="12"/>
      <c r="G400" s="16"/>
      <c r="H400" s="16"/>
      <c r="I400" s="15"/>
      <c r="J400" s="16"/>
      <c r="K400" s="16"/>
      <c r="L400" s="17"/>
      <c r="M400" s="18"/>
      <c r="N400" s="18"/>
      <c r="O400" s="20"/>
      <c r="P400" s="21"/>
      <c r="Q400" s="21"/>
      <c r="R400" s="22"/>
      <c r="S400" s="21"/>
      <c r="T400" s="21"/>
      <c r="U400" s="22"/>
      <c r="V400" s="23"/>
      <c r="W400" s="23"/>
      <c r="X400" s="24"/>
      <c r="Y400" s="25">
        <f t="shared" si="22"/>
        <v>0</v>
      </c>
      <c r="Z400" s="25">
        <f t="shared" si="23"/>
        <v>0</v>
      </c>
      <c r="AA400" s="26"/>
      <c r="AB400" s="26"/>
      <c r="AC400" s="26"/>
      <c r="AD400" s="26"/>
      <c r="AE400" s="27"/>
      <c r="AF400" s="26"/>
      <c r="AG400" s="26"/>
      <c r="AH400" s="26"/>
      <c r="AI400" s="26"/>
      <c r="AJ400" s="26"/>
      <c r="AK400" s="26"/>
    </row>
    <row r="401" spans="1:37" s="10" customFormat="1" ht="25" customHeight="1" x14ac:dyDescent="0.25">
      <c r="A401" s="11">
        <v>398</v>
      </c>
      <c r="B401" s="12" t="str">
        <f t="shared" si="21"/>
        <v>000-000</v>
      </c>
      <c r="C401" s="12"/>
      <c r="D401" s="12"/>
      <c r="E401" s="12"/>
      <c r="F401" s="12"/>
      <c r="G401" s="16"/>
      <c r="H401" s="16"/>
      <c r="I401" s="15"/>
      <c r="J401" s="16"/>
      <c r="K401" s="16"/>
      <c r="L401" s="17"/>
      <c r="M401" s="18"/>
      <c r="N401" s="18"/>
      <c r="O401" s="20"/>
      <c r="P401" s="21"/>
      <c r="Q401" s="21"/>
      <c r="R401" s="22"/>
      <c r="S401" s="21"/>
      <c r="T401" s="21"/>
      <c r="U401" s="22"/>
      <c r="V401" s="23"/>
      <c r="W401" s="23"/>
      <c r="X401" s="24"/>
      <c r="Y401" s="25">
        <f t="shared" si="22"/>
        <v>0</v>
      </c>
      <c r="Z401" s="25">
        <f t="shared" si="23"/>
        <v>0</v>
      </c>
      <c r="AA401" s="26"/>
      <c r="AB401" s="26"/>
      <c r="AC401" s="26"/>
      <c r="AD401" s="26"/>
      <c r="AE401" s="27"/>
      <c r="AF401" s="26"/>
      <c r="AG401" s="26"/>
      <c r="AH401" s="26"/>
      <c r="AI401" s="26"/>
      <c r="AJ401" s="26"/>
      <c r="AK401" s="26"/>
    </row>
    <row r="402" spans="1:37" s="10" customFormat="1" ht="25" customHeight="1" x14ac:dyDescent="0.25">
      <c r="A402" s="11">
        <v>399</v>
      </c>
      <c r="B402" s="12" t="str">
        <f t="shared" si="21"/>
        <v>000-000</v>
      </c>
      <c r="C402" s="12"/>
      <c r="D402" s="12"/>
      <c r="E402" s="12"/>
      <c r="F402" s="12"/>
      <c r="G402" s="16"/>
      <c r="H402" s="16"/>
      <c r="I402" s="15"/>
      <c r="J402" s="16"/>
      <c r="K402" s="16"/>
      <c r="L402" s="17"/>
      <c r="M402" s="18"/>
      <c r="N402" s="18"/>
      <c r="O402" s="20"/>
      <c r="P402" s="21"/>
      <c r="Q402" s="21"/>
      <c r="R402" s="22"/>
      <c r="S402" s="21"/>
      <c r="T402" s="21"/>
      <c r="U402" s="22"/>
      <c r="V402" s="23"/>
      <c r="W402" s="23"/>
      <c r="X402" s="24"/>
      <c r="Y402" s="25">
        <f t="shared" si="22"/>
        <v>0</v>
      </c>
      <c r="Z402" s="25">
        <f t="shared" si="23"/>
        <v>0</v>
      </c>
      <c r="AA402" s="26"/>
      <c r="AB402" s="26"/>
      <c r="AC402" s="26"/>
      <c r="AD402" s="26"/>
      <c r="AE402" s="27"/>
      <c r="AF402" s="26"/>
      <c r="AG402" s="26"/>
      <c r="AH402" s="26"/>
      <c r="AI402" s="26"/>
      <c r="AJ402" s="26"/>
      <c r="AK402" s="26"/>
    </row>
    <row r="403" spans="1:37" s="10" customFormat="1" ht="25" customHeight="1" x14ac:dyDescent="0.25">
      <c r="A403" s="11">
        <v>400</v>
      </c>
      <c r="B403" s="12" t="str">
        <f t="shared" si="21"/>
        <v>000-000</v>
      </c>
      <c r="C403" s="12"/>
      <c r="D403" s="12"/>
      <c r="E403" s="12"/>
      <c r="F403" s="12"/>
      <c r="G403" s="16"/>
      <c r="H403" s="16"/>
      <c r="I403" s="15"/>
      <c r="J403" s="16"/>
      <c r="K403" s="16"/>
      <c r="L403" s="17"/>
      <c r="M403" s="18"/>
      <c r="N403" s="18"/>
      <c r="O403" s="20"/>
      <c r="P403" s="21"/>
      <c r="Q403" s="21"/>
      <c r="R403" s="22"/>
      <c r="S403" s="21"/>
      <c r="T403" s="21"/>
      <c r="U403" s="22"/>
      <c r="V403" s="23"/>
      <c r="W403" s="23"/>
      <c r="X403" s="24"/>
      <c r="Y403" s="25">
        <f t="shared" si="22"/>
        <v>0</v>
      </c>
      <c r="Z403" s="25">
        <f t="shared" si="23"/>
        <v>0</v>
      </c>
      <c r="AA403" s="26"/>
      <c r="AB403" s="26"/>
      <c r="AC403" s="26"/>
      <c r="AD403" s="26"/>
      <c r="AE403" s="27"/>
      <c r="AF403" s="26"/>
      <c r="AG403" s="26"/>
      <c r="AH403" s="26"/>
      <c r="AI403" s="26"/>
      <c r="AJ403" s="26"/>
      <c r="AK403" s="26"/>
    </row>
    <row r="404" spans="1:37" ht="16.5" customHeight="1" x14ac:dyDescent="0.25">
      <c r="B404" s="1" t="s">
        <v>70</v>
      </c>
      <c r="C404" s="1"/>
      <c r="D404" s="29"/>
    </row>
    <row r="405" spans="1:37" ht="15.75" customHeight="1" x14ac:dyDescent="0.25">
      <c r="B405" s="2" t="s">
        <v>71</v>
      </c>
    </row>
    <row r="406" spans="1:37" ht="13" x14ac:dyDescent="0.25">
      <c r="B406" s="30" t="s">
        <v>72</v>
      </c>
      <c r="C406" s="30"/>
    </row>
    <row r="407" spans="1:37" ht="13" x14ac:dyDescent="0.25">
      <c r="B407" s="30" t="s">
        <v>73</v>
      </c>
      <c r="C407" s="30"/>
    </row>
    <row r="408" spans="1:37" ht="13" x14ac:dyDescent="0.25">
      <c r="B408" s="2" t="s">
        <v>74</v>
      </c>
    </row>
    <row r="409" spans="1:37" ht="13" x14ac:dyDescent="0.25">
      <c r="B409" s="30" t="s">
        <v>75</v>
      </c>
      <c r="C409" s="30"/>
    </row>
    <row r="410" spans="1:37" ht="13" x14ac:dyDescent="0.25">
      <c r="B410" s="2" t="s">
        <v>76</v>
      </c>
    </row>
  </sheetData>
  <sheetProtection insertColumns="0"/>
  <phoneticPr fontId="23" type="noConversion"/>
  <dataValidations count="2">
    <dataValidation type="list" allowBlank="1" showInputMessage="1" showErrorMessage="1" sqref="F4:F403 D174:D403 D4:D172" xr:uid="{00000000-0002-0000-0400-000000000000}">
      <formula1>INDIRECT("_"&amp;C4)</formula1>
    </dataValidation>
    <dataValidation type="list" allowBlank="1" showInputMessage="1" showErrorMessage="1" sqref="E173" xr:uid="{00000000-0002-0000-0400-000001000000}">
      <formula1>INDIRECT("_"&amp;C173)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4" max="1048575" man="1"/>
  </col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2000000}">
          <x14:formula1>
            <xm:f>'C:\Users\chizh\Desktop\关联交易表\[02-关联交易等事项统计表-集团总部.xlsx]Sheet2'!#REF!</xm:f>
          </x14:formula1>
          <xm:sqref>E4:E172 E174:E403 C4:C403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/>
  <dimension ref="A1:AK410"/>
  <sheetViews>
    <sheetView view="pageBreakPreview" zoomScale="80" zoomScaleNormal="100" zoomScaleSheetLayoutView="80" workbookViewId="0">
      <pane xSplit="2" ySplit="3" topLeftCell="C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3.75" customHeight="1" outlineLevelCol="1" x14ac:dyDescent="0.25"/>
  <cols>
    <col min="1" max="1" width="6.6328125" style="2" customWidth="1"/>
    <col min="2" max="3" width="26.36328125" style="2" customWidth="1"/>
    <col min="4" max="4" width="48.36328125" style="2" bestFit="1" customWidth="1"/>
    <col min="5" max="5" width="15.6328125" style="2" bestFit="1" customWidth="1"/>
    <col min="6" max="6" width="28.81640625" style="2" bestFit="1" customWidth="1"/>
    <col min="7" max="7" width="14.1796875" style="2" bestFit="1" customWidth="1"/>
    <col min="8" max="8" width="13" style="31" bestFit="1" customWidth="1"/>
    <col min="9" max="9" width="17" style="32" bestFit="1" customWidth="1"/>
    <col min="10" max="10" width="18" style="2" bestFit="1" customWidth="1"/>
    <col min="11" max="11" width="13" style="31" bestFit="1" customWidth="1"/>
    <col min="12" max="12" width="17" style="32" bestFit="1" customWidth="1"/>
    <col min="13" max="13" width="18" style="2" bestFit="1" customWidth="1"/>
    <col min="14" max="14" width="13" style="2" bestFit="1" customWidth="1"/>
    <col min="15" max="15" width="18" style="2" bestFit="1" customWidth="1"/>
    <col min="16" max="16" width="10.81640625" style="2" bestFit="1" customWidth="1" outlineLevel="1"/>
    <col min="17" max="18" width="13" style="2" bestFit="1" customWidth="1" outlineLevel="1"/>
    <col min="19" max="19" width="15.6328125" style="2" bestFit="1" customWidth="1" outlineLevel="1"/>
    <col min="20" max="20" width="13" style="2" bestFit="1" customWidth="1" outlineLevel="1"/>
    <col min="21" max="21" width="13.81640625" style="2" bestFit="1" customWidth="1" outlineLevel="1"/>
    <col min="22" max="22" width="18" style="2" bestFit="1" customWidth="1" outlineLevel="1"/>
    <col min="23" max="23" width="13" style="2" bestFit="1" customWidth="1" outlineLevel="1"/>
    <col min="24" max="26" width="18" style="2" bestFit="1" customWidth="1" outlineLevel="1"/>
    <col min="27" max="28" width="10.81640625" style="2" bestFit="1" customWidth="1" outlineLevel="1"/>
    <col min="29" max="29" width="23.08984375" style="2" customWidth="1" outlineLevel="1"/>
    <col min="30" max="30" width="13" style="33" bestFit="1" customWidth="1" outlineLevel="1"/>
    <col min="31" max="31" width="13.6328125" style="34" bestFit="1" customWidth="1" outlineLevel="1"/>
    <col min="32" max="32" width="15.6328125" style="33" bestFit="1" customWidth="1" outlineLevel="1"/>
    <col min="33" max="33" width="18" style="33" customWidth="1" outlineLevel="1"/>
    <col min="34" max="34" width="14.36328125" style="33" bestFit="1" customWidth="1" outlineLevel="1"/>
    <col min="35" max="35" width="13" style="33" bestFit="1" customWidth="1" outlineLevel="1"/>
    <col min="36" max="36" width="10.81640625" style="33" bestFit="1" customWidth="1" outlineLevel="1"/>
    <col min="37" max="37" width="13" style="33" bestFit="1" customWidth="1" outlineLevel="1"/>
    <col min="38" max="16384" width="10.1796875" style="33"/>
  </cols>
  <sheetData>
    <row r="1" spans="1:37" s="3" customFormat="1" ht="14.1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 t="s">
        <v>8</v>
      </c>
      <c r="G1" s="154" t="s">
        <v>9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7" t="s">
        <v>10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8" t="s">
        <v>11</v>
      </c>
      <c r="Z1" s="158" t="s">
        <v>11</v>
      </c>
      <c r="AA1" s="158" t="s">
        <v>11</v>
      </c>
      <c r="AB1" s="158" t="s">
        <v>11</v>
      </c>
      <c r="AC1" s="159" t="s">
        <v>12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</row>
    <row r="2" spans="1:37" s="3" customFormat="1" ht="14.1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 t="s">
        <v>8</v>
      </c>
      <c r="G2" s="154" t="s">
        <v>13</v>
      </c>
      <c r="H2" s="154" t="s">
        <v>13</v>
      </c>
      <c r="I2" s="154" t="s">
        <v>13</v>
      </c>
      <c r="J2" s="168" t="s">
        <v>14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57" t="s">
        <v>13</v>
      </c>
      <c r="Q2" s="157" t="s">
        <v>13</v>
      </c>
      <c r="R2" s="157" t="s">
        <v>13</v>
      </c>
      <c r="S2" s="169" t="s">
        <v>14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59" t="s">
        <v>15</v>
      </c>
      <c r="Z2" s="159" t="s">
        <v>16</v>
      </c>
      <c r="AA2" s="166" t="s">
        <v>17</v>
      </c>
      <c r="AB2" s="166" t="s">
        <v>18</v>
      </c>
      <c r="AC2" s="159" t="s">
        <v>13</v>
      </c>
      <c r="AD2" s="159" t="s">
        <v>13</v>
      </c>
      <c r="AE2" s="159" t="s">
        <v>13</v>
      </c>
      <c r="AF2" s="160" t="s">
        <v>14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</row>
    <row r="3" spans="1:37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 t="s">
        <v>8</v>
      </c>
      <c r="G3" s="4" t="s">
        <v>19</v>
      </c>
      <c r="H3" s="4" t="s">
        <v>20</v>
      </c>
      <c r="I3" s="7" t="s">
        <v>78</v>
      </c>
      <c r="J3" s="4" t="s">
        <v>22</v>
      </c>
      <c r="K3" s="4" t="s">
        <v>20</v>
      </c>
      <c r="L3" s="7" t="s">
        <v>23</v>
      </c>
      <c r="M3" s="4" t="s">
        <v>24</v>
      </c>
      <c r="N3" s="4" t="s">
        <v>20</v>
      </c>
      <c r="O3" s="4" t="s">
        <v>25</v>
      </c>
      <c r="P3" s="5" t="s">
        <v>19</v>
      </c>
      <c r="Q3" s="5" t="s">
        <v>20</v>
      </c>
      <c r="R3" s="8" t="s">
        <v>78</v>
      </c>
      <c r="S3" s="5" t="s">
        <v>22</v>
      </c>
      <c r="T3" s="5" t="s">
        <v>20</v>
      </c>
      <c r="U3" s="8" t="s">
        <v>23</v>
      </c>
      <c r="V3" s="5" t="s">
        <v>24</v>
      </c>
      <c r="W3" s="5" t="s">
        <v>20</v>
      </c>
      <c r="X3" s="5" t="s">
        <v>25</v>
      </c>
      <c r="Y3" s="159" t="s">
        <v>15</v>
      </c>
      <c r="Z3" s="159" t="s">
        <v>16</v>
      </c>
      <c r="AA3" s="166" t="s">
        <v>17</v>
      </c>
      <c r="AB3" s="166" t="s">
        <v>18</v>
      </c>
      <c r="AC3" s="5" t="s">
        <v>19</v>
      </c>
      <c r="AD3" s="5" t="s">
        <v>20</v>
      </c>
      <c r="AE3" s="9" t="s">
        <v>26</v>
      </c>
      <c r="AF3" s="5" t="s">
        <v>22</v>
      </c>
      <c r="AG3" s="5" t="s">
        <v>20</v>
      </c>
      <c r="AH3" s="8" t="s">
        <v>23</v>
      </c>
      <c r="AI3" s="5" t="s">
        <v>24</v>
      </c>
      <c r="AJ3" s="5" t="s">
        <v>20</v>
      </c>
      <c r="AK3" s="5" t="s">
        <v>25</v>
      </c>
    </row>
    <row r="4" spans="1:37" s="10" customFormat="1" ht="25" customHeight="1" x14ac:dyDescent="0.25">
      <c r="A4" s="11">
        <v>1</v>
      </c>
      <c r="B4" s="12" t="str">
        <f t="shared" ref="B4:B35" si="0">TEXT(C4,"000")&amp;"-"&amp;TEXT(E4,"000")</f>
        <v>3级-3级</v>
      </c>
      <c r="C4" s="12" t="s">
        <v>79</v>
      </c>
      <c r="D4" s="12" t="s">
        <v>80</v>
      </c>
      <c r="E4" s="12" t="s">
        <v>79</v>
      </c>
      <c r="F4" s="12" t="s">
        <v>81</v>
      </c>
      <c r="G4" s="14" t="s">
        <v>82</v>
      </c>
      <c r="H4" s="16" t="s">
        <v>83</v>
      </c>
      <c r="I4" s="15">
        <v>1548490.54</v>
      </c>
      <c r="J4" s="16"/>
      <c r="K4" s="16"/>
      <c r="L4" s="17"/>
      <c r="M4" s="18"/>
      <c r="N4" s="19"/>
      <c r="O4" s="20"/>
      <c r="P4" s="21"/>
      <c r="Q4" s="21"/>
      <c r="R4" s="22"/>
      <c r="S4" s="21"/>
      <c r="T4" s="21" t="s">
        <v>84</v>
      </c>
      <c r="U4" s="22">
        <v>1548490.54</v>
      </c>
      <c r="V4" s="23"/>
      <c r="W4" s="23"/>
      <c r="X4" s="24"/>
      <c r="Y4" s="25">
        <f t="shared" ref="Y4:Y67" si="1">ROUND(I4-U4-X4,2)</f>
        <v>0</v>
      </c>
      <c r="Z4" s="25">
        <f t="shared" ref="Z4:Z67" si="2">ROUND(L4+O4-R4,2)</f>
        <v>0</v>
      </c>
      <c r="AA4" s="26"/>
      <c r="AB4" s="26"/>
      <c r="AC4" s="26" t="s">
        <v>85</v>
      </c>
      <c r="AD4" s="26"/>
      <c r="AE4" s="27">
        <v>1548490.54</v>
      </c>
      <c r="AF4" s="26"/>
      <c r="AG4" s="26" t="s">
        <v>86</v>
      </c>
      <c r="AH4" s="26">
        <v>1548490.54</v>
      </c>
      <c r="AI4" s="26"/>
      <c r="AJ4" s="26"/>
      <c r="AK4" s="26"/>
    </row>
    <row r="5" spans="1:37" s="10" customFormat="1" ht="25" customHeight="1" x14ac:dyDescent="0.25">
      <c r="A5" s="11">
        <v>2</v>
      </c>
      <c r="B5" s="12" t="str">
        <f t="shared" si="0"/>
        <v>2级-3级</v>
      </c>
      <c r="C5" s="12" t="s">
        <v>87</v>
      </c>
      <c r="D5" s="12" t="s">
        <v>47</v>
      </c>
      <c r="E5" s="12" t="s">
        <v>79</v>
      </c>
      <c r="F5" s="12" t="s">
        <v>81</v>
      </c>
      <c r="G5" s="14" t="s">
        <v>82</v>
      </c>
      <c r="H5" s="16" t="s">
        <v>83</v>
      </c>
      <c r="I5" s="15">
        <v>1353903.3</v>
      </c>
      <c r="J5" s="16"/>
      <c r="K5" s="16"/>
      <c r="L5" s="17"/>
      <c r="M5" s="18"/>
      <c r="N5" s="19"/>
      <c r="O5" s="20"/>
      <c r="P5" s="21"/>
      <c r="Q5" s="21"/>
      <c r="R5" s="22"/>
      <c r="S5" s="21"/>
      <c r="T5" s="21" t="s">
        <v>84</v>
      </c>
      <c r="U5" s="22">
        <v>1353903.3</v>
      </c>
      <c r="V5" s="23"/>
      <c r="W5" s="23"/>
      <c r="X5" s="24"/>
      <c r="Y5" s="25">
        <f t="shared" si="1"/>
        <v>0</v>
      </c>
      <c r="Z5" s="25">
        <f t="shared" si="2"/>
        <v>0</v>
      </c>
      <c r="AA5" s="26"/>
      <c r="AB5" s="26"/>
      <c r="AC5" s="26" t="s">
        <v>85</v>
      </c>
      <c r="AD5" s="26"/>
      <c r="AE5" s="27">
        <v>1353903.3</v>
      </c>
      <c r="AF5" s="26"/>
      <c r="AG5" s="26" t="s">
        <v>86</v>
      </c>
      <c r="AH5" s="26">
        <v>1353903.3</v>
      </c>
      <c r="AI5" s="26"/>
      <c r="AJ5" s="26"/>
      <c r="AK5" s="26"/>
    </row>
    <row r="6" spans="1:37" s="10" customFormat="1" ht="25" customHeight="1" x14ac:dyDescent="0.25">
      <c r="A6" s="11">
        <v>3</v>
      </c>
      <c r="B6" s="12" t="str">
        <f t="shared" si="0"/>
        <v>3级-3级</v>
      </c>
      <c r="C6" s="12" t="s">
        <v>79</v>
      </c>
      <c r="D6" s="12" t="s">
        <v>88</v>
      </c>
      <c r="E6" s="12" t="s">
        <v>79</v>
      </c>
      <c r="F6" s="12" t="s">
        <v>81</v>
      </c>
      <c r="G6" s="14" t="s">
        <v>82</v>
      </c>
      <c r="H6" s="16" t="s">
        <v>83</v>
      </c>
      <c r="I6" s="15">
        <v>1251764.92</v>
      </c>
      <c r="J6" s="16"/>
      <c r="K6" s="16"/>
      <c r="L6" s="17"/>
      <c r="M6" s="18"/>
      <c r="N6" s="19"/>
      <c r="O6" s="20"/>
      <c r="P6" s="21"/>
      <c r="Q6" s="21"/>
      <c r="R6" s="22"/>
      <c r="S6" s="21"/>
      <c r="T6" s="21" t="s">
        <v>84</v>
      </c>
      <c r="U6" s="22">
        <f>I6</f>
        <v>1251764.92</v>
      </c>
      <c r="V6" s="23"/>
      <c r="W6" s="23"/>
      <c r="X6" s="24"/>
      <c r="Y6" s="25">
        <f t="shared" si="1"/>
        <v>0</v>
      </c>
      <c r="Z6" s="25">
        <f t="shared" si="2"/>
        <v>0</v>
      </c>
      <c r="AA6" s="26"/>
      <c r="AB6" s="26"/>
      <c r="AC6" s="26" t="s">
        <v>85</v>
      </c>
      <c r="AD6" s="26"/>
      <c r="AE6" s="27">
        <f>I6</f>
        <v>1251764.92</v>
      </c>
      <c r="AF6" s="26"/>
      <c r="AG6" s="26" t="s">
        <v>86</v>
      </c>
      <c r="AH6" s="36">
        <f>AE6</f>
        <v>1251764.92</v>
      </c>
      <c r="AI6" s="26"/>
      <c r="AJ6" s="26"/>
      <c r="AK6" s="26"/>
    </row>
    <row r="7" spans="1:37" s="10" customFormat="1" ht="25" customHeight="1" x14ac:dyDescent="0.25">
      <c r="A7" s="11">
        <v>4</v>
      </c>
      <c r="B7" s="12" t="str">
        <f t="shared" si="0"/>
        <v>3级-3级</v>
      </c>
      <c r="C7" s="12" t="s">
        <v>79</v>
      </c>
      <c r="D7" s="12" t="s">
        <v>80</v>
      </c>
      <c r="E7" s="12" t="s">
        <v>79</v>
      </c>
      <c r="F7" s="12" t="s">
        <v>89</v>
      </c>
      <c r="G7" s="14" t="s">
        <v>82</v>
      </c>
      <c r="H7" s="16" t="s">
        <v>83</v>
      </c>
      <c r="I7" s="15">
        <v>451672.72</v>
      </c>
      <c r="J7" s="16"/>
      <c r="K7" s="16"/>
      <c r="L7" s="17"/>
      <c r="M7" s="18"/>
      <c r="N7" s="19"/>
      <c r="O7" s="20"/>
      <c r="P7" s="21"/>
      <c r="Q7" s="21"/>
      <c r="R7" s="22"/>
      <c r="S7" s="21"/>
      <c r="T7" s="21" t="s">
        <v>84</v>
      </c>
      <c r="U7" s="22">
        <v>451672.72</v>
      </c>
      <c r="V7" s="23"/>
      <c r="W7" s="23"/>
      <c r="X7" s="24"/>
      <c r="Y7" s="25">
        <f t="shared" si="1"/>
        <v>0</v>
      </c>
      <c r="Z7" s="25">
        <f t="shared" si="2"/>
        <v>0</v>
      </c>
      <c r="AA7" s="26"/>
      <c r="AB7" s="26"/>
      <c r="AC7" s="26" t="s">
        <v>85</v>
      </c>
      <c r="AD7" s="26"/>
      <c r="AE7" s="27">
        <f>U7</f>
        <v>451672.72</v>
      </c>
      <c r="AF7" s="26"/>
      <c r="AG7" s="26" t="s">
        <v>86</v>
      </c>
      <c r="AH7" s="37">
        <f>U7</f>
        <v>451672.72</v>
      </c>
      <c r="AI7" s="26"/>
      <c r="AJ7" s="26"/>
      <c r="AK7" s="26"/>
    </row>
    <row r="8" spans="1:37" s="10" customFormat="1" ht="25" customHeight="1" x14ac:dyDescent="0.25">
      <c r="A8" s="11">
        <v>5</v>
      </c>
      <c r="B8" s="12" t="str">
        <f t="shared" si="0"/>
        <v>3级-3级</v>
      </c>
      <c r="C8" s="12" t="s">
        <v>79</v>
      </c>
      <c r="D8" s="12" t="s">
        <v>80</v>
      </c>
      <c r="E8" s="12" t="s">
        <v>79</v>
      </c>
      <c r="F8" s="12" t="s">
        <v>90</v>
      </c>
      <c r="G8" s="14" t="s">
        <v>82</v>
      </c>
      <c r="H8" s="16" t="s">
        <v>83</v>
      </c>
      <c r="I8" s="15">
        <v>105330.21</v>
      </c>
      <c r="J8" s="16"/>
      <c r="K8" s="16"/>
      <c r="L8" s="17"/>
      <c r="M8" s="18"/>
      <c r="N8" s="18"/>
      <c r="O8" s="20"/>
      <c r="P8" s="21"/>
      <c r="Q8" s="21"/>
      <c r="R8" s="22"/>
      <c r="S8" s="21"/>
      <c r="T8" s="21" t="s">
        <v>84</v>
      </c>
      <c r="U8" s="22">
        <f>I8</f>
        <v>105330.21</v>
      </c>
      <c r="V8" s="23"/>
      <c r="W8" s="23"/>
      <c r="X8" s="24"/>
      <c r="Y8" s="25">
        <f t="shared" si="1"/>
        <v>0</v>
      </c>
      <c r="Z8" s="25">
        <f t="shared" si="2"/>
        <v>0</v>
      </c>
      <c r="AA8" s="26"/>
      <c r="AB8" s="26"/>
      <c r="AC8" s="26" t="s">
        <v>85</v>
      </c>
      <c r="AD8" s="26"/>
      <c r="AE8" s="27">
        <f>U8</f>
        <v>105330.21</v>
      </c>
      <c r="AF8" s="26"/>
      <c r="AG8" s="26" t="s">
        <v>86</v>
      </c>
      <c r="AH8" s="37">
        <f>U8</f>
        <v>105330.21</v>
      </c>
      <c r="AI8" s="26"/>
      <c r="AJ8" s="26"/>
      <c r="AK8" s="26"/>
    </row>
    <row r="9" spans="1:37" s="10" customFormat="1" ht="25" customHeight="1" x14ac:dyDescent="0.25">
      <c r="A9" s="11">
        <v>6</v>
      </c>
      <c r="B9" s="12" t="str">
        <f t="shared" si="0"/>
        <v>2级-3级</v>
      </c>
      <c r="C9" s="12" t="s">
        <v>87</v>
      </c>
      <c r="D9" s="12" t="s">
        <v>47</v>
      </c>
      <c r="E9" s="12" t="s">
        <v>79</v>
      </c>
      <c r="F9" s="12" t="s">
        <v>91</v>
      </c>
      <c r="G9" s="14" t="s">
        <v>82</v>
      </c>
      <c r="H9" s="16" t="s">
        <v>83</v>
      </c>
      <c r="I9" s="15">
        <v>23209.11</v>
      </c>
      <c r="J9" s="16"/>
      <c r="K9" s="16"/>
      <c r="L9" s="17"/>
      <c r="M9" s="18"/>
      <c r="N9" s="18"/>
      <c r="O9" s="20"/>
      <c r="P9" s="21"/>
      <c r="Q9" s="21"/>
      <c r="R9" s="22"/>
      <c r="S9" s="21"/>
      <c r="T9" s="21" t="s">
        <v>84</v>
      </c>
      <c r="U9" s="22">
        <f>I9</f>
        <v>23209.11</v>
      </c>
      <c r="V9" s="23"/>
      <c r="W9" s="23"/>
      <c r="X9" s="24"/>
      <c r="Y9" s="25">
        <f t="shared" si="1"/>
        <v>0</v>
      </c>
      <c r="Z9" s="25">
        <f t="shared" si="2"/>
        <v>0</v>
      </c>
      <c r="AA9" s="26"/>
      <c r="AB9" s="26"/>
      <c r="AC9" s="26" t="s">
        <v>85</v>
      </c>
      <c r="AD9" s="26"/>
      <c r="AE9" s="27">
        <f>U9</f>
        <v>23209.11</v>
      </c>
      <c r="AF9" s="26"/>
      <c r="AG9" s="26" t="s">
        <v>86</v>
      </c>
      <c r="AH9" s="36">
        <f>AE9</f>
        <v>23209.11</v>
      </c>
      <c r="AI9" s="26"/>
      <c r="AJ9" s="26"/>
      <c r="AK9" s="26"/>
    </row>
    <row r="10" spans="1:37" s="10" customFormat="1" ht="25" customHeight="1" x14ac:dyDescent="0.25">
      <c r="A10" s="11">
        <v>7</v>
      </c>
      <c r="B10" s="12" t="str">
        <f t="shared" si="0"/>
        <v>3级-3级</v>
      </c>
      <c r="C10" s="12" t="s">
        <v>79</v>
      </c>
      <c r="D10" s="12" t="s">
        <v>88</v>
      </c>
      <c r="E10" s="12" t="s">
        <v>79</v>
      </c>
      <c r="F10" s="12" t="s">
        <v>92</v>
      </c>
      <c r="G10" s="14" t="s">
        <v>82</v>
      </c>
      <c r="H10" s="16" t="s">
        <v>83</v>
      </c>
      <c r="I10" s="15">
        <v>1367.92</v>
      </c>
      <c r="J10" s="16"/>
      <c r="K10" s="16"/>
      <c r="L10" s="17"/>
      <c r="M10" s="18"/>
      <c r="N10" s="18"/>
      <c r="O10" s="20"/>
      <c r="P10" s="21"/>
      <c r="Q10" s="21"/>
      <c r="R10" s="22"/>
      <c r="S10" s="21"/>
      <c r="T10" s="21" t="s">
        <v>84</v>
      </c>
      <c r="U10" s="22">
        <v>1450</v>
      </c>
      <c r="V10" s="23"/>
      <c r="W10" s="23"/>
      <c r="X10" s="24"/>
      <c r="Y10" s="25">
        <f t="shared" si="1"/>
        <v>-82.08</v>
      </c>
      <c r="Z10" s="25">
        <f t="shared" si="2"/>
        <v>0</v>
      </c>
      <c r="AA10" s="26"/>
      <c r="AB10" s="26"/>
      <c r="AC10" s="26" t="s">
        <v>85</v>
      </c>
      <c r="AD10" s="26"/>
      <c r="AE10" s="27">
        <v>1367.92</v>
      </c>
      <c r="AF10" s="26"/>
      <c r="AG10" s="26" t="s">
        <v>86</v>
      </c>
      <c r="AH10" s="26">
        <v>1367.92</v>
      </c>
      <c r="AI10" s="26"/>
      <c r="AJ10" s="26"/>
      <c r="AK10" s="26"/>
    </row>
    <row r="11" spans="1:37" s="10" customFormat="1" ht="25" customHeight="1" x14ac:dyDescent="0.25">
      <c r="A11" s="11">
        <v>8</v>
      </c>
      <c r="B11" s="12" t="str">
        <f t="shared" si="0"/>
        <v>2级-3级</v>
      </c>
      <c r="C11" s="12" t="s">
        <v>87</v>
      </c>
      <c r="D11" s="12" t="s">
        <v>47</v>
      </c>
      <c r="E11" s="12" t="s">
        <v>79</v>
      </c>
      <c r="F11" s="12" t="s">
        <v>91</v>
      </c>
      <c r="G11" s="14" t="s">
        <v>93</v>
      </c>
      <c r="H11" s="16" t="s">
        <v>94</v>
      </c>
      <c r="I11" s="15">
        <v>343566.82</v>
      </c>
      <c r="J11" s="16"/>
      <c r="K11" s="16"/>
      <c r="L11" s="17"/>
      <c r="M11" s="18"/>
      <c r="N11" s="18"/>
      <c r="O11" s="20"/>
      <c r="P11" s="21"/>
      <c r="Q11" s="21"/>
      <c r="R11" s="22"/>
      <c r="S11" s="21"/>
      <c r="T11" s="21" t="s">
        <v>95</v>
      </c>
      <c r="U11" s="22">
        <f>I11</f>
        <v>343566.82</v>
      </c>
      <c r="V11" s="23"/>
      <c r="W11" s="23"/>
      <c r="X11" s="24"/>
      <c r="Y11" s="25">
        <f t="shared" si="1"/>
        <v>0</v>
      </c>
      <c r="Z11" s="25">
        <f t="shared" si="2"/>
        <v>0</v>
      </c>
      <c r="AA11" s="26"/>
      <c r="AB11" s="26"/>
      <c r="AC11" s="38" t="str">
        <f t="shared" ref="AC11:AC32" si="3">G11</f>
        <v>营业收入-租金收入</v>
      </c>
      <c r="AD11" s="26"/>
      <c r="AE11" s="27">
        <f>U11</f>
        <v>343566.82</v>
      </c>
      <c r="AF11" s="26"/>
      <c r="AG11" s="37" t="str">
        <f t="shared" ref="AG11:AG31" si="4">T11</f>
        <v>管理费用-租赁费</v>
      </c>
      <c r="AH11" s="36">
        <f>AE11</f>
        <v>343566.82</v>
      </c>
      <c r="AI11" s="26"/>
      <c r="AJ11" s="26"/>
      <c r="AK11" s="26"/>
    </row>
    <row r="12" spans="1:37" s="10" customFormat="1" ht="25" customHeight="1" x14ac:dyDescent="0.25">
      <c r="A12" s="11">
        <v>9</v>
      </c>
      <c r="B12" s="12" t="str">
        <f t="shared" si="0"/>
        <v>2级-3级</v>
      </c>
      <c r="C12" s="12" t="s">
        <v>87</v>
      </c>
      <c r="D12" s="12" t="s">
        <v>47</v>
      </c>
      <c r="E12" s="12" t="s">
        <v>79</v>
      </c>
      <c r="F12" s="12" t="s">
        <v>96</v>
      </c>
      <c r="G12" s="14" t="s">
        <v>93</v>
      </c>
      <c r="H12" s="16" t="s">
        <v>94</v>
      </c>
      <c r="I12" s="15">
        <v>50642.2</v>
      </c>
      <c r="J12" s="16"/>
      <c r="K12" s="16"/>
      <c r="L12" s="17"/>
      <c r="M12" s="18"/>
      <c r="N12" s="18"/>
      <c r="O12" s="20"/>
      <c r="P12" s="21"/>
      <c r="Q12" s="21"/>
      <c r="R12" s="22"/>
      <c r="S12" s="21"/>
      <c r="T12" s="21" t="s">
        <v>95</v>
      </c>
      <c r="U12" s="22">
        <v>55200</v>
      </c>
      <c r="V12" s="23"/>
      <c r="W12" s="23"/>
      <c r="X12" s="24"/>
      <c r="Y12" s="25">
        <f t="shared" si="1"/>
        <v>-4557.8</v>
      </c>
      <c r="Z12" s="25">
        <f t="shared" si="2"/>
        <v>0</v>
      </c>
      <c r="AA12" s="26"/>
      <c r="AB12" s="26"/>
      <c r="AC12" s="38" t="str">
        <f t="shared" si="3"/>
        <v>营业收入-租金收入</v>
      </c>
      <c r="AD12" s="26"/>
      <c r="AE12" s="27">
        <f>I12</f>
        <v>50642.2</v>
      </c>
      <c r="AF12" s="26"/>
      <c r="AG12" s="37" t="str">
        <f t="shared" si="4"/>
        <v>管理费用-租赁费</v>
      </c>
      <c r="AH12" s="36">
        <f>AE12</f>
        <v>50642.2</v>
      </c>
      <c r="AI12" s="26"/>
      <c r="AJ12" s="26"/>
      <c r="AK12" s="26"/>
    </row>
    <row r="13" spans="1:37" s="10" customFormat="1" ht="25" customHeight="1" x14ac:dyDescent="0.25">
      <c r="A13" s="11">
        <v>10</v>
      </c>
      <c r="B13" s="12" t="str">
        <f t="shared" si="0"/>
        <v>2级-3级</v>
      </c>
      <c r="C13" s="12" t="s">
        <v>87</v>
      </c>
      <c r="D13" s="12" t="s">
        <v>47</v>
      </c>
      <c r="E13" s="12" t="s">
        <v>79</v>
      </c>
      <c r="F13" s="12" t="s">
        <v>80</v>
      </c>
      <c r="G13" s="14" t="s">
        <v>93</v>
      </c>
      <c r="H13" s="16" t="s">
        <v>94</v>
      </c>
      <c r="I13" s="15">
        <v>343566.82</v>
      </c>
      <c r="J13" s="16"/>
      <c r="K13" s="16"/>
      <c r="L13" s="17"/>
      <c r="M13" s="18"/>
      <c r="N13" s="18"/>
      <c r="O13" s="20"/>
      <c r="P13" s="21"/>
      <c r="Q13" s="21"/>
      <c r="R13" s="22"/>
      <c r="S13" s="21"/>
      <c r="T13" s="21" t="s">
        <v>95</v>
      </c>
      <c r="U13" s="22">
        <f>I13</f>
        <v>343566.82</v>
      </c>
      <c r="V13" s="23"/>
      <c r="W13" s="23"/>
      <c r="X13" s="24"/>
      <c r="Y13" s="25">
        <f t="shared" si="1"/>
        <v>0</v>
      </c>
      <c r="Z13" s="25">
        <f t="shared" si="2"/>
        <v>0</v>
      </c>
      <c r="AA13" s="26"/>
      <c r="AB13" s="26"/>
      <c r="AC13" s="38" t="str">
        <f t="shared" si="3"/>
        <v>营业收入-租金收入</v>
      </c>
      <c r="AD13" s="26"/>
      <c r="AE13" s="27">
        <f>U13</f>
        <v>343566.82</v>
      </c>
      <c r="AF13" s="26"/>
      <c r="AG13" s="37" t="str">
        <f t="shared" si="4"/>
        <v>管理费用-租赁费</v>
      </c>
      <c r="AH13" s="37">
        <f>U13</f>
        <v>343566.82</v>
      </c>
      <c r="AI13" s="26"/>
      <c r="AJ13" s="26"/>
      <c r="AK13" s="26"/>
    </row>
    <row r="14" spans="1:37" s="10" customFormat="1" ht="25" customHeight="1" x14ac:dyDescent="0.25">
      <c r="A14" s="11">
        <v>11</v>
      </c>
      <c r="B14" s="12" t="str">
        <f t="shared" si="0"/>
        <v>2级-3级</v>
      </c>
      <c r="C14" s="12" t="s">
        <v>87</v>
      </c>
      <c r="D14" s="12" t="s">
        <v>47</v>
      </c>
      <c r="E14" s="12" t="s">
        <v>79</v>
      </c>
      <c r="F14" s="12" t="s">
        <v>92</v>
      </c>
      <c r="G14" s="14" t="s">
        <v>93</v>
      </c>
      <c r="H14" s="16" t="s">
        <v>94</v>
      </c>
      <c r="I14" s="15">
        <v>30385.32</v>
      </c>
      <c r="J14" s="16"/>
      <c r="K14" s="16"/>
      <c r="L14" s="17"/>
      <c r="M14" s="18"/>
      <c r="N14" s="18"/>
      <c r="O14" s="20"/>
      <c r="P14" s="21"/>
      <c r="Q14" s="21"/>
      <c r="R14" s="22"/>
      <c r="S14" s="21"/>
      <c r="T14" s="21" t="s">
        <v>95</v>
      </c>
      <c r="U14" s="22">
        <v>30385.32</v>
      </c>
      <c r="V14" s="23"/>
      <c r="W14" s="23"/>
      <c r="X14" s="24"/>
      <c r="Y14" s="25">
        <f t="shared" si="1"/>
        <v>0</v>
      </c>
      <c r="Z14" s="25">
        <f t="shared" si="2"/>
        <v>0</v>
      </c>
      <c r="AA14" s="26"/>
      <c r="AB14" s="26"/>
      <c r="AC14" s="38" t="str">
        <f t="shared" si="3"/>
        <v>营业收入-租金收入</v>
      </c>
      <c r="AD14" s="26"/>
      <c r="AE14" s="27">
        <v>30385.32</v>
      </c>
      <c r="AF14" s="26"/>
      <c r="AG14" s="37" t="str">
        <f t="shared" si="4"/>
        <v>管理费用-租赁费</v>
      </c>
      <c r="AH14" s="36">
        <f t="shared" ref="AH14:AH31" si="5">AE14</f>
        <v>30385.32</v>
      </c>
      <c r="AI14" s="26"/>
      <c r="AJ14" s="26"/>
      <c r="AK14" s="26"/>
    </row>
    <row r="15" spans="1:37" s="10" customFormat="1" ht="25" customHeight="1" x14ac:dyDescent="0.25">
      <c r="A15" s="11">
        <v>12</v>
      </c>
      <c r="B15" s="12" t="str">
        <f t="shared" si="0"/>
        <v>2级-3级</v>
      </c>
      <c r="C15" s="12" t="s">
        <v>87</v>
      </c>
      <c r="D15" s="12" t="s">
        <v>47</v>
      </c>
      <c r="E15" s="12" t="s">
        <v>79</v>
      </c>
      <c r="F15" s="12" t="s">
        <v>97</v>
      </c>
      <c r="G15" s="14" t="s">
        <v>93</v>
      </c>
      <c r="H15" s="16" t="s">
        <v>94</v>
      </c>
      <c r="I15" s="15">
        <v>151926.6</v>
      </c>
      <c r="J15" s="16"/>
      <c r="K15" s="16"/>
      <c r="L15" s="17"/>
      <c r="M15" s="18"/>
      <c r="N15" s="18"/>
      <c r="O15" s="20"/>
      <c r="P15" s="21"/>
      <c r="Q15" s="21"/>
      <c r="R15" s="22"/>
      <c r="S15" s="21"/>
      <c r="T15" s="21" t="s">
        <v>95</v>
      </c>
      <c r="U15" s="22">
        <v>151926.6</v>
      </c>
      <c r="V15" s="23"/>
      <c r="W15" s="23"/>
      <c r="X15" s="24"/>
      <c r="Y15" s="25">
        <f t="shared" si="1"/>
        <v>0</v>
      </c>
      <c r="Z15" s="25">
        <f t="shared" si="2"/>
        <v>0</v>
      </c>
      <c r="AA15" s="26"/>
      <c r="AB15" s="26"/>
      <c r="AC15" s="38" t="str">
        <f t="shared" si="3"/>
        <v>营业收入-租金收入</v>
      </c>
      <c r="AD15" s="26"/>
      <c r="AE15" s="27">
        <f>U15</f>
        <v>151926.6</v>
      </c>
      <c r="AF15" s="26"/>
      <c r="AG15" s="37" t="str">
        <f t="shared" si="4"/>
        <v>管理费用-租赁费</v>
      </c>
      <c r="AH15" s="36">
        <f t="shared" si="5"/>
        <v>151926.6</v>
      </c>
      <c r="AI15" s="26"/>
      <c r="AJ15" s="26"/>
      <c r="AK15" s="26"/>
    </row>
    <row r="16" spans="1:37" s="10" customFormat="1" ht="25" customHeight="1" x14ac:dyDescent="0.25">
      <c r="A16" s="11">
        <v>13</v>
      </c>
      <c r="B16" s="12" t="str">
        <f t="shared" si="0"/>
        <v>2级-3级</v>
      </c>
      <c r="C16" s="12" t="s">
        <v>87</v>
      </c>
      <c r="D16" s="12" t="s">
        <v>47</v>
      </c>
      <c r="E16" s="12" t="s">
        <v>79</v>
      </c>
      <c r="F16" s="12" t="s">
        <v>88</v>
      </c>
      <c r="G16" s="14" t="s">
        <v>93</v>
      </c>
      <c r="H16" s="16" t="s">
        <v>94</v>
      </c>
      <c r="I16" s="15">
        <v>465108.12</v>
      </c>
      <c r="J16" s="16"/>
      <c r="K16" s="16"/>
      <c r="L16" s="17"/>
      <c r="M16" s="18"/>
      <c r="N16" s="18"/>
      <c r="O16" s="20"/>
      <c r="P16" s="21"/>
      <c r="Q16" s="21"/>
      <c r="R16" s="22"/>
      <c r="S16" s="21"/>
      <c r="T16" s="21" t="s">
        <v>95</v>
      </c>
      <c r="U16" s="22">
        <v>465108.12</v>
      </c>
      <c r="V16" s="23"/>
      <c r="W16" s="23"/>
      <c r="X16" s="24"/>
      <c r="Y16" s="25">
        <f t="shared" si="1"/>
        <v>0</v>
      </c>
      <c r="Z16" s="25">
        <f t="shared" si="2"/>
        <v>0</v>
      </c>
      <c r="AA16" s="26"/>
      <c r="AB16" s="26"/>
      <c r="AC16" s="38" t="str">
        <f t="shared" si="3"/>
        <v>营业收入-租金收入</v>
      </c>
      <c r="AD16" s="26"/>
      <c r="AE16" s="27">
        <f>U16</f>
        <v>465108.12</v>
      </c>
      <c r="AF16" s="26"/>
      <c r="AG16" s="37" t="str">
        <f t="shared" si="4"/>
        <v>管理费用-租赁费</v>
      </c>
      <c r="AH16" s="36">
        <f t="shared" si="5"/>
        <v>465108.12</v>
      </c>
      <c r="AI16" s="26"/>
      <c r="AJ16" s="26"/>
      <c r="AK16" s="26"/>
    </row>
    <row r="17" spans="1:37" s="10" customFormat="1" ht="25" customHeight="1" x14ac:dyDescent="0.25">
      <c r="A17" s="11">
        <v>14</v>
      </c>
      <c r="B17" s="12" t="str">
        <f t="shared" si="0"/>
        <v>2级-3级</v>
      </c>
      <c r="C17" s="12" t="s">
        <v>87</v>
      </c>
      <c r="D17" s="12" t="s">
        <v>47</v>
      </c>
      <c r="E17" s="12" t="s">
        <v>79</v>
      </c>
      <c r="F17" s="12" t="s">
        <v>98</v>
      </c>
      <c r="G17" s="14" t="s">
        <v>93</v>
      </c>
      <c r="H17" s="16" t="s">
        <v>94</v>
      </c>
      <c r="I17" s="15">
        <v>444851.22</v>
      </c>
      <c r="J17" s="16"/>
      <c r="K17" s="16"/>
      <c r="L17" s="17"/>
      <c r="M17" s="18"/>
      <c r="N17" s="19"/>
      <c r="O17" s="20"/>
      <c r="P17" s="21"/>
      <c r="Q17" s="21"/>
      <c r="R17" s="22"/>
      <c r="S17" s="21"/>
      <c r="T17" s="21" t="s">
        <v>95</v>
      </c>
      <c r="U17" s="22">
        <v>444851.22</v>
      </c>
      <c r="V17" s="23"/>
      <c r="W17" s="23"/>
      <c r="X17" s="24"/>
      <c r="Y17" s="25">
        <f t="shared" si="1"/>
        <v>0</v>
      </c>
      <c r="Z17" s="25">
        <f t="shared" si="2"/>
        <v>0</v>
      </c>
      <c r="AA17" s="26"/>
      <c r="AB17" s="26"/>
      <c r="AC17" s="38" t="str">
        <f t="shared" si="3"/>
        <v>营业收入-租金收入</v>
      </c>
      <c r="AD17" s="26"/>
      <c r="AE17" s="27">
        <f>U17</f>
        <v>444851.22</v>
      </c>
      <c r="AF17" s="26"/>
      <c r="AG17" s="37" t="str">
        <f t="shared" si="4"/>
        <v>管理费用-租赁费</v>
      </c>
      <c r="AH17" s="36">
        <f t="shared" si="5"/>
        <v>444851.22</v>
      </c>
      <c r="AI17" s="26"/>
      <c r="AJ17" s="26"/>
      <c r="AK17" s="26"/>
    </row>
    <row r="18" spans="1:37" s="10" customFormat="1" ht="25" customHeight="1" x14ac:dyDescent="0.25">
      <c r="A18" s="11">
        <v>15</v>
      </c>
      <c r="B18" s="12" t="str">
        <f t="shared" si="0"/>
        <v>2级-3级</v>
      </c>
      <c r="C18" s="12" t="s">
        <v>87</v>
      </c>
      <c r="D18" s="12" t="s">
        <v>47</v>
      </c>
      <c r="E18" s="12" t="s">
        <v>79</v>
      </c>
      <c r="F18" s="12" t="s">
        <v>81</v>
      </c>
      <c r="G18" s="14" t="s">
        <v>93</v>
      </c>
      <c r="H18" s="16" t="s">
        <v>94</v>
      </c>
      <c r="I18" s="15">
        <v>277731.96000000002</v>
      </c>
      <c r="J18" s="16"/>
      <c r="K18" s="16"/>
      <c r="L18" s="17"/>
      <c r="M18" s="18"/>
      <c r="N18" s="19"/>
      <c r="O18" s="20"/>
      <c r="P18" s="21"/>
      <c r="Q18" s="21"/>
      <c r="R18" s="22"/>
      <c r="S18" s="21"/>
      <c r="T18" s="21" t="s">
        <v>95</v>
      </c>
      <c r="U18" s="22">
        <v>277731.96000000002</v>
      </c>
      <c r="V18" s="23"/>
      <c r="W18" s="23"/>
      <c r="X18" s="24"/>
      <c r="Y18" s="25">
        <f t="shared" si="1"/>
        <v>0</v>
      </c>
      <c r="Z18" s="25">
        <f t="shared" si="2"/>
        <v>0</v>
      </c>
      <c r="AA18" s="26"/>
      <c r="AB18" s="26"/>
      <c r="AC18" s="38" t="str">
        <f t="shared" si="3"/>
        <v>营业收入-租金收入</v>
      </c>
      <c r="AD18" s="26"/>
      <c r="AE18" s="27">
        <f>U18</f>
        <v>277731.96000000002</v>
      </c>
      <c r="AF18" s="26"/>
      <c r="AG18" s="37" t="str">
        <f t="shared" si="4"/>
        <v>管理费用-租赁费</v>
      </c>
      <c r="AH18" s="26">
        <f t="shared" si="5"/>
        <v>277731.96000000002</v>
      </c>
      <c r="AI18" s="26"/>
      <c r="AJ18" s="26"/>
      <c r="AK18" s="26"/>
    </row>
    <row r="19" spans="1:37" s="10" customFormat="1" ht="25" customHeight="1" x14ac:dyDescent="0.25">
      <c r="A19" s="11">
        <v>16</v>
      </c>
      <c r="B19" s="12" t="str">
        <f t="shared" si="0"/>
        <v>2级-3级</v>
      </c>
      <c r="C19" s="12" t="s">
        <v>87</v>
      </c>
      <c r="D19" s="12" t="s">
        <v>47</v>
      </c>
      <c r="E19" s="12" t="s">
        <v>79</v>
      </c>
      <c r="F19" s="12" t="s">
        <v>96</v>
      </c>
      <c r="G19" s="16" t="s">
        <v>99</v>
      </c>
      <c r="H19" s="16" t="s">
        <v>100</v>
      </c>
      <c r="I19" s="15">
        <v>2830.19</v>
      </c>
      <c r="J19" s="16"/>
      <c r="K19" s="16"/>
      <c r="L19" s="17"/>
      <c r="M19" s="18"/>
      <c r="N19" s="18"/>
      <c r="O19" s="20"/>
      <c r="P19" s="21"/>
      <c r="Q19" s="21"/>
      <c r="R19" s="22"/>
      <c r="S19" s="21"/>
      <c r="T19" s="21" t="s">
        <v>101</v>
      </c>
      <c r="U19" s="22">
        <v>3000</v>
      </c>
      <c r="V19" s="23"/>
      <c r="W19" s="23"/>
      <c r="X19" s="24"/>
      <c r="Y19" s="25">
        <f t="shared" si="1"/>
        <v>-169.81</v>
      </c>
      <c r="Z19" s="25">
        <f t="shared" si="2"/>
        <v>0</v>
      </c>
      <c r="AA19" s="26"/>
      <c r="AB19" s="26"/>
      <c r="AC19" s="38" t="str">
        <f t="shared" si="3"/>
        <v>其他业务收入</v>
      </c>
      <c r="AD19" s="26"/>
      <c r="AE19" s="27">
        <f>I19</f>
        <v>2830.19</v>
      </c>
      <c r="AF19" s="26"/>
      <c r="AG19" s="37" t="str">
        <f t="shared" si="4"/>
        <v>管理费用-福利费</v>
      </c>
      <c r="AH19" s="26">
        <f t="shared" si="5"/>
        <v>2830.19</v>
      </c>
      <c r="AI19" s="26"/>
      <c r="AJ19" s="26"/>
      <c r="AK19" s="26"/>
    </row>
    <row r="20" spans="1:37" s="10" customFormat="1" ht="25" customHeight="1" x14ac:dyDescent="0.25">
      <c r="A20" s="11">
        <v>17</v>
      </c>
      <c r="B20" s="12" t="str">
        <f t="shared" si="0"/>
        <v>2级-3级</v>
      </c>
      <c r="C20" s="12" t="s">
        <v>87</v>
      </c>
      <c r="D20" s="12" t="s">
        <v>47</v>
      </c>
      <c r="E20" s="12" t="s">
        <v>79</v>
      </c>
      <c r="F20" s="12" t="s">
        <v>91</v>
      </c>
      <c r="G20" s="16" t="s">
        <v>102</v>
      </c>
      <c r="H20" s="16"/>
      <c r="I20" s="15">
        <v>1375.22</v>
      </c>
      <c r="J20" s="16"/>
      <c r="K20" s="16"/>
      <c r="L20" s="17"/>
      <c r="M20" s="18"/>
      <c r="N20" s="18"/>
      <c r="O20" s="20"/>
      <c r="P20" s="21"/>
      <c r="Q20" s="21"/>
      <c r="R20" s="22"/>
      <c r="S20" s="21"/>
      <c r="T20" s="21" t="s">
        <v>103</v>
      </c>
      <c r="U20" s="22">
        <v>1375.22</v>
      </c>
      <c r="V20" s="23"/>
      <c r="W20" s="23"/>
      <c r="X20" s="24"/>
      <c r="Y20" s="25">
        <f t="shared" si="1"/>
        <v>0</v>
      </c>
      <c r="Z20" s="25">
        <f t="shared" si="2"/>
        <v>0</v>
      </c>
      <c r="AA20" s="26"/>
      <c r="AB20" s="26"/>
      <c r="AC20" s="26" t="str">
        <f t="shared" si="3"/>
        <v>营业收入-内销</v>
      </c>
      <c r="AD20" s="26"/>
      <c r="AE20" s="27">
        <f>I20</f>
        <v>1375.22</v>
      </c>
      <c r="AF20" s="26"/>
      <c r="AG20" s="26" t="str">
        <f t="shared" si="4"/>
        <v>管理费用-业务招待费</v>
      </c>
      <c r="AH20" s="26">
        <f t="shared" si="5"/>
        <v>1375.22</v>
      </c>
      <c r="AI20" s="26"/>
      <c r="AJ20" s="26"/>
      <c r="AK20" s="26"/>
    </row>
    <row r="21" spans="1:37" s="10" customFormat="1" ht="25" customHeight="1" x14ac:dyDescent="0.25">
      <c r="A21" s="11">
        <v>18</v>
      </c>
      <c r="B21" s="12" t="str">
        <f t="shared" si="0"/>
        <v>3级-3级</v>
      </c>
      <c r="C21" s="12" t="s">
        <v>79</v>
      </c>
      <c r="D21" s="12" t="s">
        <v>88</v>
      </c>
      <c r="E21" s="12" t="s">
        <v>79</v>
      </c>
      <c r="F21" s="12" t="s">
        <v>80</v>
      </c>
      <c r="G21" s="16" t="s">
        <v>104</v>
      </c>
      <c r="H21" s="16"/>
      <c r="I21" s="15">
        <v>917973.3</v>
      </c>
      <c r="J21" s="16"/>
      <c r="K21" s="16"/>
      <c r="L21" s="17"/>
      <c r="M21" s="18"/>
      <c r="N21" s="18"/>
      <c r="O21" s="20"/>
      <c r="P21" s="21"/>
      <c r="Q21" s="21"/>
      <c r="R21" s="22"/>
      <c r="S21" s="21"/>
      <c r="T21" s="21" t="s">
        <v>105</v>
      </c>
      <c r="U21" s="22">
        <v>917973.3</v>
      </c>
      <c r="V21" s="23"/>
      <c r="W21" s="23"/>
      <c r="X21" s="24"/>
      <c r="Y21" s="25">
        <f t="shared" si="1"/>
        <v>0</v>
      </c>
      <c r="Z21" s="25">
        <f t="shared" si="2"/>
        <v>0</v>
      </c>
      <c r="AA21" s="26"/>
      <c r="AB21" s="26"/>
      <c r="AC21" s="26" t="str">
        <f t="shared" si="3"/>
        <v>其他业务收入-劳务收入</v>
      </c>
      <c r="AD21" s="26"/>
      <c r="AE21" s="27">
        <f>U21</f>
        <v>917973.3</v>
      </c>
      <c r="AF21" s="26"/>
      <c r="AG21" s="26" t="str">
        <f t="shared" si="4"/>
        <v>管理费用-劳务服务费</v>
      </c>
      <c r="AH21" s="36">
        <f t="shared" si="5"/>
        <v>917973.3</v>
      </c>
      <c r="AI21" s="26"/>
      <c r="AJ21" s="26"/>
      <c r="AK21" s="26"/>
    </row>
    <row r="22" spans="1:37" s="10" customFormat="1" ht="25" customHeight="1" x14ac:dyDescent="0.25">
      <c r="A22" s="11">
        <v>19</v>
      </c>
      <c r="B22" s="12" t="str">
        <f t="shared" si="0"/>
        <v>3级-3级</v>
      </c>
      <c r="C22" s="12" t="s">
        <v>79</v>
      </c>
      <c r="D22" s="12" t="s">
        <v>90</v>
      </c>
      <c r="E22" s="12" t="s">
        <v>79</v>
      </c>
      <c r="F22" s="12" t="s">
        <v>98</v>
      </c>
      <c r="G22" s="16" t="s">
        <v>104</v>
      </c>
      <c r="H22" s="16"/>
      <c r="I22" s="15">
        <v>890103.59</v>
      </c>
      <c r="J22" s="16"/>
      <c r="K22" s="16"/>
      <c r="L22" s="17"/>
      <c r="M22" s="18"/>
      <c r="N22" s="18"/>
      <c r="O22" s="20"/>
      <c r="P22" s="21"/>
      <c r="Q22" s="21"/>
      <c r="R22" s="22"/>
      <c r="S22" s="21"/>
      <c r="T22" s="21" t="s">
        <v>105</v>
      </c>
      <c r="U22" s="22">
        <v>943509.81</v>
      </c>
      <c r="V22" s="23"/>
      <c r="W22" s="23"/>
      <c r="X22" s="24"/>
      <c r="Y22" s="25">
        <f t="shared" si="1"/>
        <v>-53406.22</v>
      </c>
      <c r="Z22" s="25">
        <f t="shared" si="2"/>
        <v>0</v>
      </c>
      <c r="AA22" s="26"/>
      <c r="AB22" s="26"/>
      <c r="AC22" s="26" t="str">
        <f t="shared" si="3"/>
        <v>其他业务收入-劳务收入</v>
      </c>
      <c r="AD22" s="26"/>
      <c r="AE22" s="27">
        <f>I22</f>
        <v>890103.59</v>
      </c>
      <c r="AF22" s="26"/>
      <c r="AG22" s="26" t="str">
        <f t="shared" si="4"/>
        <v>管理费用-劳务服务费</v>
      </c>
      <c r="AH22" s="36">
        <f t="shared" si="5"/>
        <v>890103.59</v>
      </c>
      <c r="AI22" s="26"/>
      <c r="AJ22" s="26"/>
      <c r="AK22" s="26"/>
    </row>
    <row r="23" spans="1:37" s="10" customFormat="1" ht="25" customHeight="1" x14ac:dyDescent="0.25">
      <c r="A23" s="11">
        <v>20</v>
      </c>
      <c r="B23" s="12" t="str">
        <f t="shared" si="0"/>
        <v>3级-3级</v>
      </c>
      <c r="C23" s="12" t="s">
        <v>79</v>
      </c>
      <c r="D23" s="12" t="s">
        <v>106</v>
      </c>
      <c r="E23" s="12" t="s">
        <v>79</v>
      </c>
      <c r="F23" s="12" t="s">
        <v>81</v>
      </c>
      <c r="G23" s="16" t="s">
        <v>107</v>
      </c>
      <c r="H23" s="16"/>
      <c r="I23" s="15">
        <v>4747306.28</v>
      </c>
      <c r="J23" s="16"/>
      <c r="K23" s="16"/>
      <c r="L23" s="17"/>
      <c r="M23" s="18"/>
      <c r="N23" s="18"/>
      <c r="O23" s="20"/>
      <c r="P23" s="21"/>
      <c r="Q23" s="21"/>
      <c r="R23" s="22"/>
      <c r="S23" s="21"/>
      <c r="T23" s="21" t="s">
        <v>108</v>
      </c>
      <c r="U23" s="22">
        <f t="shared" ref="U23:U31" si="6">I23</f>
        <v>4747306.28</v>
      </c>
      <c r="V23" s="23"/>
      <c r="W23" s="23"/>
      <c r="X23" s="24"/>
      <c r="Y23" s="25">
        <f t="shared" si="1"/>
        <v>0</v>
      </c>
      <c r="Z23" s="25">
        <f t="shared" si="2"/>
        <v>0</v>
      </c>
      <c r="AA23" s="26"/>
      <c r="AB23" s="26"/>
      <c r="AC23" s="26" t="str">
        <f t="shared" si="3"/>
        <v>营业收入</v>
      </c>
      <c r="AD23" s="26"/>
      <c r="AE23" s="27">
        <f>U23</f>
        <v>4747306.28</v>
      </c>
      <c r="AF23" s="26"/>
      <c r="AG23" s="26" t="str">
        <f t="shared" si="4"/>
        <v>营业成本</v>
      </c>
      <c r="AH23" s="36">
        <f t="shared" si="5"/>
        <v>4747306.28</v>
      </c>
      <c r="AI23" s="26"/>
      <c r="AJ23" s="26"/>
      <c r="AK23" s="26"/>
    </row>
    <row r="24" spans="1:37" s="10" customFormat="1" ht="25" customHeight="1" x14ac:dyDescent="0.25">
      <c r="A24" s="11">
        <v>21</v>
      </c>
      <c r="B24" s="12" t="str">
        <f t="shared" si="0"/>
        <v>2级-3级</v>
      </c>
      <c r="C24" s="12" t="s">
        <v>87</v>
      </c>
      <c r="D24" s="12" t="s">
        <v>47</v>
      </c>
      <c r="E24" s="12" t="s">
        <v>79</v>
      </c>
      <c r="F24" s="12" t="s">
        <v>109</v>
      </c>
      <c r="G24" s="16" t="s">
        <v>45</v>
      </c>
      <c r="H24" s="16" t="s">
        <v>110</v>
      </c>
      <c r="I24" s="15">
        <v>6614114.8600000003</v>
      </c>
      <c r="J24" s="16"/>
      <c r="K24" s="16"/>
      <c r="L24" s="17"/>
      <c r="M24" s="18"/>
      <c r="N24" s="18"/>
      <c r="O24" s="20"/>
      <c r="P24" s="21"/>
      <c r="Q24" s="21"/>
      <c r="R24" s="22"/>
      <c r="S24" s="21"/>
      <c r="T24" s="21" t="s">
        <v>111</v>
      </c>
      <c r="U24" s="22">
        <f t="shared" si="6"/>
        <v>6614114.8600000003</v>
      </c>
      <c r="V24" s="23"/>
      <c r="W24" s="23"/>
      <c r="X24" s="24"/>
      <c r="Y24" s="25">
        <f t="shared" si="1"/>
        <v>0</v>
      </c>
      <c r="Z24" s="25">
        <f t="shared" si="2"/>
        <v>0</v>
      </c>
      <c r="AA24" s="26"/>
      <c r="AB24" s="26"/>
      <c r="AC24" s="26" t="str">
        <f t="shared" si="3"/>
        <v>投资收益</v>
      </c>
      <c r="AD24" s="26"/>
      <c r="AE24" s="27">
        <f t="shared" ref="AE24:AE31" si="7">I24</f>
        <v>6614114.8600000003</v>
      </c>
      <c r="AF24" s="26"/>
      <c r="AG24" s="26" t="str">
        <f t="shared" si="4"/>
        <v>未分配利润</v>
      </c>
      <c r="AH24" s="37">
        <f t="shared" si="5"/>
        <v>6614114.8600000003</v>
      </c>
      <c r="AI24" s="26"/>
      <c r="AJ24" s="26"/>
      <c r="AK24" s="26"/>
    </row>
    <row r="25" spans="1:37" s="10" customFormat="1" ht="25" customHeight="1" x14ac:dyDescent="0.25">
      <c r="A25" s="11">
        <v>22</v>
      </c>
      <c r="B25" s="12" t="str">
        <f t="shared" si="0"/>
        <v>2级-3级</v>
      </c>
      <c r="C25" s="12" t="s">
        <v>87</v>
      </c>
      <c r="D25" s="12" t="s">
        <v>47</v>
      </c>
      <c r="E25" s="12" t="s">
        <v>79</v>
      </c>
      <c r="F25" s="12" t="s">
        <v>90</v>
      </c>
      <c r="G25" s="16" t="s">
        <v>45</v>
      </c>
      <c r="H25" s="16" t="s">
        <v>110</v>
      </c>
      <c r="I25" s="15">
        <v>288887.53000000003</v>
      </c>
      <c r="J25" s="16"/>
      <c r="K25" s="16"/>
      <c r="L25" s="17"/>
      <c r="M25" s="18"/>
      <c r="N25" s="18"/>
      <c r="O25" s="20"/>
      <c r="P25" s="21"/>
      <c r="Q25" s="21"/>
      <c r="R25" s="22"/>
      <c r="S25" s="21"/>
      <c r="T25" s="21" t="s">
        <v>111</v>
      </c>
      <c r="U25" s="22">
        <f t="shared" si="6"/>
        <v>288887.53000000003</v>
      </c>
      <c r="V25" s="23"/>
      <c r="W25" s="23"/>
      <c r="X25" s="24"/>
      <c r="Y25" s="25">
        <f t="shared" si="1"/>
        <v>0</v>
      </c>
      <c r="Z25" s="25">
        <f t="shared" si="2"/>
        <v>0</v>
      </c>
      <c r="AA25" s="26"/>
      <c r="AB25" s="26"/>
      <c r="AC25" s="26" t="str">
        <f t="shared" si="3"/>
        <v>投资收益</v>
      </c>
      <c r="AD25" s="26"/>
      <c r="AE25" s="27">
        <f t="shared" si="7"/>
        <v>288887.53000000003</v>
      </c>
      <c r="AF25" s="26"/>
      <c r="AG25" s="26" t="str">
        <f t="shared" si="4"/>
        <v>未分配利润</v>
      </c>
      <c r="AH25" s="37">
        <f t="shared" si="5"/>
        <v>288887.53000000003</v>
      </c>
      <c r="AI25" s="26"/>
      <c r="AJ25" s="26"/>
      <c r="AK25" s="26"/>
    </row>
    <row r="26" spans="1:37" s="10" customFormat="1" ht="25" customHeight="1" x14ac:dyDescent="0.25">
      <c r="A26" s="11">
        <v>23</v>
      </c>
      <c r="B26" s="12" t="str">
        <f t="shared" si="0"/>
        <v>2级-3级</v>
      </c>
      <c r="C26" s="12" t="s">
        <v>87</v>
      </c>
      <c r="D26" s="12" t="s">
        <v>47</v>
      </c>
      <c r="E26" s="12" t="s">
        <v>79</v>
      </c>
      <c r="F26" s="12" t="s">
        <v>80</v>
      </c>
      <c r="G26" s="16" t="s">
        <v>45</v>
      </c>
      <c r="H26" s="16" t="s">
        <v>110</v>
      </c>
      <c r="I26" s="15">
        <v>3208316.83</v>
      </c>
      <c r="J26" s="16"/>
      <c r="K26" s="16"/>
      <c r="L26" s="17"/>
      <c r="M26" s="18"/>
      <c r="N26" s="18"/>
      <c r="O26" s="20"/>
      <c r="P26" s="21"/>
      <c r="Q26" s="21"/>
      <c r="R26" s="22"/>
      <c r="S26" s="21"/>
      <c r="T26" s="21" t="s">
        <v>111</v>
      </c>
      <c r="U26" s="22">
        <f t="shared" si="6"/>
        <v>3208316.83</v>
      </c>
      <c r="V26" s="23"/>
      <c r="W26" s="23"/>
      <c r="X26" s="24"/>
      <c r="Y26" s="25">
        <f t="shared" si="1"/>
        <v>0</v>
      </c>
      <c r="Z26" s="25">
        <f t="shared" si="2"/>
        <v>0</v>
      </c>
      <c r="AA26" s="26"/>
      <c r="AB26" s="26"/>
      <c r="AC26" s="26" t="str">
        <f t="shared" si="3"/>
        <v>投资收益</v>
      </c>
      <c r="AD26" s="26"/>
      <c r="AE26" s="27">
        <f t="shared" si="7"/>
        <v>3208316.83</v>
      </c>
      <c r="AF26" s="26"/>
      <c r="AG26" s="26" t="str">
        <f t="shared" si="4"/>
        <v>未分配利润</v>
      </c>
      <c r="AH26" s="37">
        <f t="shared" si="5"/>
        <v>3208316.83</v>
      </c>
      <c r="AI26" s="26"/>
      <c r="AJ26" s="26"/>
      <c r="AK26" s="26"/>
    </row>
    <row r="27" spans="1:37" s="10" customFormat="1" ht="25" customHeight="1" x14ac:dyDescent="0.25">
      <c r="A27" s="11">
        <v>24</v>
      </c>
      <c r="B27" s="12" t="str">
        <f t="shared" si="0"/>
        <v>2级-3级</v>
      </c>
      <c r="C27" s="12" t="s">
        <v>87</v>
      </c>
      <c r="D27" s="12" t="s">
        <v>47</v>
      </c>
      <c r="E27" s="12" t="s">
        <v>79</v>
      </c>
      <c r="F27" s="12" t="s">
        <v>88</v>
      </c>
      <c r="G27" s="16" t="s">
        <v>45</v>
      </c>
      <c r="H27" s="16" t="s">
        <v>110</v>
      </c>
      <c r="I27" s="15">
        <v>652521.48</v>
      </c>
      <c r="J27" s="16"/>
      <c r="K27" s="16"/>
      <c r="L27" s="17"/>
      <c r="M27" s="18"/>
      <c r="N27" s="18"/>
      <c r="O27" s="20"/>
      <c r="P27" s="21"/>
      <c r="Q27" s="21"/>
      <c r="R27" s="22"/>
      <c r="S27" s="21"/>
      <c r="T27" s="21" t="s">
        <v>111</v>
      </c>
      <c r="U27" s="22">
        <f t="shared" si="6"/>
        <v>652521.48</v>
      </c>
      <c r="V27" s="23"/>
      <c r="W27" s="23"/>
      <c r="X27" s="24"/>
      <c r="Y27" s="25">
        <f t="shared" si="1"/>
        <v>0</v>
      </c>
      <c r="Z27" s="25">
        <f t="shared" si="2"/>
        <v>0</v>
      </c>
      <c r="AA27" s="26"/>
      <c r="AB27" s="26"/>
      <c r="AC27" s="26" t="str">
        <f t="shared" si="3"/>
        <v>投资收益</v>
      </c>
      <c r="AD27" s="26"/>
      <c r="AE27" s="27">
        <f t="shared" si="7"/>
        <v>652521.48</v>
      </c>
      <c r="AF27" s="26"/>
      <c r="AG27" s="26" t="str">
        <f t="shared" si="4"/>
        <v>未分配利润</v>
      </c>
      <c r="AH27" s="37">
        <f t="shared" si="5"/>
        <v>652521.48</v>
      </c>
      <c r="AI27" s="26"/>
      <c r="AJ27" s="26"/>
      <c r="AK27" s="26"/>
    </row>
    <row r="28" spans="1:37" s="10" customFormat="1" ht="25" customHeight="1" x14ac:dyDescent="0.25">
      <c r="A28" s="11">
        <v>25</v>
      </c>
      <c r="B28" s="12" t="str">
        <f t="shared" si="0"/>
        <v>2级-3级</v>
      </c>
      <c r="C28" s="12" t="s">
        <v>87</v>
      </c>
      <c r="D28" s="12" t="s">
        <v>47</v>
      </c>
      <c r="E28" s="12" t="s">
        <v>79</v>
      </c>
      <c r="F28" s="12" t="s">
        <v>91</v>
      </c>
      <c r="G28" s="16" t="s">
        <v>45</v>
      </c>
      <c r="H28" s="16" t="s">
        <v>110</v>
      </c>
      <c r="I28" s="15">
        <v>970781.41</v>
      </c>
      <c r="J28" s="16"/>
      <c r="K28" s="16"/>
      <c r="L28" s="17"/>
      <c r="M28" s="18"/>
      <c r="N28" s="19"/>
      <c r="O28" s="20"/>
      <c r="P28" s="21"/>
      <c r="Q28" s="21"/>
      <c r="R28" s="22"/>
      <c r="S28" s="21"/>
      <c r="T28" s="21" t="s">
        <v>111</v>
      </c>
      <c r="U28" s="22">
        <f t="shared" si="6"/>
        <v>970781.41</v>
      </c>
      <c r="V28" s="23"/>
      <c r="W28" s="23"/>
      <c r="X28" s="24"/>
      <c r="Y28" s="25">
        <f t="shared" si="1"/>
        <v>0</v>
      </c>
      <c r="Z28" s="25">
        <f t="shared" si="2"/>
        <v>0</v>
      </c>
      <c r="AA28" s="26"/>
      <c r="AB28" s="26"/>
      <c r="AC28" s="26" t="str">
        <f t="shared" si="3"/>
        <v>投资收益</v>
      </c>
      <c r="AD28" s="26"/>
      <c r="AE28" s="27">
        <f t="shared" si="7"/>
        <v>970781.41</v>
      </c>
      <c r="AF28" s="26"/>
      <c r="AG28" s="26" t="str">
        <f t="shared" si="4"/>
        <v>未分配利润</v>
      </c>
      <c r="AH28" s="37">
        <f t="shared" si="5"/>
        <v>970781.41</v>
      </c>
      <c r="AI28" s="26"/>
      <c r="AJ28" s="26"/>
      <c r="AK28" s="26"/>
    </row>
    <row r="29" spans="1:37" s="10" customFormat="1" ht="25" customHeight="1" x14ac:dyDescent="0.25">
      <c r="A29" s="11">
        <v>26</v>
      </c>
      <c r="B29" s="12" t="str">
        <f t="shared" si="0"/>
        <v>2级-3级</v>
      </c>
      <c r="C29" s="12" t="s">
        <v>87</v>
      </c>
      <c r="D29" s="12" t="s">
        <v>47</v>
      </c>
      <c r="E29" s="12" t="s">
        <v>79</v>
      </c>
      <c r="F29" s="12" t="s">
        <v>92</v>
      </c>
      <c r="G29" s="16" t="s">
        <v>45</v>
      </c>
      <c r="H29" s="16" t="s">
        <v>110</v>
      </c>
      <c r="I29" s="15">
        <v>1392800.67</v>
      </c>
      <c r="J29" s="16"/>
      <c r="K29" s="16"/>
      <c r="L29" s="17"/>
      <c r="M29" s="18"/>
      <c r="N29" s="19"/>
      <c r="O29" s="20"/>
      <c r="P29" s="21"/>
      <c r="Q29" s="21"/>
      <c r="R29" s="22"/>
      <c r="S29" s="21"/>
      <c r="T29" s="21" t="s">
        <v>111</v>
      </c>
      <c r="U29" s="22">
        <f t="shared" si="6"/>
        <v>1392800.67</v>
      </c>
      <c r="V29" s="23"/>
      <c r="W29" s="23"/>
      <c r="X29" s="24"/>
      <c r="Y29" s="25">
        <f t="shared" si="1"/>
        <v>0</v>
      </c>
      <c r="Z29" s="25">
        <f t="shared" si="2"/>
        <v>0</v>
      </c>
      <c r="AA29" s="26"/>
      <c r="AB29" s="26"/>
      <c r="AC29" s="26" t="str">
        <f t="shared" si="3"/>
        <v>投资收益</v>
      </c>
      <c r="AD29" s="26"/>
      <c r="AE29" s="27">
        <f t="shared" si="7"/>
        <v>1392800.67</v>
      </c>
      <c r="AF29" s="26"/>
      <c r="AG29" s="26" t="str">
        <f t="shared" si="4"/>
        <v>未分配利润</v>
      </c>
      <c r="AH29" s="37">
        <f t="shared" si="5"/>
        <v>1392800.67</v>
      </c>
      <c r="AI29" s="26"/>
      <c r="AJ29" s="26"/>
      <c r="AK29" s="26"/>
    </row>
    <row r="30" spans="1:37" s="10" customFormat="1" ht="25" customHeight="1" x14ac:dyDescent="0.25">
      <c r="A30" s="11">
        <v>27</v>
      </c>
      <c r="B30" s="12" t="str">
        <f t="shared" si="0"/>
        <v>2级-3级</v>
      </c>
      <c r="C30" s="12" t="s">
        <v>87</v>
      </c>
      <c r="D30" s="12" t="s">
        <v>47</v>
      </c>
      <c r="E30" s="12" t="s">
        <v>79</v>
      </c>
      <c r="F30" s="12" t="s">
        <v>81</v>
      </c>
      <c r="G30" s="16" t="s">
        <v>45</v>
      </c>
      <c r="H30" s="16" t="s">
        <v>110</v>
      </c>
      <c r="I30" s="15">
        <v>793000.04</v>
      </c>
      <c r="J30" s="16"/>
      <c r="K30" s="16"/>
      <c r="L30" s="17"/>
      <c r="M30" s="18"/>
      <c r="N30" s="18"/>
      <c r="O30" s="20"/>
      <c r="P30" s="21"/>
      <c r="Q30" s="21"/>
      <c r="R30" s="22"/>
      <c r="S30" s="21"/>
      <c r="T30" s="21" t="s">
        <v>111</v>
      </c>
      <c r="U30" s="22">
        <f t="shared" si="6"/>
        <v>793000.04</v>
      </c>
      <c r="V30" s="23"/>
      <c r="W30" s="23"/>
      <c r="X30" s="24"/>
      <c r="Y30" s="25">
        <f t="shared" si="1"/>
        <v>0</v>
      </c>
      <c r="Z30" s="25">
        <f t="shared" si="2"/>
        <v>0</v>
      </c>
      <c r="AA30" s="26"/>
      <c r="AB30" s="26"/>
      <c r="AC30" s="26" t="str">
        <f t="shared" si="3"/>
        <v>投资收益</v>
      </c>
      <c r="AD30" s="26"/>
      <c r="AE30" s="27">
        <f t="shared" si="7"/>
        <v>793000.04</v>
      </c>
      <c r="AF30" s="26"/>
      <c r="AG30" s="26" t="str">
        <f t="shared" si="4"/>
        <v>未分配利润</v>
      </c>
      <c r="AH30" s="37">
        <f t="shared" si="5"/>
        <v>793000.04</v>
      </c>
      <c r="AI30" s="26"/>
      <c r="AJ30" s="26"/>
      <c r="AK30" s="26"/>
    </row>
    <row r="31" spans="1:37" s="10" customFormat="1" ht="25" customHeight="1" x14ac:dyDescent="0.25">
      <c r="A31" s="11">
        <v>28</v>
      </c>
      <c r="B31" s="12" t="str">
        <f t="shared" si="0"/>
        <v>2级-3级</v>
      </c>
      <c r="C31" s="12" t="s">
        <v>87</v>
      </c>
      <c r="D31" s="12" t="s">
        <v>47</v>
      </c>
      <c r="E31" s="12" t="s">
        <v>79</v>
      </c>
      <c r="F31" s="12" t="s">
        <v>106</v>
      </c>
      <c r="G31" s="16" t="s">
        <v>45</v>
      </c>
      <c r="H31" s="16" t="s">
        <v>110</v>
      </c>
      <c r="I31" s="15">
        <v>237463.27</v>
      </c>
      <c r="J31" s="16"/>
      <c r="K31" s="16"/>
      <c r="L31" s="17"/>
      <c r="M31" s="18"/>
      <c r="N31" s="18"/>
      <c r="O31" s="20"/>
      <c r="P31" s="21"/>
      <c r="Q31" s="21"/>
      <c r="R31" s="22"/>
      <c r="S31" s="21"/>
      <c r="T31" s="21" t="s">
        <v>111</v>
      </c>
      <c r="U31" s="22">
        <f t="shared" si="6"/>
        <v>237463.27</v>
      </c>
      <c r="V31" s="23"/>
      <c r="W31" s="23"/>
      <c r="X31" s="24"/>
      <c r="Y31" s="25">
        <f t="shared" si="1"/>
        <v>0</v>
      </c>
      <c r="Z31" s="25">
        <f t="shared" si="2"/>
        <v>0</v>
      </c>
      <c r="AA31" s="26"/>
      <c r="AB31" s="26"/>
      <c r="AC31" s="26" t="str">
        <f t="shared" si="3"/>
        <v>投资收益</v>
      </c>
      <c r="AD31" s="26"/>
      <c r="AE31" s="27">
        <f t="shared" si="7"/>
        <v>237463.27</v>
      </c>
      <c r="AF31" s="26"/>
      <c r="AG31" s="26" t="str">
        <f t="shared" si="4"/>
        <v>未分配利润</v>
      </c>
      <c r="AH31" s="37">
        <f t="shared" si="5"/>
        <v>237463.27</v>
      </c>
      <c r="AI31" s="26"/>
      <c r="AJ31" s="26"/>
      <c r="AK31" s="26"/>
    </row>
    <row r="32" spans="1:37" s="10" customFormat="1" ht="25" customHeight="1" x14ac:dyDescent="0.25">
      <c r="A32" s="11">
        <v>29</v>
      </c>
      <c r="B32" s="12" t="str">
        <f t="shared" si="0"/>
        <v>3级-3级</v>
      </c>
      <c r="C32" s="12" t="s">
        <v>79</v>
      </c>
      <c r="D32" s="12" t="s">
        <v>98</v>
      </c>
      <c r="E32" s="12" t="s">
        <v>79</v>
      </c>
      <c r="F32" s="12" t="s">
        <v>112</v>
      </c>
      <c r="G32" s="16"/>
      <c r="H32" s="16"/>
      <c r="I32" s="15"/>
      <c r="J32" s="16" t="s">
        <v>108</v>
      </c>
      <c r="K32" s="16" t="s">
        <v>113</v>
      </c>
      <c r="L32" s="17">
        <v>68814.16</v>
      </c>
      <c r="M32" s="18"/>
      <c r="N32" s="18"/>
      <c r="O32" s="20"/>
      <c r="P32" s="21"/>
      <c r="Q32" s="21"/>
      <c r="R32" s="22"/>
      <c r="S32" s="21"/>
      <c r="T32" s="21"/>
      <c r="U32" s="22"/>
      <c r="V32" s="23"/>
      <c r="W32" s="23"/>
      <c r="X32" s="24"/>
      <c r="Y32" s="25">
        <f t="shared" si="1"/>
        <v>0</v>
      </c>
      <c r="Z32" s="25">
        <f t="shared" si="2"/>
        <v>68814.16</v>
      </c>
      <c r="AA32" s="26"/>
      <c r="AB32" s="26"/>
      <c r="AC32" s="26">
        <f t="shared" si="3"/>
        <v>0</v>
      </c>
      <c r="AD32" s="26"/>
      <c r="AE32" s="27"/>
      <c r="AF32" s="26"/>
      <c r="AG32" s="26"/>
      <c r="AH32" s="26"/>
      <c r="AI32" s="26"/>
      <c r="AJ32" s="26"/>
      <c r="AK32" s="26"/>
    </row>
    <row r="33" spans="1:37" s="10" customFormat="1" ht="25" customHeight="1" x14ac:dyDescent="0.25">
      <c r="A33" s="11">
        <v>30</v>
      </c>
      <c r="B33" s="12" t="str">
        <f t="shared" si="0"/>
        <v>3级-3级</v>
      </c>
      <c r="C33" s="12" t="s">
        <v>79</v>
      </c>
      <c r="D33" s="12" t="s">
        <v>98</v>
      </c>
      <c r="E33" s="12" t="s">
        <v>79</v>
      </c>
      <c r="F33" s="12" t="s">
        <v>114</v>
      </c>
      <c r="G33" s="16"/>
      <c r="H33" s="16"/>
      <c r="I33" s="15"/>
      <c r="J33" s="16" t="s">
        <v>115</v>
      </c>
      <c r="K33" s="16" t="s">
        <v>116</v>
      </c>
      <c r="L33" s="17">
        <v>44603.78</v>
      </c>
      <c r="M33" s="18"/>
      <c r="N33" s="18"/>
      <c r="O33" s="20"/>
      <c r="P33" s="21"/>
      <c r="Q33" s="21"/>
      <c r="R33" s="22"/>
      <c r="S33" s="21"/>
      <c r="T33" s="21"/>
      <c r="U33" s="22"/>
      <c r="V33" s="23"/>
      <c r="W33" s="23"/>
      <c r="X33" s="24"/>
      <c r="Y33" s="25">
        <f t="shared" si="1"/>
        <v>0</v>
      </c>
      <c r="Z33" s="25">
        <f t="shared" si="2"/>
        <v>44603.78</v>
      </c>
      <c r="AA33" s="26"/>
      <c r="AB33" s="26"/>
      <c r="AC33" s="26"/>
      <c r="AD33" s="26"/>
      <c r="AE33" s="27"/>
      <c r="AF33" s="26"/>
      <c r="AG33" s="26"/>
      <c r="AH33" s="26"/>
      <c r="AI33" s="26"/>
      <c r="AJ33" s="26"/>
      <c r="AK33" s="26"/>
    </row>
    <row r="34" spans="1:37" s="10" customFormat="1" ht="25" customHeight="1" x14ac:dyDescent="0.25">
      <c r="A34" s="11">
        <v>31</v>
      </c>
      <c r="B34" s="12" t="str">
        <f t="shared" si="0"/>
        <v>3级-3级</v>
      </c>
      <c r="C34" s="12" t="s">
        <v>79</v>
      </c>
      <c r="D34" s="12" t="s">
        <v>81</v>
      </c>
      <c r="E34" s="12" t="s">
        <v>79</v>
      </c>
      <c r="F34" s="12" t="s">
        <v>112</v>
      </c>
      <c r="G34" s="16" t="s">
        <v>99</v>
      </c>
      <c r="H34" s="16" t="s">
        <v>41</v>
      </c>
      <c r="I34" s="15">
        <v>451904.04</v>
      </c>
      <c r="J34" s="16"/>
      <c r="K34" s="16"/>
      <c r="L34" s="17"/>
      <c r="M34" s="18"/>
      <c r="N34" s="18"/>
      <c r="O34" s="20"/>
      <c r="P34" s="21"/>
      <c r="Q34" s="21"/>
      <c r="R34" s="22"/>
      <c r="S34" s="21"/>
      <c r="T34" s="21"/>
      <c r="U34" s="22"/>
      <c r="V34" s="23"/>
      <c r="W34" s="23"/>
      <c r="X34" s="24"/>
      <c r="Y34" s="25">
        <f t="shared" si="1"/>
        <v>451904.04</v>
      </c>
      <c r="Z34" s="25">
        <f t="shared" si="2"/>
        <v>0</v>
      </c>
      <c r="AA34" s="26"/>
      <c r="AB34" s="26"/>
      <c r="AC34" s="26"/>
      <c r="AD34" s="26"/>
      <c r="AE34" s="27"/>
      <c r="AF34" s="26"/>
      <c r="AG34" s="26"/>
      <c r="AH34" s="26"/>
      <c r="AI34" s="26"/>
      <c r="AJ34" s="26"/>
      <c r="AK34" s="26"/>
    </row>
    <row r="35" spans="1:37" s="10" customFormat="1" ht="25" customHeight="1" x14ac:dyDescent="0.25">
      <c r="A35" s="11">
        <v>32</v>
      </c>
      <c r="B35" s="12" t="str">
        <f t="shared" si="0"/>
        <v>3级-3级</v>
      </c>
      <c r="C35" s="12" t="s">
        <v>79</v>
      </c>
      <c r="D35" s="12" t="s">
        <v>81</v>
      </c>
      <c r="E35" s="12" t="s">
        <v>79</v>
      </c>
      <c r="F35" s="12" t="s">
        <v>117</v>
      </c>
      <c r="G35" s="16"/>
      <c r="H35" s="16"/>
      <c r="I35" s="15"/>
      <c r="J35" s="16" t="s">
        <v>115</v>
      </c>
      <c r="K35" s="16" t="s">
        <v>118</v>
      </c>
      <c r="L35" s="17">
        <v>3989</v>
      </c>
      <c r="M35" s="18"/>
      <c r="N35" s="18"/>
      <c r="O35" s="20"/>
      <c r="P35" s="21"/>
      <c r="Q35" s="21"/>
      <c r="R35" s="22"/>
      <c r="S35" s="21"/>
      <c r="T35" s="21"/>
      <c r="U35" s="22"/>
      <c r="V35" s="23"/>
      <c r="W35" s="23"/>
      <c r="X35" s="24"/>
      <c r="Y35" s="25">
        <f t="shared" si="1"/>
        <v>0</v>
      </c>
      <c r="Z35" s="25">
        <f t="shared" si="2"/>
        <v>3989</v>
      </c>
      <c r="AA35" s="26"/>
      <c r="AB35" s="26"/>
      <c r="AC35" s="26"/>
      <c r="AD35" s="26"/>
      <c r="AE35" s="27"/>
      <c r="AF35" s="26"/>
      <c r="AG35" s="26"/>
      <c r="AH35" s="26"/>
      <c r="AI35" s="26"/>
      <c r="AJ35" s="26"/>
      <c r="AK35" s="26"/>
    </row>
    <row r="36" spans="1:37" s="10" customFormat="1" ht="25" customHeight="1" x14ac:dyDescent="0.25">
      <c r="A36" s="11">
        <v>33</v>
      </c>
      <c r="B36" s="12" t="str">
        <f t="shared" ref="B36:B67" si="8">TEXT(C36,"000")&amp;"-"&amp;TEXT(E36,"000")</f>
        <v>3级-3级</v>
      </c>
      <c r="C36" s="12" t="s">
        <v>79</v>
      </c>
      <c r="D36" s="12" t="s">
        <v>81</v>
      </c>
      <c r="E36" s="12" t="s">
        <v>79</v>
      </c>
      <c r="F36" s="12" t="s">
        <v>117</v>
      </c>
      <c r="G36" s="16"/>
      <c r="H36" s="16"/>
      <c r="I36" s="15"/>
      <c r="J36" s="16" t="s">
        <v>68</v>
      </c>
      <c r="K36" s="16" t="s">
        <v>118</v>
      </c>
      <c r="L36" s="17">
        <v>856.64</v>
      </c>
      <c r="M36" s="18"/>
      <c r="N36" s="18"/>
      <c r="O36" s="20"/>
      <c r="P36" s="21"/>
      <c r="Q36" s="21"/>
      <c r="R36" s="22"/>
      <c r="S36" s="21"/>
      <c r="T36" s="21"/>
      <c r="U36" s="22"/>
      <c r="V36" s="23"/>
      <c r="W36" s="23"/>
      <c r="X36" s="24"/>
      <c r="Y36" s="25">
        <f t="shared" si="1"/>
        <v>0</v>
      </c>
      <c r="Z36" s="25">
        <f t="shared" si="2"/>
        <v>856.64</v>
      </c>
      <c r="AA36" s="26"/>
      <c r="AB36" s="26"/>
      <c r="AC36" s="26"/>
      <c r="AD36" s="26"/>
      <c r="AE36" s="27"/>
      <c r="AF36" s="26"/>
      <c r="AG36" s="26"/>
      <c r="AH36" s="26"/>
      <c r="AI36" s="26"/>
      <c r="AJ36" s="26"/>
      <c r="AK36" s="26"/>
    </row>
    <row r="37" spans="1:37" s="10" customFormat="1" ht="25" customHeight="1" x14ac:dyDescent="0.25">
      <c r="A37" s="11">
        <v>34</v>
      </c>
      <c r="B37" s="12" t="str">
        <f t="shared" si="8"/>
        <v>3级-3级</v>
      </c>
      <c r="C37" s="12" t="s">
        <v>79</v>
      </c>
      <c r="D37" s="12" t="s">
        <v>91</v>
      </c>
      <c r="E37" s="12" t="s">
        <v>79</v>
      </c>
      <c r="F37" s="12" t="s">
        <v>114</v>
      </c>
      <c r="G37" s="16"/>
      <c r="H37" s="16"/>
      <c r="I37" s="15"/>
      <c r="J37" s="16" t="s">
        <v>115</v>
      </c>
      <c r="K37" s="16" t="s">
        <v>116</v>
      </c>
      <c r="L37" s="17">
        <v>60528.3</v>
      </c>
      <c r="M37" s="18"/>
      <c r="N37" s="18"/>
      <c r="O37" s="20"/>
      <c r="P37" s="21"/>
      <c r="Q37" s="21"/>
      <c r="R37" s="22"/>
      <c r="S37" s="21"/>
      <c r="T37" s="21"/>
      <c r="U37" s="22"/>
      <c r="V37" s="23"/>
      <c r="W37" s="23"/>
      <c r="X37" s="24"/>
      <c r="Y37" s="25">
        <f t="shared" si="1"/>
        <v>0</v>
      </c>
      <c r="Z37" s="25">
        <f t="shared" si="2"/>
        <v>60528.3</v>
      </c>
      <c r="AA37" s="26"/>
      <c r="AB37" s="26"/>
      <c r="AC37" s="26"/>
      <c r="AD37" s="26"/>
      <c r="AE37" s="27"/>
      <c r="AF37" s="26"/>
      <c r="AG37" s="26"/>
      <c r="AH37" s="26"/>
      <c r="AI37" s="26"/>
      <c r="AJ37" s="26"/>
      <c r="AK37" s="26"/>
    </row>
    <row r="38" spans="1:37" s="10" customFormat="1" ht="25" customHeight="1" x14ac:dyDescent="0.25">
      <c r="A38" s="11">
        <v>35</v>
      </c>
      <c r="B38" s="12" t="str">
        <f t="shared" si="8"/>
        <v>3级-4级</v>
      </c>
      <c r="C38" s="12" t="s">
        <v>79</v>
      </c>
      <c r="D38" s="12" t="s">
        <v>96</v>
      </c>
      <c r="E38" s="12" t="s">
        <v>119</v>
      </c>
      <c r="F38" s="12" t="s">
        <v>42</v>
      </c>
      <c r="G38" s="16"/>
      <c r="H38" s="16"/>
      <c r="I38" s="15"/>
      <c r="J38" s="16" t="s">
        <v>120</v>
      </c>
      <c r="K38" s="16" t="s">
        <v>121</v>
      </c>
      <c r="L38" s="17">
        <v>216394.8</v>
      </c>
      <c r="M38" s="18"/>
      <c r="N38" s="18"/>
      <c r="O38" s="20"/>
      <c r="P38" s="21"/>
      <c r="Q38" s="21"/>
      <c r="R38" s="22"/>
      <c r="S38" s="21"/>
      <c r="T38" s="21"/>
      <c r="U38" s="22"/>
      <c r="V38" s="23"/>
      <c r="W38" s="23"/>
      <c r="X38" s="24"/>
      <c r="Y38" s="25">
        <f t="shared" si="1"/>
        <v>0</v>
      </c>
      <c r="Z38" s="25">
        <f t="shared" si="2"/>
        <v>216394.8</v>
      </c>
      <c r="AA38" s="26"/>
      <c r="AB38" s="26"/>
      <c r="AC38" s="26"/>
      <c r="AD38" s="26"/>
      <c r="AE38" s="27"/>
      <c r="AF38" s="26"/>
      <c r="AG38" s="26"/>
      <c r="AH38" s="26"/>
      <c r="AI38" s="26"/>
      <c r="AJ38" s="26"/>
      <c r="AK38" s="26"/>
    </row>
    <row r="39" spans="1:37" s="10" customFormat="1" ht="25" customHeight="1" x14ac:dyDescent="0.25">
      <c r="A39" s="11">
        <v>36</v>
      </c>
      <c r="B39" s="12" t="str">
        <f t="shared" si="8"/>
        <v>3级-4级</v>
      </c>
      <c r="C39" s="12" t="s">
        <v>79</v>
      </c>
      <c r="D39" s="12" t="s">
        <v>96</v>
      </c>
      <c r="E39" s="12" t="s">
        <v>119</v>
      </c>
      <c r="F39" s="12" t="s">
        <v>42</v>
      </c>
      <c r="G39" s="16" t="s">
        <v>107</v>
      </c>
      <c r="H39" s="16" t="s">
        <v>122</v>
      </c>
      <c r="I39" s="15">
        <v>241920.9</v>
      </c>
      <c r="J39" s="16"/>
      <c r="K39" s="16"/>
      <c r="L39" s="17"/>
      <c r="M39" s="18"/>
      <c r="N39" s="19"/>
      <c r="O39" s="20"/>
      <c r="P39" s="21"/>
      <c r="Q39" s="21"/>
      <c r="R39" s="22"/>
      <c r="S39" s="21"/>
      <c r="T39" s="21"/>
      <c r="U39" s="22"/>
      <c r="V39" s="23"/>
      <c r="W39" s="23"/>
      <c r="X39" s="24"/>
      <c r="Y39" s="25">
        <f t="shared" si="1"/>
        <v>241920.9</v>
      </c>
      <c r="Z39" s="25">
        <f t="shared" si="2"/>
        <v>0</v>
      </c>
      <c r="AA39" s="26"/>
      <c r="AB39" s="26"/>
      <c r="AC39" s="26"/>
      <c r="AD39" s="26"/>
      <c r="AE39" s="27"/>
      <c r="AF39" s="26"/>
      <c r="AG39" s="26"/>
      <c r="AH39" s="26"/>
      <c r="AI39" s="26"/>
      <c r="AJ39" s="26"/>
      <c r="AK39" s="26"/>
    </row>
    <row r="40" spans="1:37" s="10" customFormat="1" ht="25" customHeight="1" x14ac:dyDescent="0.25">
      <c r="A40" s="11">
        <v>37</v>
      </c>
      <c r="B40" s="12" t="str">
        <f t="shared" si="8"/>
        <v>4级-4级</v>
      </c>
      <c r="C40" s="12" t="s">
        <v>119</v>
      </c>
      <c r="D40" s="12" t="s">
        <v>123</v>
      </c>
      <c r="E40" s="12" t="s">
        <v>119</v>
      </c>
      <c r="F40" s="12" t="s">
        <v>42</v>
      </c>
      <c r="G40" s="16" t="s">
        <v>107</v>
      </c>
      <c r="H40" s="16" t="s">
        <v>122</v>
      </c>
      <c r="I40" s="15">
        <v>183212.25</v>
      </c>
      <c r="J40" s="16"/>
      <c r="K40" s="16"/>
      <c r="L40" s="17"/>
      <c r="M40" s="18"/>
      <c r="N40" s="19"/>
      <c r="O40" s="20"/>
      <c r="P40" s="21"/>
      <c r="Q40" s="21"/>
      <c r="R40" s="22"/>
      <c r="S40" s="21"/>
      <c r="T40" s="21"/>
      <c r="U40" s="22"/>
      <c r="V40" s="23"/>
      <c r="W40" s="23"/>
      <c r="X40" s="24"/>
      <c r="Y40" s="25">
        <f t="shared" si="1"/>
        <v>183212.25</v>
      </c>
      <c r="Z40" s="25">
        <f t="shared" si="2"/>
        <v>0</v>
      </c>
      <c r="AA40" s="26"/>
      <c r="AB40" s="26"/>
      <c r="AC40" s="26"/>
      <c r="AD40" s="26"/>
      <c r="AE40" s="27"/>
      <c r="AF40" s="26"/>
      <c r="AG40" s="26"/>
      <c r="AH40" s="26"/>
      <c r="AI40" s="26"/>
      <c r="AJ40" s="26"/>
      <c r="AK40" s="26"/>
    </row>
    <row r="41" spans="1:37" s="10" customFormat="1" ht="25" customHeight="1" x14ac:dyDescent="0.25">
      <c r="A41" s="11">
        <v>38</v>
      </c>
      <c r="B41" s="12" t="str">
        <f t="shared" si="8"/>
        <v>3及-3级</v>
      </c>
      <c r="C41" s="12" t="s">
        <v>124</v>
      </c>
      <c r="D41" s="12" t="s">
        <v>88</v>
      </c>
      <c r="E41" s="12" t="s">
        <v>79</v>
      </c>
      <c r="F41" s="12" t="s">
        <v>114</v>
      </c>
      <c r="G41" s="16"/>
      <c r="H41" s="16"/>
      <c r="I41" s="15"/>
      <c r="J41" s="16" t="s">
        <v>115</v>
      </c>
      <c r="K41" s="16" t="s">
        <v>116</v>
      </c>
      <c r="L41" s="17">
        <v>26396.23</v>
      </c>
      <c r="M41" s="18"/>
      <c r="N41" s="18"/>
      <c r="O41" s="20"/>
      <c r="P41" s="21"/>
      <c r="Q41" s="21"/>
      <c r="R41" s="22"/>
      <c r="S41" s="21"/>
      <c r="T41" s="21"/>
      <c r="U41" s="22"/>
      <c r="V41" s="23"/>
      <c r="W41" s="23"/>
      <c r="X41" s="24"/>
      <c r="Y41" s="25">
        <f t="shared" si="1"/>
        <v>0</v>
      </c>
      <c r="Z41" s="25">
        <f t="shared" si="2"/>
        <v>26396.23</v>
      </c>
      <c r="AA41" s="26"/>
      <c r="AB41" s="26"/>
      <c r="AC41" s="26"/>
      <c r="AD41" s="26"/>
      <c r="AE41" s="27"/>
      <c r="AF41" s="26"/>
      <c r="AG41" s="26"/>
      <c r="AH41" s="26"/>
      <c r="AI41" s="26"/>
      <c r="AJ41" s="26"/>
      <c r="AK41" s="26"/>
    </row>
    <row r="42" spans="1:37" s="10" customFormat="1" ht="25" customHeight="1" x14ac:dyDescent="0.25">
      <c r="A42" s="11">
        <v>39</v>
      </c>
      <c r="B42" s="12" t="str">
        <f t="shared" si="8"/>
        <v>3及-4级</v>
      </c>
      <c r="C42" s="12" t="s">
        <v>124</v>
      </c>
      <c r="D42" s="12" t="s">
        <v>88</v>
      </c>
      <c r="E42" s="12" t="s">
        <v>119</v>
      </c>
      <c r="F42" s="12" t="s">
        <v>42</v>
      </c>
      <c r="G42" s="16"/>
      <c r="H42" s="16"/>
      <c r="I42" s="15"/>
      <c r="J42" s="16" t="s">
        <v>68</v>
      </c>
      <c r="K42" s="16" t="s">
        <v>121</v>
      </c>
      <c r="L42" s="17">
        <v>232702.64</v>
      </c>
      <c r="M42" s="18"/>
      <c r="N42" s="18"/>
      <c r="O42" s="20"/>
      <c r="P42" s="21"/>
      <c r="Q42" s="21"/>
      <c r="R42" s="22"/>
      <c r="S42" s="21"/>
      <c r="T42" s="21"/>
      <c r="U42" s="22"/>
      <c r="V42" s="23"/>
      <c r="W42" s="23"/>
      <c r="X42" s="24"/>
      <c r="Y42" s="25">
        <f t="shared" si="1"/>
        <v>0</v>
      </c>
      <c r="Z42" s="25">
        <f t="shared" si="2"/>
        <v>232702.64</v>
      </c>
      <c r="AA42" s="26"/>
      <c r="AB42" s="26"/>
      <c r="AC42" s="26"/>
      <c r="AD42" s="26"/>
      <c r="AE42" s="27"/>
      <c r="AF42" s="26"/>
      <c r="AG42" s="26"/>
      <c r="AH42" s="26"/>
      <c r="AI42" s="26"/>
      <c r="AJ42" s="26"/>
      <c r="AK42" s="26"/>
    </row>
    <row r="43" spans="1:37" s="10" customFormat="1" ht="25" customHeight="1" x14ac:dyDescent="0.25">
      <c r="A43" s="11">
        <v>40</v>
      </c>
      <c r="B43" s="12" t="str">
        <f t="shared" si="8"/>
        <v>2级-2级</v>
      </c>
      <c r="C43" s="12" t="s">
        <v>29</v>
      </c>
      <c r="D43" s="12" t="s">
        <v>47</v>
      </c>
      <c r="E43" s="12" t="s">
        <v>29</v>
      </c>
      <c r="F43" s="12" t="s">
        <v>125</v>
      </c>
      <c r="G43" s="14" t="s">
        <v>126</v>
      </c>
      <c r="H43" s="14" t="s">
        <v>94</v>
      </c>
      <c r="I43" s="15">
        <v>126605.5</v>
      </c>
      <c r="J43" s="16"/>
      <c r="K43" s="16"/>
      <c r="L43" s="17"/>
      <c r="M43" s="18"/>
      <c r="N43" s="18"/>
      <c r="O43" s="20"/>
      <c r="P43" s="21"/>
      <c r="Q43" s="21"/>
      <c r="R43" s="22"/>
      <c r="S43" s="21"/>
      <c r="T43" s="21"/>
      <c r="U43" s="22"/>
      <c r="V43" s="23"/>
      <c r="W43" s="23"/>
      <c r="X43" s="24"/>
      <c r="Y43" s="25">
        <f t="shared" si="1"/>
        <v>126605.5</v>
      </c>
      <c r="Z43" s="25">
        <f t="shared" si="2"/>
        <v>0</v>
      </c>
      <c r="AA43" s="26"/>
      <c r="AB43" s="26"/>
      <c r="AC43" s="26"/>
      <c r="AD43" s="26"/>
      <c r="AE43" s="27"/>
      <c r="AF43" s="26"/>
      <c r="AG43" s="26"/>
      <c r="AH43" s="26"/>
      <c r="AI43" s="26"/>
      <c r="AJ43" s="26"/>
      <c r="AK43" s="26"/>
    </row>
    <row r="44" spans="1:37" s="10" customFormat="1" ht="25" customHeight="1" x14ac:dyDescent="0.25">
      <c r="A44" s="11">
        <v>41</v>
      </c>
      <c r="B44" s="12" t="str">
        <f t="shared" si="8"/>
        <v>2级-3级</v>
      </c>
      <c r="C44" s="12" t="s">
        <v>29</v>
      </c>
      <c r="D44" s="12" t="s">
        <v>47</v>
      </c>
      <c r="E44" s="12" t="s">
        <v>33</v>
      </c>
      <c r="F44" s="12" t="s">
        <v>127</v>
      </c>
      <c r="G44" s="14" t="s">
        <v>126</v>
      </c>
      <c r="H44" s="14" t="s">
        <v>94</v>
      </c>
      <c r="I44" s="15">
        <v>38990.83</v>
      </c>
      <c r="J44" s="16"/>
      <c r="K44" s="16"/>
      <c r="L44" s="17"/>
      <c r="M44" s="18"/>
      <c r="N44" s="18"/>
      <c r="O44" s="20"/>
      <c r="P44" s="21"/>
      <c r="Q44" s="21"/>
      <c r="R44" s="22"/>
      <c r="S44" s="21"/>
      <c r="T44" s="21"/>
      <c r="U44" s="22"/>
      <c r="V44" s="23"/>
      <c r="W44" s="23"/>
      <c r="X44" s="24"/>
      <c r="Y44" s="25">
        <f t="shared" si="1"/>
        <v>38990.83</v>
      </c>
      <c r="Z44" s="25">
        <f t="shared" si="2"/>
        <v>0</v>
      </c>
      <c r="AA44" s="26"/>
      <c r="AB44" s="26"/>
      <c r="AC44" s="26"/>
      <c r="AD44" s="26"/>
      <c r="AE44" s="27"/>
      <c r="AF44" s="26"/>
      <c r="AG44" s="26"/>
      <c r="AH44" s="26"/>
      <c r="AI44" s="26"/>
      <c r="AJ44" s="26"/>
      <c r="AK44" s="26"/>
    </row>
    <row r="45" spans="1:37" s="10" customFormat="1" ht="25" customHeight="1" x14ac:dyDescent="0.25">
      <c r="A45" s="11">
        <v>42</v>
      </c>
      <c r="B45" s="12" t="str">
        <f t="shared" si="8"/>
        <v>2级-4级</v>
      </c>
      <c r="C45" s="12" t="s">
        <v>29</v>
      </c>
      <c r="D45" s="12" t="s">
        <v>47</v>
      </c>
      <c r="E45" s="12" t="s">
        <v>119</v>
      </c>
      <c r="F45" s="12" t="s">
        <v>42</v>
      </c>
      <c r="G45" s="14" t="s">
        <v>126</v>
      </c>
      <c r="H45" s="14" t="s">
        <v>128</v>
      </c>
      <c r="I45" s="15">
        <v>2530781.0699999998</v>
      </c>
      <c r="J45" s="16"/>
      <c r="K45" s="16"/>
      <c r="L45" s="17"/>
      <c r="M45" s="18"/>
      <c r="N45" s="18"/>
      <c r="O45" s="20"/>
      <c r="P45" s="21"/>
      <c r="Q45" s="21"/>
      <c r="R45" s="22"/>
      <c r="S45" s="21"/>
      <c r="T45" s="21"/>
      <c r="U45" s="22"/>
      <c r="V45" s="23"/>
      <c r="W45" s="23"/>
      <c r="X45" s="24"/>
      <c r="Y45" s="25">
        <f t="shared" si="1"/>
        <v>2530781.0699999998</v>
      </c>
      <c r="Z45" s="25">
        <f t="shared" si="2"/>
        <v>0</v>
      </c>
      <c r="AA45" s="26"/>
      <c r="AB45" s="26"/>
      <c r="AC45" s="26"/>
      <c r="AD45" s="26"/>
      <c r="AE45" s="27"/>
      <c r="AF45" s="26"/>
      <c r="AG45" s="26"/>
      <c r="AH45" s="26"/>
      <c r="AI45" s="26"/>
      <c r="AJ45" s="26"/>
      <c r="AK45" s="26"/>
    </row>
    <row r="46" spans="1:37" s="10" customFormat="1" ht="25" customHeight="1" x14ac:dyDescent="0.25">
      <c r="A46" s="11">
        <v>43</v>
      </c>
      <c r="B46" s="12" t="str">
        <f t="shared" si="8"/>
        <v>2级-2级</v>
      </c>
      <c r="C46" s="12" t="s">
        <v>29</v>
      </c>
      <c r="D46" s="12" t="s">
        <v>47</v>
      </c>
      <c r="E46" s="12" t="s">
        <v>29</v>
      </c>
      <c r="F46" s="12" t="s">
        <v>42</v>
      </c>
      <c r="G46" s="14" t="s">
        <v>129</v>
      </c>
      <c r="H46" s="14" t="s">
        <v>130</v>
      </c>
      <c r="I46" s="15">
        <v>973390.28</v>
      </c>
      <c r="J46" s="16"/>
      <c r="K46" s="16"/>
      <c r="L46" s="17"/>
      <c r="M46" s="18"/>
      <c r="N46" s="18"/>
      <c r="O46" s="20"/>
      <c r="P46" s="21"/>
      <c r="Q46" s="21"/>
      <c r="R46" s="22"/>
      <c r="S46" s="21"/>
      <c r="T46" s="21"/>
      <c r="U46" s="22"/>
      <c r="V46" s="23"/>
      <c r="W46" s="23"/>
      <c r="X46" s="24"/>
      <c r="Y46" s="25">
        <f t="shared" si="1"/>
        <v>973390.28</v>
      </c>
      <c r="Z46" s="25">
        <f t="shared" si="2"/>
        <v>0</v>
      </c>
      <c r="AA46" s="26"/>
      <c r="AB46" s="26"/>
      <c r="AC46" s="26"/>
      <c r="AD46" s="26"/>
      <c r="AE46" s="27"/>
      <c r="AF46" s="26"/>
      <c r="AG46" s="26"/>
      <c r="AH46" s="26"/>
      <c r="AI46" s="26"/>
      <c r="AJ46" s="26"/>
      <c r="AK46" s="26"/>
    </row>
    <row r="47" spans="1:37" s="10" customFormat="1" ht="25" customHeight="1" x14ac:dyDescent="0.25">
      <c r="A47" s="11">
        <v>44</v>
      </c>
      <c r="B47" s="12" t="str">
        <f t="shared" si="8"/>
        <v>2级-2级</v>
      </c>
      <c r="C47" s="12" t="s">
        <v>29</v>
      </c>
      <c r="D47" s="12" t="s">
        <v>47</v>
      </c>
      <c r="E47" s="12" t="s">
        <v>29</v>
      </c>
      <c r="F47" s="12" t="s">
        <v>131</v>
      </c>
      <c r="G47" s="14" t="s">
        <v>126</v>
      </c>
      <c r="H47" s="14" t="s">
        <v>132</v>
      </c>
      <c r="I47" s="15">
        <v>13176.72</v>
      </c>
      <c r="J47" s="16"/>
      <c r="K47" s="16"/>
      <c r="L47" s="17"/>
      <c r="M47" s="18"/>
      <c r="N47" s="18"/>
      <c r="O47" s="20"/>
      <c r="P47" s="21"/>
      <c r="Q47" s="21"/>
      <c r="R47" s="22"/>
      <c r="S47" s="21"/>
      <c r="T47" s="21"/>
      <c r="U47" s="22"/>
      <c r="V47" s="23"/>
      <c r="W47" s="23"/>
      <c r="X47" s="24"/>
      <c r="Y47" s="25">
        <f t="shared" si="1"/>
        <v>13176.72</v>
      </c>
      <c r="Z47" s="25">
        <f t="shared" si="2"/>
        <v>0</v>
      </c>
      <c r="AA47" s="26"/>
      <c r="AB47" s="26"/>
      <c r="AC47" s="26"/>
      <c r="AD47" s="26"/>
      <c r="AE47" s="27"/>
      <c r="AF47" s="26"/>
      <c r="AG47" s="26"/>
      <c r="AH47" s="26"/>
      <c r="AI47" s="26"/>
      <c r="AJ47" s="26"/>
      <c r="AK47" s="26"/>
    </row>
    <row r="48" spans="1:37" s="10" customFormat="1" ht="25" customHeight="1" x14ac:dyDescent="0.25">
      <c r="A48" s="11">
        <v>45</v>
      </c>
      <c r="B48" s="12" t="str">
        <f t="shared" si="8"/>
        <v>3级-4级</v>
      </c>
      <c r="C48" s="12" t="s">
        <v>79</v>
      </c>
      <c r="D48" s="12" t="s">
        <v>109</v>
      </c>
      <c r="E48" s="12" t="s">
        <v>37</v>
      </c>
      <c r="F48" s="12" t="s">
        <v>42</v>
      </c>
      <c r="G48" s="14" t="s">
        <v>126</v>
      </c>
      <c r="H48" s="16"/>
      <c r="I48" s="15">
        <v>7597814.8200000003</v>
      </c>
      <c r="J48" s="16"/>
      <c r="K48" s="16"/>
      <c r="L48" s="17"/>
      <c r="M48" s="18"/>
      <c r="N48" s="18"/>
      <c r="O48" s="20"/>
      <c r="P48" s="21"/>
      <c r="Q48" s="21"/>
      <c r="R48" s="22"/>
      <c r="S48" s="21"/>
      <c r="T48" s="21"/>
      <c r="U48" s="22"/>
      <c r="V48" s="23"/>
      <c r="W48" s="23"/>
      <c r="X48" s="24"/>
      <c r="Y48" s="25">
        <f t="shared" si="1"/>
        <v>7597814.8200000003</v>
      </c>
      <c r="Z48" s="25">
        <f t="shared" si="2"/>
        <v>0</v>
      </c>
      <c r="AA48" s="26"/>
      <c r="AB48" s="26"/>
      <c r="AC48" s="26"/>
      <c r="AD48" s="26"/>
      <c r="AE48" s="27"/>
      <c r="AF48" s="26"/>
      <c r="AG48" s="26"/>
      <c r="AH48" s="26"/>
      <c r="AI48" s="26"/>
      <c r="AJ48" s="26"/>
      <c r="AK48" s="26"/>
    </row>
    <row r="49" spans="1:37" s="10" customFormat="1" ht="25" customHeight="1" x14ac:dyDescent="0.25">
      <c r="A49" s="11">
        <v>46</v>
      </c>
      <c r="B49" s="12" t="str">
        <f t="shared" si="8"/>
        <v>3级-4级</v>
      </c>
      <c r="C49" s="12" t="s">
        <v>79</v>
      </c>
      <c r="D49" s="12" t="s">
        <v>109</v>
      </c>
      <c r="E49" s="12" t="s">
        <v>37</v>
      </c>
      <c r="F49" s="12" t="s">
        <v>42</v>
      </c>
      <c r="G49" s="14" t="s">
        <v>129</v>
      </c>
      <c r="H49" s="16"/>
      <c r="I49" s="15">
        <v>1872478.39</v>
      </c>
      <c r="J49" s="16"/>
      <c r="K49" s="16"/>
      <c r="L49" s="17"/>
      <c r="M49" s="18"/>
      <c r="N49" s="18"/>
      <c r="O49" s="20"/>
      <c r="P49" s="21"/>
      <c r="Q49" s="21"/>
      <c r="R49" s="22"/>
      <c r="S49" s="21"/>
      <c r="T49" s="21"/>
      <c r="U49" s="22"/>
      <c r="V49" s="23"/>
      <c r="W49" s="23"/>
      <c r="X49" s="24"/>
      <c r="Y49" s="25">
        <f t="shared" si="1"/>
        <v>1872478.39</v>
      </c>
      <c r="Z49" s="25">
        <f t="shared" si="2"/>
        <v>0</v>
      </c>
      <c r="AA49" s="26"/>
      <c r="AB49" s="26"/>
      <c r="AC49" s="26"/>
      <c r="AD49" s="26"/>
      <c r="AE49" s="27"/>
      <c r="AF49" s="26"/>
      <c r="AG49" s="26"/>
      <c r="AH49" s="26"/>
      <c r="AI49" s="26"/>
      <c r="AJ49" s="26"/>
      <c r="AK49" s="26"/>
    </row>
    <row r="50" spans="1:37" s="10" customFormat="1" ht="25" customHeight="1" x14ac:dyDescent="0.25">
      <c r="A50" s="11">
        <v>47</v>
      </c>
      <c r="B50" s="12" t="str">
        <f t="shared" si="8"/>
        <v>2级-2级</v>
      </c>
      <c r="C50" s="12" t="s">
        <v>29</v>
      </c>
      <c r="D50" s="12" t="s">
        <v>47</v>
      </c>
      <c r="E50" s="12" t="s">
        <v>29</v>
      </c>
      <c r="F50" s="12" t="s">
        <v>125</v>
      </c>
      <c r="G50" s="16" t="s">
        <v>133</v>
      </c>
      <c r="H50" s="16"/>
      <c r="I50" s="15">
        <v>534.91999999999996</v>
      </c>
      <c r="J50" s="16"/>
      <c r="K50" s="16"/>
      <c r="L50" s="17"/>
      <c r="M50" s="18"/>
      <c r="N50" s="19"/>
      <c r="O50" s="20"/>
      <c r="P50" s="21"/>
      <c r="Q50" s="21"/>
      <c r="R50" s="22"/>
      <c r="S50" s="21"/>
      <c r="T50" s="21"/>
      <c r="U50" s="22"/>
      <c r="V50" s="23"/>
      <c r="W50" s="23"/>
      <c r="X50" s="24"/>
      <c r="Y50" s="25">
        <f t="shared" si="1"/>
        <v>534.91999999999996</v>
      </c>
      <c r="Z50" s="25">
        <f t="shared" si="2"/>
        <v>0</v>
      </c>
      <c r="AA50" s="26"/>
      <c r="AB50" s="26"/>
      <c r="AC50" s="26"/>
      <c r="AD50" s="26"/>
      <c r="AE50" s="27"/>
      <c r="AF50" s="26"/>
      <c r="AG50" s="26"/>
      <c r="AH50" s="26"/>
      <c r="AI50" s="26"/>
      <c r="AJ50" s="26"/>
      <c r="AK50" s="26"/>
    </row>
    <row r="51" spans="1:37" s="10" customFormat="1" ht="25" customHeight="1" x14ac:dyDescent="0.25">
      <c r="A51" s="11">
        <v>48</v>
      </c>
      <c r="B51" s="12" t="str">
        <f t="shared" si="8"/>
        <v>2级-2级</v>
      </c>
      <c r="C51" s="12" t="s">
        <v>29</v>
      </c>
      <c r="D51" s="12" t="s">
        <v>47</v>
      </c>
      <c r="E51" s="12" t="s">
        <v>29</v>
      </c>
      <c r="F51" s="12" t="s">
        <v>125</v>
      </c>
      <c r="G51" s="16" t="s">
        <v>134</v>
      </c>
      <c r="H51" s="16"/>
      <c r="I51" s="15">
        <v>455542.45</v>
      </c>
      <c r="J51" s="16"/>
      <c r="K51" s="16"/>
      <c r="L51" s="17"/>
      <c r="M51" s="18"/>
      <c r="N51" s="19"/>
      <c r="O51" s="20"/>
      <c r="P51" s="21"/>
      <c r="Q51" s="21"/>
      <c r="R51" s="22"/>
      <c r="S51" s="21"/>
      <c r="T51" s="21"/>
      <c r="U51" s="22"/>
      <c r="V51" s="23"/>
      <c r="W51" s="23"/>
      <c r="X51" s="24"/>
      <c r="Y51" s="25">
        <f t="shared" si="1"/>
        <v>455542.45</v>
      </c>
      <c r="Z51" s="25">
        <f t="shared" si="2"/>
        <v>0</v>
      </c>
      <c r="AA51" s="26"/>
      <c r="AB51" s="26"/>
      <c r="AC51" s="26"/>
      <c r="AD51" s="26"/>
      <c r="AE51" s="27"/>
      <c r="AF51" s="26"/>
      <c r="AG51" s="26"/>
      <c r="AH51" s="26"/>
      <c r="AI51" s="26"/>
      <c r="AJ51" s="26"/>
      <c r="AK51" s="26"/>
    </row>
    <row r="52" spans="1:37" s="10" customFormat="1" ht="25" customHeight="1" x14ac:dyDescent="0.25">
      <c r="A52" s="11">
        <v>49</v>
      </c>
      <c r="B52" s="12" t="str">
        <f t="shared" si="8"/>
        <v>2级-2级</v>
      </c>
      <c r="C52" s="12" t="s">
        <v>29</v>
      </c>
      <c r="D52" s="12" t="s">
        <v>47</v>
      </c>
      <c r="E52" s="12" t="s">
        <v>29</v>
      </c>
      <c r="F52" s="12" t="s">
        <v>125</v>
      </c>
      <c r="G52" s="16" t="s">
        <v>99</v>
      </c>
      <c r="H52" s="16" t="s">
        <v>100</v>
      </c>
      <c r="I52" s="15">
        <v>2830.19</v>
      </c>
      <c r="J52" s="16"/>
      <c r="K52" s="16"/>
      <c r="L52" s="17"/>
      <c r="M52" s="18"/>
      <c r="N52" s="18"/>
      <c r="O52" s="20"/>
      <c r="P52" s="21"/>
      <c r="Q52" s="21"/>
      <c r="R52" s="22"/>
      <c r="S52" s="21"/>
      <c r="T52" s="21"/>
      <c r="U52" s="22"/>
      <c r="V52" s="23"/>
      <c r="W52" s="23"/>
      <c r="X52" s="24"/>
      <c r="Y52" s="25">
        <f t="shared" si="1"/>
        <v>2830.19</v>
      </c>
      <c r="Z52" s="25">
        <f t="shared" si="2"/>
        <v>0</v>
      </c>
      <c r="AA52" s="26"/>
      <c r="AB52" s="26"/>
      <c r="AC52" s="26"/>
      <c r="AD52" s="26"/>
      <c r="AE52" s="27"/>
      <c r="AF52" s="26"/>
      <c r="AG52" s="26"/>
      <c r="AH52" s="26"/>
      <c r="AI52" s="26"/>
      <c r="AJ52" s="26"/>
      <c r="AK52" s="26"/>
    </row>
    <row r="53" spans="1:37" s="10" customFormat="1" ht="25" customHeight="1" x14ac:dyDescent="0.25">
      <c r="A53" s="11">
        <v>50</v>
      </c>
      <c r="B53" s="12" t="str">
        <f t="shared" si="8"/>
        <v>2级-3级</v>
      </c>
      <c r="C53" s="12" t="s">
        <v>29</v>
      </c>
      <c r="D53" s="12" t="s">
        <v>47</v>
      </c>
      <c r="E53" s="12" t="s">
        <v>33</v>
      </c>
      <c r="F53" s="12" t="s">
        <v>127</v>
      </c>
      <c r="G53" s="16" t="s">
        <v>99</v>
      </c>
      <c r="H53" s="16" t="s">
        <v>100</v>
      </c>
      <c r="I53" s="15">
        <v>4150.9399999999996</v>
      </c>
      <c r="J53" s="16"/>
      <c r="K53" s="16"/>
      <c r="L53" s="17"/>
      <c r="M53" s="18"/>
      <c r="N53" s="18"/>
      <c r="O53" s="20"/>
      <c r="P53" s="21"/>
      <c r="Q53" s="21"/>
      <c r="R53" s="22"/>
      <c r="S53" s="21"/>
      <c r="T53" s="21"/>
      <c r="U53" s="22"/>
      <c r="V53" s="23"/>
      <c r="W53" s="23"/>
      <c r="X53" s="24"/>
      <c r="Y53" s="25">
        <f t="shared" si="1"/>
        <v>4150.9399999999996</v>
      </c>
      <c r="Z53" s="25">
        <f t="shared" si="2"/>
        <v>0</v>
      </c>
      <c r="AA53" s="26"/>
      <c r="AB53" s="26"/>
      <c r="AC53" s="26"/>
      <c r="AD53" s="26"/>
      <c r="AE53" s="27"/>
      <c r="AF53" s="26"/>
      <c r="AG53" s="26"/>
      <c r="AH53" s="26"/>
      <c r="AI53" s="26"/>
      <c r="AJ53" s="26"/>
      <c r="AK53" s="26"/>
    </row>
    <row r="54" spans="1:37" s="10" customFormat="1" ht="25" customHeight="1" x14ac:dyDescent="0.25">
      <c r="A54" s="11">
        <v>51</v>
      </c>
      <c r="B54" s="12" t="str">
        <f t="shared" si="8"/>
        <v>2级-3级</v>
      </c>
      <c r="C54" s="12" t="s">
        <v>29</v>
      </c>
      <c r="D54" s="12" t="s">
        <v>47</v>
      </c>
      <c r="E54" s="12" t="s">
        <v>33</v>
      </c>
      <c r="F54" s="12" t="s">
        <v>127</v>
      </c>
      <c r="G54" s="16" t="s">
        <v>107</v>
      </c>
      <c r="H54" s="16" t="s">
        <v>113</v>
      </c>
      <c r="I54" s="15">
        <v>3699.62</v>
      </c>
      <c r="J54" s="16"/>
      <c r="K54" s="16"/>
      <c r="L54" s="17"/>
      <c r="M54" s="18"/>
      <c r="N54" s="18"/>
      <c r="O54" s="20"/>
      <c r="P54" s="21"/>
      <c r="Q54" s="21"/>
      <c r="R54" s="22"/>
      <c r="S54" s="21"/>
      <c r="T54" s="21"/>
      <c r="U54" s="22"/>
      <c r="V54" s="23"/>
      <c r="W54" s="23"/>
      <c r="X54" s="24"/>
      <c r="Y54" s="25">
        <f t="shared" si="1"/>
        <v>3699.62</v>
      </c>
      <c r="Z54" s="25">
        <f t="shared" si="2"/>
        <v>0</v>
      </c>
      <c r="AA54" s="26"/>
      <c r="AB54" s="26"/>
      <c r="AC54" s="26"/>
      <c r="AD54" s="26"/>
      <c r="AE54" s="27"/>
      <c r="AF54" s="26"/>
      <c r="AG54" s="26"/>
      <c r="AH54" s="26"/>
      <c r="AI54" s="26"/>
      <c r="AJ54" s="26"/>
      <c r="AK54" s="26"/>
    </row>
    <row r="55" spans="1:37" s="10" customFormat="1" ht="25" customHeight="1" x14ac:dyDescent="0.25">
      <c r="A55" s="11">
        <v>52</v>
      </c>
      <c r="B55" s="12" t="str">
        <f t="shared" si="8"/>
        <v>2级-2级</v>
      </c>
      <c r="C55" s="12" t="s">
        <v>29</v>
      </c>
      <c r="D55" s="12" t="s">
        <v>47</v>
      </c>
      <c r="E55" s="12" t="s">
        <v>29</v>
      </c>
      <c r="F55" s="12" t="s">
        <v>125</v>
      </c>
      <c r="G55" s="16" t="s">
        <v>99</v>
      </c>
      <c r="H55" s="16" t="s">
        <v>135</v>
      </c>
      <c r="I55" s="15">
        <v>1575718.28</v>
      </c>
      <c r="J55" s="16"/>
      <c r="K55" s="16"/>
      <c r="L55" s="17"/>
      <c r="M55" s="18"/>
      <c r="N55" s="18"/>
      <c r="O55" s="20"/>
      <c r="P55" s="21"/>
      <c r="Q55" s="21"/>
      <c r="R55" s="22"/>
      <c r="S55" s="21"/>
      <c r="T55" s="21"/>
      <c r="U55" s="22"/>
      <c r="V55" s="23"/>
      <c r="W55" s="23"/>
      <c r="X55" s="24"/>
      <c r="Y55" s="25">
        <f t="shared" si="1"/>
        <v>1575718.28</v>
      </c>
      <c r="Z55" s="25">
        <f t="shared" si="2"/>
        <v>0</v>
      </c>
      <c r="AA55" s="26"/>
      <c r="AB55" s="26"/>
      <c r="AC55" s="26"/>
      <c r="AD55" s="26"/>
      <c r="AE55" s="27"/>
      <c r="AF55" s="26"/>
      <c r="AG55" s="26"/>
      <c r="AH55" s="26"/>
      <c r="AI55" s="26"/>
      <c r="AJ55" s="26"/>
      <c r="AK55" s="26"/>
    </row>
    <row r="56" spans="1:37" s="10" customFormat="1" ht="25" customHeight="1" x14ac:dyDescent="0.25">
      <c r="A56" s="11">
        <v>53</v>
      </c>
      <c r="B56" s="12" t="str">
        <f t="shared" si="8"/>
        <v>000-000</v>
      </c>
      <c r="C56" s="12"/>
      <c r="D56" s="12"/>
      <c r="E56" s="12"/>
      <c r="F56" s="12"/>
      <c r="G56" s="16"/>
      <c r="H56" s="16"/>
      <c r="I56" s="15"/>
      <c r="J56" s="16"/>
      <c r="K56" s="16"/>
      <c r="L56" s="17"/>
      <c r="M56" s="18"/>
      <c r="N56" s="18"/>
      <c r="O56" s="20"/>
      <c r="P56" s="21"/>
      <c r="Q56" s="21"/>
      <c r="R56" s="22"/>
      <c r="S56" s="21"/>
      <c r="T56" s="21"/>
      <c r="U56" s="22"/>
      <c r="V56" s="23"/>
      <c r="W56" s="23"/>
      <c r="X56" s="24"/>
      <c r="Y56" s="25">
        <f t="shared" si="1"/>
        <v>0</v>
      </c>
      <c r="Z56" s="25">
        <f t="shared" si="2"/>
        <v>0</v>
      </c>
      <c r="AA56" s="26"/>
      <c r="AB56" s="26"/>
      <c r="AC56" s="26"/>
      <c r="AD56" s="26"/>
      <c r="AE56" s="27"/>
      <c r="AF56" s="26"/>
      <c r="AG56" s="26"/>
      <c r="AH56" s="26"/>
      <c r="AI56" s="26"/>
      <c r="AJ56" s="26"/>
      <c r="AK56" s="26"/>
    </row>
    <row r="57" spans="1:37" s="10" customFormat="1" ht="25" customHeight="1" x14ac:dyDescent="0.25">
      <c r="A57" s="11">
        <v>54</v>
      </c>
      <c r="B57" s="12" t="str">
        <f t="shared" si="8"/>
        <v>000-000</v>
      </c>
      <c r="C57" s="12"/>
      <c r="D57" s="12"/>
      <c r="E57" s="12"/>
      <c r="F57" s="12"/>
      <c r="G57" s="16"/>
      <c r="H57" s="16"/>
      <c r="I57" s="15"/>
      <c r="J57" s="16"/>
      <c r="K57" s="16"/>
      <c r="L57" s="17"/>
      <c r="M57" s="18"/>
      <c r="N57" s="18"/>
      <c r="O57" s="20"/>
      <c r="P57" s="21"/>
      <c r="Q57" s="21"/>
      <c r="R57" s="22"/>
      <c r="S57" s="21"/>
      <c r="T57" s="21"/>
      <c r="U57" s="22"/>
      <c r="V57" s="23"/>
      <c r="W57" s="23"/>
      <c r="X57" s="24"/>
      <c r="Y57" s="25">
        <f t="shared" si="1"/>
        <v>0</v>
      </c>
      <c r="Z57" s="25">
        <f t="shared" si="2"/>
        <v>0</v>
      </c>
      <c r="AA57" s="26"/>
      <c r="AB57" s="26"/>
      <c r="AC57" s="26"/>
      <c r="AD57" s="26"/>
      <c r="AE57" s="27"/>
      <c r="AF57" s="26"/>
      <c r="AG57" s="26"/>
      <c r="AH57" s="26"/>
      <c r="AI57" s="26"/>
      <c r="AJ57" s="26"/>
      <c r="AK57" s="26"/>
    </row>
    <row r="58" spans="1:37" s="10" customFormat="1" ht="25" customHeight="1" x14ac:dyDescent="0.25">
      <c r="A58" s="11">
        <v>55</v>
      </c>
      <c r="B58" s="12" t="str">
        <f t="shared" si="8"/>
        <v>000-000</v>
      </c>
      <c r="C58" s="12"/>
      <c r="D58" s="12"/>
      <c r="E58" s="12"/>
      <c r="F58" s="12"/>
      <c r="G58" s="16"/>
      <c r="H58" s="16"/>
      <c r="I58" s="15"/>
      <c r="J58" s="16"/>
      <c r="K58" s="16"/>
      <c r="L58" s="17"/>
      <c r="M58" s="18"/>
      <c r="N58" s="18"/>
      <c r="O58" s="20"/>
      <c r="P58" s="21"/>
      <c r="Q58" s="21"/>
      <c r="R58" s="22"/>
      <c r="S58" s="21"/>
      <c r="T58" s="21"/>
      <c r="U58" s="22"/>
      <c r="V58" s="23"/>
      <c r="W58" s="23"/>
      <c r="X58" s="24"/>
      <c r="Y58" s="25">
        <f t="shared" si="1"/>
        <v>0</v>
      </c>
      <c r="Z58" s="25">
        <f t="shared" si="2"/>
        <v>0</v>
      </c>
      <c r="AA58" s="26"/>
      <c r="AB58" s="26"/>
      <c r="AC58" s="26"/>
      <c r="AD58" s="26"/>
      <c r="AE58" s="27"/>
      <c r="AF58" s="26"/>
      <c r="AG58" s="26"/>
      <c r="AH58" s="26"/>
      <c r="AI58" s="26"/>
      <c r="AJ58" s="26"/>
      <c r="AK58" s="26"/>
    </row>
    <row r="59" spans="1:37" s="10" customFormat="1" ht="25" customHeight="1" x14ac:dyDescent="0.25">
      <c r="A59" s="11">
        <v>56</v>
      </c>
      <c r="B59" s="12" t="str">
        <f t="shared" si="8"/>
        <v>000-000</v>
      </c>
      <c r="C59" s="12"/>
      <c r="D59" s="12"/>
      <c r="E59" s="12"/>
      <c r="F59" s="12"/>
      <c r="G59" s="16"/>
      <c r="H59" s="16"/>
      <c r="I59" s="15"/>
      <c r="J59" s="16"/>
      <c r="K59" s="16"/>
      <c r="L59" s="17"/>
      <c r="M59" s="18"/>
      <c r="N59" s="18"/>
      <c r="O59" s="20"/>
      <c r="P59" s="21"/>
      <c r="Q59" s="21"/>
      <c r="R59" s="22"/>
      <c r="S59" s="21"/>
      <c r="T59" s="21"/>
      <c r="U59" s="22"/>
      <c r="V59" s="23"/>
      <c r="W59" s="23"/>
      <c r="X59" s="24"/>
      <c r="Y59" s="25">
        <f t="shared" si="1"/>
        <v>0</v>
      </c>
      <c r="Z59" s="25">
        <f t="shared" si="2"/>
        <v>0</v>
      </c>
      <c r="AA59" s="26"/>
      <c r="AB59" s="26"/>
      <c r="AC59" s="26"/>
      <c r="AD59" s="26"/>
      <c r="AE59" s="27"/>
      <c r="AF59" s="26"/>
      <c r="AG59" s="26"/>
      <c r="AH59" s="26"/>
      <c r="AI59" s="26"/>
      <c r="AJ59" s="26"/>
      <c r="AK59" s="26"/>
    </row>
    <row r="60" spans="1:37" s="10" customFormat="1" ht="25" customHeight="1" x14ac:dyDescent="0.25">
      <c r="A60" s="11">
        <v>57</v>
      </c>
      <c r="B60" s="12" t="str">
        <f t="shared" si="8"/>
        <v>000-000</v>
      </c>
      <c r="C60" s="12"/>
      <c r="D60" s="12"/>
      <c r="E60" s="12"/>
      <c r="F60" s="12"/>
      <c r="G60" s="16"/>
      <c r="H60" s="16"/>
      <c r="I60" s="15"/>
      <c r="J60" s="16"/>
      <c r="K60" s="16"/>
      <c r="L60" s="17"/>
      <c r="M60" s="18"/>
      <c r="N60" s="18"/>
      <c r="O60" s="20"/>
      <c r="P60" s="21"/>
      <c r="Q60" s="21"/>
      <c r="R60" s="22"/>
      <c r="S60" s="21"/>
      <c r="T60" s="21"/>
      <c r="U60" s="22"/>
      <c r="V60" s="23"/>
      <c r="W60" s="23"/>
      <c r="X60" s="24"/>
      <c r="Y60" s="25">
        <f t="shared" si="1"/>
        <v>0</v>
      </c>
      <c r="Z60" s="25">
        <f t="shared" si="2"/>
        <v>0</v>
      </c>
      <c r="AA60" s="26"/>
      <c r="AB60" s="26"/>
      <c r="AC60" s="26"/>
      <c r="AD60" s="26"/>
      <c r="AE60" s="27"/>
      <c r="AF60" s="26"/>
      <c r="AG60" s="26"/>
      <c r="AH60" s="26"/>
      <c r="AI60" s="26"/>
      <c r="AJ60" s="26"/>
      <c r="AK60" s="26"/>
    </row>
    <row r="61" spans="1:37" s="10" customFormat="1" ht="25" customHeight="1" x14ac:dyDescent="0.25">
      <c r="A61" s="11">
        <v>58</v>
      </c>
      <c r="B61" s="12" t="str">
        <f t="shared" si="8"/>
        <v>000-000</v>
      </c>
      <c r="C61" s="12"/>
      <c r="D61" s="12"/>
      <c r="E61" s="12"/>
      <c r="F61" s="12"/>
      <c r="G61" s="16"/>
      <c r="H61" s="16"/>
      <c r="I61" s="15"/>
      <c r="J61" s="16"/>
      <c r="K61" s="16"/>
      <c r="L61" s="17"/>
      <c r="M61" s="18"/>
      <c r="N61" s="19"/>
      <c r="O61" s="20"/>
      <c r="P61" s="21"/>
      <c r="Q61" s="21"/>
      <c r="R61" s="22"/>
      <c r="S61" s="21"/>
      <c r="T61" s="21"/>
      <c r="U61" s="22"/>
      <c r="V61" s="23"/>
      <c r="W61" s="23"/>
      <c r="X61" s="24"/>
      <c r="Y61" s="25">
        <f t="shared" si="1"/>
        <v>0</v>
      </c>
      <c r="Z61" s="25">
        <f t="shared" si="2"/>
        <v>0</v>
      </c>
      <c r="AA61" s="26"/>
      <c r="AB61" s="26"/>
      <c r="AC61" s="26"/>
      <c r="AD61" s="26"/>
      <c r="AE61" s="27"/>
      <c r="AF61" s="26"/>
      <c r="AG61" s="26"/>
      <c r="AH61" s="26"/>
      <c r="AI61" s="26"/>
      <c r="AJ61" s="26"/>
      <c r="AK61" s="26"/>
    </row>
    <row r="62" spans="1:37" s="10" customFormat="1" ht="25" customHeight="1" x14ac:dyDescent="0.25">
      <c r="A62" s="11">
        <v>59</v>
      </c>
      <c r="B62" s="12" t="str">
        <f t="shared" si="8"/>
        <v>000-000</v>
      </c>
      <c r="C62" s="12"/>
      <c r="D62" s="12"/>
      <c r="E62" s="12"/>
      <c r="F62" s="12"/>
      <c r="G62" s="16"/>
      <c r="H62" s="16"/>
      <c r="I62" s="15"/>
      <c r="J62" s="16"/>
      <c r="K62" s="16"/>
      <c r="L62" s="17"/>
      <c r="M62" s="18"/>
      <c r="N62" s="19"/>
      <c r="O62" s="20"/>
      <c r="P62" s="21"/>
      <c r="Q62" s="21"/>
      <c r="R62" s="22"/>
      <c r="S62" s="21"/>
      <c r="T62" s="21"/>
      <c r="U62" s="22"/>
      <c r="V62" s="23"/>
      <c r="W62" s="23"/>
      <c r="X62" s="24"/>
      <c r="Y62" s="25">
        <f t="shared" si="1"/>
        <v>0</v>
      </c>
      <c r="Z62" s="25">
        <f t="shared" si="2"/>
        <v>0</v>
      </c>
      <c r="AA62" s="26"/>
      <c r="AB62" s="26"/>
      <c r="AC62" s="26"/>
      <c r="AD62" s="26"/>
      <c r="AE62" s="27"/>
      <c r="AF62" s="26"/>
      <c r="AG62" s="26"/>
      <c r="AH62" s="26"/>
      <c r="AI62" s="26"/>
      <c r="AJ62" s="26"/>
      <c r="AK62" s="26"/>
    </row>
    <row r="63" spans="1:37" s="10" customFormat="1" ht="25" customHeight="1" x14ac:dyDescent="0.25">
      <c r="A63" s="11">
        <v>60</v>
      </c>
      <c r="B63" s="12" t="str">
        <f t="shared" si="8"/>
        <v>000-000</v>
      </c>
      <c r="C63" s="12"/>
      <c r="D63" s="12"/>
      <c r="E63" s="12"/>
      <c r="F63" s="12"/>
      <c r="G63" s="16"/>
      <c r="H63" s="16"/>
      <c r="I63" s="15"/>
      <c r="J63" s="16"/>
      <c r="K63" s="16"/>
      <c r="L63" s="17"/>
      <c r="M63" s="18"/>
      <c r="N63" s="18"/>
      <c r="O63" s="20"/>
      <c r="P63" s="21"/>
      <c r="Q63" s="21"/>
      <c r="R63" s="22"/>
      <c r="S63" s="21"/>
      <c r="T63" s="21"/>
      <c r="U63" s="22"/>
      <c r="V63" s="23"/>
      <c r="W63" s="23"/>
      <c r="X63" s="24"/>
      <c r="Y63" s="25">
        <f t="shared" si="1"/>
        <v>0</v>
      </c>
      <c r="Z63" s="25">
        <f t="shared" si="2"/>
        <v>0</v>
      </c>
      <c r="AA63" s="26"/>
      <c r="AB63" s="26"/>
      <c r="AC63" s="26"/>
      <c r="AD63" s="26"/>
      <c r="AE63" s="27"/>
      <c r="AF63" s="26"/>
      <c r="AG63" s="26"/>
      <c r="AH63" s="26"/>
      <c r="AI63" s="26"/>
      <c r="AJ63" s="26"/>
      <c r="AK63" s="26"/>
    </row>
    <row r="64" spans="1:37" s="10" customFormat="1" ht="25" customHeight="1" x14ac:dyDescent="0.25">
      <c r="A64" s="11">
        <v>61</v>
      </c>
      <c r="B64" s="12" t="str">
        <f t="shared" si="8"/>
        <v>000-000</v>
      </c>
      <c r="C64" s="12"/>
      <c r="D64" s="12"/>
      <c r="E64" s="12"/>
      <c r="F64" s="12"/>
      <c r="G64" s="16"/>
      <c r="H64" s="16"/>
      <c r="I64" s="15"/>
      <c r="J64" s="16"/>
      <c r="K64" s="16"/>
      <c r="L64" s="17"/>
      <c r="M64" s="18"/>
      <c r="N64" s="18"/>
      <c r="O64" s="20"/>
      <c r="P64" s="21"/>
      <c r="Q64" s="21"/>
      <c r="R64" s="22"/>
      <c r="S64" s="21"/>
      <c r="T64" s="21"/>
      <c r="U64" s="22"/>
      <c r="V64" s="23"/>
      <c r="W64" s="23"/>
      <c r="X64" s="24"/>
      <c r="Y64" s="25">
        <f t="shared" si="1"/>
        <v>0</v>
      </c>
      <c r="Z64" s="25">
        <f t="shared" si="2"/>
        <v>0</v>
      </c>
      <c r="AA64" s="26"/>
      <c r="AB64" s="26"/>
      <c r="AC64" s="26"/>
      <c r="AD64" s="26"/>
      <c r="AE64" s="27"/>
      <c r="AF64" s="26"/>
      <c r="AG64" s="26"/>
      <c r="AH64" s="26"/>
      <c r="AI64" s="26"/>
      <c r="AJ64" s="26"/>
      <c r="AK64" s="26"/>
    </row>
    <row r="65" spans="1:37" s="10" customFormat="1" ht="25" customHeight="1" x14ac:dyDescent="0.25">
      <c r="A65" s="11">
        <v>62</v>
      </c>
      <c r="B65" s="12" t="str">
        <f t="shared" si="8"/>
        <v>000-000</v>
      </c>
      <c r="C65" s="12"/>
      <c r="D65" s="12"/>
      <c r="E65" s="12"/>
      <c r="F65" s="12"/>
      <c r="G65" s="16"/>
      <c r="H65" s="16"/>
      <c r="I65" s="15"/>
      <c r="J65" s="16"/>
      <c r="K65" s="16"/>
      <c r="L65" s="17"/>
      <c r="M65" s="18"/>
      <c r="N65" s="18"/>
      <c r="O65" s="20"/>
      <c r="P65" s="21"/>
      <c r="Q65" s="21"/>
      <c r="R65" s="22"/>
      <c r="S65" s="21"/>
      <c r="T65" s="21"/>
      <c r="U65" s="22"/>
      <c r="V65" s="23"/>
      <c r="W65" s="23"/>
      <c r="X65" s="24"/>
      <c r="Y65" s="25">
        <f t="shared" si="1"/>
        <v>0</v>
      </c>
      <c r="Z65" s="25">
        <f t="shared" si="2"/>
        <v>0</v>
      </c>
      <c r="AA65" s="26"/>
      <c r="AB65" s="26"/>
      <c r="AC65" s="26"/>
      <c r="AD65" s="26"/>
      <c r="AE65" s="27"/>
      <c r="AF65" s="26"/>
      <c r="AG65" s="26"/>
      <c r="AH65" s="26"/>
      <c r="AI65" s="26"/>
      <c r="AJ65" s="26"/>
      <c r="AK65" s="26"/>
    </row>
    <row r="66" spans="1:37" s="10" customFormat="1" ht="25" customHeight="1" x14ac:dyDescent="0.25">
      <c r="A66" s="11">
        <v>63</v>
      </c>
      <c r="B66" s="12" t="str">
        <f t="shared" si="8"/>
        <v>000-000</v>
      </c>
      <c r="C66" s="12"/>
      <c r="D66" s="12"/>
      <c r="E66" s="12"/>
      <c r="F66" s="12"/>
      <c r="G66" s="16"/>
      <c r="H66" s="16"/>
      <c r="I66" s="15"/>
      <c r="J66" s="16"/>
      <c r="K66" s="16"/>
      <c r="L66" s="17"/>
      <c r="M66" s="18"/>
      <c r="N66" s="18"/>
      <c r="O66" s="20"/>
      <c r="P66" s="21"/>
      <c r="Q66" s="21"/>
      <c r="R66" s="22"/>
      <c r="S66" s="21"/>
      <c r="T66" s="21"/>
      <c r="U66" s="22"/>
      <c r="V66" s="23"/>
      <c r="W66" s="23"/>
      <c r="X66" s="24"/>
      <c r="Y66" s="25">
        <f t="shared" si="1"/>
        <v>0</v>
      </c>
      <c r="Z66" s="25">
        <f t="shared" si="2"/>
        <v>0</v>
      </c>
      <c r="AA66" s="26"/>
      <c r="AB66" s="26"/>
      <c r="AC66" s="26"/>
      <c r="AD66" s="26"/>
      <c r="AE66" s="27"/>
      <c r="AF66" s="26"/>
      <c r="AG66" s="26"/>
      <c r="AH66" s="26"/>
      <c r="AI66" s="26"/>
      <c r="AJ66" s="26"/>
      <c r="AK66" s="26"/>
    </row>
    <row r="67" spans="1:37" s="10" customFormat="1" ht="25" customHeight="1" x14ac:dyDescent="0.25">
      <c r="A67" s="11">
        <v>64</v>
      </c>
      <c r="B67" s="12" t="str">
        <f t="shared" si="8"/>
        <v>000-000</v>
      </c>
      <c r="C67" s="12"/>
      <c r="D67" s="12"/>
      <c r="E67" s="12"/>
      <c r="F67" s="12"/>
      <c r="G67" s="16"/>
      <c r="H67" s="16"/>
      <c r="I67" s="15"/>
      <c r="J67" s="16"/>
      <c r="K67" s="16"/>
      <c r="L67" s="17"/>
      <c r="M67" s="18"/>
      <c r="N67" s="18"/>
      <c r="O67" s="20"/>
      <c r="P67" s="21"/>
      <c r="Q67" s="21"/>
      <c r="R67" s="22"/>
      <c r="S67" s="21"/>
      <c r="T67" s="21"/>
      <c r="U67" s="22"/>
      <c r="V67" s="23"/>
      <c r="W67" s="23"/>
      <c r="X67" s="24"/>
      <c r="Y67" s="25">
        <f t="shared" si="1"/>
        <v>0</v>
      </c>
      <c r="Z67" s="25">
        <f t="shared" si="2"/>
        <v>0</v>
      </c>
      <c r="AA67" s="26"/>
      <c r="AB67" s="26"/>
      <c r="AC67" s="26"/>
      <c r="AD67" s="26"/>
      <c r="AE67" s="27"/>
      <c r="AF67" s="26"/>
      <c r="AG67" s="26"/>
      <c r="AH67" s="26"/>
      <c r="AI67" s="26"/>
      <c r="AJ67" s="26"/>
      <c r="AK67" s="26"/>
    </row>
    <row r="68" spans="1:37" s="10" customFormat="1" ht="25" customHeight="1" x14ac:dyDescent="0.25">
      <c r="A68" s="11">
        <v>65</v>
      </c>
      <c r="B68" s="12" t="str">
        <f t="shared" ref="B68:B99" si="9">TEXT(C68,"000")&amp;"-"&amp;TEXT(E68,"000")</f>
        <v>000-000</v>
      </c>
      <c r="C68" s="12"/>
      <c r="D68" s="12"/>
      <c r="E68" s="12"/>
      <c r="F68" s="12"/>
      <c r="G68" s="16"/>
      <c r="H68" s="16"/>
      <c r="I68" s="15"/>
      <c r="J68" s="16"/>
      <c r="K68" s="16"/>
      <c r="L68" s="17"/>
      <c r="M68" s="18"/>
      <c r="N68" s="18"/>
      <c r="O68" s="20"/>
      <c r="P68" s="21"/>
      <c r="Q68" s="21"/>
      <c r="R68" s="22"/>
      <c r="S68" s="21"/>
      <c r="T68" s="21"/>
      <c r="U68" s="22"/>
      <c r="V68" s="23"/>
      <c r="W68" s="23"/>
      <c r="X68" s="24"/>
      <c r="Y68" s="25">
        <f t="shared" ref="Y68:Y131" si="10">ROUND(I68-U68-X68,2)</f>
        <v>0</v>
      </c>
      <c r="Z68" s="25">
        <f t="shared" ref="Z68:Z131" si="11">ROUND(L68+O68-R68,2)</f>
        <v>0</v>
      </c>
      <c r="AA68" s="26"/>
      <c r="AB68" s="26"/>
      <c r="AC68" s="26"/>
      <c r="AD68" s="26"/>
      <c r="AE68" s="27"/>
      <c r="AF68" s="26"/>
      <c r="AG68" s="26"/>
      <c r="AH68" s="26"/>
      <c r="AI68" s="26"/>
      <c r="AJ68" s="26"/>
      <c r="AK68" s="26"/>
    </row>
    <row r="69" spans="1:37" s="10" customFormat="1" ht="25" customHeight="1" x14ac:dyDescent="0.25">
      <c r="A69" s="11">
        <v>66</v>
      </c>
      <c r="B69" s="12" t="str">
        <f t="shared" si="9"/>
        <v>000-000</v>
      </c>
      <c r="C69" s="12"/>
      <c r="D69" s="12"/>
      <c r="E69" s="12"/>
      <c r="F69" s="12"/>
      <c r="G69" s="16"/>
      <c r="H69" s="16"/>
      <c r="I69" s="15"/>
      <c r="J69" s="16"/>
      <c r="K69" s="16"/>
      <c r="L69" s="17"/>
      <c r="M69" s="18"/>
      <c r="N69" s="18"/>
      <c r="O69" s="20"/>
      <c r="P69" s="21"/>
      <c r="Q69" s="21"/>
      <c r="R69" s="22"/>
      <c r="S69" s="21"/>
      <c r="T69" s="21"/>
      <c r="U69" s="22"/>
      <c r="V69" s="23"/>
      <c r="W69" s="23"/>
      <c r="X69" s="24"/>
      <c r="Y69" s="25">
        <f t="shared" si="10"/>
        <v>0</v>
      </c>
      <c r="Z69" s="25">
        <f t="shared" si="11"/>
        <v>0</v>
      </c>
      <c r="AA69" s="26"/>
      <c r="AB69" s="26"/>
      <c r="AC69" s="26"/>
      <c r="AD69" s="26"/>
      <c r="AE69" s="27"/>
      <c r="AF69" s="26"/>
      <c r="AG69" s="26"/>
      <c r="AH69" s="26"/>
      <c r="AI69" s="26"/>
      <c r="AJ69" s="26"/>
      <c r="AK69" s="26"/>
    </row>
    <row r="70" spans="1:37" s="10" customFormat="1" ht="25" customHeight="1" x14ac:dyDescent="0.25">
      <c r="A70" s="11">
        <v>67</v>
      </c>
      <c r="B70" s="12" t="str">
        <f t="shared" si="9"/>
        <v>000-000</v>
      </c>
      <c r="C70" s="12"/>
      <c r="D70" s="12"/>
      <c r="E70" s="12"/>
      <c r="F70" s="12"/>
      <c r="G70" s="16"/>
      <c r="H70" s="16"/>
      <c r="I70" s="15"/>
      <c r="J70" s="16"/>
      <c r="K70" s="16"/>
      <c r="L70" s="17"/>
      <c r="M70" s="18"/>
      <c r="N70" s="18"/>
      <c r="O70" s="20"/>
      <c r="P70" s="21"/>
      <c r="Q70" s="21"/>
      <c r="R70" s="22"/>
      <c r="S70" s="21"/>
      <c r="T70" s="21"/>
      <c r="U70" s="22"/>
      <c r="V70" s="23"/>
      <c r="W70" s="23"/>
      <c r="X70" s="24"/>
      <c r="Y70" s="25">
        <f t="shared" si="10"/>
        <v>0</v>
      </c>
      <c r="Z70" s="25">
        <f t="shared" si="11"/>
        <v>0</v>
      </c>
      <c r="AA70" s="26"/>
      <c r="AB70" s="26"/>
      <c r="AC70" s="26"/>
      <c r="AD70" s="26"/>
      <c r="AE70" s="27"/>
      <c r="AF70" s="26"/>
      <c r="AG70" s="26"/>
      <c r="AH70" s="26"/>
      <c r="AI70" s="26"/>
      <c r="AJ70" s="26"/>
      <c r="AK70" s="26"/>
    </row>
    <row r="71" spans="1:37" s="10" customFormat="1" ht="25" customHeight="1" x14ac:dyDescent="0.25">
      <c r="A71" s="11">
        <v>68</v>
      </c>
      <c r="B71" s="12" t="str">
        <f t="shared" si="9"/>
        <v>000-000</v>
      </c>
      <c r="C71" s="12"/>
      <c r="D71" s="12"/>
      <c r="E71" s="12"/>
      <c r="F71" s="12"/>
      <c r="G71" s="16"/>
      <c r="H71" s="16"/>
      <c r="I71" s="15"/>
      <c r="J71" s="16"/>
      <c r="K71" s="16"/>
      <c r="L71" s="17"/>
      <c r="M71" s="18"/>
      <c r="N71" s="18"/>
      <c r="O71" s="20"/>
      <c r="P71" s="21"/>
      <c r="Q71" s="21"/>
      <c r="R71" s="22"/>
      <c r="S71" s="21"/>
      <c r="T71" s="21"/>
      <c r="U71" s="22"/>
      <c r="V71" s="23"/>
      <c r="W71" s="23"/>
      <c r="X71" s="24"/>
      <c r="Y71" s="25">
        <f t="shared" si="10"/>
        <v>0</v>
      </c>
      <c r="Z71" s="25">
        <f t="shared" si="11"/>
        <v>0</v>
      </c>
      <c r="AA71" s="26"/>
      <c r="AB71" s="26"/>
      <c r="AC71" s="26"/>
      <c r="AD71" s="26"/>
      <c r="AE71" s="27"/>
      <c r="AF71" s="26"/>
      <c r="AG71" s="26"/>
      <c r="AH71" s="26"/>
      <c r="AI71" s="26"/>
      <c r="AJ71" s="26"/>
      <c r="AK71" s="26"/>
    </row>
    <row r="72" spans="1:37" s="10" customFormat="1" ht="25" customHeight="1" x14ac:dyDescent="0.25">
      <c r="A72" s="11">
        <v>69</v>
      </c>
      <c r="B72" s="12" t="str">
        <f t="shared" si="9"/>
        <v>000-000</v>
      </c>
      <c r="C72" s="12"/>
      <c r="D72" s="12"/>
      <c r="E72" s="12"/>
      <c r="F72" s="12"/>
      <c r="G72" s="16"/>
      <c r="H72" s="16"/>
      <c r="I72" s="15"/>
      <c r="J72" s="16"/>
      <c r="K72" s="16"/>
      <c r="L72" s="17"/>
      <c r="M72" s="18"/>
      <c r="N72" s="19"/>
      <c r="O72" s="20"/>
      <c r="P72" s="21"/>
      <c r="Q72" s="21"/>
      <c r="R72" s="22"/>
      <c r="S72" s="21"/>
      <c r="T72" s="21"/>
      <c r="U72" s="22"/>
      <c r="V72" s="23"/>
      <c r="W72" s="23"/>
      <c r="X72" s="24"/>
      <c r="Y72" s="25">
        <f t="shared" si="10"/>
        <v>0</v>
      </c>
      <c r="Z72" s="25">
        <f t="shared" si="11"/>
        <v>0</v>
      </c>
      <c r="AA72" s="26"/>
      <c r="AB72" s="26"/>
      <c r="AC72" s="26"/>
      <c r="AD72" s="26"/>
      <c r="AE72" s="27"/>
      <c r="AF72" s="26"/>
      <c r="AG72" s="26"/>
      <c r="AH72" s="26"/>
      <c r="AI72" s="26"/>
      <c r="AJ72" s="26"/>
      <c r="AK72" s="26"/>
    </row>
    <row r="73" spans="1:37" s="10" customFormat="1" ht="25" customHeight="1" x14ac:dyDescent="0.25">
      <c r="A73" s="11">
        <v>70</v>
      </c>
      <c r="B73" s="12" t="str">
        <f t="shared" si="9"/>
        <v>000-000</v>
      </c>
      <c r="C73" s="12"/>
      <c r="D73" s="12"/>
      <c r="E73" s="12"/>
      <c r="F73" s="12"/>
      <c r="G73" s="16"/>
      <c r="H73" s="16"/>
      <c r="I73" s="15"/>
      <c r="J73" s="16"/>
      <c r="K73" s="16"/>
      <c r="L73" s="17"/>
      <c r="M73" s="18"/>
      <c r="N73" s="19"/>
      <c r="O73" s="20"/>
      <c r="P73" s="21"/>
      <c r="Q73" s="21"/>
      <c r="R73" s="22"/>
      <c r="S73" s="21"/>
      <c r="T73" s="21"/>
      <c r="U73" s="22"/>
      <c r="V73" s="23"/>
      <c r="W73" s="23"/>
      <c r="X73" s="24"/>
      <c r="Y73" s="25">
        <f t="shared" si="10"/>
        <v>0</v>
      </c>
      <c r="Z73" s="25">
        <f t="shared" si="11"/>
        <v>0</v>
      </c>
      <c r="AA73" s="26"/>
      <c r="AB73" s="26"/>
      <c r="AC73" s="26"/>
      <c r="AD73" s="26"/>
      <c r="AE73" s="27"/>
      <c r="AF73" s="26"/>
      <c r="AG73" s="26"/>
      <c r="AH73" s="26"/>
      <c r="AI73" s="26"/>
      <c r="AJ73" s="26"/>
      <c r="AK73" s="26"/>
    </row>
    <row r="74" spans="1:37" s="10" customFormat="1" ht="25" customHeight="1" x14ac:dyDescent="0.25">
      <c r="A74" s="11">
        <v>71</v>
      </c>
      <c r="B74" s="12" t="str">
        <f t="shared" si="9"/>
        <v>000-000</v>
      </c>
      <c r="C74" s="12"/>
      <c r="D74" s="12"/>
      <c r="E74" s="12"/>
      <c r="F74" s="12"/>
      <c r="G74" s="16"/>
      <c r="H74" s="16"/>
      <c r="I74" s="15"/>
      <c r="J74" s="16"/>
      <c r="K74" s="16"/>
      <c r="L74" s="17"/>
      <c r="M74" s="18"/>
      <c r="N74" s="18"/>
      <c r="O74" s="20"/>
      <c r="P74" s="21"/>
      <c r="Q74" s="21"/>
      <c r="R74" s="22"/>
      <c r="S74" s="21"/>
      <c r="T74" s="21"/>
      <c r="U74" s="22"/>
      <c r="V74" s="23"/>
      <c r="W74" s="23"/>
      <c r="X74" s="24"/>
      <c r="Y74" s="25">
        <f t="shared" si="10"/>
        <v>0</v>
      </c>
      <c r="Z74" s="25">
        <f t="shared" si="11"/>
        <v>0</v>
      </c>
      <c r="AA74" s="26"/>
      <c r="AB74" s="26"/>
      <c r="AC74" s="26"/>
      <c r="AD74" s="26"/>
      <c r="AE74" s="27"/>
      <c r="AF74" s="26"/>
      <c r="AG74" s="26"/>
      <c r="AH74" s="26"/>
      <c r="AI74" s="26"/>
      <c r="AJ74" s="26"/>
      <c r="AK74" s="26"/>
    </row>
    <row r="75" spans="1:37" s="10" customFormat="1" ht="25" customHeight="1" x14ac:dyDescent="0.25">
      <c r="A75" s="11">
        <v>72</v>
      </c>
      <c r="B75" s="12" t="str">
        <f t="shared" si="9"/>
        <v>000-000</v>
      </c>
      <c r="C75" s="12"/>
      <c r="D75" s="12"/>
      <c r="E75" s="12"/>
      <c r="F75" s="12"/>
      <c r="G75" s="16"/>
      <c r="H75" s="16"/>
      <c r="I75" s="15"/>
      <c r="J75" s="16"/>
      <c r="K75" s="16"/>
      <c r="L75" s="17"/>
      <c r="M75" s="18"/>
      <c r="N75" s="18"/>
      <c r="O75" s="20"/>
      <c r="P75" s="21"/>
      <c r="Q75" s="21"/>
      <c r="R75" s="22"/>
      <c r="S75" s="21"/>
      <c r="T75" s="21"/>
      <c r="U75" s="22"/>
      <c r="V75" s="23"/>
      <c r="W75" s="23"/>
      <c r="X75" s="24"/>
      <c r="Y75" s="25">
        <f t="shared" si="10"/>
        <v>0</v>
      </c>
      <c r="Z75" s="25">
        <f t="shared" si="11"/>
        <v>0</v>
      </c>
      <c r="AA75" s="26"/>
      <c r="AB75" s="26"/>
      <c r="AC75" s="26"/>
      <c r="AD75" s="26"/>
      <c r="AE75" s="27"/>
      <c r="AF75" s="26"/>
      <c r="AG75" s="26"/>
      <c r="AH75" s="26"/>
      <c r="AI75" s="26"/>
      <c r="AJ75" s="26"/>
      <c r="AK75" s="26"/>
    </row>
    <row r="76" spans="1:37" s="10" customFormat="1" ht="25" customHeight="1" x14ac:dyDescent="0.25">
      <c r="A76" s="11">
        <v>73</v>
      </c>
      <c r="B76" s="12" t="str">
        <f t="shared" si="9"/>
        <v>000-000</v>
      </c>
      <c r="C76" s="12"/>
      <c r="D76" s="12"/>
      <c r="E76" s="12"/>
      <c r="F76" s="12"/>
      <c r="G76" s="16"/>
      <c r="H76" s="16"/>
      <c r="I76" s="15"/>
      <c r="J76" s="16"/>
      <c r="K76" s="16"/>
      <c r="L76" s="17"/>
      <c r="M76" s="18"/>
      <c r="N76" s="18"/>
      <c r="O76" s="20"/>
      <c r="P76" s="21"/>
      <c r="Q76" s="21"/>
      <c r="R76" s="22"/>
      <c r="S76" s="21"/>
      <c r="T76" s="21"/>
      <c r="U76" s="22"/>
      <c r="V76" s="23"/>
      <c r="W76" s="23"/>
      <c r="X76" s="24"/>
      <c r="Y76" s="25">
        <f t="shared" si="10"/>
        <v>0</v>
      </c>
      <c r="Z76" s="25">
        <f t="shared" si="11"/>
        <v>0</v>
      </c>
      <c r="AA76" s="26"/>
      <c r="AB76" s="26"/>
      <c r="AC76" s="26"/>
      <c r="AD76" s="26"/>
      <c r="AE76" s="27"/>
      <c r="AF76" s="26"/>
      <c r="AG76" s="26"/>
      <c r="AH76" s="26"/>
      <c r="AI76" s="26"/>
      <c r="AJ76" s="26"/>
      <c r="AK76" s="26"/>
    </row>
    <row r="77" spans="1:37" s="10" customFormat="1" ht="25" customHeight="1" x14ac:dyDescent="0.25">
      <c r="A77" s="11">
        <v>74</v>
      </c>
      <c r="B77" s="12" t="str">
        <f t="shared" si="9"/>
        <v>000-000</v>
      </c>
      <c r="C77" s="12"/>
      <c r="D77" s="12"/>
      <c r="E77" s="12"/>
      <c r="F77" s="12"/>
      <c r="G77" s="16"/>
      <c r="H77" s="16"/>
      <c r="I77" s="15"/>
      <c r="J77" s="16"/>
      <c r="K77" s="16"/>
      <c r="L77" s="17"/>
      <c r="M77" s="18"/>
      <c r="N77" s="18"/>
      <c r="O77" s="20"/>
      <c r="P77" s="21"/>
      <c r="Q77" s="21"/>
      <c r="R77" s="22"/>
      <c r="S77" s="21"/>
      <c r="T77" s="21"/>
      <c r="U77" s="22"/>
      <c r="V77" s="23"/>
      <c r="W77" s="23"/>
      <c r="X77" s="24"/>
      <c r="Y77" s="25">
        <f t="shared" si="10"/>
        <v>0</v>
      </c>
      <c r="Z77" s="25">
        <f t="shared" si="11"/>
        <v>0</v>
      </c>
      <c r="AA77" s="26"/>
      <c r="AB77" s="26"/>
      <c r="AC77" s="26"/>
      <c r="AD77" s="26"/>
      <c r="AE77" s="27"/>
      <c r="AF77" s="26"/>
      <c r="AG77" s="26"/>
      <c r="AH77" s="26"/>
      <c r="AI77" s="26"/>
      <c r="AJ77" s="26"/>
      <c r="AK77" s="26"/>
    </row>
    <row r="78" spans="1:37" s="10" customFormat="1" ht="25" customHeight="1" x14ac:dyDescent="0.25">
      <c r="A78" s="11">
        <v>75</v>
      </c>
      <c r="B78" s="12" t="str">
        <f t="shared" si="9"/>
        <v>000-000</v>
      </c>
      <c r="C78" s="12"/>
      <c r="D78" s="12"/>
      <c r="E78" s="12"/>
      <c r="F78" s="12"/>
      <c r="G78" s="16"/>
      <c r="H78" s="16"/>
      <c r="I78" s="15"/>
      <c r="J78" s="16"/>
      <c r="K78" s="16"/>
      <c r="L78" s="17"/>
      <c r="M78" s="18"/>
      <c r="N78" s="18"/>
      <c r="O78" s="20"/>
      <c r="P78" s="21"/>
      <c r="Q78" s="21"/>
      <c r="R78" s="22"/>
      <c r="S78" s="21"/>
      <c r="T78" s="21"/>
      <c r="U78" s="22"/>
      <c r="V78" s="23"/>
      <c r="W78" s="23"/>
      <c r="X78" s="24"/>
      <c r="Y78" s="25">
        <f t="shared" si="10"/>
        <v>0</v>
      </c>
      <c r="Z78" s="25">
        <f t="shared" si="11"/>
        <v>0</v>
      </c>
      <c r="AA78" s="26"/>
      <c r="AB78" s="26"/>
      <c r="AC78" s="26"/>
      <c r="AD78" s="26"/>
      <c r="AE78" s="27"/>
      <c r="AF78" s="26"/>
      <c r="AG78" s="26"/>
      <c r="AH78" s="26"/>
      <c r="AI78" s="26"/>
      <c r="AJ78" s="26"/>
      <c r="AK78" s="26"/>
    </row>
    <row r="79" spans="1:37" s="10" customFormat="1" ht="25" customHeight="1" x14ac:dyDescent="0.25">
      <c r="A79" s="11">
        <v>76</v>
      </c>
      <c r="B79" s="12" t="str">
        <f t="shared" si="9"/>
        <v>000-000</v>
      </c>
      <c r="C79" s="12"/>
      <c r="D79" s="12"/>
      <c r="E79" s="12"/>
      <c r="F79" s="12"/>
      <c r="G79" s="16"/>
      <c r="H79" s="16"/>
      <c r="I79" s="15"/>
      <c r="J79" s="16"/>
      <c r="K79" s="16"/>
      <c r="L79" s="17"/>
      <c r="M79" s="18"/>
      <c r="N79" s="18"/>
      <c r="O79" s="20"/>
      <c r="P79" s="21"/>
      <c r="Q79" s="21"/>
      <c r="R79" s="22"/>
      <c r="S79" s="21"/>
      <c r="T79" s="21"/>
      <c r="U79" s="22"/>
      <c r="V79" s="23"/>
      <c r="W79" s="23"/>
      <c r="X79" s="24"/>
      <c r="Y79" s="25">
        <f t="shared" si="10"/>
        <v>0</v>
      </c>
      <c r="Z79" s="25">
        <f t="shared" si="11"/>
        <v>0</v>
      </c>
      <c r="AA79" s="26"/>
      <c r="AB79" s="26"/>
      <c r="AC79" s="26"/>
      <c r="AD79" s="26"/>
      <c r="AE79" s="27"/>
      <c r="AF79" s="26"/>
      <c r="AG79" s="26"/>
      <c r="AH79" s="26"/>
      <c r="AI79" s="26"/>
      <c r="AJ79" s="26"/>
      <c r="AK79" s="26"/>
    </row>
    <row r="80" spans="1:37" s="10" customFormat="1" ht="25" customHeight="1" x14ac:dyDescent="0.25">
      <c r="A80" s="11">
        <v>77</v>
      </c>
      <c r="B80" s="12" t="str">
        <f t="shared" si="9"/>
        <v>000-000</v>
      </c>
      <c r="C80" s="12"/>
      <c r="D80" s="12"/>
      <c r="E80" s="12"/>
      <c r="F80" s="12"/>
      <c r="G80" s="16"/>
      <c r="H80" s="16"/>
      <c r="I80" s="15"/>
      <c r="J80" s="16"/>
      <c r="K80" s="16"/>
      <c r="L80" s="17"/>
      <c r="M80" s="18"/>
      <c r="N80" s="18"/>
      <c r="O80" s="20"/>
      <c r="P80" s="21"/>
      <c r="Q80" s="21"/>
      <c r="R80" s="22"/>
      <c r="S80" s="21"/>
      <c r="T80" s="21"/>
      <c r="U80" s="22"/>
      <c r="V80" s="23"/>
      <c r="W80" s="23"/>
      <c r="X80" s="24"/>
      <c r="Y80" s="25">
        <f t="shared" si="10"/>
        <v>0</v>
      </c>
      <c r="Z80" s="25">
        <f t="shared" si="11"/>
        <v>0</v>
      </c>
      <c r="AA80" s="26"/>
      <c r="AB80" s="26"/>
      <c r="AC80" s="26"/>
      <c r="AD80" s="26"/>
      <c r="AE80" s="27"/>
      <c r="AF80" s="26"/>
      <c r="AG80" s="26"/>
      <c r="AH80" s="26"/>
      <c r="AI80" s="26"/>
      <c r="AJ80" s="26"/>
      <c r="AK80" s="26"/>
    </row>
    <row r="81" spans="1:37" s="10" customFormat="1" ht="25" customHeight="1" x14ac:dyDescent="0.25">
      <c r="A81" s="11">
        <v>78</v>
      </c>
      <c r="B81" s="12" t="str">
        <f t="shared" si="9"/>
        <v>000-000</v>
      </c>
      <c r="C81" s="12"/>
      <c r="D81" s="12"/>
      <c r="E81" s="12"/>
      <c r="F81" s="12"/>
      <c r="G81" s="16"/>
      <c r="H81" s="16"/>
      <c r="I81" s="15"/>
      <c r="J81" s="16"/>
      <c r="K81" s="16"/>
      <c r="L81" s="17"/>
      <c r="M81" s="18"/>
      <c r="N81" s="18"/>
      <c r="O81" s="20"/>
      <c r="P81" s="21"/>
      <c r="Q81" s="21"/>
      <c r="R81" s="22"/>
      <c r="S81" s="21"/>
      <c r="T81" s="21"/>
      <c r="U81" s="22"/>
      <c r="V81" s="23"/>
      <c r="W81" s="23"/>
      <c r="X81" s="24"/>
      <c r="Y81" s="25">
        <f t="shared" si="10"/>
        <v>0</v>
      </c>
      <c r="Z81" s="25">
        <f t="shared" si="11"/>
        <v>0</v>
      </c>
      <c r="AA81" s="26"/>
      <c r="AB81" s="26"/>
      <c r="AC81" s="26"/>
      <c r="AD81" s="26"/>
      <c r="AE81" s="27"/>
      <c r="AF81" s="26"/>
      <c r="AG81" s="26"/>
      <c r="AH81" s="26"/>
      <c r="AI81" s="26"/>
      <c r="AJ81" s="26"/>
      <c r="AK81" s="26"/>
    </row>
    <row r="82" spans="1:37" s="10" customFormat="1" ht="25" customHeight="1" x14ac:dyDescent="0.25">
      <c r="A82" s="11">
        <v>79</v>
      </c>
      <c r="B82" s="12" t="str">
        <f t="shared" si="9"/>
        <v>000-000</v>
      </c>
      <c r="C82" s="12"/>
      <c r="D82" s="12"/>
      <c r="E82" s="12"/>
      <c r="F82" s="12"/>
      <c r="G82" s="16"/>
      <c r="H82" s="16"/>
      <c r="I82" s="15"/>
      <c r="J82" s="16"/>
      <c r="K82" s="16"/>
      <c r="L82" s="17"/>
      <c r="M82" s="18"/>
      <c r="N82" s="18"/>
      <c r="O82" s="20"/>
      <c r="P82" s="21"/>
      <c r="Q82" s="21"/>
      <c r="R82" s="22"/>
      <c r="S82" s="21"/>
      <c r="T82" s="21"/>
      <c r="U82" s="22"/>
      <c r="V82" s="23"/>
      <c r="W82" s="23"/>
      <c r="X82" s="24"/>
      <c r="Y82" s="25">
        <f t="shared" si="10"/>
        <v>0</v>
      </c>
      <c r="Z82" s="25">
        <f t="shared" si="11"/>
        <v>0</v>
      </c>
      <c r="AA82" s="26"/>
      <c r="AB82" s="26"/>
      <c r="AC82" s="26"/>
      <c r="AD82" s="26"/>
      <c r="AE82" s="27"/>
      <c r="AF82" s="26"/>
      <c r="AG82" s="26"/>
      <c r="AH82" s="26"/>
      <c r="AI82" s="26"/>
      <c r="AJ82" s="26"/>
      <c r="AK82" s="26"/>
    </row>
    <row r="83" spans="1:37" s="10" customFormat="1" ht="25" customHeight="1" x14ac:dyDescent="0.25">
      <c r="A83" s="11">
        <v>80</v>
      </c>
      <c r="B83" s="12" t="str">
        <f t="shared" si="9"/>
        <v>000-000</v>
      </c>
      <c r="C83" s="12"/>
      <c r="D83" s="12"/>
      <c r="E83" s="12"/>
      <c r="F83" s="12"/>
      <c r="G83" s="16"/>
      <c r="H83" s="16"/>
      <c r="I83" s="15"/>
      <c r="J83" s="16"/>
      <c r="K83" s="16"/>
      <c r="L83" s="17"/>
      <c r="M83" s="18"/>
      <c r="N83" s="19"/>
      <c r="O83" s="20"/>
      <c r="P83" s="21"/>
      <c r="Q83" s="21"/>
      <c r="R83" s="22"/>
      <c r="S83" s="21"/>
      <c r="T83" s="21"/>
      <c r="U83" s="22"/>
      <c r="V83" s="23"/>
      <c r="W83" s="23"/>
      <c r="X83" s="24"/>
      <c r="Y83" s="25">
        <f t="shared" si="10"/>
        <v>0</v>
      </c>
      <c r="Z83" s="25">
        <f t="shared" si="11"/>
        <v>0</v>
      </c>
      <c r="AA83" s="26"/>
      <c r="AB83" s="26"/>
      <c r="AC83" s="26"/>
      <c r="AD83" s="26"/>
      <c r="AE83" s="27"/>
      <c r="AF83" s="26"/>
      <c r="AG83" s="26"/>
      <c r="AH83" s="26"/>
      <c r="AI83" s="26"/>
      <c r="AJ83" s="26"/>
      <c r="AK83" s="26"/>
    </row>
    <row r="84" spans="1:37" s="10" customFormat="1" ht="25" customHeight="1" x14ac:dyDescent="0.25">
      <c r="A84" s="11">
        <v>81</v>
      </c>
      <c r="B84" s="12" t="str">
        <f t="shared" si="9"/>
        <v>000-000</v>
      </c>
      <c r="C84" s="12"/>
      <c r="D84" s="12"/>
      <c r="E84" s="12"/>
      <c r="F84" s="12"/>
      <c r="G84" s="16"/>
      <c r="H84" s="16"/>
      <c r="I84" s="15"/>
      <c r="J84" s="16"/>
      <c r="K84" s="16"/>
      <c r="L84" s="17"/>
      <c r="M84" s="18"/>
      <c r="N84" s="19"/>
      <c r="O84" s="20"/>
      <c r="P84" s="21"/>
      <c r="Q84" s="21"/>
      <c r="R84" s="22"/>
      <c r="S84" s="21"/>
      <c r="T84" s="21"/>
      <c r="U84" s="22"/>
      <c r="V84" s="23"/>
      <c r="W84" s="23"/>
      <c r="X84" s="24"/>
      <c r="Y84" s="25">
        <f t="shared" si="10"/>
        <v>0</v>
      </c>
      <c r="Z84" s="25">
        <f t="shared" si="11"/>
        <v>0</v>
      </c>
      <c r="AA84" s="26"/>
      <c r="AB84" s="26"/>
      <c r="AC84" s="26"/>
      <c r="AD84" s="26"/>
      <c r="AE84" s="27"/>
      <c r="AF84" s="26"/>
      <c r="AG84" s="26"/>
      <c r="AH84" s="26"/>
      <c r="AI84" s="26"/>
      <c r="AJ84" s="26"/>
      <c r="AK84" s="26"/>
    </row>
    <row r="85" spans="1:37" s="10" customFormat="1" ht="25" customHeight="1" x14ac:dyDescent="0.25">
      <c r="A85" s="11">
        <v>82</v>
      </c>
      <c r="B85" s="12" t="str">
        <f t="shared" si="9"/>
        <v>000-000</v>
      </c>
      <c r="C85" s="12"/>
      <c r="D85" s="12"/>
      <c r="E85" s="12"/>
      <c r="F85" s="12"/>
      <c r="G85" s="16"/>
      <c r="H85" s="16"/>
      <c r="I85" s="15"/>
      <c r="J85" s="16"/>
      <c r="K85" s="16"/>
      <c r="L85" s="17"/>
      <c r="M85" s="18"/>
      <c r="N85" s="18"/>
      <c r="O85" s="20"/>
      <c r="P85" s="21"/>
      <c r="Q85" s="21"/>
      <c r="R85" s="22"/>
      <c r="S85" s="21"/>
      <c r="T85" s="21"/>
      <c r="U85" s="22"/>
      <c r="V85" s="23"/>
      <c r="W85" s="23"/>
      <c r="X85" s="24"/>
      <c r="Y85" s="25">
        <f t="shared" si="10"/>
        <v>0</v>
      </c>
      <c r="Z85" s="25">
        <f t="shared" si="11"/>
        <v>0</v>
      </c>
      <c r="AA85" s="26"/>
      <c r="AB85" s="26"/>
      <c r="AC85" s="26"/>
      <c r="AD85" s="26"/>
      <c r="AE85" s="27"/>
      <c r="AF85" s="26"/>
      <c r="AG85" s="26"/>
      <c r="AH85" s="26"/>
      <c r="AI85" s="26"/>
      <c r="AJ85" s="26"/>
      <c r="AK85" s="26"/>
    </row>
    <row r="86" spans="1:37" s="10" customFormat="1" ht="25" customHeight="1" x14ac:dyDescent="0.25">
      <c r="A86" s="11">
        <v>83</v>
      </c>
      <c r="B86" s="12" t="str">
        <f t="shared" si="9"/>
        <v>000-000</v>
      </c>
      <c r="C86" s="12"/>
      <c r="D86" s="12"/>
      <c r="E86" s="12"/>
      <c r="F86" s="12"/>
      <c r="G86" s="16"/>
      <c r="H86" s="16"/>
      <c r="I86" s="15"/>
      <c r="J86" s="16"/>
      <c r="K86" s="16"/>
      <c r="L86" s="17"/>
      <c r="M86" s="18"/>
      <c r="N86" s="18"/>
      <c r="O86" s="20"/>
      <c r="P86" s="21"/>
      <c r="Q86" s="21"/>
      <c r="R86" s="22"/>
      <c r="S86" s="21"/>
      <c r="T86" s="21"/>
      <c r="U86" s="22"/>
      <c r="V86" s="23"/>
      <c r="W86" s="23"/>
      <c r="X86" s="24"/>
      <c r="Y86" s="25">
        <f t="shared" si="10"/>
        <v>0</v>
      </c>
      <c r="Z86" s="25">
        <f t="shared" si="11"/>
        <v>0</v>
      </c>
      <c r="AA86" s="26"/>
      <c r="AB86" s="26"/>
      <c r="AC86" s="26"/>
      <c r="AD86" s="26"/>
      <c r="AE86" s="27"/>
      <c r="AF86" s="26"/>
      <c r="AG86" s="26"/>
      <c r="AH86" s="26"/>
      <c r="AI86" s="26"/>
      <c r="AJ86" s="26"/>
      <c r="AK86" s="26"/>
    </row>
    <row r="87" spans="1:37" s="10" customFormat="1" ht="25" customHeight="1" x14ac:dyDescent="0.25">
      <c r="A87" s="11">
        <v>84</v>
      </c>
      <c r="B87" s="12" t="str">
        <f t="shared" si="9"/>
        <v>000-000</v>
      </c>
      <c r="C87" s="12"/>
      <c r="D87" s="12"/>
      <c r="E87" s="12"/>
      <c r="F87" s="12"/>
      <c r="G87" s="16"/>
      <c r="H87" s="16"/>
      <c r="I87" s="15"/>
      <c r="J87" s="16"/>
      <c r="K87" s="16"/>
      <c r="L87" s="17"/>
      <c r="M87" s="18"/>
      <c r="N87" s="18"/>
      <c r="O87" s="20"/>
      <c r="P87" s="21"/>
      <c r="Q87" s="21"/>
      <c r="R87" s="22"/>
      <c r="S87" s="21"/>
      <c r="T87" s="21"/>
      <c r="U87" s="22"/>
      <c r="V87" s="23"/>
      <c r="W87" s="23"/>
      <c r="X87" s="24"/>
      <c r="Y87" s="25">
        <f t="shared" si="10"/>
        <v>0</v>
      </c>
      <c r="Z87" s="25">
        <f t="shared" si="11"/>
        <v>0</v>
      </c>
      <c r="AA87" s="26"/>
      <c r="AB87" s="26"/>
      <c r="AC87" s="26"/>
      <c r="AD87" s="26"/>
      <c r="AE87" s="27"/>
      <c r="AF87" s="26"/>
      <c r="AG87" s="26"/>
      <c r="AH87" s="26"/>
      <c r="AI87" s="26"/>
      <c r="AJ87" s="26"/>
      <c r="AK87" s="26"/>
    </row>
    <row r="88" spans="1:37" s="10" customFormat="1" ht="25" customHeight="1" x14ac:dyDescent="0.25">
      <c r="A88" s="11">
        <v>85</v>
      </c>
      <c r="B88" s="12" t="str">
        <f t="shared" si="9"/>
        <v>000-000</v>
      </c>
      <c r="C88" s="12"/>
      <c r="D88" s="12"/>
      <c r="E88" s="12"/>
      <c r="F88" s="12"/>
      <c r="G88" s="16"/>
      <c r="H88" s="16"/>
      <c r="I88" s="15"/>
      <c r="J88" s="16"/>
      <c r="K88" s="16"/>
      <c r="L88" s="17"/>
      <c r="M88" s="18"/>
      <c r="N88" s="18"/>
      <c r="O88" s="20"/>
      <c r="P88" s="21"/>
      <c r="Q88" s="21"/>
      <c r="R88" s="22"/>
      <c r="S88" s="21"/>
      <c r="T88" s="21"/>
      <c r="U88" s="22"/>
      <c r="V88" s="23"/>
      <c r="W88" s="23"/>
      <c r="X88" s="24"/>
      <c r="Y88" s="25">
        <f t="shared" si="10"/>
        <v>0</v>
      </c>
      <c r="Z88" s="25">
        <f t="shared" si="11"/>
        <v>0</v>
      </c>
      <c r="AA88" s="26"/>
      <c r="AB88" s="26"/>
      <c r="AC88" s="26"/>
      <c r="AD88" s="26"/>
      <c r="AE88" s="27"/>
      <c r="AF88" s="26"/>
      <c r="AG88" s="26"/>
      <c r="AH88" s="26"/>
      <c r="AI88" s="26"/>
      <c r="AJ88" s="26"/>
      <c r="AK88" s="26"/>
    </row>
    <row r="89" spans="1:37" s="10" customFormat="1" ht="25" customHeight="1" x14ac:dyDescent="0.25">
      <c r="A89" s="11">
        <v>86</v>
      </c>
      <c r="B89" s="12" t="str">
        <f t="shared" si="9"/>
        <v>000-000</v>
      </c>
      <c r="C89" s="12"/>
      <c r="D89" s="12"/>
      <c r="E89" s="12"/>
      <c r="F89" s="12"/>
      <c r="G89" s="16"/>
      <c r="H89" s="16"/>
      <c r="I89" s="15"/>
      <c r="J89" s="16"/>
      <c r="K89" s="16"/>
      <c r="L89" s="17"/>
      <c r="M89" s="18"/>
      <c r="N89" s="18"/>
      <c r="O89" s="20"/>
      <c r="P89" s="21"/>
      <c r="Q89" s="21"/>
      <c r="R89" s="22"/>
      <c r="S89" s="21"/>
      <c r="T89" s="21"/>
      <c r="U89" s="22"/>
      <c r="V89" s="23"/>
      <c r="W89" s="23"/>
      <c r="X89" s="24"/>
      <c r="Y89" s="25">
        <f t="shared" si="10"/>
        <v>0</v>
      </c>
      <c r="Z89" s="25">
        <f t="shared" si="11"/>
        <v>0</v>
      </c>
      <c r="AA89" s="26"/>
      <c r="AB89" s="26"/>
      <c r="AC89" s="26"/>
      <c r="AD89" s="26"/>
      <c r="AE89" s="27"/>
      <c r="AF89" s="26"/>
      <c r="AG89" s="26"/>
      <c r="AH89" s="26"/>
      <c r="AI89" s="26"/>
      <c r="AJ89" s="26"/>
      <c r="AK89" s="26"/>
    </row>
    <row r="90" spans="1:37" s="10" customFormat="1" ht="25" customHeight="1" x14ac:dyDescent="0.25">
      <c r="A90" s="11">
        <v>87</v>
      </c>
      <c r="B90" s="12" t="str">
        <f t="shared" si="9"/>
        <v>000-000</v>
      </c>
      <c r="C90" s="12"/>
      <c r="D90" s="12"/>
      <c r="E90" s="12"/>
      <c r="F90" s="12"/>
      <c r="G90" s="16"/>
      <c r="H90" s="16"/>
      <c r="I90" s="15"/>
      <c r="J90" s="16"/>
      <c r="K90" s="16"/>
      <c r="L90" s="17"/>
      <c r="M90" s="18"/>
      <c r="N90" s="18"/>
      <c r="O90" s="20"/>
      <c r="P90" s="21"/>
      <c r="Q90" s="21"/>
      <c r="R90" s="22"/>
      <c r="S90" s="21"/>
      <c r="T90" s="21"/>
      <c r="U90" s="22"/>
      <c r="V90" s="23"/>
      <c r="W90" s="23"/>
      <c r="X90" s="24"/>
      <c r="Y90" s="25">
        <f t="shared" si="10"/>
        <v>0</v>
      </c>
      <c r="Z90" s="25">
        <f t="shared" si="11"/>
        <v>0</v>
      </c>
      <c r="AA90" s="26"/>
      <c r="AB90" s="26"/>
      <c r="AC90" s="26"/>
      <c r="AD90" s="26"/>
      <c r="AE90" s="27"/>
      <c r="AF90" s="26"/>
      <c r="AG90" s="26"/>
      <c r="AH90" s="26"/>
      <c r="AI90" s="26"/>
      <c r="AJ90" s="26"/>
      <c r="AK90" s="26"/>
    </row>
    <row r="91" spans="1:37" s="10" customFormat="1" ht="25" customHeight="1" x14ac:dyDescent="0.25">
      <c r="A91" s="11">
        <v>88</v>
      </c>
      <c r="B91" s="12" t="str">
        <f t="shared" si="9"/>
        <v>000-000</v>
      </c>
      <c r="C91" s="12"/>
      <c r="D91" s="12"/>
      <c r="E91" s="12"/>
      <c r="F91" s="12"/>
      <c r="G91" s="16"/>
      <c r="H91" s="16"/>
      <c r="I91" s="15"/>
      <c r="J91" s="16"/>
      <c r="K91" s="16"/>
      <c r="L91" s="17"/>
      <c r="M91" s="18"/>
      <c r="N91" s="18"/>
      <c r="O91" s="20"/>
      <c r="P91" s="21"/>
      <c r="Q91" s="21"/>
      <c r="R91" s="22"/>
      <c r="S91" s="21"/>
      <c r="T91" s="21"/>
      <c r="U91" s="22"/>
      <c r="V91" s="23"/>
      <c r="W91" s="23"/>
      <c r="X91" s="24"/>
      <c r="Y91" s="25">
        <f t="shared" si="10"/>
        <v>0</v>
      </c>
      <c r="Z91" s="25">
        <f t="shared" si="11"/>
        <v>0</v>
      </c>
      <c r="AA91" s="26"/>
      <c r="AB91" s="26"/>
      <c r="AC91" s="26"/>
      <c r="AD91" s="26"/>
      <c r="AE91" s="27"/>
      <c r="AF91" s="26"/>
      <c r="AG91" s="26"/>
      <c r="AH91" s="26"/>
      <c r="AI91" s="26"/>
      <c r="AJ91" s="26"/>
      <c r="AK91" s="26"/>
    </row>
    <row r="92" spans="1:37" s="10" customFormat="1" ht="25" customHeight="1" x14ac:dyDescent="0.25">
      <c r="A92" s="11">
        <v>89</v>
      </c>
      <c r="B92" s="12" t="str">
        <f t="shared" si="9"/>
        <v>000-000</v>
      </c>
      <c r="C92" s="12"/>
      <c r="D92" s="12"/>
      <c r="E92" s="12"/>
      <c r="F92" s="12"/>
      <c r="G92" s="16"/>
      <c r="H92" s="16"/>
      <c r="I92" s="15"/>
      <c r="J92" s="16"/>
      <c r="K92" s="16"/>
      <c r="L92" s="17"/>
      <c r="M92" s="18"/>
      <c r="N92" s="18"/>
      <c r="O92" s="20"/>
      <c r="P92" s="21"/>
      <c r="Q92" s="21"/>
      <c r="R92" s="22"/>
      <c r="S92" s="21"/>
      <c r="T92" s="21"/>
      <c r="U92" s="22"/>
      <c r="V92" s="23"/>
      <c r="W92" s="23"/>
      <c r="X92" s="24"/>
      <c r="Y92" s="25">
        <f t="shared" si="10"/>
        <v>0</v>
      </c>
      <c r="Z92" s="25">
        <f t="shared" si="11"/>
        <v>0</v>
      </c>
      <c r="AA92" s="26"/>
      <c r="AB92" s="26"/>
      <c r="AC92" s="26"/>
      <c r="AD92" s="26"/>
      <c r="AE92" s="27"/>
      <c r="AF92" s="26"/>
      <c r="AG92" s="26"/>
      <c r="AH92" s="26"/>
      <c r="AI92" s="26"/>
      <c r="AJ92" s="26"/>
      <c r="AK92" s="26"/>
    </row>
    <row r="93" spans="1:37" s="10" customFormat="1" ht="25" customHeight="1" x14ac:dyDescent="0.25">
      <c r="A93" s="11">
        <v>90</v>
      </c>
      <c r="B93" s="12" t="str">
        <f t="shared" si="9"/>
        <v>000-000</v>
      </c>
      <c r="C93" s="12"/>
      <c r="D93" s="12"/>
      <c r="E93" s="12"/>
      <c r="F93" s="12"/>
      <c r="G93" s="16"/>
      <c r="H93" s="16"/>
      <c r="I93" s="15"/>
      <c r="J93" s="16"/>
      <c r="K93" s="16"/>
      <c r="L93" s="17"/>
      <c r="M93" s="18"/>
      <c r="N93" s="18"/>
      <c r="O93" s="20"/>
      <c r="P93" s="21"/>
      <c r="Q93" s="21"/>
      <c r="R93" s="22"/>
      <c r="S93" s="21"/>
      <c r="T93" s="21"/>
      <c r="U93" s="22"/>
      <c r="V93" s="23"/>
      <c r="W93" s="23"/>
      <c r="X93" s="24"/>
      <c r="Y93" s="25">
        <f t="shared" si="10"/>
        <v>0</v>
      </c>
      <c r="Z93" s="25">
        <f t="shared" si="11"/>
        <v>0</v>
      </c>
      <c r="AA93" s="26"/>
      <c r="AB93" s="26"/>
      <c r="AC93" s="26"/>
      <c r="AD93" s="26"/>
      <c r="AE93" s="27"/>
      <c r="AF93" s="26"/>
      <c r="AG93" s="26"/>
      <c r="AH93" s="26"/>
      <c r="AI93" s="26"/>
      <c r="AJ93" s="26"/>
      <c r="AK93" s="26"/>
    </row>
    <row r="94" spans="1:37" s="10" customFormat="1" ht="25" customHeight="1" x14ac:dyDescent="0.25">
      <c r="A94" s="11">
        <v>91</v>
      </c>
      <c r="B94" s="12" t="str">
        <f t="shared" si="9"/>
        <v>000-000</v>
      </c>
      <c r="C94" s="12"/>
      <c r="D94" s="12"/>
      <c r="E94" s="12"/>
      <c r="F94" s="12"/>
      <c r="G94" s="16"/>
      <c r="H94" s="16"/>
      <c r="I94" s="15"/>
      <c r="J94" s="16"/>
      <c r="K94" s="16"/>
      <c r="L94" s="17"/>
      <c r="M94" s="18"/>
      <c r="N94" s="19"/>
      <c r="O94" s="20"/>
      <c r="P94" s="21"/>
      <c r="Q94" s="21"/>
      <c r="R94" s="22"/>
      <c r="S94" s="21"/>
      <c r="T94" s="21"/>
      <c r="U94" s="22"/>
      <c r="V94" s="23"/>
      <c r="W94" s="23"/>
      <c r="X94" s="24"/>
      <c r="Y94" s="25">
        <f t="shared" si="10"/>
        <v>0</v>
      </c>
      <c r="Z94" s="25">
        <f t="shared" si="11"/>
        <v>0</v>
      </c>
      <c r="AA94" s="26"/>
      <c r="AB94" s="26"/>
      <c r="AC94" s="26"/>
      <c r="AD94" s="26"/>
      <c r="AE94" s="27"/>
      <c r="AF94" s="26"/>
      <c r="AG94" s="26"/>
      <c r="AH94" s="26"/>
      <c r="AI94" s="26"/>
      <c r="AJ94" s="26"/>
      <c r="AK94" s="26"/>
    </row>
    <row r="95" spans="1:37" s="10" customFormat="1" ht="25" customHeight="1" x14ac:dyDescent="0.25">
      <c r="A95" s="11">
        <v>92</v>
      </c>
      <c r="B95" s="12" t="str">
        <f t="shared" si="9"/>
        <v>000-000</v>
      </c>
      <c r="C95" s="12"/>
      <c r="D95" s="12"/>
      <c r="E95" s="12"/>
      <c r="F95" s="12"/>
      <c r="G95" s="16"/>
      <c r="H95" s="16"/>
      <c r="I95" s="15"/>
      <c r="J95" s="16"/>
      <c r="K95" s="16"/>
      <c r="L95" s="17"/>
      <c r="M95" s="18"/>
      <c r="N95" s="19"/>
      <c r="O95" s="20"/>
      <c r="P95" s="21"/>
      <c r="Q95" s="21"/>
      <c r="R95" s="22"/>
      <c r="S95" s="21"/>
      <c r="T95" s="21"/>
      <c r="U95" s="22"/>
      <c r="V95" s="23"/>
      <c r="W95" s="23"/>
      <c r="X95" s="24"/>
      <c r="Y95" s="25">
        <f t="shared" si="10"/>
        <v>0</v>
      </c>
      <c r="Z95" s="25">
        <f t="shared" si="11"/>
        <v>0</v>
      </c>
      <c r="AA95" s="26"/>
      <c r="AB95" s="26"/>
      <c r="AC95" s="26"/>
      <c r="AD95" s="26"/>
      <c r="AE95" s="27"/>
      <c r="AF95" s="26"/>
      <c r="AG95" s="26"/>
      <c r="AH95" s="26"/>
      <c r="AI95" s="26"/>
      <c r="AJ95" s="26"/>
      <c r="AK95" s="26"/>
    </row>
    <row r="96" spans="1:37" s="10" customFormat="1" ht="25" customHeight="1" x14ac:dyDescent="0.25">
      <c r="A96" s="11">
        <v>93</v>
      </c>
      <c r="B96" s="12" t="str">
        <f t="shared" si="9"/>
        <v>000-000</v>
      </c>
      <c r="C96" s="12"/>
      <c r="D96" s="12"/>
      <c r="E96" s="12"/>
      <c r="F96" s="12"/>
      <c r="G96" s="16"/>
      <c r="H96" s="16"/>
      <c r="I96" s="15"/>
      <c r="J96" s="16"/>
      <c r="K96" s="16"/>
      <c r="L96" s="17"/>
      <c r="M96" s="18"/>
      <c r="N96" s="18"/>
      <c r="O96" s="20"/>
      <c r="P96" s="21"/>
      <c r="Q96" s="21"/>
      <c r="R96" s="22"/>
      <c r="S96" s="21"/>
      <c r="T96" s="21"/>
      <c r="U96" s="22"/>
      <c r="V96" s="23"/>
      <c r="W96" s="23"/>
      <c r="X96" s="24"/>
      <c r="Y96" s="25">
        <f t="shared" si="10"/>
        <v>0</v>
      </c>
      <c r="Z96" s="25">
        <f t="shared" si="11"/>
        <v>0</v>
      </c>
      <c r="AA96" s="26"/>
      <c r="AB96" s="26"/>
      <c r="AC96" s="26"/>
      <c r="AD96" s="26"/>
      <c r="AE96" s="27"/>
      <c r="AF96" s="26"/>
      <c r="AG96" s="26"/>
      <c r="AH96" s="26"/>
      <c r="AI96" s="26"/>
      <c r="AJ96" s="26"/>
      <c r="AK96" s="26"/>
    </row>
    <row r="97" spans="1:37" s="10" customFormat="1" ht="25" customHeight="1" x14ac:dyDescent="0.25">
      <c r="A97" s="11">
        <v>94</v>
      </c>
      <c r="B97" s="12" t="str">
        <f t="shared" si="9"/>
        <v>000-000</v>
      </c>
      <c r="C97" s="12"/>
      <c r="D97" s="12"/>
      <c r="E97" s="12"/>
      <c r="F97" s="12"/>
      <c r="G97" s="16"/>
      <c r="H97" s="16"/>
      <c r="I97" s="15"/>
      <c r="J97" s="16"/>
      <c r="K97" s="16"/>
      <c r="L97" s="17"/>
      <c r="M97" s="18"/>
      <c r="N97" s="18"/>
      <c r="O97" s="20"/>
      <c r="P97" s="21"/>
      <c r="Q97" s="21"/>
      <c r="R97" s="22"/>
      <c r="S97" s="21"/>
      <c r="T97" s="21"/>
      <c r="U97" s="22"/>
      <c r="V97" s="23"/>
      <c r="W97" s="23"/>
      <c r="X97" s="24"/>
      <c r="Y97" s="25">
        <f t="shared" si="10"/>
        <v>0</v>
      </c>
      <c r="Z97" s="25">
        <f t="shared" si="11"/>
        <v>0</v>
      </c>
      <c r="AA97" s="26"/>
      <c r="AB97" s="26"/>
      <c r="AC97" s="26"/>
      <c r="AD97" s="26"/>
      <c r="AE97" s="27"/>
      <c r="AF97" s="26"/>
      <c r="AG97" s="26"/>
      <c r="AH97" s="26"/>
      <c r="AI97" s="26"/>
      <c r="AJ97" s="26"/>
      <c r="AK97" s="26"/>
    </row>
    <row r="98" spans="1:37" s="10" customFormat="1" ht="25" customHeight="1" x14ac:dyDescent="0.25">
      <c r="A98" s="11">
        <v>95</v>
      </c>
      <c r="B98" s="12" t="str">
        <f t="shared" si="9"/>
        <v>000-000</v>
      </c>
      <c r="C98" s="12"/>
      <c r="D98" s="12"/>
      <c r="E98" s="12"/>
      <c r="F98" s="12"/>
      <c r="G98" s="16"/>
      <c r="H98" s="16"/>
      <c r="I98" s="15"/>
      <c r="J98" s="16"/>
      <c r="K98" s="16"/>
      <c r="L98" s="17"/>
      <c r="M98" s="18"/>
      <c r="N98" s="18"/>
      <c r="O98" s="20"/>
      <c r="P98" s="21"/>
      <c r="Q98" s="21"/>
      <c r="R98" s="22"/>
      <c r="S98" s="21"/>
      <c r="T98" s="21"/>
      <c r="U98" s="22"/>
      <c r="V98" s="23"/>
      <c r="W98" s="23"/>
      <c r="X98" s="24"/>
      <c r="Y98" s="25">
        <f t="shared" si="10"/>
        <v>0</v>
      </c>
      <c r="Z98" s="25">
        <f t="shared" si="11"/>
        <v>0</v>
      </c>
      <c r="AA98" s="26"/>
      <c r="AB98" s="26"/>
      <c r="AC98" s="26"/>
      <c r="AD98" s="26"/>
      <c r="AE98" s="27"/>
      <c r="AF98" s="26"/>
      <c r="AG98" s="26"/>
      <c r="AH98" s="26"/>
      <c r="AI98" s="26"/>
      <c r="AJ98" s="26"/>
      <c r="AK98" s="26"/>
    </row>
    <row r="99" spans="1:37" s="10" customFormat="1" ht="25" customHeight="1" x14ac:dyDescent="0.25">
      <c r="A99" s="11">
        <v>96</v>
      </c>
      <c r="B99" s="12" t="str">
        <f t="shared" si="9"/>
        <v>000-000</v>
      </c>
      <c r="C99" s="12"/>
      <c r="D99" s="12"/>
      <c r="E99" s="12"/>
      <c r="F99" s="12"/>
      <c r="G99" s="16"/>
      <c r="H99" s="16"/>
      <c r="I99" s="15"/>
      <c r="J99" s="16"/>
      <c r="K99" s="16"/>
      <c r="L99" s="17"/>
      <c r="M99" s="18"/>
      <c r="N99" s="18"/>
      <c r="O99" s="20"/>
      <c r="P99" s="21"/>
      <c r="Q99" s="21"/>
      <c r="R99" s="22"/>
      <c r="S99" s="21"/>
      <c r="T99" s="21"/>
      <c r="U99" s="22"/>
      <c r="V99" s="23"/>
      <c r="W99" s="23"/>
      <c r="X99" s="24"/>
      <c r="Y99" s="25">
        <f t="shared" si="10"/>
        <v>0</v>
      </c>
      <c r="Z99" s="25">
        <f t="shared" si="11"/>
        <v>0</v>
      </c>
      <c r="AA99" s="26"/>
      <c r="AB99" s="26"/>
      <c r="AC99" s="26"/>
      <c r="AD99" s="26"/>
      <c r="AE99" s="27"/>
      <c r="AF99" s="26"/>
      <c r="AG99" s="26"/>
      <c r="AH99" s="26"/>
      <c r="AI99" s="26"/>
      <c r="AJ99" s="26"/>
      <c r="AK99" s="26"/>
    </row>
    <row r="100" spans="1:37" s="10" customFormat="1" ht="25" customHeight="1" x14ac:dyDescent="0.25">
      <c r="A100" s="11">
        <v>97</v>
      </c>
      <c r="B100" s="12" t="str">
        <f t="shared" ref="B100:B131" si="12">TEXT(C100,"000")&amp;"-"&amp;TEXT(E100,"000")</f>
        <v>000-000</v>
      </c>
      <c r="C100" s="12"/>
      <c r="D100" s="12"/>
      <c r="E100" s="12"/>
      <c r="F100" s="12"/>
      <c r="G100" s="16"/>
      <c r="H100" s="16"/>
      <c r="I100" s="15"/>
      <c r="J100" s="16"/>
      <c r="K100" s="16"/>
      <c r="L100" s="17"/>
      <c r="M100" s="18"/>
      <c r="N100" s="18"/>
      <c r="O100" s="20"/>
      <c r="P100" s="21"/>
      <c r="Q100" s="21"/>
      <c r="R100" s="22"/>
      <c r="S100" s="21"/>
      <c r="T100" s="21"/>
      <c r="U100" s="22"/>
      <c r="V100" s="23"/>
      <c r="W100" s="23"/>
      <c r="X100" s="24"/>
      <c r="Y100" s="25">
        <f t="shared" si="10"/>
        <v>0</v>
      </c>
      <c r="Z100" s="25">
        <f t="shared" si="11"/>
        <v>0</v>
      </c>
      <c r="AA100" s="26"/>
      <c r="AB100" s="26"/>
      <c r="AC100" s="26"/>
      <c r="AD100" s="26"/>
      <c r="AE100" s="27"/>
      <c r="AF100" s="26"/>
      <c r="AG100" s="26"/>
      <c r="AH100" s="26"/>
      <c r="AI100" s="26"/>
      <c r="AJ100" s="26"/>
      <c r="AK100" s="26"/>
    </row>
    <row r="101" spans="1:37" s="10" customFormat="1" ht="25" customHeight="1" x14ac:dyDescent="0.25">
      <c r="A101" s="11">
        <v>98</v>
      </c>
      <c r="B101" s="12" t="str">
        <f t="shared" si="12"/>
        <v>000-000</v>
      </c>
      <c r="C101" s="12"/>
      <c r="D101" s="12"/>
      <c r="E101" s="12"/>
      <c r="F101" s="12"/>
      <c r="G101" s="16"/>
      <c r="H101" s="16"/>
      <c r="I101" s="15"/>
      <c r="J101" s="16"/>
      <c r="K101" s="16"/>
      <c r="L101" s="17"/>
      <c r="M101" s="18"/>
      <c r="N101" s="18"/>
      <c r="O101" s="20"/>
      <c r="P101" s="21"/>
      <c r="Q101" s="21"/>
      <c r="R101" s="22"/>
      <c r="S101" s="21"/>
      <c r="T101" s="21"/>
      <c r="U101" s="22"/>
      <c r="V101" s="23"/>
      <c r="W101" s="23"/>
      <c r="X101" s="24"/>
      <c r="Y101" s="25">
        <f t="shared" si="10"/>
        <v>0</v>
      </c>
      <c r="Z101" s="25">
        <f t="shared" si="11"/>
        <v>0</v>
      </c>
      <c r="AA101" s="26"/>
      <c r="AB101" s="26"/>
      <c r="AC101" s="26"/>
      <c r="AD101" s="26"/>
      <c r="AE101" s="27"/>
      <c r="AF101" s="26"/>
      <c r="AG101" s="26"/>
      <c r="AH101" s="26"/>
      <c r="AI101" s="26"/>
      <c r="AJ101" s="26"/>
      <c r="AK101" s="26"/>
    </row>
    <row r="102" spans="1:37" s="10" customFormat="1" ht="25" customHeight="1" x14ac:dyDescent="0.25">
      <c r="A102" s="11">
        <v>99</v>
      </c>
      <c r="B102" s="12" t="str">
        <f t="shared" si="12"/>
        <v>000-000</v>
      </c>
      <c r="C102" s="12"/>
      <c r="D102" s="12"/>
      <c r="E102" s="12"/>
      <c r="F102" s="12"/>
      <c r="G102" s="16"/>
      <c r="H102" s="16"/>
      <c r="I102" s="15"/>
      <c r="J102" s="16"/>
      <c r="K102" s="16"/>
      <c r="L102" s="17"/>
      <c r="M102" s="18"/>
      <c r="N102" s="18"/>
      <c r="O102" s="20"/>
      <c r="P102" s="21"/>
      <c r="Q102" s="21"/>
      <c r="R102" s="22"/>
      <c r="S102" s="21"/>
      <c r="T102" s="21"/>
      <c r="U102" s="22"/>
      <c r="V102" s="23"/>
      <c r="W102" s="23"/>
      <c r="X102" s="24"/>
      <c r="Y102" s="25">
        <f t="shared" si="10"/>
        <v>0</v>
      </c>
      <c r="Z102" s="25">
        <f t="shared" si="11"/>
        <v>0</v>
      </c>
      <c r="AA102" s="26"/>
      <c r="AB102" s="26"/>
      <c r="AC102" s="26"/>
      <c r="AD102" s="26"/>
      <c r="AE102" s="27"/>
      <c r="AF102" s="26"/>
      <c r="AG102" s="26"/>
      <c r="AH102" s="26"/>
      <c r="AI102" s="26"/>
      <c r="AJ102" s="26"/>
      <c r="AK102" s="26"/>
    </row>
    <row r="103" spans="1:37" s="10" customFormat="1" ht="25" customHeight="1" x14ac:dyDescent="0.25">
      <c r="A103" s="11">
        <v>100</v>
      </c>
      <c r="B103" s="12" t="str">
        <f t="shared" si="12"/>
        <v>000-000</v>
      </c>
      <c r="C103" s="12"/>
      <c r="D103" s="12"/>
      <c r="E103" s="12"/>
      <c r="F103" s="12"/>
      <c r="G103" s="16"/>
      <c r="H103" s="16"/>
      <c r="I103" s="15"/>
      <c r="J103" s="16"/>
      <c r="K103" s="16"/>
      <c r="L103" s="17"/>
      <c r="M103" s="18"/>
      <c r="N103" s="18"/>
      <c r="O103" s="20"/>
      <c r="P103" s="21"/>
      <c r="Q103" s="21"/>
      <c r="R103" s="22"/>
      <c r="S103" s="21"/>
      <c r="T103" s="21"/>
      <c r="U103" s="22"/>
      <c r="V103" s="23"/>
      <c r="W103" s="23"/>
      <c r="X103" s="24"/>
      <c r="Y103" s="25">
        <f t="shared" si="10"/>
        <v>0</v>
      </c>
      <c r="Z103" s="25">
        <f t="shared" si="11"/>
        <v>0</v>
      </c>
      <c r="AA103" s="26"/>
      <c r="AB103" s="26"/>
      <c r="AC103" s="26"/>
      <c r="AD103" s="26"/>
      <c r="AE103" s="27"/>
      <c r="AF103" s="26"/>
      <c r="AG103" s="26"/>
      <c r="AH103" s="26"/>
      <c r="AI103" s="26"/>
      <c r="AJ103" s="26"/>
      <c r="AK103" s="26"/>
    </row>
    <row r="104" spans="1:37" s="10" customFormat="1" ht="25" customHeight="1" x14ac:dyDescent="0.25">
      <c r="A104" s="11">
        <v>101</v>
      </c>
      <c r="B104" s="12" t="str">
        <f t="shared" si="12"/>
        <v>000-000</v>
      </c>
      <c r="C104" s="12"/>
      <c r="D104" s="12"/>
      <c r="E104" s="12"/>
      <c r="F104" s="12"/>
      <c r="G104" s="16"/>
      <c r="H104" s="16"/>
      <c r="I104" s="15"/>
      <c r="J104" s="16"/>
      <c r="K104" s="16"/>
      <c r="L104" s="17"/>
      <c r="M104" s="18"/>
      <c r="N104" s="18"/>
      <c r="O104" s="20"/>
      <c r="P104" s="21"/>
      <c r="Q104" s="21"/>
      <c r="R104" s="22"/>
      <c r="S104" s="21"/>
      <c r="T104" s="21"/>
      <c r="U104" s="22"/>
      <c r="V104" s="23"/>
      <c r="W104" s="23"/>
      <c r="X104" s="24"/>
      <c r="Y104" s="25">
        <f t="shared" si="10"/>
        <v>0</v>
      </c>
      <c r="Z104" s="25">
        <f t="shared" si="11"/>
        <v>0</v>
      </c>
      <c r="AA104" s="26"/>
      <c r="AB104" s="26"/>
      <c r="AC104" s="26"/>
      <c r="AD104" s="26"/>
      <c r="AE104" s="27"/>
      <c r="AF104" s="26"/>
      <c r="AG104" s="26"/>
      <c r="AH104" s="26"/>
      <c r="AI104" s="26"/>
      <c r="AJ104" s="26"/>
      <c r="AK104" s="26"/>
    </row>
    <row r="105" spans="1:37" s="10" customFormat="1" ht="25" customHeight="1" x14ac:dyDescent="0.25">
      <c r="A105" s="11">
        <v>102</v>
      </c>
      <c r="B105" s="12" t="str">
        <f t="shared" si="12"/>
        <v>000-000</v>
      </c>
      <c r="C105" s="12"/>
      <c r="D105" s="12"/>
      <c r="E105" s="12"/>
      <c r="F105" s="12"/>
      <c r="G105" s="16"/>
      <c r="H105" s="16"/>
      <c r="I105" s="15"/>
      <c r="J105" s="16"/>
      <c r="K105" s="16"/>
      <c r="L105" s="17"/>
      <c r="M105" s="18"/>
      <c r="N105" s="19"/>
      <c r="O105" s="20"/>
      <c r="P105" s="21"/>
      <c r="Q105" s="21"/>
      <c r="R105" s="22"/>
      <c r="S105" s="21"/>
      <c r="T105" s="21"/>
      <c r="U105" s="22"/>
      <c r="V105" s="23"/>
      <c r="W105" s="23"/>
      <c r="X105" s="24"/>
      <c r="Y105" s="25">
        <f t="shared" si="10"/>
        <v>0</v>
      </c>
      <c r="Z105" s="25">
        <f t="shared" si="11"/>
        <v>0</v>
      </c>
      <c r="AA105" s="26"/>
      <c r="AB105" s="26"/>
      <c r="AC105" s="26"/>
      <c r="AD105" s="26"/>
      <c r="AE105" s="27"/>
      <c r="AF105" s="26"/>
      <c r="AG105" s="26"/>
      <c r="AH105" s="26"/>
      <c r="AI105" s="26"/>
      <c r="AJ105" s="26"/>
      <c r="AK105" s="26"/>
    </row>
    <row r="106" spans="1:37" s="10" customFormat="1" ht="25" customHeight="1" x14ac:dyDescent="0.25">
      <c r="A106" s="11">
        <v>103</v>
      </c>
      <c r="B106" s="12" t="str">
        <f t="shared" si="12"/>
        <v>000-000</v>
      </c>
      <c r="C106" s="12"/>
      <c r="D106" s="12"/>
      <c r="E106" s="12"/>
      <c r="F106" s="12"/>
      <c r="G106" s="16"/>
      <c r="H106" s="16"/>
      <c r="I106" s="15"/>
      <c r="J106" s="16"/>
      <c r="K106" s="16"/>
      <c r="L106" s="17"/>
      <c r="M106" s="18"/>
      <c r="N106" s="19"/>
      <c r="O106" s="20"/>
      <c r="P106" s="21"/>
      <c r="Q106" s="21"/>
      <c r="R106" s="22"/>
      <c r="S106" s="21"/>
      <c r="T106" s="21"/>
      <c r="U106" s="22"/>
      <c r="V106" s="23"/>
      <c r="W106" s="23"/>
      <c r="X106" s="24"/>
      <c r="Y106" s="25">
        <f t="shared" si="10"/>
        <v>0</v>
      </c>
      <c r="Z106" s="25">
        <f t="shared" si="11"/>
        <v>0</v>
      </c>
      <c r="AA106" s="26"/>
      <c r="AB106" s="26"/>
      <c r="AC106" s="26"/>
      <c r="AD106" s="26"/>
      <c r="AE106" s="27"/>
      <c r="AF106" s="26"/>
      <c r="AG106" s="26"/>
      <c r="AH106" s="26"/>
      <c r="AI106" s="26"/>
      <c r="AJ106" s="26"/>
      <c r="AK106" s="26"/>
    </row>
    <row r="107" spans="1:37" s="10" customFormat="1" ht="25" customHeight="1" x14ac:dyDescent="0.25">
      <c r="A107" s="11">
        <v>104</v>
      </c>
      <c r="B107" s="12" t="str">
        <f t="shared" si="12"/>
        <v>000-000</v>
      </c>
      <c r="C107" s="12"/>
      <c r="D107" s="12"/>
      <c r="E107" s="12"/>
      <c r="F107" s="12"/>
      <c r="G107" s="16"/>
      <c r="H107" s="16"/>
      <c r="I107" s="15"/>
      <c r="J107" s="16"/>
      <c r="K107" s="16"/>
      <c r="L107" s="17"/>
      <c r="M107" s="18"/>
      <c r="N107" s="18"/>
      <c r="O107" s="20"/>
      <c r="P107" s="21"/>
      <c r="Q107" s="21"/>
      <c r="R107" s="22"/>
      <c r="S107" s="21"/>
      <c r="T107" s="21"/>
      <c r="U107" s="22"/>
      <c r="V107" s="23"/>
      <c r="W107" s="23"/>
      <c r="X107" s="24"/>
      <c r="Y107" s="25">
        <f t="shared" si="10"/>
        <v>0</v>
      </c>
      <c r="Z107" s="25">
        <f t="shared" si="11"/>
        <v>0</v>
      </c>
      <c r="AA107" s="26"/>
      <c r="AB107" s="26"/>
      <c r="AC107" s="26"/>
      <c r="AD107" s="26"/>
      <c r="AE107" s="27"/>
      <c r="AF107" s="26"/>
      <c r="AG107" s="26"/>
      <c r="AH107" s="26"/>
      <c r="AI107" s="26"/>
      <c r="AJ107" s="26"/>
      <c r="AK107" s="26"/>
    </row>
    <row r="108" spans="1:37" s="10" customFormat="1" ht="25" customHeight="1" x14ac:dyDescent="0.25">
      <c r="A108" s="11">
        <v>105</v>
      </c>
      <c r="B108" s="12" t="str">
        <f t="shared" si="12"/>
        <v>000-000</v>
      </c>
      <c r="C108" s="12"/>
      <c r="D108" s="12"/>
      <c r="E108" s="12"/>
      <c r="F108" s="12"/>
      <c r="G108" s="16"/>
      <c r="H108" s="16"/>
      <c r="I108" s="15"/>
      <c r="J108" s="16"/>
      <c r="K108" s="16"/>
      <c r="L108" s="17"/>
      <c r="M108" s="18"/>
      <c r="N108" s="18"/>
      <c r="O108" s="20"/>
      <c r="P108" s="21"/>
      <c r="Q108" s="21"/>
      <c r="R108" s="22"/>
      <c r="S108" s="21"/>
      <c r="T108" s="21"/>
      <c r="U108" s="22"/>
      <c r="V108" s="23"/>
      <c r="W108" s="23"/>
      <c r="X108" s="24"/>
      <c r="Y108" s="25">
        <f t="shared" si="10"/>
        <v>0</v>
      </c>
      <c r="Z108" s="25">
        <f t="shared" si="11"/>
        <v>0</v>
      </c>
      <c r="AA108" s="26"/>
      <c r="AB108" s="26"/>
      <c r="AC108" s="26"/>
      <c r="AD108" s="26"/>
      <c r="AE108" s="27"/>
      <c r="AF108" s="26"/>
      <c r="AG108" s="26"/>
      <c r="AH108" s="26"/>
      <c r="AI108" s="26"/>
      <c r="AJ108" s="26"/>
      <c r="AK108" s="26"/>
    </row>
    <row r="109" spans="1:37" s="10" customFormat="1" ht="25" customHeight="1" x14ac:dyDescent="0.25">
      <c r="A109" s="11">
        <v>106</v>
      </c>
      <c r="B109" s="12" t="str">
        <f t="shared" si="12"/>
        <v>000-000</v>
      </c>
      <c r="C109" s="12"/>
      <c r="D109" s="12"/>
      <c r="E109" s="12"/>
      <c r="F109" s="12"/>
      <c r="G109" s="16"/>
      <c r="H109" s="16"/>
      <c r="I109" s="15"/>
      <c r="J109" s="16"/>
      <c r="K109" s="16"/>
      <c r="L109" s="17"/>
      <c r="M109" s="18"/>
      <c r="N109" s="18"/>
      <c r="O109" s="20"/>
      <c r="P109" s="21"/>
      <c r="Q109" s="21"/>
      <c r="R109" s="22"/>
      <c r="S109" s="21"/>
      <c r="T109" s="21"/>
      <c r="U109" s="22"/>
      <c r="V109" s="23"/>
      <c r="W109" s="23"/>
      <c r="X109" s="24"/>
      <c r="Y109" s="25">
        <f t="shared" si="10"/>
        <v>0</v>
      </c>
      <c r="Z109" s="25">
        <f t="shared" si="11"/>
        <v>0</v>
      </c>
      <c r="AA109" s="26"/>
      <c r="AB109" s="26"/>
      <c r="AC109" s="26"/>
      <c r="AD109" s="26"/>
      <c r="AE109" s="27"/>
      <c r="AF109" s="26"/>
      <c r="AG109" s="26"/>
      <c r="AH109" s="26"/>
      <c r="AI109" s="26"/>
      <c r="AJ109" s="26"/>
      <c r="AK109" s="26"/>
    </row>
    <row r="110" spans="1:37" s="10" customFormat="1" ht="25" customHeight="1" x14ac:dyDescent="0.25">
      <c r="A110" s="11">
        <v>107</v>
      </c>
      <c r="B110" s="12" t="str">
        <f t="shared" si="12"/>
        <v>000-000</v>
      </c>
      <c r="C110" s="12"/>
      <c r="D110" s="12"/>
      <c r="E110" s="12"/>
      <c r="F110" s="12"/>
      <c r="G110" s="16"/>
      <c r="H110" s="16"/>
      <c r="I110" s="15"/>
      <c r="J110" s="16"/>
      <c r="K110" s="16"/>
      <c r="L110" s="17"/>
      <c r="M110" s="18"/>
      <c r="N110" s="18"/>
      <c r="O110" s="20"/>
      <c r="P110" s="21"/>
      <c r="Q110" s="21"/>
      <c r="R110" s="22"/>
      <c r="S110" s="21"/>
      <c r="T110" s="21"/>
      <c r="U110" s="22"/>
      <c r="V110" s="23"/>
      <c r="W110" s="23"/>
      <c r="X110" s="24"/>
      <c r="Y110" s="25">
        <f t="shared" si="10"/>
        <v>0</v>
      </c>
      <c r="Z110" s="25">
        <f t="shared" si="11"/>
        <v>0</v>
      </c>
      <c r="AA110" s="26"/>
      <c r="AB110" s="26"/>
      <c r="AC110" s="26"/>
      <c r="AD110" s="26"/>
      <c r="AE110" s="27"/>
      <c r="AF110" s="26"/>
      <c r="AG110" s="26"/>
      <c r="AH110" s="26"/>
      <c r="AI110" s="26"/>
      <c r="AJ110" s="26"/>
      <c r="AK110" s="26"/>
    </row>
    <row r="111" spans="1:37" s="10" customFormat="1" ht="25" customHeight="1" x14ac:dyDescent="0.25">
      <c r="A111" s="11">
        <v>108</v>
      </c>
      <c r="B111" s="12" t="str">
        <f t="shared" si="12"/>
        <v>000-000</v>
      </c>
      <c r="C111" s="12"/>
      <c r="D111" s="12"/>
      <c r="E111" s="12"/>
      <c r="F111" s="12"/>
      <c r="G111" s="16"/>
      <c r="H111" s="16"/>
      <c r="I111" s="15"/>
      <c r="J111" s="16"/>
      <c r="K111" s="16"/>
      <c r="L111" s="17"/>
      <c r="M111" s="18"/>
      <c r="N111" s="18"/>
      <c r="O111" s="20"/>
      <c r="P111" s="21"/>
      <c r="Q111" s="21"/>
      <c r="R111" s="22"/>
      <c r="S111" s="21"/>
      <c r="T111" s="21"/>
      <c r="U111" s="22"/>
      <c r="V111" s="23"/>
      <c r="W111" s="23"/>
      <c r="X111" s="24"/>
      <c r="Y111" s="25">
        <f t="shared" si="10"/>
        <v>0</v>
      </c>
      <c r="Z111" s="25">
        <f t="shared" si="11"/>
        <v>0</v>
      </c>
      <c r="AA111" s="26"/>
      <c r="AB111" s="26"/>
      <c r="AC111" s="26"/>
      <c r="AD111" s="26"/>
      <c r="AE111" s="27"/>
      <c r="AF111" s="26"/>
      <c r="AG111" s="26"/>
      <c r="AH111" s="26"/>
      <c r="AI111" s="26"/>
      <c r="AJ111" s="26"/>
      <c r="AK111" s="26"/>
    </row>
    <row r="112" spans="1:37" s="10" customFormat="1" ht="25" customHeight="1" x14ac:dyDescent="0.25">
      <c r="A112" s="11">
        <v>109</v>
      </c>
      <c r="B112" s="12" t="str">
        <f t="shared" si="12"/>
        <v>000-000</v>
      </c>
      <c r="C112" s="12"/>
      <c r="D112" s="12"/>
      <c r="E112" s="12"/>
      <c r="F112" s="12"/>
      <c r="G112" s="16"/>
      <c r="H112" s="16"/>
      <c r="I112" s="15"/>
      <c r="J112" s="16"/>
      <c r="K112" s="16"/>
      <c r="L112" s="17"/>
      <c r="M112" s="18"/>
      <c r="N112" s="18"/>
      <c r="O112" s="20"/>
      <c r="P112" s="21"/>
      <c r="Q112" s="21"/>
      <c r="R112" s="22"/>
      <c r="S112" s="21"/>
      <c r="T112" s="21"/>
      <c r="U112" s="22"/>
      <c r="V112" s="23"/>
      <c r="W112" s="23"/>
      <c r="X112" s="24"/>
      <c r="Y112" s="25">
        <f t="shared" si="10"/>
        <v>0</v>
      </c>
      <c r="Z112" s="25">
        <f t="shared" si="11"/>
        <v>0</v>
      </c>
      <c r="AA112" s="26"/>
      <c r="AB112" s="26"/>
      <c r="AC112" s="26"/>
      <c r="AD112" s="26"/>
      <c r="AE112" s="27"/>
      <c r="AF112" s="26"/>
      <c r="AG112" s="26"/>
      <c r="AH112" s="26"/>
      <c r="AI112" s="26"/>
      <c r="AJ112" s="26"/>
      <c r="AK112" s="26"/>
    </row>
    <row r="113" spans="1:37" s="10" customFormat="1" ht="25" customHeight="1" x14ac:dyDescent="0.25">
      <c r="A113" s="11">
        <v>110</v>
      </c>
      <c r="B113" s="12" t="str">
        <f t="shared" si="12"/>
        <v>000-000</v>
      </c>
      <c r="C113" s="12"/>
      <c r="D113" s="12"/>
      <c r="E113" s="12"/>
      <c r="F113" s="12"/>
      <c r="G113" s="16"/>
      <c r="H113" s="16"/>
      <c r="I113" s="15"/>
      <c r="J113" s="16"/>
      <c r="K113" s="16"/>
      <c r="L113" s="17"/>
      <c r="M113" s="18"/>
      <c r="N113" s="18"/>
      <c r="O113" s="20"/>
      <c r="P113" s="21"/>
      <c r="Q113" s="21"/>
      <c r="R113" s="22"/>
      <c r="S113" s="21"/>
      <c r="T113" s="21"/>
      <c r="U113" s="22"/>
      <c r="V113" s="23"/>
      <c r="W113" s="23"/>
      <c r="X113" s="24"/>
      <c r="Y113" s="25">
        <f t="shared" si="10"/>
        <v>0</v>
      </c>
      <c r="Z113" s="25">
        <f t="shared" si="11"/>
        <v>0</v>
      </c>
      <c r="AA113" s="26"/>
      <c r="AB113" s="26"/>
      <c r="AC113" s="26"/>
      <c r="AD113" s="26"/>
      <c r="AE113" s="27"/>
      <c r="AF113" s="26"/>
      <c r="AG113" s="26"/>
      <c r="AH113" s="26"/>
      <c r="AI113" s="26"/>
      <c r="AJ113" s="26"/>
      <c r="AK113" s="26"/>
    </row>
    <row r="114" spans="1:37" s="10" customFormat="1" ht="25" customHeight="1" x14ac:dyDescent="0.25">
      <c r="A114" s="11">
        <v>111</v>
      </c>
      <c r="B114" s="12" t="str">
        <f t="shared" si="12"/>
        <v>000-000</v>
      </c>
      <c r="C114" s="12"/>
      <c r="D114" s="12"/>
      <c r="E114" s="12"/>
      <c r="F114" s="12"/>
      <c r="G114" s="16"/>
      <c r="H114" s="16"/>
      <c r="I114" s="15"/>
      <c r="J114" s="16"/>
      <c r="K114" s="16"/>
      <c r="L114" s="17"/>
      <c r="M114" s="18"/>
      <c r="N114" s="18"/>
      <c r="O114" s="20"/>
      <c r="P114" s="21"/>
      <c r="Q114" s="21"/>
      <c r="R114" s="22"/>
      <c r="S114" s="21"/>
      <c r="T114" s="21"/>
      <c r="U114" s="22"/>
      <c r="V114" s="23"/>
      <c r="W114" s="23"/>
      <c r="X114" s="24"/>
      <c r="Y114" s="25">
        <f t="shared" si="10"/>
        <v>0</v>
      </c>
      <c r="Z114" s="25">
        <f t="shared" si="11"/>
        <v>0</v>
      </c>
      <c r="AA114" s="26"/>
      <c r="AB114" s="26"/>
      <c r="AC114" s="26"/>
      <c r="AD114" s="26"/>
      <c r="AE114" s="27"/>
      <c r="AF114" s="26"/>
      <c r="AG114" s="26"/>
      <c r="AH114" s="26"/>
      <c r="AI114" s="26"/>
      <c r="AJ114" s="26"/>
      <c r="AK114" s="26"/>
    </row>
    <row r="115" spans="1:37" s="10" customFormat="1" ht="25" customHeight="1" x14ac:dyDescent="0.25">
      <c r="A115" s="11">
        <v>112</v>
      </c>
      <c r="B115" s="12" t="str">
        <f t="shared" si="12"/>
        <v>000-000</v>
      </c>
      <c r="C115" s="12"/>
      <c r="D115" s="12"/>
      <c r="E115" s="12"/>
      <c r="F115" s="12"/>
      <c r="G115" s="16"/>
      <c r="H115" s="16"/>
      <c r="I115" s="15"/>
      <c r="J115" s="16"/>
      <c r="K115" s="16"/>
      <c r="L115" s="17"/>
      <c r="M115" s="18"/>
      <c r="N115" s="18"/>
      <c r="O115" s="20"/>
      <c r="P115" s="21"/>
      <c r="Q115" s="21"/>
      <c r="R115" s="22"/>
      <c r="S115" s="21"/>
      <c r="T115" s="21"/>
      <c r="U115" s="22"/>
      <c r="V115" s="23"/>
      <c r="W115" s="23"/>
      <c r="X115" s="24"/>
      <c r="Y115" s="25">
        <f t="shared" si="10"/>
        <v>0</v>
      </c>
      <c r="Z115" s="25">
        <f t="shared" si="11"/>
        <v>0</v>
      </c>
      <c r="AA115" s="26"/>
      <c r="AB115" s="26"/>
      <c r="AC115" s="26"/>
      <c r="AD115" s="26"/>
      <c r="AE115" s="27"/>
      <c r="AF115" s="26"/>
      <c r="AG115" s="26"/>
      <c r="AH115" s="26"/>
      <c r="AI115" s="26"/>
      <c r="AJ115" s="26"/>
      <c r="AK115" s="26"/>
    </row>
    <row r="116" spans="1:37" s="10" customFormat="1" ht="25" customHeight="1" x14ac:dyDescent="0.25">
      <c r="A116" s="11">
        <v>113</v>
      </c>
      <c r="B116" s="12" t="str">
        <f t="shared" si="12"/>
        <v>000-000</v>
      </c>
      <c r="C116" s="12"/>
      <c r="D116" s="12"/>
      <c r="E116" s="12"/>
      <c r="F116" s="12"/>
      <c r="G116" s="16"/>
      <c r="H116" s="16"/>
      <c r="I116" s="15"/>
      <c r="J116" s="16"/>
      <c r="K116" s="16"/>
      <c r="L116" s="17"/>
      <c r="M116" s="18"/>
      <c r="N116" s="19"/>
      <c r="O116" s="20"/>
      <c r="P116" s="21"/>
      <c r="Q116" s="21"/>
      <c r="R116" s="22"/>
      <c r="S116" s="21"/>
      <c r="T116" s="21"/>
      <c r="U116" s="22"/>
      <c r="V116" s="23"/>
      <c r="W116" s="23"/>
      <c r="X116" s="24"/>
      <c r="Y116" s="25">
        <f t="shared" si="10"/>
        <v>0</v>
      </c>
      <c r="Z116" s="25">
        <f t="shared" si="11"/>
        <v>0</v>
      </c>
      <c r="AA116" s="26"/>
      <c r="AB116" s="26"/>
      <c r="AC116" s="26"/>
      <c r="AD116" s="26"/>
      <c r="AE116" s="27"/>
      <c r="AF116" s="26"/>
      <c r="AG116" s="26"/>
      <c r="AH116" s="26"/>
      <c r="AI116" s="26"/>
      <c r="AJ116" s="26"/>
      <c r="AK116" s="26"/>
    </row>
    <row r="117" spans="1:37" s="10" customFormat="1" ht="25" customHeight="1" x14ac:dyDescent="0.25">
      <c r="A117" s="11">
        <v>114</v>
      </c>
      <c r="B117" s="12" t="str">
        <f t="shared" si="12"/>
        <v>000-000</v>
      </c>
      <c r="C117" s="12"/>
      <c r="D117" s="12"/>
      <c r="E117" s="12"/>
      <c r="F117" s="12"/>
      <c r="G117" s="16"/>
      <c r="H117" s="16"/>
      <c r="I117" s="15"/>
      <c r="J117" s="16"/>
      <c r="K117" s="16"/>
      <c r="L117" s="17"/>
      <c r="M117" s="18"/>
      <c r="N117" s="19"/>
      <c r="O117" s="20"/>
      <c r="P117" s="21"/>
      <c r="Q117" s="21"/>
      <c r="R117" s="22"/>
      <c r="S117" s="21"/>
      <c r="T117" s="21"/>
      <c r="U117" s="22"/>
      <c r="V117" s="23"/>
      <c r="W117" s="23"/>
      <c r="X117" s="24"/>
      <c r="Y117" s="25">
        <f t="shared" si="10"/>
        <v>0</v>
      </c>
      <c r="Z117" s="25">
        <f t="shared" si="11"/>
        <v>0</v>
      </c>
      <c r="AA117" s="26"/>
      <c r="AB117" s="26"/>
      <c r="AC117" s="26"/>
      <c r="AD117" s="26"/>
      <c r="AE117" s="27"/>
      <c r="AF117" s="26"/>
      <c r="AG117" s="26"/>
      <c r="AH117" s="26"/>
      <c r="AI117" s="26"/>
      <c r="AJ117" s="26"/>
      <c r="AK117" s="26"/>
    </row>
    <row r="118" spans="1:37" s="10" customFormat="1" ht="25" customHeight="1" x14ac:dyDescent="0.25">
      <c r="A118" s="11">
        <v>115</v>
      </c>
      <c r="B118" s="12" t="str">
        <f t="shared" si="12"/>
        <v>000-000</v>
      </c>
      <c r="C118" s="12"/>
      <c r="D118" s="12"/>
      <c r="E118" s="12"/>
      <c r="F118" s="12"/>
      <c r="G118" s="16"/>
      <c r="H118" s="16"/>
      <c r="I118" s="15"/>
      <c r="J118" s="16"/>
      <c r="K118" s="16"/>
      <c r="L118" s="17"/>
      <c r="M118" s="18"/>
      <c r="N118" s="18"/>
      <c r="O118" s="20"/>
      <c r="P118" s="21"/>
      <c r="Q118" s="21"/>
      <c r="R118" s="22"/>
      <c r="S118" s="21"/>
      <c r="T118" s="21"/>
      <c r="U118" s="22"/>
      <c r="V118" s="23"/>
      <c r="W118" s="23"/>
      <c r="X118" s="24"/>
      <c r="Y118" s="25">
        <f t="shared" si="10"/>
        <v>0</v>
      </c>
      <c r="Z118" s="25">
        <f t="shared" si="11"/>
        <v>0</v>
      </c>
      <c r="AA118" s="26"/>
      <c r="AB118" s="26"/>
      <c r="AC118" s="26"/>
      <c r="AD118" s="26"/>
      <c r="AE118" s="27"/>
      <c r="AF118" s="26"/>
      <c r="AG118" s="26"/>
      <c r="AH118" s="26"/>
      <c r="AI118" s="26"/>
      <c r="AJ118" s="26"/>
      <c r="AK118" s="26"/>
    </row>
    <row r="119" spans="1:37" s="10" customFormat="1" ht="25" customHeight="1" x14ac:dyDescent="0.25">
      <c r="A119" s="11">
        <v>116</v>
      </c>
      <c r="B119" s="12" t="str">
        <f t="shared" si="12"/>
        <v>000-000</v>
      </c>
      <c r="C119" s="12"/>
      <c r="D119" s="12"/>
      <c r="E119" s="12"/>
      <c r="F119" s="12"/>
      <c r="G119" s="16"/>
      <c r="H119" s="16"/>
      <c r="I119" s="15"/>
      <c r="J119" s="16"/>
      <c r="K119" s="16"/>
      <c r="L119" s="17"/>
      <c r="M119" s="18"/>
      <c r="N119" s="18"/>
      <c r="O119" s="20"/>
      <c r="P119" s="21"/>
      <c r="Q119" s="21"/>
      <c r="R119" s="22"/>
      <c r="S119" s="21"/>
      <c r="T119" s="21"/>
      <c r="U119" s="22"/>
      <c r="V119" s="23"/>
      <c r="W119" s="23"/>
      <c r="X119" s="24"/>
      <c r="Y119" s="25">
        <f t="shared" si="10"/>
        <v>0</v>
      </c>
      <c r="Z119" s="25">
        <f t="shared" si="11"/>
        <v>0</v>
      </c>
      <c r="AA119" s="26"/>
      <c r="AB119" s="26"/>
      <c r="AC119" s="26"/>
      <c r="AD119" s="26"/>
      <c r="AE119" s="27"/>
      <c r="AF119" s="26"/>
      <c r="AG119" s="26"/>
      <c r="AH119" s="26"/>
      <c r="AI119" s="26"/>
      <c r="AJ119" s="26"/>
      <c r="AK119" s="26"/>
    </row>
    <row r="120" spans="1:37" s="10" customFormat="1" ht="25" customHeight="1" x14ac:dyDescent="0.25">
      <c r="A120" s="11">
        <v>117</v>
      </c>
      <c r="B120" s="12" t="str">
        <f t="shared" si="12"/>
        <v>000-000</v>
      </c>
      <c r="C120" s="12"/>
      <c r="D120" s="12"/>
      <c r="E120" s="12"/>
      <c r="F120" s="12"/>
      <c r="G120" s="16"/>
      <c r="H120" s="16"/>
      <c r="I120" s="15"/>
      <c r="J120" s="16"/>
      <c r="K120" s="16"/>
      <c r="L120" s="17"/>
      <c r="M120" s="18"/>
      <c r="N120" s="18"/>
      <c r="O120" s="20"/>
      <c r="P120" s="21"/>
      <c r="Q120" s="21"/>
      <c r="R120" s="22"/>
      <c r="S120" s="21"/>
      <c r="T120" s="21"/>
      <c r="U120" s="22"/>
      <c r="V120" s="23"/>
      <c r="W120" s="23"/>
      <c r="X120" s="24"/>
      <c r="Y120" s="25">
        <f t="shared" si="10"/>
        <v>0</v>
      </c>
      <c r="Z120" s="25">
        <f t="shared" si="11"/>
        <v>0</v>
      </c>
      <c r="AA120" s="26"/>
      <c r="AB120" s="26"/>
      <c r="AC120" s="26"/>
      <c r="AD120" s="26"/>
      <c r="AE120" s="27"/>
      <c r="AF120" s="26"/>
      <c r="AG120" s="26"/>
      <c r="AH120" s="26"/>
      <c r="AI120" s="26"/>
      <c r="AJ120" s="26"/>
      <c r="AK120" s="26"/>
    </row>
    <row r="121" spans="1:37" s="10" customFormat="1" ht="25" customHeight="1" x14ac:dyDescent="0.25">
      <c r="A121" s="11">
        <v>118</v>
      </c>
      <c r="B121" s="12" t="str">
        <f t="shared" si="12"/>
        <v>000-000</v>
      </c>
      <c r="C121" s="12"/>
      <c r="D121" s="12"/>
      <c r="E121" s="12"/>
      <c r="F121" s="12"/>
      <c r="G121" s="16"/>
      <c r="H121" s="16"/>
      <c r="I121" s="15"/>
      <c r="J121" s="16"/>
      <c r="K121" s="16"/>
      <c r="L121" s="17"/>
      <c r="M121" s="18"/>
      <c r="N121" s="18"/>
      <c r="O121" s="20"/>
      <c r="P121" s="21"/>
      <c r="Q121" s="21"/>
      <c r="R121" s="22"/>
      <c r="S121" s="21"/>
      <c r="T121" s="21"/>
      <c r="U121" s="22"/>
      <c r="V121" s="23"/>
      <c r="W121" s="23"/>
      <c r="X121" s="24"/>
      <c r="Y121" s="25">
        <f t="shared" si="10"/>
        <v>0</v>
      </c>
      <c r="Z121" s="25">
        <f t="shared" si="11"/>
        <v>0</v>
      </c>
      <c r="AA121" s="26"/>
      <c r="AB121" s="26"/>
      <c r="AC121" s="26"/>
      <c r="AD121" s="26"/>
      <c r="AE121" s="27"/>
      <c r="AF121" s="26"/>
      <c r="AG121" s="26"/>
      <c r="AH121" s="26"/>
      <c r="AI121" s="26"/>
      <c r="AJ121" s="26"/>
      <c r="AK121" s="26"/>
    </row>
    <row r="122" spans="1:37" s="10" customFormat="1" ht="25" customHeight="1" x14ac:dyDescent="0.25">
      <c r="A122" s="11">
        <v>119</v>
      </c>
      <c r="B122" s="12" t="str">
        <f t="shared" si="12"/>
        <v>000-000</v>
      </c>
      <c r="C122" s="12"/>
      <c r="D122" s="12"/>
      <c r="E122" s="12"/>
      <c r="F122" s="12"/>
      <c r="G122" s="16"/>
      <c r="H122" s="16"/>
      <c r="I122" s="15"/>
      <c r="J122" s="16"/>
      <c r="K122" s="16"/>
      <c r="L122" s="17"/>
      <c r="M122" s="18"/>
      <c r="N122" s="18"/>
      <c r="O122" s="20"/>
      <c r="P122" s="21"/>
      <c r="Q122" s="21"/>
      <c r="R122" s="22"/>
      <c r="S122" s="21"/>
      <c r="T122" s="21"/>
      <c r="U122" s="22"/>
      <c r="V122" s="23"/>
      <c r="W122" s="23"/>
      <c r="X122" s="24"/>
      <c r="Y122" s="25">
        <f t="shared" si="10"/>
        <v>0</v>
      </c>
      <c r="Z122" s="25">
        <f t="shared" si="11"/>
        <v>0</v>
      </c>
      <c r="AA122" s="26"/>
      <c r="AB122" s="26"/>
      <c r="AC122" s="26"/>
      <c r="AD122" s="26"/>
      <c r="AE122" s="27"/>
      <c r="AF122" s="26"/>
      <c r="AG122" s="26"/>
      <c r="AH122" s="26"/>
      <c r="AI122" s="26"/>
      <c r="AJ122" s="26"/>
      <c r="AK122" s="26"/>
    </row>
    <row r="123" spans="1:37" s="10" customFormat="1" ht="25" customHeight="1" x14ac:dyDescent="0.25">
      <c r="A123" s="11">
        <v>120</v>
      </c>
      <c r="B123" s="12" t="str">
        <f t="shared" si="12"/>
        <v>000-000</v>
      </c>
      <c r="C123" s="12"/>
      <c r="D123" s="12"/>
      <c r="E123" s="12"/>
      <c r="F123" s="12"/>
      <c r="G123" s="16"/>
      <c r="H123" s="16"/>
      <c r="I123" s="15"/>
      <c r="J123" s="16"/>
      <c r="K123" s="16"/>
      <c r="L123" s="17"/>
      <c r="M123" s="18"/>
      <c r="N123" s="18"/>
      <c r="O123" s="20"/>
      <c r="P123" s="21"/>
      <c r="Q123" s="21"/>
      <c r="R123" s="22"/>
      <c r="S123" s="21"/>
      <c r="T123" s="21"/>
      <c r="U123" s="22"/>
      <c r="V123" s="23"/>
      <c r="W123" s="23"/>
      <c r="X123" s="24"/>
      <c r="Y123" s="25">
        <f t="shared" si="10"/>
        <v>0</v>
      </c>
      <c r="Z123" s="25">
        <f t="shared" si="11"/>
        <v>0</v>
      </c>
      <c r="AA123" s="26"/>
      <c r="AB123" s="26"/>
      <c r="AC123" s="26"/>
      <c r="AD123" s="26"/>
      <c r="AE123" s="27"/>
      <c r="AF123" s="26"/>
      <c r="AG123" s="26"/>
      <c r="AH123" s="26"/>
      <c r="AI123" s="26"/>
      <c r="AJ123" s="26"/>
      <c r="AK123" s="26"/>
    </row>
    <row r="124" spans="1:37" s="10" customFormat="1" ht="25" customHeight="1" x14ac:dyDescent="0.25">
      <c r="A124" s="11">
        <v>121</v>
      </c>
      <c r="B124" s="12" t="str">
        <f t="shared" si="12"/>
        <v>000-000</v>
      </c>
      <c r="C124" s="12"/>
      <c r="D124" s="12"/>
      <c r="E124" s="12"/>
      <c r="F124" s="12"/>
      <c r="G124" s="16"/>
      <c r="H124" s="16"/>
      <c r="I124" s="15"/>
      <c r="J124" s="16"/>
      <c r="K124" s="16"/>
      <c r="L124" s="17"/>
      <c r="M124" s="18"/>
      <c r="N124" s="18"/>
      <c r="O124" s="20"/>
      <c r="P124" s="21"/>
      <c r="Q124" s="21"/>
      <c r="R124" s="22"/>
      <c r="S124" s="21"/>
      <c r="T124" s="21"/>
      <c r="U124" s="22"/>
      <c r="V124" s="23"/>
      <c r="W124" s="23"/>
      <c r="X124" s="24"/>
      <c r="Y124" s="25">
        <f t="shared" si="10"/>
        <v>0</v>
      </c>
      <c r="Z124" s="25">
        <f t="shared" si="11"/>
        <v>0</v>
      </c>
      <c r="AA124" s="26"/>
      <c r="AB124" s="26"/>
      <c r="AC124" s="26"/>
      <c r="AD124" s="26"/>
      <c r="AE124" s="27"/>
      <c r="AF124" s="26"/>
      <c r="AG124" s="26"/>
      <c r="AH124" s="26"/>
      <c r="AI124" s="26"/>
      <c r="AJ124" s="26"/>
      <c r="AK124" s="26"/>
    </row>
    <row r="125" spans="1:37" s="10" customFormat="1" ht="25" customHeight="1" x14ac:dyDescent="0.25">
      <c r="A125" s="11">
        <v>122</v>
      </c>
      <c r="B125" s="12" t="str">
        <f t="shared" si="12"/>
        <v>000-000</v>
      </c>
      <c r="C125" s="12"/>
      <c r="D125" s="12"/>
      <c r="E125" s="12"/>
      <c r="F125" s="12"/>
      <c r="G125" s="16"/>
      <c r="H125" s="16"/>
      <c r="I125" s="15"/>
      <c r="J125" s="16"/>
      <c r="K125" s="16"/>
      <c r="L125" s="17"/>
      <c r="M125" s="18"/>
      <c r="N125" s="18"/>
      <c r="O125" s="20"/>
      <c r="P125" s="21"/>
      <c r="Q125" s="21"/>
      <c r="R125" s="22"/>
      <c r="S125" s="21"/>
      <c r="T125" s="21"/>
      <c r="U125" s="22"/>
      <c r="V125" s="23"/>
      <c r="W125" s="23"/>
      <c r="X125" s="24"/>
      <c r="Y125" s="25">
        <f t="shared" si="10"/>
        <v>0</v>
      </c>
      <c r="Z125" s="25">
        <f t="shared" si="11"/>
        <v>0</v>
      </c>
      <c r="AA125" s="26"/>
      <c r="AB125" s="26"/>
      <c r="AC125" s="26"/>
      <c r="AD125" s="26"/>
      <c r="AE125" s="27"/>
      <c r="AF125" s="26"/>
      <c r="AG125" s="26"/>
      <c r="AH125" s="26"/>
      <c r="AI125" s="26"/>
      <c r="AJ125" s="26"/>
      <c r="AK125" s="26"/>
    </row>
    <row r="126" spans="1:37" s="10" customFormat="1" ht="25" customHeight="1" x14ac:dyDescent="0.25">
      <c r="A126" s="11">
        <v>123</v>
      </c>
      <c r="B126" s="12" t="str">
        <f t="shared" si="12"/>
        <v>000-000</v>
      </c>
      <c r="C126" s="12"/>
      <c r="D126" s="12"/>
      <c r="E126" s="12"/>
      <c r="F126" s="12"/>
      <c r="G126" s="16"/>
      <c r="H126" s="16"/>
      <c r="I126" s="15"/>
      <c r="J126" s="16"/>
      <c r="K126" s="16"/>
      <c r="L126" s="17"/>
      <c r="M126" s="18"/>
      <c r="N126" s="18"/>
      <c r="O126" s="20"/>
      <c r="P126" s="21"/>
      <c r="Q126" s="21"/>
      <c r="R126" s="22"/>
      <c r="S126" s="21"/>
      <c r="T126" s="21"/>
      <c r="U126" s="22"/>
      <c r="V126" s="23"/>
      <c r="W126" s="23"/>
      <c r="X126" s="24"/>
      <c r="Y126" s="25">
        <f t="shared" si="10"/>
        <v>0</v>
      </c>
      <c r="Z126" s="25">
        <f t="shared" si="11"/>
        <v>0</v>
      </c>
      <c r="AA126" s="26"/>
      <c r="AB126" s="26"/>
      <c r="AC126" s="26"/>
      <c r="AD126" s="26"/>
      <c r="AE126" s="27"/>
      <c r="AF126" s="26"/>
      <c r="AG126" s="26"/>
      <c r="AH126" s="26"/>
      <c r="AI126" s="26"/>
      <c r="AJ126" s="26"/>
      <c r="AK126" s="26"/>
    </row>
    <row r="127" spans="1:37" s="10" customFormat="1" ht="25" customHeight="1" x14ac:dyDescent="0.25">
      <c r="A127" s="11">
        <v>124</v>
      </c>
      <c r="B127" s="12" t="str">
        <f t="shared" si="12"/>
        <v>000-000</v>
      </c>
      <c r="C127" s="12"/>
      <c r="D127" s="12"/>
      <c r="E127" s="12"/>
      <c r="F127" s="12"/>
      <c r="G127" s="16"/>
      <c r="H127" s="16"/>
      <c r="I127" s="15"/>
      <c r="J127" s="16"/>
      <c r="K127" s="16"/>
      <c r="L127" s="17"/>
      <c r="M127" s="18"/>
      <c r="N127" s="19"/>
      <c r="O127" s="20"/>
      <c r="P127" s="21"/>
      <c r="Q127" s="21"/>
      <c r="R127" s="22"/>
      <c r="S127" s="21"/>
      <c r="T127" s="21"/>
      <c r="U127" s="22"/>
      <c r="V127" s="23"/>
      <c r="W127" s="23"/>
      <c r="X127" s="24"/>
      <c r="Y127" s="25">
        <f t="shared" si="10"/>
        <v>0</v>
      </c>
      <c r="Z127" s="25">
        <f t="shared" si="11"/>
        <v>0</v>
      </c>
      <c r="AA127" s="26"/>
      <c r="AB127" s="26"/>
      <c r="AC127" s="26"/>
      <c r="AD127" s="26"/>
      <c r="AE127" s="27"/>
      <c r="AF127" s="26"/>
      <c r="AG127" s="26"/>
      <c r="AH127" s="26"/>
      <c r="AI127" s="26"/>
      <c r="AJ127" s="26"/>
      <c r="AK127" s="26"/>
    </row>
    <row r="128" spans="1:37" s="10" customFormat="1" ht="25" customHeight="1" x14ac:dyDescent="0.25">
      <c r="A128" s="11">
        <v>125</v>
      </c>
      <c r="B128" s="12" t="str">
        <f t="shared" si="12"/>
        <v>000-000</v>
      </c>
      <c r="C128" s="12"/>
      <c r="D128" s="12"/>
      <c r="E128" s="12"/>
      <c r="F128" s="12"/>
      <c r="G128" s="16"/>
      <c r="H128" s="16"/>
      <c r="I128" s="15"/>
      <c r="J128" s="16"/>
      <c r="K128" s="16"/>
      <c r="L128" s="17"/>
      <c r="M128" s="18"/>
      <c r="N128" s="19"/>
      <c r="O128" s="20"/>
      <c r="P128" s="21"/>
      <c r="Q128" s="21"/>
      <c r="R128" s="22"/>
      <c r="S128" s="21"/>
      <c r="T128" s="21"/>
      <c r="U128" s="22"/>
      <c r="V128" s="23"/>
      <c r="W128" s="23"/>
      <c r="X128" s="24"/>
      <c r="Y128" s="25">
        <f t="shared" si="10"/>
        <v>0</v>
      </c>
      <c r="Z128" s="25">
        <f t="shared" si="11"/>
        <v>0</v>
      </c>
      <c r="AA128" s="26"/>
      <c r="AB128" s="26"/>
      <c r="AC128" s="26"/>
      <c r="AD128" s="26"/>
      <c r="AE128" s="27"/>
      <c r="AF128" s="26"/>
      <c r="AG128" s="26"/>
      <c r="AH128" s="26"/>
      <c r="AI128" s="26"/>
      <c r="AJ128" s="26"/>
      <c r="AK128" s="26"/>
    </row>
    <row r="129" spans="1:37" s="10" customFormat="1" ht="25" customHeight="1" x14ac:dyDescent="0.25">
      <c r="A129" s="11">
        <v>126</v>
      </c>
      <c r="B129" s="12" t="str">
        <f t="shared" si="12"/>
        <v>000-000</v>
      </c>
      <c r="C129" s="12"/>
      <c r="D129" s="12"/>
      <c r="E129" s="12"/>
      <c r="F129" s="12"/>
      <c r="G129" s="16"/>
      <c r="H129" s="16"/>
      <c r="I129" s="15"/>
      <c r="J129" s="16"/>
      <c r="K129" s="16"/>
      <c r="L129" s="17"/>
      <c r="M129" s="18"/>
      <c r="N129" s="18"/>
      <c r="O129" s="20"/>
      <c r="P129" s="21"/>
      <c r="Q129" s="21"/>
      <c r="R129" s="22"/>
      <c r="S129" s="21"/>
      <c r="T129" s="21"/>
      <c r="U129" s="22"/>
      <c r="V129" s="23"/>
      <c r="W129" s="23"/>
      <c r="X129" s="24"/>
      <c r="Y129" s="25">
        <f t="shared" si="10"/>
        <v>0</v>
      </c>
      <c r="Z129" s="25">
        <f t="shared" si="11"/>
        <v>0</v>
      </c>
      <c r="AA129" s="26"/>
      <c r="AB129" s="26"/>
      <c r="AC129" s="26"/>
      <c r="AD129" s="26"/>
      <c r="AE129" s="27"/>
      <c r="AF129" s="26"/>
      <c r="AG129" s="26"/>
      <c r="AH129" s="26"/>
      <c r="AI129" s="26"/>
      <c r="AJ129" s="26"/>
      <c r="AK129" s="26"/>
    </row>
    <row r="130" spans="1:37" s="10" customFormat="1" ht="25" customHeight="1" x14ac:dyDescent="0.25">
      <c r="A130" s="11">
        <v>127</v>
      </c>
      <c r="B130" s="12" t="str">
        <f t="shared" si="12"/>
        <v>000-000</v>
      </c>
      <c r="C130" s="12"/>
      <c r="D130" s="12"/>
      <c r="E130" s="12"/>
      <c r="F130" s="12"/>
      <c r="G130" s="16"/>
      <c r="H130" s="16"/>
      <c r="I130" s="15"/>
      <c r="J130" s="16"/>
      <c r="K130" s="16"/>
      <c r="L130" s="17"/>
      <c r="M130" s="18"/>
      <c r="N130" s="18"/>
      <c r="O130" s="20"/>
      <c r="P130" s="21"/>
      <c r="Q130" s="21"/>
      <c r="R130" s="22"/>
      <c r="S130" s="21"/>
      <c r="T130" s="21"/>
      <c r="U130" s="22"/>
      <c r="V130" s="23"/>
      <c r="W130" s="23"/>
      <c r="X130" s="24"/>
      <c r="Y130" s="25">
        <f t="shared" si="10"/>
        <v>0</v>
      </c>
      <c r="Z130" s="25">
        <f t="shared" si="11"/>
        <v>0</v>
      </c>
      <c r="AA130" s="26"/>
      <c r="AB130" s="26"/>
      <c r="AC130" s="26"/>
      <c r="AD130" s="26"/>
      <c r="AE130" s="27"/>
      <c r="AF130" s="26"/>
      <c r="AG130" s="26"/>
      <c r="AH130" s="26"/>
      <c r="AI130" s="26"/>
      <c r="AJ130" s="26"/>
      <c r="AK130" s="26"/>
    </row>
    <row r="131" spans="1:37" s="10" customFormat="1" ht="25" customHeight="1" x14ac:dyDescent="0.25">
      <c r="A131" s="11">
        <v>128</v>
      </c>
      <c r="B131" s="12" t="str">
        <f t="shared" si="12"/>
        <v>000-000</v>
      </c>
      <c r="C131" s="12"/>
      <c r="D131" s="12"/>
      <c r="E131" s="12"/>
      <c r="F131" s="12"/>
      <c r="G131" s="16"/>
      <c r="H131" s="16"/>
      <c r="I131" s="15"/>
      <c r="J131" s="16"/>
      <c r="K131" s="16"/>
      <c r="L131" s="17"/>
      <c r="M131" s="18"/>
      <c r="N131" s="18"/>
      <c r="O131" s="20"/>
      <c r="P131" s="21"/>
      <c r="Q131" s="21"/>
      <c r="R131" s="22"/>
      <c r="S131" s="21"/>
      <c r="T131" s="21"/>
      <c r="U131" s="22"/>
      <c r="V131" s="23"/>
      <c r="W131" s="23"/>
      <c r="X131" s="24"/>
      <c r="Y131" s="25">
        <f t="shared" si="10"/>
        <v>0</v>
      </c>
      <c r="Z131" s="25">
        <f t="shared" si="11"/>
        <v>0</v>
      </c>
      <c r="AA131" s="26"/>
      <c r="AB131" s="26"/>
      <c r="AC131" s="26"/>
      <c r="AD131" s="26"/>
      <c r="AE131" s="27"/>
      <c r="AF131" s="26"/>
      <c r="AG131" s="26"/>
      <c r="AH131" s="26"/>
      <c r="AI131" s="26"/>
      <c r="AJ131" s="26"/>
      <c r="AK131" s="26"/>
    </row>
    <row r="132" spans="1:37" s="10" customFormat="1" ht="25" customHeight="1" x14ac:dyDescent="0.25">
      <c r="A132" s="11">
        <v>129</v>
      </c>
      <c r="B132" s="12" t="str">
        <f t="shared" ref="B132:B163" si="13">TEXT(C132,"000")&amp;"-"&amp;TEXT(E132,"000")</f>
        <v>000-000</v>
      </c>
      <c r="C132" s="12"/>
      <c r="D132" s="12"/>
      <c r="E132" s="12"/>
      <c r="F132" s="12"/>
      <c r="G132" s="16"/>
      <c r="H132" s="16"/>
      <c r="I132" s="15"/>
      <c r="J132" s="16"/>
      <c r="K132" s="16"/>
      <c r="L132" s="17"/>
      <c r="M132" s="18"/>
      <c r="N132" s="18"/>
      <c r="O132" s="20"/>
      <c r="P132" s="21"/>
      <c r="Q132" s="21"/>
      <c r="R132" s="22"/>
      <c r="S132" s="21"/>
      <c r="T132" s="21"/>
      <c r="U132" s="22"/>
      <c r="V132" s="23"/>
      <c r="W132" s="23"/>
      <c r="X132" s="24"/>
      <c r="Y132" s="25">
        <f t="shared" ref="Y132:Y195" si="14">ROUND(I132-U132-X132,2)</f>
        <v>0</v>
      </c>
      <c r="Z132" s="25">
        <f t="shared" ref="Z132:Z195" si="15">ROUND(L132+O132-R132,2)</f>
        <v>0</v>
      </c>
      <c r="AA132" s="26"/>
      <c r="AB132" s="26"/>
      <c r="AC132" s="26"/>
      <c r="AD132" s="26"/>
      <c r="AE132" s="27"/>
      <c r="AF132" s="26"/>
      <c r="AG132" s="26"/>
      <c r="AH132" s="26"/>
      <c r="AI132" s="26"/>
      <c r="AJ132" s="26"/>
      <c r="AK132" s="26"/>
    </row>
    <row r="133" spans="1:37" s="10" customFormat="1" ht="25" customHeight="1" x14ac:dyDescent="0.25">
      <c r="A133" s="11">
        <v>130</v>
      </c>
      <c r="B133" s="12" t="str">
        <f t="shared" si="13"/>
        <v>000-000</v>
      </c>
      <c r="C133" s="12"/>
      <c r="D133" s="12"/>
      <c r="E133" s="12"/>
      <c r="F133" s="12"/>
      <c r="G133" s="16"/>
      <c r="H133" s="16"/>
      <c r="I133" s="15"/>
      <c r="J133" s="16"/>
      <c r="K133" s="16"/>
      <c r="L133" s="17"/>
      <c r="M133" s="18"/>
      <c r="N133" s="18"/>
      <c r="O133" s="20"/>
      <c r="P133" s="21"/>
      <c r="Q133" s="21"/>
      <c r="R133" s="22"/>
      <c r="S133" s="21"/>
      <c r="T133" s="21"/>
      <c r="U133" s="22"/>
      <c r="V133" s="23"/>
      <c r="W133" s="23"/>
      <c r="X133" s="24"/>
      <c r="Y133" s="25">
        <f t="shared" si="14"/>
        <v>0</v>
      </c>
      <c r="Z133" s="25">
        <f t="shared" si="15"/>
        <v>0</v>
      </c>
      <c r="AA133" s="26"/>
      <c r="AB133" s="26"/>
      <c r="AC133" s="26"/>
      <c r="AD133" s="26"/>
      <c r="AE133" s="27"/>
      <c r="AF133" s="26"/>
      <c r="AG133" s="26"/>
      <c r="AH133" s="26"/>
      <c r="AI133" s="26"/>
      <c r="AJ133" s="26"/>
      <c r="AK133" s="26"/>
    </row>
    <row r="134" spans="1:37" s="10" customFormat="1" ht="25" customHeight="1" x14ac:dyDescent="0.25">
      <c r="A134" s="11">
        <v>131</v>
      </c>
      <c r="B134" s="12" t="str">
        <f t="shared" si="13"/>
        <v>000-000</v>
      </c>
      <c r="C134" s="12"/>
      <c r="D134" s="12"/>
      <c r="E134" s="12"/>
      <c r="F134" s="12"/>
      <c r="G134" s="16"/>
      <c r="H134" s="16"/>
      <c r="I134" s="15"/>
      <c r="J134" s="16"/>
      <c r="K134" s="16"/>
      <c r="L134" s="17"/>
      <c r="M134" s="18"/>
      <c r="N134" s="18"/>
      <c r="O134" s="20"/>
      <c r="P134" s="21"/>
      <c r="Q134" s="21"/>
      <c r="R134" s="22"/>
      <c r="S134" s="21"/>
      <c r="T134" s="21"/>
      <c r="U134" s="22"/>
      <c r="V134" s="23"/>
      <c r="W134" s="23"/>
      <c r="X134" s="24"/>
      <c r="Y134" s="25">
        <f t="shared" si="14"/>
        <v>0</v>
      </c>
      <c r="Z134" s="25">
        <f t="shared" si="15"/>
        <v>0</v>
      </c>
      <c r="AA134" s="26"/>
      <c r="AB134" s="26"/>
      <c r="AC134" s="26"/>
      <c r="AD134" s="26"/>
      <c r="AE134" s="27"/>
      <c r="AF134" s="26"/>
      <c r="AG134" s="26"/>
      <c r="AH134" s="26"/>
      <c r="AI134" s="26"/>
      <c r="AJ134" s="26"/>
      <c r="AK134" s="26"/>
    </row>
    <row r="135" spans="1:37" s="10" customFormat="1" ht="25" customHeight="1" x14ac:dyDescent="0.25">
      <c r="A135" s="11">
        <v>132</v>
      </c>
      <c r="B135" s="12" t="str">
        <f t="shared" si="13"/>
        <v>000-000</v>
      </c>
      <c r="C135" s="12"/>
      <c r="D135" s="12"/>
      <c r="E135" s="12"/>
      <c r="F135" s="12"/>
      <c r="G135" s="16"/>
      <c r="H135" s="16"/>
      <c r="I135" s="15"/>
      <c r="J135" s="16"/>
      <c r="K135" s="16"/>
      <c r="L135" s="17"/>
      <c r="M135" s="18"/>
      <c r="N135" s="18"/>
      <c r="O135" s="20"/>
      <c r="P135" s="21"/>
      <c r="Q135" s="21"/>
      <c r="R135" s="22"/>
      <c r="S135" s="21"/>
      <c r="T135" s="21"/>
      <c r="U135" s="22"/>
      <c r="V135" s="23"/>
      <c r="W135" s="23"/>
      <c r="X135" s="24"/>
      <c r="Y135" s="25">
        <f t="shared" si="14"/>
        <v>0</v>
      </c>
      <c r="Z135" s="25">
        <f t="shared" si="15"/>
        <v>0</v>
      </c>
      <c r="AA135" s="26"/>
      <c r="AB135" s="26"/>
      <c r="AC135" s="26"/>
      <c r="AD135" s="26"/>
      <c r="AE135" s="27"/>
      <c r="AF135" s="26"/>
      <c r="AG135" s="26"/>
      <c r="AH135" s="26"/>
      <c r="AI135" s="26"/>
      <c r="AJ135" s="26"/>
      <c r="AK135" s="26"/>
    </row>
    <row r="136" spans="1:37" s="10" customFormat="1" ht="25" customHeight="1" x14ac:dyDescent="0.25">
      <c r="A136" s="11">
        <v>133</v>
      </c>
      <c r="B136" s="12" t="str">
        <f t="shared" si="13"/>
        <v>000-000</v>
      </c>
      <c r="C136" s="12"/>
      <c r="D136" s="12"/>
      <c r="E136" s="12"/>
      <c r="F136" s="12"/>
      <c r="G136" s="16"/>
      <c r="H136" s="16"/>
      <c r="I136" s="15"/>
      <c r="J136" s="16"/>
      <c r="K136" s="16"/>
      <c r="L136" s="17"/>
      <c r="M136" s="18"/>
      <c r="N136" s="18"/>
      <c r="O136" s="20"/>
      <c r="P136" s="21"/>
      <c r="Q136" s="21"/>
      <c r="R136" s="22"/>
      <c r="S136" s="21"/>
      <c r="T136" s="21"/>
      <c r="U136" s="22"/>
      <c r="V136" s="23"/>
      <c r="W136" s="23"/>
      <c r="X136" s="24"/>
      <c r="Y136" s="25">
        <f t="shared" si="14"/>
        <v>0</v>
      </c>
      <c r="Z136" s="25">
        <f t="shared" si="15"/>
        <v>0</v>
      </c>
      <c r="AA136" s="26"/>
      <c r="AB136" s="26"/>
      <c r="AC136" s="26"/>
      <c r="AD136" s="26"/>
      <c r="AE136" s="27"/>
      <c r="AF136" s="26"/>
      <c r="AG136" s="26"/>
      <c r="AH136" s="26"/>
      <c r="AI136" s="26"/>
      <c r="AJ136" s="26"/>
      <c r="AK136" s="26"/>
    </row>
    <row r="137" spans="1:37" s="10" customFormat="1" ht="25" customHeight="1" x14ac:dyDescent="0.25">
      <c r="A137" s="11">
        <v>134</v>
      </c>
      <c r="B137" s="12" t="str">
        <f t="shared" si="13"/>
        <v>000-000</v>
      </c>
      <c r="C137" s="12"/>
      <c r="D137" s="12"/>
      <c r="E137" s="12"/>
      <c r="F137" s="12"/>
      <c r="G137" s="16"/>
      <c r="H137" s="16"/>
      <c r="I137" s="15"/>
      <c r="J137" s="16"/>
      <c r="K137" s="16"/>
      <c r="L137" s="17"/>
      <c r="M137" s="18"/>
      <c r="N137" s="18"/>
      <c r="O137" s="20"/>
      <c r="P137" s="21"/>
      <c r="Q137" s="21"/>
      <c r="R137" s="22"/>
      <c r="S137" s="21"/>
      <c r="T137" s="21"/>
      <c r="U137" s="22"/>
      <c r="V137" s="23"/>
      <c r="W137" s="23"/>
      <c r="X137" s="24"/>
      <c r="Y137" s="25">
        <f t="shared" si="14"/>
        <v>0</v>
      </c>
      <c r="Z137" s="25">
        <f t="shared" si="15"/>
        <v>0</v>
      </c>
      <c r="AA137" s="26"/>
      <c r="AB137" s="26"/>
      <c r="AC137" s="26"/>
      <c r="AD137" s="26"/>
      <c r="AE137" s="27"/>
      <c r="AF137" s="26"/>
      <c r="AG137" s="26"/>
      <c r="AH137" s="26"/>
      <c r="AI137" s="26"/>
      <c r="AJ137" s="26"/>
      <c r="AK137" s="26"/>
    </row>
    <row r="138" spans="1:37" s="10" customFormat="1" ht="25" customHeight="1" x14ac:dyDescent="0.25">
      <c r="A138" s="11">
        <v>135</v>
      </c>
      <c r="B138" s="12" t="str">
        <f t="shared" si="13"/>
        <v>000-000</v>
      </c>
      <c r="C138" s="12"/>
      <c r="D138" s="12"/>
      <c r="E138" s="12"/>
      <c r="F138" s="12"/>
      <c r="G138" s="16"/>
      <c r="H138" s="16"/>
      <c r="I138" s="15"/>
      <c r="J138" s="16"/>
      <c r="K138" s="16"/>
      <c r="L138" s="17"/>
      <c r="M138" s="18"/>
      <c r="N138" s="19"/>
      <c r="O138" s="20"/>
      <c r="P138" s="21"/>
      <c r="Q138" s="21"/>
      <c r="R138" s="22"/>
      <c r="S138" s="21"/>
      <c r="T138" s="21"/>
      <c r="U138" s="22"/>
      <c r="V138" s="23"/>
      <c r="W138" s="23"/>
      <c r="X138" s="24"/>
      <c r="Y138" s="25">
        <f t="shared" si="14"/>
        <v>0</v>
      </c>
      <c r="Z138" s="25">
        <f t="shared" si="15"/>
        <v>0</v>
      </c>
      <c r="AA138" s="26"/>
      <c r="AB138" s="26"/>
      <c r="AC138" s="26"/>
      <c r="AD138" s="26"/>
      <c r="AE138" s="27"/>
      <c r="AF138" s="26"/>
      <c r="AG138" s="26"/>
      <c r="AH138" s="26"/>
      <c r="AI138" s="26"/>
      <c r="AJ138" s="26"/>
      <c r="AK138" s="26"/>
    </row>
    <row r="139" spans="1:37" s="10" customFormat="1" ht="25" customHeight="1" x14ac:dyDescent="0.25">
      <c r="A139" s="11">
        <v>136</v>
      </c>
      <c r="B139" s="12" t="str">
        <f t="shared" si="13"/>
        <v>000-000</v>
      </c>
      <c r="C139" s="12"/>
      <c r="D139" s="12"/>
      <c r="E139" s="12"/>
      <c r="F139" s="12"/>
      <c r="G139" s="16"/>
      <c r="H139" s="16"/>
      <c r="I139" s="15"/>
      <c r="J139" s="16"/>
      <c r="K139" s="16"/>
      <c r="L139" s="17"/>
      <c r="M139" s="18"/>
      <c r="N139" s="19"/>
      <c r="O139" s="20"/>
      <c r="P139" s="21"/>
      <c r="Q139" s="21"/>
      <c r="R139" s="22"/>
      <c r="S139" s="21"/>
      <c r="T139" s="21"/>
      <c r="U139" s="22"/>
      <c r="V139" s="23"/>
      <c r="W139" s="23"/>
      <c r="X139" s="24"/>
      <c r="Y139" s="25">
        <f t="shared" si="14"/>
        <v>0</v>
      </c>
      <c r="Z139" s="25">
        <f t="shared" si="15"/>
        <v>0</v>
      </c>
      <c r="AA139" s="26"/>
      <c r="AB139" s="26"/>
      <c r="AC139" s="26"/>
      <c r="AD139" s="26"/>
      <c r="AE139" s="27"/>
      <c r="AF139" s="26"/>
      <c r="AG139" s="26"/>
      <c r="AH139" s="26"/>
      <c r="AI139" s="26"/>
      <c r="AJ139" s="26"/>
      <c r="AK139" s="26"/>
    </row>
    <row r="140" spans="1:37" s="10" customFormat="1" ht="25" customHeight="1" x14ac:dyDescent="0.25">
      <c r="A140" s="11">
        <v>137</v>
      </c>
      <c r="B140" s="12" t="str">
        <f t="shared" si="13"/>
        <v>000-000</v>
      </c>
      <c r="C140" s="12"/>
      <c r="D140" s="12"/>
      <c r="E140" s="12"/>
      <c r="F140" s="12"/>
      <c r="G140" s="16"/>
      <c r="H140" s="16"/>
      <c r="I140" s="15"/>
      <c r="J140" s="16"/>
      <c r="K140" s="16"/>
      <c r="L140" s="17"/>
      <c r="M140" s="18"/>
      <c r="N140" s="18"/>
      <c r="O140" s="20"/>
      <c r="P140" s="21"/>
      <c r="Q140" s="21"/>
      <c r="R140" s="22"/>
      <c r="S140" s="21"/>
      <c r="T140" s="21"/>
      <c r="U140" s="22"/>
      <c r="V140" s="23"/>
      <c r="W140" s="23"/>
      <c r="X140" s="24"/>
      <c r="Y140" s="25">
        <f t="shared" si="14"/>
        <v>0</v>
      </c>
      <c r="Z140" s="25">
        <f t="shared" si="15"/>
        <v>0</v>
      </c>
      <c r="AA140" s="26"/>
      <c r="AB140" s="26"/>
      <c r="AC140" s="26"/>
      <c r="AD140" s="26"/>
      <c r="AE140" s="27"/>
      <c r="AF140" s="26"/>
      <c r="AG140" s="26"/>
      <c r="AH140" s="26"/>
      <c r="AI140" s="26"/>
      <c r="AJ140" s="26"/>
      <c r="AK140" s="26"/>
    </row>
    <row r="141" spans="1:37" s="10" customFormat="1" ht="25" customHeight="1" x14ac:dyDescent="0.25">
      <c r="A141" s="11">
        <v>138</v>
      </c>
      <c r="B141" s="12" t="str">
        <f t="shared" si="13"/>
        <v>000-000</v>
      </c>
      <c r="C141" s="12"/>
      <c r="D141" s="12"/>
      <c r="E141" s="12"/>
      <c r="F141" s="12"/>
      <c r="G141" s="16"/>
      <c r="H141" s="16"/>
      <c r="I141" s="15"/>
      <c r="J141" s="16"/>
      <c r="K141" s="16"/>
      <c r="L141" s="17"/>
      <c r="M141" s="18"/>
      <c r="N141" s="18"/>
      <c r="O141" s="20"/>
      <c r="P141" s="21"/>
      <c r="Q141" s="21"/>
      <c r="R141" s="22"/>
      <c r="S141" s="21"/>
      <c r="T141" s="21"/>
      <c r="U141" s="22"/>
      <c r="V141" s="23"/>
      <c r="W141" s="23"/>
      <c r="X141" s="24"/>
      <c r="Y141" s="25">
        <f t="shared" si="14"/>
        <v>0</v>
      </c>
      <c r="Z141" s="25">
        <f t="shared" si="15"/>
        <v>0</v>
      </c>
      <c r="AA141" s="26"/>
      <c r="AB141" s="26"/>
      <c r="AC141" s="26"/>
      <c r="AD141" s="26"/>
      <c r="AE141" s="27"/>
      <c r="AF141" s="26"/>
      <c r="AG141" s="26"/>
      <c r="AH141" s="26"/>
      <c r="AI141" s="26"/>
      <c r="AJ141" s="26"/>
      <c r="AK141" s="26"/>
    </row>
    <row r="142" spans="1:37" s="10" customFormat="1" ht="25" customHeight="1" x14ac:dyDescent="0.25">
      <c r="A142" s="11">
        <v>139</v>
      </c>
      <c r="B142" s="12" t="str">
        <f t="shared" si="13"/>
        <v>000-000</v>
      </c>
      <c r="C142" s="12"/>
      <c r="D142" s="12"/>
      <c r="E142" s="12"/>
      <c r="F142" s="12"/>
      <c r="G142" s="16"/>
      <c r="H142" s="16"/>
      <c r="I142" s="15"/>
      <c r="J142" s="16"/>
      <c r="K142" s="16"/>
      <c r="L142" s="17"/>
      <c r="M142" s="18"/>
      <c r="N142" s="18"/>
      <c r="O142" s="20"/>
      <c r="P142" s="21"/>
      <c r="Q142" s="21"/>
      <c r="R142" s="22"/>
      <c r="S142" s="21"/>
      <c r="T142" s="21"/>
      <c r="U142" s="22"/>
      <c r="V142" s="23"/>
      <c r="W142" s="23"/>
      <c r="X142" s="24"/>
      <c r="Y142" s="25">
        <f t="shared" si="14"/>
        <v>0</v>
      </c>
      <c r="Z142" s="25">
        <f t="shared" si="15"/>
        <v>0</v>
      </c>
      <c r="AA142" s="26"/>
      <c r="AB142" s="26"/>
      <c r="AC142" s="26"/>
      <c r="AD142" s="26"/>
      <c r="AE142" s="27"/>
      <c r="AF142" s="26"/>
      <c r="AG142" s="26"/>
      <c r="AH142" s="26"/>
      <c r="AI142" s="26"/>
      <c r="AJ142" s="26"/>
      <c r="AK142" s="26"/>
    </row>
    <row r="143" spans="1:37" s="10" customFormat="1" ht="25" customHeight="1" x14ac:dyDescent="0.25">
      <c r="A143" s="11">
        <v>140</v>
      </c>
      <c r="B143" s="12" t="str">
        <f t="shared" si="13"/>
        <v>000-000</v>
      </c>
      <c r="C143" s="12"/>
      <c r="D143" s="12"/>
      <c r="E143" s="12"/>
      <c r="F143" s="12"/>
      <c r="G143" s="16"/>
      <c r="H143" s="16"/>
      <c r="I143" s="15"/>
      <c r="J143" s="16"/>
      <c r="K143" s="16"/>
      <c r="L143" s="17"/>
      <c r="M143" s="18"/>
      <c r="N143" s="18"/>
      <c r="O143" s="20"/>
      <c r="P143" s="21"/>
      <c r="Q143" s="21"/>
      <c r="R143" s="22"/>
      <c r="S143" s="21"/>
      <c r="T143" s="21"/>
      <c r="U143" s="22"/>
      <c r="V143" s="23"/>
      <c r="W143" s="23"/>
      <c r="X143" s="24"/>
      <c r="Y143" s="25">
        <f t="shared" si="14"/>
        <v>0</v>
      </c>
      <c r="Z143" s="25">
        <f t="shared" si="15"/>
        <v>0</v>
      </c>
      <c r="AA143" s="26"/>
      <c r="AB143" s="26"/>
      <c r="AC143" s="26"/>
      <c r="AD143" s="26"/>
      <c r="AE143" s="27"/>
      <c r="AF143" s="26"/>
      <c r="AG143" s="26"/>
      <c r="AH143" s="26"/>
      <c r="AI143" s="26"/>
      <c r="AJ143" s="26"/>
      <c r="AK143" s="26"/>
    </row>
    <row r="144" spans="1:37" s="10" customFormat="1" ht="25" customHeight="1" x14ac:dyDescent="0.25">
      <c r="A144" s="11">
        <v>141</v>
      </c>
      <c r="B144" s="12" t="str">
        <f t="shared" si="13"/>
        <v>000-000</v>
      </c>
      <c r="C144" s="12"/>
      <c r="D144" s="12"/>
      <c r="E144" s="12"/>
      <c r="F144" s="12"/>
      <c r="G144" s="16"/>
      <c r="H144" s="16"/>
      <c r="I144" s="15"/>
      <c r="J144" s="16"/>
      <c r="K144" s="16"/>
      <c r="L144" s="17"/>
      <c r="M144" s="18"/>
      <c r="N144" s="18"/>
      <c r="O144" s="20"/>
      <c r="P144" s="21"/>
      <c r="Q144" s="21"/>
      <c r="R144" s="22"/>
      <c r="S144" s="21"/>
      <c r="T144" s="21"/>
      <c r="U144" s="22"/>
      <c r="V144" s="23"/>
      <c r="W144" s="23"/>
      <c r="X144" s="24"/>
      <c r="Y144" s="25">
        <f t="shared" si="14"/>
        <v>0</v>
      </c>
      <c r="Z144" s="25">
        <f t="shared" si="15"/>
        <v>0</v>
      </c>
      <c r="AA144" s="26"/>
      <c r="AB144" s="26"/>
      <c r="AC144" s="26"/>
      <c r="AD144" s="26"/>
      <c r="AE144" s="27"/>
      <c r="AF144" s="26"/>
      <c r="AG144" s="26"/>
      <c r="AH144" s="26"/>
      <c r="AI144" s="26"/>
      <c r="AJ144" s="26"/>
      <c r="AK144" s="26"/>
    </row>
    <row r="145" spans="1:37" s="10" customFormat="1" ht="25" customHeight="1" x14ac:dyDescent="0.25">
      <c r="A145" s="11">
        <v>142</v>
      </c>
      <c r="B145" s="12" t="str">
        <f t="shared" si="13"/>
        <v>000-000</v>
      </c>
      <c r="C145" s="12"/>
      <c r="D145" s="12"/>
      <c r="E145" s="12"/>
      <c r="F145" s="12"/>
      <c r="G145" s="16"/>
      <c r="H145" s="16"/>
      <c r="I145" s="15"/>
      <c r="J145" s="16"/>
      <c r="K145" s="16"/>
      <c r="L145" s="17"/>
      <c r="M145" s="18"/>
      <c r="N145" s="18"/>
      <c r="O145" s="20"/>
      <c r="P145" s="21"/>
      <c r="Q145" s="21"/>
      <c r="R145" s="22"/>
      <c r="S145" s="21"/>
      <c r="T145" s="21"/>
      <c r="U145" s="22"/>
      <c r="V145" s="23"/>
      <c r="W145" s="23"/>
      <c r="X145" s="24"/>
      <c r="Y145" s="25">
        <f t="shared" si="14"/>
        <v>0</v>
      </c>
      <c r="Z145" s="25">
        <f t="shared" si="15"/>
        <v>0</v>
      </c>
      <c r="AA145" s="26"/>
      <c r="AB145" s="26"/>
      <c r="AC145" s="26"/>
      <c r="AD145" s="26"/>
      <c r="AE145" s="27"/>
      <c r="AF145" s="26"/>
      <c r="AG145" s="26"/>
      <c r="AH145" s="26"/>
      <c r="AI145" s="26"/>
      <c r="AJ145" s="26"/>
      <c r="AK145" s="26"/>
    </row>
    <row r="146" spans="1:37" s="10" customFormat="1" ht="25" customHeight="1" x14ac:dyDescent="0.25">
      <c r="A146" s="11">
        <v>143</v>
      </c>
      <c r="B146" s="12" t="str">
        <f t="shared" si="13"/>
        <v>000-000</v>
      </c>
      <c r="C146" s="12"/>
      <c r="D146" s="12"/>
      <c r="E146" s="12"/>
      <c r="F146" s="12"/>
      <c r="G146" s="16"/>
      <c r="H146" s="16"/>
      <c r="I146" s="15"/>
      <c r="J146" s="16"/>
      <c r="K146" s="16"/>
      <c r="L146" s="17"/>
      <c r="M146" s="18"/>
      <c r="N146" s="18"/>
      <c r="O146" s="20"/>
      <c r="P146" s="21"/>
      <c r="Q146" s="21"/>
      <c r="R146" s="22"/>
      <c r="S146" s="21"/>
      <c r="T146" s="21"/>
      <c r="U146" s="22"/>
      <c r="V146" s="23"/>
      <c r="W146" s="23"/>
      <c r="X146" s="24"/>
      <c r="Y146" s="25">
        <f t="shared" si="14"/>
        <v>0</v>
      </c>
      <c r="Z146" s="25">
        <f t="shared" si="15"/>
        <v>0</v>
      </c>
      <c r="AA146" s="26"/>
      <c r="AB146" s="26"/>
      <c r="AC146" s="26"/>
      <c r="AD146" s="26"/>
      <c r="AE146" s="27"/>
      <c r="AF146" s="26"/>
      <c r="AG146" s="26"/>
      <c r="AH146" s="26"/>
      <c r="AI146" s="26"/>
      <c r="AJ146" s="26"/>
      <c r="AK146" s="26"/>
    </row>
    <row r="147" spans="1:37" s="10" customFormat="1" ht="25" customHeight="1" x14ac:dyDescent="0.25">
      <c r="A147" s="11">
        <v>144</v>
      </c>
      <c r="B147" s="12" t="str">
        <f t="shared" si="13"/>
        <v>000-000</v>
      </c>
      <c r="C147" s="12"/>
      <c r="D147" s="12"/>
      <c r="E147" s="12"/>
      <c r="F147" s="12"/>
      <c r="G147" s="16"/>
      <c r="H147" s="16"/>
      <c r="I147" s="15"/>
      <c r="J147" s="16"/>
      <c r="K147" s="16"/>
      <c r="L147" s="17"/>
      <c r="M147" s="18"/>
      <c r="N147" s="18"/>
      <c r="O147" s="20"/>
      <c r="P147" s="21"/>
      <c r="Q147" s="21"/>
      <c r="R147" s="22"/>
      <c r="S147" s="21"/>
      <c r="T147" s="21"/>
      <c r="U147" s="22"/>
      <c r="V147" s="23"/>
      <c r="W147" s="23"/>
      <c r="X147" s="24"/>
      <c r="Y147" s="25">
        <f t="shared" si="14"/>
        <v>0</v>
      </c>
      <c r="Z147" s="25">
        <f t="shared" si="15"/>
        <v>0</v>
      </c>
      <c r="AA147" s="26"/>
      <c r="AB147" s="26"/>
      <c r="AC147" s="26"/>
      <c r="AD147" s="26"/>
      <c r="AE147" s="27"/>
      <c r="AF147" s="26"/>
      <c r="AG147" s="26"/>
      <c r="AH147" s="26"/>
      <c r="AI147" s="26"/>
      <c r="AJ147" s="26"/>
      <c r="AK147" s="26"/>
    </row>
    <row r="148" spans="1:37" s="10" customFormat="1" ht="25" customHeight="1" x14ac:dyDescent="0.25">
      <c r="A148" s="11">
        <v>145</v>
      </c>
      <c r="B148" s="12" t="str">
        <f t="shared" si="13"/>
        <v>000-000</v>
      </c>
      <c r="C148" s="12"/>
      <c r="D148" s="12"/>
      <c r="E148" s="12"/>
      <c r="F148" s="12"/>
      <c r="G148" s="16"/>
      <c r="H148" s="16"/>
      <c r="I148" s="15"/>
      <c r="J148" s="16"/>
      <c r="K148" s="16"/>
      <c r="L148" s="17"/>
      <c r="M148" s="18"/>
      <c r="N148" s="18"/>
      <c r="O148" s="20"/>
      <c r="P148" s="21"/>
      <c r="Q148" s="21"/>
      <c r="R148" s="22"/>
      <c r="S148" s="21"/>
      <c r="T148" s="21"/>
      <c r="U148" s="22"/>
      <c r="V148" s="23"/>
      <c r="W148" s="23"/>
      <c r="X148" s="24"/>
      <c r="Y148" s="25">
        <f t="shared" si="14"/>
        <v>0</v>
      </c>
      <c r="Z148" s="25">
        <f t="shared" si="15"/>
        <v>0</v>
      </c>
      <c r="AA148" s="26"/>
      <c r="AB148" s="26"/>
      <c r="AC148" s="26"/>
      <c r="AD148" s="26"/>
      <c r="AE148" s="27"/>
      <c r="AF148" s="26"/>
      <c r="AG148" s="26"/>
      <c r="AH148" s="26"/>
      <c r="AI148" s="26"/>
      <c r="AJ148" s="26"/>
      <c r="AK148" s="26"/>
    </row>
    <row r="149" spans="1:37" s="10" customFormat="1" ht="25" customHeight="1" x14ac:dyDescent="0.25">
      <c r="A149" s="11">
        <v>146</v>
      </c>
      <c r="B149" s="12" t="str">
        <f t="shared" si="13"/>
        <v>000-000</v>
      </c>
      <c r="C149" s="12"/>
      <c r="D149" s="12"/>
      <c r="E149" s="12"/>
      <c r="F149" s="12"/>
      <c r="G149" s="16"/>
      <c r="H149" s="16"/>
      <c r="I149" s="15"/>
      <c r="J149" s="16"/>
      <c r="K149" s="16"/>
      <c r="L149" s="17"/>
      <c r="M149" s="18"/>
      <c r="N149" s="19"/>
      <c r="O149" s="20"/>
      <c r="P149" s="21"/>
      <c r="Q149" s="21"/>
      <c r="R149" s="22"/>
      <c r="S149" s="21"/>
      <c r="T149" s="21"/>
      <c r="U149" s="22"/>
      <c r="V149" s="23"/>
      <c r="W149" s="23"/>
      <c r="X149" s="24"/>
      <c r="Y149" s="25">
        <f t="shared" si="14"/>
        <v>0</v>
      </c>
      <c r="Z149" s="25">
        <f t="shared" si="15"/>
        <v>0</v>
      </c>
      <c r="AA149" s="26"/>
      <c r="AB149" s="26"/>
      <c r="AC149" s="26"/>
      <c r="AD149" s="26"/>
      <c r="AE149" s="27"/>
      <c r="AF149" s="26"/>
      <c r="AG149" s="26"/>
      <c r="AH149" s="26"/>
      <c r="AI149" s="26"/>
      <c r="AJ149" s="26"/>
      <c r="AK149" s="26"/>
    </row>
    <row r="150" spans="1:37" s="10" customFormat="1" ht="25" customHeight="1" x14ac:dyDescent="0.25">
      <c r="A150" s="11">
        <v>147</v>
      </c>
      <c r="B150" s="12" t="str">
        <f t="shared" si="13"/>
        <v>000-000</v>
      </c>
      <c r="C150" s="12"/>
      <c r="D150" s="12"/>
      <c r="E150" s="12"/>
      <c r="F150" s="12"/>
      <c r="G150" s="16"/>
      <c r="H150" s="16"/>
      <c r="I150" s="15"/>
      <c r="J150" s="16"/>
      <c r="K150" s="16"/>
      <c r="L150" s="17"/>
      <c r="M150" s="18"/>
      <c r="N150" s="19"/>
      <c r="O150" s="20"/>
      <c r="P150" s="21"/>
      <c r="Q150" s="21"/>
      <c r="R150" s="22"/>
      <c r="S150" s="21"/>
      <c r="T150" s="21"/>
      <c r="U150" s="22"/>
      <c r="V150" s="23"/>
      <c r="W150" s="23"/>
      <c r="X150" s="24"/>
      <c r="Y150" s="25">
        <f t="shared" si="14"/>
        <v>0</v>
      </c>
      <c r="Z150" s="25">
        <f t="shared" si="15"/>
        <v>0</v>
      </c>
      <c r="AA150" s="26"/>
      <c r="AB150" s="26"/>
      <c r="AC150" s="26"/>
      <c r="AD150" s="26"/>
      <c r="AE150" s="27"/>
      <c r="AF150" s="26"/>
      <c r="AG150" s="26"/>
      <c r="AH150" s="26"/>
      <c r="AI150" s="26"/>
      <c r="AJ150" s="26"/>
      <c r="AK150" s="26"/>
    </row>
    <row r="151" spans="1:37" s="10" customFormat="1" ht="25" customHeight="1" x14ac:dyDescent="0.25">
      <c r="A151" s="11">
        <v>148</v>
      </c>
      <c r="B151" s="12" t="str">
        <f t="shared" si="13"/>
        <v>000-000</v>
      </c>
      <c r="C151" s="12"/>
      <c r="D151" s="12"/>
      <c r="E151" s="12"/>
      <c r="F151" s="12"/>
      <c r="G151" s="16"/>
      <c r="H151" s="16"/>
      <c r="I151" s="15"/>
      <c r="J151" s="16"/>
      <c r="K151" s="16"/>
      <c r="L151" s="17"/>
      <c r="M151" s="18"/>
      <c r="N151" s="18"/>
      <c r="O151" s="20"/>
      <c r="P151" s="21"/>
      <c r="Q151" s="21"/>
      <c r="R151" s="22"/>
      <c r="S151" s="21"/>
      <c r="T151" s="21"/>
      <c r="U151" s="22"/>
      <c r="V151" s="23"/>
      <c r="W151" s="23"/>
      <c r="X151" s="24"/>
      <c r="Y151" s="25">
        <f t="shared" si="14"/>
        <v>0</v>
      </c>
      <c r="Z151" s="25">
        <f t="shared" si="15"/>
        <v>0</v>
      </c>
      <c r="AA151" s="26"/>
      <c r="AB151" s="26"/>
      <c r="AC151" s="26"/>
      <c r="AD151" s="26"/>
      <c r="AE151" s="27"/>
      <c r="AF151" s="26"/>
      <c r="AG151" s="26"/>
      <c r="AH151" s="26"/>
      <c r="AI151" s="26"/>
      <c r="AJ151" s="26"/>
      <c r="AK151" s="26"/>
    </row>
    <row r="152" spans="1:37" s="10" customFormat="1" ht="25" customHeight="1" x14ac:dyDescent="0.25">
      <c r="A152" s="11">
        <v>149</v>
      </c>
      <c r="B152" s="12" t="str">
        <f t="shared" si="13"/>
        <v>000-000</v>
      </c>
      <c r="C152" s="12"/>
      <c r="D152" s="12"/>
      <c r="E152" s="12"/>
      <c r="F152" s="12"/>
      <c r="G152" s="16"/>
      <c r="H152" s="16"/>
      <c r="I152" s="15"/>
      <c r="J152" s="16"/>
      <c r="K152" s="16"/>
      <c r="L152" s="17"/>
      <c r="M152" s="18"/>
      <c r="N152" s="18"/>
      <c r="O152" s="20"/>
      <c r="P152" s="21"/>
      <c r="Q152" s="21"/>
      <c r="R152" s="22"/>
      <c r="S152" s="21"/>
      <c r="T152" s="21"/>
      <c r="U152" s="22"/>
      <c r="V152" s="23"/>
      <c r="W152" s="23"/>
      <c r="X152" s="24"/>
      <c r="Y152" s="25">
        <f t="shared" si="14"/>
        <v>0</v>
      </c>
      <c r="Z152" s="25">
        <f t="shared" si="15"/>
        <v>0</v>
      </c>
      <c r="AA152" s="26"/>
      <c r="AB152" s="26"/>
      <c r="AC152" s="26"/>
      <c r="AD152" s="26"/>
      <c r="AE152" s="27"/>
      <c r="AF152" s="26"/>
      <c r="AG152" s="26"/>
      <c r="AH152" s="26"/>
      <c r="AI152" s="26"/>
      <c r="AJ152" s="26"/>
      <c r="AK152" s="26"/>
    </row>
    <row r="153" spans="1:37" s="10" customFormat="1" ht="25" customHeight="1" x14ac:dyDescent="0.25">
      <c r="A153" s="11">
        <v>150</v>
      </c>
      <c r="B153" s="12" t="str">
        <f t="shared" si="13"/>
        <v>000-000</v>
      </c>
      <c r="C153" s="12"/>
      <c r="D153" s="12"/>
      <c r="E153" s="12"/>
      <c r="F153" s="12"/>
      <c r="G153" s="16"/>
      <c r="H153" s="16"/>
      <c r="I153" s="15"/>
      <c r="J153" s="16"/>
      <c r="K153" s="16"/>
      <c r="L153" s="17"/>
      <c r="M153" s="18"/>
      <c r="N153" s="18"/>
      <c r="O153" s="20"/>
      <c r="P153" s="21"/>
      <c r="Q153" s="21"/>
      <c r="R153" s="22"/>
      <c r="S153" s="21"/>
      <c r="T153" s="21"/>
      <c r="U153" s="22"/>
      <c r="V153" s="23"/>
      <c r="W153" s="23"/>
      <c r="X153" s="24"/>
      <c r="Y153" s="25">
        <f t="shared" si="14"/>
        <v>0</v>
      </c>
      <c r="Z153" s="25">
        <f t="shared" si="15"/>
        <v>0</v>
      </c>
      <c r="AA153" s="26"/>
      <c r="AB153" s="26"/>
      <c r="AC153" s="26"/>
      <c r="AD153" s="26"/>
      <c r="AE153" s="27"/>
      <c r="AF153" s="26"/>
      <c r="AG153" s="26"/>
      <c r="AH153" s="26"/>
      <c r="AI153" s="26"/>
      <c r="AJ153" s="26"/>
      <c r="AK153" s="26"/>
    </row>
    <row r="154" spans="1:37" s="10" customFormat="1" ht="25" customHeight="1" x14ac:dyDescent="0.25">
      <c r="A154" s="11">
        <v>151</v>
      </c>
      <c r="B154" s="12" t="str">
        <f t="shared" si="13"/>
        <v>000-000</v>
      </c>
      <c r="C154" s="12"/>
      <c r="D154" s="12"/>
      <c r="E154" s="12"/>
      <c r="F154" s="12"/>
      <c r="G154" s="16"/>
      <c r="H154" s="16"/>
      <c r="I154" s="15"/>
      <c r="J154" s="16"/>
      <c r="K154" s="16"/>
      <c r="L154" s="17"/>
      <c r="M154" s="18"/>
      <c r="N154" s="18"/>
      <c r="O154" s="20"/>
      <c r="P154" s="21"/>
      <c r="Q154" s="21"/>
      <c r="R154" s="22"/>
      <c r="S154" s="21"/>
      <c r="T154" s="21"/>
      <c r="U154" s="22"/>
      <c r="V154" s="23"/>
      <c r="W154" s="23"/>
      <c r="X154" s="24"/>
      <c r="Y154" s="25">
        <f t="shared" si="14"/>
        <v>0</v>
      </c>
      <c r="Z154" s="25">
        <f t="shared" si="15"/>
        <v>0</v>
      </c>
      <c r="AA154" s="26"/>
      <c r="AB154" s="26"/>
      <c r="AC154" s="26"/>
      <c r="AD154" s="26"/>
      <c r="AE154" s="27"/>
      <c r="AF154" s="26"/>
      <c r="AG154" s="26"/>
      <c r="AH154" s="26"/>
      <c r="AI154" s="26"/>
      <c r="AJ154" s="26"/>
      <c r="AK154" s="26"/>
    </row>
    <row r="155" spans="1:37" s="10" customFormat="1" ht="25" customHeight="1" x14ac:dyDescent="0.25">
      <c r="A155" s="11">
        <v>152</v>
      </c>
      <c r="B155" s="12" t="str">
        <f t="shared" si="13"/>
        <v>000-000</v>
      </c>
      <c r="C155" s="12"/>
      <c r="D155" s="12"/>
      <c r="E155" s="12"/>
      <c r="F155" s="12"/>
      <c r="G155" s="16"/>
      <c r="H155" s="16"/>
      <c r="I155" s="15"/>
      <c r="J155" s="16"/>
      <c r="K155" s="16"/>
      <c r="L155" s="17"/>
      <c r="M155" s="18"/>
      <c r="N155" s="18"/>
      <c r="O155" s="20"/>
      <c r="P155" s="21"/>
      <c r="Q155" s="21"/>
      <c r="R155" s="22"/>
      <c r="S155" s="21"/>
      <c r="T155" s="21"/>
      <c r="U155" s="22"/>
      <c r="V155" s="23"/>
      <c r="W155" s="23"/>
      <c r="X155" s="24"/>
      <c r="Y155" s="25">
        <f t="shared" si="14"/>
        <v>0</v>
      </c>
      <c r="Z155" s="25">
        <f t="shared" si="15"/>
        <v>0</v>
      </c>
      <c r="AA155" s="26"/>
      <c r="AB155" s="26"/>
      <c r="AC155" s="26"/>
      <c r="AD155" s="26"/>
      <c r="AE155" s="27"/>
      <c r="AF155" s="26"/>
      <c r="AG155" s="26"/>
      <c r="AH155" s="26"/>
      <c r="AI155" s="26"/>
      <c r="AJ155" s="26"/>
      <c r="AK155" s="26"/>
    </row>
    <row r="156" spans="1:37" s="10" customFormat="1" ht="25" customHeight="1" x14ac:dyDescent="0.25">
      <c r="A156" s="11">
        <v>153</v>
      </c>
      <c r="B156" s="12" t="str">
        <f t="shared" si="13"/>
        <v>000-000</v>
      </c>
      <c r="C156" s="12"/>
      <c r="D156" s="12"/>
      <c r="E156" s="12"/>
      <c r="F156" s="12"/>
      <c r="G156" s="16"/>
      <c r="H156" s="16"/>
      <c r="I156" s="15"/>
      <c r="J156" s="16"/>
      <c r="K156" s="16"/>
      <c r="L156" s="17"/>
      <c r="M156" s="18"/>
      <c r="N156" s="18"/>
      <c r="O156" s="20"/>
      <c r="P156" s="21"/>
      <c r="Q156" s="21"/>
      <c r="R156" s="22"/>
      <c r="S156" s="21"/>
      <c r="T156" s="21"/>
      <c r="U156" s="22"/>
      <c r="V156" s="23"/>
      <c r="W156" s="23"/>
      <c r="X156" s="24"/>
      <c r="Y156" s="25">
        <f t="shared" si="14"/>
        <v>0</v>
      </c>
      <c r="Z156" s="25">
        <f t="shared" si="15"/>
        <v>0</v>
      </c>
      <c r="AA156" s="26"/>
      <c r="AB156" s="26"/>
      <c r="AC156" s="26"/>
      <c r="AD156" s="26"/>
      <c r="AE156" s="27"/>
      <c r="AF156" s="26"/>
      <c r="AG156" s="26"/>
      <c r="AH156" s="26"/>
      <c r="AI156" s="26"/>
      <c r="AJ156" s="26"/>
      <c r="AK156" s="26"/>
    </row>
    <row r="157" spans="1:37" s="10" customFormat="1" ht="25" customHeight="1" x14ac:dyDescent="0.25">
      <c r="A157" s="11">
        <v>154</v>
      </c>
      <c r="B157" s="12" t="str">
        <f t="shared" si="13"/>
        <v>000-000</v>
      </c>
      <c r="C157" s="12"/>
      <c r="D157" s="12"/>
      <c r="E157" s="12"/>
      <c r="F157" s="12"/>
      <c r="G157" s="16"/>
      <c r="H157" s="16"/>
      <c r="I157" s="15"/>
      <c r="J157" s="16"/>
      <c r="K157" s="16"/>
      <c r="L157" s="17"/>
      <c r="M157" s="18"/>
      <c r="N157" s="18"/>
      <c r="O157" s="20"/>
      <c r="P157" s="21"/>
      <c r="Q157" s="21"/>
      <c r="R157" s="22"/>
      <c r="S157" s="21"/>
      <c r="T157" s="21"/>
      <c r="U157" s="22"/>
      <c r="V157" s="23"/>
      <c r="W157" s="23"/>
      <c r="X157" s="24"/>
      <c r="Y157" s="25">
        <f t="shared" si="14"/>
        <v>0</v>
      </c>
      <c r="Z157" s="25">
        <f t="shared" si="15"/>
        <v>0</v>
      </c>
      <c r="AA157" s="26"/>
      <c r="AB157" s="26"/>
      <c r="AC157" s="26"/>
      <c r="AD157" s="26"/>
      <c r="AE157" s="27"/>
      <c r="AF157" s="26"/>
      <c r="AG157" s="26"/>
      <c r="AH157" s="26"/>
      <c r="AI157" s="26"/>
      <c r="AJ157" s="26"/>
      <c r="AK157" s="26"/>
    </row>
    <row r="158" spans="1:37" s="10" customFormat="1" ht="25" customHeight="1" x14ac:dyDescent="0.25">
      <c r="A158" s="11">
        <v>155</v>
      </c>
      <c r="B158" s="12" t="str">
        <f t="shared" si="13"/>
        <v>000-000</v>
      </c>
      <c r="C158" s="12"/>
      <c r="D158" s="12"/>
      <c r="E158" s="12"/>
      <c r="F158" s="12"/>
      <c r="G158" s="16"/>
      <c r="H158" s="16"/>
      <c r="I158" s="15"/>
      <c r="J158" s="16"/>
      <c r="K158" s="16"/>
      <c r="L158" s="17"/>
      <c r="M158" s="18"/>
      <c r="N158" s="18"/>
      <c r="O158" s="20"/>
      <c r="P158" s="21"/>
      <c r="Q158" s="21"/>
      <c r="R158" s="22"/>
      <c r="S158" s="21"/>
      <c r="T158" s="21"/>
      <c r="U158" s="22"/>
      <c r="V158" s="23"/>
      <c r="W158" s="23"/>
      <c r="X158" s="24"/>
      <c r="Y158" s="25">
        <f t="shared" si="14"/>
        <v>0</v>
      </c>
      <c r="Z158" s="25">
        <f t="shared" si="15"/>
        <v>0</v>
      </c>
      <c r="AA158" s="26"/>
      <c r="AB158" s="26"/>
      <c r="AC158" s="26"/>
      <c r="AD158" s="26"/>
      <c r="AE158" s="27"/>
      <c r="AF158" s="26"/>
      <c r="AG158" s="26"/>
      <c r="AH158" s="26"/>
      <c r="AI158" s="26"/>
      <c r="AJ158" s="26"/>
      <c r="AK158" s="26"/>
    </row>
    <row r="159" spans="1:37" s="10" customFormat="1" ht="25" customHeight="1" x14ac:dyDescent="0.25">
      <c r="A159" s="11">
        <v>156</v>
      </c>
      <c r="B159" s="12" t="str">
        <f t="shared" si="13"/>
        <v>000-000</v>
      </c>
      <c r="C159" s="12"/>
      <c r="D159" s="12"/>
      <c r="E159" s="12"/>
      <c r="F159" s="12"/>
      <c r="G159" s="16"/>
      <c r="H159" s="16"/>
      <c r="I159" s="15"/>
      <c r="J159" s="16"/>
      <c r="K159" s="16"/>
      <c r="L159" s="17"/>
      <c r="M159" s="18"/>
      <c r="N159" s="18"/>
      <c r="O159" s="20"/>
      <c r="P159" s="21"/>
      <c r="Q159" s="21"/>
      <c r="R159" s="22"/>
      <c r="S159" s="21"/>
      <c r="T159" s="21"/>
      <c r="U159" s="22"/>
      <c r="V159" s="23"/>
      <c r="W159" s="23"/>
      <c r="X159" s="24"/>
      <c r="Y159" s="25">
        <f t="shared" si="14"/>
        <v>0</v>
      </c>
      <c r="Z159" s="25">
        <f t="shared" si="15"/>
        <v>0</v>
      </c>
      <c r="AA159" s="26"/>
      <c r="AB159" s="26"/>
      <c r="AC159" s="26"/>
      <c r="AD159" s="26"/>
      <c r="AE159" s="27"/>
      <c r="AF159" s="26"/>
      <c r="AG159" s="26"/>
      <c r="AH159" s="26"/>
      <c r="AI159" s="26"/>
      <c r="AJ159" s="26"/>
      <c r="AK159" s="26"/>
    </row>
    <row r="160" spans="1:37" s="10" customFormat="1" ht="25" customHeight="1" x14ac:dyDescent="0.25">
      <c r="A160" s="11">
        <v>157</v>
      </c>
      <c r="B160" s="12" t="str">
        <f t="shared" si="13"/>
        <v>000-000</v>
      </c>
      <c r="C160" s="12"/>
      <c r="D160" s="12"/>
      <c r="E160" s="12"/>
      <c r="F160" s="12"/>
      <c r="G160" s="16"/>
      <c r="H160" s="16"/>
      <c r="I160" s="15"/>
      <c r="J160" s="16"/>
      <c r="K160" s="16"/>
      <c r="L160" s="17"/>
      <c r="M160" s="18"/>
      <c r="N160" s="19"/>
      <c r="O160" s="20"/>
      <c r="P160" s="21"/>
      <c r="Q160" s="21"/>
      <c r="R160" s="22"/>
      <c r="S160" s="21"/>
      <c r="T160" s="21"/>
      <c r="U160" s="22"/>
      <c r="V160" s="23"/>
      <c r="W160" s="23"/>
      <c r="X160" s="24"/>
      <c r="Y160" s="25">
        <f t="shared" si="14"/>
        <v>0</v>
      </c>
      <c r="Z160" s="25">
        <f t="shared" si="15"/>
        <v>0</v>
      </c>
      <c r="AA160" s="26"/>
      <c r="AB160" s="26"/>
      <c r="AC160" s="26"/>
      <c r="AD160" s="26"/>
      <c r="AE160" s="27"/>
      <c r="AF160" s="26"/>
      <c r="AG160" s="26"/>
      <c r="AH160" s="26"/>
      <c r="AI160" s="26"/>
      <c r="AJ160" s="26"/>
      <c r="AK160" s="26"/>
    </row>
    <row r="161" spans="1:37" s="10" customFormat="1" ht="25" customHeight="1" x14ac:dyDescent="0.25">
      <c r="A161" s="11">
        <v>158</v>
      </c>
      <c r="B161" s="12" t="str">
        <f t="shared" si="13"/>
        <v>000-000</v>
      </c>
      <c r="C161" s="12"/>
      <c r="D161" s="12"/>
      <c r="E161" s="12"/>
      <c r="F161" s="12"/>
      <c r="G161" s="16"/>
      <c r="H161" s="16"/>
      <c r="I161" s="15"/>
      <c r="J161" s="16"/>
      <c r="K161" s="16"/>
      <c r="L161" s="17"/>
      <c r="M161" s="18"/>
      <c r="N161" s="19"/>
      <c r="O161" s="20"/>
      <c r="P161" s="21"/>
      <c r="Q161" s="21"/>
      <c r="R161" s="22"/>
      <c r="S161" s="21"/>
      <c r="T161" s="21"/>
      <c r="U161" s="22"/>
      <c r="V161" s="23"/>
      <c r="W161" s="23"/>
      <c r="X161" s="24"/>
      <c r="Y161" s="25">
        <f t="shared" si="14"/>
        <v>0</v>
      </c>
      <c r="Z161" s="25">
        <f t="shared" si="15"/>
        <v>0</v>
      </c>
      <c r="AA161" s="26"/>
      <c r="AB161" s="26"/>
      <c r="AC161" s="26"/>
      <c r="AD161" s="26"/>
      <c r="AE161" s="27"/>
      <c r="AF161" s="26"/>
      <c r="AG161" s="26"/>
      <c r="AH161" s="26"/>
      <c r="AI161" s="26"/>
      <c r="AJ161" s="26"/>
      <c r="AK161" s="26"/>
    </row>
    <row r="162" spans="1:37" s="10" customFormat="1" ht="25" customHeight="1" x14ac:dyDescent="0.25">
      <c r="A162" s="11">
        <v>159</v>
      </c>
      <c r="B162" s="12" t="str">
        <f t="shared" si="13"/>
        <v>000-000</v>
      </c>
      <c r="C162" s="12"/>
      <c r="D162" s="12"/>
      <c r="E162" s="12"/>
      <c r="F162" s="12"/>
      <c r="G162" s="16"/>
      <c r="H162" s="16"/>
      <c r="I162" s="15"/>
      <c r="J162" s="16"/>
      <c r="K162" s="16"/>
      <c r="L162" s="17"/>
      <c r="M162" s="18"/>
      <c r="N162" s="18"/>
      <c r="O162" s="20"/>
      <c r="P162" s="21"/>
      <c r="Q162" s="21"/>
      <c r="R162" s="22"/>
      <c r="S162" s="21"/>
      <c r="T162" s="21"/>
      <c r="U162" s="22"/>
      <c r="V162" s="23"/>
      <c r="W162" s="23"/>
      <c r="X162" s="24"/>
      <c r="Y162" s="25">
        <f t="shared" si="14"/>
        <v>0</v>
      </c>
      <c r="Z162" s="25">
        <f t="shared" si="15"/>
        <v>0</v>
      </c>
      <c r="AA162" s="26"/>
      <c r="AB162" s="26"/>
      <c r="AC162" s="26"/>
      <c r="AD162" s="26"/>
      <c r="AE162" s="27"/>
      <c r="AF162" s="26"/>
      <c r="AG162" s="26"/>
      <c r="AH162" s="26"/>
      <c r="AI162" s="26"/>
      <c r="AJ162" s="26"/>
      <c r="AK162" s="26"/>
    </row>
    <row r="163" spans="1:37" s="10" customFormat="1" ht="25" customHeight="1" x14ac:dyDescent="0.25">
      <c r="A163" s="11">
        <v>160</v>
      </c>
      <c r="B163" s="12" t="str">
        <f t="shared" si="13"/>
        <v>000-000</v>
      </c>
      <c r="C163" s="12"/>
      <c r="D163" s="12"/>
      <c r="E163" s="12"/>
      <c r="F163" s="12"/>
      <c r="G163" s="16"/>
      <c r="H163" s="16"/>
      <c r="I163" s="15"/>
      <c r="J163" s="16"/>
      <c r="K163" s="16"/>
      <c r="L163" s="17"/>
      <c r="M163" s="18"/>
      <c r="N163" s="18"/>
      <c r="O163" s="20"/>
      <c r="P163" s="21"/>
      <c r="Q163" s="21"/>
      <c r="R163" s="22"/>
      <c r="S163" s="21"/>
      <c r="T163" s="21"/>
      <c r="U163" s="22"/>
      <c r="V163" s="23"/>
      <c r="W163" s="23"/>
      <c r="X163" s="24"/>
      <c r="Y163" s="25">
        <f t="shared" si="14"/>
        <v>0</v>
      </c>
      <c r="Z163" s="25">
        <f t="shared" si="15"/>
        <v>0</v>
      </c>
      <c r="AA163" s="26"/>
      <c r="AB163" s="26"/>
      <c r="AC163" s="26"/>
      <c r="AD163" s="26"/>
      <c r="AE163" s="27"/>
      <c r="AF163" s="26"/>
      <c r="AG163" s="26"/>
      <c r="AH163" s="26"/>
      <c r="AI163" s="26"/>
      <c r="AJ163" s="26"/>
      <c r="AK163" s="26"/>
    </row>
    <row r="164" spans="1:37" s="10" customFormat="1" ht="25" customHeight="1" x14ac:dyDescent="0.25">
      <c r="A164" s="11">
        <v>161</v>
      </c>
      <c r="B164" s="12" t="str">
        <f t="shared" ref="B164:B172" si="16">TEXT(C164,"000")&amp;"-"&amp;TEXT(E164,"000")</f>
        <v>000-000</v>
      </c>
      <c r="C164" s="12"/>
      <c r="D164" s="12"/>
      <c r="E164" s="12"/>
      <c r="F164" s="12"/>
      <c r="G164" s="16"/>
      <c r="H164" s="16"/>
      <c r="I164" s="15"/>
      <c r="J164" s="16"/>
      <c r="K164" s="16"/>
      <c r="L164" s="17"/>
      <c r="M164" s="18"/>
      <c r="N164" s="18"/>
      <c r="O164" s="20"/>
      <c r="P164" s="21"/>
      <c r="Q164" s="21"/>
      <c r="R164" s="22"/>
      <c r="S164" s="21"/>
      <c r="T164" s="21"/>
      <c r="U164" s="22"/>
      <c r="V164" s="23"/>
      <c r="W164" s="23"/>
      <c r="X164" s="24"/>
      <c r="Y164" s="25">
        <f t="shared" si="14"/>
        <v>0</v>
      </c>
      <c r="Z164" s="25">
        <f t="shared" si="15"/>
        <v>0</v>
      </c>
      <c r="AA164" s="26"/>
      <c r="AB164" s="26"/>
      <c r="AC164" s="26"/>
      <c r="AD164" s="26"/>
      <c r="AE164" s="27"/>
      <c r="AF164" s="26"/>
      <c r="AG164" s="26"/>
      <c r="AH164" s="26"/>
      <c r="AI164" s="26"/>
      <c r="AJ164" s="26"/>
      <c r="AK164" s="26"/>
    </row>
    <row r="165" spans="1:37" s="10" customFormat="1" ht="25" customHeight="1" x14ac:dyDescent="0.25">
      <c r="A165" s="11">
        <v>162</v>
      </c>
      <c r="B165" s="12" t="str">
        <f t="shared" si="16"/>
        <v>000-000</v>
      </c>
      <c r="C165" s="12"/>
      <c r="D165" s="12"/>
      <c r="E165" s="12"/>
      <c r="F165" s="12"/>
      <c r="G165" s="16"/>
      <c r="H165" s="16"/>
      <c r="I165" s="15"/>
      <c r="J165" s="16"/>
      <c r="K165" s="16"/>
      <c r="L165" s="17"/>
      <c r="M165" s="18"/>
      <c r="N165" s="18"/>
      <c r="O165" s="20"/>
      <c r="P165" s="21"/>
      <c r="Q165" s="21"/>
      <c r="R165" s="22"/>
      <c r="S165" s="21"/>
      <c r="T165" s="21"/>
      <c r="U165" s="22"/>
      <c r="V165" s="23"/>
      <c r="W165" s="23"/>
      <c r="X165" s="24"/>
      <c r="Y165" s="25">
        <f t="shared" si="14"/>
        <v>0</v>
      </c>
      <c r="Z165" s="25">
        <f t="shared" si="15"/>
        <v>0</v>
      </c>
      <c r="AA165" s="26"/>
      <c r="AB165" s="26"/>
      <c r="AC165" s="26"/>
      <c r="AD165" s="26"/>
      <c r="AE165" s="27"/>
      <c r="AF165" s="26"/>
      <c r="AG165" s="26"/>
      <c r="AH165" s="26"/>
      <c r="AI165" s="26"/>
      <c r="AJ165" s="26"/>
      <c r="AK165" s="26"/>
    </row>
    <row r="166" spans="1:37" s="10" customFormat="1" ht="25" customHeight="1" x14ac:dyDescent="0.25">
      <c r="A166" s="11">
        <v>163</v>
      </c>
      <c r="B166" s="12" t="str">
        <f t="shared" si="16"/>
        <v>000-000</v>
      </c>
      <c r="C166" s="12"/>
      <c r="D166" s="12"/>
      <c r="E166" s="12"/>
      <c r="F166" s="12"/>
      <c r="G166" s="16"/>
      <c r="H166" s="16"/>
      <c r="I166" s="15"/>
      <c r="J166" s="16"/>
      <c r="K166" s="16"/>
      <c r="L166" s="17"/>
      <c r="M166" s="18"/>
      <c r="N166" s="18"/>
      <c r="O166" s="20"/>
      <c r="P166" s="21"/>
      <c r="Q166" s="21"/>
      <c r="R166" s="22"/>
      <c r="S166" s="21"/>
      <c r="T166" s="21"/>
      <c r="U166" s="22"/>
      <c r="V166" s="23"/>
      <c r="W166" s="23"/>
      <c r="X166" s="24"/>
      <c r="Y166" s="25">
        <f t="shared" si="14"/>
        <v>0</v>
      </c>
      <c r="Z166" s="25">
        <f t="shared" si="15"/>
        <v>0</v>
      </c>
      <c r="AA166" s="26"/>
      <c r="AB166" s="26"/>
      <c r="AC166" s="26"/>
      <c r="AD166" s="26"/>
      <c r="AE166" s="27"/>
      <c r="AF166" s="26"/>
      <c r="AG166" s="26"/>
      <c r="AH166" s="26"/>
      <c r="AI166" s="26"/>
      <c r="AJ166" s="26"/>
      <c r="AK166" s="26"/>
    </row>
    <row r="167" spans="1:37" s="10" customFormat="1" ht="25" customHeight="1" x14ac:dyDescent="0.25">
      <c r="A167" s="11">
        <v>164</v>
      </c>
      <c r="B167" s="12" t="str">
        <f t="shared" si="16"/>
        <v>000-000</v>
      </c>
      <c r="C167" s="12"/>
      <c r="D167" s="12"/>
      <c r="E167" s="12"/>
      <c r="F167" s="12"/>
      <c r="G167" s="16"/>
      <c r="H167" s="16"/>
      <c r="I167" s="15"/>
      <c r="J167" s="16"/>
      <c r="K167" s="16"/>
      <c r="L167" s="17"/>
      <c r="M167" s="18"/>
      <c r="N167" s="18"/>
      <c r="O167" s="20"/>
      <c r="P167" s="21"/>
      <c r="Q167" s="21"/>
      <c r="R167" s="22"/>
      <c r="S167" s="21"/>
      <c r="T167" s="21"/>
      <c r="U167" s="22"/>
      <c r="V167" s="23"/>
      <c r="W167" s="23"/>
      <c r="X167" s="24"/>
      <c r="Y167" s="25">
        <f t="shared" si="14"/>
        <v>0</v>
      </c>
      <c r="Z167" s="25">
        <f t="shared" si="15"/>
        <v>0</v>
      </c>
      <c r="AA167" s="26"/>
      <c r="AB167" s="26"/>
      <c r="AC167" s="26"/>
      <c r="AD167" s="26"/>
      <c r="AE167" s="27"/>
      <c r="AF167" s="26"/>
      <c r="AG167" s="26"/>
      <c r="AH167" s="26"/>
      <c r="AI167" s="26"/>
      <c r="AJ167" s="26"/>
      <c r="AK167" s="26"/>
    </row>
    <row r="168" spans="1:37" s="10" customFormat="1" ht="25" customHeight="1" x14ac:dyDescent="0.25">
      <c r="A168" s="11">
        <v>165</v>
      </c>
      <c r="B168" s="12" t="str">
        <f t="shared" si="16"/>
        <v>000-000</v>
      </c>
      <c r="C168" s="12"/>
      <c r="D168" s="12"/>
      <c r="E168" s="12"/>
      <c r="F168" s="12"/>
      <c r="G168" s="16"/>
      <c r="H168" s="16"/>
      <c r="I168" s="15"/>
      <c r="J168" s="16"/>
      <c r="K168" s="16"/>
      <c r="L168" s="17"/>
      <c r="M168" s="18"/>
      <c r="N168" s="18"/>
      <c r="O168" s="20"/>
      <c r="P168" s="21"/>
      <c r="Q168" s="21"/>
      <c r="R168" s="22"/>
      <c r="S168" s="21"/>
      <c r="T168" s="21"/>
      <c r="U168" s="22"/>
      <c r="V168" s="23"/>
      <c r="W168" s="23"/>
      <c r="X168" s="24"/>
      <c r="Y168" s="25">
        <f t="shared" si="14"/>
        <v>0</v>
      </c>
      <c r="Z168" s="25">
        <f t="shared" si="15"/>
        <v>0</v>
      </c>
      <c r="AA168" s="26"/>
      <c r="AB168" s="26"/>
      <c r="AC168" s="26"/>
      <c r="AD168" s="26"/>
      <c r="AE168" s="27"/>
      <c r="AF168" s="26"/>
      <c r="AG168" s="26"/>
      <c r="AH168" s="26"/>
      <c r="AI168" s="26"/>
      <c r="AJ168" s="26"/>
      <c r="AK168" s="26"/>
    </row>
    <row r="169" spans="1:37" s="10" customFormat="1" ht="25" customHeight="1" x14ac:dyDescent="0.25">
      <c r="A169" s="11">
        <v>166</v>
      </c>
      <c r="B169" s="12" t="str">
        <f t="shared" si="16"/>
        <v>000-000</v>
      </c>
      <c r="C169" s="12"/>
      <c r="D169" s="13"/>
      <c r="E169" s="12"/>
      <c r="F169" s="12"/>
      <c r="G169" s="16"/>
      <c r="H169" s="16"/>
      <c r="I169" s="15"/>
      <c r="J169" s="16"/>
      <c r="K169" s="16"/>
      <c r="L169" s="17"/>
      <c r="M169" s="18"/>
      <c r="N169" s="18"/>
      <c r="O169" s="20"/>
      <c r="P169" s="21"/>
      <c r="Q169" s="21"/>
      <c r="R169" s="22"/>
      <c r="S169" s="21"/>
      <c r="T169" s="21"/>
      <c r="U169" s="22"/>
      <c r="V169" s="23"/>
      <c r="W169" s="23"/>
      <c r="X169" s="24"/>
      <c r="Y169" s="25">
        <f t="shared" si="14"/>
        <v>0</v>
      </c>
      <c r="Z169" s="25">
        <f t="shared" si="15"/>
        <v>0</v>
      </c>
      <c r="AA169" s="26"/>
      <c r="AB169" s="26"/>
      <c r="AC169" s="26"/>
      <c r="AD169" s="26"/>
      <c r="AE169" s="27"/>
      <c r="AF169" s="26"/>
      <c r="AG169" s="26"/>
      <c r="AH169" s="26"/>
      <c r="AI169" s="26"/>
      <c r="AJ169" s="26"/>
      <c r="AK169" s="26"/>
    </row>
    <row r="170" spans="1:37" s="10" customFormat="1" ht="25" customHeight="1" x14ac:dyDescent="0.25">
      <c r="A170" s="11">
        <v>167</v>
      </c>
      <c r="B170" s="12" t="str">
        <f t="shared" si="16"/>
        <v>000-000</v>
      </c>
      <c r="C170" s="12"/>
      <c r="D170" s="12"/>
      <c r="E170" s="12"/>
      <c r="F170" s="12"/>
      <c r="G170" s="16"/>
      <c r="H170" s="16"/>
      <c r="I170" s="15"/>
      <c r="J170" s="16"/>
      <c r="K170" s="16"/>
      <c r="L170" s="17"/>
      <c r="M170" s="18"/>
      <c r="N170" s="18"/>
      <c r="O170" s="20"/>
      <c r="P170" s="21"/>
      <c r="Q170" s="21"/>
      <c r="R170" s="22"/>
      <c r="S170" s="21"/>
      <c r="T170" s="21"/>
      <c r="U170" s="22"/>
      <c r="V170" s="23"/>
      <c r="W170" s="23"/>
      <c r="X170" s="24"/>
      <c r="Y170" s="25">
        <f t="shared" si="14"/>
        <v>0</v>
      </c>
      <c r="Z170" s="25">
        <f t="shared" si="15"/>
        <v>0</v>
      </c>
      <c r="AA170" s="26"/>
      <c r="AB170" s="26"/>
      <c r="AC170" s="26"/>
      <c r="AD170" s="26"/>
      <c r="AE170" s="27"/>
      <c r="AF170" s="26"/>
      <c r="AG170" s="26"/>
      <c r="AH170" s="26"/>
      <c r="AI170" s="26"/>
      <c r="AJ170" s="26"/>
      <c r="AK170" s="26"/>
    </row>
    <row r="171" spans="1:37" s="10" customFormat="1" ht="25" customHeight="1" x14ac:dyDescent="0.25">
      <c r="A171" s="11">
        <v>168</v>
      </c>
      <c r="B171" s="12" t="str">
        <f t="shared" si="16"/>
        <v>000-000</v>
      </c>
      <c r="C171" s="12"/>
      <c r="D171" s="12"/>
      <c r="E171" s="12"/>
      <c r="F171" s="12"/>
      <c r="G171" s="16"/>
      <c r="H171" s="16"/>
      <c r="I171" s="15"/>
      <c r="J171" s="16"/>
      <c r="K171" s="16"/>
      <c r="L171" s="17"/>
      <c r="M171" s="18"/>
      <c r="N171" s="19"/>
      <c r="O171" s="20"/>
      <c r="P171" s="21"/>
      <c r="Q171" s="21"/>
      <c r="R171" s="22"/>
      <c r="S171" s="21"/>
      <c r="T171" s="21"/>
      <c r="U171" s="22"/>
      <c r="V171" s="23"/>
      <c r="W171" s="23"/>
      <c r="X171" s="24"/>
      <c r="Y171" s="25">
        <f t="shared" si="14"/>
        <v>0</v>
      </c>
      <c r="Z171" s="25">
        <f t="shared" si="15"/>
        <v>0</v>
      </c>
      <c r="AA171" s="26"/>
      <c r="AB171" s="26"/>
      <c r="AC171" s="26"/>
      <c r="AD171" s="26"/>
      <c r="AE171" s="27"/>
      <c r="AF171" s="26"/>
      <c r="AG171" s="26"/>
      <c r="AH171" s="26"/>
      <c r="AI171" s="26"/>
      <c r="AJ171" s="26"/>
      <c r="AK171" s="26"/>
    </row>
    <row r="172" spans="1:37" s="10" customFormat="1" ht="25" customHeight="1" x14ac:dyDescent="0.25">
      <c r="A172" s="11">
        <v>169</v>
      </c>
      <c r="B172" s="12" t="str">
        <f t="shared" si="16"/>
        <v>000-000</v>
      </c>
      <c r="C172" s="12"/>
      <c r="D172" s="12"/>
      <c r="E172" s="12"/>
      <c r="F172" s="12"/>
      <c r="G172" s="16"/>
      <c r="H172" s="16"/>
      <c r="I172" s="15"/>
      <c r="J172" s="16"/>
      <c r="K172" s="16"/>
      <c r="L172" s="17"/>
      <c r="M172" s="18"/>
      <c r="N172" s="19"/>
      <c r="O172" s="20"/>
      <c r="P172" s="21"/>
      <c r="Q172" s="21"/>
      <c r="R172" s="22"/>
      <c r="S172" s="21"/>
      <c r="T172" s="21"/>
      <c r="U172" s="22"/>
      <c r="V172" s="23"/>
      <c r="W172" s="23"/>
      <c r="X172" s="24"/>
      <c r="Y172" s="25">
        <f t="shared" si="14"/>
        <v>0</v>
      </c>
      <c r="Z172" s="25">
        <f t="shared" si="15"/>
        <v>0</v>
      </c>
      <c r="AA172" s="26"/>
      <c r="AB172" s="26"/>
      <c r="AC172" s="26"/>
      <c r="AD172" s="26"/>
      <c r="AE172" s="27"/>
      <c r="AF172" s="26"/>
      <c r="AG172" s="26"/>
      <c r="AH172" s="26"/>
      <c r="AI172" s="26"/>
      <c r="AJ172" s="26"/>
      <c r="AK172" s="26"/>
    </row>
    <row r="173" spans="1:37" s="10" customFormat="1" ht="25" customHeight="1" x14ac:dyDescent="0.25">
      <c r="A173" s="11">
        <v>170</v>
      </c>
      <c r="B173" s="12" t="e">
        <f>TEXT(C173,"000")&amp;"-"&amp;TEXT(#REF!,"000")</f>
        <v>#REF!</v>
      </c>
      <c r="C173" s="12"/>
      <c r="E173" s="12"/>
      <c r="F173" s="12"/>
      <c r="G173" s="16"/>
      <c r="H173" s="16"/>
      <c r="I173" s="15"/>
      <c r="J173" s="16"/>
      <c r="K173" s="16"/>
      <c r="L173" s="17"/>
      <c r="M173" s="18"/>
      <c r="N173" s="18"/>
      <c r="O173" s="20"/>
      <c r="P173" s="21"/>
      <c r="Q173" s="21"/>
      <c r="R173" s="22"/>
      <c r="S173" s="21"/>
      <c r="T173" s="21"/>
      <c r="U173" s="22"/>
      <c r="V173" s="23"/>
      <c r="W173" s="23"/>
      <c r="X173" s="24"/>
      <c r="Y173" s="25">
        <f t="shared" si="14"/>
        <v>0</v>
      </c>
      <c r="Z173" s="25">
        <f t="shared" si="15"/>
        <v>0</v>
      </c>
      <c r="AA173" s="26"/>
      <c r="AB173" s="26"/>
      <c r="AC173" s="26"/>
      <c r="AD173" s="26"/>
      <c r="AE173" s="27"/>
      <c r="AF173" s="26"/>
      <c r="AG173" s="26"/>
      <c r="AH173" s="26"/>
      <c r="AI173" s="26"/>
      <c r="AJ173" s="26"/>
      <c r="AK173" s="26"/>
    </row>
    <row r="174" spans="1:37" s="10" customFormat="1" ht="25" customHeight="1" x14ac:dyDescent="0.25">
      <c r="A174" s="11">
        <v>171</v>
      </c>
      <c r="B174" s="12" t="str">
        <f t="shared" ref="B174:B237" si="17">TEXT(C174,"000")&amp;"-"&amp;TEXT(E174,"000")</f>
        <v>000-000</v>
      </c>
      <c r="C174" s="12"/>
      <c r="D174" s="12"/>
      <c r="E174" s="12"/>
      <c r="F174" s="12"/>
      <c r="G174" s="16"/>
      <c r="H174" s="16"/>
      <c r="I174" s="15"/>
      <c r="J174" s="16"/>
      <c r="K174" s="16"/>
      <c r="L174" s="17"/>
      <c r="M174" s="18"/>
      <c r="N174" s="18"/>
      <c r="O174" s="20"/>
      <c r="P174" s="21"/>
      <c r="Q174" s="21"/>
      <c r="R174" s="22"/>
      <c r="S174" s="21"/>
      <c r="T174" s="21"/>
      <c r="U174" s="22"/>
      <c r="V174" s="23"/>
      <c r="W174" s="23"/>
      <c r="X174" s="24"/>
      <c r="Y174" s="25">
        <f t="shared" si="14"/>
        <v>0</v>
      </c>
      <c r="Z174" s="25">
        <f t="shared" si="15"/>
        <v>0</v>
      </c>
      <c r="AA174" s="26"/>
      <c r="AB174" s="26"/>
      <c r="AC174" s="26"/>
      <c r="AD174" s="26"/>
      <c r="AE174" s="27"/>
      <c r="AF174" s="26"/>
      <c r="AG174" s="26"/>
      <c r="AH174" s="26"/>
      <c r="AI174" s="26"/>
      <c r="AJ174" s="26"/>
      <c r="AK174" s="26"/>
    </row>
    <row r="175" spans="1:37" s="10" customFormat="1" ht="25" customHeight="1" x14ac:dyDescent="0.25">
      <c r="A175" s="11">
        <v>172</v>
      </c>
      <c r="B175" s="12" t="str">
        <f t="shared" si="17"/>
        <v>000-000</v>
      </c>
      <c r="C175" s="12"/>
      <c r="D175" s="12"/>
      <c r="E175" s="12"/>
      <c r="F175" s="12"/>
      <c r="G175" s="16"/>
      <c r="H175" s="16"/>
      <c r="I175" s="15"/>
      <c r="J175" s="16"/>
      <c r="K175" s="16"/>
      <c r="L175" s="17"/>
      <c r="M175" s="18"/>
      <c r="N175" s="18"/>
      <c r="O175" s="20"/>
      <c r="P175" s="21"/>
      <c r="Q175" s="21"/>
      <c r="R175" s="22"/>
      <c r="S175" s="21"/>
      <c r="T175" s="21"/>
      <c r="U175" s="22"/>
      <c r="V175" s="23"/>
      <c r="W175" s="23"/>
      <c r="X175" s="24"/>
      <c r="Y175" s="25">
        <f t="shared" si="14"/>
        <v>0</v>
      </c>
      <c r="Z175" s="25">
        <f t="shared" si="15"/>
        <v>0</v>
      </c>
      <c r="AA175" s="26"/>
      <c r="AB175" s="26"/>
      <c r="AC175" s="26"/>
      <c r="AD175" s="26"/>
      <c r="AE175" s="27"/>
      <c r="AF175" s="26"/>
      <c r="AG175" s="26"/>
      <c r="AH175" s="26"/>
      <c r="AI175" s="26"/>
      <c r="AJ175" s="26"/>
      <c r="AK175" s="26"/>
    </row>
    <row r="176" spans="1:37" s="10" customFormat="1" ht="25" customHeight="1" x14ac:dyDescent="0.25">
      <c r="A176" s="11">
        <v>173</v>
      </c>
      <c r="B176" s="12" t="str">
        <f t="shared" si="17"/>
        <v>000-000</v>
      </c>
      <c r="C176" s="12"/>
      <c r="D176" s="12"/>
      <c r="E176" s="12"/>
      <c r="F176" s="12"/>
      <c r="G176" s="16"/>
      <c r="H176" s="16"/>
      <c r="I176" s="15"/>
      <c r="J176" s="16"/>
      <c r="K176" s="16"/>
      <c r="L176" s="17"/>
      <c r="M176" s="18"/>
      <c r="N176" s="18"/>
      <c r="O176" s="20"/>
      <c r="P176" s="21"/>
      <c r="Q176" s="21"/>
      <c r="R176" s="22"/>
      <c r="S176" s="21"/>
      <c r="T176" s="21"/>
      <c r="U176" s="22"/>
      <c r="V176" s="23"/>
      <c r="W176" s="23"/>
      <c r="X176" s="24"/>
      <c r="Y176" s="25">
        <f t="shared" si="14"/>
        <v>0</v>
      </c>
      <c r="Z176" s="25">
        <f t="shared" si="15"/>
        <v>0</v>
      </c>
      <c r="AA176" s="26"/>
      <c r="AB176" s="26"/>
      <c r="AC176" s="26"/>
      <c r="AD176" s="26"/>
      <c r="AE176" s="27"/>
      <c r="AF176" s="26"/>
      <c r="AG176" s="26"/>
      <c r="AH176" s="26"/>
      <c r="AI176" s="26"/>
      <c r="AJ176" s="26"/>
      <c r="AK176" s="26"/>
    </row>
    <row r="177" spans="1:37" s="10" customFormat="1" ht="25" customHeight="1" x14ac:dyDescent="0.25">
      <c r="A177" s="11">
        <v>174</v>
      </c>
      <c r="B177" s="12" t="str">
        <f t="shared" si="17"/>
        <v>000-000</v>
      </c>
      <c r="C177" s="12"/>
      <c r="D177" s="12"/>
      <c r="E177" s="12"/>
      <c r="F177" s="12"/>
      <c r="G177" s="16"/>
      <c r="H177" s="16"/>
      <c r="I177" s="15"/>
      <c r="J177" s="16"/>
      <c r="K177" s="16"/>
      <c r="L177" s="17"/>
      <c r="M177" s="18"/>
      <c r="N177" s="18"/>
      <c r="O177" s="20"/>
      <c r="P177" s="21"/>
      <c r="Q177" s="21"/>
      <c r="R177" s="22"/>
      <c r="S177" s="21"/>
      <c r="T177" s="21"/>
      <c r="U177" s="22"/>
      <c r="V177" s="23"/>
      <c r="W177" s="23"/>
      <c r="X177" s="24"/>
      <c r="Y177" s="25">
        <f t="shared" si="14"/>
        <v>0</v>
      </c>
      <c r="Z177" s="25">
        <f t="shared" si="15"/>
        <v>0</v>
      </c>
      <c r="AA177" s="26"/>
      <c r="AB177" s="26"/>
      <c r="AC177" s="26"/>
      <c r="AD177" s="26"/>
      <c r="AE177" s="27"/>
      <c r="AF177" s="26"/>
      <c r="AG177" s="26"/>
      <c r="AH177" s="26"/>
      <c r="AI177" s="26"/>
      <c r="AJ177" s="26"/>
      <c r="AK177" s="26"/>
    </row>
    <row r="178" spans="1:37" s="10" customFormat="1" ht="25" customHeight="1" x14ac:dyDescent="0.25">
      <c r="A178" s="11">
        <v>175</v>
      </c>
      <c r="B178" s="12" t="str">
        <f t="shared" si="17"/>
        <v>000-000</v>
      </c>
      <c r="C178" s="12"/>
      <c r="D178" s="12"/>
      <c r="E178" s="12"/>
      <c r="F178" s="12"/>
      <c r="G178" s="16"/>
      <c r="H178" s="16"/>
      <c r="I178" s="15"/>
      <c r="J178" s="16"/>
      <c r="K178" s="16"/>
      <c r="L178" s="17"/>
      <c r="M178" s="18"/>
      <c r="N178" s="18"/>
      <c r="O178" s="20"/>
      <c r="P178" s="21"/>
      <c r="Q178" s="21"/>
      <c r="R178" s="22"/>
      <c r="S178" s="21"/>
      <c r="T178" s="21"/>
      <c r="U178" s="22"/>
      <c r="V178" s="23"/>
      <c r="W178" s="23"/>
      <c r="X178" s="24"/>
      <c r="Y178" s="25">
        <f t="shared" si="14"/>
        <v>0</v>
      </c>
      <c r="Z178" s="25">
        <f t="shared" si="15"/>
        <v>0</v>
      </c>
      <c r="AA178" s="26"/>
      <c r="AB178" s="26"/>
      <c r="AC178" s="26"/>
      <c r="AD178" s="26"/>
      <c r="AE178" s="27"/>
      <c r="AF178" s="26"/>
      <c r="AG178" s="26"/>
      <c r="AH178" s="26"/>
      <c r="AI178" s="26"/>
      <c r="AJ178" s="26"/>
      <c r="AK178" s="26"/>
    </row>
    <row r="179" spans="1:37" s="10" customFormat="1" ht="25" customHeight="1" x14ac:dyDescent="0.25">
      <c r="A179" s="11">
        <v>176</v>
      </c>
      <c r="B179" s="12" t="str">
        <f t="shared" si="17"/>
        <v>000-000</v>
      </c>
      <c r="C179" s="12"/>
      <c r="D179" s="12"/>
      <c r="E179" s="12"/>
      <c r="F179" s="12"/>
      <c r="G179" s="16"/>
      <c r="H179" s="16"/>
      <c r="I179" s="15"/>
      <c r="J179" s="16"/>
      <c r="K179" s="16"/>
      <c r="L179" s="17"/>
      <c r="M179" s="18"/>
      <c r="N179" s="18"/>
      <c r="O179" s="20"/>
      <c r="P179" s="21"/>
      <c r="Q179" s="21"/>
      <c r="R179" s="22"/>
      <c r="S179" s="21"/>
      <c r="T179" s="21"/>
      <c r="U179" s="22"/>
      <c r="V179" s="23"/>
      <c r="W179" s="23"/>
      <c r="X179" s="24"/>
      <c r="Y179" s="25">
        <f t="shared" si="14"/>
        <v>0</v>
      </c>
      <c r="Z179" s="25">
        <f t="shared" si="15"/>
        <v>0</v>
      </c>
      <c r="AA179" s="26"/>
      <c r="AB179" s="26"/>
      <c r="AC179" s="26"/>
      <c r="AD179" s="26"/>
      <c r="AE179" s="27"/>
      <c r="AF179" s="26"/>
      <c r="AG179" s="26"/>
      <c r="AH179" s="26"/>
      <c r="AI179" s="26"/>
      <c r="AJ179" s="26"/>
      <c r="AK179" s="26"/>
    </row>
    <row r="180" spans="1:37" s="10" customFormat="1" ht="25" customHeight="1" x14ac:dyDescent="0.25">
      <c r="A180" s="11">
        <v>177</v>
      </c>
      <c r="B180" s="12" t="str">
        <f t="shared" si="17"/>
        <v>000-000</v>
      </c>
      <c r="C180" s="12"/>
      <c r="D180" s="12"/>
      <c r="E180" s="12"/>
      <c r="F180" s="12"/>
      <c r="G180" s="16"/>
      <c r="H180" s="16"/>
      <c r="I180" s="15"/>
      <c r="J180" s="16"/>
      <c r="K180" s="16"/>
      <c r="L180" s="17"/>
      <c r="M180" s="18"/>
      <c r="N180" s="18"/>
      <c r="O180" s="20"/>
      <c r="P180" s="21"/>
      <c r="Q180" s="21"/>
      <c r="R180" s="22"/>
      <c r="S180" s="21"/>
      <c r="T180" s="21"/>
      <c r="U180" s="22"/>
      <c r="V180" s="23"/>
      <c r="W180" s="23"/>
      <c r="X180" s="24"/>
      <c r="Y180" s="25">
        <f t="shared" si="14"/>
        <v>0</v>
      </c>
      <c r="Z180" s="25">
        <f t="shared" si="15"/>
        <v>0</v>
      </c>
      <c r="AA180" s="26"/>
      <c r="AB180" s="26"/>
      <c r="AC180" s="26"/>
      <c r="AD180" s="26"/>
      <c r="AE180" s="27"/>
      <c r="AF180" s="26"/>
      <c r="AG180" s="26"/>
      <c r="AH180" s="26"/>
      <c r="AI180" s="26"/>
      <c r="AJ180" s="26"/>
      <c r="AK180" s="26"/>
    </row>
    <row r="181" spans="1:37" s="10" customFormat="1" ht="25" customHeight="1" x14ac:dyDescent="0.25">
      <c r="A181" s="11">
        <v>178</v>
      </c>
      <c r="B181" s="12" t="str">
        <f t="shared" si="17"/>
        <v>000-000</v>
      </c>
      <c r="C181" s="12"/>
      <c r="D181" s="12"/>
      <c r="E181" s="12"/>
      <c r="F181" s="12"/>
      <c r="G181" s="16"/>
      <c r="H181" s="16"/>
      <c r="I181" s="15"/>
      <c r="J181" s="16"/>
      <c r="K181" s="16"/>
      <c r="L181" s="17"/>
      <c r="M181" s="18"/>
      <c r="N181" s="18"/>
      <c r="O181" s="20"/>
      <c r="P181" s="21"/>
      <c r="Q181" s="21"/>
      <c r="R181" s="22"/>
      <c r="S181" s="21"/>
      <c r="T181" s="21"/>
      <c r="U181" s="22"/>
      <c r="V181" s="23"/>
      <c r="W181" s="23"/>
      <c r="X181" s="24"/>
      <c r="Y181" s="25">
        <f t="shared" si="14"/>
        <v>0</v>
      </c>
      <c r="Z181" s="25">
        <f t="shared" si="15"/>
        <v>0</v>
      </c>
      <c r="AA181" s="26"/>
      <c r="AB181" s="26"/>
      <c r="AC181" s="26"/>
      <c r="AD181" s="26"/>
      <c r="AE181" s="27"/>
      <c r="AF181" s="26"/>
      <c r="AG181" s="26"/>
      <c r="AH181" s="26"/>
      <c r="AI181" s="26"/>
      <c r="AJ181" s="26"/>
      <c r="AK181" s="26"/>
    </row>
    <row r="182" spans="1:37" s="10" customFormat="1" ht="25" customHeight="1" x14ac:dyDescent="0.25">
      <c r="A182" s="11">
        <v>179</v>
      </c>
      <c r="B182" s="12" t="str">
        <f t="shared" si="17"/>
        <v>000-000</v>
      </c>
      <c r="C182" s="12"/>
      <c r="D182" s="12"/>
      <c r="E182" s="12"/>
      <c r="F182" s="12"/>
      <c r="G182" s="16"/>
      <c r="H182" s="16"/>
      <c r="I182" s="15"/>
      <c r="J182" s="16"/>
      <c r="K182" s="16"/>
      <c r="L182" s="17"/>
      <c r="M182" s="18"/>
      <c r="N182" s="19"/>
      <c r="O182" s="20"/>
      <c r="P182" s="21"/>
      <c r="Q182" s="21"/>
      <c r="R182" s="22"/>
      <c r="S182" s="21"/>
      <c r="T182" s="21"/>
      <c r="U182" s="22"/>
      <c r="V182" s="23"/>
      <c r="W182" s="23"/>
      <c r="X182" s="24"/>
      <c r="Y182" s="25">
        <f t="shared" si="14"/>
        <v>0</v>
      </c>
      <c r="Z182" s="25">
        <f t="shared" si="15"/>
        <v>0</v>
      </c>
      <c r="AA182" s="26"/>
      <c r="AB182" s="26"/>
      <c r="AC182" s="26"/>
      <c r="AD182" s="26"/>
      <c r="AE182" s="27"/>
      <c r="AF182" s="26"/>
      <c r="AG182" s="26"/>
      <c r="AH182" s="26"/>
      <c r="AI182" s="26"/>
      <c r="AJ182" s="26"/>
      <c r="AK182" s="26"/>
    </row>
    <row r="183" spans="1:37" s="10" customFormat="1" ht="25" customHeight="1" x14ac:dyDescent="0.25">
      <c r="A183" s="11">
        <v>180</v>
      </c>
      <c r="B183" s="12" t="str">
        <f t="shared" si="17"/>
        <v>000-000</v>
      </c>
      <c r="C183" s="12"/>
      <c r="D183" s="12"/>
      <c r="E183" s="12"/>
      <c r="F183" s="12"/>
      <c r="G183" s="16"/>
      <c r="H183" s="16"/>
      <c r="I183" s="15"/>
      <c r="J183" s="16"/>
      <c r="K183" s="16"/>
      <c r="L183" s="17"/>
      <c r="M183" s="18"/>
      <c r="N183" s="19"/>
      <c r="O183" s="20"/>
      <c r="P183" s="21"/>
      <c r="Q183" s="21"/>
      <c r="R183" s="22"/>
      <c r="S183" s="21"/>
      <c r="T183" s="21"/>
      <c r="U183" s="22"/>
      <c r="V183" s="23"/>
      <c r="W183" s="23"/>
      <c r="X183" s="24"/>
      <c r="Y183" s="25">
        <f t="shared" si="14"/>
        <v>0</v>
      </c>
      <c r="Z183" s="25">
        <f t="shared" si="15"/>
        <v>0</v>
      </c>
      <c r="AA183" s="26"/>
      <c r="AB183" s="26"/>
      <c r="AC183" s="26"/>
      <c r="AD183" s="26"/>
      <c r="AE183" s="27"/>
      <c r="AF183" s="26"/>
      <c r="AG183" s="26"/>
      <c r="AH183" s="26"/>
      <c r="AI183" s="26"/>
      <c r="AJ183" s="26"/>
      <c r="AK183" s="26"/>
    </row>
    <row r="184" spans="1:37" s="10" customFormat="1" ht="25" customHeight="1" x14ac:dyDescent="0.25">
      <c r="A184" s="11">
        <v>181</v>
      </c>
      <c r="B184" s="12" t="str">
        <f t="shared" si="17"/>
        <v>000-000</v>
      </c>
      <c r="C184" s="12"/>
      <c r="D184" s="12"/>
      <c r="E184" s="12"/>
      <c r="F184" s="12"/>
      <c r="G184" s="16"/>
      <c r="H184" s="16"/>
      <c r="I184" s="15"/>
      <c r="J184" s="16"/>
      <c r="K184" s="16"/>
      <c r="L184" s="17"/>
      <c r="M184" s="18"/>
      <c r="N184" s="18"/>
      <c r="O184" s="20"/>
      <c r="P184" s="21"/>
      <c r="Q184" s="21"/>
      <c r="R184" s="22"/>
      <c r="S184" s="21"/>
      <c r="T184" s="21"/>
      <c r="U184" s="22"/>
      <c r="V184" s="23"/>
      <c r="W184" s="23"/>
      <c r="X184" s="24"/>
      <c r="Y184" s="25">
        <f t="shared" si="14"/>
        <v>0</v>
      </c>
      <c r="Z184" s="25">
        <f t="shared" si="15"/>
        <v>0</v>
      </c>
      <c r="AA184" s="26"/>
      <c r="AB184" s="26"/>
      <c r="AC184" s="26"/>
      <c r="AD184" s="26"/>
      <c r="AE184" s="27"/>
      <c r="AF184" s="26"/>
      <c r="AG184" s="26"/>
      <c r="AH184" s="26"/>
      <c r="AI184" s="26"/>
      <c r="AJ184" s="26"/>
      <c r="AK184" s="26"/>
    </row>
    <row r="185" spans="1:37" s="10" customFormat="1" ht="25" customHeight="1" x14ac:dyDescent="0.25">
      <c r="A185" s="11">
        <v>182</v>
      </c>
      <c r="B185" s="12" t="str">
        <f t="shared" si="17"/>
        <v>000-000</v>
      </c>
      <c r="C185" s="12"/>
      <c r="D185" s="12"/>
      <c r="E185" s="12"/>
      <c r="F185" s="12"/>
      <c r="G185" s="16"/>
      <c r="H185" s="16"/>
      <c r="I185" s="15"/>
      <c r="J185" s="16"/>
      <c r="K185" s="16"/>
      <c r="L185" s="17"/>
      <c r="M185" s="18"/>
      <c r="N185" s="18"/>
      <c r="O185" s="20"/>
      <c r="P185" s="21"/>
      <c r="Q185" s="21"/>
      <c r="R185" s="22"/>
      <c r="S185" s="21"/>
      <c r="T185" s="21"/>
      <c r="U185" s="22"/>
      <c r="V185" s="23"/>
      <c r="W185" s="23"/>
      <c r="X185" s="24"/>
      <c r="Y185" s="25">
        <f t="shared" si="14"/>
        <v>0</v>
      </c>
      <c r="Z185" s="25">
        <f t="shared" si="15"/>
        <v>0</v>
      </c>
      <c r="AA185" s="26"/>
      <c r="AB185" s="26"/>
      <c r="AC185" s="26"/>
      <c r="AD185" s="26"/>
      <c r="AE185" s="27"/>
      <c r="AF185" s="26"/>
      <c r="AG185" s="26"/>
      <c r="AH185" s="26"/>
      <c r="AI185" s="26"/>
      <c r="AJ185" s="26"/>
      <c r="AK185" s="26"/>
    </row>
    <row r="186" spans="1:37" s="10" customFormat="1" ht="25" customHeight="1" x14ac:dyDescent="0.25">
      <c r="A186" s="11">
        <v>183</v>
      </c>
      <c r="B186" s="12" t="str">
        <f t="shared" si="17"/>
        <v>000-000</v>
      </c>
      <c r="C186" s="12"/>
      <c r="D186" s="12"/>
      <c r="E186" s="12"/>
      <c r="F186" s="12"/>
      <c r="G186" s="16"/>
      <c r="H186" s="16"/>
      <c r="I186" s="15"/>
      <c r="J186" s="16"/>
      <c r="K186" s="16"/>
      <c r="L186" s="17"/>
      <c r="M186" s="18"/>
      <c r="N186" s="18"/>
      <c r="O186" s="20"/>
      <c r="P186" s="21"/>
      <c r="Q186" s="21"/>
      <c r="R186" s="22"/>
      <c r="S186" s="21"/>
      <c r="T186" s="21"/>
      <c r="U186" s="22"/>
      <c r="V186" s="23"/>
      <c r="W186" s="23"/>
      <c r="X186" s="24"/>
      <c r="Y186" s="25">
        <f t="shared" si="14"/>
        <v>0</v>
      </c>
      <c r="Z186" s="25">
        <f t="shared" si="15"/>
        <v>0</v>
      </c>
      <c r="AA186" s="26"/>
      <c r="AB186" s="26"/>
      <c r="AC186" s="26"/>
      <c r="AD186" s="26"/>
      <c r="AE186" s="27"/>
      <c r="AF186" s="26"/>
      <c r="AG186" s="26"/>
      <c r="AH186" s="26"/>
      <c r="AI186" s="26"/>
      <c r="AJ186" s="26"/>
      <c r="AK186" s="26"/>
    </row>
    <row r="187" spans="1:37" s="10" customFormat="1" ht="25" customHeight="1" x14ac:dyDescent="0.25">
      <c r="A187" s="11">
        <v>184</v>
      </c>
      <c r="B187" s="12" t="str">
        <f t="shared" si="17"/>
        <v>000-000</v>
      </c>
      <c r="C187" s="12"/>
      <c r="D187" s="12"/>
      <c r="E187" s="12"/>
      <c r="F187" s="12"/>
      <c r="G187" s="16"/>
      <c r="H187" s="16"/>
      <c r="I187" s="15"/>
      <c r="J187" s="16"/>
      <c r="K187" s="16"/>
      <c r="L187" s="17"/>
      <c r="M187" s="18"/>
      <c r="N187" s="18"/>
      <c r="O187" s="20"/>
      <c r="P187" s="21"/>
      <c r="Q187" s="21"/>
      <c r="R187" s="22"/>
      <c r="S187" s="21"/>
      <c r="T187" s="21"/>
      <c r="U187" s="22"/>
      <c r="V187" s="23"/>
      <c r="W187" s="23"/>
      <c r="X187" s="24"/>
      <c r="Y187" s="25">
        <f t="shared" si="14"/>
        <v>0</v>
      </c>
      <c r="Z187" s="25">
        <f t="shared" si="15"/>
        <v>0</v>
      </c>
      <c r="AA187" s="26"/>
      <c r="AB187" s="26"/>
      <c r="AC187" s="26"/>
      <c r="AD187" s="26"/>
      <c r="AE187" s="27"/>
      <c r="AF187" s="26"/>
      <c r="AG187" s="26"/>
      <c r="AH187" s="26"/>
      <c r="AI187" s="26"/>
      <c r="AJ187" s="26"/>
      <c r="AK187" s="26"/>
    </row>
    <row r="188" spans="1:37" s="10" customFormat="1" ht="25" customHeight="1" x14ac:dyDescent="0.25">
      <c r="A188" s="11">
        <v>185</v>
      </c>
      <c r="B188" s="12" t="str">
        <f t="shared" si="17"/>
        <v>000-000</v>
      </c>
      <c r="C188" s="12"/>
      <c r="D188" s="12"/>
      <c r="E188" s="12"/>
      <c r="F188" s="12"/>
      <c r="G188" s="16"/>
      <c r="H188" s="16"/>
      <c r="I188" s="15"/>
      <c r="J188" s="16"/>
      <c r="K188" s="16"/>
      <c r="L188" s="17"/>
      <c r="M188" s="18"/>
      <c r="N188" s="18"/>
      <c r="O188" s="20"/>
      <c r="P188" s="21"/>
      <c r="Q188" s="21"/>
      <c r="R188" s="22"/>
      <c r="S188" s="21"/>
      <c r="T188" s="21"/>
      <c r="U188" s="22"/>
      <c r="V188" s="23"/>
      <c r="W188" s="23"/>
      <c r="X188" s="24"/>
      <c r="Y188" s="25">
        <f t="shared" si="14"/>
        <v>0</v>
      </c>
      <c r="Z188" s="25">
        <f t="shared" si="15"/>
        <v>0</v>
      </c>
      <c r="AA188" s="26"/>
      <c r="AB188" s="26"/>
      <c r="AC188" s="26"/>
      <c r="AD188" s="26"/>
      <c r="AE188" s="27"/>
      <c r="AF188" s="26"/>
      <c r="AG188" s="26"/>
      <c r="AH188" s="26"/>
      <c r="AI188" s="26"/>
      <c r="AJ188" s="26"/>
      <c r="AK188" s="26"/>
    </row>
    <row r="189" spans="1:37" s="10" customFormat="1" ht="25" customHeight="1" x14ac:dyDescent="0.25">
      <c r="A189" s="11">
        <v>186</v>
      </c>
      <c r="B189" s="12" t="str">
        <f t="shared" si="17"/>
        <v>000-000</v>
      </c>
      <c r="C189" s="12"/>
      <c r="D189" s="12"/>
      <c r="E189" s="12"/>
      <c r="F189" s="12"/>
      <c r="G189" s="16"/>
      <c r="H189" s="16"/>
      <c r="I189" s="15"/>
      <c r="J189" s="16"/>
      <c r="K189" s="16"/>
      <c r="L189" s="17"/>
      <c r="M189" s="18"/>
      <c r="N189" s="18"/>
      <c r="O189" s="20"/>
      <c r="P189" s="21"/>
      <c r="Q189" s="21"/>
      <c r="R189" s="22"/>
      <c r="S189" s="21"/>
      <c r="T189" s="21"/>
      <c r="U189" s="22"/>
      <c r="V189" s="23"/>
      <c r="W189" s="23"/>
      <c r="X189" s="24"/>
      <c r="Y189" s="25">
        <f t="shared" si="14"/>
        <v>0</v>
      </c>
      <c r="Z189" s="25">
        <f t="shared" si="15"/>
        <v>0</v>
      </c>
      <c r="AA189" s="26"/>
      <c r="AB189" s="26"/>
      <c r="AC189" s="26"/>
      <c r="AD189" s="26"/>
      <c r="AE189" s="27"/>
      <c r="AF189" s="26"/>
      <c r="AG189" s="26"/>
      <c r="AH189" s="26"/>
      <c r="AI189" s="26"/>
      <c r="AJ189" s="26"/>
      <c r="AK189" s="26"/>
    </row>
    <row r="190" spans="1:37" s="10" customFormat="1" ht="25" customHeight="1" x14ac:dyDescent="0.25">
      <c r="A190" s="11">
        <v>187</v>
      </c>
      <c r="B190" s="12" t="str">
        <f t="shared" si="17"/>
        <v>000-000</v>
      </c>
      <c r="C190" s="12"/>
      <c r="D190" s="12"/>
      <c r="E190" s="12"/>
      <c r="F190" s="12"/>
      <c r="G190" s="16"/>
      <c r="H190" s="16"/>
      <c r="I190" s="15"/>
      <c r="J190" s="16"/>
      <c r="K190" s="16"/>
      <c r="L190" s="17"/>
      <c r="M190" s="18"/>
      <c r="N190" s="18"/>
      <c r="O190" s="20"/>
      <c r="P190" s="21"/>
      <c r="Q190" s="21"/>
      <c r="R190" s="22"/>
      <c r="S190" s="21"/>
      <c r="T190" s="21"/>
      <c r="U190" s="22"/>
      <c r="V190" s="23"/>
      <c r="W190" s="23"/>
      <c r="X190" s="24"/>
      <c r="Y190" s="25">
        <f t="shared" si="14"/>
        <v>0</v>
      </c>
      <c r="Z190" s="25">
        <f t="shared" si="15"/>
        <v>0</v>
      </c>
      <c r="AA190" s="26"/>
      <c r="AB190" s="26"/>
      <c r="AC190" s="26"/>
      <c r="AD190" s="26"/>
      <c r="AE190" s="27"/>
      <c r="AF190" s="26"/>
      <c r="AG190" s="26"/>
      <c r="AH190" s="26"/>
      <c r="AI190" s="26"/>
      <c r="AJ190" s="26"/>
      <c r="AK190" s="26"/>
    </row>
    <row r="191" spans="1:37" s="10" customFormat="1" ht="25" customHeight="1" x14ac:dyDescent="0.25">
      <c r="A191" s="11">
        <v>188</v>
      </c>
      <c r="B191" s="12" t="str">
        <f t="shared" si="17"/>
        <v>000-000</v>
      </c>
      <c r="C191" s="12"/>
      <c r="D191" s="12"/>
      <c r="E191" s="12"/>
      <c r="F191" s="12"/>
      <c r="G191" s="16"/>
      <c r="H191" s="16"/>
      <c r="I191" s="15"/>
      <c r="J191" s="16"/>
      <c r="K191" s="16"/>
      <c r="L191" s="17"/>
      <c r="M191" s="18"/>
      <c r="N191" s="18"/>
      <c r="O191" s="20"/>
      <c r="P191" s="21"/>
      <c r="Q191" s="21"/>
      <c r="R191" s="22"/>
      <c r="S191" s="21"/>
      <c r="T191" s="21"/>
      <c r="U191" s="22"/>
      <c r="V191" s="23"/>
      <c r="W191" s="23"/>
      <c r="X191" s="24"/>
      <c r="Y191" s="25">
        <f t="shared" si="14"/>
        <v>0</v>
      </c>
      <c r="Z191" s="25">
        <f t="shared" si="15"/>
        <v>0</v>
      </c>
      <c r="AA191" s="26"/>
      <c r="AB191" s="26"/>
      <c r="AC191" s="26"/>
      <c r="AD191" s="26"/>
      <c r="AE191" s="27"/>
      <c r="AF191" s="26"/>
      <c r="AG191" s="26"/>
      <c r="AH191" s="26"/>
      <c r="AI191" s="26"/>
      <c r="AJ191" s="26"/>
      <c r="AK191" s="26"/>
    </row>
    <row r="192" spans="1:37" s="10" customFormat="1" ht="25" customHeight="1" x14ac:dyDescent="0.25">
      <c r="A192" s="11">
        <v>189</v>
      </c>
      <c r="B192" s="12" t="str">
        <f t="shared" si="17"/>
        <v>000-000</v>
      </c>
      <c r="C192" s="12"/>
      <c r="D192" s="12"/>
      <c r="E192" s="12"/>
      <c r="F192" s="12"/>
      <c r="G192" s="16"/>
      <c r="H192" s="16"/>
      <c r="I192" s="15"/>
      <c r="J192" s="16"/>
      <c r="K192" s="16"/>
      <c r="L192" s="17"/>
      <c r="M192" s="18"/>
      <c r="N192" s="18"/>
      <c r="O192" s="20"/>
      <c r="P192" s="21"/>
      <c r="Q192" s="21"/>
      <c r="R192" s="22"/>
      <c r="S192" s="21"/>
      <c r="T192" s="21"/>
      <c r="U192" s="22"/>
      <c r="V192" s="23"/>
      <c r="W192" s="23"/>
      <c r="X192" s="24"/>
      <c r="Y192" s="25">
        <f t="shared" si="14"/>
        <v>0</v>
      </c>
      <c r="Z192" s="25">
        <f t="shared" si="15"/>
        <v>0</v>
      </c>
      <c r="AA192" s="26"/>
      <c r="AB192" s="26"/>
      <c r="AC192" s="26"/>
      <c r="AD192" s="26"/>
      <c r="AE192" s="27"/>
      <c r="AF192" s="26"/>
      <c r="AG192" s="26"/>
      <c r="AH192" s="26"/>
      <c r="AI192" s="26"/>
      <c r="AJ192" s="26"/>
      <c r="AK192" s="26"/>
    </row>
    <row r="193" spans="1:37" s="10" customFormat="1" ht="25" customHeight="1" x14ac:dyDescent="0.25">
      <c r="A193" s="11">
        <v>190</v>
      </c>
      <c r="B193" s="12" t="str">
        <f t="shared" si="17"/>
        <v>000-000</v>
      </c>
      <c r="C193" s="12"/>
      <c r="D193" s="12"/>
      <c r="E193" s="12"/>
      <c r="F193" s="12"/>
      <c r="G193" s="16"/>
      <c r="H193" s="16"/>
      <c r="I193" s="15"/>
      <c r="J193" s="16"/>
      <c r="K193" s="16"/>
      <c r="L193" s="17"/>
      <c r="M193" s="18"/>
      <c r="N193" s="19"/>
      <c r="O193" s="20"/>
      <c r="P193" s="21"/>
      <c r="Q193" s="21"/>
      <c r="R193" s="22"/>
      <c r="S193" s="21"/>
      <c r="T193" s="21"/>
      <c r="U193" s="22"/>
      <c r="V193" s="23"/>
      <c r="W193" s="23"/>
      <c r="X193" s="24"/>
      <c r="Y193" s="25">
        <f t="shared" si="14"/>
        <v>0</v>
      </c>
      <c r="Z193" s="25">
        <f t="shared" si="15"/>
        <v>0</v>
      </c>
      <c r="AA193" s="26"/>
      <c r="AB193" s="26"/>
      <c r="AC193" s="26"/>
      <c r="AD193" s="26"/>
      <c r="AE193" s="27"/>
      <c r="AF193" s="26"/>
      <c r="AG193" s="26"/>
      <c r="AH193" s="26"/>
      <c r="AI193" s="26"/>
      <c r="AJ193" s="26"/>
      <c r="AK193" s="26"/>
    </row>
    <row r="194" spans="1:37" s="10" customFormat="1" ht="25" customHeight="1" x14ac:dyDescent="0.25">
      <c r="A194" s="11">
        <v>191</v>
      </c>
      <c r="B194" s="12" t="str">
        <f t="shared" si="17"/>
        <v>000-000</v>
      </c>
      <c r="C194" s="12"/>
      <c r="D194" s="12"/>
      <c r="E194" s="12"/>
      <c r="F194" s="12"/>
      <c r="G194" s="16"/>
      <c r="H194" s="16"/>
      <c r="I194" s="15"/>
      <c r="J194" s="16"/>
      <c r="K194" s="16"/>
      <c r="L194" s="17"/>
      <c r="M194" s="18"/>
      <c r="N194" s="19"/>
      <c r="O194" s="20"/>
      <c r="P194" s="21"/>
      <c r="Q194" s="21"/>
      <c r="R194" s="22"/>
      <c r="S194" s="21"/>
      <c r="T194" s="21"/>
      <c r="U194" s="22"/>
      <c r="V194" s="23"/>
      <c r="W194" s="23"/>
      <c r="X194" s="24"/>
      <c r="Y194" s="25">
        <f t="shared" si="14"/>
        <v>0</v>
      </c>
      <c r="Z194" s="25">
        <f t="shared" si="15"/>
        <v>0</v>
      </c>
      <c r="AA194" s="26"/>
      <c r="AB194" s="26"/>
      <c r="AC194" s="26"/>
      <c r="AD194" s="26"/>
      <c r="AE194" s="27"/>
      <c r="AF194" s="26"/>
      <c r="AG194" s="26"/>
      <c r="AH194" s="26"/>
      <c r="AI194" s="26"/>
      <c r="AJ194" s="26"/>
      <c r="AK194" s="26"/>
    </row>
    <row r="195" spans="1:37" s="10" customFormat="1" ht="25" customHeight="1" x14ac:dyDescent="0.25">
      <c r="A195" s="11">
        <v>192</v>
      </c>
      <c r="B195" s="12" t="str">
        <f t="shared" si="17"/>
        <v>000-000</v>
      </c>
      <c r="C195" s="12"/>
      <c r="D195" s="12"/>
      <c r="E195" s="12"/>
      <c r="F195" s="12"/>
      <c r="G195" s="16"/>
      <c r="H195" s="16"/>
      <c r="I195" s="15"/>
      <c r="J195" s="16"/>
      <c r="K195" s="16"/>
      <c r="L195" s="17"/>
      <c r="M195" s="18"/>
      <c r="N195" s="18"/>
      <c r="O195" s="20"/>
      <c r="P195" s="21"/>
      <c r="Q195" s="21"/>
      <c r="R195" s="22"/>
      <c r="S195" s="21"/>
      <c r="T195" s="21"/>
      <c r="U195" s="22"/>
      <c r="V195" s="23"/>
      <c r="W195" s="23"/>
      <c r="X195" s="24"/>
      <c r="Y195" s="25">
        <f t="shared" si="14"/>
        <v>0</v>
      </c>
      <c r="Z195" s="25">
        <f t="shared" si="15"/>
        <v>0</v>
      </c>
      <c r="AA195" s="26"/>
      <c r="AB195" s="26"/>
      <c r="AC195" s="26"/>
      <c r="AD195" s="26"/>
      <c r="AE195" s="27"/>
      <c r="AF195" s="26"/>
      <c r="AG195" s="26"/>
      <c r="AH195" s="26"/>
      <c r="AI195" s="26"/>
      <c r="AJ195" s="26"/>
      <c r="AK195" s="26"/>
    </row>
    <row r="196" spans="1:37" s="10" customFormat="1" ht="25" customHeight="1" x14ac:dyDescent="0.25">
      <c r="A196" s="11">
        <v>193</v>
      </c>
      <c r="B196" s="12" t="str">
        <f t="shared" si="17"/>
        <v>000-000</v>
      </c>
      <c r="C196" s="12"/>
      <c r="D196" s="12"/>
      <c r="E196" s="12"/>
      <c r="F196" s="12"/>
      <c r="G196" s="16"/>
      <c r="H196" s="16"/>
      <c r="I196" s="15"/>
      <c r="J196" s="16"/>
      <c r="K196" s="16"/>
      <c r="L196" s="17"/>
      <c r="M196" s="18"/>
      <c r="N196" s="18"/>
      <c r="O196" s="20"/>
      <c r="P196" s="21"/>
      <c r="Q196" s="21"/>
      <c r="R196" s="22"/>
      <c r="S196" s="21"/>
      <c r="T196" s="21"/>
      <c r="U196" s="22"/>
      <c r="V196" s="23"/>
      <c r="W196" s="23"/>
      <c r="X196" s="24"/>
      <c r="Y196" s="25">
        <f t="shared" ref="Y196:Y259" si="18">ROUND(I196-U196-X196,2)</f>
        <v>0</v>
      </c>
      <c r="Z196" s="25">
        <f t="shared" ref="Z196:Z259" si="19">ROUND(L196+O196-R196,2)</f>
        <v>0</v>
      </c>
      <c r="AA196" s="26"/>
      <c r="AB196" s="26"/>
      <c r="AC196" s="26"/>
      <c r="AD196" s="26"/>
      <c r="AE196" s="27"/>
      <c r="AF196" s="26"/>
      <c r="AG196" s="26"/>
      <c r="AH196" s="26"/>
      <c r="AI196" s="26"/>
      <c r="AJ196" s="26"/>
      <c r="AK196" s="26"/>
    </row>
    <row r="197" spans="1:37" s="10" customFormat="1" ht="25" customHeight="1" x14ac:dyDescent="0.25">
      <c r="A197" s="11">
        <v>194</v>
      </c>
      <c r="B197" s="12" t="str">
        <f t="shared" si="17"/>
        <v>000-000</v>
      </c>
      <c r="C197" s="12"/>
      <c r="D197" s="12"/>
      <c r="E197" s="12"/>
      <c r="F197" s="12"/>
      <c r="G197" s="16"/>
      <c r="H197" s="16"/>
      <c r="I197" s="15"/>
      <c r="J197" s="16"/>
      <c r="K197" s="16"/>
      <c r="L197" s="17"/>
      <c r="M197" s="18"/>
      <c r="N197" s="18"/>
      <c r="O197" s="20"/>
      <c r="P197" s="21"/>
      <c r="Q197" s="21"/>
      <c r="R197" s="22"/>
      <c r="S197" s="21"/>
      <c r="T197" s="21"/>
      <c r="U197" s="22"/>
      <c r="V197" s="23"/>
      <c r="W197" s="23"/>
      <c r="X197" s="24"/>
      <c r="Y197" s="25">
        <f t="shared" si="18"/>
        <v>0</v>
      </c>
      <c r="Z197" s="25">
        <f t="shared" si="19"/>
        <v>0</v>
      </c>
      <c r="AA197" s="26"/>
      <c r="AB197" s="26"/>
      <c r="AC197" s="26"/>
      <c r="AD197" s="26"/>
      <c r="AE197" s="27"/>
      <c r="AF197" s="26"/>
      <c r="AG197" s="26"/>
      <c r="AH197" s="26"/>
      <c r="AI197" s="26"/>
      <c r="AJ197" s="26"/>
      <c r="AK197" s="26"/>
    </row>
    <row r="198" spans="1:37" s="10" customFormat="1" ht="25" customHeight="1" x14ac:dyDescent="0.25">
      <c r="A198" s="11">
        <v>195</v>
      </c>
      <c r="B198" s="12" t="str">
        <f t="shared" si="17"/>
        <v>000-000</v>
      </c>
      <c r="C198" s="12"/>
      <c r="D198" s="12"/>
      <c r="E198" s="12"/>
      <c r="F198" s="12"/>
      <c r="G198" s="16"/>
      <c r="H198" s="16"/>
      <c r="I198" s="15"/>
      <c r="J198" s="16"/>
      <c r="K198" s="16"/>
      <c r="L198" s="17"/>
      <c r="M198" s="18"/>
      <c r="N198" s="18"/>
      <c r="O198" s="20"/>
      <c r="P198" s="21"/>
      <c r="Q198" s="21"/>
      <c r="R198" s="22"/>
      <c r="S198" s="21"/>
      <c r="T198" s="21"/>
      <c r="U198" s="22"/>
      <c r="V198" s="23"/>
      <c r="W198" s="23"/>
      <c r="X198" s="24"/>
      <c r="Y198" s="25">
        <f t="shared" si="18"/>
        <v>0</v>
      </c>
      <c r="Z198" s="25">
        <f t="shared" si="19"/>
        <v>0</v>
      </c>
      <c r="AA198" s="26"/>
      <c r="AB198" s="26"/>
      <c r="AC198" s="26"/>
      <c r="AD198" s="26"/>
      <c r="AE198" s="27"/>
      <c r="AF198" s="26"/>
      <c r="AG198" s="26"/>
      <c r="AH198" s="26"/>
      <c r="AI198" s="26"/>
      <c r="AJ198" s="26"/>
      <c r="AK198" s="26"/>
    </row>
    <row r="199" spans="1:37" s="10" customFormat="1" ht="25" customHeight="1" x14ac:dyDescent="0.25">
      <c r="A199" s="11">
        <v>196</v>
      </c>
      <c r="B199" s="12" t="str">
        <f t="shared" si="17"/>
        <v>000-000</v>
      </c>
      <c r="C199" s="12"/>
      <c r="D199" s="12"/>
      <c r="E199" s="12"/>
      <c r="F199" s="12"/>
      <c r="G199" s="16"/>
      <c r="H199" s="16"/>
      <c r="I199" s="15"/>
      <c r="J199" s="16"/>
      <c r="K199" s="16"/>
      <c r="L199" s="17"/>
      <c r="M199" s="18"/>
      <c r="N199" s="18"/>
      <c r="O199" s="20"/>
      <c r="P199" s="21"/>
      <c r="Q199" s="21"/>
      <c r="R199" s="22"/>
      <c r="S199" s="21"/>
      <c r="T199" s="21"/>
      <c r="U199" s="22"/>
      <c r="V199" s="23"/>
      <c r="W199" s="23"/>
      <c r="X199" s="24"/>
      <c r="Y199" s="25">
        <f t="shared" si="18"/>
        <v>0</v>
      </c>
      <c r="Z199" s="25">
        <f t="shared" si="19"/>
        <v>0</v>
      </c>
      <c r="AA199" s="26"/>
      <c r="AB199" s="26"/>
      <c r="AC199" s="26"/>
      <c r="AD199" s="26"/>
      <c r="AE199" s="27"/>
      <c r="AF199" s="26"/>
      <c r="AG199" s="26"/>
      <c r="AH199" s="26"/>
      <c r="AI199" s="26"/>
      <c r="AJ199" s="26"/>
      <c r="AK199" s="26"/>
    </row>
    <row r="200" spans="1:37" s="10" customFormat="1" ht="25" customHeight="1" x14ac:dyDescent="0.25">
      <c r="A200" s="11">
        <v>197</v>
      </c>
      <c r="B200" s="12" t="str">
        <f t="shared" si="17"/>
        <v>000-000</v>
      </c>
      <c r="C200" s="12"/>
      <c r="D200" s="12"/>
      <c r="E200" s="12"/>
      <c r="F200" s="12"/>
      <c r="G200" s="16"/>
      <c r="H200" s="16"/>
      <c r="I200" s="15"/>
      <c r="J200" s="16"/>
      <c r="K200" s="16"/>
      <c r="L200" s="17"/>
      <c r="M200" s="18"/>
      <c r="N200" s="18"/>
      <c r="O200" s="20"/>
      <c r="P200" s="21"/>
      <c r="Q200" s="21"/>
      <c r="R200" s="22"/>
      <c r="S200" s="21"/>
      <c r="T200" s="21"/>
      <c r="U200" s="22"/>
      <c r="V200" s="23"/>
      <c r="W200" s="23"/>
      <c r="X200" s="24"/>
      <c r="Y200" s="25">
        <f t="shared" si="18"/>
        <v>0</v>
      </c>
      <c r="Z200" s="25">
        <f t="shared" si="19"/>
        <v>0</v>
      </c>
      <c r="AA200" s="26"/>
      <c r="AB200" s="26"/>
      <c r="AC200" s="26"/>
      <c r="AD200" s="26"/>
      <c r="AE200" s="27"/>
      <c r="AF200" s="26"/>
      <c r="AG200" s="26"/>
      <c r="AH200" s="26"/>
      <c r="AI200" s="26"/>
      <c r="AJ200" s="26"/>
      <c r="AK200" s="26"/>
    </row>
    <row r="201" spans="1:37" s="10" customFormat="1" ht="25" customHeight="1" x14ac:dyDescent="0.25">
      <c r="A201" s="11">
        <v>198</v>
      </c>
      <c r="B201" s="12" t="str">
        <f t="shared" si="17"/>
        <v>000-000</v>
      </c>
      <c r="C201" s="12"/>
      <c r="D201" s="12"/>
      <c r="E201" s="12"/>
      <c r="F201" s="12"/>
      <c r="G201" s="16"/>
      <c r="H201" s="16"/>
      <c r="I201" s="15"/>
      <c r="J201" s="16"/>
      <c r="K201" s="16"/>
      <c r="L201" s="17"/>
      <c r="M201" s="18"/>
      <c r="N201" s="18"/>
      <c r="O201" s="20"/>
      <c r="P201" s="21"/>
      <c r="Q201" s="21"/>
      <c r="R201" s="22"/>
      <c r="S201" s="21"/>
      <c r="T201" s="21"/>
      <c r="U201" s="22"/>
      <c r="V201" s="23"/>
      <c r="W201" s="23"/>
      <c r="X201" s="24"/>
      <c r="Y201" s="25">
        <f t="shared" si="18"/>
        <v>0</v>
      </c>
      <c r="Z201" s="25">
        <f t="shared" si="19"/>
        <v>0</v>
      </c>
      <c r="AA201" s="26"/>
      <c r="AB201" s="26"/>
      <c r="AC201" s="26"/>
      <c r="AD201" s="26"/>
      <c r="AE201" s="27"/>
      <c r="AF201" s="26"/>
      <c r="AG201" s="26"/>
      <c r="AH201" s="26"/>
      <c r="AI201" s="26"/>
      <c r="AJ201" s="26"/>
      <c r="AK201" s="26"/>
    </row>
    <row r="202" spans="1:37" s="10" customFormat="1" ht="25" customHeight="1" x14ac:dyDescent="0.25">
      <c r="A202" s="11">
        <v>199</v>
      </c>
      <c r="B202" s="12" t="str">
        <f t="shared" si="17"/>
        <v>000-000</v>
      </c>
      <c r="C202" s="12"/>
      <c r="D202" s="12"/>
      <c r="E202" s="12"/>
      <c r="F202" s="12"/>
      <c r="G202" s="16"/>
      <c r="H202" s="16"/>
      <c r="I202" s="15"/>
      <c r="J202" s="16"/>
      <c r="K202" s="16"/>
      <c r="L202" s="17"/>
      <c r="M202" s="18"/>
      <c r="N202" s="18"/>
      <c r="O202" s="20"/>
      <c r="P202" s="21"/>
      <c r="Q202" s="21"/>
      <c r="R202" s="22"/>
      <c r="S202" s="21"/>
      <c r="T202" s="21"/>
      <c r="U202" s="22"/>
      <c r="V202" s="23"/>
      <c r="W202" s="23"/>
      <c r="X202" s="24"/>
      <c r="Y202" s="25">
        <f t="shared" si="18"/>
        <v>0</v>
      </c>
      <c r="Z202" s="25">
        <f t="shared" si="19"/>
        <v>0</v>
      </c>
      <c r="AA202" s="26"/>
      <c r="AB202" s="26"/>
      <c r="AC202" s="26"/>
      <c r="AD202" s="26"/>
      <c r="AE202" s="27"/>
      <c r="AF202" s="26"/>
      <c r="AG202" s="26"/>
      <c r="AH202" s="26"/>
      <c r="AI202" s="26"/>
      <c r="AJ202" s="26"/>
      <c r="AK202" s="26"/>
    </row>
    <row r="203" spans="1:37" s="10" customFormat="1" ht="25" customHeight="1" x14ac:dyDescent="0.25">
      <c r="A203" s="11">
        <v>200</v>
      </c>
      <c r="B203" s="12" t="str">
        <f t="shared" si="17"/>
        <v>000-000</v>
      </c>
      <c r="C203" s="12"/>
      <c r="D203" s="12"/>
      <c r="E203" s="12"/>
      <c r="F203" s="12"/>
      <c r="G203" s="16"/>
      <c r="H203" s="16"/>
      <c r="I203" s="15"/>
      <c r="J203" s="16"/>
      <c r="K203" s="16"/>
      <c r="L203" s="17"/>
      <c r="M203" s="18"/>
      <c r="N203" s="18"/>
      <c r="O203" s="20"/>
      <c r="P203" s="21"/>
      <c r="Q203" s="21"/>
      <c r="R203" s="22"/>
      <c r="S203" s="21"/>
      <c r="T203" s="21"/>
      <c r="U203" s="22"/>
      <c r="V203" s="23"/>
      <c r="W203" s="23"/>
      <c r="X203" s="24"/>
      <c r="Y203" s="25">
        <f t="shared" si="18"/>
        <v>0</v>
      </c>
      <c r="Z203" s="25">
        <f t="shared" si="19"/>
        <v>0</v>
      </c>
      <c r="AA203" s="26"/>
      <c r="AB203" s="26"/>
      <c r="AC203" s="26"/>
      <c r="AD203" s="26"/>
      <c r="AE203" s="27"/>
      <c r="AF203" s="26"/>
      <c r="AG203" s="26"/>
      <c r="AH203" s="26"/>
      <c r="AI203" s="26"/>
      <c r="AJ203" s="26"/>
      <c r="AK203" s="26"/>
    </row>
    <row r="204" spans="1:37" s="10" customFormat="1" ht="25" customHeight="1" x14ac:dyDescent="0.25">
      <c r="A204" s="11">
        <v>201</v>
      </c>
      <c r="B204" s="12" t="str">
        <f t="shared" si="17"/>
        <v>000-000</v>
      </c>
      <c r="C204" s="12"/>
      <c r="D204" s="12"/>
      <c r="E204" s="12"/>
      <c r="F204" s="12"/>
      <c r="G204" s="16"/>
      <c r="H204" s="16"/>
      <c r="I204" s="15"/>
      <c r="J204" s="16"/>
      <c r="K204" s="16"/>
      <c r="L204" s="17"/>
      <c r="M204" s="18"/>
      <c r="N204" s="19"/>
      <c r="O204" s="20"/>
      <c r="P204" s="21"/>
      <c r="Q204" s="21"/>
      <c r="R204" s="22"/>
      <c r="S204" s="21"/>
      <c r="T204" s="21"/>
      <c r="U204" s="22"/>
      <c r="V204" s="23"/>
      <c r="W204" s="23"/>
      <c r="X204" s="24"/>
      <c r="Y204" s="25">
        <f t="shared" si="18"/>
        <v>0</v>
      </c>
      <c r="Z204" s="25">
        <f t="shared" si="19"/>
        <v>0</v>
      </c>
      <c r="AA204" s="26"/>
      <c r="AB204" s="26"/>
      <c r="AC204" s="26"/>
      <c r="AD204" s="26"/>
      <c r="AE204" s="27"/>
      <c r="AF204" s="26"/>
      <c r="AG204" s="26"/>
      <c r="AH204" s="26"/>
      <c r="AI204" s="26"/>
      <c r="AJ204" s="26"/>
      <c r="AK204" s="26"/>
    </row>
    <row r="205" spans="1:37" s="10" customFormat="1" ht="25" customHeight="1" x14ac:dyDescent="0.25">
      <c r="A205" s="11">
        <v>202</v>
      </c>
      <c r="B205" s="12" t="str">
        <f t="shared" si="17"/>
        <v>000-000</v>
      </c>
      <c r="C205" s="12"/>
      <c r="D205" s="12"/>
      <c r="E205" s="12"/>
      <c r="F205" s="12"/>
      <c r="G205" s="16"/>
      <c r="H205" s="16"/>
      <c r="I205" s="15"/>
      <c r="J205" s="16"/>
      <c r="K205" s="16"/>
      <c r="L205" s="17"/>
      <c r="M205" s="18"/>
      <c r="N205" s="19"/>
      <c r="O205" s="20"/>
      <c r="P205" s="21"/>
      <c r="Q205" s="21"/>
      <c r="R205" s="22"/>
      <c r="S205" s="21"/>
      <c r="T205" s="21"/>
      <c r="U205" s="22"/>
      <c r="V205" s="23"/>
      <c r="W205" s="23"/>
      <c r="X205" s="24"/>
      <c r="Y205" s="25">
        <f t="shared" si="18"/>
        <v>0</v>
      </c>
      <c r="Z205" s="25">
        <f t="shared" si="19"/>
        <v>0</v>
      </c>
      <c r="AA205" s="26"/>
      <c r="AB205" s="26"/>
      <c r="AC205" s="26"/>
      <c r="AD205" s="26"/>
      <c r="AE205" s="27"/>
      <c r="AF205" s="26"/>
      <c r="AG205" s="26"/>
      <c r="AH205" s="26"/>
      <c r="AI205" s="26"/>
      <c r="AJ205" s="26"/>
      <c r="AK205" s="26"/>
    </row>
    <row r="206" spans="1:37" s="10" customFormat="1" ht="25" customHeight="1" x14ac:dyDescent="0.25">
      <c r="A206" s="11">
        <v>203</v>
      </c>
      <c r="B206" s="12" t="str">
        <f t="shared" si="17"/>
        <v>000-000</v>
      </c>
      <c r="C206" s="12"/>
      <c r="D206" s="12"/>
      <c r="E206" s="12"/>
      <c r="F206" s="12"/>
      <c r="G206" s="16"/>
      <c r="H206" s="16"/>
      <c r="I206" s="15"/>
      <c r="J206" s="16"/>
      <c r="K206" s="16"/>
      <c r="L206" s="17"/>
      <c r="M206" s="18"/>
      <c r="N206" s="19"/>
      <c r="O206" s="20"/>
      <c r="P206" s="21"/>
      <c r="Q206" s="21"/>
      <c r="R206" s="22"/>
      <c r="S206" s="21"/>
      <c r="T206" s="21"/>
      <c r="U206" s="22"/>
      <c r="V206" s="23"/>
      <c r="W206" s="23"/>
      <c r="X206" s="24"/>
      <c r="Y206" s="25">
        <f t="shared" si="18"/>
        <v>0</v>
      </c>
      <c r="Z206" s="25">
        <f t="shared" si="19"/>
        <v>0</v>
      </c>
      <c r="AA206" s="26"/>
      <c r="AB206" s="26"/>
      <c r="AC206" s="26"/>
      <c r="AD206" s="26"/>
      <c r="AE206" s="27"/>
      <c r="AF206" s="26"/>
      <c r="AG206" s="26"/>
      <c r="AH206" s="26"/>
      <c r="AI206" s="26"/>
      <c r="AJ206" s="26"/>
      <c r="AK206" s="26"/>
    </row>
    <row r="207" spans="1:37" s="10" customFormat="1" ht="25" customHeight="1" x14ac:dyDescent="0.25">
      <c r="A207" s="11">
        <v>204</v>
      </c>
      <c r="B207" s="12" t="str">
        <f t="shared" si="17"/>
        <v>000-000</v>
      </c>
      <c r="C207" s="12"/>
      <c r="D207" s="12"/>
      <c r="E207" s="12"/>
      <c r="F207" s="12"/>
      <c r="G207" s="16"/>
      <c r="H207" s="16"/>
      <c r="I207" s="15"/>
      <c r="J207" s="16"/>
      <c r="K207" s="16"/>
      <c r="L207" s="17"/>
      <c r="M207" s="18"/>
      <c r="N207" s="19"/>
      <c r="O207" s="20"/>
      <c r="P207" s="21"/>
      <c r="Q207" s="21"/>
      <c r="R207" s="22"/>
      <c r="S207" s="21"/>
      <c r="T207" s="21"/>
      <c r="U207" s="22"/>
      <c r="V207" s="23"/>
      <c r="W207" s="23"/>
      <c r="X207" s="24"/>
      <c r="Y207" s="25">
        <f t="shared" si="18"/>
        <v>0</v>
      </c>
      <c r="Z207" s="25">
        <f t="shared" si="19"/>
        <v>0</v>
      </c>
      <c r="AA207" s="26"/>
      <c r="AB207" s="26"/>
      <c r="AC207" s="26"/>
      <c r="AD207" s="26"/>
      <c r="AE207" s="27"/>
      <c r="AF207" s="26"/>
      <c r="AG207" s="26"/>
      <c r="AH207" s="26"/>
      <c r="AI207" s="26"/>
      <c r="AJ207" s="26"/>
      <c r="AK207" s="26"/>
    </row>
    <row r="208" spans="1:37" s="10" customFormat="1" ht="25" customHeight="1" x14ac:dyDescent="0.25">
      <c r="A208" s="11">
        <v>205</v>
      </c>
      <c r="B208" s="12" t="str">
        <f t="shared" si="17"/>
        <v>000-000</v>
      </c>
      <c r="C208" s="12"/>
      <c r="D208" s="12"/>
      <c r="E208" s="12"/>
      <c r="F208" s="12"/>
      <c r="G208" s="16"/>
      <c r="H208" s="16"/>
      <c r="I208" s="15"/>
      <c r="J208" s="16"/>
      <c r="K208" s="16"/>
      <c r="L208" s="17"/>
      <c r="M208" s="18"/>
      <c r="N208" s="18"/>
      <c r="O208" s="20"/>
      <c r="P208" s="21"/>
      <c r="Q208" s="21"/>
      <c r="R208" s="22"/>
      <c r="S208" s="21"/>
      <c r="T208" s="21"/>
      <c r="U208" s="22"/>
      <c r="V208" s="23"/>
      <c r="W208" s="23"/>
      <c r="X208" s="24"/>
      <c r="Y208" s="25">
        <f t="shared" si="18"/>
        <v>0</v>
      </c>
      <c r="Z208" s="25">
        <f t="shared" si="19"/>
        <v>0</v>
      </c>
      <c r="AA208" s="26"/>
      <c r="AB208" s="26"/>
      <c r="AC208" s="26"/>
      <c r="AD208" s="26"/>
      <c r="AE208" s="27"/>
      <c r="AF208" s="26"/>
      <c r="AG208" s="26"/>
      <c r="AH208" s="26"/>
      <c r="AI208" s="26"/>
      <c r="AJ208" s="26"/>
      <c r="AK208" s="26"/>
    </row>
    <row r="209" spans="1:37" s="10" customFormat="1" ht="25" customHeight="1" x14ac:dyDescent="0.25">
      <c r="A209" s="11">
        <v>206</v>
      </c>
      <c r="B209" s="12" t="str">
        <f t="shared" si="17"/>
        <v>000-000</v>
      </c>
      <c r="C209" s="12"/>
      <c r="D209" s="12"/>
      <c r="E209" s="12"/>
      <c r="F209" s="12"/>
      <c r="G209" s="16"/>
      <c r="H209" s="16"/>
      <c r="I209" s="15"/>
      <c r="J209" s="16"/>
      <c r="K209" s="16"/>
      <c r="L209" s="17"/>
      <c r="M209" s="18"/>
      <c r="N209" s="18"/>
      <c r="O209" s="20"/>
      <c r="P209" s="21"/>
      <c r="Q209" s="21"/>
      <c r="R209" s="22"/>
      <c r="S209" s="21"/>
      <c r="T209" s="21"/>
      <c r="U209" s="22"/>
      <c r="V209" s="23"/>
      <c r="W209" s="23"/>
      <c r="X209" s="24"/>
      <c r="Y209" s="25">
        <f t="shared" si="18"/>
        <v>0</v>
      </c>
      <c r="Z209" s="25">
        <f t="shared" si="19"/>
        <v>0</v>
      </c>
      <c r="AA209" s="26"/>
      <c r="AB209" s="26"/>
      <c r="AC209" s="26"/>
      <c r="AD209" s="26"/>
      <c r="AE209" s="27"/>
      <c r="AF209" s="26"/>
      <c r="AG209" s="26"/>
      <c r="AH209" s="26"/>
      <c r="AI209" s="26"/>
      <c r="AJ209" s="26"/>
      <c r="AK209" s="26"/>
    </row>
    <row r="210" spans="1:37" s="10" customFormat="1" ht="25" customHeight="1" x14ac:dyDescent="0.25">
      <c r="A210" s="11">
        <v>207</v>
      </c>
      <c r="B210" s="12" t="str">
        <f t="shared" si="17"/>
        <v>000-000</v>
      </c>
      <c r="C210" s="12"/>
      <c r="D210" s="12"/>
      <c r="E210" s="12"/>
      <c r="F210" s="12"/>
      <c r="G210" s="16"/>
      <c r="H210" s="16"/>
      <c r="I210" s="15"/>
      <c r="J210" s="16"/>
      <c r="K210" s="16"/>
      <c r="L210" s="17"/>
      <c r="M210" s="18"/>
      <c r="N210" s="18"/>
      <c r="O210" s="20"/>
      <c r="P210" s="21"/>
      <c r="Q210" s="21"/>
      <c r="R210" s="22"/>
      <c r="S210" s="21"/>
      <c r="T210" s="21"/>
      <c r="U210" s="22"/>
      <c r="V210" s="23"/>
      <c r="W210" s="23"/>
      <c r="X210" s="24"/>
      <c r="Y210" s="25">
        <f t="shared" si="18"/>
        <v>0</v>
      </c>
      <c r="Z210" s="25">
        <f t="shared" si="19"/>
        <v>0</v>
      </c>
      <c r="AA210" s="26"/>
      <c r="AB210" s="26"/>
      <c r="AC210" s="26"/>
      <c r="AD210" s="26"/>
      <c r="AE210" s="27"/>
      <c r="AF210" s="26"/>
      <c r="AG210" s="26"/>
      <c r="AH210" s="26"/>
      <c r="AI210" s="26"/>
      <c r="AJ210" s="26"/>
      <c r="AK210" s="26"/>
    </row>
    <row r="211" spans="1:37" s="10" customFormat="1" ht="25" customHeight="1" x14ac:dyDescent="0.25">
      <c r="A211" s="11">
        <v>208</v>
      </c>
      <c r="B211" s="12" t="str">
        <f t="shared" si="17"/>
        <v>000-000</v>
      </c>
      <c r="C211" s="12"/>
      <c r="D211" s="12"/>
      <c r="E211" s="12"/>
      <c r="F211" s="12"/>
      <c r="G211" s="16"/>
      <c r="H211" s="16"/>
      <c r="I211" s="15"/>
      <c r="J211" s="16"/>
      <c r="K211" s="16"/>
      <c r="L211" s="17"/>
      <c r="M211" s="18"/>
      <c r="N211" s="18"/>
      <c r="O211" s="20"/>
      <c r="P211" s="21"/>
      <c r="Q211" s="21"/>
      <c r="R211" s="22"/>
      <c r="S211" s="21"/>
      <c r="T211" s="21"/>
      <c r="U211" s="22"/>
      <c r="V211" s="23"/>
      <c r="W211" s="23"/>
      <c r="X211" s="24"/>
      <c r="Y211" s="25">
        <f t="shared" si="18"/>
        <v>0</v>
      </c>
      <c r="Z211" s="25">
        <f t="shared" si="19"/>
        <v>0</v>
      </c>
      <c r="AA211" s="26"/>
      <c r="AB211" s="26"/>
      <c r="AC211" s="26"/>
      <c r="AD211" s="26"/>
      <c r="AE211" s="27"/>
      <c r="AF211" s="26"/>
      <c r="AG211" s="26"/>
      <c r="AH211" s="26"/>
      <c r="AI211" s="26"/>
      <c r="AJ211" s="26"/>
      <c r="AK211" s="26"/>
    </row>
    <row r="212" spans="1:37" s="10" customFormat="1" ht="25" customHeight="1" x14ac:dyDescent="0.25">
      <c r="A212" s="11">
        <v>209</v>
      </c>
      <c r="B212" s="12" t="str">
        <f t="shared" si="17"/>
        <v>000-000</v>
      </c>
      <c r="C212" s="12"/>
      <c r="D212" s="12"/>
      <c r="E212" s="12"/>
      <c r="F212" s="12"/>
      <c r="G212" s="16"/>
      <c r="H212" s="16"/>
      <c r="I212" s="15"/>
      <c r="J212" s="16"/>
      <c r="K212" s="16"/>
      <c r="L212" s="17"/>
      <c r="M212" s="18"/>
      <c r="N212" s="18"/>
      <c r="O212" s="20"/>
      <c r="P212" s="21"/>
      <c r="Q212" s="21"/>
      <c r="R212" s="22"/>
      <c r="S212" s="21"/>
      <c r="T212" s="21"/>
      <c r="U212" s="22"/>
      <c r="V212" s="23"/>
      <c r="W212" s="23"/>
      <c r="X212" s="24"/>
      <c r="Y212" s="25">
        <f t="shared" si="18"/>
        <v>0</v>
      </c>
      <c r="Z212" s="25">
        <f t="shared" si="19"/>
        <v>0</v>
      </c>
      <c r="AA212" s="26"/>
      <c r="AB212" s="26"/>
      <c r="AC212" s="26"/>
      <c r="AD212" s="26"/>
      <c r="AE212" s="27"/>
      <c r="AF212" s="26"/>
      <c r="AG212" s="26"/>
      <c r="AH212" s="26"/>
      <c r="AI212" s="26"/>
      <c r="AJ212" s="26"/>
      <c r="AK212" s="26"/>
    </row>
    <row r="213" spans="1:37" s="10" customFormat="1" ht="25" customHeight="1" x14ac:dyDescent="0.25">
      <c r="A213" s="11">
        <v>210</v>
      </c>
      <c r="B213" s="12" t="str">
        <f t="shared" si="17"/>
        <v>000-000</v>
      </c>
      <c r="C213" s="12"/>
      <c r="D213" s="12"/>
      <c r="E213" s="12"/>
      <c r="F213" s="12"/>
      <c r="G213" s="16"/>
      <c r="H213" s="16"/>
      <c r="I213" s="15"/>
      <c r="J213" s="16"/>
      <c r="K213" s="16"/>
      <c r="L213" s="17"/>
      <c r="M213" s="18"/>
      <c r="N213" s="18"/>
      <c r="O213" s="20"/>
      <c r="P213" s="21"/>
      <c r="Q213" s="21"/>
      <c r="R213" s="22"/>
      <c r="S213" s="21"/>
      <c r="T213" s="21"/>
      <c r="U213" s="22"/>
      <c r="V213" s="23"/>
      <c r="W213" s="23"/>
      <c r="X213" s="24"/>
      <c r="Y213" s="25">
        <f t="shared" si="18"/>
        <v>0</v>
      </c>
      <c r="Z213" s="25">
        <f t="shared" si="19"/>
        <v>0</v>
      </c>
      <c r="AA213" s="26"/>
      <c r="AB213" s="26"/>
      <c r="AC213" s="26"/>
      <c r="AD213" s="26"/>
      <c r="AE213" s="27"/>
      <c r="AF213" s="26"/>
      <c r="AG213" s="26"/>
      <c r="AH213" s="26"/>
      <c r="AI213" s="26"/>
      <c r="AJ213" s="26"/>
      <c r="AK213" s="26"/>
    </row>
    <row r="214" spans="1:37" s="10" customFormat="1" ht="25" customHeight="1" x14ac:dyDescent="0.25">
      <c r="A214" s="11">
        <v>211</v>
      </c>
      <c r="B214" s="12" t="str">
        <f t="shared" si="17"/>
        <v>000-000</v>
      </c>
      <c r="C214" s="12"/>
      <c r="D214" s="12"/>
      <c r="E214" s="12"/>
      <c r="F214" s="12"/>
      <c r="G214" s="16"/>
      <c r="H214" s="16"/>
      <c r="I214" s="15"/>
      <c r="J214" s="16"/>
      <c r="K214" s="16"/>
      <c r="L214" s="17"/>
      <c r="M214" s="18"/>
      <c r="N214" s="18"/>
      <c r="O214" s="20"/>
      <c r="P214" s="21"/>
      <c r="Q214" s="21"/>
      <c r="R214" s="22"/>
      <c r="S214" s="21"/>
      <c r="T214" s="21"/>
      <c r="U214" s="22"/>
      <c r="V214" s="23"/>
      <c r="W214" s="23"/>
      <c r="X214" s="24"/>
      <c r="Y214" s="25">
        <f t="shared" si="18"/>
        <v>0</v>
      </c>
      <c r="Z214" s="25">
        <f t="shared" si="19"/>
        <v>0</v>
      </c>
      <c r="AA214" s="26"/>
      <c r="AB214" s="26"/>
      <c r="AC214" s="26"/>
      <c r="AD214" s="26"/>
      <c r="AE214" s="27"/>
      <c r="AF214" s="26"/>
      <c r="AG214" s="26"/>
      <c r="AH214" s="26"/>
      <c r="AI214" s="26"/>
      <c r="AJ214" s="26"/>
      <c r="AK214" s="26"/>
    </row>
    <row r="215" spans="1:37" s="10" customFormat="1" ht="25" customHeight="1" x14ac:dyDescent="0.25">
      <c r="A215" s="11">
        <v>212</v>
      </c>
      <c r="B215" s="12" t="str">
        <f t="shared" si="17"/>
        <v>000-000</v>
      </c>
      <c r="C215" s="12"/>
      <c r="D215" s="12"/>
      <c r="E215" s="12"/>
      <c r="F215" s="12"/>
      <c r="G215" s="16"/>
      <c r="H215" s="16"/>
      <c r="I215" s="15"/>
      <c r="J215" s="16"/>
      <c r="K215" s="16"/>
      <c r="L215" s="17"/>
      <c r="M215" s="18"/>
      <c r="N215" s="18"/>
      <c r="O215" s="20"/>
      <c r="P215" s="21"/>
      <c r="Q215" s="21"/>
      <c r="R215" s="22"/>
      <c r="S215" s="21"/>
      <c r="T215" s="21"/>
      <c r="U215" s="22"/>
      <c r="V215" s="23"/>
      <c r="W215" s="23"/>
      <c r="X215" s="24"/>
      <c r="Y215" s="25">
        <f t="shared" si="18"/>
        <v>0</v>
      </c>
      <c r="Z215" s="25">
        <f t="shared" si="19"/>
        <v>0</v>
      </c>
      <c r="AA215" s="26"/>
      <c r="AB215" s="26"/>
      <c r="AC215" s="26"/>
      <c r="AD215" s="26"/>
      <c r="AE215" s="27"/>
      <c r="AF215" s="26"/>
      <c r="AG215" s="26"/>
      <c r="AH215" s="26"/>
      <c r="AI215" s="26"/>
      <c r="AJ215" s="26"/>
      <c r="AK215" s="26"/>
    </row>
    <row r="216" spans="1:37" s="10" customFormat="1" ht="25" customHeight="1" x14ac:dyDescent="0.25">
      <c r="A216" s="11">
        <v>213</v>
      </c>
      <c r="B216" s="12" t="str">
        <f t="shared" si="17"/>
        <v>000-000</v>
      </c>
      <c r="C216" s="12"/>
      <c r="D216" s="12"/>
      <c r="E216" s="12"/>
      <c r="F216" s="12"/>
      <c r="G216" s="16"/>
      <c r="H216" s="16"/>
      <c r="I216" s="15"/>
      <c r="J216" s="16"/>
      <c r="K216" s="16"/>
      <c r="L216" s="17"/>
      <c r="M216" s="18"/>
      <c r="N216" s="18"/>
      <c r="O216" s="20"/>
      <c r="P216" s="21"/>
      <c r="Q216" s="21"/>
      <c r="R216" s="22"/>
      <c r="S216" s="21"/>
      <c r="T216" s="21"/>
      <c r="U216" s="22"/>
      <c r="V216" s="23"/>
      <c r="W216" s="23"/>
      <c r="X216" s="24"/>
      <c r="Y216" s="25">
        <f t="shared" si="18"/>
        <v>0</v>
      </c>
      <c r="Z216" s="25">
        <f t="shared" si="19"/>
        <v>0</v>
      </c>
      <c r="AA216" s="26"/>
      <c r="AB216" s="26"/>
      <c r="AC216" s="26"/>
      <c r="AD216" s="26"/>
      <c r="AE216" s="27"/>
      <c r="AF216" s="26"/>
      <c r="AG216" s="26"/>
      <c r="AH216" s="26"/>
      <c r="AI216" s="26"/>
      <c r="AJ216" s="26"/>
      <c r="AK216" s="26"/>
    </row>
    <row r="217" spans="1:37" s="10" customFormat="1" ht="25" customHeight="1" x14ac:dyDescent="0.25">
      <c r="A217" s="11">
        <v>214</v>
      </c>
      <c r="B217" s="12" t="str">
        <f t="shared" si="17"/>
        <v>000-000</v>
      </c>
      <c r="C217" s="12"/>
      <c r="D217" s="12"/>
      <c r="E217" s="12"/>
      <c r="F217" s="12"/>
      <c r="G217" s="16"/>
      <c r="H217" s="16"/>
      <c r="I217" s="15"/>
      <c r="J217" s="16"/>
      <c r="K217" s="16"/>
      <c r="L217" s="17"/>
      <c r="M217" s="18"/>
      <c r="N217" s="19"/>
      <c r="O217" s="20"/>
      <c r="P217" s="21"/>
      <c r="Q217" s="21"/>
      <c r="R217" s="22"/>
      <c r="S217" s="21"/>
      <c r="T217" s="21"/>
      <c r="U217" s="22"/>
      <c r="V217" s="23"/>
      <c r="W217" s="23"/>
      <c r="X217" s="24"/>
      <c r="Y217" s="25">
        <f t="shared" si="18"/>
        <v>0</v>
      </c>
      <c r="Z217" s="25">
        <f t="shared" si="19"/>
        <v>0</v>
      </c>
      <c r="AA217" s="26"/>
      <c r="AB217" s="26"/>
      <c r="AC217" s="26"/>
      <c r="AD217" s="26"/>
      <c r="AE217" s="27"/>
      <c r="AF217" s="26"/>
      <c r="AG217" s="26"/>
      <c r="AH217" s="26"/>
      <c r="AI217" s="26"/>
      <c r="AJ217" s="26"/>
      <c r="AK217" s="26"/>
    </row>
    <row r="218" spans="1:37" s="10" customFormat="1" ht="25" customHeight="1" x14ac:dyDescent="0.25">
      <c r="A218" s="11">
        <v>215</v>
      </c>
      <c r="B218" s="12" t="str">
        <f t="shared" si="17"/>
        <v>000-000</v>
      </c>
      <c r="C218" s="12"/>
      <c r="D218" s="12"/>
      <c r="E218" s="12"/>
      <c r="F218" s="12"/>
      <c r="G218" s="16"/>
      <c r="H218" s="16"/>
      <c r="I218" s="15"/>
      <c r="J218" s="16"/>
      <c r="K218" s="16"/>
      <c r="L218" s="17"/>
      <c r="M218" s="18"/>
      <c r="N218" s="19"/>
      <c r="O218" s="20"/>
      <c r="P218" s="21"/>
      <c r="Q218" s="21"/>
      <c r="R218" s="22"/>
      <c r="S218" s="21"/>
      <c r="T218" s="21"/>
      <c r="U218" s="22"/>
      <c r="V218" s="23"/>
      <c r="W218" s="23"/>
      <c r="X218" s="24"/>
      <c r="Y218" s="25">
        <f t="shared" si="18"/>
        <v>0</v>
      </c>
      <c r="Z218" s="25">
        <f t="shared" si="19"/>
        <v>0</v>
      </c>
      <c r="AA218" s="26"/>
      <c r="AB218" s="26"/>
      <c r="AC218" s="26"/>
      <c r="AD218" s="26"/>
      <c r="AE218" s="27"/>
      <c r="AF218" s="26"/>
      <c r="AG218" s="26"/>
      <c r="AH218" s="26"/>
      <c r="AI218" s="26"/>
      <c r="AJ218" s="26"/>
      <c r="AK218" s="26"/>
    </row>
    <row r="219" spans="1:37" s="10" customFormat="1" ht="25" customHeight="1" x14ac:dyDescent="0.25">
      <c r="A219" s="11">
        <v>216</v>
      </c>
      <c r="B219" s="12" t="str">
        <f t="shared" si="17"/>
        <v>000-000</v>
      </c>
      <c r="C219" s="12"/>
      <c r="D219" s="12"/>
      <c r="E219" s="12"/>
      <c r="F219" s="12"/>
      <c r="G219" s="16"/>
      <c r="H219" s="16"/>
      <c r="I219" s="15"/>
      <c r="J219" s="16"/>
      <c r="K219" s="16"/>
      <c r="L219" s="17"/>
      <c r="M219" s="18"/>
      <c r="N219" s="18"/>
      <c r="O219" s="20"/>
      <c r="P219" s="21"/>
      <c r="Q219" s="21"/>
      <c r="R219" s="22"/>
      <c r="S219" s="21"/>
      <c r="T219" s="21"/>
      <c r="U219" s="22"/>
      <c r="V219" s="23"/>
      <c r="W219" s="23"/>
      <c r="X219" s="24"/>
      <c r="Y219" s="25">
        <f t="shared" si="18"/>
        <v>0</v>
      </c>
      <c r="Z219" s="25">
        <f t="shared" si="19"/>
        <v>0</v>
      </c>
      <c r="AA219" s="26"/>
      <c r="AB219" s="26"/>
      <c r="AC219" s="26"/>
      <c r="AD219" s="26"/>
      <c r="AE219" s="27"/>
      <c r="AF219" s="26"/>
      <c r="AG219" s="26"/>
      <c r="AH219" s="26"/>
      <c r="AI219" s="26"/>
      <c r="AJ219" s="26"/>
      <c r="AK219" s="26"/>
    </row>
    <row r="220" spans="1:37" s="10" customFormat="1" ht="25" customHeight="1" x14ac:dyDescent="0.25">
      <c r="A220" s="11">
        <v>217</v>
      </c>
      <c r="B220" s="12" t="str">
        <f t="shared" si="17"/>
        <v>000-000</v>
      </c>
      <c r="C220" s="12"/>
      <c r="D220" s="12"/>
      <c r="E220" s="12"/>
      <c r="F220" s="12"/>
      <c r="G220" s="16"/>
      <c r="H220" s="16"/>
      <c r="I220" s="15"/>
      <c r="J220" s="16"/>
      <c r="K220" s="16"/>
      <c r="L220" s="17"/>
      <c r="M220" s="18"/>
      <c r="N220" s="18"/>
      <c r="O220" s="20"/>
      <c r="P220" s="21"/>
      <c r="Q220" s="21"/>
      <c r="R220" s="22"/>
      <c r="S220" s="21"/>
      <c r="T220" s="21"/>
      <c r="U220" s="22"/>
      <c r="V220" s="23"/>
      <c r="W220" s="23"/>
      <c r="X220" s="24"/>
      <c r="Y220" s="25">
        <f t="shared" si="18"/>
        <v>0</v>
      </c>
      <c r="Z220" s="25">
        <f t="shared" si="19"/>
        <v>0</v>
      </c>
      <c r="AA220" s="26"/>
      <c r="AB220" s="26"/>
      <c r="AC220" s="26"/>
      <c r="AD220" s="26"/>
      <c r="AE220" s="27"/>
      <c r="AF220" s="26"/>
      <c r="AG220" s="26"/>
      <c r="AH220" s="26"/>
      <c r="AI220" s="26"/>
      <c r="AJ220" s="26"/>
      <c r="AK220" s="26"/>
    </row>
    <row r="221" spans="1:37" s="10" customFormat="1" ht="25" customHeight="1" x14ac:dyDescent="0.25">
      <c r="A221" s="11">
        <v>218</v>
      </c>
      <c r="B221" s="12" t="str">
        <f t="shared" si="17"/>
        <v>000-000</v>
      </c>
      <c r="C221" s="12"/>
      <c r="D221" s="12"/>
      <c r="E221" s="12"/>
      <c r="F221" s="12"/>
      <c r="G221" s="16"/>
      <c r="H221" s="16"/>
      <c r="I221" s="15"/>
      <c r="J221" s="16"/>
      <c r="K221" s="16"/>
      <c r="L221" s="17"/>
      <c r="M221" s="18"/>
      <c r="N221" s="18"/>
      <c r="O221" s="20"/>
      <c r="P221" s="21"/>
      <c r="Q221" s="21"/>
      <c r="R221" s="22"/>
      <c r="S221" s="21"/>
      <c r="T221" s="21"/>
      <c r="U221" s="22"/>
      <c r="V221" s="23"/>
      <c r="W221" s="23"/>
      <c r="X221" s="24"/>
      <c r="Y221" s="25">
        <f t="shared" si="18"/>
        <v>0</v>
      </c>
      <c r="Z221" s="25">
        <f t="shared" si="19"/>
        <v>0</v>
      </c>
      <c r="AA221" s="26"/>
      <c r="AB221" s="26"/>
      <c r="AC221" s="26"/>
      <c r="AD221" s="26"/>
      <c r="AE221" s="27"/>
      <c r="AF221" s="26"/>
      <c r="AG221" s="26"/>
      <c r="AH221" s="26"/>
      <c r="AI221" s="26"/>
      <c r="AJ221" s="26"/>
      <c r="AK221" s="26"/>
    </row>
    <row r="222" spans="1:37" s="10" customFormat="1" ht="25" customHeight="1" x14ac:dyDescent="0.25">
      <c r="A222" s="11">
        <v>219</v>
      </c>
      <c r="B222" s="12" t="str">
        <f t="shared" si="17"/>
        <v>000-000</v>
      </c>
      <c r="C222" s="12"/>
      <c r="D222" s="12"/>
      <c r="E222" s="12"/>
      <c r="F222" s="12"/>
      <c r="G222" s="16"/>
      <c r="H222" s="16"/>
      <c r="I222" s="15"/>
      <c r="J222" s="16"/>
      <c r="K222" s="16"/>
      <c r="L222" s="17"/>
      <c r="M222" s="18"/>
      <c r="N222" s="18"/>
      <c r="O222" s="20"/>
      <c r="P222" s="21"/>
      <c r="Q222" s="21"/>
      <c r="R222" s="22"/>
      <c r="S222" s="21"/>
      <c r="T222" s="21"/>
      <c r="U222" s="22"/>
      <c r="V222" s="23"/>
      <c r="W222" s="23"/>
      <c r="X222" s="24"/>
      <c r="Y222" s="25">
        <f t="shared" si="18"/>
        <v>0</v>
      </c>
      <c r="Z222" s="25">
        <f t="shared" si="19"/>
        <v>0</v>
      </c>
      <c r="AA222" s="26"/>
      <c r="AB222" s="26"/>
      <c r="AC222" s="26"/>
      <c r="AD222" s="26"/>
      <c r="AE222" s="27"/>
      <c r="AF222" s="26"/>
      <c r="AG222" s="26"/>
      <c r="AH222" s="26"/>
      <c r="AI222" s="26"/>
      <c r="AJ222" s="26"/>
      <c r="AK222" s="26"/>
    </row>
    <row r="223" spans="1:37" s="10" customFormat="1" ht="25" customHeight="1" x14ac:dyDescent="0.25">
      <c r="A223" s="11">
        <v>220</v>
      </c>
      <c r="B223" s="12" t="str">
        <f t="shared" si="17"/>
        <v>000-000</v>
      </c>
      <c r="C223" s="12"/>
      <c r="D223" s="12"/>
      <c r="E223" s="12"/>
      <c r="F223" s="12"/>
      <c r="G223" s="16"/>
      <c r="H223" s="16"/>
      <c r="I223" s="15"/>
      <c r="J223" s="16"/>
      <c r="K223" s="16"/>
      <c r="L223" s="17"/>
      <c r="M223" s="18"/>
      <c r="N223" s="18"/>
      <c r="O223" s="20"/>
      <c r="P223" s="21"/>
      <c r="Q223" s="21"/>
      <c r="R223" s="22"/>
      <c r="S223" s="21"/>
      <c r="T223" s="21"/>
      <c r="U223" s="22"/>
      <c r="V223" s="23"/>
      <c r="W223" s="23"/>
      <c r="X223" s="24"/>
      <c r="Y223" s="25">
        <f t="shared" si="18"/>
        <v>0</v>
      </c>
      <c r="Z223" s="25">
        <f t="shared" si="19"/>
        <v>0</v>
      </c>
      <c r="AA223" s="26"/>
      <c r="AB223" s="26"/>
      <c r="AC223" s="26"/>
      <c r="AD223" s="26"/>
      <c r="AE223" s="27"/>
      <c r="AF223" s="26"/>
      <c r="AG223" s="26"/>
      <c r="AH223" s="26"/>
      <c r="AI223" s="26"/>
      <c r="AJ223" s="26"/>
      <c r="AK223" s="26"/>
    </row>
    <row r="224" spans="1:37" s="10" customFormat="1" ht="25" customHeight="1" x14ac:dyDescent="0.25">
      <c r="A224" s="11">
        <v>221</v>
      </c>
      <c r="B224" s="12" t="str">
        <f t="shared" si="17"/>
        <v>000-000</v>
      </c>
      <c r="C224" s="12"/>
      <c r="D224" s="12"/>
      <c r="E224" s="12"/>
      <c r="F224" s="12"/>
      <c r="G224" s="16"/>
      <c r="H224" s="16"/>
      <c r="I224" s="15"/>
      <c r="J224" s="16"/>
      <c r="K224" s="16"/>
      <c r="L224" s="17"/>
      <c r="M224" s="18"/>
      <c r="N224" s="18"/>
      <c r="O224" s="20"/>
      <c r="P224" s="21"/>
      <c r="Q224" s="21"/>
      <c r="R224" s="22"/>
      <c r="S224" s="21"/>
      <c r="T224" s="21"/>
      <c r="U224" s="22"/>
      <c r="V224" s="23"/>
      <c r="W224" s="23"/>
      <c r="X224" s="24"/>
      <c r="Y224" s="25">
        <f t="shared" si="18"/>
        <v>0</v>
      </c>
      <c r="Z224" s="25">
        <f t="shared" si="19"/>
        <v>0</v>
      </c>
      <c r="AA224" s="26"/>
      <c r="AB224" s="26"/>
      <c r="AC224" s="26"/>
      <c r="AD224" s="26"/>
      <c r="AE224" s="27"/>
      <c r="AF224" s="26"/>
      <c r="AG224" s="26"/>
      <c r="AH224" s="26"/>
      <c r="AI224" s="26"/>
      <c r="AJ224" s="26"/>
      <c r="AK224" s="26"/>
    </row>
    <row r="225" spans="1:37" s="10" customFormat="1" ht="25" customHeight="1" x14ac:dyDescent="0.25">
      <c r="A225" s="11">
        <v>222</v>
      </c>
      <c r="B225" s="12" t="str">
        <f t="shared" si="17"/>
        <v>000-000</v>
      </c>
      <c r="C225" s="12"/>
      <c r="D225" s="12"/>
      <c r="E225" s="12"/>
      <c r="F225" s="12"/>
      <c r="G225" s="16"/>
      <c r="H225" s="16"/>
      <c r="I225" s="15"/>
      <c r="J225" s="16"/>
      <c r="K225" s="16"/>
      <c r="L225" s="17"/>
      <c r="M225" s="18"/>
      <c r="N225" s="18"/>
      <c r="O225" s="20"/>
      <c r="P225" s="21"/>
      <c r="Q225" s="21"/>
      <c r="R225" s="22"/>
      <c r="S225" s="21"/>
      <c r="T225" s="21"/>
      <c r="U225" s="22"/>
      <c r="V225" s="23"/>
      <c r="W225" s="23"/>
      <c r="X225" s="24"/>
      <c r="Y225" s="25">
        <f t="shared" si="18"/>
        <v>0</v>
      </c>
      <c r="Z225" s="25">
        <f t="shared" si="19"/>
        <v>0</v>
      </c>
      <c r="AA225" s="26"/>
      <c r="AB225" s="26"/>
      <c r="AC225" s="26"/>
      <c r="AD225" s="26"/>
      <c r="AE225" s="27"/>
      <c r="AF225" s="26"/>
      <c r="AG225" s="26"/>
      <c r="AH225" s="26"/>
      <c r="AI225" s="26"/>
      <c r="AJ225" s="26"/>
      <c r="AK225" s="26"/>
    </row>
    <row r="226" spans="1:37" s="10" customFormat="1" ht="25" customHeight="1" x14ac:dyDescent="0.25">
      <c r="A226" s="11">
        <v>223</v>
      </c>
      <c r="B226" s="12" t="str">
        <f t="shared" si="17"/>
        <v>000-000</v>
      </c>
      <c r="C226" s="12"/>
      <c r="D226" s="12"/>
      <c r="E226" s="12"/>
      <c r="F226" s="12"/>
      <c r="G226" s="16"/>
      <c r="H226" s="16"/>
      <c r="I226" s="15"/>
      <c r="J226" s="16"/>
      <c r="K226" s="16"/>
      <c r="L226" s="17"/>
      <c r="M226" s="18"/>
      <c r="N226" s="18"/>
      <c r="O226" s="20"/>
      <c r="P226" s="21"/>
      <c r="Q226" s="21"/>
      <c r="R226" s="22"/>
      <c r="S226" s="21"/>
      <c r="T226" s="21"/>
      <c r="U226" s="22"/>
      <c r="V226" s="23"/>
      <c r="W226" s="23"/>
      <c r="X226" s="24"/>
      <c r="Y226" s="25">
        <f t="shared" si="18"/>
        <v>0</v>
      </c>
      <c r="Z226" s="25">
        <f t="shared" si="19"/>
        <v>0</v>
      </c>
      <c r="AA226" s="26"/>
      <c r="AB226" s="26"/>
      <c r="AC226" s="26"/>
      <c r="AD226" s="26"/>
      <c r="AE226" s="27"/>
      <c r="AF226" s="26"/>
      <c r="AG226" s="26"/>
      <c r="AH226" s="26"/>
      <c r="AI226" s="26"/>
      <c r="AJ226" s="26"/>
      <c r="AK226" s="26"/>
    </row>
    <row r="227" spans="1:37" s="10" customFormat="1" ht="25" customHeight="1" x14ac:dyDescent="0.25">
      <c r="A227" s="11">
        <v>224</v>
      </c>
      <c r="B227" s="12" t="str">
        <f t="shared" si="17"/>
        <v>000-000</v>
      </c>
      <c r="C227" s="12"/>
      <c r="D227" s="12"/>
      <c r="E227" s="12"/>
      <c r="F227" s="12"/>
      <c r="G227" s="16"/>
      <c r="H227" s="16"/>
      <c r="I227" s="15"/>
      <c r="J227" s="16"/>
      <c r="K227" s="16"/>
      <c r="L227" s="17"/>
      <c r="M227" s="18"/>
      <c r="N227" s="18"/>
      <c r="O227" s="20"/>
      <c r="P227" s="21"/>
      <c r="Q227" s="21"/>
      <c r="R227" s="22"/>
      <c r="S227" s="21"/>
      <c r="T227" s="21"/>
      <c r="U227" s="22"/>
      <c r="V227" s="23"/>
      <c r="W227" s="23"/>
      <c r="X227" s="24"/>
      <c r="Y227" s="25">
        <f t="shared" si="18"/>
        <v>0</v>
      </c>
      <c r="Z227" s="25">
        <f t="shared" si="19"/>
        <v>0</v>
      </c>
      <c r="AA227" s="26"/>
      <c r="AB227" s="26"/>
      <c r="AC227" s="26"/>
      <c r="AD227" s="26"/>
      <c r="AE227" s="27"/>
      <c r="AF227" s="26"/>
      <c r="AG227" s="26"/>
      <c r="AH227" s="26"/>
      <c r="AI227" s="26"/>
      <c r="AJ227" s="26"/>
      <c r="AK227" s="26"/>
    </row>
    <row r="228" spans="1:37" s="10" customFormat="1" ht="25" customHeight="1" x14ac:dyDescent="0.25">
      <c r="A228" s="11">
        <v>225</v>
      </c>
      <c r="B228" s="12" t="str">
        <f t="shared" si="17"/>
        <v>000-000</v>
      </c>
      <c r="C228" s="12"/>
      <c r="D228" s="12"/>
      <c r="E228" s="12"/>
      <c r="F228" s="12"/>
      <c r="G228" s="16"/>
      <c r="H228" s="16"/>
      <c r="I228" s="15"/>
      <c r="J228" s="16"/>
      <c r="K228" s="16"/>
      <c r="L228" s="17"/>
      <c r="M228" s="18"/>
      <c r="N228" s="19"/>
      <c r="O228" s="20"/>
      <c r="P228" s="21"/>
      <c r="Q228" s="21"/>
      <c r="R228" s="22"/>
      <c r="S228" s="21"/>
      <c r="T228" s="21"/>
      <c r="U228" s="22"/>
      <c r="V228" s="23"/>
      <c r="W228" s="23"/>
      <c r="X228" s="24"/>
      <c r="Y228" s="25">
        <f t="shared" si="18"/>
        <v>0</v>
      </c>
      <c r="Z228" s="25">
        <f t="shared" si="19"/>
        <v>0</v>
      </c>
      <c r="AA228" s="26"/>
      <c r="AB228" s="26"/>
      <c r="AC228" s="26"/>
      <c r="AD228" s="26"/>
      <c r="AE228" s="27"/>
      <c r="AF228" s="26"/>
      <c r="AG228" s="26"/>
      <c r="AH228" s="26"/>
      <c r="AI228" s="26"/>
      <c r="AJ228" s="26"/>
      <c r="AK228" s="26"/>
    </row>
    <row r="229" spans="1:37" s="10" customFormat="1" ht="25" customHeight="1" x14ac:dyDescent="0.25">
      <c r="A229" s="11">
        <v>226</v>
      </c>
      <c r="B229" s="12" t="str">
        <f t="shared" si="17"/>
        <v>000-000</v>
      </c>
      <c r="C229" s="12"/>
      <c r="D229" s="12"/>
      <c r="E229" s="12"/>
      <c r="F229" s="12"/>
      <c r="G229" s="16"/>
      <c r="H229" s="16"/>
      <c r="I229" s="15"/>
      <c r="J229" s="16"/>
      <c r="K229" s="16"/>
      <c r="L229" s="17"/>
      <c r="M229" s="18"/>
      <c r="N229" s="19"/>
      <c r="O229" s="20"/>
      <c r="P229" s="21"/>
      <c r="Q229" s="21"/>
      <c r="R229" s="22"/>
      <c r="S229" s="21"/>
      <c r="T229" s="21"/>
      <c r="U229" s="22"/>
      <c r="V229" s="23"/>
      <c r="W229" s="23"/>
      <c r="X229" s="24"/>
      <c r="Y229" s="25">
        <f t="shared" si="18"/>
        <v>0</v>
      </c>
      <c r="Z229" s="25">
        <f t="shared" si="19"/>
        <v>0</v>
      </c>
      <c r="AA229" s="26"/>
      <c r="AB229" s="26"/>
      <c r="AC229" s="26"/>
      <c r="AD229" s="26"/>
      <c r="AE229" s="27"/>
      <c r="AF229" s="26"/>
      <c r="AG229" s="26"/>
      <c r="AH229" s="26"/>
      <c r="AI229" s="26"/>
      <c r="AJ229" s="26"/>
      <c r="AK229" s="26"/>
    </row>
    <row r="230" spans="1:37" s="10" customFormat="1" ht="25" customHeight="1" x14ac:dyDescent="0.25">
      <c r="A230" s="11">
        <v>227</v>
      </c>
      <c r="B230" s="12" t="str">
        <f t="shared" si="17"/>
        <v>000-000</v>
      </c>
      <c r="C230" s="12"/>
      <c r="D230" s="12"/>
      <c r="E230" s="12"/>
      <c r="F230" s="12"/>
      <c r="G230" s="16"/>
      <c r="H230" s="16"/>
      <c r="I230" s="15"/>
      <c r="J230" s="16"/>
      <c r="K230" s="16"/>
      <c r="L230" s="17"/>
      <c r="M230" s="18"/>
      <c r="N230" s="18"/>
      <c r="O230" s="20"/>
      <c r="P230" s="21"/>
      <c r="Q230" s="21"/>
      <c r="R230" s="22"/>
      <c r="S230" s="21"/>
      <c r="T230" s="21"/>
      <c r="U230" s="22"/>
      <c r="V230" s="23"/>
      <c r="W230" s="23"/>
      <c r="X230" s="24"/>
      <c r="Y230" s="25">
        <f t="shared" si="18"/>
        <v>0</v>
      </c>
      <c r="Z230" s="25">
        <f t="shared" si="19"/>
        <v>0</v>
      </c>
      <c r="AA230" s="26"/>
      <c r="AB230" s="26"/>
      <c r="AC230" s="26"/>
      <c r="AD230" s="26"/>
      <c r="AE230" s="27"/>
      <c r="AF230" s="26"/>
      <c r="AG230" s="26"/>
      <c r="AH230" s="26"/>
      <c r="AI230" s="26"/>
      <c r="AJ230" s="26"/>
      <c r="AK230" s="26"/>
    </row>
    <row r="231" spans="1:37" s="10" customFormat="1" ht="25" customHeight="1" x14ac:dyDescent="0.25">
      <c r="A231" s="11">
        <v>228</v>
      </c>
      <c r="B231" s="12" t="str">
        <f t="shared" si="17"/>
        <v>000-000</v>
      </c>
      <c r="C231" s="12"/>
      <c r="D231" s="12"/>
      <c r="E231" s="12"/>
      <c r="F231" s="12"/>
      <c r="G231" s="16"/>
      <c r="H231" s="16"/>
      <c r="I231" s="15"/>
      <c r="J231" s="16"/>
      <c r="K231" s="16"/>
      <c r="L231" s="17"/>
      <c r="M231" s="18"/>
      <c r="N231" s="18"/>
      <c r="O231" s="20"/>
      <c r="P231" s="21"/>
      <c r="Q231" s="21"/>
      <c r="R231" s="22"/>
      <c r="S231" s="21"/>
      <c r="T231" s="21"/>
      <c r="U231" s="22"/>
      <c r="V231" s="23"/>
      <c r="W231" s="23"/>
      <c r="X231" s="24"/>
      <c r="Y231" s="25">
        <f t="shared" si="18"/>
        <v>0</v>
      </c>
      <c r="Z231" s="25">
        <f t="shared" si="19"/>
        <v>0</v>
      </c>
      <c r="AA231" s="26"/>
      <c r="AB231" s="26"/>
      <c r="AC231" s="26"/>
      <c r="AD231" s="26"/>
      <c r="AE231" s="27"/>
      <c r="AF231" s="26"/>
      <c r="AG231" s="26"/>
      <c r="AH231" s="26"/>
      <c r="AI231" s="26"/>
      <c r="AJ231" s="26"/>
      <c r="AK231" s="26"/>
    </row>
    <row r="232" spans="1:37" s="10" customFormat="1" ht="25" customHeight="1" x14ac:dyDescent="0.25">
      <c r="A232" s="11">
        <v>229</v>
      </c>
      <c r="B232" s="12" t="str">
        <f t="shared" si="17"/>
        <v>000-000</v>
      </c>
      <c r="C232" s="12"/>
      <c r="D232" s="12"/>
      <c r="E232" s="12"/>
      <c r="F232" s="12"/>
      <c r="G232" s="16"/>
      <c r="H232" s="16"/>
      <c r="I232" s="15"/>
      <c r="J232" s="16"/>
      <c r="K232" s="16"/>
      <c r="L232" s="17"/>
      <c r="M232" s="18"/>
      <c r="N232" s="18"/>
      <c r="O232" s="20"/>
      <c r="P232" s="21"/>
      <c r="Q232" s="21"/>
      <c r="R232" s="22"/>
      <c r="S232" s="21"/>
      <c r="T232" s="21"/>
      <c r="U232" s="22"/>
      <c r="V232" s="23"/>
      <c r="W232" s="23"/>
      <c r="X232" s="24"/>
      <c r="Y232" s="25">
        <f t="shared" si="18"/>
        <v>0</v>
      </c>
      <c r="Z232" s="25">
        <f t="shared" si="19"/>
        <v>0</v>
      </c>
      <c r="AA232" s="26"/>
      <c r="AB232" s="26"/>
      <c r="AC232" s="26"/>
      <c r="AD232" s="26"/>
      <c r="AE232" s="27"/>
      <c r="AF232" s="26"/>
      <c r="AG232" s="26"/>
      <c r="AH232" s="26"/>
      <c r="AI232" s="26"/>
      <c r="AJ232" s="26"/>
      <c r="AK232" s="26"/>
    </row>
    <row r="233" spans="1:37" s="10" customFormat="1" ht="25" customHeight="1" x14ac:dyDescent="0.25">
      <c r="A233" s="11">
        <v>230</v>
      </c>
      <c r="B233" s="12" t="str">
        <f t="shared" si="17"/>
        <v>000-000</v>
      </c>
      <c r="C233" s="12"/>
      <c r="D233" s="12"/>
      <c r="E233" s="12"/>
      <c r="F233" s="12"/>
      <c r="G233" s="16"/>
      <c r="H233" s="16"/>
      <c r="I233" s="15"/>
      <c r="J233" s="16"/>
      <c r="K233" s="16"/>
      <c r="L233" s="17"/>
      <c r="M233" s="18"/>
      <c r="N233" s="18"/>
      <c r="O233" s="20"/>
      <c r="P233" s="21"/>
      <c r="Q233" s="21"/>
      <c r="R233" s="22"/>
      <c r="S233" s="21"/>
      <c r="T233" s="21"/>
      <c r="U233" s="22"/>
      <c r="V233" s="23"/>
      <c r="W233" s="23"/>
      <c r="X233" s="24"/>
      <c r="Y233" s="25">
        <f t="shared" si="18"/>
        <v>0</v>
      </c>
      <c r="Z233" s="25">
        <f t="shared" si="19"/>
        <v>0</v>
      </c>
      <c r="AA233" s="26"/>
      <c r="AB233" s="26"/>
      <c r="AC233" s="26"/>
      <c r="AD233" s="26"/>
      <c r="AE233" s="27"/>
      <c r="AF233" s="26"/>
      <c r="AG233" s="26"/>
      <c r="AH233" s="26"/>
      <c r="AI233" s="26"/>
      <c r="AJ233" s="26"/>
      <c r="AK233" s="26"/>
    </row>
    <row r="234" spans="1:37" s="10" customFormat="1" ht="25" customHeight="1" x14ac:dyDescent="0.25">
      <c r="A234" s="11">
        <v>231</v>
      </c>
      <c r="B234" s="12" t="str">
        <f t="shared" si="17"/>
        <v>000-000</v>
      </c>
      <c r="C234" s="12"/>
      <c r="D234" s="12"/>
      <c r="E234" s="12"/>
      <c r="F234" s="12"/>
      <c r="G234" s="16"/>
      <c r="H234" s="16"/>
      <c r="I234" s="15"/>
      <c r="J234" s="16"/>
      <c r="K234" s="16"/>
      <c r="L234" s="17"/>
      <c r="M234" s="18"/>
      <c r="N234" s="18"/>
      <c r="O234" s="20"/>
      <c r="P234" s="21"/>
      <c r="Q234" s="21"/>
      <c r="R234" s="22"/>
      <c r="S234" s="21"/>
      <c r="T234" s="21"/>
      <c r="U234" s="22"/>
      <c r="V234" s="23"/>
      <c r="W234" s="23"/>
      <c r="X234" s="24"/>
      <c r="Y234" s="25">
        <f t="shared" si="18"/>
        <v>0</v>
      </c>
      <c r="Z234" s="25">
        <f t="shared" si="19"/>
        <v>0</v>
      </c>
      <c r="AA234" s="26"/>
      <c r="AB234" s="26"/>
      <c r="AC234" s="26"/>
      <c r="AD234" s="26"/>
      <c r="AE234" s="27"/>
      <c r="AF234" s="26"/>
      <c r="AG234" s="26"/>
      <c r="AH234" s="26"/>
      <c r="AI234" s="26"/>
      <c r="AJ234" s="26"/>
      <c r="AK234" s="26"/>
    </row>
    <row r="235" spans="1:37" s="10" customFormat="1" ht="25" customHeight="1" x14ac:dyDescent="0.25">
      <c r="A235" s="11">
        <v>232</v>
      </c>
      <c r="B235" s="12" t="str">
        <f t="shared" si="17"/>
        <v>000-000</v>
      </c>
      <c r="C235" s="12"/>
      <c r="D235" s="12"/>
      <c r="E235" s="12"/>
      <c r="F235" s="12"/>
      <c r="G235" s="16"/>
      <c r="H235" s="16"/>
      <c r="I235" s="15"/>
      <c r="J235" s="16"/>
      <c r="K235" s="16"/>
      <c r="L235" s="17"/>
      <c r="M235" s="18"/>
      <c r="N235" s="18"/>
      <c r="O235" s="20"/>
      <c r="P235" s="21"/>
      <c r="Q235" s="21"/>
      <c r="R235" s="22"/>
      <c r="S235" s="21"/>
      <c r="T235" s="21"/>
      <c r="U235" s="22"/>
      <c r="V235" s="23"/>
      <c r="W235" s="23"/>
      <c r="X235" s="24"/>
      <c r="Y235" s="25">
        <f t="shared" si="18"/>
        <v>0</v>
      </c>
      <c r="Z235" s="25">
        <f t="shared" si="19"/>
        <v>0</v>
      </c>
      <c r="AA235" s="26"/>
      <c r="AB235" s="26"/>
      <c r="AC235" s="26"/>
      <c r="AD235" s="26"/>
      <c r="AE235" s="27"/>
      <c r="AF235" s="26"/>
      <c r="AG235" s="26"/>
      <c r="AH235" s="26"/>
      <c r="AI235" s="26"/>
      <c r="AJ235" s="26"/>
      <c r="AK235" s="26"/>
    </row>
    <row r="236" spans="1:37" s="10" customFormat="1" ht="25" customHeight="1" x14ac:dyDescent="0.25">
      <c r="A236" s="11">
        <v>233</v>
      </c>
      <c r="B236" s="12" t="str">
        <f t="shared" si="17"/>
        <v>000-000</v>
      </c>
      <c r="C236" s="12"/>
      <c r="D236" s="12"/>
      <c r="E236" s="12"/>
      <c r="F236" s="12"/>
      <c r="G236" s="16"/>
      <c r="H236" s="16"/>
      <c r="I236" s="15"/>
      <c r="J236" s="16"/>
      <c r="K236" s="16"/>
      <c r="L236" s="17"/>
      <c r="M236" s="18"/>
      <c r="N236" s="18"/>
      <c r="O236" s="20"/>
      <c r="P236" s="21"/>
      <c r="Q236" s="21"/>
      <c r="R236" s="22"/>
      <c r="S236" s="21"/>
      <c r="T236" s="21"/>
      <c r="U236" s="22"/>
      <c r="V236" s="23"/>
      <c r="W236" s="23"/>
      <c r="X236" s="24"/>
      <c r="Y236" s="25">
        <f t="shared" si="18"/>
        <v>0</v>
      </c>
      <c r="Z236" s="25">
        <f t="shared" si="19"/>
        <v>0</v>
      </c>
      <c r="AA236" s="26"/>
      <c r="AB236" s="26"/>
      <c r="AC236" s="26"/>
      <c r="AD236" s="26"/>
      <c r="AE236" s="27"/>
      <c r="AF236" s="26"/>
      <c r="AG236" s="26"/>
      <c r="AH236" s="26"/>
      <c r="AI236" s="26"/>
      <c r="AJ236" s="26"/>
      <c r="AK236" s="26"/>
    </row>
    <row r="237" spans="1:37" s="10" customFormat="1" ht="25" customHeight="1" x14ac:dyDescent="0.25">
      <c r="A237" s="11">
        <v>234</v>
      </c>
      <c r="B237" s="12" t="str">
        <f t="shared" si="17"/>
        <v>000-000</v>
      </c>
      <c r="C237" s="12"/>
      <c r="D237" s="12"/>
      <c r="E237" s="12"/>
      <c r="F237" s="12"/>
      <c r="G237" s="16"/>
      <c r="H237" s="16"/>
      <c r="I237" s="15"/>
      <c r="J237" s="16"/>
      <c r="K237" s="16"/>
      <c r="L237" s="17"/>
      <c r="M237" s="18"/>
      <c r="N237" s="18"/>
      <c r="O237" s="20"/>
      <c r="P237" s="21"/>
      <c r="Q237" s="21"/>
      <c r="R237" s="22"/>
      <c r="S237" s="21"/>
      <c r="T237" s="21"/>
      <c r="U237" s="22"/>
      <c r="V237" s="23"/>
      <c r="W237" s="23"/>
      <c r="X237" s="24"/>
      <c r="Y237" s="25">
        <f t="shared" si="18"/>
        <v>0</v>
      </c>
      <c r="Z237" s="25">
        <f t="shared" si="19"/>
        <v>0</v>
      </c>
      <c r="AA237" s="26"/>
      <c r="AB237" s="26"/>
      <c r="AC237" s="26"/>
      <c r="AD237" s="26"/>
      <c r="AE237" s="27"/>
      <c r="AF237" s="26"/>
      <c r="AG237" s="26"/>
      <c r="AH237" s="26"/>
      <c r="AI237" s="26"/>
      <c r="AJ237" s="26"/>
      <c r="AK237" s="26"/>
    </row>
    <row r="238" spans="1:37" s="10" customFormat="1" ht="25" customHeight="1" x14ac:dyDescent="0.25">
      <c r="A238" s="11">
        <v>235</v>
      </c>
      <c r="B238" s="12" t="str">
        <f t="shared" ref="B238:B301" si="20">TEXT(C238,"000")&amp;"-"&amp;TEXT(E238,"000")</f>
        <v>000-000</v>
      </c>
      <c r="C238" s="12"/>
      <c r="D238" s="12"/>
      <c r="E238" s="12"/>
      <c r="F238" s="12"/>
      <c r="G238" s="16"/>
      <c r="H238" s="16"/>
      <c r="I238" s="15"/>
      <c r="J238" s="16"/>
      <c r="K238" s="16"/>
      <c r="L238" s="17"/>
      <c r="M238" s="18"/>
      <c r="N238" s="18"/>
      <c r="O238" s="20"/>
      <c r="P238" s="21"/>
      <c r="Q238" s="21"/>
      <c r="R238" s="22"/>
      <c r="S238" s="21"/>
      <c r="T238" s="21"/>
      <c r="U238" s="22"/>
      <c r="V238" s="23"/>
      <c r="W238" s="23"/>
      <c r="X238" s="24"/>
      <c r="Y238" s="25">
        <f t="shared" si="18"/>
        <v>0</v>
      </c>
      <c r="Z238" s="25">
        <f t="shared" si="19"/>
        <v>0</v>
      </c>
      <c r="AA238" s="26"/>
      <c r="AB238" s="26"/>
      <c r="AC238" s="26"/>
      <c r="AD238" s="26"/>
      <c r="AE238" s="27"/>
      <c r="AF238" s="26"/>
      <c r="AG238" s="26"/>
      <c r="AH238" s="26"/>
      <c r="AI238" s="26"/>
      <c r="AJ238" s="26"/>
      <c r="AK238" s="26"/>
    </row>
    <row r="239" spans="1:37" s="10" customFormat="1" ht="25" customHeight="1" x14ac:dyDescent="0.25">
      <c r="A239" s="11">
        <v>236</v>
      </c>
      <c r="B239" s="12" t="str">
        <f t="shared" si="20"/>
        <v>000-000</v>
      </c>
      <c r="C239" s="12"/>
      <c r="D239" s="12"/>
      <c r="E239" s="12"/>
      <c r="F239" s="12"/>
      <c r="G239" s="16"/>
      <c r="H239" s="16"/>
      <c r="I239" s="15"/>
      <c r="J239" s="16"/>
      <c r="K239" s="16"/>
      <c r="L239" s="17"/>
      <c r="M239" s="18"/>
      <c r="N239" s="19"/>
      <c r="O239" s="20"/>
      <c r="P239" s="21"/>
      <c r="Q239" s="21"/>
      <c r="R239" s="22"/>
      <c r="S239" s="21"/>
      <c r="T239" s="21"/>
      <c r="U239" s="22"/>
      <c r="V239" s="23"/>
      <c r="W239" s="23"/>
      <c r="X239" s="24"/>
      <c r="Y239" s="25">
        <f t="shared" si="18"/>
        <v>0</v>
      </c>
      <c r="Z239" s="25">
        <f t="shared" si="19"/>
        <v>0</v>
      </c>
      <c r="AA239" s="26"/>
      <c r="AB239" s="26"/>
      <c r="AC239" s="26"/>
      <c r="AD239" s="26"/>
      <c r="AE239" s="27"/>
      <c r="AF239" s="26"/>
      <c r="AG239" s="26"/>
      <c r="AH239" s="26"/>
      <c r="AI239" s="26"/>
      <c r="AJ239" s="26"/>
      <c r="AK239" s="26"/>
    </row>
    <row r="240" spans="1:37" s="10" customFormat="1" ht="25" customHeight="1" x14ac:dyDescent="0.25">
      <c r="A240" s="11">
        <v>237</v>
      </c>
      <c r="B240" s="12" t="str">
        <f t="shared" si="20"/>
        <v>000-000</v>
      </c>
      <c r="C240" s="12"/>
      <c r="D240" s="12"/>
      <c r="E240" s="12"/>
      <c r="F240" s="12"/>
      <c r="G240" s="16"/>
      <c r="H240" s="16"/>
      <c r="I240" s="15"/>
      <c r="J240" s="16"/>
      <c r="K240" s="16"/>
      <c r="L240" s="17"/>
      <c r="M240" s="18"/>
      <c r="N240" s="19"/>
      <c r="O240" s="20"/>
      <c r="P240" s="21"/>
      <c r="Q240" s="21"/>
      <c r="R240" s="22"/>
      <c r="S240" s="21"/>
      <c r="T240" s="21"/>
      <c r="U240" s="22"/>
      <c r="V240" s="23"/>
      <c r="W240" s="23"/>
      <c r="X240" s="24"/>
      <c r="Y240" s="25">
        <f t="shared" si="18"/>
        <v>0</v>
      </c>
      <c r="Z240" s="25">
        <f t="shared" si="19"/>
        <v>0</v>
      </c>
      <c r="AA240" s="26"/>
      <c r="AB240" s="26"/>
      <c r="AC240" s="26"/>
      <c r="AD240" s="26"/>
      <c r="AE240" s="27"/>
      <c r="AF240" s="26"/>
      <c r="AG240" s="26"/>
      <c r="AH240" s="26"/>
      <c r="AI240" s="26"/>
      <c r="AJ240" s="26"/>
      <c r="AK240" s="26"/>
    </row>
    <row r="241" spans="1:37" s="10" customFormat="1" ht="25" customHeight="1" x14ac:dyDescent="0.25">
      <c r="A241" s="11">
        <v>238</v>
      </c>
      <c r="B241" s="12" t="str">
        <f t="shared" si="20"/>
        <v>000-000</v>
      </c>
      <c r="C241" s="12"/>
      <c r="D241" s="12"/>
      <c r="E241" s="12"/>
      <c r="F241" s="12"/>
      <c r="G241" s="16"/>
      <c r="H241" s="16"/>
      <c r="I241" s="15"/>
      <c r="J241" s="16"/>
      <c r="K241" s="16"/>
      <c r="L241" s="17"/>
      <c r="M241" s="18"/>
      <c r="N241" s="18"/>
      <c r="O241" s="20"/>
      <c r="P241" s="21"/>
      <c r="Q241" s="21"/>
      <c r="R241" s="22"/>
      <c r="S241" s="21"/>
      <c r="T241" s="21"/>
      <c r="U241" s="22"/>
      <c r="V241" s="23"/>
      <c r="W241" s="23"/>
      <c r="X241" s="24"/>
      <c r="Y241" s="25">
        <f t="shared" si="18"/>
        <v>0</v>
      </c>
      <c r="Z241" s="25">
        <f t="shared" si="19"/>
        <v>0</v>
      </c>
      <c r="AA241" s="26"/>
      <c r="AB241" s="26"/>
      <c r="AC241" s="26"/>
      <c r="AD241" s="26"/>
      <c r="AE241" s="27"/>
      <c r="AF241" s="26"/>
      <c r="AG241" s="26"/>
      <c r="AH241" s="26"/>
      <c r="AI241" s="26"/>
      <c r="AJ241" s="26"/>
      <c r="AK241" s="26"/>
    </row>
    <row r="242" spans="1:37" s="10" customFormat="1" ht="25" customHeight="1" x14ac:dyDescent="0.25">
      <c r="A242" s="11">
        <v>239</v>
      </c>
      <c r="B242" s="12" t="str">
        <f t="shared" si="20"/>
        <v>000-000</v>
      </c>
      <c r="C242" s="12"/>
      <c r="D242" s="12"/>
      <c r="E242" s="12"/>
      <c r="F242" s="12"/>
      <c r="G242" s="16"/>
      <c r="H242" s="16"/>
      <c r="I242" s="15"/>
      <c r="J242" s="16"/>
      <c r="K242" s="16"/>
      <c r="L242" s="17"/>
      <c r="M242" s="18"/>
      <c r="N242" s="18"/>
      <c r="O242" s="20"/>
      <c r="P242" s="21"/>
      <c r="Q242" s="21"/>
      <c r="R242" s="22"/>
      <c r="S242" s="21"/>
      <c r="T242" s="21"/>
      <c r="U242" s="22"/>
      <c r="V242" s="23"/>
      <c r="W242" s="23"/>
      <c r="X242" s="24"/>
      <c r="Y242" s="25">
        <f t="shared" si="18"/>
        <v>0</v>
      </c>
      <c r="Z242" s="25">
        <f t="shared" si="19"/>
        <v>0</v>
      </c>
      <c r="AA242" s="26"/>
      <c r="AB242" s="26"/>
      <c r="AC242" s="26"/>
      <c r="AD242" s="26"/>
      <c r="AE242" s="27"/>
      <c r="AF242" s="26"/>
      <c r="AG242" s="26"/>
      <c r="AH242" s="26"/>
      <c r="AI242" s="26"/>
      <c r="AJ242" s="26"/>
      <c r="AK242" s="26"/>
    </row>
    <row r="243" spans="1:37" s="10" customFormat="1" ht="25" customHeight="1" x14ac:dyDescent="0.25">
      <c r="A243" s="11">
        <v>240</v>
      </c>
      <c r="B243" s="12" t="str">
        <f t="shared" si="20"/>
        <v>000-000</v>
      </c>
      <c r="C243" s="12"/>
      <c r="D243" s="12"/>
      <c r="E243" s="12"/>
      <c r="F243" s="12"/>
      <c r="G243" s="16"/>
      <c r="H243" s="16"/>
      <c r="I243" s="15"/>
      <c r="J243" s="16"/>
      <c r="K243" s="16"/>
      <c r="L243" s="17"/>
      <c r="M243" s="18"/>
      <c r="N243" s="18"/>
      <c r="O243" s="20"/>
      <c r="P243" s="21"/>
      <c r="Q243" s="21"/>
      <c r="R243" s="22"/>
      <c r="S243" s="21"/>
      <c r="T243" s="21"/>
      <c r="U243" s="22"/>
      <c r="V243" s="23"/>
      <c r="W243" s="23"/>
      <c r="X243" s="24"/>
      <c r="Y243" s="25">
        <f t="shared" si="18"/>
        <v>0</v>
      </c>
      <c r="Z243" s="25">
        <f t="shared" si="19"/>
        <v>0</v>
      </c>
      <c r="AA243" s="26"/>
      <c r="AB243" s="26"/>
      <c r="AC243" s="26"/>
      <c r="AD243" s="26"/>
      <c r="AE243" s="27"/>
      <c r="AF243" s="26"/>
      <c r="AG243" s="26"/>
      <c r="AH243" s="26"/>
      <c r="AI243" s="26"/>
      <c r="AJ243" s="26"/>
      <c r="AK243" s="26"/>
    </row>
    <row r="244" spans="1:37" s="10" customFormat="1" ht="25" customHeight="1" x14ac:dyDescent="0.25">
      <c r="A244" s="11">
        <v>241</v>
      </c>
      <c r="B244" s="12" t="str">
        <f t="shared" si="20"/>
        <v>000-000</v>
      </c>
      <c r="C244" s="12"/>
      <c r="D244" s="12"/>
      <c r="E244" s="12"/>
      <c r="F244" s="12"/>
      <c r="G244" s="16"/>
      <c r="H244" s="16"/>
      <c r="I244" s="15"/>
      <c r="J244" s="16"/>
      <c r="K244" s="16"/>
      <c r="L244" s="17"/>
      <c r="M244" s="18"/>
      <c r="N244" s="18"/>
      <c r="O244" s="20"/>
      <c r="P244" s="21"/>
      <c r="Q244" s="21"/>
      <c r="R244" s="22"/>
      <c r="S244" s="21"/>
      <c r="T244" s="21"/>
      <c r="U244" s="22"/>
      <c r="V244" s="23"/>
      <c r="W244" s="23"/>
      <c r="X244" s="24"/>
      <c r="Y244" s="25">
        <f t="shared" si="18"/>
        <v>0</v>
      </c>
      <c r="Z244" s="25">
        <f t="shared" si="19"/>
        <v>0</v>
      </c>
      <c r="AA244" s="26"/>
      <c r="AB244" s="26"/>
      <c r="AC244" s="26"/>
      <c r="AD244" s="26"/>
      <c r="AE244" s="27"/>
      <c r="AF244" s="26"/>
      <c r="AG244" s="26"/>
      <c r="AH244" s="26"/>
      <c r="AI244" s="26"/>
      <c r="AJ244" s="26"/>
      <c r="AK244" s="26"/>
    </row>
    <row r="245" spans="1:37" s="10" customFormat="1" ht="25" customHeight="1" x14ac:dyDescent="0.25">
      <c r="A245" s="11">
        <v>242</v>
      </c>
      <c r="B245" s="12" t="str">
        <f t="shared" si="20"/>
        <v>000-000</v>
      </c>
      <c r="C245" s="12"/>
      <c r="D245" s="12"/>
      <c r="E245" s="12"/>
      <c r="F245" s="12"/>
      <c r="G245" s="16"/>
      <c r="H245" s="16"/>
      <c r="I245" s="15"/>
      <c r="J245" s="16"/>
      <c r="K245" s="16"/>
      <c r="L245" s="17"/>
      <c r="M245" s="18"/>
      <c r="N245" s="18"/>
      <c r="O245" s="20"/>
      <c r="P245" s="21"/>
      <c r="Q245" s="21"/>
      <c r="R245" s="22"/>
      <c r="S245" s="21"/>
      <c r="T245" s="21"/>
      <c r="U245" s="22"/>
      <c r="V245" s="23"/>
      <c r="W245" s="23"/>
      <c r="X245" s="24"/>
      <c r="Y245" s="25">
        <f t="shared" si="18"/>
        <v>0</v>
      </c>
      <c r="Z245" s="25">
        <f t="shared" si="19"/>
        <v>0</v>
      </c>
      <c r="AA245" s="26"/>
      <c r="AB245" s="26"/>
      <c r="AC245" s="26"/>
      <c r="AD245" s="26"/>
      <c r="AE245" s="27"/>
      <c r="AF245" s="26"/>
      <c r="AG245" s="26"/>
      <c r="AH245" s="26"/>
      <c r="AI245" s="26"/>
      <c r="AJ245" s="26"/>
      <c r="AK245" s="26"/>
    </row>
    <row r="246" spans="1:37" s="10" customFormat="1" ht="25" customHeight="1" x14ac:dyDescent="0.25">
      <c r="A246" s="11">
        <v>243</v>
      </c>
      <c r="B246" s="12" t="str">
        <f t="shared" si="20"/>
        <v>000-000</v>
      </c>
      <c r="C246" s="12"/>
      <c r="D246" s="12"/>
      <c r="E246" s="12"/>
      <c r="F246" s="12"/>
      <c r="G246" s="16"/>
      <c r="H246" s="16"/>
      <c r="I246" s="15"/>
      <c r="J246" s="16"/>
      <c r="K246" s="16"/>
      <c r="L246" s="17"/>
      <c r="M246" s="18"/>
      <c r="N246" s="18"/>
      <c r="O246" s="20"/>
      <c r="P246" s="21"/>
      <c r="Q246" s="21"/>
      <c r="R246" s="22"/>
      <c r="S246" s="21"/>
      <c r="T246" s="21"/>
      <c r="U246" s="22"/>
      <c r="V246" s="23"/>
      <c r="W246" s="23"/>
      <c r="X246" s="24"/>
      <c r="Y246" s="25">
        <f t="shared" si="18"/>
        <v>0</v>
      </c>
      <c r="Z246" s="25">
        <f t="shared" si="19"/>
        <v>0</v>
      </c>
      <c r="AA246" s="26"/>
      <c r="AB246" s="26"/>
      <c r="AC246" s="26"/>
      <c r="AD246" s="26"/>
      <c r="AE246" s="27"/>
      <c r="AF246" s="26"/>
      <c r="AG246" s="26"/>
      <c r="AH246" s="26"/>
      <c r="AI246" s="26"/>
      <c r="AJ246" s="26"/>
      <c r="AK246" s="26"/>
    </row>
    <row r="247" spans="1:37" s="10" customFormat="1" ht="25" customHeight="1" x14ac:dyDescent="0.25">
      <c r="A247" s="11">
        <v>244</v>
      </c>
      <c r="B247" s="12" t="str">
        <f t="shared" si="20"/>
        <v>000-000</v>
      </c>
      <c r="C247" s="12"/>
      <c r="D247" s="12"/>
      <c r="E247" s="12"/>
      <c r="F247" s="12"/>
      <c r="G247" s="16"/>
      <c r="H247" s="16"/>
      <c r="I247" s="15"/>
      <c r="J247" s="16"/>
      <c r="K247" s="16"/>
      <c r="L247" s="17"/>
      <c r="M247" s="18"/>
      <c r="N247" s="18"/>
      <c r="O247" s="20"/>
      <c r="P247" s="21"/>
      <c r="Q247" s="21"/>
      <c r="R247" s="22"/>
      <c r="S247" s="21"/>
      <c r="T247" s="21"/>
      <c r="U247" s="22"/>
      <c r="V247" s="23"/>
      <c r="W247" s="23"/>
      <c r="X247" s="24"/>
      <c r="Y247" s="25">
        <f t="shared" si="18"/>
        <v>0</v>
      </c>
      <c r="Z247" s="25">
        <f t="shared" si="19"/>
        <v>0</v>
      </c>
      <c r="AA247" s="26"/>
      <c r="AB247" s="26"/>
      <c r="AC247" s="26"/>
      <c r="AD247" s="26"/>
      <c r="AE247" s="27"/>
      <c r="AF247" s="26"/>
      <c r="AG247" s="26"/>
      <c r="AH247" s="26"/>
      <c r="AI247" s="26"/>
      <c r="AJ247" s="26"/>
      <c r="AK247" s="26"/>
    </row>
    <row r="248" spans="1:37" s="10" customFormat="1" ht="25" customHeight="1" x14ac:dyDescent="0.25">
      <c r="A248" s="11">
        <v>245</v>
      </c>
      <c r="B248" s="12" t="str">
        <f t="shared" si="20"/>
        <v>000-000</v>
      </c>
      <c r="C248" s="12"/>
      <c r="D248" s="12"/>
      <c r="E248" s="12"/>
      <c r="F248" s="12"/>
      <c r="G248" s="16"/>
      <c r="H248" s="16"/>
      <c r="I248" s="15"/>
      <c r="J248" s="16"/>
      <c r="K248" s="16"/>
      <c r="L248" s="17"/>
      <c r="M248" s="18"/>
      <c r="N248" s="18"/>
      <c r="O248" s="20"/>
      <c r="P248" s="21"/>
      <c r="Q248" s="21"/>
      <c r="R248" s="22"/>
      <c r="S248" s="21"/>
      <c r="T248" s="21"/>
      <c r="U248" s="22"/>
      <c r="V248" s="23"/>
      <c r="W248" s="23"/>
      <c r="X248" s="24"/>
      <c r="Y248" s="25">
        <f t="shared" si="18"/>
        <v>0</v>
      </c>
      <c r="Z248" s="25">
        <f t="shared" si="19"/>
        <v>0</v>
      </c>
      <c r="AA248" s="26"/>
      <c r="AB248" s="26"/>
      <c r="AC248" s="26"/>
      <c r="AD248" s="26"/>
      <c r="AE248" s="27"/>
      <c r="AF248" s="26"/>
      <c r="AG248" s="26"/>
      <c r="AH248" s="26"/>
      <c r="AI248" s="26"/>
      <c r="AJ248" s="26"/>
      <c r="AK248" s="26"/>
    </row>
    <row r="249" spans="1:37" s="10" customFormat="1" ht="25" customHeight="1" x14ac:dyDescent="0.25">
      <c r="A249" s="11">
        <v>246</v>
      </c>
      <c r="B249" s="12" t="str">
        <f t="shared" si="20"/>
        <v>000-000</v>
      </c>
      <c r="C249" s="12"/>
      <c r="D249" s="12"/>
      <c r="E249" s="12"/>
      <c r="F249" s="12"/>
      <c r="G249" s="16"/>
      <c r="H249" s="16"/>
      <c r="I249" s="15"/>
      <c r="J249" s="16"/>
      <c r="K249" s="16"/>
      <c r="L249" s="17"/>
      <c r="M249" s="18"/>
      <c r="N249" s="18"/>
      <c r="O249" s="20"/>
      <c r="P249" s="21"/>
      <c r="Q249" s="21"/>
      <c r="R249" s="22"/>
      <c r="S249" s="21"/>
      <c r="T249" s="21"/>
      <c r="U249" s="22"/>
      <c r="V249" s="23"/>
      <c r="W249" s="23"/>
      <c r="X249" s="24"/>
      <c r="Y249" s="25">
        <f t="shared" si="18"/>
        <v>0</v>
      </c>
      <c r="Z249" s="25">
        <f t="shared" si="19"/>
        <v>0</v>
      </c>
      <c r="AA249" s="26"/>
      <c r="AB249" s="26"/>
      <c r="AC249" s="26"/>
      <c r="AD249" s="26"/>
      <c r="AE249" s="27"/>
      <c r="AF249" s="26"/>
      <c r="AG249" s="26"/>
      <c r="AH249" s="26"/>
      <c r="AI249" s="26"/>
      <c r="AJ249" s="26"/>
      <c r="AK249" s="26"/>
    </row>
    <row r="250" spans="1:37" s="10" customFormat="1" ht="25" customHeight="1" x14ac:dyDescent="0.25">
      <c r="A250" s="11">
        <v>247</v>
      </c>
      <c r="B250" s="12" t="str">
        <f t="shared" si="20"/>
        <v>000-000</v>
      </c>
      <c r="C250" s="12"/>
      <c r="D250" s="12"/>
      <c r="E250" s="12"/>
      <c r="F250" s="12"/>
      <c r="G250" s="16"/>
      <c r="H250" s="16"/>
      <c r="I250" s="15"/>
      <c r="J250" s="16"/>
      <c r="K250" s="16"/>
      <c r="L250" s="17"/>
      <c r="M250" s="18"/>
      <c r="N250" s="19"/>
      <c r="O250" s="20"/>
      <c r="P250" s="21"/>
      <c r="Q250" s="21"/>
      <c r="R250" s="22"/>
      <c r="S250" s="21"/>
      <c r="T250" s="21"/>
      <c r="U250" s="22"/>
      <c r="V250" s="23"/>
      <c r="W250" s="23"/>
      <c r="X250" s="24"/>
      <c r="Y250" s="25">
        <f t="shared" si="18"/>
        <v>0</v>
      </c>
      <c r="Z250" s="25">
        <f t="shared" si="19"/>
        <v>0</v>
      </c>
      <c r="AA250" s="26"/>
      <c r="AB250" s="26"/>
      <c r="AC250" s="26"/>
      <c r="AD250" s="26"/>
      <c r="AE250" s="27"/>
      <c r="AF250" s="26"/>
      <c r="AG250" s="26"/>
      <c r="AH250" s="26"/>
      <c r="AI250" s="26"/>
      <c r="AJ250" s="26"/>
      <c r="AK250" s="26"/>
    </row>
    <row r="251" spans="1:37" s="10" customFormat="1" ht="25" customHeight="1" x14ac:dyDescent="0.25">
      <c r="A251" s="11">
        <v>248</v>
      </c>
      <c r="B251" s="12" t="str">
        <f t="shared" si="20"/>
        <v>000-000</v>
      </c>
      <c r="C251" s="12"/>
      <c r="D251" s="12"/>
      <c r="E251" s="12"/>
      <c r="F251" s="12"/>
      <c r="G251" s="16"/>
      <c r="H251" s="16"/>
      <c r="I251" s="15"/>
      <c r="J251" s="16"/>
      <c r="K251" s="16"/>
      <c r="L251" s="17"/>
      <c r="M251" s="18"/>
      <c r="N251" s="19"/>
      <c r="O251" s="20"/>
      <c r="P251" s="21"/>
      <c r="Q251" s="21"/>
      <c r="R251" s="22"/>
      <c r="S251" s="21"/>
      <c r="T251" s="21"/>
      <c r="U251" s="22"/>
      <c r="V251" s="23"/>
      <c r="W251" s="23"/>
      <c r="X251" s="24"/>
      <c r="Y251" s="25">
        <f t="shared" si="18"/>
        <v>0</v>
      </c>
      <c r="Z251" s="25">
        <f t="shared" si="19"/>
        <v>0</v>
      </c>
      <c r="AA251" s="26"/>
      <c r="AB251" s="26"/>
      <c r="AC251" s="26"/>
      <c r="AD251" s="26"/>
      <c r="AE251" s="27"/>
      <c r="AF251" s="26"/>
      <c r="AG251" s="26"/>
      <c r="AH251" s="26"/>
      <c r="AI251" s="26"/>
      <c r="AJ251" s="26"/>
      <c r="AK251" s="26"/>
    </row>
    <row r="252" spans="1:37" s="10" customFormat="1" ht="25" customHeight="1" x14ac:dyDescent="0.25">
      <c r="A252" s="11">
        <v>249</v>
      </c>
      <c r="B252" s="12" t="str">
        <f t="shared" si="20"/>
        <v>000-000</v>
      </c>
      <c r="C252" s="12"/>
      <c r="D252" s="12"/>
      <c r="E252" s="12"/>
      <c r="F252" s="12"/>
      <c r="G252" s="16"/>
      <c r="H252" s="16"/>
      <c r="I252" s="15"/>
      <c r="J252" s="16"/>
      <c r="K252" s="16"/>
      <c r="L252" s="17"/>
      <c r="M252" s="18"/>
      <c r="N252" s="18"/>
      <c r="O252" s="20"/>
      <c r="P252" s="21"/>
      <c r="Q252" s="21"/>
      <c r="R252" s="22"/>
      <c r="S252" s="21"/>
      <c r="T252" s="21"/>
      <c r="U252" s="22"/>
      <c r="V252" s="23"/>
      <c r="W252" s="23"/>
      <c r="X252" s="24"/>
      <c r="Y252" s="25">
        <f t="shared" si="18"/>
        <v>0</v>
      </c>
      <c r="Z252" s="25">
        <f t="shared" si="19"/>
        <v>0</v>
      </c>
      <c r="AA252" s="26"/>
      <c r="AB252" s="26"/>
      <c r="AC252" s="26"/>
      <c r="AD252" s="26"/>
      <c r="AE252" s="27"/>
      <c r="AF252" s="26"/>
      <c r="AG252" s="26"/>
      <c r="AH252" s="26"/>
      <c r="AI252" s="26"/>
      <c r="AJ252" s="26"/>
      <c r="AK252" s="26"/>
    </row>
    <row r="253" spans="1:37" s="10" customFormat="1" ht="25" customHeight="1" x14ac:dyDescent="0.25">
      <c r="A253" s="11">
        <v>250</v>
      </c>
      <c r="B253" s="12" t="str">
        <f t="shared" si="20"/>
        <v>000-000</v>
      </c>
      <c r="C253" s="12"/>
      <c r="D253" s="12"/>
      <c r="E253" s="12"/>
      <c r="F253" s="12"/>
      <c r="G253" s="16"/>
      <c r="H253" s="16"/>
      <c r="I253" s="15"/>
      <c r="J253" s="16"/>
      <c r="K253" s="16"/>
      <c r="L253" s="17"/>
      <c r="M253" s="18"/>
      <c r="N253" s="18"/>
      <c r="O253" s="20"/>
      <c r="P253" s="21"/>
      <c r="Q253" s="21"/>
      <c r="R253" s="22"/>
      <c r="S253" s="21"/>
      <c r="T253" s="21"/>
      <c r="U253" s="22"/>
      <c r="V253" s="23"/>
      <c r="W253" s="23"/>
      <c r="X253" s="24"/>
      <c r="Y253" s="25">
        <f t="shared" si="18"/>
        <v>0</v>
      </c>
      <c r="Z253" s="25">
        <f t="shared" si="19"/>
        <v>0</v>
      </c>
      <c r="AA253" s="26"/>
      <c r="AB253" s="26"/>
      <c r="AC253" s="26"/>
      <c r="AD253" s="26"/>
      <c r="AE253" s="27"/>
      <c r="AF253" s="26"/>
      <c r="AG253" s="26"/>
      <c r="AH253" s="26"/>
      <c r="AI253" s="26"/>
      <c r="AJ253" s="26"/>
      <c r="AK253" s="26"/>
    </row>
    <row r="254" spans="1:37" s="10" customFormat="1" ht="25" customHeight="1" x14ac:dyDescent="0.25">
      <c r="A254" s="11">
        <v>251</v>
      </c>
      <c r="B254" s="12" t="str">
        <f t="shared" si="20"/>
        <v>000-000</v>
      </c>
      <c r="C254" s="12"/>
      <c r="D254" s="12"/>
      <c r="E254" s="12"/>
      <c r="F254" s="12"/>
      <c r="G254" s="16"/>
      <c r="H254" s="16"/>
      <c r="I254" s="15"/>
      <c r="J254" s="16"/>
      <c r="K254" s="16"/>
      <c r="L254" s="17"/>
      <c r="M254" s="18"/>
      <c r="N254" s="18"/>
      <c r="O254" s="20"/>
      <c r="P254" s="21"/>
      <c r="Q254" s="21"/>
      <c r="R254" s="22"/>
      <c r="S254" s="21"/>
      <c r="T254" s="21"/>
      <c r="U254" s="22"/>
      <c r="V254" s="23"/>
      <c r="W254" s="23"/>
      <c r="X254" s="24"/>
      <c r="Y254" s="25">
        <f t="shared" si="18"/>
        <v>0</v>
      </c>
      <c r="Z254" s="25">
        <f t="shared" si="19"/>
        <v>0</v>
      </c>
      <c r="AA254" s="26"/>
      <c r="AB254" s="26"/>
      <c r="AC254" s="26"/>
      <c r="AD254" s="26"/>
      <c r="AE254" s="27"/>
      <c r="AF254" s="26"/>
      <c r="AG254" s="26"/>
      <c r="AH254" s="26"/>
      <c r="AI254" s="26"/>
      <c r="AJ254" s="26"/>
      <c r="AK254" s="26"/>
    </row>
    <row r="255" spans="1:37" s="10" customFormat="1" ht="25" customHeight="1" x14ac:dyDescent="0.25">
      <c r="A255" s="11">
        <v>252</v>
      </c>
      <c r="B255" s="12" t="str">
        <f t="shared" si="20"/>
        <v>000-000</v>
      </c>
      <c r="C255" s="12"/>
      <c r="D255" s="12"/>
      <c r="E255" s="12"/>
      <c r="F255" s="12"/>
      <c r="G255" s="16"/>
      <c r="H255" s="16"/>
      <c r="I255" s="15"/>
      <c r="J255" s="16"/>
      <c r="K255" s="16"/>
      <c r="L255" s="17"/>
      <c r="M255" s="18"/>
      <c r="N255" s="18"/>
      <c r="O255" s="20"/>
      <c r="P255" s="21"/>
      <c r="Q255" s="21"/>
      <c r="R255" s="22"/>
      <c r="S255" s="21"/>
      <c r="T255" s="21"/>
      <c r="U255" s="22"/>
      <c r="V255" s="23"/>
      <c r="W255" s="23"/>
      <c r="X255" s="24"/>
      <c r="Y255" s="25">
        <f t="shared" si="18"/>
        <v>0</v>
      </c>
      <c r="Z255" s="25">
        <f t="shared" si="19"/>
        <v>0</v>
      </c>
      <c r="AA255" s="26"/>
      <c r="AB255" s="26"/>
      <c r="AC255" s="26"/>
      <c r="AD255" s="26"/>
      <c r="AE255" s="27"/>
      <c r="AF255" s="26"/>
      <c r="AG255" s="26"/>
      <c r="AH255" s="26"/>
      <c r="AI255" s="26"/>
      <c r="AJ255" s="26"/>
      <c r="AK255" s="26"/>
    </row>
    <row r="256" spans="1:37" s="10" customFormat="1" ht="25" customHeight="1" x14ac:dyDescent="0.25">
      <c r="A256" s="11">
        <v>253</v>
      </c>
      <c r="B256" s="12" t="str">
        <f t="shared" si="20"/>
        <v>000-000</v>
      </c>
      <c r="C256" s="12"/>
      <c r="D256" s="12"/>
      <c r="E256" s="12"/>
      <c r="F256" s="12"/>
      <c r="G256" s="16"/>
      <c r="H256" s="16"/>
      <c r="I256" s="15"/>
      <c r="J256" s="16"/>
      <c r="K256" s="16"/>
      <c r="L256" s="17"/>
      <c r="M256" s="18"/>
      <c r="N256" s="18"/>
      <c r="O256" s="20"/>
      <c r="P256" s="21"/>
      <c r="Q256" s="21"/>
      <c r="R256" s="22"/>
      <c r="S256" s="21"/>
      <c r="T256" s="21"/>
      <c r="U256" s="22"/>
      <c r="V256" s="23"/>
      <c r="W256" s="23"/>
      <c r="X256" s="24"/>
      <c r="Y256" s="25">
        <f t="shared" si="18"/>
        <v>0</v>
      </c>
      <c r="Z256" s="25">
        <f t="shared" si="19"/>
        <v>0</v>
      </c>
      <c r="AA256" s="26"/>
      <c r="AB256" s="26"/>
      <c r="AC256" s="26"/>
      <c r="AD256" s="26"/>
      <c r="AE256" s="27"/>
      <c r="AF256" s="26"/>
      <c r="AG256" s="26"/>
      <c r="AH256" s="26"/>
      <c r="AI256" s="26"/>
      <c r="AJ256" s="26"/>
      <c r="AK256" s="26"/>
    </row>
    <row r="257" spans="1:37" s="10" customFormat="1" ht="25" customHeight="1" x14ac:dyDescent="0.25">
      <c r="A257" s="11">
        <v>254</v>
      </c>
      <c r="B257" s="12" t="str">
        <f t="shared" si="20"/>
        <v>000-000</v>
      </c>
      <c r="C257" s="12"/>
      <c r="D257" s="12"/>
      <c r="E257" s="12"/>
      <c r="F257" s="12"/>
      <c r="G257" s="16"/>
      <c r="H257" s="16"/>
      <c r="I257" s="15"/>
      <c r="J257" s="16"/>
      <c r="K257" s="16"/>
      <c r="L257" s="17"/>
      <c r="M257" s="18"/>
      <c r="N257" s="18"/>
      <c r="O257" s="20"/>
      <c r="P257" s="21"/>
      <c r="Q257" s="21"/>
      <c r="R257" s="22"/>
      <c r="S257" s="21"/>
      <c r="T257" s="21"/>
      <c r="U257" s="22"/>
      <c r="V257" s="23"/>
      <c r="W257" s="23"/>
      <c r="X257" s="24"/>
      <c r="Y257" s="25">
        <f t="shared" si="18"/>
        <v>0</v>
      </c>
      <c r="Z257" s="25">
        <f t="shared" si="19"/>
        <v>0</v>
      </c>
      <c r="AA257" s="26"/>
      <c r="AB257" s="26"/>
      <c r="AC257" s="26"/>
      <c r="AD257" s="26"/>
      <c r="AE257" s="27"/>
      <c r="AF257" s="26"/>
      <c r="AG257" s="26"/>
      <c r="AH257" s="26"/>
      <c r="AI257" s="26"/>
      <c r="AJ257" s="26"/>
      <c r="AK257" s="26"/>
    </row>
    <row r="258" spans="1:37" s="10" customFormat="1" ht="25" customHeight="1" x14ac:dyDescent="0.25">
      <c r="A258" s="11">
        <v>255</v>
      </c>
      <c r="B258" s="12" t="str">
        <f t="shared" si="20"/>
        <v>000-000</v>
      </c>
      <c r="C258" s="12"/>
      <c r="D258" s="12"/>
      <c r="E258" s="12"/>
      <c r="F258" s="12"/>
      <c r="G258" s="16"/>
      <c r="H258" s="16"/>
      <c r="I258" s="15"/>
      <c r="J258" s="16"/>
      <c r="K258" s="16"/>
      <c r="L258" s="17"/>
      <c r="M258" s="18"/>
      <c r="N258" s="18"/>
      <c r="O258" s="20"/>
      <c r="P258" s="21"/>
      <c r="Q258" s="21"/>
      <c r="R258" s="22"/>
      <c r="S258" s="21"/>
      <c r="T258" s="21"/>
      <c r="U258" s="22"/>
      <c r="V258" s="23"/>
      <c r="W258" s="23"/>
      <c r="X258" s="24"/>
      <c r="Y258" s="25">
        <f t="shared" si="18"/>
        <v>0</v>
      </c>
      <c r="Z258" s="25">
        <f t="shared" si="19"/>
        <v>0</v>
      </c>
      <c r="AA258" s="26"/>
      <c r="AB258" s="26"/>
      <c r="AC258" s="26"/>
      <c r="AD258" s="26"/>
      <c r="AE258" s="27"/>
      <c r="AF258" s="26"/>
      <c r="AG258" s="26"/>
      <c r="AH258" s="26"/>
      <c r="AI258" s="26"/>
      <c r="AJ258" s="26"/>
      <c r="AK258" s="26"/>
    </row>
    <row r="259" spans="1:37" s="10" customFormat="1" ht="25" customHeight="1" x14ac:dyDescent="0.25">
      <c r="A259" s="11">
        <v>256</v>
      </c>
      <c r="B259" s="12" t="str">
        <f t="shared" si="20"/>
        <v>000-000</v>
      </c>
      <c r="C259" s="12"/>
      <c r="D259" s="12"/>
      <c r="E259" s="12"/>
      <c r="F259" s="12"/>
      <c r="G259" s="16"/>
      <c r="H259" s="16"/>
      <c r="I259" s="15"/>
      <c r="J259" s="16"/>
      <c r="K259" s="16"/>
      <c r="L259" s="17"/>
      <c r="M259" s="18"/>
      <c r="N259" s="18"/>
      <c r="O259" s="20"/>
      <c r="P259" s="21"/>
      <c r="Q259" s="21"/>
      <c r="R259" s="22"/>
      <c r="S259" s="21"/>
      <c r="T259" s="21"/>
      <c r="U259" s="22"/>
      <c r="V259" s="23"/>
      <c r="W259" s="23"/>
      <c r="X259" s="24"/>
      <c r="Y259" s="25">
        <f t="shared" si="18"/>
        <v>0</v>
      </c>
      <c r="Z259" s="25">
        <f t="shared" si="19"/>
        <v>0</v>
      </c>
      <c r="AA259" s="26"/>
      <c r="AB259" s="26"/>
      <c r="AC259" s="26"/>
      <c r="AD259" s="26"/>
      <c r="AE259" s="27"/>
      <c r="AF259" s="26"/>
      <c r="AG259" s="26"/>
      <c r="AH259" s="26"/>
      <c r="AI259" s="26"/>
      <c r="AJ259" s="26"/>
      <c r="AK259" s="26"/>
    </row>
    <row r="260" spans="1:37" s="10" customFormat="1" ht="25" customHeight="1" x14ac:dyDescent="0.25">
      <c r="A260" s="11">
        <v>257</v>
      </c>
      <c r="B260" s="12" t="str">
        <f t="shared" si="20"/>
        <v>000-000</v>
      </c>
      <c r="C260" s="12"/>
      <c r="D260" s="12"/>
      <c r="E260" s="12"/>
      <c r="F260" s="12"/>
      <c r="G260" s="16"/>
      <c r="H260" s="16"/>
      <c r="I260" s="15"/>
      <c r="J260" s="16"/>
      <c r="K260" s="16"/>
      <c r="L260" s="17"/>
      <c r="M260" s="18"/>
      <c r="N260" s="18"/>
      <c r="O260" s="20"/>
      <c r="P260" s="21"/>
      <c r="Q260" s="21"/>
      <c r="R260" s="22"/>
      <c r="S260" s="21"/>
      <c r="T260" s="21"/>
      <c r="U260" s="22"/>
      <c r="V260" s="23"/>
      <c r="W260" s="23"/>
      <c r="X260" s="24"/>
      <c r="Y260" s="25">
        <f t="shared" ref="Y260:Y323" si="21">ROUND(I260-U260-X260,2)</f>
        <v>0</v>
      </c>
      <c r="Z260" s="25">
        <f t="shared" ref="Z260:Z323" si="22">ROUND(L260+O260-R260,2)</f>
        <v>0</v>
      </c>
      <c r="AA260" s="26"/>
      <c r="AB260" s="26"/>
      <c r="AC260" s="26"/>
      <c r="AD260" s="26"/>
      <c r="AE260" s="27"/>
      <c r="AF260" s="26"/>
      <c r="AG260" s="26"/>
      <c r="AH260" s="26"/>
      <c r="AI260" s="26"/>
      <c r="AJ260" s="26"/>
      <c r="AK260" s="26"/>
    </row>
    <row r="261" spans="1:37" s="10" customFormat="1" ht="25" customHeight="1" x14ac:dyDescent="0.25">
      <c r="A261" s="11">
        <v>258</v>
      </c>
      <c r="B261" s="12" t="str">
        <f t="shared" si="20"/>
        <v>000-000</v>
      </c>
      <c r="C261" s="12"/>
      <c r="D261" s="12"/>
      <c r="E261" s="12"/>
      <c r="F261" s="12"/>
      <c r="G261" s="16"/>
      <c r="H261" s="16"/>
      <c r="I261" s="15"/>
      <c r="J261" s="16"/>
      <c r="K261" s="16"/>
      <c r="L261" s="17"/>
      <c r="M261" s="18"/>
      <c r="N261" s="19"/>
      <c r="O261" s="20"/>
      <c r="P261" s="21"/>
      <c r="Q261" s="21"/>
      <c r="R261" s="22"/>
      <c r="S261" s="21"/>
      <c r="T261" s="21"/>
      <c r="U261" s="22"/>
      <c r="V261" s="23"/>
      <c r="W261" s="23"/>
      <c r="X261" s="24"/>
      <c r="Y261" s="25">
        <f t="shared" si="21"/>
        <v>0</v>
      </c>
      <c r="Z261" s="25">
        <f t="shared" si="22"/>
        <v>0</v>
      </c>
      <c r="AA261" s="26"/>
      <c r="AB261" s="26"/>
      <c r="AC261" s="26"/>
      <c r="AD261" s="26"/>
      <c r="AE261" s="27"/>
      <c r="AF261" s="26"/>
      <c r="AG261" s="26"/>
      <c r="AH261" s="26"/>
      <c r="AI261" s="26"/>
      <c r="AJ261" s="26"/>
      <c r="AK261" s="26"/>
    </row>
    <row r="262" spans="1:37" s="10" customFormat="1" ht="25" customHeight="1" x14ac:dyDescent="0.25">
      <c r="A262" s="11">
        <v>259</v>
      </c>
      <c r="B262" s="12" t="str">
        <f t="shared" si="20"/>
        <v>000-000</v>
      </c>
      <c r="C262" s="12"/>
      <c r="D262" s="12"/>
      <c r="E262" s="12"/>
      <c r="F262" s="12"/>
      <c r="G262" s="16"/>
      <c r="H262" s="16"/>
      <c r="I262" s="15"/>
      <c r="J262" s="16"/>
      <c r="K262" s="16"/>
      <c r="L262" s="17"/>
      <c r="M262" s="18"/>
      <c r="N262" s="19"/>
      <c r="O262" s="20"/>
      <c r="P262" s="21"/>
      <c r="Q262" s="21"/>
      <c r="R262" s="22"/>
      <c r="S262" s="21"/>
      <c r="T262" s="21"/>
      <c r="U262" s="22"/>
      <c r="V262" s="23"/>
      <c r="W262" s="23"/>
      <c r="X262" s="24"/>
      <c r="Y262" s="25">
        <f t="shared" si="21"/>
        <v>0</v>
      </c>
      <c r="Z262" s="25">
        <f t="shared" si="22"/>
        <v>0</v>
      </c>
      <c r="AA262" s="26"/>
      <c r="AB262" s="26"/>
      <c r="AC262" s="26"/>
      <c r="AD262" s="26"/>
      <c r="AE262" s="27"/>
      <c r="AF262" s="26"/>
      <c r="AG262" s="26"/>
      <c r="AH262" s="26"/>
      <c r="AI262" s="26"/>
      <c r="AJ262" s="26"/>
      <c r="AK262" s="26"/>
    </row>
    <row r="263" spans="1:37" s="10" customFormat="1" ht="25" customHeight="1" x14ac:dyDescent="0.25">
      <c r="A263" s="11">
        <v>260</v>
      </c>
      <c r="B263" s="12" t="str">
        <f t="shared" si="20"/>
        <v>000-000</v>
      </c>
      <c r="C263" s="12"/>
      <c r="D263" s="12"/>
      <c r="E263" s="12"/>
      <c r="F263" s="12"/>
      <c r="G263" s="16"/>
      <c r="H263" s="16"/>
      <c r="I263" s="15"/>
      <c r="J263" s="16"/>
      <c r="K263" s="16"/>
      <c r="L263" s="17"/>
      <c r="M263" s="18"/>
      <c r="N263" s="18"/>
      <c r="O263" s="20"/>
      <c r="P263" s="21"/>
      <c r="Q263" s="21"/>
      <c r="R263" s="22"/>
      <c r="S263" s="21"/>
      <c r="T263" s="21"/>
      <c r="U263" s="22"/>
      <c r="V263" s="23"/>
      <c r="W263" s="23"/>
      <c r="X263" s="24"/>
      <c r="Y263" s="25">
        <f t="shared" si="21"/>
        <v>0</v>
      </c>
      <c r="Z263" s="25">
        <f t="shared" si="22"/>
        <v>0</v>
      </c>
      <c r="AA263" s="26"/>
      <c r="AB263" s="26"/>
      <c r="AC263" s="26"/>
      <c r="AD263" s="26"/>
      <c r="AE263" s="27"/>
      <c r="AF263" s="26"/>
      <c r="AG263" s="26"/>
      <c r="AH263" s="26"/>
      <c r="AI263" s="26"/>
      <c r="AJ263" s="26"/>
      <c r="AK263" s="26"/>
    </row>
    <row r="264" spans="1:37" s="10" customFormat="1" ht="25" customHeight="1" x14ac:dyDescent="0.25">
      <c r="A264" s="11">
        <v>261</v>
      </c>
      <c r="B264" s="12" t="str">
        <f t="shared" si="20"/>
        <v>000-000</v>
      </c>
      <c r="C264" s="12"/>
      <c r="D264" s="12"/>
      <c r="E264" s="12"/>
      <c r="F264" s="12"/>
      <c r="G264" s="16"/>
      <c r="H264" s="16"/>
      <c r="I264" s="15"/>
      <c r="J264" s="16"/>
      <c r="K264" s="16"/>
      <c r="L264" s="17"/>
      <c r="M264" s="18"/>
      <c r="N264" s="18"/>
      <c r="O264" s="20"/>
      <c r="P264" s="21"/>
      <c r="Q264" s="21"/>
      <c r="R264" s="22"/>
      <c r="S264" s="21"/>
      <c r="T264" s="21"/>
      <c r="U264" s="22"/>
      <c r="V264" s="23"/>
      <c r="W264" s="23"/>
      <c r="X264" s="24"/>
      <c r="Y264" s="25">
        <f t="shared" si="21"/>
        <v>0</v>
      </c>
      <c r="Z264" s="25">
        <f t="shared" si="22"/>
        <v>0</v>
      </c>
      <c r="AA264" s="26"/>
      <c r="AB264" s="26"/>
      <c r="AC264" s="26"/>
      <c r="AD264" s="26"/>
      <c r="AE264" s="27"/>
      <c r="AF264" s="26"/>
      <c r="AG264" s="26"/>
      <c r="AH264" s="26"/>
      <c r="AI264" s="26"/>
      <c r="AJ264" s="26"/>
      <c r="AK264" s="26"/>
    </row>
    <row r="265" spans="1:37" s="10" customFormat="1" ht="25" customHeight="1" x14ac:dyDescent="0.25">
      <c r="A265" s="11">
        <v>262</v>
      </c>
      <c r="B265" s="12" t="str">
        <f t="shared" si="20"/>
        <v>000-000</v>
      </c>
      <c r="C265" s="12"/>
      <c r="D265" s="12"/>
      <c r="E265" s="12"/>
      <c r="F265" s="12"/>
      <c r="G265" s="16"/>
      <c r="H265" s="16"/>
      <c r="I265" s="15"/>
      <c r="J265" s="16"/>
      <c r="K265" s="16"/>
      <c r="L265" s="17"/>
      <c r="M265" s="18"/>
      <c r="N265" s="18"/>
      <c r="O265" s="20"/>
      <c r="P265" s="21"/>
      <c r="Q265" s="21"/>
      <c r="R265" s="22"/>
      <c r="S265" s="21"/>
      <c r="T265" s="21"/>
      <c r="U265" s="22"/>
      <c r="V265" s="23"/>
      <c r="W265" s="23"/>
      <c r="X265" s="24"/>
      <c r="Y265" s="25">
        <f t="shared" si="21"/>
        <v>0</v>
      </c>
      <c r="Z265" s="25">
        <f t="shared" si="22"/>
        <v>0</v>
      </c>
      <c r="AA265" s="26"/>
      <c r="AB265" s="26"/>
      <c r="AC265" s="26"/>
      <c r="AD265" s="26"/>
      <c r="AE265" s="27"/>
      <c r="AF265" s="26"/>
      <c r="AG265" s="26"/>
      <c r="AH265" s="26"/>
      <c r="AI265" s="26"/>
      <c r="AJ265" s="26"/>
      <c r="AK265" s="26"/>
    </row>
    <row r="266" spans="1:37" s="10" customFormat="1" ht="25" customHeight="1" x14ac:dyDescent="0.25">
      <c r="A266" s="11">
        <v>263</v>
      </c>
      <c r="B266" s="12" t="str">
        <f t="shared" si="20"/>
        <v>000-000</v>
      </c>
      <c r="C266" s="12"/>
      <c r="D266" s="12"/>
      <c r="E266" s="12"/>
      <c r="F266" s="12"/>
      <c r="G266" s="16"/>
      <c r="H266" s="16"/>
      <c r="I266" s="15"/>
      <c r="J266" s="16"/>
      <c r="K266" s="16"/>
      <c r="L266" s="17"/>
      <c r="M266" s="18"/>
      <c r="N266" s="18"/>
      <c r="O266" s="20"/>
      <c r="P266" s="21"/>
      <c r="Q266" s="21"/>
      <c r="R266" s="22"/>
      <c r="S266" s="21"/>
      <c r="T266" s="21"/>
      <c r="U266" s="22"/>
      <c r="V266" s="23"/>
      <c r="W266" s="23"/>
      <c r="X266" s="24"/>
      <c r="Y266" s="25">
        <f t="shared" si="21"/>
        <v>0</v>
      </c>
      <c r="Z266" s="25">
        <f t="shared" si="22"/>
        <v>0</v>
      </c>
      <c r="AA266" s="26"/>
      <c r="AB266" s="26"/>
      <c r="AC266" s="26"/>
      <c r="AD266" s="26"/>
      <c r="AE266" s="27"/>
      <c r="AF266" s="26"/>
      <c r="AG266" s="26"/>
      <c r="AH266" s="26"/>
      <c r="AI266" s="26"/>
      <c r="AJ266" s="26"/>
      <c r="AK266" s="26"/>
    </row>
    <row r="267" spans="1:37" s="10" customFormat="1" ht="25" customHeight="1" x14ac:dyDescent="0.25">
      <c r="A267" s="11">
        <v>264</v>
      </c>
      <c r="B267" s="12" t="str">
        <f t="shared" si="20"/>
        <v>000-000</v>
      </c>
      <c r="C267" s="12"/>
      <c r="D267" s="12"/>
      <c r="E267" s="12"/>
      <c r="F267" s="12"/>
      <c r="G267" s="16"/>
      <c r="H267" s="16"/>
      <c r="I267" s="15"/>
      <c r="J267" s="16"/>
      <c r="K267" s="16"/>
      <c r="L267" s="17"/>
      <c r="M267" s="18"/>
      <c r="N267" s="18"/>
      <c r="O267" s="20"/>
      <c r="P267" s="21"/>
      <c r="Q267" s="21"/>
      <c r="R267" s="22"/>
      <c r="S267" s="21"/>
      <c r="T267" s="21"/>
      <c r="U267" s="22"/>
      <c r="V267" s="23"/>
      <c r="W267" s="23"/>
      <c r="X267" s="24"/>
      <c r="Y267" s="25">
        <f t="shared" si="21"/>
        <v>0</v>
      </c>
      <c r="Z267" s="25">
        <f t="shared" si="22"/>
        <v>0</v>
      </c>
      <c r="AA267" s="26"/>
      <c r="AB267" s="26"/>
      <c r="AC267" s="26"/>
      <c r="AD267" s="26"/>
      <c r="AE267" s="27"/>
      <c r="AF267" s="26"/>
      <c r="AG267" s="26"/>
      <c r="AH267" s="26"/>
      <c r="AI267" s="26"/>
      <c r="AJ267" s="26"/>
      <c r="AK267" s="26"/>
    </row>
    <row r="268" spans="1:37" s="10" customFormat="1" ht="25" customHeight="1" x14ac:dyDescent="0.25">
      <c r="A268" s="11">
        <v>265</v>
      </c>
      <c r="B268" s="12" t="str">
        <f t="shared" si="20"/>
        <v>000-000</v>
      </c>
      <c r="C268" s="12"/>
      <c r="D268" s="12"/>
      <c r="E268" s="12"/>
      <c r="F268" s="12"/>
      <c r="G268" s="16"/>
      <c r="H268" s="16"/>
      <c r="I268" s="15"/>
      <c r="J268" s="16"/>
      <c r="K268" s="16"/>
      <c r="L268" s="17"/>
      <c r="M268" s="18"/>
      <c r="N268" s="18"/>
      <c r="O268" s="20"/>
      <c r="P268" s="21"/>
      <c r="Q268" s="21"/>
      <c r="R268" s="22"/>
      <c r="S268" s="21"/>
      <c r="T268" s="21"/>
      <c r="U268" s="22"/>
      <c r="V268" s="23"/>
      <c r="W268" s="23"/>
      <c r="X268" s="24"/>
      <c r="Y268" s="25">
        <f t="shared" si="21"/>
        <v>0</v>
      </c>
      <c r="Z268" s="25">
        <f t="shared" si="22"/>
        <v>0</v>
      </c>
      <c r="AA268" s="26"/>
      <c r="AB268" s="26"/>
      <c r="AC268" s="26"/>
      <c r="AD268" s="26"/>
      <c r="AE268" s="27"/>
      <c r="AF268" s="26"/>
      <c r="AG268" s="26"/>
      <c r="AH268" s="26"/>
      <c r="AI268" s="26"/>
      <c r="AJ268" s="26"/>
      <c r="AK268" s="26"/>
    </row>
    <row r="269" spans="1:37" s="10" customFormat="1" ht="25" customHeight="1" x14ac:dyDescent="0.25">
      <c r="A269" s="11">
        <v>266</v>
      </c>
      <c r="B269" s="12" t="str">
        <f t="shared" si="20"/>
        <v>000-000</v>
      </c>
      <c r="C269" s="12"/>
      <c r="D269" s="12"/>
      <c r="E269" s="12"/>
      <c r="F269" s="12"/>
      <c r="G269" s="16"/>
      <c r="H269" s="16"/>
      <c r="I269" s="15"/>
      <c r="J269" s="16"/>
      <c r="K269" s="16"/>
      <c r="L269" s="17"/>
      <c r="M269" s="18"/>
      <c r="N269" s="18"/>
      <c r="O269" s="20"/>
      <c r="P269" s="21"/>
      <c r="Q269" s="21"/>
      <c r="R269" s="22"/>
      <c r="S269" s="21"/>
      <c r="T269" s="21"/>
      <c r="U269" s="22"/>
      <c r="V269" s="23"/>
      <c r="W269" s="23"/>
      <c r="X269" s="24"/>
      <c r="Y269" s="25">
        <f t="shared" si="21"/>
        <v>0</v>
      </c>
      <c r="Z269" s="25">
        <f t="shared" si="22"/>
        <v>0</v>
      </c>
      <c r="AA269" s="26"/>
      <c r="AB269" s="26"/>
      <c r="AC269" s="26"/>
      <c r="AD269" s="26"/>
      <c r="AE269" s="27"/>
      <c r="AF269" s="26"/>
      <c r="AG269" s="26"/>
      <c r="AH269" s="26"/>
      <c r="AI269" s="26"/>
      <c r="AJ269" s="26"/>
      <c r="AK269" s="26"/>
    </row>
    <row r="270" spans="1:37" s="10" customFormat="1" ht="25" customHeight="1" x14ac:dyDescent="0.25">
      <c r="A270" s="11">
        <v>267</v>
      </c>
      <c r="B270" s="12" t="str">
        <f t="shared" si="20"/>
        <v>000-000</v>
      </c>
      <c r="C270" s="12"/>
      <c r="D270" s="12"/>
      <c r="E270" s="12"/>
      <c r="F270" s="12"/>
      <c r="G270" s="16"/>
      <c r="H270" s="16"/>
      <c r="I270" s="15"/>
      <c r="J270" s="16"/>
      <c r="K270" s="16"/>
      <c r="L270" s="17"/>
      <c r="M270" s="18"/>
      <c r="N270" s="18"/>
      <c r="O270" s="20"/>
      <c r="P270" s="21"/>
      <c r="Q270" s="21"/>
      <c r="R270" s="22"/>
      <c r="S270" s="21"/>
      <c r="T270" s="21"/>
      <c r="U270" s="22"/>
      <c r="V270" s="23"/>
      <c r="W270" s="23"/>
      <c r="X270" s="24"/>
      <c r="Y270" s="25">
        <f t="shared" si="21"/>
        <v>0</v>
      </c>
      <c r="Z270" s="25">
        <f t="shared" si="22"/>
        <v>0</v>
      </c>
      <c r="AA270" s="26"/>
      <c r="AB270" s="26"/>
      <c r="AC270" s="26"/>
      <c r="AD270" s="26"/>
      <c r="AE270" s="27"/>
      <c r="AF270" s="26"/>
      <c r="AG270" s="26"/>
      <c r="AH270" s="26"/>
      <c r="AI270" s="26"/>
      <c r="AJ270" s="26"/>
      <c r="AK270" s="26"/>
    </row>
    <row r="271" spans="1:37" s="10" customFormat="1" ht="25" customHeight="1" x14ac:dyDescent="0.25">
      <c r="A271" s="11">
        <v>268</v>
      </c>
      <c r="B271" s="12" t="str">
        <f t="shared" si="20"/>
        <v>000-000</v>
      </c>
      <c r="C271" s="12"/>
      <c r="D271" s="12"/>
      <c r="E271" s="12"/>
      <c r="F271" s="12"/>
      <c r="G271" s="16"/>
      <c r="H271" s="16"/>
      <c r="I271" s="15"/>
      <c r="J271" s="16"/>
      <c r="K271" s="16"/>
      <c r="L271" s="17"/>
      <c r="M271" s="18"/>
      <c r="N271" s="18"/>
      <c r="O271" s="20"/>
      <c r="P271" s="21"/>
      <c r="Q271" s="21"/>
      <c r="R271" s="22"/>
      <c r="S271" s="21"/>
      <c r="T271" s="21"/>
      <c r="U271" s="22"/>
      <c r="V271" s="23"/>
      <c r="W271" s="23"/>
      <c r="X271" s="24"/>
      <c r="Y271" s="25">
        <f t="shared" si="21"/>
        <v>0</v>
      </c>
      <c r="Z271" s="25">
        <f t="shared" si="22"/>
        <v>0</v>
      </c>
      <c r="AA271" s="26"/>
      <c r="AB271" s="26"/>
      <c r="AC271" s="26"/>
      <c r="AD271" s="26"/>
      <c r="AE271" s="27"/>
      <c r="AF271" s="26"/>
      <c r="AG271" s="26"/>
      <c r="AH271" s="26"/>
      <c r="AI271" s="26"/>
      <c r="AJ271" s="26"/>
      <c r="AK271" s="26"/>
    </row>
    <row r="272" spans="1:37" s="10" customFormat="1" ht="25" customHeight="1" x14ac:dyDescent="0.25">
      <c r="A272" s="11">
        <v>269</v>
      </c>
      <c r="B272" s="12" t="str">
        <f t="shared" si="20"/>
        <v>000-000</v>
      </c>
      <c r="C272" s="12"/>
      <c r="D272" s="12"/>
      <c r="E272" s="12"/>
      <c r="F272" s="12"/>
      <c r="G272" s="16"/>
      <c r="H272" s="16"/>
      <c r="I272" s="15"/>
      <c r="J272" s="16"/>
      <c r="K272" s="16"/>
      <c r="L272" s="17"/>
      <c r="M272" s="18"/>
      <c r="N272" s="19"/>
      <c r="O272" s="20"/>
      <c r="P272" s="21"/>
      <c r="Q272" s="21"/>
      <c r="R272" s="22"/>
      <c r="S272" s="21"/>
      <c r="T272" s="21"/>
      <c r="U272" s="22"/>
      <c r="V272" s="23"/>
      <c r="W272" s="23"/>
      <c r="X272" s="24"/>
      <c r="Y272" s="25">
        <f t="shared" si="21"/>
        <v>0</v>
      </c>
      <c r="Z272" s="25">
        <f t="shared" si="22"/>
        <v>0</v>
      </c>
      <c r="AA272" s="26"/>
      <c r="AB272" s="26"/>
      <c r="AC272" s="26"/>
      <c r="AD272" s="26"/>
      <c r="AE272" s="27"/>
      <c r="AF272" s="26"/>
      <c r="AG272" s="26"/>
      <c r="AH272" s="26"/>
      <c r="AI272" s="26"/>
      <c r="AJ272" s="26"/>
      <c r="AK272" s="26"/>
    </row>
    <row r="273" spans="1:37" s="10" customFormat="1" ht="25" customHeight="1" x14ac:dyDescent="0.25">
      <c r="A273" s="11">
        <v>270</v>
      </c>
      <c r="B273" s="12" t="str">
        <f t="shared" si="20"/>
        <v>000-000</v>
      </c>
      <c r="C273" s="12"/>
      <c r="D273" s="12"/>
      <c r="E273" s="12"/>
      <c r="F273" s="12"/>
      <c r="G273" s="16"/>
      <c r="H273" s="16"/>
      <c r="I273" s="15"/>
      <c r="J273" s="16"/>
      <c r="K273" s="16"/>
      <c r="L273" s="17"/>
      <c r="M273" s="18"/>
      <c r="N273" s="19"/>
      <c r="O273" s="20"/>
      <c r="P273" s="21"/>
      <c r="Q273" s="21"/>
      <c r="R273" s="22"/>
      <c r="S273" s="21"/>
      <c r="T273" s="21"/>
      <c r="U273" s="22"/>
      <c r="V273" s="23"/>
      <c r="W273" s="23"/>
      <c r="X273" s="24"/>
      <c r="Y273" s="25">
        <f t="shared" si="21"/>
        <v>0</v>
      </c>
      <c r="Z273" s="25">
        <f t="shared" si="22"/>
        <v>0</v>
      </c>
      <c r="AA273" s="26"/>
      <c r="AB273" s="26"/>
      <c r="AC273" s="26"/>
      <c r="AD273" s="26"/>
      <c r="AE273" s="27"/>
      <c r="AF273" s="26"/>
      <c r="AG273" s="26"/>
      <c r="AH273" s="26"/>
      <c r="AI273" s="26"/>
      <c r="AJ273" s="26"/>
      <c r="AK273" s="26"/>
    </row>
    <row r="274" spans="1:37" s="10" customFormat="1" ht="25" customHeight="1" x14ac:dyDescent="0.25">
      <c r="A274" s="11">
        <v>271</v>
      </c>
      <c r="B274" s="12" t="str">
        <f t="shared" si="20"/>
        <v>000-000</v>
      </c>
      <c r="C274" s="12"/>
      <c r="D274" s="12"/>
      <c r="E274" s="12"/>
      <c r="F274" s="12"/>
      <c r="G274" s="16"/>
      <c r="H274" s="16"/>
      <c r="I274" s="15"/>
      <c r="J274" s="16"/>
      <c r="K274" s="16"/>
      <c r="L274" s="17"/>
      <c r="M274" s="18"/>
      <c r="N274" s="18"/>
      <c r="O274" s="20"/>
      <c r="P274" s="21"/>
      <c r="Q274" s="21"/>
      <c r="R274" s="22"/>
      <c r="S274" s="21"/>
      <c r="T274" s="21"/>
      <c r="U274" s="22"/>
      <c r="V274" s="23"/>
      <c r="W274" s="23"/>
      <c r="X274" s="24"/>
      <c r="Y274" s="25">
        <f t="shared" si="21"/>
        <v>0</v>
      </c>
      <c r="Z274" s="25">
        <f t="shared" si="22"/>
        <v>0</v>
      </c>
      <c r="AA274" s="26"/>
      <c r="AB274" s="26"/>
      <c r="AC274" s="26"/>
      <c r="AD274" s="26"/>
      <c r="AE274" s="27"/>
      <c r="AF274" s="26"/>
      <c r="AG274" s="26"/>
      <c r="AH274" s="26"/>
      <c r="AI274" s="26"/>
      <c r="AJ274" s="26"/>
      <c r="AK274" s="26"/>
    </row>
    <row r="275" spans="1:37" s="10" customFormat="1" ht="25" customHeight="1" x14ac:dyDescent="0.25">
      <c r="A275" s="11">
        <v>272</v>
      </c>
      <c r="B275" s="12" t="str">
        <f t="shared" si="20"/>
        <v>000-000</v>
      </c>
      <c r="C275" s="12"/>
      <c r="D275" s="12"/>
      <c r="E275" s="12"/>
      <c r="F275" s="12"/>
      <c r="G275" s="16"/>
      <c r="H275" s="16"/>
      <c r="I275" s="15"/>
      <c r="J275" s="16"/>
      <c r="K275" s="16"/>
      <c r="L275" s="17"/>
      <c r="M275" s="18"/>
      <c r="N275" s="18"/>
      <c r="O275" s="20"/>
      <c r="P275" s="21"/>
      <c r="Q275" s="21"/>
      <c r="R275" s="22"/>
      <c r="S275" s="21"/>
      <c r="T275" s="21"/>
      <c r="U275" s="22"/>
      <c r="V275" s="23"/>
      <c r="W275" s="23"/>
      <c r="X275" s="24"/>
      <c r="Y275" s="25">
        <f t="shared" si="21"/>
        <v>0</v>
      </c>
      <c r="Z275" s="25">
        <f t="shared" si="22"/>
        <v>0</v>
      </c>
      <c r="AA275" s="26"/>
      <c r="AB275" s="26"/>
      <c r="AC275" s="26"/>
      <c r="AD275" s="26"/>
      <c r="AE275" s="27"/>
      <c r="AF275" s="26"/>
      <c r="AG275" s="26"/>
      <c r="AH275" s="26"/>
      <c r="AI275" s="26"/>
      <c r="AJ275" s="26"/>
      <c r="AK275" s="26"/>
    </row>
    <row r="276" spans="1:37" s="10" customFormat="1" ht="25" customHeight="1" x14ac:dyDescent="0.25">
      <c r="A276" s="11">
        <v>273</v>
      </c>
      <c r="B276" s="12" t="str">
        <f t="shared" si="20"/>
        <v>000-000</v>
      </c>
      <c r="C276" s="12"/>
      <c r="D276" s="12"/>
      <c r="E276" s="12"/>
      <c r="F276" s="12"/>
      <c r="G276" s="16"/>
      <c r="H276" s="16"/>
      <c r="I276" s="15"/>
      <c r="J276" s="16"/>
      <c r="K276" s="16"/>
      <c r="L276" s="17"/>
      <c r="M276" s="18"/>
      <c r="N276" s="18"/>
      <c r="O276" s="20"/>
      <c r="P276" s="21"/>
      <c r="Q276" s="21"/>
      <c r="R276" s="22"/>
      <c r="S276" s="21"/>
      <c r="T276" s="21"/>
      <c r="U276" s="22"/>
      <c r="V276" s="23"/>
      <c r="W276" s="23"/>
      <c r="X276" s="24"/>
      <c r="Y276" s="25">
        <f t="shared" si="21"/>
        <v>0</v>
      </c>
      <c r="Z276" s="25">
        <f t="shared" si="22"/>
        <v>0</v>
      </c>
      <c r="AA276" s="26"/>
      <c r="AB276" s="26"/>
      <c r="AC276" s="26"/>
      <c r="AD276" s="26"/>
      <c r="AE276" s="27"/>
      <c r="AF276" s="26"/>
      <c r="AG276" s="26"/>
      <c r="AH276" s="26"/>
      <c r="AI276" s="26"/>
      <c r="AJ276" s="26"/>
      <c r="AK276" s="26"/>
    </row>
    <row r="277" spans="1:37" s="10" customFormat="1" ht="25" customHeight="1" x14ac:dyDescent="0.25">
      <c r="A277" s="11">
        <v>274</v>
      </c>
      <c r="B277" s="12" t="str">
        <f t="shared" si="20"/>
        <v>000-000</v>
      </c>
      <c r="C277" s="12"/>
      <c r="D277" s="12"/>
      <c r="E277" s="12"/>
      <c r="F277" s="12"/>
      <c r="G277" s="16"/>
      <c r="H277" s="16"/>
      <c r="I277" s="15"/>
      <c r="J277" s="16"/>
      <c r="K277" s="16"/>
      <c r="L277" s="17"/>
      <c r="M277" s="18"/>
      <c r="N277" s="18"/>
      <c r="O277" s="20"/>
      <c r="P277" s="21"/>
      <c r="Q277" s="21"/>
      <c r="R277" s="22"/>
      <c r="S277" s="21"/>
      <c r="T277" s="21"/>
      <c r="U277" s="22"/>
      <c r="V277" s="23"/>
      <c r="W277" s="23"/>
      <c r="X277" s="24"/>
      <c r="Y277" s="25">
        <f t="shared" si="21"/>
        <v>0</v>
      </c>
      <c r="Z277" s="25">
        <f t="shared" si="22"/>
        <v>0</v>
      </c>
      <c r="AA277" s="26"/>
      <c r="AB277" s="26"/>
      <c r="AC277" s="26"/>
      <c r="AD277" s="26"/>
      <c r="AE277" s="27"/>
      <c r="AF277" s="26"/>
      <c r="AG277" s="26"/>
      <c r="AH277" s="26"/>
      <c r="AI277" s="26"/>
      <c r="AJ277" s="26"/>
      <c r="AK277" s="26"/>
    </row>
    <row r="278" spans="1:37" s="10" customFormat="1" ht="25" customHeight="1" x14ac:dyDescent="0.25">
      <c r="A278" s="11">
        <v>275</v>
      </c>
      <c r="B278" s="12" t="str">
        <f t="shared" si="20"/>
        <v>000-000</v>
      </c>
      <c r="C278" s="12"/>
      <c r="D278" s="12"/>
      <c r="E278" s="12"/>
      <c r="F278" s="12"/>
      <c r="G278" s="16"/>
      <c r="H278" s="16"/>
      <c r="I278" s="15"/>
      <c r="J278" s="16"/>
      <c r="K278" s="16"/>
      <c r="L278" s="17"/>
      <c r="M278" s="18"/>
      <c r="N278" s="18"/>
      <c r="O278" s="20"/>
      <c r="P278" s="21"/>
      <c r="Q278" s="21"/>
      <c r="R278" s="22"/>
      <c r="S278" s="21"/>
      <c r="T278" s="21"/>
      <c r="U278" s="22"/>
      <c r="V278" s="23"/>
      <c r="W278" s="23"/>
      <c r="X278" s="24"/>
      <c r="Y278" s="25">
        <f t="shared" si="21"/>
        <v>0</v>
      </c>
      <c r="Z278" s="25">
        <f t="shared" si="22"/>
        <v>0</v>
      </c>
      <c r="AA278" s="26"/>
      <c r="AB278" s="26"/>
      <c r="AC278" s="26"/>
      <c r="AD278" s="26"/>
      <c r="AE278" s="27"/>
      <c r="AF278" s="26"/>
      <c r="AG278" s="26"/>
      <c r="AH278" s="26"/>
      <c r="AI278" s="26"/>
      <c r="AJ278" s="26"/>
      <c r="AK278" s="26"/>
    </row>
    <row r="279" spans="1:37" s="10" customFormat="1" ht="25" customHeight="1" x14ac:dyDescent="0.25">
      <c r="A279" s="11">
        <v>276</v>
      </c>
      <c r="B279" s="12" t="str">
        <f t="shared" si="20"/>
        <v>000-000</v>
      </c>
      <c r="C279" s="12"/>
      <c r="D279" s="12"/>
      <c r="E279" s="12"/>
      <c r="F279" s="12"/>
      <c r="G279" s="16"/>
      <c r="H279" s="16"/>
      <c r="I279" s="15"/>
      <c r="J279" s="16"/>
      <c r="K279" s="16"/>
      <c r="L279" s="17"/>
      <c r="M279" s="18"/>
      <c r="N279" s="18"/>
      <c r="O279" s="20"/>
      <c r="P279" s="21"/>
      <c r="Q279" s="21"/>
      <c r="R279" s="22"/>
      <c r="S279" s="21"/>
      <c r="T279" s="21"/>
      <c r="U279" s="22"/>
      <c r="V279" s="23"/>
      <c r="W279" s="23"/>
      <c r="X279" s="24"/>
      <c r="Y279" s="25">
        <f t="shared" si="21"/>
        <v>0</v>
      </c>
      <c r="Z279" s="25">
        <f t="shared" si="22"/>
        <v>0</v>
      </c>
      <c r="AA279" s="26"/>
      <c r="AB279" s="26"/>
      <c r="AC279" s="26"/>
      <c r="AD279" s="26"/>
      <c r="AE279" s="27"/>
      <c r="AF279" s="26"/>
      <c r="AG279" s="26"/>
      <c r="AH279" s="26"/>
      <c r="AI279" s="26"/>
      <c r="AJ279" s="26"/>
      <c r="AK279" s="26"/>
    </row>
    <row r="280" spans="1:37" s="10" customFormat="1" ht="25" customHeight="1" x14ac:dyDescent="0.25">
      <c r="A280" s="11">
        <v>277</v>
      </c>
      <c r="B280" s="12" t="str">
        <f t="shared" si="20"/>
        <v>000-000</v>
      </c>
      <c r="C280" s="12"/>
      <c r="D280" s="12"/>
      <c r="E280" s="12"/>
      <c r="F280" s="12"/>
      <c r="G280" s="16"/>
      <c r="H280" s="16"/>
      <c r="I280" s="15"/>
      <c r="J280" s="16"/>
      <c r="K280" s="16"/>
      <c r="L280" s="17"/>
      <c r="M280" s="18"/>
      <c r="N280" s="18"/>
      <c r="O280" s="20"/>
      <c r="P280" s="21"/>
      <c r="Q280" s="21"/>
      <c r="R280" s="22"/>
      <c r="S280" s="21"/>
      <c r="T280" s="21"/>
      <c r="U280" s="22"/>
      <c r="V280" s="23"/>
      <c r="W280" s="23"/>
      <c r="X280" s="24"/>
      <c r="Y280" s="25">
        <f t="shared" si="21"/>
        <v>0</v>
      </c>
      <c r="Z280" s="25">
        <f t="shared" si="22"/>
        <v>0</v>
      </c>
      <c r="AA280" s="26"/>
      <c r="AB280" s="26"/>
      <c r="AC280" s="26"/>
      <c r="AD280" s="26"/>
      <c r="AE280" s="27"/>
      <c r="AF280" s="26"/>
      <c r="AG280" s="26"/>
      <c r="AH280" s="26"/>
      <c r="AI280" s="26"/>
      <c r="AJ280" s="26"/>
      <c r="AK280" s="26"/>
    </row>
    <row r="281" spans="1:37" s="10" customFormat="1" ht="25" customHeight="1" x14ac:dyDescent="0.25">
      <c r="A281" s="11">
        <v>278</v>
      </c>
      <c r="B281" s="12" t="str">
        <f t="shared" si="20"/>
        <v>000-000</v>
      </c>
      <c r="C281" s="12"/>
      <c r="D281" s="12"/>
      <c r="E281" s="12"/>
      <c r="F281" s="12"/>
      <c r="G281" s="16"/>
      <c r="H281" s="16"/>
      <c r="I281" s="15"/>
      <c r="J281" s="16"/>
      <c r="K281" s="16"/>
      <c r="L281" s="17"/>
      <c r="M281" s="18"/>
      <c r="N281" s="18"/>
      <c r="O281" s="20"/>
      <c r="P281" s="21"/>
      <c r="Q281" s="21"/>
      <c r="R281" s="22"/>
      <c r="S281" s="21"/>
      <c r="T281" s="21"/>
      <c r="U281" s="22"/>
      <c r="V281" s="23"/>
      <c r="W281" s="23"/>
      <c r="X281" s="24"/>
      <c r="Y281" s="25">
        <f t="shared" si="21"/>
        <v>0</v>
      </c>
      <c r="Z281" s="25">
        <f t="shared" si="22"/>
        <v>0</v>
      </c>
      <c r="AA281" s="26"/>
      <c r="AB281" s="26"/>
      <c r="AC281" s="26"/>
      <c r="AD281" s="26"/>
      <c r="AE281" s="27"/>
      <c r="AF281" s="26"/>
      <c r="AG281" s="26"/>
      <c r="AH281" s="26"/>
      <c r="AI281" s="26"/>
      <c r="AJ281" s="26"/>
      <c r="AK281" s="26"/>
    </row>
    <row r="282" spans="1:37" s="10" customFormat="1" ht="25" customHeight="1" x14ac:dyDescent="0.25">
      <c r="A282" s="11">
        <v>279</v>
      </c>
      <c r="B282" s="12" t="str">
        <f t="shared" si="20"/>
        <v>000-000</v>
      </c>
      <c r="C282" s="12"/>
      <c r="D282" s="12"/>
      <c r="E282" s="12"/>
      <c r="F282" s="12"/>
      <c r="G282" s="16"/>
      <c r="H282" s="16"/>
      <c r="I282" s="15"/>
      <c r="J282" s="16"/>
      <c r="K282" s="16"/>
      <c r="L282" s="17"/>
      <c r="M282" s="18"/>
      <c r="N282" s="18"/>
      <c r="O282" s="20"/>
      <c r="P282" s="21"/>
      <c r="Q282" s="21"/>
      <c r="R282" s="22"/>
      <c r="S282" s="21"/>
      <c r="T282" s="21"/>
      <c r="U282" s="22"/>
      <c r="V282" s="23"/>
      <c r="W282" s="23"/>
      <c r="X282" s="24"/>
      <c r="Y282" s="25">
        <f t="shared" si="21"/>
        <v>0</v>
      </c>
      <c r="Z282" s="25">
        <f t="shared" si="22"/>
        <v>0</v>
      </c>
      <c r="AA282" s="26"/>
      <c r="AB282" s="26"/>
      <c r="AC282" s="26"/>
      <c r="AD282" s="26"/>
      <c r="AE282" s="27"/>
      <c r="AF282" s="26"/>
      <c r="AG282" s="26"/>
      <c r="AH282" s="26"/>
      <c r="AI282" s="26"/>
      <c r="AJ282" s="26"/>
      <c r="AK282" s="26"/>
    </row>
    <row r="283" spans="1:37" s="10" customFormat="1" ht="25" customHeight="1" x14ac:dyDescent="0.25">
      <c r="A283" s="11">
        <v>280</v>
      </c>
      <c r="B283" s="12" t="str">
        <f t="shared" si="20"/>
        <v>000-000</v>
      </c>
      <c r="C283" s="12"/>
      <c r="D283" s="12"/>
      <c r="E283" s="12"/>
      <c r="F283" s="12"/>
      <c r="G283" s="16"/>
      <c r="H283" s="16"/>
      <c r="I283" s="15"/>
      <c r="J283" s="16"/>
      <c r="K283" s="16"/>
      <c r="L283" s="17"/>
      <c r="M283" s="18"/>
      <c r="N283" s="19"/>
      <c r="O283" s="20"/>
      <c r="P283" s="21"/>
      <c r="Q283" s="21"/>
      <c r="R283" s="22"/>
      <c r="S283" s="21"/>
      <c r="T283" s="21"/>
      <c r="U283" s="22"/>
      <c r="V283" s="23"/>
      <c r="W283" s="23"/>
      <c r="X283" s="24"/>
      <c r="Y283" s="25">
        <f t="shared" si="21"/>
        <v>0</v>
      </c>
      <c r="Z283" s="25">
        <f t="shared" si="22"/>
        <v>0</v>
      </c>
      <c r="AA283" s="26"/>
      <c r="AB283" s="26"/>
      <c r="AC283" s="26"/>
      <c r="AD283" s="26"/>
      <c r="AE283" s="27"/>
      <c r="AF283" s="26"/>
      <c r="AG283" s="26"/>
      <c r="AH283" s="26"/>
      <c r="AI283" s="26"/>
      <c r="AJ283" s="26"/>
      <c r="AK283" s="26"/>
    </row>
    <row r="284" spans="1:37" s="10" customFormat="1" ht="25" customHeight="1" x14ac:dyDescent="0.25">
      <c r="A284" s="11">
        <v>281</v>
      </c>
      <c r="B284" s="12" t="str">
        <f t="shared" si="20"/>
        <v>000-000</v>
      </c>
      <c r="C284" s="12"/>
      <c r="D284" s="12"/>
      <c r="E284" s="12"/>
      <c r="F284" s="12"/>
      <c r="G284" s="16"/>
      <c r="H284" s="16"/>
      <c r="I284" s="15"/>
      <c r="J284" s="16"/>
      <c r="K284" s="16"/>
      <c r="L284" s="17"/>
      <c r="M284" s="18"/>
      <c r="N284" s="19"/>
      <c r="O284" s="20"/>
      <c r="P284" s="21"/>
      <c r="Q284" s="21"/>
      <c r="R284" s="22"/>
      <c r="S284" s="21"/>
      <c r="T284" s="21"/>
      <c r="U284" s="22"/>
      <c r="V284" s="23"/>
      <c r="W284" s="23"/>
      <c r="X284" s="24"/>
      <c r="Y284" s="25">
        <f t="shared" si="21"/>
        <v>0</v>
      </c>
      <c r="Z284" s="25">
        <f t="shared" si="22"/>
        <v>0</v>
      </c>
      <c r="AA284" s="26"/>
      <c r="AB284" s="26"/>
      <c r="AC284" s="26"/>
      <c r="AD284" s="26"/>
      <c r="AE284" s="27"/>
      <c r="AF284" s="26"/>
      <c r="AG284" s="26"/>
      <c r="AH284" s="26"/>
      <c r="AI284" s="26"/>
      <c r="AJ284" s="26"/>
      <c r="AK284" s="26"/>
    </row>
    <row r="285" spans="1:37" s="10" customFormat="1" ht="25" customHeight="1" x14ac:dyDescent="0.25">
      <c r="A285" s="11">
        <v>282</v>
      </c>
      <c r="B285" s="12" t="str">
        <f t="shared" si="20"/>
        <v>000-000</v>
      </c>
      <c r="C285" s="12"/>
      <c r="D285" s="12"/>
      <c r="E285" s="12"/>
      <c r="F285" s="12"/>
      <c r="G285" s="16"/>
      <c r="H285" s="16"/>
      <c r="I285" s="15"/>
      <c r="J285" s="16"/>
      <c r="K285" s="16"/>
      <c r="L285" s="17"/>
      <c r="M285" s="18"/>
      <c r="N285" s="18"/>
      <c r="O285" s="20"/>
      <c r="P285" s="21"/>
      <c r="Q285" s="21"/>
      <c r="R285" s="22"/>
      <c r="S285" s="21"/>
      <c r="T285" s="21"/>
      <c r="U285" s="22"/>
      <c r="V285" s="23"/>
      <c r="W285" s="23"/>
      <c r="X285" s="24"/>
      <c r="Y285" s="25">
        <f t="shared" si="21"/>
        <v>0</v>
      </c>
      <c r="Z285" s="25">
        <f t="shared" si="22"/>
        <v>0</v>
      </c>
      <c r="AA285" s="26"/>
      <c r="AB285" s="26"/>
      <c r="AC285" s="26"/>
      <c r="AD285" s="26"/>
      <c r="AE285" s="27"/>
      <c r="AF285" s="26"/>
      <c r="AG285" s="26"/>
      <c r="AH285" s="26"/>
      <c r="AI285" s="26"/>
      <c r="AJ285" s="26"/>
      <c r="AK285" s="26"/>
    </row>
    <row r="286" spans="1:37" s="10" customFormat="1" ht="25" customHeight="1" x14ac:dyDescent="0.25">
      <c r="A286" s="11">
        <v>283</v>
      </c>
      <c r="B286" s="12" t="str">
        <f t="shared" si="20"/>
        <v>000-000</v>
      </c>
      <c r="C286" s="12"/>
      <c r="D286" s="12"/>
      <c r="E286" s="12"/>
      <c r="F286" s="12"/>
      <c r="G286" s="16"/>
      <c r="H286" s="16"/>
      <c r="I286" s="15"/>
      <c r="J286" s="16"/>
      <c r="K286" s="16"/>
      <c r="L286" s="17"/>
      <c r="M286" s="18"/>
      <c r="N286" s="18"/>
      <c r="O286" s="20"/>
      <c r="P286" s="21"/>
      <c r="Q286" s="21"/>
      <c r="R286" s="22"/>
      <c r="S286" s="21"/>
      <c r="T286" s="21"/>
      <c r="U286" s="22"/>
      <c r="V286" s="23"/>
      <c r="W286" s="23"/>
      <c r="X286" s="24"/>
      <c r="Y286" s="25">
        <f t="shared" si="21"/>
        <v>0</v>
      </c>
      <c r="Z286" s="25">
        <f t="shared" si="22"/>
        <v>0</v>
      </c>
      <c r="AA286" s="26"/>
      <c r="AB286" s="26"/>
      <c r="AC286" s="26"/>
      <c r="AD286" s="26"/>
      <c r="AE286" s="27"/>
      <c r="AF286" s="26"/>
      <c r="AG286" s="26"/>
      <c r="AH286" s="26"/>
      <c r="AI286" s="26"/>
      <c r="AJ286" s="26"/>
      <c r="AK286" s="26"/>
    </row>
    <row r="287" spans="1:37" s="10" customFormat="1" ht="25" customHeight="1" x14ac:dyDescent="0.25">
      <c r="A287" s="11">
        <v>284</v>
      </c>
      <c r="B287" s="12" t="str">
        <f t="shared" si="20"/>
        <v>000-000</v>
      </c>
      <c r="C287" s="12"/>
      <c r="D287" s="12"/>
      <c r="E287" s="12"/>
      <c r="F287" s="12"/>
      <c r="G287" s="16"/>
      <c r="H287" s="16"/>
      <c r="I287" s="15"/>
      <c r="J287" s="16"/>
      <c r="K287" s="16"/>
      <c r="L287" s="17"/>
      <c r="M287" s="18"/>
      <c r="N287" s="18"/>
      <c r="O287" s="20"/>
      <c r="P287" s="21"/>
      <c r="Q287" s="21"/>
      <c r="R287" s="22"/>
      <c r="S287" s="21"/>
      <c r="T287" s="21"/>
      <c r="U287" s="22"/>
      <c r="V287" s="23"/>
      <c r="W287" s="23"/>
      <c r="X287" s="24"/>
      <c r="Y287" s="25">
        <f t="shared" si="21"/>
        <v>0</v>
      </c>
      <c r="Z287" s="25">
        <f t="shared" si="22"/>
        <v>0</v>
      </c>
      <c r="AA287" s="26"/>
      <c r="AB287" s="26"/>
      <c r="AC287" s="26"/>
      <c r="AD287" s="26"/>
      <c r="AE287" s="27"/>
      <c r="AF287" s="26"/>
      <c r="AG287" s="26"/>
      <c r="AH287" s="26"/>
      <c r="AI287" s="26"/>
      <c r="AJ287" s="26"/>
      <c r="AK287" s="26"/>
    </row>
    <row r="288" spans="1:37" s="10" customFormat="1" ht="25" customHeight="1" x14ac:dyDescent="0.25">
      <c r="A288" s="11">
        <v>285</v>
      </c>
      <c r="B288" s="12" t="str">
        <f t="shared" si="20"/>
        <v>000-000</v>
      </c>
      <c r="C288" s="12"/>
      <c r="D288" s="12"/>
      <c r="E288" s="12"/>
      <c r="F288" s="12"/>
      <c r="G288" s="16"/>
      <c r="H288" s="16"/>
      <c r="I288" s="15"/>
      <c r="J288" s="16"/>
      <c r="K288" s="16"/>
      <c r="L288" s="17"/>
      <c r="M288" s="18"/>
      <c r="N288" s="18"/>
      <c r="O288" s="20"/>
      <c r="P288" s="21"/>
      <c r="Q288" s="21"/>
      <c r="R288" s="22"/>
      <c r="S288" s="21"/>
      <c r="T288" s="21"/>
      <c r="U288" s="22"/>
      <c r="V288" s="23"/>
      <c r="W288" s="23"/>
      <c r="X288" s="24"/>
      <c r="Y288" s="25">
        <f t="shared" si="21"/>
        <v>0</v>
      </c>
      <c r="Z288" s="25">
        <f t="shared" si="22"/>
        <v>0</v>
      </c>
      <c r="AA288" s="26"/>
      <c r="AB288" s="26"/>
      <c r="AC288" s="26"/>
      <c r="AD288" s="26"/>
      <c r="AE288" s="27"/>
      <c r="AF288" s="26"/>
      <c r="AG288" s="26"/>
      <c r="AH288" s="26"/>
      <c r="AI288" s="26"/>
      <c r="AJ288" s="26"/>
      <c r="AK288" s="26"/>
    </row>
    <row r="289" spans="1:37" s="10" customFormat="1" ht="25" customHeight="1" x14ac:dyDescent="0.25">
      <c r="A289" s="11">
        <v>286</v>
      </c>
      <c r="B289" s="12" t="str">
        <f t="shared" si="20"/>
        <v>000-000</v>
      </c>
      <c r="C289" s="12"/>
      <c r="D289" s="12"/>
      <c r="E289" s="12"/>
      <c r="F289" s="12"/>
      <c r="G289" s="16"/>
      <c r="H289" s="16"/>
      <c r="I289" s="15"/>
      <c r="J289" s="16"/>
      <c r="K289" s="16"/>
      <c r="L289" s="17"/>
      <c r="M289" s="18"/>
      <c r="N289" s="18"/>
      <c r="O289" s="20"/>
      <c r="P289" s="21"/>
      <c r="Q289" s="21"/>
      <c r="R289" s="22"/>
      <c r="S289" s="21"/>
      <c r="T289" s="21"/>
      <c r="U289" s="22"/>
      <c r="V289" s="23"/>
      <c r="W289" s="23"/>
      <c r="X289" s="24"/>
      <c r="Y289" s="25">
        <f t="shared" si="21"/>
        <v>0</v>
      </c>
      <c r="Z289" s="25">
        <f t="shared" si="22"/>
        <v>0</v>
      </c>
      <c r="AA289" s="26"/>
      <c r="AB289" s="26"/>
      <c r="AC289" s="26"/>
      <c r="AD289" s="26"/>
      <c r="AE289" s="27"/>
      <c r="AF289" s="26"/>
      <c r="AG289" s="26"/>
      <c r="AH289" s="26"/>
      <c r="AI289" s="26"/>
      <c r="AJ289" s="26"/>
      <c r="AK289" s="26"/>
    </row>
    <row r="290" spans="1:37" s="10" customFormat="1" ht="25" customHeight="1" x14ac:dyDescent="0.25">
      <c r="A290" s="11">
        <v>287</v>
      </c>
      <c r="B290" s="12" t="str">
        <f t="shared" si="20"/>
        <v>000-000</v>
      </c>
      <c r="C290" s="12"/>
      <c r="D290" s="12"/>
      <c r="E290" s="12"/>
      <c r="F290" s="12"/>
      <c r="G290" s="16"/>
      <c r="H290" s="16"/>
      <c r="I290" s="15"/>
      <c r="J290" s="16"/>
      <c r="K290" s="16"/>
      <c r="L290" s="17"/>
      <c r="M290" s="18"/>
      <c r="N290" s="18"/>
      <c r="O290" s="20"/>
      <c r="P290" s="21"/>
      <c r="Q290" s="21"/>
      <c r="R290" s="22"/>
      <c r="S290" s="21"/>
      <c r="T290" s="21"/>
      <c r="U290" s="22"/>
      <c r="V290" s="23"/>
      <c r="W290" s="23"/>
      <c r="X290" s="24"/>
      <c r="Y290" s="25">
        <f t="shared" si="21"/>
        <v>0</v>
      </c>
      <c r="Z290" s="25">
        <f t="shared" si="22"/>
        <v>0</v>
      </c>
      <c r="AA290" s="26"/>
      <c r="AB290" s="26"/>
      <c r="AC290" s="26"/>
      <c r="AD290" s="26"/>
      <c r="AE290" s="27"/>
      <c r="AF290" s="26"/>
      <c r="AG290" s="26"/>
      <c r="AH290" s="26"/>
      <c r="AI290" s="26"/>
      <c r="AJ290" s="26"/>
      <c r="AK290" s="26"/>
    </row>
    <row r="291" spans="1:37" s="10" customFormat="1" ht="25" customHeight="1" x14ac:dyDescent="0.25">
      <c r="A291" s="11">
        <v>288</v>
      </c>
      <c r="B291" s="12" t="str">
        <f t="shared" si="20"/>
        <v>000-000</v>
      </c>
      <c r="C291" s="12"/>
      <c r="D291" s="12"/>
      <c r="E291" s="12"/>
      <c r="F291" s="12"/>
      <c r="G291" s="16"/>
      <c r="H291" s="16"/>
      <c r="I291" s="15"/>
      <c r="J291" s="16"/>
      <c r="K291" s="16"/>
      <c r="L291" s="17"/>
      <c r="M291" s="18"/>
      <c r="N291" s="18"/>
      <c r="O291" s="20"/>
      <c r="P291" s="21"/>
      <c r="Q291" s="21"/>
      <c r="R291" s="22"/>
      <c r="S291" s="21"/>
      <c r="T291" s="21"/>
      <c r="U291" s="22"/>
      <c r="V291" s="23"/>
      <c r="W291" s="23"/>
      <c r="X291" s="24"/>
      <c r="Y291" s="25">
        <f t="shared" si="21"/>
        <v>0</v>
      </c>
      <c r="Z291" s="25">
        <f t="shared" si="22"/>
        <v>0</v>
      </c>
      <c r="AA291" s="26"/>
      <c r="AB291" s="26"/>
      <c r="AC291" s="26"/>
      <c r="AD291" s="26"/>
      <c r="AE291" s="27"/>
      <c r="AF291" s="26"/>
      <c r="AG291" s="26"/>
      <c r="AH291" s="26"/>
      <c r="AI291" s="26"/>
      <c r="AJ291" s="26"/>
      <c r="AK291" s="26"/>
    </row>
    <row r="292" spans="1:37" s="10" customFormat="1" ht="25" customHeight="1" x14ac:dyDescent="0.25">
      <c r="A292" s="11">
        <v>289</v>
      </c>
      <c r="B292" s="12" t="str">
        <f t="shared" si="20"/>
        <v>000-000</v>
      </c>
      <c r="C292" s="12"/>
      <c r="D292" s="12"/>
      <c r="E292" s="12"/>
      <c r="F292" s="12"/>
      <c r="G292" s="16"/>
      <c r="H292" s="16"/>
      <c r="I292" s="15"/>
      <c r="J292" s="16"/>
      <c r="K292" s="16"/>
      <c r="L292" s="17"/>
      <c r="M292" s="18"/>
      <c r="N292" s="18"/>
      <c r="O292" s="20"/>
      <c r="P292" s="21"/>
      <c r="Q292" s="21"/>
      <c r="R292" s="22"/>
      <c r="S292" s="21"/>
      <c r="T292" s="21"/>
      <c r="U292" s="22"/>
      <c r="V292" s="23"/>
      <c r="W292" s="23"/>
      <c r="X292" s="24"/>
      <c r="Y292" s="25">
        <f t="shared" si="21"/>
        <v>0</v>
      </c>
      <c r="Z292" s="25">
        <f t="shared" si="22"/>
        <v>0</v>
      </c>
      <c r="AA292" s="26"/>
      <c r="AB292" s="26"/>
      <c r="AC292" s="26"/>
      <c r="AD292" s="26"/>
      <c r="AE292" s="27"/>
      <c r="AF292" s="26"/>
      <c r="AG292" s="26"/>
      <c r="AH292" s="26"/>
      <c r="AI292" s="26"/>
      <c r="AJ292" s="26"/>
      <c r="AK292" s="26"/>
    </row>
    <row r="293" spans="1:37" s="10" customFormat="1" ht="25" customHeight="1" x14ac:dyDescent="0.25">
      <c r="A293" s="11">
        <v>290</v>
      </c>
      <c r="B293" s="12" t="str">
        <f t="shared" si="20"/>
        <v>000-000</v>
      </c>
      <c r="C293" s="12"/>
      <c r="D293" s="12"/>
      <c r="E293" s="12"/>
      <c r="F293" s="12"/>
      <c r="G293" s="16"/>
      <c r="H293" s="16"/>
      <c r="I293" s="15"/>
      <c r="J293" s="16"/>
      <c r="K293" s="16"/>
      <c r="L293" s="17"/>
      <c r="M293" s="18"/>
      <c r="N293" s="18"/>
      <c r="O293" s="20"/>
      <c r="P293" s="21"/>
      <c r="Q293" s="21"/>
      <c r="R293" s="22"/>
      <c r="S293" s="21"/>
      <c r="T293" s="21"/>
      <c r="U293" s="22"/>
      <c r="V293" s="23"/>
      <c r="W293" s="23"/>
      <c r="X293" s="24"/>
      <c r="Y293" s="25">
        <f t="shared" si="21"/>
        <v>0</v>
      </c>
      <c r="Z293" s="25">
        <f t="shared" si="22"/>
        <v>0</v>
      </c>
      <c r="AA293" s="26"/>
      <c r="AB293" s="26"/>
      <c r="AC293" s="26"/>
      <c r="AD293" s="26"/>
      <c r="AE293" s="27"/>
      <c r="AF293" s="26"/>
      <c r="AG293" s="26"/>
      <c r="AH293" s="26"/>
      <c r="AI293" s="26"/>
      <c r="AJ293" s="26"/>
      <c r="AK293" s="26"/>
    </row>
    <row r="294" spans="1:37" s="10" customFormat="1" ht="25" customHeight="1" x14ac:dyDescent="0.25">
      <c r="A294" s="11">
        <v>291</v>
      </c>
      <c r="B294" s="12" t="str">
        <f t="shared" si="20"/>
        <v>000-000</v>
      </c>
      <c r="C294" s="12"/>
      <c r="D294" s="12"/>
      <c r="E294" s="12"/>
      <c r="F294" s="12"/>
      <c r="G294" s="16"/>
      <c r="H294" s="16"/>
      <c r="I294" s="15"/>
      <c r="J294" s="16"/>
      <c r="K294" s="16"/>
      <c r="L294" s="17"/>
      <c r="M294" s="18"/>
      <c r="N294" s="19"/>
      <c r="O294" s="20"/>
      <c r="P294" s="21"/>
      <c r="Q294" s="21"/>
      <c r="R294" s="22"/>
      <c r="S294" s="21"/>
      <c r="T294" s="21"/>
      <c r="U294" s="22"/>
      <c r="V294" s="23"/>
      <c r="W294" s="23"/>
      <c r="X294" s="24"/>
      <c r="Y294" s="25">
        <f t="shared" si="21"/>
        <v>0</v>
      </c>
      <c r="Z294" s="25">
        <f t="shared" si="22"/>
        <v>0</v>
      </c>
      <c r="AA294" s="26"/>
      <c r="AB294" s="26"/>
      <c r="AC294" s="26"/>
      <c r="AD294" s="26"/>
      <c r="AE294" s="27"/>
      <c r="AF294" s="26"/>
      <c r="AG294" s="26"/>
      <c r="AH294" s="26"/>
      <c r="AI294" s="26"/>
      <c r="AJ294" s="26"/>
      <c r="AK294" s="26"/>
    </row>
    <row r="295" spans="1:37" s="10" customFormat="1" ht="25" customHeight="1" x14ac:dyDescent="0.25">
      <c r="A295" s="11">
        <v>292</v>
      </c>
      <c r="B295" s="12" t="str">
        <f t="shared" si="20"/>
        <v>000-000</v>
      </c>
      <c r="C295" s="12"/>
      <c r="D295" s="12"/>
      <c r="E295" s="12"/>
      <c r="F295" s="12"/>
      <c r="G295" s="16"/>
      <c r="H295" s="16"/>
      <c r="I295" s="15"/>
      <c r="J295" s="16"/>
      <c r="K295" s="16"/>
      <c r="L295" s="17"/>
      <c r="M295" s="18"/>
      <c r="N295" s="19"/>
      <c r="O295" s="20"/>
      <c r="P295" s="21"/>
      <c r="Q295" s="21"/>
      <c r="R295" s="22"/>
      <c r="S295" s="21"/>
      <c r="T295" s="21"/>
      <c r="U295" s="22"/>
      <c r="V295" s="23"/>
      <c r="W295" s="23"/>
      <c r="X295" s="24"/>
      <c r="Y295" s="25">
        <f t="shared" si="21"/>
        <v>0</v>
      </c>
      <c r="Z295" s="25">
        <f t="shared" si="22"/>
        <v>0</v>
      </c>
      <c r="AA295" s="26"/>
      <c r="AB295" s="26"/>
      <c r="AC295" s="26"/>
      <c r="AD295" s="26"/>
      <c r="AE295" s="27"/>
      <c r="AF295" s="26"/>
      <c r="AG295" s="26"/>
      <c r="AH295" s="26"/>
      <c r="AI295" s="26"/>
      <c r="AJ295" s="26"/>
      <c r="AK295" s="26"/>
    </row>
    <row r="296" spans="1:37" s="10" customFormat="1" ht="25" customHeight="1" x14ac:dyDescent="0.25">
      <c r="A296" s="11">
        <v>293</v>
      </c>
      <c r="B296" s="12" t="str">
        <f t="shared" si="20"/>
        <v>000-000</v>
      </c>
      <c r="C296" s="12"/>
      <c r="D296" s="12"/>
      <c r="E296" s="12"/>
      <c r="F296" s="12"/>
      <c r="G296" s="16"/>
      <c r="H296" s="16"/>
      <c r="I296" s="15"/>
      <c r="J296" s="16"/>
      <c r="K296" s="16"/>
      <c r="L296" s="17"/>
      <c r="M296" s="18"/>
      <c r="N296" s="18"/>
      <c r="O296" s="20"/>
      <c r="P296" s="21"/>
      <c r="Q296" s="21"/>
      <c r="R296" s="22"/>
      <c r="S296" s="21"/>
      <c r="T296" s="21"/>
      <c r="U296" s="22"/>
      <c r="V296" s="23"/>
      <c r="W296" s="23"/>
      <c r="X296" s="24"/>
      <c r="Y296" s="25">
        <f t="shared" si="21"/>
        <v>0</v>
      </c>
      <c r="Z296" s="25">
        <f t="shared" si="22"/>
        <v>0</v>
      </c>
      <c r="AA296" s="26"/>
      <c r="AB296" s="26"/>
      <c r="AC296" s="26"/>
      <c r="AD296" s="26"/>
      <c r="AE296" s="27"/>
      <c r="AF296" s="26"/>
      <c r="AG296" s="26"/>
      <c r="AH296" s="26"/>
      <c r="AI296" s="26"/>
      <c r="AJ296" s="26"/>
      <c r="AK296" s="26"/>
    </row>
    <row r="297" spans="1:37" s="10" customFormat="1" ht="25" customHeight="1" x14ac:dyDescent="0.25">
      <c r="A297" s="11">
        <v>294</v>
      </c>
      <c r="B297" s="12" t="str">
        <f t="shared" si="20"/>
        <v>000-000</v>
      </c>
      <c r="C297" s="12"/>
      <c r="D297" s="12"/>
      <c r="E297" s="12"/>
      <c r="F297" s="12"/>
      <c r="G297" s="16"/>
      <c r="H297" s="16"/>
      <c r="I297" s="15"/>
      <c r="J297" s="16"/>
      <c r="K297" s="16"/>
      <c r="L297" s="17"/>
      <c r="M297" s="18"/>
      <c r="N297" s="18"/>
      <c r="O297" s="20"/>
      <c r="P297" s="21"/>
      <c r="Q297" s="21"/>
      <c r="R297" s="22"/>
      <c r="S297" s="21"/>
      <c r="T297" s="21"/>
      <c r="U297" s="22"/>
      <c r="V297" s="23"/>
      <c r="W297" s="23"/>
      <c r="X297" s="24"/>
      <c r="Y297" s="25">
        <f t="shared" si="21"/>
        <v>0</v>
      </c>
      <c r="Z297" s="25">
        <f t="shared" si="22"/>
        <v>0</v>
      </c>
      <c r="AA297" s="26"/>
      <c r="AB297" s="26"/>
      <c r="AC297" s="26"/>
      <c r="AD297" s="26"/>
      <c r="AE297" s="27"/>
      <c r="AF297" s="26"/>
      <c r="AG297" s="26"/>
      <c r="AH297" s="26"/>
      <c r="AI297" s="26"/>
      <c r="AJ297" s="26"/>
      <c r="AK297" s="26"/>
    </row>
    <row r="298" spans="1:37" s="10" customFormat="1" ht="25" customHeight="1" x14ac:dyDescent="0.25">
      <c r="A298" s="11">
        <v>295</v>
      </c>
      <c r="B298" s="12" t="str">
        <f t="shared" si="20"/>
        <v>000-000</v>
      </c>
      <c r="C298" s="12"/>
      <c r="D298" s="12"/>
      <c r="E298" s="12"/>
      <c r="F298" s="12"/>
      <c r="G298" s="16"/>
      <c r="H298" s="16"/>
      <c r="I298" s="15"/>
      <c r="J298" s="16"/>
      <c r="K298" s="16"/>
      <c r="L298" s="17"/>
      <c r="M298" s="18"/>
      <c r="N298" s="18"/>
      <c r="O298" s="20"/>
      <c r="P298" s="21"/>
      <c r="Q298" s="21"/>
      <c r="R298" s="22"/>
      <c r="S298" s="21"/>
      <c r="T298" s="21"/>
      <c r="U298" s="22"/>
      <c r="V298" s="23"/>
      <c r="W298" s="23"/>
      <c r="X298" s="24"/>
      <c r="Y298" s="25">
        <f t="shared" si="21"/>
        <v>0</v>
      </c>
      <c r="Z298" s="25">
        <f t="shared" si="22"/>
        <v>0</v>
      </c>
      <c r="AA298" s="26"/>
      <c r="AB298" s="26"/>
      <c r="AC298" s="26"/>
      <c r="AD298" s="26"/>
      <c r="AE298" s="27"/>
      <c r="AF298" s="26"/>
      <c r="AG298" s="26"/>
      <c r="AH298" s="26"/>
      <c r="AI298" s="26"/>
      <c r="AJ298" s="26"/>
      <c r="AK298" s="26"/>
    </row>
    <row r="299" spans="1:37" s="10" customFormat="1" ht="25" customHeight="1" x14ac:dyDescent="0.25">
      <c r="A299" s="11">
        <v>296</v>
      </c>
      <c r="B299" s="12" t="str">
        <f t="shared" si="20"/>
        <v>000-000</v>
      </c>
      <c r="C299" s="12"/>
      <c r="D299" s="12"/>
      <c r="E299" s="12"/>
      <c r="F299" s="12"/>
      <c r="G299" s="16"/>
      <c r="H299" s="16"/>
      <c r="I299" s="15"/>
      <c r="J299" s="16"/>
      <c r="K299" s="16"/>
      <c r="L299" s="17"/>
      <c r="M299" s="18"/>
      <c r="N299" s="18"/>
      <c r="O299" s="20"/>
      <c r="P299" s="21"/>
      <c r="Q299" s="21"/>
      <c r="R299" s="22"/>
      <c r="S299" s="21"/>
      <c r="T299" s="21"/>
      <c r="U299" s="22"/>
      <c r="V299" s="23"/>
      <c r="W299" s="23"/>
      <c r="X299" s="24"/>
      <c r="Y299" s="25">
        <f t="shared" si="21"/>
        <v>0</v>
      </c>
      <c r="Z299" s="25">
        <f t="shared" si="22"/>
        <v>0</v>
      </c>
      <c r="AA299" s="26"/>
      <c r="AB299" s="26"/>
      <c r="AC299" s="26"/>
      <c r="AD299" s="26"/>
      <c r="AE299" s="27"/>
      <c r="AF299" s="26"/>
      <c r="AG299" s="26"/>
      <c r="AH299" s="26"/>
      <c r="AI299" s="26"/>
      <c r="AJ299" s="26"/>
      <c r="AK299" s="26"/>
    </row>
    <row r="300" spans="1:37" s="10" customFormat="1" ht="25" customHeight="1" x14ac:dyDescent="0.25">
      <c r="A300" s="11">
        <v>297</v>
      </c>
      <c r="B300" s="12" t="str">
        <f t="shared" si="20"/>
        <v>000-000</v>
      </c>
      <c r="C300" s="12"/>
      <c r="D300" s="12"/>
      <c r="E300" s="12"/>
      <c r="F300" s="12"/>
      <c r="G300" s="16"/>
      <c r="H300" s="16"/>
      <c r="I300" s="15"/>
      <c r="J300" s="16"/>
      <c r="K300" s="16"/>
      <c r="L300" s="17"/>
      <c r="M300" s="18"/>
      <c r="N300" s="18"/>
      <c r="O300" s="20"/>
      <c r="P300" s="21"/>
      <c r="Q300" s="21"/>
      <c r="R300" s="22"/>
      <c r="S300" s="21"/>
      <c r="T300" s="21"/>
      <c r="U300" s="22"/>
      <c r="V300" s="23"/>
      <c r="W300" s="23"/>
      <c r="X300" s="24"/>
      <c r="Y300" s="25">
        <f t="shared" si="21"/>
        <v>0</v>
      </c>
      <c r="Z300" s="25">
        <f t="shared" si="22"/>
        <v>0</v>
      </c>
      <c r="AA300" s="26"/>
      <c r="AB300" s="26"/>
      <c r="AC300" s="26"/>
      <c r="AD300" s="26"/>
      <c r="AE300" s="27"/>
      <c r="AF300" s="26"/>
      <c r="AG300" s="26"/>
      <c r="AH300" s="26"/>
      <c r="AI300" s="26"/>
      <c r="AJ300" s="26"/>
      <c r="AK300" s="26"/>
    </row>
    <row r="301" spans="1:37" s="10" customFormat="1" ht="25" customHeight="1" x14ac:dyDescent="0.25">
      <c r="A301" s="11">
        <v>298</v>
      </c>
      <c r="B301" s="12" t="str">
        <f t="shared" si="20"/>
        <v>000-000</v>
      </c>
      <c r="C301" s="12"/>
      <c r="D301" s="12"/>
      <c r="E301" s="12"/>
      <c r="F301" s="12"/>
      <c r="G301" s="16"/>
      <c r="H301" s="16"/>
      <c r="I301" s="15"/>
      <c r="J301" s="16"/>
      <c r="K301" s="16"/>
      <c r="L301" s="17"/>
      <c r="M301" s="18"/>
      <c r="N301" s="18"/>
      <c r="O301" s="20"/>
      <c r="P301" s="21"/>
      <c r="Q301" s="21"/>
      <c r="R301" s="22"/>
      <c r="S301" s="21"/>
      <c r="T301" s="21"/>
      <c r="U301" s="22"/>
      <c r="V301" s="23"/>
      <c r="W301" s="23"/>
      <c r="X301" s="24"/>
      <c r="Y301" s="25">
        <f t="shared" si="21"/>
        <v>0</v>
      </c>
      <c r="Z301" s="25">
        <f t="shared" si="22"/>
        <v>0</v>
      </c>
      <c r="AA301" s="26"/>
      <c r="AB301" s="26"/>
      <c r="AC301" s="26"/>
      <c r="AD301" s="26"/>
      <c r="AE301" s="27"/>
      <c r="AF301" s="26"/>
      <c r="AG301" s="26"/>
      <c r="AH301" s="26"/>
      <c r="AI301" s="26"/>
      <c r="AJ301" s="26"/>
      <c r="AK301" s="26"/>
    </row>
    <row r="302" spans="1:37" s="10" customFormat="1" ht="25" customHeight="1" x14ac:dyDescent="0.25">
      <c r="A302" s="11">
        <v>299</v>
      </c>
      <c r="B302" s="12" t="str">
        <f t="shared" ref="B302:B365" si="23">TEXT(C302,"000")&amp;"-"&amp;TEXT(E302,"000")</f>
        <v>000-000</v>
      </c>
      <c r="C302" s="12"/>
      <c r="D302" s="12"/>
      <c r="E302" s="12"/>
      <c r="F302" s="12"/>
      <c r="G302" s="16"/>
      <c r="H302" s="16"/>
      <c r="I302" s="15"/>
      <c r="J302" s="16"/>
      <c r="K302" s="16"/>
      <c r="L302" s="17"/>
      <c r="M302" s="18"/>
      <c r="N302" s="18"/>
      <c r="O302" s="20"/>
      <c r="P302" s="21"/>
      <c r="Q302" s="21"/>
      <c r="R302" s="22"/>
      <c r="S302" s="21"/>
      <c r="T302" s="21"/>
      <c r="U302" s="22"/>
      <c r="V302" s="23"/>
      <c r="W302" s="23"/>
      <c r="X302" s="24"/>
      <c r="Y302" s="25">
        <f t="shared" si="21"/>
        <v>0</v>
      </c>
      <c r="Z302" s="25">
        <f t="shared" si="22"/>
        <v>0</v>
      </c>
      <c r="AA302" s="26"/>
      <c r="AB302" s="26"/>
      <c r="AC302" s="26"/>
      <c r="AD302" s="26"/>
      <c r="AE302" s="27"/>
      <c r="AF302" s="26"/>
      <c r="AG302" s="26"/>
      <c r="AH302" s="26"/>
      <c r="AI302" s="26"/>
      <c r="AJ302" s="26"/>
      <c r="AK302" s="26"/>
    </row>
    <row r="303" spans="1:37" s="10" customFormat="1" ht="25" customHeight="1" x14ac:dyDescent="0.25">
      <c r="A303" s="11">
        <v>300</v>
      </c>
      <c r="B303" s="12" t="str">
        <f t="shared" si="23"/>
        <v>000-000</v>
      </c>
      <c r="C303" s="12"/>
      <c r="D303" s="12"/>
      <c r="E303" s="12"/>
      <c r="F303" s="12"/>
      <c r="G303" s="16"/>
      <c r="H303" s="16"/>
      <c r="I303" s="15"/>
      <c r="J303" s="16"/>
      <c r="K303" s="16"/>
      <c r="L303" s="17"/>
      <c r="M303" s="18"/>
      <c r="N303" s="18"/>
      <c r="O303" s="20"/>
      <c r="P303" s="21"/>
      <c r="Q303" s="21"/>
      <c r="R303" s="22"/>
      <c r="S303" s="21"/>
      <c r="T303" s="21"/>
      <c r="U303" s="22"/>
      <c r="V303" s="23"/>
      <c r="W303" s="23"/>
      <c r="X303" s="24"/>
      <c r="Y303" s="25">
        <f t="shared" si="21"/>
        <v>0</v>
      </c>
      <c r="Z303" s="25">
        <f t="shared" si="22"/>
        <v>0</v>
      </c>
      <c r="AA303" s="26"/>
      <c r="AB303" s="26"/>
      <c r="AC303" s="26"/>
      <c r="AD303" s="26"/>
      <c r="AE303" s="27"/>
      <c r="AF303" s="26"/>
      <c r="AG303" s="26"/>
      <c r="AH303" s="26"/>
      <c r="AI303" s="26"/>
      <c r="AJ303" s="26"/>
      <c r="AK303" s="26"/>
    </row>
    <row r="304" spans="1:37" s="10" customFormat="1" ht="25" customHeight="1" x14ac:dyDescent="0.25">
      <c r="A304" s="11">
        <v>301</v>
      </c>
      <c r="B304" s="12" t="str">
        <f t="shared" si="23"/>
        <v>000-000</v>
      </c>
      <c r="C304" s="12"/>
      <c r="D304" s="12"/>
      <c r="E304" s="12"/>
      <c r="F304" s="12"/>
      <c r="G304" s="16"/>
      <c r="H304" s="16"/>
      <c r="I304" s="15"/>
      <c r="J304" s="16"/>
      <c r="K304" s="16"/>
      <c r="L304" s="17"/>
      <c r="M304" s="18"/>
      <c r="N304" s="18"/>
      <c r="O304" s="20"/>
      <c r="P304" s="21"/>
      <c r="Q304" s="21"/>
      <c r="R304" s="22"/>
      <c r="S304" s="21"/>
      <c r="T304" s="21"/>
      <c r="U304" s="22"/>
      <c r="V304" s="23"/>
      <c r="W304" s="23"/>
      <c r="X304" s="24"/>
      <c r="Y304" s="25">
        <f t="shared" si="21"/>
        <v>0</v>
      </c>
      <c r="Z304" s="25">
        <f t="shared" si="22"/>
        <v>0</v>
      </c>
      <c r="AA304" s="26"/>
      <c r="AB304" s="26"/>
      <c r="AC304" s="26"/>
      <c r="AD304" s="26"/>
      <c r="AE304" s="27"/>
      <c r="AF304" s="26"/>
      <c r="AG304" s="26"/>
      <c r="AH304" s="26"/>
      <c r="AI304" s="26"/>
      <c r="AJ304" s="26"/>
      <c r="AK304" s="26"/>
    </row>
    <row r="305" spans="1:37" s="10" customFormat="1" ht="25" customHeight="1" x14ac:dyDescent="0.25">
      <c r="A305" s="11">
        <v>302</v>
      </c>
      <c r="B305" s="12" t="str">
        <f t="shared" si="23"/>
        <v>000-000</v>
      </c>
      <c r="C305" s="12"/>
      <c r="D305" s="12"/>
      <c r="E305" s="12"/>
      <c r="F305" s="12"/>
      <c r="G305" s="16"/>
      <c r="H305" s="16"/>
      <c r="I305" s="15"/>
      <c r="J305" s="16"/>
      <c r="K305" s="16"/>
      <c r="L305" s="17"/>
      <c r="M305" s="18"/>
      <c r="N305" s="19"/>
      <c r="O305" s="20"/>
      <c r="P305" s="21"/>
      <c r="Q305" s="21"/>
      <c r="R305" s="22"/>
      <c r="S305" s="21"/>
      <c r="T305" s="21"/>
      <c r="U305" s="22"/>
      <c r="V305" s="23"/>
      <c r="W305" s="23"/>
      <c r="X305" s="24"/>
      <c r="Y305" s="25">
        <f t="shared" si="21"/>
        <v>0</v>
      </c>
      <c r="Z305" s="25">
        <f t="shared" si="22"/>
        <v>0</v>
      </c>
      <c r="AA305" s="26"/>
      <c r="AB305" s="26"/>
      <c r="AC305" s="26"/>
      <c r="AD305" s="26"/>
      <c r="AE305" s="27"/>
      <c r="AF305" s="26"/>
      <c r="AG305" s="26"/>
      <c r="AH305" s="26"/>
      <c r="AI305" s="26"/>
      <c r="AJ305" s="26"/>
      <c r="AK305" s="26"/>
    </row>
    <row r="306" spans="1:37" s="10" customFormat="1" ht="25" customHeight="1" x14ac:dyDescent="0.25">
      <c r="A306" s="11">
        <v>303</v>
      </c>
      <c r="B306" s="12" t="str">
        <f t="shared" si="23"/>
        <v>000-000</v>
      </c>
      <c r="C306" s="12"/>
      <c r="D306" s="12"/>
      <c r="E306" s="12"/>
      <c r="F306" s="12"/>
      <c r="G306" s="16"/>
      <c r="H306" s="16"/>
      <c r="I306" s="15"/>
      <c r="J306" s="16"/>
      <c r="K306" s="16"/>
      <c r="L306" s="17"/>
      <c r="M306" s="18"/>
      <c r="N306" s="19"/>
      <c r="O306" s="20"/>
      <c r="P306" s="21"/>
      <c r="Q306" s="21"/>
      <c r="R306" s="22"/>
      <c r="S306" s="21"/>
      <c r="T306" s="21"/>
      <c r="U306" s="22"/>
      <c r="V306" s="23"/>
      <c r="W306" s="23"/>
      <c r="X306" s="24"/>
      <c r="Y306" s="25">
        <f t="shared" si="21"/>
        <v>0</v>
      </c>
      <c r="Z306" s="25">
        <f t="shared" si="22"/>
        <v>0</v>
      </c>
      <c r="AA306" s="26"/>
      <c r="AB306" s="26"/>
      <c r="AC306" s="26"/>
      <c r="AD306" s="26"/>
      <c r="AE306" s="27"/>
      <c r="AF306" s="26"/>
      <c r="AG306" s="26"/>
      <c r="AH306" s="26"/>
      <c r="AI306" s="26"/>
      <c r="AJ306" s="26"/>
      <c r="AK306" s="26"/>
    </row>
    <row r="307" spans="1:37" s="10" customFormat="1" ht="25" customHeight="1" x14ac:dyDescent="0.25">
      <c r="A307" s="11">
        <v>304</v>
      </c>
      <c r="B307" s="12" t="str">
        <f t="shared" si="23"/>
        <v>000-000</v>
      </c>
      <c r="C307" s="12"/>
      <c r="D307" s="12"/>
      <c r="E307" s="12"/>
      <c r="F307" s="12"/>
      <c r="G307" s="16"/>
      <c r="H307" s="16"/>
      <c r="I307" s="15"/>
      <c r="J307" s="16"/>
      <c r="K307" s="16"/>
      <c r="L307" s="17"/>
      <c r="M307" s="18"/>
      <c r="N307" s="18"/>
      <c r="O307" s="20"/>
      <c r="P307" s="21"/>
      <c r="Q307" s="21"/>
      <c r="R307" s="22"/>
      <c r="S307" s="21"/>
      <c r="T307" s="21"/>
      <c r="U307" s="22"/>
      <c r="V307" s="23"/>
      <c r="W307" s="23"/>
      <c r="X307" s="24"/>
      <c r="Y307" s="25">
        <f t="shared" si="21"/>
        <v>0</v>
      </c>
      <c r="Z307" s="25">
        <f t="shared" si="22"/>
        <v>0</v>
      </c>
      <c r="AA307" s="26"/>
      <c r="AB307" s="26"/>
      <c r="AC307" s="26"/>
      <c r="AD307" s="26"/>
      <c r="AE307" s="27"/>
      <c r="AF307" s="26"/>
      <c r="AG307" s="26"/>
      <c r="AH307" s="26"/>
      <c r="AI307" s="26"/>
      <c r="AJ307" s="26"/>
      <c r="AK307" s="26"/>
    </row>
    <row r="308" spans="1:37" s="10" customFormat="1" ht="25" customHeight="1" x14ac:dyDescent="0.25">
      <c r="A308" s="11">
        <v>305</v>
      </c>
      <c r="B308" s="12" t="str">
        <f t="shared" si="23"/>
        <v>000-000</v>
      </c>
      <c r="C308" s="12"/>
      <c r="D308" s="12"/>
      <c r="E308" s="12"/>
      <c r="F308" s="12"/>
      <c r="G308" s="16"/>
      <c r="H308" s="16"/>
      <c r="I308" s="15"/>
      <c r="J308" s="16"/>
      <c r="K308" s="16"/>
      <c r="L308" s="17"/>
      <c r="M308" s="18"/>
      <c r="N308" s="18"/>
      <c r="O308" s="20"/>
      <c r="P308" s="21"/>
      <c r="Q308" s="21"/>
      <c r="R308" s="22"/>
      <c r="S308" s="21"/>
      <c r="T308" s="21"/>
      <c r="U308" s="22"/>
      <c r="V308" s="23"/>
      <c r="W308" s="23"/>
      <c r="X308" s="24"/>
      <c r="Y308" s="25">
        <f t="shared" si="21"/>
        <v>0</v>
      </c>
      <c r="Z308" s="25">
        <f t="shared" si="22"/>
        <v>0</v>
      </c>
      <c r="AA308" s="26"/>
      <c r="AB308" s="26"/>
      <c r="AC308" s="26"/>
      <c r="AD308" s="26"/>
      <c r="AE308" s="27"/>
      <c r="AF308" s="26"/>
      <c r="AG308" s="26"/>
      <c r="AH308" s="26"/>
      <c r="AI308" s="26"/>
      <c r="AJ308" s="26"/>
      <c r="AK308" s="26"/>
    </row>
    <row r="309" spans="1:37" s="10" customFormat="1" ht="25" customHeight="1" x14ac:dyDescent="0.25">
      <c r="A309" s="11">
        <v>306</v>
      </c>
      <c r="B309" s="12" t="str">
        <f t="shared" si="23"/>
        <v>000-000</v>
      </c>
      <c r="C309" s="12"/>
      <c r="D309" s="12"/>
      <c r="E309" s="12"/>
      <c r="F309" s="12"/>
      <c r="G309" s="16"/>
      <c r="H309" s="16"/>
      <c r="I309" s="15"/>
      <c r="J309" s="16"/>
      <c r="K309" s="16"/>
      <c r="L309" s="17"/>
      <c r="M309" s="18"/>
      <c r="N309" s="18"/>
      <c r="O309" s="20"/>
      <c r="P309" s="21"/>
      <c r="Q309" s="21"/>
      <c r="R309" s="22"/>
      <c r="S309" s="21"/>
      <c r="T309" s="21"/>
      <c r="U309" s="22"/>
      <c r="V309" s="23"/>
      <c r="W309" s="23"/>
      <c r="X309" s="24"/>
      <c r="Y309" s="25">
        <f t="shared" si="21"/>
        <v>0</v>
      </c>
      <c r="Z309" s="25">
        <f t="shared" si="22"/>
        <v>0</v>
      </c>
      <c r="AA309" s="26"/>
      <c r="AB309" s="26"/>
      <c r="AC309" s="26"/>
      <c r="AD309" s="26"/>
      <c r="AE309" s="27"/>
      <c r="AF309" s="26"/>
      <c r="AG309" s="26"/>
      <c r="AH309" s="26"/>
      <c r="AI309" s="26"/>
      <c r="AJ309" s="26"/>
      <c r="AK309" s="26"/>
    </row>
    <row r="310" spans="1:37" s="10" customFormat="1" ht="25" customHeight="1" x14ac:dyDescent="0.25">
      <c r="A310" s="11">
        <v>307</v>
      </c>
      <c r="B310" s="12" t="str">
        <f t="shared" si="23"/>
        <v>000-000</v>
      </c>
      <c r="C310" s="12"/>
      <c r="D310" s="12"/>
      <c r="E310" s="12"/>
      <c r="F310" s="12"/>
      <c r="G310" s="16"/>
      <c r="H310" s="16"/>
      <c r="I310" s="15"/>
      <c r="J310" s="16"/>
      <c r="K310" s="16"/>
      <c r="L310" s="17"/>
      <c r="M310" s="18"/>
      <c r="N310" s="18"/>
      <c r="O310" s="20"/>
      <c r="P310" s="21"/>
      <c r="Q310" s="21"/>
      <c r="R310" s="22"/>
      <c r="S310" s="21"/>
      <c r="T310" s="21"/>
      <c r="U310" s="22"/>
      <c r="V310" s="23"/>
      <c r="W310" s="23"/>
      <c r="X310" s="24"/>
      <c r="Y310" s="25">
        <f t="shared" si="21"/>
        <v>0</v>
      </c>
      <c r="Z310" s="25">
        <f t="shared" si="22"/>
        <v>0</v>
      </c>
      <c r="AA310" s="26"/>
      <c r="AB310" s="26"/>
      <c r="AC310" s="26"/>
      <c r="AD310" s="26"/>
      <c r="AE310" s="27"/>
      <c r="AF310" s="26"/>
      <c r="AG310" s="26"/>
      <c r="AH310" s="26"/>
      <c r="AI310" s="26"/>
      <c r="AJ310" s="26"/>
      <c r="AK310" s="26"/>
    </row>
    <row r="311" spans="1:37" s="10" customFormat="1" ht="25" customHeight="1" x14ac:dyDescent="0.25">
      <c r="A311" s="11">
        <v>308</v>
      </c>
      <c r="B311" s="12" t="str">
        <f t="shared" si="23"/>
        <v>000-000</v>
      </c>
      <c r="C311" s="12"/>
      <c r="D311" s="12"/>
      <c r="E311" s="12"/>
      <c r="F311" s="12"/>
      <c r="G311" s="16"/>
      <c r="H311" s="16"/>
      <c r="I311" s="15"/>
      <c r="J311" s="16"/>
      <c r="K311" s="16"/>
      <c r="L311" s="17"/>
      <c r="M311" s="18"/>
      <c r="N311" s="18"/>
      <c r="O311" s="20"/>
      <c r="P311" s="21"/>
      <c r="Q311" s="21"/>
      <c r="R311" s="22"/>
      <c r="S311" s="21"/>
      <c r="T311" s="21"/>
      <c r="U311" s="22"/>
      <c r="V311" s="23"/>
      <c r="W311" s="23"/>
      <c r="X311" s="24"/>
      <c r="Y311" s="25">
        <f t="shared" si="21"/>
        <v>0</v>
      </c>
      <c r="Z311" s="25">
        <f t="shared" si="22"/>
        <v>0</v>
      </c>
      <c r="AA311" s="26"/>
      <c r="AB311" s="26"/>
      <c r="AC311" s="26"/>
      <c r="AD311" s="26"/>
      <c r="AE311" s="27"/>
      <c r="AF311" s="26"/>
      <c r="AG311" s="26"/>
      <c r="AH311" s="26"/>
      <c r="AI311" s="26"/>
      <c r="AJ311" s="26"/>
      <c r="AK311" s="26"/>
    </row>
    <row r="312" spans="1:37" s="10" customFormat="1" ht="25" customHeight="1" x14ac:dyDescent="0.25">
      <c r="A312" s="11">
        <v>309</v>
      </c>
      <c r="B312" s="12" t="str">
        <f t="shared" si="23"/>
        <v>000-000</v>
      </c>
      <c r="C312" s="12"/>
      <c r="D312" s="12"/>
      <c r="E312" s="12"/>
      <c r="F312" s="12"/>
      <c r="G312" s="16"/>
      <c r="H312" s="16"/>
      <c r="I312" s="15"/>
      <c r="J312" s="16"/>
      <c r="K312" s="16"/>
      <c r="L312" s="17"/>
      <c r="M312" s="18"/>
      <c r="N312" s="18"/>
      <c r="O312" s="20"/>
      <c r="P312" s="21"/>
      <c r="Q312" s="21"/>
      <c r="R312" s="22"/>
      <c r="S312" s="21"/>
      <c r="T312" s="21"/>
      <c r="U312" s="22"/>
      <c r="V312" s="23"/>
      <c r="W312" s="23"/>
      <c r="X312" s="24"/>
      <c r="Y312" s="25">
        <f t="shared" si="21"/>
        <v>0</v>
      </c>
      <c r="Z312" s="25">
        <f t="shared" si="22"/>
        <v>0</v>
      </c>
      <c r="AA312" s="26"/>
      <c r="AB312" s="26"/>
      <c r="AC312" s="26"/>
      <c r="AD312" s="26"/>
      <c r="AE312" s="27"/>
      <c r="AF312" s="26"/>
      <c r="AG312" s="26"/>
      <c r="AH312" s="26"/>
      <c r="AI312" s="26"/>
      <c r="AJ312" s="26"/>
      <c r="AK312" s="26"/>
    </row>
    <row r="313" spans="1:37" s="10" customFormat="1" ht="25" customHeight="1" x14ac:dyDescent="0.25">
      <c r="A313" s="11">
        <v>310</v>
      </c>
      <c r="B313" s="12" t="str">
        <f t="shared" si="23"/>
        <v>000-000</v>
      </c>
      <c r="C313" s="12"/>
      <c r="D313" s="12"/>
      <c r="E313" s="12"/>
      <c r="F313" s="12"/>
      <c r="G313" s="16"/>
      <c r="H313" s="16"/>
      <c r="I313" s="15"/>
      <c r="J313" s="16"/>
      <c r="K313" s="16"/>
      <c r="L313" s="17"/>
      <c r="M313" s="18"/>
      <c r="N313" s="18"/>
      <c r="O313" s="20"/>
      <c r="P313" s="21"/>
      <c r="Q313" s="21"/>
      <c r="R313" s="22"/>
      <c r="S313" s="21"/>
      <c r="T313" s="21"/>
      <c r="U313" s="22"/>
      <c r="V313" s="23"/>
      <c r="W313" s="23"/>
      <c r="X313" s="24"/>
      <c r="Y313" s="25">
        <f t="shared" si="21"/>
        <v>0</v>
      </c>
      <c r="Z313" s="25">
        <f t="shared" si="22"/>
        <v>0</v>
      </c>
      <c r="AA313" s="26"/>
      <c r="AB313" s="26"/>
      <c r="AC313" s="26"/>
      <c r="AD313" s="26"/>
      <c r="AE313" s="27"/>
      <c r="AF313" s="26"/>
      <c r="AG313" s="26"/>
      <c r="AH313" s="26"/>
      <c r="AI313" s="26"/>
      <c r="AJ313" s="26"/>
      <c r="AK313" s="26"/>
    </row>
    <row r="314" spans="1:37" s="10" customFormat="1" ht="25" customHeight="1" x14ac:dyDescent="0.25">
      <c r="A314" s="11">
        <v>311</v>
      </c>
      <c r="B314" s="12" t="str">
        <f t="shared" si="23"/>
        <v>000-000</v>
      </c>
      <c r="C314" s="12"/>
      <c r="D314" s="12"/>
      <c r="E314" s="12"/>
      <c r="F314" s="12"/>
      <c r="G314" s="16"/>
      <c r="H314" s="16"/>
      <c r="I314" s="15"/>
      <c r="J314" s="16"/>
      <c r="K314" s="16"/>
      <c r="L314" s="17"/>
      <c r="M314" s="18"/>
      <c r="N314" s="18"/>
      <c r="O314" s="20"/>
      <c r="P314" s="21"/>
      <c r="Q314" s="21"/>
      <c r="R314" s="22"/>
      <c r="S314" s="21"/>
      <c r="T314" s="21"/>
      <c r="U314" s="22"/>
      <c r="V314" s="23"/>
      <c r="W314" s="23"/>
      <c r="X314" s="24"/>
      <c r="Y314" s="25">
        <f t="shared" si="21"/>
        <v>0</v>
      </c>
      <c r="Z314" s="25">
        <f t="shared" si="22"/>
        <v>0</v>
      </c>
      <c r="AA314" s="26"/>
      <c r="AB314" s="26"/>
      <c r="AC314" s="26"/>
      <c r="AD314" s="26"/>
      <c r="AE314" s="27"/>
      <c r="AF314" s="26"/>
      <c r="AG314" s="26"/>
      <c r="AH314" s="26"/>
      <c r="AI314" s="26"/>
      <c r="AJ314" s="26"/>
      <c r="AK314" s="26"/>
    </row>
    <row r="315" spans="1:37" s="10" customFormat="1" ht="25" customHeight="1" x14ac:dyDescent="0.25">
      <c r="A315" s="11">
        <v>312</v>
      </c>
      <c r="B315" s="12" t="str">
        <f t="shared" si="23"/>
        <v>000-000</v>
      </c>
      <c r="C315" s="12"/>
      <c r="D315" s="12"/>
      <c r="E315" s="12"/>
      <c r="F315" s="12"/>
      <c r="G315" s="16"/>
      <c r="H315" s="16"/>
      <c r="I315" s="15"/>
      <c r="J315" s="16"/>
      <c r="K315" s="16"/>
      <c r="L315" s="17"/>
      <c r="M315" s="18"/>
      <c r="N315" s="18"/>
      <c r="O315" s="20"/>
      <c r="P315" s="21"/>
      <c r="Q315" s="21"/>
      <c r="R315" s="22"/>
      <c r="S315" s="21"/>
      <c r="T315" s="21"/>
      <c r="U315" s="22"/>
      <c r="V315" s="23"/>
      <c r="W315" s="23"/>
      <c r="X315" s="24"/>
      <c r="Y315" s="25">
        <f t="shared" si="21"/>
        <v>0</v>
      </c>
      <c r="Z315" s="25">
        <f t="shared" si="22"/>
        <v>0</v>
      </c>
      <c r="AA315" s="26"/>
      <c r="AB315" s="26"/>
      <c r="AC315" s="26"/>
      <c r="AD315" s="26"/>
      <c r="AE315" s="27"/>
      <c r="AF315" s="26"/>
      <c r="AG315" s="26"/>
      <c r="AH315" s="26"/>
      <c r="AI315" s="26"/>
      <c r="AJ315" s="26"/>
      <c r="AK315" s="26"/>
    </row>
    <row r="316" spans="1:37" s="10" customFormat="1" ht="25" customHeight="1" x14ac:dyDescent="0.25">
      <c r="A316" s="11">
        <v>313</v>
      </c>
      <c r="B316" s="12" t="str">
        <f t="shared" si="23"/>
        <v>000-000</v>
      </c>
      <c r="C316" s="12"/>
      <c r="D316" s="12"/>
      <c r="E316" s="12"/>
      <c r="F316" s="12"/>
      <c r="G316" s="16"/>
      <c r="H316" s="16"/>
      <c r="I316" s="15"/>
      <c r="J316" s="16"/>
      <c r="K316" s="16"/>
      <c r="L316" s="17"/>
      <c r="M316" s="18"/>
      <c r="N316" s="19"/>
      <c r="O316" s="20"/>
      <c r="P316" s="21"/>
      <c r="Q316" s="21"/>
      <c r="R316" s="22"/>
      <c r="S316" s="21"/>
      <c r="T316" s="21"/>
      <c r="U316" s="22"/>
      <c r="V316" s="23"/>
      <c r="W316" s="23"/>
      <c r="X316" s="24"/>
      <c r="Y316" s="25">
        <f t="shared" si="21"/>
        <v>0</v>
      </c>
      <c r="Z316" s="25">
        <f t="shared" si="22"/>
        <v>0</v>
      </c>
      <c r="AA316" s="26"/>
      <c r="AB316" s="26"/>
      <c r="AC316" s="26"/>
      <c r="AD316" s="26"/>
      <c r="AE316" s="27"/>
      <c r="AF316" s="26"/>
      <c r="AG316" s="26"/>
      <c r="AH316" s="26"/>
      <c r="AI316" s="26"/>
      <c r="AJ316" s="26"/>
      <c r="AK316" s="26"/>
    </row>
    <row r="317" spans="1:37" s="10" customFormat="1" ht="25" customHeight="1" x14ac:dyDescent="0.25">
      <c r="A317" s="11">
        <v>314</v>
      </c>
      <c r="B317" s="12" t="str">
        <f t="shared" si="23"/>
        <v>000-000</v>
      </c>
      <c r="C317" s="12"/>
      <c r="D317" s="12"/>
      <c r="E317" s="12"/>
      <c r="F317" s="12"/>
      <c r="G317" s="16"/>
      <c r="H317" s="16"/>
      <c r="I317" s="15"/>
      <c r="J317" s="16"/>
      <c r="K317" s="16"/>
      <c r="L317" s="17"/>
      <c r="M317" s="18"/>
      <c r="N317" s="19"/>
      <c r="O317" s="20"/>
      <c r="P317" s="21"/>
      <c r="Q317" s="21"/>
      <c r="R317" s="22"/>
      <c r="S317" s="21"/>
      <c r="T317" s="21"/>
      <c r="U317" s="22"/>
      <c r="V317" s="23"/>
      <c r="W317" s="23"/>
      <c r="X317" s="24"/>
      <c r="Y317" s="25">
        <f t="shared" si="21"/>
        <v>0</v>
      </c>
      <c r="Z317" s="25">
        <f t="shared" si="22"/>
        <v>0</v>
      </c>
      <c r="AA317" s="26"/>
      <c r="AB317" s="26"/>
      <c r="AC317" s="26"/>
      <c r="AD317" s="26"/>
      <c r="AE317" s="27"/>
      <c r="AF317" s="26"/>
      <c r="AG317" s="26"/>
      <c r="AH317" s="26"/>
      <c r="AI317" s="26"/>
      <c r="AJ317" s="26"/>
      <c r="AK317" s="26"/>
    </row>
    <row r="318" spans="1:37" s="10" customFormat="1" ht="25" customHeight="1" x14ac:dyDescent="0.25">
      <c r="A318" s="11">
        <v>315</v>
      </c>
      <c r="B318" s="12" t="str">
        <f t="shared" si="23"/>
        <v>000-000</v>
      </c>
      <c r="C318" s="12"/>
      <c r="D318" s="12"/>
      <c r="E318" s="12"/>
      <c r="F318" s="12"/>
      <c r="G318" s="16"/>
      <c r="H318" s="16"/>
      <c r="I318" s="15"/>
      <c r="J318" s="16"/>
      <c r="K318" s="16"/>
      <c r="L318" s="17"/>
      <c r="M318" s="18"/>
      <c r="N318" s="18"/>
      <c r="O318" s="20"/>
      <c r="P318" s="21"/>
      <c r="Q318" s="21"/>
      <c r="R318" s="22"/>
      <c r="S318" s="21"/>
      <c r="T318" s="21"/>
      <c r="U318" s="22"/>
      <c r="V318" s="23"/>
      <c r="W318" s="23"/>
      <c r="X318" s="24"/>
      <c r="Y318" s="25">
        <f t="shared" si="21"/>
        <v>0</v>
      </c>
      <c r="Z318" s="25">
        <f t="shared" si="22"/>
        <v>0</v>
      </c>
      <c r="AA318" s="26"/>
      <c r="AB318" s="26"/>
      <c r="AC318" s="26"/>
      <c r="AD318" s="26"/>
      <c r="AE318" s="27"/>
      <c r="AF318" s="26"/>
      <c r="AG318" s="26"/>
      <c r="AH318" s="26"/>
      <c r="AI318" s="26"/>
      <c r="AJ318" s="26"/>
      <c r="AK318" s="26"/>
    </row>
    <row r="319" spans="1:37" s="10" customFormat="1" ht="25" customHeight="1" x14ac:dyDescent="0.25">
      <c r="A319" s="11">
        <v>316</v>
      </c>
      <c r="B319" s="12" t="str">
        <f t="shared" si="23"/>
        <v>000-000</v>
      </c>
      <c r="C319" s="12"/>
      <c r="D319" s="12"/>
      <c r="E319" s="12"/>
      <c r="F319" s="12"/>
      <c r="G319" s="16"/>
      <c r="H319" s="16"/>
      <c r="I319" s="15"/>
      <c r="J319" s="16"/>
      <c r="K319" s="16"/>
      <c r="L319" s="17"/>
      <c r="M319" s="18"/>
      <c r="N319" s="18"/>
      <c r="O319" s="20"/>
      <c r="P319" s="21"/>
      <c r="Q319" s="21"/>
      <c r="R319" s="22"/>
      <c r="S319" s="21"/>
      <c r="T319" s="21"/>
      <c r="U319" s="22"/>
      <c r="V319" s="23"/>
      <c r="W319" s="23"/>
      <c r="X319" s="24"/>
      <c r="Y319" s="25">
        <f t="shared" si="21"/>
        <v>0</v>
      </c>
      <c r="Z319" s="25">
        <f t="shared" si="22"/>
        <v>0</v>
      </c>
      <c r="AA319" s="26"/>
      <c r="AB319" s="26"/>
      <c r="AC319" s="26"/>
      <c r="AD319" s="26"/>
      <c r="AE319" s="27"/>
      <c r="AF319" s="26"/>
      <c r="AG319" s="26"/>
      <c r="AH319" s="26"/>
      <c r="AI319" s="26"/>
      <c r="AJ319" s="26"/>
      <c r="AK319" s="26"/>
    </row>
    <row r="320" spans="1:37" s="10" customFormat="1" ht="25" customHeight="1" x14ac:dyDescent="0.25">
      <c r="A320" s="11">
        <v>317</v>
      </c>
      <c r="B320" s="12" t="str">
        <f t="shared" si="23"/>
        <v>000-000</v>
      </c>
      <c r="C320" s="12"/>
      <c r="D320" s="12"/>
      <c r="E320" s="12"/>
      <c r="F320" s="12"/>
      <c r="G320" s="16"/>
      <c r="H320" s="16"/>
      <c r="I320" s="15"/>
      <c r="J320" s="16"/>
      <c r="K320" s="16"/>
      <c r="L320" s="17"/>
      <c r="M320" s="18"/>
      <c r="N320" s="18"/>
      <c r="O320" s="20"/>
      <c r="P320" s="21"/>
      <c r="Q320" s="21"/>
      <c r="R320" s="22"/>
      <c r="S320" s="21"/>
      <c r="T320" s="21"/>
      <c r="U320" s="22"/>
      <c r="V320" s="23"/>
      <c r="W320" s="23"/>
      <c r="X320" s="24"/>
      <c r="Y320" s="25">
        <f t="shared" si="21"/>
        <v>0</v>
      </c>
      <c r="Z320" s="25">
        <f t="shared" si="22"/>
        <v>0</v>
      </c>
      <c r="AA320" s="26"/>
      <c r="AB320" s="26"/>
      <c r="AC320" s="26"/>
      <c r="AD320" s="26"/>
      <c r="AE320" s="27"/>
      <c r="AF320" s="26"/>
      <c r="AG320" s="26"/>
      <c r="AH320" s="26"/>
      <c r="AI320" s="26"/>
      <c r="AJ320" s="26"/>
      <c r="AK320" s="26"/>
    </row>
    <row r="321" spans="1:37" s="10" customFormat="1" ht="25" customHeight="1" x14ac:dyDescent="0.25">
      <c r="A321" s="11">
        <v>318</v>
      </c>
      <c r="B321" s="12" t="str">
        <f t="shared" si="23"/>
        <v>000-000</v>
      </c>
      <c r="C321" s="12"/>
      <c r="D321" s="12"/>
      <c r="E321" s="12"/>
      <c r="F321" s="12"/>
      <c r="G321" s="16"/>
      <c r="H321" s="16"/>
      <c r="I321" s="15"/>
      <c r="J321" s="16"/>
      <c r="K321" s="16"/>
      <c r="L321" s="17"/>
      <c r="M321" s="18"/>
      <c r="N321" s="18"/>
      <c r="O321" s="20"/>
      <c r="P321" s="21"/>
      <c r="Q321" s="21"/>
      <c r="R321" s="22"/>
      <c r="S321" s="21"/>
      <c r="T321" s="21"/>
      <c r="U321" s="22"/>
      <c r="V321" s="23"/>
      <c r="W321" s="23"/>
      <c r="X321" s="24"/>
      <c r="Y321" s="25">
        <f t="shared" si="21"/>
        <v>0</v>
      </c>
      <c r="Z321" s="25">
        <f t="shared" si="22"/>
        <v>0</v>
      </c>
      <c r="AA321" s="26"/>
      <c r="AB321" s="26"/>
      <c r="AC321" s="26"/>
      <c r="AD321" s="26"/>
      <c r="AE321" s="27"/>
      <c r="AF321" s="26"/>
      <c r="AG321" s="26"/>
      <c r="AH321" s="26"/>
      <c r="AI321" s="26"/>
      <c r="AJ321" s="26"/>
      <c r="AK321" s="26"/>
    </row>
    <row r="322" spans="1:37" s="10" customFormat="1" ht="25" customHeight="1" x14ac:dyDescent="0.25">
      <c r="A322" s="11">
        <v>319</v>
      </c>
      <c r="B322" s="12" t="str">
        <f t="shared" si="23"/>
        <v>000-000</v>
      </c>
      <c r="C322" s="12"/>
      <c r="D322" s="12"/>
      <c r="E322" s="12"/>
      <c r="F322" s="12"/>
      <c r="G322" s="16"/>
      <c r="H322" s="16"/>
      <c r="I322" s="15"/>
      <c r="J322" s="16"/>
      <c r="K322" s="16"/>
      <c r="L322" s="17"/>
      <c r="M322" s="18"/>
      <c r="N322" s="18"/>
      <c r="O322" s="20"/>
      <c r="P322" s="21"/>
      <c r="Q322" s="21"/>
      <c r="R322" s="22"/>
      <c r="S322" s="21"/>
      <c r="T322" s="21"/>
      <c r="U322" s="22"/>
      <c r="V322" s="23"/>
      <c r="W322" s="23"/>
      <c r="X322" s="24"/>
      <c r="Y322" s="25">
        <f t="shared" si="21"/>
        <v>0</v>
      </c>
      <c r="Z322" s="25">
        <f t="shared" si="22"/>
        <v>0</v>
      </c>
      <c r="AA322" s="26"/>
      <c r="AB322" s="26"/>
      <c r="AC322" s="26"/>
      <c r="AD322" s="26"/>
      <c r="AE322" s="27"/>
      <c r="AF322" s="26"/>
      <c r="AG322" s="26"/>
      <c r="AH322" s="26"/>
      <c r="AI322" s="26"/>
      <c r="AJ322" s="26"/>
      <c r="AK322" s="26"/>
    </row>
    <row r="323" spans="1:37" s="10" customFormat="1" ht="25" customHeight="1" x14ac:dyDescent="0.25">
      <c r="A323" s="11">
        <v>320</v>
      </c>
      <c r="B323" s="12" t="str">
        <f t="shared" si="23"/>
        <v>000-000</v>
      </c>
      <c r="C323" s="12"/>
      <c r="D323" s="12"/>
      <c r="E323" s="12"/>
      <c r="F323" s="12"/>
      <c r="G323" s="16"/>
      <c r="H323" s="16"/>
      <c r="I323" s="15"/>
      <c r="J323" s="16"/>
      <c r="K323" s="16"/>
      <c r="L323" s="17"/>
      <c r="M323" s="18"/>
      <c r="N323" s="18"/>
      <c r="O323" s="20"/>
      <c r="P323" s="21"/>
      <c r="Q323" s="21"/>
      <c r="R323" s="22"/>
      <c r="S323" s="21"/>
      <c r="T323" s="21"/>
      <c r="U323" s="22"/>
      <c r="V323" s="23"/>
      <c r="W323" s="23"/>
      <c r="X323" s="24"/>
      <c r="Y323" s="25">
        <f t="shared" si="21"/>
        <v>0</v>
      </c>
      <c r="Z323" s="25">
        <f t="shared" si="22"/>
        <v>0</v>
      </c>
      <c r="AA323" s="26"/>
      <c r="AB323" s="26"/>
      <c r="AC323" s="26"/>
      <c r="AD323" s="26"/>
      <c r="AE323" s="27"/>
      <c r="AF323" s="26"/>
      <c r="AG323" s="26"/>
      <c r="AH323" s="26"/>
      <c r="AI323" s="26"/>
      <c r="AJ323" s="26"/>
      <c r="AK323" s="26"/>
    </row>
    <row r="324" spans="1:37" s="10" customFormat="1" ht="25" customHeight="1" x14ac:dyDescent="0.25">
      <c r="A324" s="11">
        <v>321</v>
      </c>
      <c r="B324" s="12" t="str">
        <f t="shared" si="23"/>
        <v>000-000</v>
      </c>
      <c r="C324" s="12"/>
      <c r="D324" s="12"/>
      <c r="E324" s="12"/>
      <c r="F324" s="12"/>
      <c r="G324" s="16"/>
      <c r="H324" s="16"/>
      <c r="I324" s="15"/>
      <c r="J324" s="16"/>
      <c r="K324" s="16"/>
      <c r="L324" s="17"/>
      <c r="M324" s="18"/>
      <c r="N324" s="18"/>
      <c r="O324" s="20"/>
      <c r="P324" s="21"/>
      <c r="Q324" s="21"/>
      <c r="R324" s="22"/>
      <c r="S324" s="21"/>
      <c r="T324" s="21"/>
      <c r="U324" s="22"/>
      <c r="V324" s="23"/>
      <c r="W324" s="23"/>
      <c r="X324" s="24"/>
      <c r="Y324" s="25">
        <f t="shared" ref="Y324:Y387" si="24">ROUND(I324-U324-X324,2)</f>
        <v>0</v>
      </c>
      <c r="Z324" s="25">
        <f t="shared" ref="Z324:Z387" si="25">ROUND(L324+O324-R324,2)</f>
        <v>0</v>
      </c>
      <c r="AA324" s="26"/>
      <c r="AB324" s="26"/>
      <c r="AC324" s="26"/>
      <c r="AD324" s="26"/>
      <c r="AE324" s="27"/>
      <c r="AF324" s="26"/>
      <c r="AG324" s="26"/>
      <c r="AH324" s="26"/>
      <c r="AI324" s="26"/>
      <c r="AJ324" s="26"/>
      <c r="AK324" s="26"/>
    </row>
    <row r="325" spans="1:37" s="10" customFormat="1" ht="25" customHeight="1" x14ac:dyDescent="0.25">
      <c r="A325" s="11">
        <v>322</v>
      </c>
      <c r="B325" s="12" t="str">
        <f t="shared" si="23"/>
        <v>000-000</v>
      </c>
      <c r="C325" s="12"/>
      <c r="D325" s="12"/>
      <c r="E325" s="12"/>
      <c r="F325" s="12"/>
      <c r="G325" s="16"/>
      <c r="H325" s="16"/>
      <c r="I325" s="15"/>
      <c r="J325" s="16"/>
      <c r="K325" s="16"/>
      <c r="L325" s="17"/>
      <c r="M325" s="18"/>
      <c r="N325" s="18"/>
      <c r="O325" s="20"/>
      <c r="P325" s="21"/>
      <c r="Q325" s="21"/>
      <c r="R325" s="22"/>
      <c r="S325" s="21"/>
      <c r="T325" s="21"/>
      <c r="U325" s="22"/>
      <c r="V325" s="23"/>
      <c r="W325" s="23"/>
      <c r="X325" s="24"/>
      <c r="Y325" s="25">
        <f t="shared" si="24"/>
        <v>0</v>
      </c>
      <c r="Z325" s="25">
        <f t="shared" si="25"/>
        <v>0</v>
      </c>
      <c r="AA325" s="26"/>
      <c r="AB325" s="26"/>
      <c r="AC325" s="26"/>
      <c r="AD325" s="26"/>
      <c r="AE325" s="27"/>
      <c r="AF325" s="26"/>
      <c r="AG325" s="26"/>
      <c r="AH325" s="26"/>
      <c r="AI325" s="26"/>
      <c r="AJ325" s="26"/>
      <c r="AK325" s="26"/>
    </row>
    <row r="326" spans="1:37" s="10" customFormat="1" ht="25" customHeight="1" x14ac:dyDescent="0.25">
      <c r="A326" s="11">
        <v>323</v>
      </c>
      <c r="B326" s="12" t="str">
        <f t="shared" si="23"/>
        <v>000-000</v>
      </c>
      <c r="C326" s="12"/>
      <c r="D326" s="12"/>
      <c r="E326" s="12"/>
      <c r="F326" s="12"/>
      <c r="G326" s="16"/>
      <c r="H326" s="16"/>
      <c r="I326" s="15"/>
      <c r="J326" s="16"/>
      <c r="K326" s="16"/>
      <c r="L326" s="17"/>
      <c r="M326" s="18"/>
      <c r="N326" s="18"/>
      <c r="O326" s="20"/>
      <c r="P326" s="21"/>
      <c r="Q326" s="21"/>
      <c r="R326" s="22"/>
      <c r="S326" s="21"/>
      <c r="T326" s="21"/>
      <c r="U326" s="22"/>
      <c r="V326" s="23"/>
      <c r="W326" s="23"/>
      <c r="X326" s="24"/>
      <c r="Y326" s="25">
        <f t="shared" si="24"/>
        <v>0</v>
      </c>
      <c r="Z326" s="25">
        <f t="shared" si="25"/>
        <v>0</v>
      </c>
      <c r="AA326" s="26"/>
      <c r="AB326" s="26"/>
      <c r="AC326" s="26"/>
      <c r="AD326" s="26"/>
      <c r="AE326" s="27"/>
      <c r="AF326" s="26"/>
      <c r="AG326" s="26"/>
      <c r="AH326" s="26"/>
      <c r="AI326" s="26"/>
      <c r="AJ326" s="26"/>
      <c r="AK326" s="26"/>
    </row>
    <row r="327" spans="1:37" s="10" customFormat="1" ht="25" customHeight="1" x14ac:dyDescent="0.25">
      <c r="A327" s="11">
        <v>324</v>
      </c>
      <c r="B327" s="12" t="str">
        <f t="shared" si="23"/>
        <v>000-000</v>
      </c>
      <c r="C327" s="12"/>
      <c r="D327" s="12"/>
      <c r="E327" s="12"/>
      <c r="F327" s="12"/>
      <c r="G327" s="16"/>
      <c r="H327" s="16"/>
      <c r="I327" s="15"/>
      <c r="J327" s="16"/>
      <c r="K327" s="16"/>
      <c r="L327" s="17"/>
      <c r="M327" s="18"/>
      <c r="N327" s="19"/>
      <c r="O327" s="20"/>
      <c r="P327" s="21"/>
      <c r="Q327" s="21"/>
      <c r="R327" s="22"/>
      <c r="S327" s="21"/>
      <c r="T327" s="21"/>
      <c r="U327" s="22"/>
      <c r="V327" s="23"/>
      <c r="W327" s="23"/>
      <c r="X327" s="24"/>
      <c r="Y327" s="25">
        <f t="shared" si="24"/>
        <v>0</v>
      </c>
      <c r="Z327" s="25">
        <f t="shared" si="25"/>
        <v>0</v>
      </c>
      <c r="AA327" s="26"/>
      <c r="AB327" s="26"/>
      <c r="AC327" s="26"/>
      <c r="AD327" s="26"/>
      <c r="AE327" s="27"/>
      <c r="AF327" s="26"/>
      <c r="AG327" s="26"/>
      <c r="AH327" s="26"/>
      <c r="AI327" s="26"/>
      <c r="AJ327" s="26"/>
      <c r="AK327" s="26"/>
    </row>
    <row r="328" spans="1:37" s="10" customFormat="1" ht="25" customHeight="1" x14ac:dyDescent="0.25">
      <c r="A328" s="11">
        <v>325</v>
      </c>
      <c r="B328" s="12" t="str">
        <f t="shared" si="23"/>
        <v>000-000</v>
      </c>
      <c r="C328" s="12"/>
      <c r="D328" s="12"/>
      <c r="E328" s="12"/>
      <c r="F328" s="12"/>
      <c r="G328" s="16"/>
      <c r="H328" s="16"/>
      <c r="I328" s="15"/>
      <c r="J328" s="16"/>
      <c r="K328" s="16"/>
      <c r="L328" s="17"/>
      <c r="M328" s="18"/>
      <c r="N328" s="19"/>
      <c r="O328" s="20"/>
      <c r="P328" s="21"/>
      <c r="Q328" s="21"/>
      <c r="R328" s="22"/>
      <c r="S328" s="21"/>
      <c r="T328" s="21"/>
      <c r="U328" s="22"/>
      <c r="V328" s="23"/>
      <c r="W328" s="23"/>
      <c r="X328" s="24"/>
      <c r="Y328" s="25">
        <f t="shared" si="24"/>
        <v>0</v>
      </c>
      <c r="Z328" s="25">
        <f t="shared" si="25"/>
        <v>0</v>
      </c>
      <c r="AA328" s="26"/>
      <c r="AB328" s="26"/>
      <c r="AC328" s="26"/>
      <c r="AD328" s="26"/>
      <c r="AE328" s="27"/>
      <c r="AF328" s="26"/>
      <c r="AG328" s="26"/>
      <c r="AH328" s="26"/>
      <c r="AI328" s="26"/>
      <c r="AJ328" s="26"/>
      <c r="AK328" s="26"/>
    </row>
    <row r="329" spans="1:37" s="10" customFormat="1" ht="25" customHeight="1" x14ac:dyDescent="0.25">
      <c r="A329" s="11">
        <v>326</v>
      </c>
      <c r="B329" s="12" t="str">
        <f t="shared" si="23"/>
        <v>000-000</v>
      </c>
      <c r="C329" s="12"/>
      <c r="D329" s="12"/>
      <c r="E329" s="12"/>
      <c r="F329" s="12"/>
      <c r="G329" s="16"/>
      <c r="H329" s="16"/>
      <c r="I329" s="15"/>
      <c r="J329" s="16"/>
      <c r="K329" s="16"/>
      <c r="L329" s="17"/>
      <c r="M329" s="18"/>
      <c r="N329" s="18"/>
      <c r="O329" s="20"/>
      <c r="P329" s="21"/>
      <c r="Q329" s="21"/>
      <c r="R329" s="22"/>
      <c r="S329" s="21"/>
      <c r="T329" s="21"/>
      <c r="U329" s="22"/>
      <c r="V329" s="23"/>
      <c r="W329" s="23"/>
      <c r="X329" s="24"/>
      <c r="Y329" s="25">
        <f t="shared" si="24"/>
        <v>0</v>
      </c>
      <c r="Z329" s="25">
        <f t="shared" si="25"/>
        <v>0</v>
      </c>
      <c r="AA329" s="26"/>
      <c r="AB329" s="26"/>
      <c r="AC329" s="26"/>
      <c r="AD329" s="26"/>
      <c r="AE329" s="27"/>
      <c r="AF329" s="26"/>
      <c r="AG329" s="26"/>
      <c r="AH329" s="26"/>
      <c r="AI329" s="26"/>
      <c r="AJ329" s="26"/>
      <c r="AK329" s="26"/>
    </row>
    <row r="330" spans="1:37" s="10" customFormat="1" ht="25" customHeight="1" x14ac:dyDescent="0.25">
      <c r="A330" s="11">
        <v>327</v>
      </c>
      <c r="B330" s="12" t="str">
        <f t="shared" si="23"/>
        <v>000-000</v>
      </c>
      <c r="C330" s="12"/>
      <c r="D330" s="12"/>
      <c r="E330" s="12"/>
      <c r="F330" s="12"/>
      <c r="G330" s="16"/>
      <c r="H330" s="16"/>
      <c r="I330" s="15"/>
      <c r="J330" s="16"/>
      <c r="K330" s="16"/>
      <c r="L330" s="17"/>
      <c r="M330" s="18"/>
      <c r="N330" s="18"/>
      <c r="O330" s="20"/>
      <c r="P330" s="21"/>
      <c r="Q330" s="21"/>
      <c r="R330" s="22"/>
      <c r="S330" s="21"/>
      <c r="T330" s="21"/>
      <c r="U330" s="22"/>
      <c r="V330" s="23"/>
      <c r="W330" s="23"/>
      <c r="X330" s="24"/>
      <c r="Y330" s="25">
        <f t="shared" si="24"/>
        <v>0</v>
      </c>
      <c r="Z330" s="25">
        <f t="shared" si="25"/>
        <v>0</v>
      </c>
      <c r="AA330" s="26"/>
      <c r="AB330" s="26"/>
      <c r="AC330" s="26"/>
      <c r="AD330" s="26"/>
      <c r="AE330" s="27"/>
      <c r="AF330" s="26"/>
      <c r="AG330" s="26"/>
      <c r="AH330" s="26"/>
      <c r="AI330" s="26"/>
      <c r="AJ330" s="26"/>
      <c r="AK330" s="26"/>
    </row>
    <row r="331" spans="1:37" s="10" customFormat="1" ht="25" customHeight="1" x14ac:dyDescent="0.25">
      <c r="A331" s="11">
        <v>328</v>
      </c>
      <c r="B331" s="12" t="str">
        <f t="shared" si="23"/>
        <v>000-000</v>
      </c>
      <c r="C331" s="12"/>
      <c r="D331" s="12"/>
      <c r="E331" s="12"/>
      <c r="F331" s="12"/>
      <c r="G331" s="16"/>
      <c r="H331" s="16"/>
      <c r="I331" s="15"/>
      <c r="J331" s="16"/>
      <c r="K331" s="16"/>
      <c r="L331" s="17"/>
      <c r="M331" s="18"/>
      <c r="N331" s="18"/>
      <c r="O331" s="20"/>
      <c r="P331" s="21"/>
      <c r="Q331" s="21"/>
      <c r="R331" s="22"/>
      <c r="S331" s="21"/>
      <c r="T331" s="21"/>
      <c r="U331" s="22"/>
      <c r="V331" s="23"/>
      <c r="W331" s="23"/>
      <c r="X331" s="24"/>
      <c r="Y331" s="25">
        <f t="shared" si="24"/>
        <v>0</v>
      </c>
      <c r="Z331" s="25">
        <f t="shared" si="25"/>
        <v>0</v>
      </c>
      <c r="AA331" s="26"/>
      <c r="AB331" s="26"/>
      <c r="AC331" s="26"/>
      <c r="AD331" s="26"/>
      <c r="AE331" s="27"/>
      <c r="AF331" s="26"/>
      <c r="AG331" s="26"/>
      <c r="AH331" s="26"/>
      <c r="AI331" s="26"/>
      <c r="AJ331" s="26"/>
      <c r="AK331" s="26"/>
    </row>
    <row r="332" spans="1:37" s="10" customFormat="1" ht="25" customHeight="1" x14ac:dyDescent="0.25">
      <c r="A332" s="11">
        <v>329</v>
      </c>
      <c r="B332" s="12" t="str">
        <f t="shared" si="23"/>
        <v>000-000</v>
      </c>
      <c r="C332" s="12"/>
      <c r="D332" s="12"/>
      <c r="E332" s="12"/>
      <c r="F332" s="12"/>
      <c r="G332" s="16"/>
      <c r="H332" s="16"/>
      <c r="I332" s="15"/>
      <c r="J332" s="16"/>
      <c r="K332" s="16"/>
      <c r="L332" s="17"/>
      <c r="M332" s="18"/>
      <c r="N332" s="18"/>
      <c r="O332" s="20"/>
      <c r="P332" s="21"/>
      <c r="Q332" s="21"/>
      <c r="R332" s="22"/>
      <c r="S332" s="21"/>
      <c r="T332" s="21"/>
      <c r="U332" s="22"/>
      <c r="V332" s="23"/>
      <c r="W332" s="23"/>
      <c r="X332" s="24"/>
      <c r="Y332" s="25">
        <f t="shared" si="24"/>
        <v>0</v>
      </c>
      <c r="Z332" s="25">
        <f t="shared" si="25"/>
        <v>0</v>
      </c>
      <c r="AA332" s="26"/>
      <c r="AB332" s="26"/>
      <c r="AC332" s="26"/>
      <c r="AD332" s="26"/>
      <c r="AE332" s="27"/>
      <c r="AF332" s="26"/>
      <c r="AG332" s="26"/>
      <c r="AH332" s="26"/>
      <c r="AI332" s="26"/>
      <c r="AJ332" s="26"/>
      <c r="AK332" s="26"/>
    </row>
    <row r="333" spans="1:37" s="10" customFormat="1" ht="25" customHeight="1" x14ac:dyDescent="0.25">
      <c r="A333" s="11">
        <v>330</v>
      </c>
      <c r="B333" s="12" t="str">
        <f t="shared" si="23"/>
        <v>000-000</v>
      </c>
      <c r="C333" s="12"/>
      <c r="D333" s="12"/>
      <c r="E333" s="12"/>
      <c r="F333" s="12"/>
      <c r="G333" s="16"/>
      <c r="H333" s="16"/>
      <c r="I333" s="15"/>
      <c r="J333" s="16"/>
      <c r="K333" s="16"/>
      <c r="L333" s="17"/>
      <c r="M333" s="18"/>
      <c r="N333" s="18"/>
      <c r="O333" s="20"/>
      <c r="P333" s="21"/>
      <c r="Q333" s="21"/>
      <c r="R333" s="22"/>
      <c r="S333" s="21"/>
      <c r="T333" s="21"/>
      <c r="U333" s="22"/>
      <c r="V333" s="23"/>
      <c r="W333" s="23"/>
      <c r="X333" s="24"/>
      <c r="Y333" s="25">
        <f t="shared" si="24"/>
        <v>0</v>
      </c>
      <c r="Z333" s="25">
        <f t="shared" si="25"/>
        <v>0</v>
      </c>
      <c r="AA333" s="26"/>
      <c r="AB333" s="26"/>
      <c r="AC333" s="26"/>
      <c r="AD333" s="26"/>
      <c r="AE333" s="27"/>
      <c r="AF333" s="26"/>
      <c r="AG333" s="26"/>
      <c r="AH333" s="26"/>
      <c r="AI333" s="26"/>
      <c r="AJ333" s="26"/>
      <c r="AK333" s="26"/>
    </row>
    <row r="334" spans="1:37" s="10" customFormat="1" ht="25" customHeight="1" x14ac:dyDescent="0.25">
      <c r="A334" s="11">
        <v>331</v>
      </c>
      <c r="B334" s="12" t="str">
        <f t="shared" si="23"/>
        <v>000-000</v>
      </c>
      <c r="C334" s="12"/>
      <c r="D334" s="12"/>
      <c r="E334" s="12"/>
      <c r="F334" s="12"/>
      <c r="G334" s="16"/>
      <c r="H334" s="16"/>
      <c r="I334" s="15"/>
      <c r="J334" s="16"/>
      <c r="K334" s="16"/>
      <c r="L334" s="17"/>
      <c r="M334" s="18"/>
      <c r="N334" s="18"/>
      <c r="O334" s="20"/>
      <c r="P334" s="21"/>
      <c r="Q334" s="21"/>
      <c r="R334" s="22"/>
      <c r="S334" s="21"/>
      <c r="T334" s="21"/>
      <c r="U334" s="22"/>
      <c r="V334" s="23"/>
      <c r="W334" s="23"/>
      <c r="X334" s="24"/>
      <c r="Y334" s="25">
        <f t="shared" si="24"/>
        <v>0</v>
      </c>
      <c r="Z334" s="25">
        <f t="shared" si="25"/>
        <v>0</v>
      </c>
      <c r="AA334" s="26"/>
      <c r="AB334" s="26"/>
      <c r="AC334" s="26"/>
      <c r="AD334" s="26"/>
      <c r="AE334" s="27"/>
      <c r="AF334" s="26"/>
      <c r="AG334" s="26"/>
      <c r="AH334" s="26"/>
      <c r="AI334" s="26"/>
      <c r="AJ334" s="26"/>
      <c r="AK334" s="26"/>
    </row>
    <row r="335" spans="1:37" s="10" customFormat="1" ht="25" customHeight="1" x14ac:dyDescent="0.25">
      <c r="A335" s="11">
        <v>332</v>
      </c>
      <c r="B335" s="12" t="str">
        <f t="shared" si="23"/>
        <v>000-000</v>
      </c>
      <c r="C335" s="12"/>
      <c r="D335" s="12"/>
      <c r="E335" s="12"/>
      <c r="F335" s="12"/>
      <c r="G335" s="16"/>
      <c r="H335" s="16"/>
      <c r="I335" s="15"/>
      <c r="J335" s="16"/>
      <c r="K335" s="16"/>
      <c r="L335" s="17"/>
      <c r="M335" s="18"/>
      <c r="N335" s="18"/>
      <c r="O335" s="20"/>
      <c r="P335" s="21"/>
      <c r="Q335" s="21"/>
      <c r="R335" s="22"/>
      <c r="S335" s="21"/>
      <c r="T335" s="21"/>
      <c r="U335" s="22"/>
      <c r="V335" s="23"/>
      <c r="W335" s="23"/>
      <c r="X335" s="24"/>
      <c r="Y335" s="25">
        <f t="shared" si="24"/>
        <v>0</v>
      </c>
      <c r="Z335" s="25">
        <f t="shared" si="25"/>
        <v>0</v>
      </c>
      <c r="AA335" s="26"/>
      <c r="AB335" s="26"/>
      <c r="AC335" s="26"/>
      <c r="AD335" s="26"/>
      <c r="AE335" s="27"/>
      <c r="AF335" s="26"/>
      <c r="AG335" s="26"/>
      <c r="AH335" s="26"/>
      <c r="AI335" s="26"/>
      <c r="AJ335" s="26"/>
      <c r="AK335" s="26"/>
    </row>
    <row r="336" spans="1:37" s="10" customFormat="1" ht="25" customHeight="1" x14ac:dyDescent="0.25">
      <c r="A336" s="11">
        <v>333</v>
      </c>
      <c r="B336" s="12" t="str">
        <f t="shared" si="23"/>
        <v>000-000</v>
      </c>
      <c r="C336" s="12"/>
      <c r="D336" s="12"/>
      <c r="E336" s="12"/>
      <c r="F336" s="12"/>
      <c r="G336" s="16"/>
      <c r="H336" s="16"/>
      <c r="I336" s="15"/>
      <c r="J336" s="16"/>
      <c r="K336" s="16"/>
      <c r="L336" s="17"/>
      <c r="M336" s="18"/>
      <c r="N336" s="18"/>
      <c r="O336" s="20"/>
      <c r="P336" s="21"/>
      <c r="Q336" s="21"/>
      <c r="R336" s="22"/>
      <c r="S336" s="21"/>
      <c r="T336" s="21"/>
      <c r="U336" s="22"/>
      <c r="V336" s="23"/>
      <c r="W336" s="23"/>
      <c r="X336" s="24"/>
      <c r="Y336" s="25">
        <f t="shared" si="24"/>
        <v>0</v>
      </c>
      <c r="Z336" s="25">
        <f t="shared" si="25"/>
        <v>0</v>
      </c>
      <c r="AA336" s="26"/>
      <c r="AB336" s="26"/>
      <c r="AC336" s="26"/>
      <c r="AD336" s="26"/>
      <c r="AE336" s="27"/>
      <c r="AF336" s="26"/>
      <c r="AG336" s="26"/>
      <c r="AH336" s="26"/>
      <c r="AI336" s="26"/>
      <c r="AJ336" s="26"/>
      <c r="AK336" s="26"/>
    </row>
    <row r="337" spans="1:37" s="10" customFormat="1" ht="25" customHeight="1" x14ac:dyDescent="0.25">
      <c r="A337" s="11">
        <v>334</v>
      </c>
      <c r="B337" s="12" t="str">
        <f t="shared" si="23"/>
        <v>000-000</v>
      </c>
      <c r="C337" s="12"/>
      <c r="D337" s="12"/>
      <c r="E337" s="12"/>
      <c r="F337" s="12"/>
      <c r="G337" s="16"/>
      <c r="H337" s="16"/>
      <c r="I337" s="15"/>
      <c r="J337" s="16"/>
      <c r="K337" s="16"/>
      <c r="L337" s="17"/>
      <c r="M337" s="18"/>
      <c r="N337" s="18"/>
      <c r="O337" s="20"/>
      <c r="P337" s="21"/>
      <c r="Q337" s="21"/>
      <c r="R337" s="22"/>
      <c r="S337" s="21"/>
      <c r="T337" s="21"/>
      <c r="U337" s="22"/>
      <c r="V337" s="23"/>
      <c r="W337" s="23"/>
      <c r="X337" s="24"/>
      <c r="Y337" s="25">
        <f t="shared" si="24"/>
        <v>0</v>
      </c>
      <c r="Z337" s="25">
        <f t="shared" si="25"/>
        <v>0</v>
      </c>
      <c r="AA337" s="26"/>
      <c r="AB337" s="26"/>
      <c r="AC337" s="26"/>
      <c r="AD337" s="26"/>
      <c r="AE337" s="27"/>
      <c r="AF337" s="26"/>
      <c r="AG337" s="26"/>
      <c r="AH337" s="26"/>
      <c r="AI337" s="26"/>
      <c r="AJ337" s="26"/>
      <c r="AK337" s="26"/>
    </row>
    <row r="338" spans="1:37" s="10" customFormat="1" ht="25" customHeight="1" x14ac:dyDescent="0.25">
      <c r="A338" s="11">
        <v>335</v>
      </c>
      <c r="B338" s="12" t="str">
        <f t="shared" si="23"/>
        <v>000-000</v>
      </c>
      <c r="C338" s="12"/>
      <c r="D338" s="12"/>
      <c r="E338" s="12"/>
      <c r="F338" s="12"/>
      <c r="G338" s="16"/>
      <c r="H338" s="16"/>
      <c r="I338" s="15"/>
      <c r="J338" s="16"/>
      <c r="K338" s="16"/>
      <c r="L338" s="17"/>
      <c r="M338" s="18"/>
      <c r="N338" s="19"/>
      <c r="O338" s="20"/>
      <c r="P338" s="21"/>
      <c r="Q338" s="21"/>
      <c r="R338" s="22"/>
      <c r="S338" s="21"/>
      <c r="T338" s="21"/>
      <c r="U338" s="22"/>
      <c r="V338" s="23"/>
      <c r="W338" s="23"/>
      <c r="X338" s="24"/>
      <c r="Y338" s="25">
        <f t="shared" si="24"/>
        <v>0</v>
      </c>
      <c r="Z338" s="25">
        <f t="shared" si="25"/>
        <v>0</v>
      </c>
      <c r="AA338" s="26"/>
      <c r="AB338" s="26"/>
      <c r="AC338" s="26"/>
      <c r="AD338" s="26"/>
      <c r="AE338" s="27"/>
      <c r="AF338" s="26"/>
      <c r="AG338" s="26"/>
      <c r="AH338" s="26"/>
      <c r="AI338" s="26"/>
      <c r="AJ338" s="26"/>
      <c r="AK338" s="26"/>
    </row>
    <row r="339" spans="1:37" s="10" customFormat="1" ht="25" customHeight="1" x14ac:dyDescent="0.25">
      <c r="A339" s="11">
        <v>336</v>
      </c>
      <c r="B339" s="12" t="str">
        <f t="shared" si="23"/>
        <v>000-000</v>
      </c>
      <c r="C339" s="12"/>
      <c r="D339" s="12"/>
      <c r="E339" s="12"/>
      <c r="F339" s="12"/>
      <c r="G339" s="16"/>
      <c r="H339" s="16"/>
      <c r="I339" s="15"/>
      <c r="J339" s="16"/>
      <c r="K339" s="16"/>
      <c r="L339" s="17"/>
      <c r="M339" s="18"/>
      <c r="N339" s="19"/>
      <c r="O339" s="20"/>
      <c r="P339" s="21"/>
      <c r="Q339" s="21"/>
      <c r="R339" s="22"/>
      <c r="S339" s="21"/>
      <c r="T339" s="21"/>
      <c r="U339" s="22"/>
      <c r="V339" s="23"/>
      <c r="W339" s="23"/>
      <c r="X339" s="24"/>
      <c r="Y339" s="25">
        <f t="shared" si="24"/>
        <v>0</v>
      </c>
      <c r="Z339" s="25">
        <f t="shared" si="25"/>
        <v>0</v>
      </c>
      <c r="AA339" s="26"/>
      <c r="AB339" s="26"/>
      <c r="AC339" s="26"/>
      <c r="AD339" s="26"/>
      <c r="AE339" s="27"/>
      <c r="AF339" s="26"/>
      <c r="AG339" s="26"/>
      <c r="AH339" s="26"/>
      <c r="AI339" s="26"/>
      <c r="AJ339" s="26"/>
      <c r="AK339" s="26"/>
    </row>
    <row r="340" spans="1:37" s="10" customFormat="1" ht="25" customHeight="1" x14ac:dyDescent="0.25">
      <c r="A340" s="11">
        <v>337</v>
      </c>
      <c r="B340" s="12" t="str">
        <f t="shared" si="23"/>
        <v>000-000</v>
      </c>
      <c r="C340" s="12"/>
      <c r="D340" s="12"/>
      <c r="E340" s="12"/>
      <c r="F340" s="12"/>
      <c r="G340" s="16"/>
      <c r="H340" s="16"/>
      <c r="I340" s="15"/>
      <c r="J340" s="16"/>
      <c r="K340" s="16"/>
      <c r="L340" s="17"/>
      <c r="M340" s="18"/>
      <c r="N340" s="18"/>
      <c r="O340" s="20"/>
      <c r="P340" s="21"/>
      <c r="Q340" s="21"/>
      <c r="R340" s="22"/>
      <c r="S340" s="21"/>
      <c r="T340" s="21"/>
      <c r="U340" s="22"/>
      <c r="V340" s="23"/>
      <c r="W340" s="23"/>
      <c r="X340" s="24"/>
      <c r="Y340" s="25">
        <f t="shared" si="24"/>
        <v>0</v>
      </c>
      <c r="Z340" s="25">
        <f t="shared" si="25"/>
        <v>0</v>
      </c>
      <c r="AA340" s="26"/>
      <c r="AB340" s="26"/>
      <c r="AC340" s="26"/>
      <c r="AD340" s="26"/>
      <c r="AE340" s="27"/>
      <c r="AF340" s="26"/>
      <c r="AG340" s="26"/>
      <c r="AH340" s="26"/>
      <c r="AI340" s="26"/>
      <c r="AJ340" s="26"/>
      <c r="AK340" s="26"/>
    </row>
    <row r="341" spans="1:37" s="10" customFormat="1" ht="25" customHeight="1" x14ac:dyDescent="0.25">
      <c r="A341" s="11">
        <v>338</v>
      </c>
      <c r="B341" s="12" t="str">
        <f t="shared" si="23"/>
        <v>000-000</v>
      </c>
      <c r="C341" s="12"/>
      <c r="D341" s="12"/>
      <c r="E341" s="12"/>
      <c r="F341" s="12"/>
      <c r="G341" s="16"/>
      <c r="H341" s="16"/>
      <c r="I341" s="15"/>
      <c r="J341" s="16"/>
      <c r="K341" s="16"/>
      <c r="L341" s="17"/>
      <c r="M341" s="18"/>
      <c r="N341" s="18"/>
      <c r="O341" s="20"/>
      <c r="P341" s="21"/>
      <c r="Q341" s="21"/>
      <c r="R341" s="22"/>
      <c r="S341" s="21"/>
      <c r="T341" s="21"/>
      <c r="U341" s="22"/>
      <c r="V341" s="23"/>
      <c r="W341" s="23"/>
      <c r="X341" s="24"/>
      <c r="Y341" s="25">
        <f t="shared" si="24"/>
        <v>0</v>
      </c>
      <c r="Z341" s="25">
        <f t="shared" si="25"/>
        <v>0</v>
      </c>
      <c r="AA341" s="26"/>
      <c r="AB341" s="26"/>
      <c r="AC341" s="26"/>
      <c r="AD341" s="26"/>
      <c r="AE341" s="27"/>
      <c r="AF341" s="26"/>
      <c r="AG341" s="26"/>
      <c r="AH341" s="26"/>
      <c r="AI341" s="26"/>
      <c r="AJ341" s="26"/>
      <c r="AK341" s="26"/>
    </row>
    <row r="342" spans="1:37" s="10" customFormat="1" ht="25" customHeight="1" x14ac:dyDescent="0.25">
      <c r="A342" s="11">
        <v>339</v>
      </c>
      <c r="B342" s="12" t="str">
        <f t="shared" si="23"/>
        <v>000-000</v>
      </c>
      <c r="C342" s="12"/>
      <c r="D342" s="12"/>
      <c r="E342" s="12"/>
      <c r="F342" s="12"/>
      <c r="G342" s="16"/>
      <c r="H342" s="16"/>
      <c r="I342" s="15"/>
      <c r="J342" s="16"/>
      <c r="K342" s="16"/>
      <c r="L342" s="17"/>
      <c r="M342" s="18"/>
      <c r="N342" s="18"/>
      <c r="O342" s="20"/>
      <c r="P342" s="21"/>
      <c r="Q342" s="21"/>
      <c r="R342" s="22"/>
      <c r="S342" s="21"/>
      <c r="T342" s="21"/>
      <c r="U342" s="22"/>
      <c r="V342" s="23"/>
      <c r="W342" s="23"/>
      <c r="X342" s="24"/>
      <c r="Y342" s="25">
        <f t="shared" si="24"/>
        <v>0</v>
      </c>
      <c r="Z342" s="25">
        <f t="shared" si="25"/>
        <v>0</v>
      </c>
      <c r="AA342" s="26"/>
      <c r="AB342" s="26"/>
      <c r="AC342" s="26"/>
      <c r="AD342" s="26"/>
      <c r="AE342" s="27"/>
      <c r="AF342" s="26"/>
      <c r="AG342" s="26"/>
      <c r="AH342" s="26"/>
      <c r="AI342" s="26"/>
      <c r="AJ342" s="26"/>
      <c r="AK342" s="26"/>
    </row>
    <row r="343" spans="1:37" s="10" customFormat="1" ht="25" customHeight="1" x14ac:dyDescent="0.25">
      <c r="A343" s="11">
        <v>340</v>
      </c>
      <c r="B343" s="12" t="str">
        <f t="shared" si="23"/>
        <v>000-000</v>
      </c>
      <c r="C343" s="12"/>
      <c r="D343" s="12"/>
      <c r="E343" s="12"/>
      <c r="F343" s="12"/>
      <c r="G343" s="16"/>
      <c r="H343" s="16"/>
      <c r="I343" s="15"/>
      <c r="J343" s="16"/>
      <c r="K343" s="16"/>
      <c r="L343" s="17"/>
      <c r="M343" s="18"/>
      <c r="N343" s="18"/>
      <c r="O343" s="20"/>
      <c r="P343" s="21"/>
      <c r="Q343" s="21"/>
      <c r="R343" s="22"/>
      <c r="S343" s="21"/>
      <c r="T343" s="21"/>
      <c r="U343" s="22"/>
      <c r="V343" s="23"/>
      <c r="W343" s="23"/>
      <c r="X343" s="24"/>
      <c r="Y343" s="25">
        <f t="shared" si="24"/>
        <v>0</v>
      </c>
      <c r="Z343" s="25">
        <f t="shared" si="25"/>
        <v>0</v>
      </c>
      <c r="AA343" s="26"/>
      <c r="AB343" s="26"/>
      <c r="AC343" s="26"/>
      <c r="AD343" s="26"/>
      <c r="AE343" s="27"/>
      <c r="AF343" s="26"/>
      <c r="AG343" s="26"/>
      <c r="AH343" s="26"/>
      <c r="AI343" s="26"/>
      <c r="AJ343" s="26"/>
      <c r="AK343" s="26"/>
    </row>
    <row r="344" spans="1:37" s="10" customFormat="1" ht="25" customHeight="1" x14ac:dyDescent="0.25">
      <c r="A344" s="11">
        <v>341</v>
      </c>
      <c r="B344" s="12" t="str">
        <f t="shared" si="23"/>
        <v>000-000</v>
      </c>
      <c r="C344" s="12"/>
      <c r="D344" s="12"/>
      <c r="E344" s="12"/>
      <c r="F344" s="12"/>
      <c r="G344" s="16"/>
      <c r="H344" s="16"/>
      <c r="I344" s="15"/>
      <c r="J344" s="16"/>
      <c r="K344" s="16"/>
      <c r="L344" s="17"/>
      <c r="M344" s="18"/>
      <c r="N344" s="18"/>
      <c r="O344" s="20"/>
      <c r="P344" s="21"/>
      <c r="Q344" s="21"/>
      <c r="R344" s="22"/>
      <c r="S344" s="21"/>
      <c r="T344" s="21"/>
      <c r="U344" s="22"/>
      <c r="V344" s="23"/>
      <c r="W344" s="23"/>
      <c r="X344" s="24"/>
      <c r="Y344" s="25">
        <f t="shared" si="24"/>
        <v>0</v>
      </c>
      <c r="Z344" s="25">
        <f t="shared" si="25"/>
        <v>0</v>
      </c>
      <c r="AA344" s="26"/>
      <c r="AB344" s="26"/>
      <c r="AC344" s="26"/>
      <c r="AD344" s="26"/>
      <c r="AE344" s="27"/>
      <c r="AF344" s="26"/>
      <c r="AG344" s="26"/>
      <c r="AH344" s="26"/>
      <c r="AI344" s="26"/>
      <c r="AJ344" s="26"/>
      <c r="AK344" s="26"/>
    </row>
    <row r="345" spans="1:37" s="10" customFormat="1" ht="25" customHeight="1" x14ac:dyDescent="0.25">
      <c r="A345" s="11">
        <v>342</v>
      </c>
      <c r="B345" s="12" t="str">
        <f t="shared" si="23"/>
        <v>000-000</v>
      </c>
      <c r="C345" s="12"/>
      <c r="D345" s="12"/>
      <c r="E345" s="12"/>
      <c r="F345" s="12"/>
      <c r="G345" s="16"/>
      <c r="H345" s="16"/>
      <c r="I345" s="15"/>
      <c r="J345" s="16"/>
      <c r="K345" s="16"/>
      <c r="L345" s="17"/>
      <c r="M345" s="18"/>
      <c r="N345" s="18"/>
      <c r="O345" s="20"/>
      <c r="P345" s="21"/>
      <c r="Q345" s="21"/>
      <c r="R345" s="22"/>
      <c r="S345" s="21"/>
      <c r="T345" s="21"/>
      <c r="U345" s="22"/>
      <c r="V345" s="23"/>
      <c r="W345" s="23"/>
      <c r="X345" s="24"/>
      <c r="Y345" s="25">
        <f t="shared" si="24"/>
        <v>0</v>
      </c>
      <c r="Z345" s="25">
        <f t="shared" si="25"/>
        <v>0</v>
      </c>
      <c r="AA345" s="26"/>
      <c r="AB345" s="26"/>
      <c r="AC345" s="26"/>
      <c r="AD345" s="26"/>
      <c r="AE345" s="27"/>
      <c r="AF345" s="26"/>
      <c r="AG345" s="26"/>
      <c r="AH345" s="26"/>
      <c r="AI345" s="26"/>
      <c r="AJ345" s="26"/>
      <c r="AK345" s="26"/>
    </row>
    <row r="346" spans="1:37" s="10" customFormat="1" ht="25" customHeight="1" x14ac:dyDescent="0.25">
      <c r="A346" s="11">
        <v>343</v>
      </c>
      <c r="B346" s="12" t="str">
        <f t="shared" si="23"/>
        <v>000-000</v>
      </c>
      <c r="C346" s="12"/>
      <c r="D346" s="12"/>
      <c r="E346" s="12"/>
      <c r="F346" s="12"/>
      <c r="G346" s="16"/>
      <c r="H346" s="16"/>
      <c r="I346" s="15"/>
      <c r="J346" s="16"/>
      <c r="K346" s="16"/>
      <c r="L346" s="17"/>
      <c r="M346" s="18"/>
      <c r="N346" s="18"/>
      <c r="O346" s="20"/>
      <c r="P346" s="21"/>
      <c r="Q346" s="21"/>
      <c r="R346" s="22"/>
      <c r="S346" s="21"/>
      <c r="T346" s="21"/>
      <c r="U346" s="22"/>
      <c r="V346" s="23"/>
      <c r="W346" s="23"/>
      <c r="X346" s="24"/>
      <c r="Y346" s="25">
        <f t="shared" si="24"/>
        <v>0</v>
      </c>
      <c r="Z346" s="25">
        <f t="shared" si="25"/>
        <v>0</v>
      </c>
      <c r="AA346" s="26"/>
      <c r="AB346" s="26"/>
      <c r="AC346" s="26"/>
      <c r="AD346" s="26"/>
      <c r="AE346" s="27"/>
      <c r="AF346" s="26"/>
      <c r="AG346" s="26"/>
      <c r="AH346" s="26"/>
      <c r="AI346" s="26"/>
      <c r="AJ346" s="26"/>
      <c r="AK346" s="26"/>
    </row>
    <row r="347" spans="1:37" s="10" customFormat="1" ht="25" customHeight="1" x14ac:dyDescent="0.25">
      <c r="A347" s="11">
        <v>344</v>
      </c>
      <c r="B347" s="12" t="str">
        <f t="shared" si="23"/>
        <v>000-000</v>
      </c>
      <c r="C347" s="12"/>
      <c r="D347" s="12"/>
      <c r="E347" s="12"/>
      <c r="F347" s="12"/>
      <c r="G347" s="16"/>
      <c r="H347" s="16"/>
      <c r="I347" s="15"/>
      <c r="J347" s="16"/>
      <c r="K347" s="16"/>
      <c r="L347" s="17"/>
      <c r="M347" s="18"/>
      <c r="N347" s="18"/>
      <c r="O347" s="20"/>
      <c r="P347" s="21"/>
      <c r="Q347" s="21"/>
      <c r="R347" s="22"/>
      <c r="S347" s="21"/>
      <c r="T347" s="21"/>
      <c r="U347" s="22"/>
      <c r="V347" s="23"/>
      <c r="W347" s="23"/>
      <c r="X347" s="24"/>
      <c r="Y347" s="25">
        <f t="shared" si="24"/>
        <v>0</v>
      </c>
      <c r="Z347" s="25">
        <f t="shared" si="25"/>
        <v>0</v>
      </c>
      <c r="AA347" s="26"/>
      <c r="AB347" s="26"/>
      <c r="AC347" s="26"/>
      <c r="AD347" s="26"/>
      <c r="AE347" s="27"/>
      <c r="AF347" s="26"/>
      <c r="AG347" s="26"/>
      <c r="AH347" s="26"/>
      <c r="AI347" s="26"/>
      <c r="AJ347" s="26"/>
      <c r="AK347" s="26"/>
    </row>
    <row r="348" spans="1:37" s="10" customFormat="1" ht="25" customHeight="1" x14ac:dyDescent="0.25">
      <c r="A348" s="11">
        <v>345</v>
      </c>
      <c r="B348" s="12" t="str">
        <f t="shared" si="23"/>
        <v>000-000</v>
      </c>
      <c r="C348" s="12"/>
      <c r="D348" s="12"/>
      <c r="E348" s="12"/>
      <c r="F348" s="12"/>
      <c r="G348" s="16"/>
      <c r="H348" s="16"/>
      <c r="I348" s="15"/>
      <c r="J348" s="16"/>
      <c r="K348" s="16"/>
      <c r="L348" s="17"/>
      <c r="M348" s="18"/>
      <c r="N348" s="18"/>
      <c r="O348" s="20"/>
      <c r="P348" s="21"/>
      <c r="Q348" s="21"/>
      <c r="R348" s="22"/>
      <c r="S348" s="21"/>
      <c r="T348" s="21"/>
      <c r="U348" s="22"/>
      <c r="V348" s="23"/>
      <c r="W348" s="23"/>
      <c r="X348" s="24"/>
      <c r="Y348" s="25">
        <f t="shared" si="24"/>
        <v>0</v>
      </c>
      <c r="Z348" s="25">
        <f t="shared" si="25"/>
        <v>0</v>
      </c>
      <c r="AA348" s="26"/>
      <c r="AB348" s="26"/>
      <c r="AC348" s="26"/>
      <c r="AD348" s="26"/>
      <c r="AE348" s="27"/>
      <c r="AF348" s="26"/>
      <c r="AG348" s="26"/>
      <c r="AH348" s="26"/>
      <c r="AI348" s="26"/>
      <c r="AJ348" s="26"/>
      <c r="AK348" s="26"/>
    </row>
    <row r="349" spans="1:37" s="10" customFormat="1" ht="25" customHeight="1" x14ac:dyDescent="0.25">
      <c r="A349" s="11">
        <v>346</v>
      </c>
      <c r="B349" s="12" t="str">
        <f t="shared" si="23"/>
        <v>000-000</v>
      </c>
      <c r="C349" s="12"/>
      <c r="D349" s="12"/>
      <c r="E349" s="12"/>
      <c r="F349" s="12"/>
      <c r="G349" s="16"/>
      <c r="H349" s="16"/>
      <c r="I349" s="15"/>
      <c r="J349" s="16"/>
      <c r="K349" s="16"/>
      <c r="L349" s="17"/>
      <c r="M349" s="18"/>
      <c r="N349" s="19"/>
      <c r="O349" s="20"/>
      <c r="P349" s="21"/>
      <c r="Q349" s="21"/>
      <c r="R349" s="22"/>
      <c r="S349" s="21"/>
      <c r="T349" s="21"/>
      <c r="U349" s="22"/>
      <c r="V349" s="23"/>
      <c r="W349" s="23"/>
      <c r="X349" s="24"/>
      <c r="Y349" s="25">
        <f t="shared" si="24"/>
        <v>0</v>
      </c>
      <c r="Z349" s="25">
        <f t="shared" si="25"/>
        <v>0</v>
      </c>
      <c r="AA349" s="26"/>
      <c r="AB349" s="26"/>
      <c r="AC349" s="26"/>
      <c r="AD349" s="26"/>
      <c r="AE349" s="27"/>
      <c r="AF349" s="26"/>
      <c r="AG349" s="26"/>
      <c r="AH349" s="26"/>
      <c r="AI349" s="26"/>
      <c r="AJ349" s="26"/>
      <c r="AK349" s="26"/>
    </row>
    <row r="350" spans="1:37" s="10" customFormat="1" ht="25" customHeight="1" x14ac:dyDescent="0.25">
      <c r="A350" s="11">
        <v>347</v>
      </c>
      <c r="B350" s="12" t="str">
        <f t="shared" si="23"/>
        <v>000-000</v>
      </c>
      <c r="C350" s="12"/>
      <c r="D350" s="12"/>
      <c r="E350" s="12"/>
      <c r="F350" s="12"/>
      <c r="G350" s="16"/>
      <c r="H350" s="16"/>
      <c r="I350" s="15"/>
      <c r="J350" s="16"/>
      <c r="K350" s="16"/>
      <c r="L350" s="17"/>
      <c r="M350" s="18"/>
      <c r="N350" s="19"/>
      <c r="O350" s="20"/>
      <c r="P350" s="21"/>
      <c r="Q350" s="21"/>
      <c r="R350" s="22"/>
      <c r="S350" s="21"/>
      <c r="T350" s="21"/>
      <c r="U350" s="22"/>
      <c r="V350" s="23"/>
      <c r="W350" s="23"/>
      <c r="X350" s="24"/>
      <c r="Y350" s="25">
        <f t="shared" si="24"/>
        <v>0</v>
      </c>
      <c r="Z350" s="25">
        <f t="shared" si="25"/>
        <v>0</v>
      </c>
      <c r="AA350" s="26"/>
      <c r="AB350" s="26"/>
      <c r="AC350" s="26"/>
      <c r="AD350" s="26"/>
      <c r="AE350" s="27"/>
      <c r="AF350" s="26"/>
      <c r="AG350" s="26"/>
      <c r="AH350" s="26"/>
      <c r="AI350" s="26"/>
      <c r="AJ350" s="26"/>
      <c r="AK350" s="26"/>
    </row>
    <row r="351" spans="1:37" s="10" customFormat="1" ht="25" customHeight="1" x14ac:dyDescent="0.25">
      <c r="A351" s="11">
        <v>348</v>
      </c>
      <c r="B351" s="12" t="str">
        <f t="shared" si="23"/>
        <v>000-000</v>
      </c>
      <c r="C351" s="12"/>
      <c r="D351" s="12"/>
      <c r="E351" s="12"/>
      <c r="F351" s="12"/>
      <c r="G351" s="16"/>
      <c r="H351" s="16"/>
      <c r="I351" s="15"/>
      <c r="J351" s="16"/>
      <c r="K351" s="16"/>
      <c r="L351" s="17"/>
      <c r="M351" s="18"/>
      <c r="N351" s="18"/>
      <c r="O351" s="20"/>
      <c r="P351" s="21"/>
      <c r="Q351" s="21"/>
      <c r="R351" s="22"/>
      <c r="S351" s="21"/>
      <c r="T351" s="21"/>
      <c r="U351" s="22"/>
      <c r="V351" s="23"/>
      <c r="W351" s="23"/>
      <c r="X351" s="24"/>
      <c r="Y351" s="25">
        <f t="shared" si="24"/>
        <v>0</v>
      </c>
      <c r="Z351" s="25">
        <f t="shared" si="25"/>
        <v>0</v>
      </c>
      <c r="AA351" s="26"/>
      <c r="AB351" s="26"/>
      <c r="AC351" s="26"/>
      <c r="AD351" s="26"/>
      <c r="AE351" s="27"/>
      <c r="AF351" s="26"/>
      <c r="AG351" s="26"/>
      <c r="AH351" s="26"/>
      <c r="AI351" s="26"/>
      <c r="AJ351" s="26"/>
      <c r="AK351" s="26"/>
    </row>
    <row r="352" spans="1:37" s="10" customFormat="1" ht="25" customHeight="1" x14ac:dyDescent="0.25">
      <c r="A352" s="11">
        <v>349</v>
      </c>
      <c r="B352" s="12" t="str">
        <f t="shared" si="23"/>
        <v>000-000</v>
      </c>
      <c r="C352" s="12"/>
      <c r="D352" s="12"/>
      <c r="E352" s="12"/>
      <c r="F352" s="12"/>
      <c r="G352" s="16"/>
      <c r="H352" s="16"/>
      <c r="I352" s="15"/>
      <c r="J352" s="16"/>
      <c r="K352" s="16"/>
      <c r="L352" s="17"/>
      <c r="M352" s="18"/>
      <c r="N352" s="18"/>
      <c r="O352" s="20"/>
      <c r="P352" s="21"/>
      <c r="Q352" s="21"/>
      <c r="R352" s="22"/>
      <c r="S352" s="21"/>
      <c r="T352" s="21"/>
      <c r="U352" s="22"/>
      <c r="V352" s="23"/>
      <c r="W352" s="23"/>
      <c r="X352" s="24"/>
      <c r="Y352" s="25">
        <f t="shared" si="24"/>
        <v>0</v>
      </c>
      <c r="Z352" s="25">
        <f t="shared" si="25"/>
        <v>0</v>
      </c>
      <c r="AA352" s="26"/>
      <c r="AB352" s="26"/>
      <c r="AC352" s="26"/>
      <c r="AD352" s="26"/>
      <c r="AE352" s="27"/>
      <c r="AF352" s="26"/>
      <c r="AG352" s="26"/>
      <c r="AH352" s="26"/>
      <c r="AI352" s="26"/>
      <c r="AJ352" s="26"/>
      <c r="AK352" s="26"/>
    </row>
    <row r="353" spans="1:37" s="10" customFormat="1" ht="25" customHeight="1" x14ac:dyDescent="0.25">
      <c r="A353" s="11">
        <v>350</v>
      </c>
      <c r="B353" s="12" t="str">
        <f t="shared" si="23"/>
        <v>000-000</v>
      </c>
      <c r="C353" s="12"/>
      <c r="D353" s="12"/>
      <c r="E353" s="12"/>
      <c r="F353" s="12"/>
      <c r="G353" s="16"/>
      <c r="H353" s="16"/>
      <c r="I353" s="15"/>
      <c r="J353" s="16"/>
      <c r="K353" s="16"/>
      <c r="L353" s="17"/>
      <c r="M353" s="18"/>
      <c r="N353" s="18"/>
      <c r="O353" s="20"/>
      <c r="P353" s="21"/>
      <c r="Q353" s="21"/>
      <c r="R353" s="22"/>
      <c r="S353" s="21"/>
      <c r="T353" s="21"/>
      <c r="U353" s="22"/>
      <c r="V353" s="23"/>
      <c r="W353" s="23"/>
      <c r="X353" s="24"/>
      <c r="Y353" s="25">
        <f t="shared" si="24"/>
        <v>0</v>
      </c>
      <c r="Z353" s="25">
        <f t="shared" si="25"/>
        <v>0</v>
      </c>
      <c r="AA353" s="26"/>
      <c r="AB353" s="26"/>
      <c r="AC353" s="26"/>
      <c r="AD353" s="26"/>
      <c r="AE353" s="27"/>
      <c r="AF353" s="26"/>
      <c r="AG353" s="26"/>
      <c r="AH353" s="26"/>
      <c r="AI353" s="26"/>
      <c r="AJ353" s="26"/>
      <c r="AK353" s="26"/>
    </row>
    <row r="354" spans="1:37" s="10" customFormat="1" ht="25" customHeight="1" x14ac:dyDescent="0.25">
      <c r="A354" s="11">
        <v>351</v>
      </c>
      <c r="B354" s="12" t="str">
        <f t="shared" si="23"/>
        <v>000-000</v>
      </c>
      <c r="C354" s="12"/>
      <c r="D354" s="12"/>
      <c r="E354" s="12"/>
      <c r="F354" s="12"/>
      <c r="G354" s="16"/>
      <c r="H354" s="16"/>
      <c r="I354" s="15"/>
      <c r="J354" s="16"/>
      <c r="K354" s="16"/>
      <c r="L354" s="17"/>
      <c r="M354" s="18"/>
      <c r="N354" s="18"/>
      <c r="O354" s="20"/>
      <c r="P354" s="21"/>
      <c r="Q354" s="21"/>
      <c r="R354" s="22"/>
      <c r="S354" s="21"/>
      <c r="T354" s="21"/>
      <c r="U354" s="22"/>
      <c r="V354" s="23"/>
      <c r="W354" s="23"/>
      <c r="X354" s="24"/>
      <c r="Y354" s="25">
        <f t="shared" si="24"/>
        <v>0</v>
      </c>
      <c r="Z354" s="25">
        <f t="shared" si="25"/>
        <v>0</v>
      </c>
      <c r="AA354" s="26"/>
      <c r="AB354" s="26"/>
      <c r="AC354" s="26"/>
      <c r="AD354" s="26"/>
      <c r="AE354" s="27"/>
      <c r="AF354" s="26"/>
      <c r="AG354" s="26"/>
      <c r="AH354" s="26"/>
      <c r="AI354" s="26"/>
      <c r="AJ354" s="26"/>
      <c r="AK354" s="26"/>
    </row>
    <row r="355" spans="1:37" s="10" customFormat="1" ht="25" customHeight="1" x14ac:dyDescent="0.25">
      <c r="A355" s="11">
        <v>352</v>
      </c>
      <c r="B355" s="12" t="str">
        <f t="shared" si="23"/>
        <v>000-000</v>
      </c>
      <c r="C355" s="12"/>
      <c r="D355" s="12"/>
      <c r="E355" s="12"/>
      <c r="F355" s="12"/>
      <c r="G355" s="16"/>
      <c r="H355" s="16"/>
      <c r="I355" s="15"/>
      <c r="J355" s="16"/>
      <c r="K355" s="16"/>
      <c r="L355" s="17"/>
      <c r="M355" s="18"/>
      <c r="N355" s="18"/>
      <c r="O355" s="20"/>
      <c r="P355" s="21"/>
      <c r="Q355" s="21"/>
      <c r="R355" s="22"/>
      <c r="S355" s="21"/>
      <c r="T355" s="21"/>
      <c r="U355" s="22"/>
      <c r="V355" s="23"/>
      <c r="W355" s="23"/>
      <c r="X355" s="24"/>
      <c r="Y355" s="25">
        <f t="shared" si="24"/>
        <v>0</v>
      </c>
      <c r="Z355" s="25">
        <f t="shared" si="25"/>
        <v>0</v>
      </c>
      <c r="AA355" s="26"/>
      <c r="AB355" s="26"/>
      <c r="AC355" s="26"/>
      <c r="AD355" s="26"/>
      <c r="AE355" s="27"/>
      <c r="AF355" s="26"/>
      <c r="AG355" s="26"/>
      <c r="AH355" s="26"/>
      <c r="AI355" s="26"/>
      <c r="AJ355" s="26"/>
      <c r="AK355" s="26"/>
    </row>
    <row r="356" spans="1:37" s="10" customFormat="1" ht="25" customHeight="1" x14ac:dyDescent="0.25">
      <c r="A356" s="11">
        <v>353</v>
      </c>
      <c r="B356" s="12" t="str">
        <f t="shared" si="23"/>
        <v>000-000</v>
      </c>
      <c r="C356" s="12"/>
      <c r="D356" s="12"/>
      <c r="E356" s="12"/>
      <c r="F356" s="12"/>
      <c r="G356" s="16"/>
      <c r="H356" s="16"/>
      <c r="I356" s="15"/>
      <c r="J356" s="16"/>
      <c r="K356" s="16"/>
      <c r="L356" s="17"/>
      <c r="M356" s="18"/>
      <c r="N356" s="18"/>
      <c r="O356" s="20"/>
      <c r="P356" s="21"/>
      <c r="Q356" s="21"/>
      <c r="R356" s="22"/>
      <c r="S356" s="21"/>
      <c r="T356" s="21"/>
      <c r="U356" s="22"/>
      <c r="V356" s="23"/>
      <c r="W356" s="23"/>
      <c r="X356" s="24"/>
      <c r="Y356" s="25">
        <f t="shared" si="24"/>
        <v>0</v>
      </c>
      <c r="Z356" s="25">
        <f t="shared" si="25"/>
        <v>0</v>
      </c>
      <c r="AA356" s="26"/>
      <c r="AB356" s="26"/>
      <c r="AC356" s="26"/>
      <c r="AD356" s="26"/>
      <c r="AE356" s="27"/>
      <c r="AF356" s="26"/>
      <c r="AG356" s="26"/>
      <c r="AH356" s="26"/>
      <c r="AI356" s="26"/>
      <c r="AJ356" s="26"/>
      <c r="AK356" s="26"/>
    </row>
    <row r="357" spans="1:37" s="10" customFormat="1" ht="25" customHeight="1" x14ac:dyDescent="0.25">
      <c r="A357" s="11">
        <v>354</v>
      </c>
      <c r="B357" s="12" t="str">
        <f t="shared" si="23"/>
        <v>000-000</v>
      </c>
      <c r="C357" s="12"/>
      <c r="D357" s="12"/>
      <c r="E357" s="12"/>
      <c r="F357" s="12"/>
      <c r="G357" s="16"/>
      <c r="H357" s="16"/>
      <c r="I357" s="15"/>
      <c r="J357" s="16"/>
      <c r="K357" s="16"/>
      <c r="L357" s="17"/>
      <c r="M357" s="18"/>
      <c r="N357" s="18"/>
      <c r="O357" s="20"/>
      <c r="P357" s="21"/>
      <c r="Q357" s="21"/>
      <c r="R357" s="22"/>
      <c r="S357" s="21"/>
      <c r="T357" s="21"/>
      <c r="U357" s="22"/>
      <c r="V357" s="23"/>
      <c r="W357" s="23"/>
      <c r="X357" s="24"/>
      <c r="Y357" s="25">
        <f t="shared" si="24"/>
        <v>0</v>
      </c>
      <c r="Z357" s="25">
        <f t="shared" si="25"/>
        <v>0</v>
      </c>
      <c r="AA357" s="26"/>
      <c r="AB357" s="26"/>
      <c r="AC357" s="26"/>
      <c r="AD357" s="26"/>
      <c r="AE357" s="27"/>
      <c r="AF357" s="26"/>
      <c r="AG357" s="26"/>
      <c r="AH357" s="26"/>
      <c r="AI357" s="26"/>
      <c r="AJ357" s="26"/>
      <c r="AK357" s="26"/>
    </row>
    <row r="358" spans="1:37" s="10" customFormat="1" ht="25" customHeight="1" x14ac:dyDescent="0.25">
      <c r="A358" s="11">
        <v>355</v>
      </c>
      <c r="B358" s="12" t="str">
        <f t="shared" si="23"/>
        <v>000-000</v>
      </c>
      <c r="C358" s="12"/>
      <c r="D358" s="12"/>
      <c r="E358" s="12"/>
      <c r="F358" s="12"/>
      <c r="G358" s="16"/>
      <c r="H358" s="16"/>
      <c r="I358" s="15"/>
      <c r="J358" s="16"/>
      <c r="K358" s="16"/>
      <c r="L358" s="17"/>
      <c r="M358" s="18"/>
      <c r="N358" s="18"/>
      <c r="O358" s="20"/>
      <c r="P358" s="21"/>
      <c r="Q358" s="21"/>
      <c r="R358" s="22"/>
      <c r="S358" s="21"/>
      <c r="T358" s="21"/>
      <c r="U358" s="22"/>
      <c r="V358" s="23"/>
      <c r="W358" s="23"/>
      <c r="X358" s="24"/>
      <c r="Y358" s="25">
        <f t="shared" si="24"/>
        <v>0</v>
      </c>
      <c r="Z358" s="25">
        <f t="shared" si="25"/>
        <v>0</v>
      </c>
      <c r="AA358" s="26"/>
      <c r="AB358" s="26"/>
      <c r="AC358" s="26"/>
      <c r="AD358" s="26"/>
      <c r="AE358" s="27"/>
      <c r="AF358" s="26"/>
      <c r="AG358" s="26"/>
      <c r="AH358" s="26"/>
      <c r="AI358" s="26"/>
      <c r="AJ358" s="26"/>
      <c r="AK358" s="26"/>
    </row>
    <row r="359" spans="1:37" s="10" customFormat="1" ht="25" customHeight="1" x14ac:dyDescent="0.25">
      <c r="A359" s="11">
        <v>356</v>
      </c>
      <c r="B359" s="12" t="str">
        <f t="shared" si="23"/>
        <v>000-000</v>
      </c>
      <c r="C359" s="12"/>
      <c r="D359" s="12"/>
      <c r="E359" s="12"/>
      <c r="F359" s="12"/>
      <c r="G359" s="16"/>
      <c r="H359" s="16"/>
      <c r="I359" s="15"/>
      <c r="J359" s="16"/>
      <c r="K359" s="16"/>
      <c r="L359" s="17"/>
      <c r="M359" s="18"/>
      <c r="N359" s="18"/>
      <c r="O359" s="20"/>
      <c r="P359" s="21"/>
      <c r="Q359" s="21"/>
      <c r="R359" s="22"/>
      <c r="S359" s="21"/>
      <c r="T359" s="21"/>
      <c r="U359" s="22"/>
      <c r="V359" s="23"/>
      <c r="W359" s="23"/>
      <c r="X359" s="24"/>
      <c r="Y359" s="25">
        <f t="shared" si="24"/>
        <v>0</v>
      </c>
      <c r="Z359" s="25">
        <f t="shared" si="25"/>
        <v>0</v>
      </c>
      <c r="AA359" s="26"/>
      <c r="AB359" s="26"/>
      <c r="AC359" s="26"/>
      <c r="AD359" s="26"/>
      <c r="AE359" s="27"/>
      <c r="AF359" s="26"/>
      <c r="AG359" s="26"/>
      <c r="AH359" s="26"/>
      <c r="AI359" s="26"/>
      <c r="AJ359" s="26"/>
      <c r="AK359" s="26"/>
    </row>
    <row r="360" spans="1:37" s="10" customFormat="1" ht="25" customHeight="1" x14ac:dyDescent="0.25">
      <c r="A360" s="11">
        <v>357</v>
      </c>
      <c r="B360" s="12" t="str">
        <f t="shared" si="23"/>
        <v>000-000</v>
      </c>
      <c r="C360" s="12"/>
      <c r="D360" s="12"/>
      <c r="E360" s="12"/>
      <c r="F360" s="12"/>
      <c r="G360" s="16"/>
      <c r="H360" s="16"/>
      <c r="I360" s="15"/>
      <c r="J360" s="16"/>
      <c r="K360" s="16"/>
      <c r="L360" s="17"/>
      <c r="M360" s="18"/>
      <c r="N360" s="19"/>
      <c r="O360" s="20"/>
      <c r="P360" s="21"/>
      <c r="Q360" s="21"/>
      <c r="R360" s="22"/>
      <c r="S360" s="21"/>
      <c r="T360" s="21"/>
      <c r="U360" s="22"/>
      <c r="V360" s="23"/>
      <c r="W360" s="23"/>
      <c r="X360" s="24"/>
      <c r="Y360" s="25">
        <f t="shared" si="24"/>
        <v>0</v>
      </c>
      <c r="Z360" s="25">
        <f t="shared" si="25"/>
        <v>0</v>
      </c>
      <c r="AA360" s="26"/>
      <c r="AB360" s="26"/>
      <c r="AC360" s="26"/>
      <c r="AD360" s="26"/>
      <c r="AE360" s="27"/>
      <c r="AF360" s="26"/>
      <c r="AG360" s="26"/>
      <c r="AH360" s="26"/>
      <c r="AI360" s="26"/>
      <c r="AJ360" s="26"/>
      <c r="AK360" s="26"/>
    </row>
    <row r="361" spans="1:37" s="10" customFormat="1" ht="25" customHeight="1" x14ac:dyDescent="0.25">
      <c r="A361" s="11">
        <v>358</v>
      </c>
      <c r="B361" s="12" t="str">
        <f t="shared" si="23"/>
        <v>000-000</v>
      </c>
      <c r="C361" s="12"/>
      <c r="D361" s="12"/>
      <c r="E361" s="12"/>
      <c r="F361" s="12"/>
      <c r="G361" s="16"/>
      <c r="H361" s="16"/>
      <c r="I361" s="15"/>
      <c r="J361" s="16"/>
      <c r="K361" s="16"/>
      <c r="L361" s="17"/>
      <c r="M361" s="18"/>
      <c r="N361" s="19"/>
      <c r="O361" s="20"/>
      <c r="P361" s="21"/>
      <c r="Q361" s="21"/>
      <c r="R361" s="22"/>
      <c r="S361" s="21"/>
      <c r="T361" s="21"/>
      <c r="U361" s="22"/>
      <c r="V361" s="23"/>
      <c r="W361" s="23"/>
      <c r="X361" s="24"/>
      <c r="Y361" s="25">
        <f t="shared" si="24"/>
        <v>0</v>
      </c>
      <c r="Z361" s="25">
        <f t="shared" si="25"/>
        <v>0</v>
      </c>
      <c r="AA361" s="26"/>
      <c r="AB361" s="26"/>
      <c r="AC361" s="26"/>
      <c r="AD361" s="26"/>
      <c r="AE361" s="27"/>
      <c r="AF361" s="26"/>
      <c r="AG361" s="26"/>
      <c r="AH361" s="26"/>
      <c r="AI361" s="26"/>
      <c r="AJ361" s="26"/>
      <c r="AK361" s="26"/>
    </row>
    <row r="362" spans="1:37" s="10" customFormat="1" ht="25" customHeight="1" x14ac:dyDescent="0.25">
      <c r="A362" s="11">
        <v>359</v>
      </c>
      <c r="B362" s="12" t="str">
        <f t="shared" si="23"/>
        <v>000-000</v>
      </c>
      <c r="C362" s="12"/>
      <c r="D362" s="12"/>
      <c r="E362" s="12"/>
      <c r="F362" s="12"/>
      <c r="G362" s="16"/>
      <c r="H362" s="16"/>
      <c r="I362" s="15"/>
      <c r="J362" s="16"/>
      <c r="K362" s="16"/>
      <c r="L362" s="17"/>
      <c r="M362" s="18"/>
      <c r="N362" s="18"/>
      <c r="O362" s="20"/>
      <c r="P362" s="21"/>
      <c r="Q362" s="21"/>
      <c r="R362" s="22"/>
      <c r="S362" s="21"/>
      <c r="T362" s="21"/>
      <c r="U362" s="22"/>
      <c r="V362" s="23"/>
      <c r="W362" s="23"/>
      <c r="X362" s="24"/>
      <c r="Y362" s="25">
        <f t="shared" si="24"/>
        <v>0</v>
      </c>
      <c r="Z362" s="25">
        <f t="shared" si="25"/>
        <v>0</v>
      </c>
      <c r="AA362" s="26"/>
      <c r="AB362" s="26"/>
      <c r="AC362" s="26"/>
      <c r="AD362" s="26"/>
      <c r="AE362" s="27"/>
      <c r="AF362" s="26"/>
      <c r="AG362" s="26"/>
      <c r="AH362" s="26"/>
      <c r="AI362" s="26"/>
      <c r="AJ362" s="26"/>
      <c r="AK362" s="26"/>
    </row>
    <row r="363" spans="1:37" s="10" customFormat="1" ht="25" customHeight="1" x14ac:dyDescent="0.25">
      <c r="A363" s="11">
        <v>360</v>
      </c>
      <c r="B363" s="12" t="str">
        <f t="shared" si="23"/>
        <v>000-000</v>
      </c>
      <c r="C363" s="12"/>
      <c r="D363" s="12"/>
      <c r="E363" s="12"/>
      <c r="F363" s="12"/>
      <c r="G363" s="16"/>
      <c r="H363" s="16"/>
      <c r="I363" s="15"/>
      <c r="J363" s="16"/>
      <c r="K363" s="16"/>
      <c r="L363" s="17"/>
      <c r="M363" s="18"/>
      <c r="N363" s="18"/>
      <c r="O363" s="20"/>
      <c r="P363" s="21"/>
      <c r="Q363" s="21"/>
      <c r="R363" s="22"/>
      <c r="S363" s="21"/>
      <c r="T363" s="21"/>
      <c r="U363" s="22"/>
      <c r="V363" s="23"/>
      <c r="W363" s="23"/>
      <c r="X363" s="24"/>
      <c r="Y363" s="25">
        <f t="shared" si="24"/>
        <v>0</v>
      </c>
      <c r="Z363" s="25">
        <f t="shared" si="25"/>
        <v>0</v>
      </c>
      <c r="AA363" s="26"/>
      <c r="AB363" s="26"/>
      <c r="AC363" s="26"/>
      <c r="AD363" s="26"/>
      <c r="AE363" s="27"/>
      <c r="AF363" s="26"/>
      <c r="AG363" s="26"/>
      <c r="AH363" s="26"/>
      <c r="AI363" s="26"/>
      <c r="AJ363" s="26"/>
      <c r="AK363" s="26"/>
    </row>
    <row r="364" spans="1:37" s="10" customFormat="1" ht="25" customHeight="1" x14ac:dyDescent="0.25">
      <c r="A364" s="11">
        <v>361</v>
      </c>
      <c r="B364" s="12" t="str">
        <f t="shared" si="23"/>
        <v>000-000</v>
      </c>
      <c r="C364" s="12"/>
      <c r="D364" s="12"/>
      <c r="E364" s="12"/>
      <c r="F364" s="12"/>
      <c r="G364" s="16"/>
      <c r="H364" s="16"/>
      <c r="I364" s="15"/>
      <c r="J364" s="16"/>
      <c r="K364" s="16"/>
      <c r="L364" s="17"/>
      <c r="M364" s="18"/>
      <c r="N364" s="18"/>
      <c r="O364" s="20"/>
      <c r="P364" s="21"/>
      <c r="Q364" s="21"/>
      <c r="R364" s="22"/>
      <c r="S364" s="21"/>
      <c r="T364" s="21"/>
      <c r="U364" s="22"/>
      <c r="V364" s="23"/>
      <c r="W364" s="23"/>
      <c r="X364" s="24"/>
      <c r="Y364" s="25">
        <f t="shared" si="24"/>
        <v>0</v>
      </c>
      <c r="Z364" s="25">
        <f t="shared" si="25"/>
        <v>0</v>
      </c>
      <c r="AA364" s="26"/>
      <c r="AB364" s="26"/>
      <c r="AC364" s="26"/>
      <c r="AD364" s="26"/>
      <c r="AE364" s="27"/>
      <c r="AF364" s="26"/>
      <c r="AG364" s="26"/>
      <c r="AH364" s="26"/>
      <c r="AI364" s="26"/>
      <c r="AJ364" s="26"/>
      <c r="AK364" s="26"/>
    </row>
    <row r="365" spans="1:37" s="10" customFormat="1" ht="25" customHeight="1" x14ac:dyDescent="0.25">
      <c r="A365" s="11">
        <v>362</v>
      </c>
      <c r="B365" s="12" t="str">
        <f t="shared" si="23"/>
        <v>000-000</v>
      </c>
      <c r="C365" s="12"/>
      <c r="D365" s="12"/>
      <c r="E365" s="12"/>
      <c r="F365" s="12"/>
      <c r="G365" s="16"/>
      <c r="H365" s="16"/>
      <c r="I365" s="15"/>
      <c r="J365" s="16"/>
      <c r="K365" s="16"/>
      <c r="L365" s="17"/>
      <c r="M365" s="18"/>
      <c r="N365" s="18"/>
      <c r="O365" s="20"/>
      <c r="P365" s="21"/>
      <c r="Q365" s="21"/>
      <c r="R365" s="22"/>
      <c r="S365" s="21"/>
      <c r="T365" s="21"/>
      <c r="U365" s="22"/>
      <c r="V365" s="23"/>
      <c r="W365" s="23"/>
      <c r="X365" s="24"/>
      <c r="Y365" s="25">
        <f t="shared" si="24"/>
        <v>0</v>
      </c>
      <c r="Z365" s="25">
        <f t="shared" si="25"/>
        <v>0</v>
      </c>
      <c r="AA365" s="26"/>
      <c r="AB365" s="26"/>
      <c r="AC365" s="26"/>
      <c r="AD365" s="26"/>
      <c r="AE365" s="27"/>
      <c r="AF365" s="26"/>
      <c r="AG365" s="26"/>
      <c r="AH365" s="26"/>
      <c r="AI365" s="26"/>
      <c r="AJ365" s="26"/>
      <c r="AK365" s="26"/>
    </row>
    <row r="366" spans="1:37" s="10" customFormat="1" ht="25" customHeight="1" x14ac:dyDescent="0.25">
      <c r="A366" s="11">
        <v>363</v>
      </c>
      <c r="B366" s="12" t="str">
        <f t="shared" ref="B366:B403" si="26">TEXT(C366,"000")&amp;"-"&amp;TEXT(E366,"000")</f>
        <v>000-000</v>
      </c>
      <c r="C366" s="12"/>
      <c r="D366" s="12"/>
      <c r="E366" s="12"/>
      <c r="F366" s="12"/>
      <c r="G366" s="16"/>
      <c r="H366" s="16"/>
      <c r="I366" s="15"/>
      <c r="J366" s="16"/>
      <c r="K366" s="16"/>
      <c r="L366" s="17"/>
      <c r="M366" s="18"/>
      <c r="N366" s="18"/>
      <c r="O366" s="20"/>
      <c r="P366" s="21"/>
      <c r="Q366" s="21"/>
      <c r="R366" s="22"/>
      <c r="S366" s="21"/>
      <c r="T366" s="21"/>
      <c r="U366" s="22"/>
      <c r="V366" s="23"/>
      <c r="W366" s="23"/>
      <c r="X366" s="24"/>
      <c r="Y366" s="25">
        <f t="shared" si="24"/>
        <v>0</v>
      </c>
      <c r="Z366" s="25">
        <f t="shared" si="25"/>
        <v>0</v>
      </c>
      <c r="AA366" s="26"/>
      <c r="AB366" s="26"/>
      <c r="AC366" s="26"/>
      <c r="AD366" s="26"/>
      <c r="AE366" s="27"/>
      <c r="AF366" s="26"/>
      <c r="AG366" s="26"/>
      <c r="AH366" s="26"/>
      <c r="AI366" s="26"/>
      <c r="AJ366" s="26"/>
      <c r="AK366" s="26"/>
    </row>
    <row r="367" spans="1:37" s="10" customFormat="1" ht="25" customHeight="1" x14ac:dyDescent="0.25">
      <c r="A367" s="11">
        <v>364</v>
      </c>
      <c r="B367" s="12" t="str">
        <f t="shared" si="26"/>
        <v>000-000</v>
      </c>
      <c r="C367" s="12"/>
      <c r="D367" s="12"/>
      <c r="E367" s="12"/>
      <c r="F367" s="12"/>
      <c r="G367" s="16"/>
      <c r="H367" s="16"/>
      <c r="I367" s="15"/>
      <c r="J367" s="16"/>
      <c r="K367" s="16"/>
      <c r="L367" s="17"/>
      <c r="M367" s="18"/>
      <c r="N367" s="18"/>
      <c r="O367" s="20"/>
      <c r="P367" s="21"/>
      <c r="Q367" s="21"/>
      <c r="R367" s="22"/>
      <c r="S367" s="21"/>
      <c r="T367" s="21"/>
      <c r="U367" s="22"/>
      <c r="V367" s="23"/>
      <c r="W367" s="23"/>
      <c r="X367" s="24"/>
      <c r="Y367" s="25">
        <f t="shared" si="24"/>
        <v>0</v>
      </c>
      <c r="Z367" s="25">
        <f t="shared" si="25"/>
        <v>0</v>
      </c>
      <c r="AA367" s="26"/>
      <c r="AB367" s="26"/>
      <c r="AC367" s="26"/>
      <c r="AD367" s="26"/>
      <c r="AE367" s="27"/>
      <c r="AF367" s="26"/>
      <c r="AG367" s="26"/>
      <c r="AH367" s="26"/>
      <c r="AI367" s="26"/>
      <c r="AJ367" s="26"/>
      <c r="AK367" s="26"/>
    </row>
    <row r="368" spans="1:37" s="10" customFormat="1" ht="25" customHeight="1" x14ac:dyDescent="0.25">
      <c r="A368" s="11">
        <v>365</v>
      </c>
      <c r="B368" s="12" t="str">
        <f t="shared" si="26"/>
        <v>000-000</v>
      </c>
      <c r="C368" s="12"/>
      <c r="D368" s="12"/>
      <c r="E368" s="12"/>
      <c r="F368" s="12"/>
      <c r="G368" s="16"/>
      <c r="H368" s="16"/>
      <c r="I368" s="15"/>
      <c r="J368" s="16"/>
      <c r="K368" s="16"/>
      <c r="L368" s="17"/>
      <c r="M368" s="18"/>
      <c r="N368" s="18"/>
      <c r="O368" s="20"/>
      <c r="P368" s="21"/>
      <c r="Q368" s="21"/>
      <c r="R368" s="22"/>
      <c r="S368" s="21"/>
      <c r="T368" s="21"/>
      <c r="U368" s="22"/>
      <c r="V368" s="23"/>
      <c r="W368" s="23"/>
      <c r="X368" s="24"/>
      <c r="Y368" s="25">
        <f t="shared" si="24"/>
        <v>0</v>
      </c>
      <c r="Z368" s="25">
        <f t="shared" si="25"/>
        <v>0</v>
      </c>
      <c r="AA368" s="26"/>
      <c r="AB368" s="26"/>
      <c r="AC368" s="26"/>
      <c r="AD368" s="26"/>
      <c r="AE368" s="27"/>
      <c r="AF368" s="26"/>
      <c r="AG368" s="26"/>
      <c r="AH368" s="26"/>
      <c r="AI368" s="26"/>
      <c r="AJ368" s="26"/>
      <c r="AK368" s="26"/>
    </row>
    <row r="369" spans="1:37" s="10" customFormat="1" ht="25" customHeight="1" x14ac:dyDescent="0.25">
      <c r="A369" s="11">
        <v>366</v>
      </c>
      <c r="B369" s="12" t="str">
        <f t="shared" si="26"/>
        <v>000-000</v>
      </c>
      <c r="C369" s="12"/>
      <c r="D369" s="12"/>
      <c r="E369" s="12"/>
      <c r="F369" s="12"/>
      <c r="G369" s="16"/>
      <c r="H369" s="16"/>
      <c r="I369" s="15"/>
      <c r="J369" s="16"/>
      <c r="K369" s="16"/>
      <c r="L369" s="17"/>
      <c r="M369" s="18"/>
      <c r="N369" s="18"/>
      <c r="O369" s="20"/>
      <c r="P369" s="21"/>
      <c r="Q369" s="21"/>
      <c r="R369" s="22"/>
      <c r="S369" s="21"/>
      <c r="T369" s="21"/>
      <c r="U369" s="22"/>
      <c r="V369" s="23"/>
      <c r="W369" s="23"/>
      <c r="X369" s="24"/>
      <c r="Y369" s="25">
        <f t="shared" si="24"/>
        <v>0</v>
      </c>
      <c r="Z369" s="25">
        <f t="shared" si="25"/>
        <v>0</v>
      </c>
      <c r="AA369" s="26"/>
      <c r="AB369" s="26"/>
      <c r="AC369" s="26"/>
      <c r="AD369" s="26"/>
      <c r="AE369" s="27"/>
      <c r="AF369" s="26"/>
      <c r="AG369" s="26"/>
      <c r="AH369" s="26"/>
      <c r="AI369" s="26"/>
      <c r="AJ369" s="26"/>
      <c r="AK369" s="26"/>
    </row>
    <row r="370" spans="1:37" s="10" customFormat="1" ht="25" customHeight="1" x14ac:dyDescent="0.25">
      <c r="A370" s="11">
        <v>367</v>
      </c>
      <c r="B370" s="12" t="str">
        <f t="shared" si="26"/>
        <v>000-000</v>
      </c>
      <c r="C370" s="12"/>
      <c r="D370" s="12"/>
      <c r="E370" s="12"/>
      <c r="F370" s="12"/>
      <c r="G370" s="16"/>
      <c r="H370" s="16"/>
      <c r="I370" s="15"/>
      <c r="J370" s="16"/>
      <c r="K370" s="16"/>
      <c r="L370" s="17"/>
      <c r="M370" s="18"/>
      <c r="N370" s="18"/>
      <c r="O370" s="20"/>
      <c r="P370" s="21"/>
      <c r="Q370" s="21"/>
      <c r="R370" s="22"/>
      <c r="S370" s="21"/>
      <c r="T370" s="21"/>
      <c r="U370" s="22"/>
      <c r="V370" s="23"/>
      <c r="W370" s="23"/>
      <c r="X370" s="24"/>
      <c r="Y370" s="25">
        <f t="shared" si="24"/>
        <v>0</v>
      </c>
      <c r="Z370" s="25">
        <f t="shared" si="25"/>
        <v>0</v>
      </c>
      <c r="AA370" s="26"/>
      <c r="AB370" s="26"/>
      <c r="AC370" s="26"/>
      <c r="AD370" s="26"/>
      <c r="AE370" s="27"/>
      <c r="AF370" s="26"/>
      <c r="AG370" s="26"/>
      <c r="AH370" s="26"/>
      <c r="AI370" s="26"/>
      <c r="AJ370" s="26"/>
      <c r="AK370" s="26"/>
    </row>
    <row r="371" spans="1:37" s="10" customFormat="1" ht="25" customHeight="1" x14ac:dyDescent="0.25">
      <c r="A371" s="11">
        <v>368</v>
      </c>
      <c r="B371" s="12" t="str">
        <f t="shared" si="26"/>
        <v>000-000</v>
      </c>
      <c r="C371" s="12"/>
      <c r="D371" s="12"/>
      <c r="E371" s="12"/>
      <c r="F371" s="12"/>
      <c r="G371" s="16"/>
      <c r="H371" s="16"/>
      <c r="I371" s="15"/>
      <c r="J371" s="16"/>
      <c r="K371" s="16"/>
      <c r="L371" s="17"/>
      <c r="M371" s="18"/>
      <c r="N371" s="19"/>
      <c r="O371" s="20"/>
      <c r="P371" s="21"/>
      <c r="Q371" s="21"/>
      <c r="R371" s="22"/>
      <c r="S371" s="21"/>
      <c r="T371" s="21"/>
      <c r="U371" s="22"/>
      <c r="V371" s="23"/>
      <c r="W371" s="23"/>
      <c r="X371" s="24"/>
      <c r="Y371" s="25">
        <f t="shared" si="24"/>
        <v>0</v>
      </c>
      <c r="Z371" s="25">
        <f t="shared" si="25"/>
        <v>0</v>
      </c>
      <c r="AA371" s="26"/>
      <c r="AB371" s="26"/>
      <c r="AC371" s="26"/>
      <c r="AD371" s="26"/>
      <c r="AE371" s="27"/>
      <c r="AF371" s="26"/>
      <c r="AG371" s="26"/>
      <c r="AH371" s="26"/>
      <c r="AI371" s="26"/>
      <c r="AJ371" s="26"/>
      <c r="AK371" s="26"/>
    </row>
    <row r="372" spans="1:37" s="10" customFormat="1" ht="25" customHeight="1" x14ac:dyDescent="0.25">
      <c r="A372" s="11">
        <v>369</v>
      </c>
      <c r="B372" s="12" t="str">
        <f t="shared" si="26"/>
        <v>000-000</v>
      </c>
      <c r="C372" s="12"/>
      <c r="D372" s="12"/>
      <c r="E372" s="12"/>
      <c r="F372" s="12"/>
      <c r="G372" s="16"/>
      <c r="H372" s="16"/>
      <c r="I372" s="15"/>
      <c r="J372" s="16"/>
      <c r="K372" s="16"/>
      <c r="L372" s="17"/>
      <c r="M372" s="18"/>
      <c r="N372" s="19"/>
      <c r="O372" s="20"/>
      <c r="P372" s="21"/>
      <c r="Q372" s="21"/>
      <c r="R372" s="22"/>
      <c r="S372" s="21"/>
      <c r="T372" s="21"/>
      <c r="U372" s="22"/>
      <c r="V372" s="23"/>
      <c r="W372" s="23"/>
      <c r="X372" s="24"/>
      <c r="Y372" s="25">
        <f t="shared" si="24"/>
        <v>0</v>
      </c>
      <c r="Z372" s="25">
        <f t="shared" si="25"/>
        <v>0</v>
      </c>
      <c r="AA372" s="26"/>
      <c r="AB372" s="26"/>
      <c r="AC372" s="26"/>
      <c r="AD372" s="26"/>
      <c r="AE372" s="27"/>
      <c r="AF372" s="26"/>
      <c r="AG372" s="26"/>
      <c r="AH372" s="26"/>
      <c r="AI372" s="26"/>
      <c r="AJ372" s="26"/>
      <c r="AK372" s="26"/>
    </row>
    <row r="373" spans="1:37" s="10" customFormat="1" ht="25" customHeight="1" x14ac:dyDescent="0.25">
      <c r="A373" s="11">
        <v>370</v>
      </c>
      <c r="B373" s="12" t="str">
        <f t="shared" si="26"/>
        <v>000-000</v>
      </c>
      <c r="C373" s="12"/>
      <c r="D373" s="12"/>
      <c r="E373" s="12"/>
      <c r="F373" s="12"/>
      <c r="G373" s="16"/>
      <c r="H373" s="16"/>
      <c r="I373" s="15"/>
      <c r="J373" s="16"/>
      <c r="K373" s="16"/>
      <c r="L373" s="17"/>
      <c r="M373" s="18"/>
      <c r="N373" s="18"/>
      <c r="O373" s="20"/>
      <c r="P373" s="21"/>
      <c r="Q373" s="21"/>
      <c r="R373" s="22"/>
      <c r="S373" s="21"/>
      <c r="T373" s="21"/>
      <c r="U373" s="22"/>
      <c r="V373" s="23"/>
      <c r="W373" s="23"/>
      <c r="X373" s="24"/>
      <c r="Y373" s="25">
        <f t="shared" si="24"/>
        <v>0</v>
      </c>
      <c r="Z373" s="25">
        <f t="shared" si="25"/>
        <v>0</v>
      </c>
      <c r="AA373" s="26"/>
      <c r="AB373" s="26"/>
      <c r="AC373" s="26"/>
      <c r="AD373" s="26"/>
      <c r="AE373" s="27"/>
      <c r="AF373" s="26"/>
      <c r="AG373" s="26"/>
      <c r="AH373" s="26"/>
      <c r="AI373" s="26"/>
      <c r="AJ373" s="26"/>
      <c r="AK373" s="26"/>
    </row>
    <row r="374" spans="1:37" s="10" customFormat="1" ht="25" customHeight="1" x14ac:dyDescent="0.25">
      <c r="A374" s="11">
        <v>371</v>
      </c>
      <c r="B374" s="12" t="str">
        <f t="shared" si="26"/>
        <v>000-000</v>
      </c>
      <c r="C374" s="12"/>
      <c r="D374" s="12"/>
      <c r="E374" s="12"/>
      <c r="F374" s="12"/>
      <c r="G374" s="16"/>
      <c r="H374" s="16"/>
      <c r="I374" s="15"/>
      <c r="J374" s="16"/>
      <c r="K374" s="16"/>
      <c r="L374" s="17"/>
      <c r="M374" s="18"/>
      <c r="N374" s="18"/>
      <c r="O374" s="20"/>
      <c r="P374" s="21"/>
      <c r="Q374" s="21"/>
      <c r="R374" s="22"/>
      <c r="S374" s="21"/>
      <c r="T374" s="21"/>
      <c r="U374" s="22"/>
      <c r="V374" s="23"/>
      <c r="W374" s="23"/>
      <c r="X374" s="24"/>
      <c r="Y374" s="25">
        <f t="shared" si="24"/>
        <v>0</v>
      </c>
      <c r="Z374" s="25">
        <f t="shared" si="25"/>
        <v>0</v>
      </c>
      <c r="AA374" s="26"/>
      <c r="AB374" s="26"/>
      <c r="AC374" s="26"/>
      <c r="AD374" s="26"/>
      <c r="AE374" s="27"/>
      <c r="AF374" s="26"/>
      <c r="AG374" s="26"/>
      <c r="AH374" s="26"/>
      <c r="AI374" s="26"/>
      <c r="AJ374" s="26"/>
      <c r="AK374" s="26"/>
    </row>
    <row r="375" spans="1:37" s="10" customFormat="1" ht="25" customHeight="1" x14ac:dyDescent="0.25">
      <c r="A375" s="11">
        <v>372</v>
      </c>
      <c r="B375" s="12" t="str">
        <f t="shared" si="26"/>
        <v>000-000</v>
      </c>
      <c r="C375" s="12"/>
      <c r="D375" s="12"/>
      <c r="E375" s="12"/>
      <c r="F375" s="12"/>
      <c r="G375" s="16"/>
      <c r="H375" s="16"/>
      <c r="I375" s="15"/>
      <c r="J375" s="16"/>
      <c r="K375" s="16"/>
      <c r="L375" s="17"/>
      <c r="M375" s="18"/>
      <c r="N375" s="18"/>
      <c r="O375" s="20"/>
      <c r="P375" s="21"/>
      <c r="Q375" s="21"/>
      <c r="R375" s="22"/>
      <c r="S375" s="21"/>
      <c r="T375" s="21"/>
      <c r="U375" s="22"/>
      <c r="V375" s="23"/>
      <c r="W375" s="23"/>
      <c r="X375" s="24"/>
      <c r="Y375" s="25">
        <f t="shared" si="24"/>
        <v>0</v>
      </c>
      <c r="Z375" s="25">
        <f t="shared" si="25"/>
        <v>0</v>
      </c>
      <c r="AA375" s="26"/>
      <c r="AB375" s="26"/>
      <c r="AC375" s="26"/>
      <c r="AD375" s="26"/>
      <c r="AE375" s="27"/>
      <c r="AF375" s="26"/>
      <c r="AG375" s="26"/>
      <c r="AH375" s="26"/>
      <c r="AI375" s="26"/>
      <c r="AJ375" s="26"/>
      <c r="AK375" s="26"/>
    </row>
    <row r="376" spans="1:37" s="10" customFormat="1" ht="25" customHeight="1" x14ac:dyDescent="0.25">
      <c r="A376" s="11">
        <v>373</v>
      </c>
      <c r="B376" s="12" t="str">
        <f t="shared" si="26"/>
        <v>000-000</v>
      </c>
      <c r="C376" s="12"/>
      <c r="D376" s="12"/>
      <c r="E376" s="12"/>
      <c r="F376" s="12"/>
      <c r="G376" s="16"/>
      <c r="H376" s="16"/>
      <c r="I376" s="15"/>
      <c r="J376" s="16"/>
      <c r="K376" s="16"/>
      <c r="L376" s="17"/>
      <c r="M376" s="18"/>
      <c r="N376" s="18"/>
      <c r="O376" s="20"/>
      <c r="P376" s="21"/>
      <c r="Q376" s="21"/>
      <c r="R376" s="22"/>
      <c r="S376" s="21"/>
      <c r="T376" s="21"/>
      <c r="U376" s="22"/>
      <c r="V376" s="23"/>
      <c r="W376" s="23"/>
      <c r="X376" s="24"/>
      <c r="Y376" s="25">
        <f t="shared" si="24"/>
        <v>0</v>
      </c>
      <c r="Z376" s="25">
        <f t="shared" si="25"/>
        <v>0</v>
      </c>
      <c r="AA376" s="26"/>
      <c r="AB376" s="26"/>
      <c r="AC376" s="26"/>
      <c r="AD376" s="26"/>
      <c r="AE376" s="27"/>
      <c r="AF376" s="26"/>
      <c r="AG376" s="26"/>
      <c r="AH376" s="26"/>
      <c r="AI376" s="26"/>
      <c r="AJ376" s="26"/>
      <c r="AK376" s="26"/>
    </row>
    <row r="377" spans="1:37" s="10" customFormat="1" ht="25" customHeight="1" x14ac:dyDescent="0.25">
      <c r="A377" s="11">
        <v>374</v>
      </c>
      <c r="B377" s="12" t="str">
        <f t="shared" si="26"/>
        <v>000-000</v>
      </c>
      <c r="C377" s="12"/>
      <c r="D377" s="12"/>
      <c r="E377" s="12"/>
      <c r="F377" s="12"/>
      <c r="G377" s="16"/>
      <c r="H377" s="16"/>
      <c r="I377" s="15"/>
      <c r="J377" s="16"/>
      <c r="K377" s="16"/>
      <c r="L377" s="17"/>
      <c r="M377" s="18"/>
      <c r="N377" s="18"/>
      <c r="O377" s="20"/>
      <c r="P377" s="21"/>
      <c r="Q377" s="21"/>
      <c r="R377" s="22"/>
      <c r="S377" s="21"/>
      <c r="T377" s="21"/>
      <c r="U377" s="22"/>
      <c r="V377" s="23"/>
      <c r="W377" s="23"/>
      <c r="X377" s="24"/>
      <c r="Y377" s="25">
        <f t="shared" si="24"/>
        <v>0</v>
      </c>
      <c r="Z377" s="25">
        <f t="shared" si="25"/>
        <v>0</v>
      </c>
      <c r="AA377" s="26"/>
      <c r="AB377" s="26"/>
      <c r="AC377" s="26"/>
      <c r="AD377" s="26"/>
      <c r="AE377" s="27"/>
      <c r="AF377" s="26"/>
      <c r="AG377" s="26"/>
      <c r="AH377" s="26"/>
      <c r="AI377" s="26"/>
      <c r="AJ377" s="26"/>
      <c r="AK377" s="26"/>
    </row>
    <row r="378" spans="1:37" s="10" customFormat="1" ht="25" customHeight="1" x14ac:dyDescent="0.25">
      <c r="A378" s="11">
        <v>375</v>
      </c>
      <c r="B378" s="12" t="str">
        <f t="shared" si="26"/>
        <v>000-000</v>
      </c>
      <c r="C378" s="12"/>
      <c r="D378" s="12"/>
      <c r="E378" s="12"/>
      <c r="F378" s="12"/>
      <c r="G378" s="16"/>
      <c r="H378" s="16"/>
      <c r="I378" s="15"/>
      <c r="J378" s="16"/>
      <c r="K378" s="16"/>
      <c r="L378" s="17"/>
      <c r="M378" s="18"/>
      <c r="N378" s="18"/>
      <c r="O378" s="20"/>
      <c r="P378" s="21"/>
      <c r="Q378" s="21"/>
      <c r="R378" s="22"/>
      <c r="S378" s="21"/>
      <c r="T378" s="21"/>
      <c r="U378" s="22"/>
      <c r="V378" s="23"/>
      <c r="W378" s="23"/>
      <c r="X378" s="24"/>
      <c r="Y378" s="25">
        <f t="shared" si="24"/>
        <v>0</v>
      </c>
      <c r="Z378" s="25">
        <f t="shared" si="25"/>
        <v>0</v>
      </c>
      <c r="AA378" s="26"/>
      <c r="AB378" s="26"/>
      <c r="AC378" s="26"/>
      <c r="AD378" s="26"/>
      <c r="AE378" s="27"/>
      <c r="AF378" s="26"/>
      <c r="AG378" s="26"/>
      <c r="AH378" s="26"/>
      <c r="AI378" s="26"/>
      <c r="AJ378" s="26"/>
      <c r="AK378" s="26"/>
    </row>
    <row r="379" spans="1:37" s="10" customFormat="1" ht="25" customHeight="1" x14ac:dyDescent="0.25">
      <c r="A379" s="11">
        <v>376</v>
      </c>
      <c r="B379" s="12" t="str">
        <f t="shared" si="26"/>
        <v>000-000</v>
      </c>
      <c r="C379" s="12"/>
      <c r="D379" s="12"/>
      <c r="E379" s="12"/>
      <c r="F379" s="12"/>
      <c r="G379" s="16"/>
      <c r="H379" s="16"/>
      <c r="I379" s="15"/>
      <c r="J379" s="16"/>
      <c r="K379" s="16"/>
      <c r="L379" s="17"/>
      <c r="M379" s="18"/>
      <c r="N379" s="18"/>
      <c r="O379" s="20"/>
      <c r="P379" s="21"/>
      <c r="Q379" s="21"/>
      <c r="R379" s="22"/>
      <c r="S379" s="21"/>
      <c r="T379" s="21"/>
      <c r="U379" s="22"/>
      <c r="V379" s="23"/>
      <c r="W379" s="23"/>
      <c r="X379" s="24"/>
      <c r="Y379" s="25">
        <f t="shared" si="24"/>
        <v>0</v>
      </c>
      <c r="Z379" s="25">
        <f t="shared" si="25"/>
        <v>0</v>
      </c>
      <c r="AA379" s="26"/>
      <c r="AB379" s="26"/>
      <c r="AC379" s="26"/>
      <c r="AD379" s="26"/>
      <c r="AE379" s="27"/>
      <c r="AF379" s="26"/>
      <c r="AG379" s="26"/>
      <c r="AH379" s="26"/>
      <c r="AI379" s="26"/>
      <c r="AJ379" s="26"/>
      <c r="AK379" s="26"/>
    </row>
    <row r="380" spans="1:37" s="10" customFormat="1" ht="25" customHeight="1" x14ac:dyDescent="0.25">
      <c r="A380" s="11">
        <v>377</v>
      </c>
      <c r="B380" s="12" t="str">
        <f t="shared" si="26"/>
        <v>000-000</v>
      </c>
      <c r="C380" s="12"/>
      <c r="D380" s="12"/>
      <c r="E380" s="12"/>
      <c r="F380" s="12"/>
      <c r="G380" s="16"/>
      <c r="H380" s="16"/>
      <c r="I380" s="15"/>
      <c r="J380" s="16"/>
      <c r="K380" s="16"/>
      <c r="L380" s="17"/>
      <c r="M380" s="18"/>
      <c r="N380" s="18"/>
      <c r="O380" s="20"/>
      <c r="P380" s="21"/>
      <c r="Q380" s="21"/>
      <c r="R380" s="22"/>
      <c r="S380" s="21"/>
      <c r="T380" s="21"/>
      <c r="U380" s="22"/>
      <c r="V380" s="23"/>
      <c r="W380" s="23"/>
      <c r="X380" s="24"/>
      <c r="Y380" s="25">
        <f t="shared" si="24"/>
        <v>0</v>
      </c>
      <c r="Z380" s="25">
        <f t="shared" si="25"/>
        <v>0</v>
      </c>
      <c r="AA380" s="26"/>
      <c r="AB380" s="26"/>
      <c r="AC380" s="26"/>
      <c r="AD380" s="26"/>
      <c r="AE380" s="27"/>
      <c r="AF380" s="26"/>
      <c r="AG380" s="26"/>
      <c r="AH380" s="26"/>
      <c r="AI380" s="26"/>
      <c r="AJ380" s="26"/>
      <c r="AK380" s="26"/>
    </row>
    <row r="381" spans="1:37" s="10" customFormat="1" ht="25" customHeight="1" x14ac:dyDescent="0.25">
      <c r="A381" s="11">
        <v>378</v>
      </c>
      <c r="B381" s="12" t="str">
        <f t="shared" si="26"/>
        <v>000-000</v>
      </c>
      <c r="C381" s="12"/>
      <c r="D381" s="12"/>
      <c r="E381" s="12"/>
      <c r="F381" s="12"/>
      <c r="G381" s="16"/>
      <c r="H381" s="16"/>
      <c r="I381" s="15"/>
      <c r="J381" s="16"/>
      <c r="K381" s="16"/>
      <c r="L381" s="17"/>
      <c r="M381" s="18"/>
      <c r="N381" s="18"/>
      <c r="O381" s="20"/>
      <c r="P381" s="21"/>
      <c r="Q381" s="21"/>
      <c r="R381" s="22"/>
      <c r="S381" s="21"/>
      <c r="T381" s="21"/>
      <c r="U381" s="22"/>
      <c r="V381" s="23"/>
      <c r="W381" s="23"/>
      <c r="X381" s="24"/>
      <c r="Y381" s="25">
        <f t="shared" si="24"/>
        <v>0</v>
      </c>
      <c r="Z381" s="25">
        <f t="shared" si="25"/>
        <v>0</v>
      </c>
      <c r="AA381" s="26"/>
      <c r="AB381" s="26"/>
      <c r="AC381" s="26"/>
      <c r="AD381" s="26"/>
      <c r="AE381" s="27"/>
      <c r="AF381" s="26"/>
      <c r="AG381" s="26"/>
      <c r="AH381" s="26"/>
      <c r="AI381" s="26"/>
      <c r="AJ381" s="26"/>
      <c r="AK381" s="26"/>
    </row>
    <row r="382" spans="1:37" s="10" customFormat="1" ht="25" customHeight="1" x14ac:dyDescent="0.25">
      <c r="A382" s="11">
        <v>379</v>
      </c>
      <c r="B382" s="12" t="str">
        <f t="shared" si="26"/>
        <v>000-000</v>
      </c>
      <c r="C382" s="12"/>
      <c r="D382" s="12"/>
      <c r="E382" s="12"/>
      <c r="F382" s="12"/>
      <c r="G382" s="16"/>
      <c r="H382" s="16"/>
      <c r="I382" s="15"/>
      <c r="J382" s="16"/>
      <c r="K382" s="16"/>
      <c r="L382" s="17"/>
      <c r="M382" s="18"/>
      <c r="N382" s="19"/>
      <c r="O382" s="20"/>
      <c r="P382" s="21"/>
      <c r="Q382" s="21"/>
      <c r="R382" s="22"/>
      <c r="S382" s="21"/>
      <c r="T382" s="21"/>
      <c r="U382" s="22"/>
      <c r="V382" s="23"/>
      <c r="W382" s="23"/>
      <c r="X382" s="24"/>
      <c r="Y382" s="25">
        <f t="shared" si="24"/>
        <v>0</v>
      </c>
      <c r="Z382" s="25">
        <f t="shared" si="25"/>
        <v>0</v>
      </c>
      <c r="AA382" s="26"/>
      <c r="AB382" s="26"/>
      <c r="AC382" s="26"/>
      <c r="AD382" s="26"/>
      <c r="AE382" s="27"/>
      <c r="AF382" s="26"/>
      <c r="AG382" s="26"/>
      <c r="AH382" s="26"/>
      <c r="AI382" s="26"/>
      <c r="AJ382" s="26"/>
      <c r="AK382" s="26"/>
    </row>
    <row r="383" spans="1:37" s="10" customFormat="1" ht="25" customHeight="1" x14ac:dyDescent="0.25">
      <c r="A383" s="11">
        <v>380</v>
      </c>
      <c r="B383" s="12" t="str">
        <f t="shared" si="26"/>
        <v>000-000</v>
      </c>
      <c r="C383" s="12"/>
      <c r="D383" s="12"/>
      <c r="E383" s="12"/>
      <c r="F383" s="12"/>
      <c r="G383" s="16"/>
      <c r="H383" s="16"/>
      <c r="I383" s="15"/>
      <c r="J383" s="16"/>
      <c r="K383" s="16"/>
      <c r="L383" s="17"/>
      <c r="M383" s="18"/>
      <c r="N383" s="19"/>
      <c r="O383" s="20"/>
      <c r="P383" s="21"/>
      <c r="Q383" s="21"/>
      <c r="R383" s="22"/>
      <c r="S383" s="21"/>
      <c r="T383" s="21"/>
      <c r="U383" s="22"/>
      <c r="V383" s="23"/>
      <c r="W383" s="23"/>
      <c r="X383" s="24"/>
      <c r="Y383" s="25">
        <f t="shared" si="24"/>
        <v>0</v>
      </c>
      <c r="Z383" s="25">
        <f t="shared" si="25"/>
        <v>0</v>
      </c>
      <c r="AA383" s="26"/>
      <c r="AB383" s="26"/>
      <c r="AC383" s="26"/>
      <c r="AD383" s="26"/>
      <c r="AE383" s="27"/>
      <c r="AF383" s="26"/>
      <c r="AG383" s="26"/>
      <c r="AH383" s="26"/>
      <c r="AI383" s="26"/>
      <c r="AJ383" s="26"/>
      <c r="AK383" s="26"/>
    </row>
    <row r="384" spans="1:37" s="10" customFormat="1" ht="25" customHeight="1" x14ac:dyDescent="0.25">
      <c r="A384" s="11">
        <v>381</v>
      </c>
      <c r="B384" s="12" t="str">
        <f t="shared" si="26"/>
        <v>000-000</v>
      </c>
      <c r="C384" s="12"/>
      <c r="D384" s="12"/>
      <c r="E384" s="12"/>
      <c r="F384" s="12"/>
      <c r="G384" s="16"/>
      <c r="H384" s="16"/>
      <c r="I384" s="15"/>
      <c r="J384" s="16"/>
      <c r="K384" s="16"/>
      <c r="L384" s="17"/>
      <c r="M384" s="18"/>
      <c r="N384" s="18"/>
      <c r="O384" s="20"/>
      <c r="P384" s="21"/>
      <c r="Q384" s="21"/>
      <c r="R384" s="22"/>
      <c r="S384" s="21"/>
      <c r="T384" s="21"/>
      <c r="U384" s="22"/>
      <c r="V384" s="23"/>
      <c r="W384" s="23"/>
      <c r="X384" s="24"/>
      <c r="Y384" s="25">
        <f t="shared" si="24"/>
        <v>0</v>
      </c>
      <c r="Z384" s="25">
        <f t="shared" si="25"/>
        <v>0</v>
      </c>
      <c r="AA384" s="26"/>
      <c r="AB384" s="26"/>
      <c r="AC384" s="26"/>
      <c r="AD384" s="26"/>
      <c r="AE384" s="27"/>
      <c r="AF384" s="26"/>
      <c r="AG384" s="26"/>
      <c r="AH384" s="26"/>
      <c r="AI384" s="26"/>
      <c r="AJ384" s="26"/>
      <c r="AK384" s="26"/>
    </row>
    <row r="385" spans="1:37" s="10" customFormat="1" ht="25" customHeight="1" x14ac:dyDescent="0.25">
      <c r="A385" s="11">
        <v>382</v>
      </c>
      <c r="B385" s="12" t="str">
        <f t="shared" si="26"/>
        <v>000-000</v>
      </c>
      <c r="C385" s="12"/>
      <c r="D385" s="12"/>
      <c r="E385" s="12"/>
      <c r="F385" s="12"/>
      <c r="G385" s="16"/>
      <c r="H385" s="16"/>
      <c r="I385" s="15"/>
      <c r="J385" s="16"/>
      <c r="K385" s="16"/>
      <c r="L385" s="17"/>
      <c r="M385" s="18"/>
      <c r="N385" s="18"/>
      <c r="O385" s="20"/>
      <c r="P385" s="21"/>
      <c r="Q385" s="21"/>
      <c r="R385" s="22"/>
      <c r="S385" s="21"/>
      <c r="T385" s="21"/>
      <c r="U385" s="22"/>
      <c r="V385" s="23"/>
      <c r="W385" s="23"/>
      <c r="X385" s="24"/>
      <c r="Y385" s="25">
        <f t="shared" si="24"/>
        <v>0</v>
      </c>
      <c r="Z385" s="25">
        <f t="shared" si="25"/>
        <v>0</v>
      </c>
      <c r="AA385" s="26"/>
      <c r="AB385" s="26"/>
      <c r="AC385" s="26"/>
      <c r="AD385" s="26"/>
      <c r="AE385" s="27"/>
      <c r="AF385" s="26"/>
      <c r="AG385" s="26"/>
      <c r="AH385" s="26"/>
      <c r="AI385" s="26"/>
      <c r="AJ385" s="26"/>
      <c r="AK385" s="26"/>
    </row>
    <row r="386" spans="1:37" s="10" customFormat="1" ht="25" customHeight="1" x14ac:dyDescent="0.25">
      <c r="A386" s="11">
        <v>383</v>
      </c>
      <c r="B386" s="12" t="str">
        <f t="shared" si="26"/>
        <v>000-000</v>
      </c>
      <c r="C386" s="12"/>
      <c r="D386" s="12"/>
      <c r="E386" s="12"/>
      <c r="F386" s="12"/>
      <c r="G386" s="16"/>
      <c r="H386" s="16"/>
      <c r="I386" s="15"/>
      <c r="J386" s="16"/>
      <c r="K386" s="16"/>
      <c r="L386" s="17"/>
      <c r="M386" s="18"/>
      <c r="N386" s="18"/>
      <c r="O386" s="20"/>
      <c r="P386" s="21"/>
      <c r="Q386" s="21"/>
      <c r="R386" s="22"/>
      <c r="S386" s="21"/>
      <c r="T386" s="21"/>
      <c r="U386" s="22"/>
      <c r="V386" s="23"/>
      <c r="W386" s="23"/>
      <c r="X386" s="24"/>
      <c r="Y386" s="25">
        <f t="shared" si="24"/>
        <v>0</v>
      </c>
      <c r="Z386" s="25">
        <f t="shared" si="25"/>
        <v>0</v>
      </c>
      <c r="AA386" s="26"/>
      <c r="AB386" s="26"/>
      <c r="AC386" s="26"/>
      <c r="AD386" s="26"/>
      <c r="AE386" s="27"/>
      <c r="AF386" s="26"/>
      <c r="AG386" s="26"/>
      <c r="AH386" s="26"/>
      <c r="AI386" s="26"/>
      <c r="AJ386" s="26"/>
      <c r="AK386" s="26"/>
    </row>
    <row r="387" spans="1:37" s="10" customFormat="1" ht="25" customHeight="1" x14ac:dyDescent="0.25">
      <c r="A387" s="11">
        <v>384</v>
      </c>
      <c r="B387" s="12" t="str">
        <f t="shared" si="26"/>
        <v>000-000</v>
      </c>
      <c r="C387" s="12"/>
      <c r="D387" s="12"/>
      <c r="E387" s="12"/>
      <c r="F387" s="12"/>
      <c r="G387" s="16"/>
      <c r="H387" s="16"/>
      <c r="I387" s="15"/>
      <c r="J387" s="16"/>
      <c r="K387" s="16"/>
      <c r="L387" s="17"/>
      <c r="M387" s="18"/>
      <c r="N387" s="18"/>
      <c r="O387" s="20"/>
      <c r="P387" s="21"/>
      <c r="Q387" s="21"/>
      <c r="R387" s="22"/>
      <c r="S387" s="21"/>
      <c r="T387" s="21"/>
      <c r="U387" s="22"/>
      <c r="V387" s="23"/>
      <c r="W387" s="23"/>
      <c r="X387" s="24"/>
      <c r="Y387" s="25">
        <f t="shared" si="24"/>
        <v>0</v>
      </c>
      <c r="Z387" s="25">
        <f t="shared" si="25"/>
        <v>0</v>
      </c>
      <c r="AA387" s="26"/>
      <c r="AB387" s="26"/>
      <c r="AC387" s="26"/>
      <c r="AD387" s="26"/>
      <c r="AE387" s="27"/>
      <c r="AF387" s="26"/>
      <c r="AG387" s="26"/>
      <c r="AH387" s="26"/>
      <c r="AI387" s="26"/>
      <c r="AJ387" s="26"/>
      <c r="AK387" s="26"/>
    </row>
    <row r="388" spans="1:37" s="10" customFormat="1" ht="25" customHeight="1" x14ac:dyDescent="0.25">
      <c r="A388" s="11">
        <v>385</v>
      </c>
      <c r="B388" s="12" t="str">
        <f t="shared" si="26"/>
        <v>000-000</v>
      </c>
      <c r="C388" s="12"/>
      <c r="D388" s="12"/>
      <c r="E388" s="12"/>
      <c r="F388" s="12"/>
      <c r="G388" s="16"/>
      <c r="H388" s="16"/>
      <c r="I388" s="15"/>
      <c r="J388" s="16"/>
      <c r="K388" s="16"/>
      <c r="L388" s="17"/>
      <c r="M388" s="18"/>
      <c r="N388" s="18"/>
      <c r="O388" s="20"/>
      <c r="P388" s="21"/>
      <c r="Q388" s="21"/>
      <c r="R388" s="22"/>
      <c r="S388" s="21"/>
      <c r="T388" s="21"/>
      <c r="U388" s="22"/>
      <c r="V388" s="23"/>
      <c r="W388" s="23"/>
      <c r="X388" s="24"/>
      <c r="Y388" s="25">
        <f t="shared" ref="Y388:Y403" si="27">ROUND(I388-U388-X388,2)</f>
        <v>0</v>
      </c>
      <c r="Z388" s="25">
        <f t="shared" ref="Z388:Z403" si="28">ROUND(L388+O388-R388,2)</f>
        <v>0</v>
      </c>
      <c r="AA388" s="26"/>
      <c r="AB388" s="26"/>
      <c r="AC388" s="26"/>
      <c r="AD388" s="26"/>
      <c r="AE388" s="27"/>
      <c r="AF388" s="26"/>
      <c r="AG388" s="26"/>
      <c r="AH388" s="26"/>
      <c r="AI388" s="26"/>
      <c r="AJ388" s="26"/>
      <c r="AK388" s="26"/>
    </row>
    <row r="389" spans="1:37" s="10" customFormat="1" ht="25" customHeight="1" x14ac:dyDescent="0.25">
      <c r="A389" s="11">
        <v>386</v>
      </c>
      <c r="B389" s="12" t="str">
        <f t="shared" si="26"/>
        <v>000-000</v>
      </c>
      <c r="C389" s="12"/>
      <c r="D389" s="12"/>
      <c r="E389" s="12"/>
      <c r="F389" s="12"/>
      <c r="G389" s="16"/>
      <c r="H389" s="16"/>
      <c r="I389" s="15"/>
      <c r="J389" s="16"/>
      <c r="K389" s="16"/>
      <c r="L389" s="17"/>
      <c r="M389" s="18"/>
      <c r="N389" s="18"/>
      <c r="O389" s="20"/>
      <c r="P389" s="21"/>
      <c r="Q389" s="21"/>
      <c r="R389" s="22"/>
      <c r="S389" s="21"/>
      <c r="T389" s="21"/>
      <c r="U389" s="22"/>
      <c r="V389" s="23"/>
      <c r="W389" s="23"/>
      <c r="X389" s="24"/>
      <c r="Y389" s="25">
        <f t="shared" si="27"/>
        <v>0</v>
      </c>
      <c r="Z389" s="25">
        <f t="shared" si="28"/>
        <v>0</v>
      </c>
      <c r="AA389" s="26"/>
      <c r="AB389" s="26"/>
      <c r="AC389" s="26"/>
      <c r="AD389" s="26"/>
      <c r="AE389" s="27"/>
      <c r="AF389" s="26"/>
      <c r="AG389" s="26"/>
      <c r="AH389" s="26"/>
      <c r="AI389" s="26"/>
      <c r="AJ389" s="26"/>
      <c r="AK389" s="26"/>
    </row>
    <row r="390" spans="1:37" s="10" customFormat="1" ht="25" customHeight="1" x14ac:dyDescent="0.25">
      <c r="A390" s="11">
        <v>387</v>
      </c>
      <c r="B390" s="12" t="str">
        <f t="shared" si="26"/>
        <v>000-000</v>
      </c>
      <c r="C390" s="12"/>
      <c r="D390" s="12"/>
      <c r="E390" s="12"/>
      <c r="F390" s="12"/>
      <c r="G390" s="16"/>
      <c r="H390" s="16"/>
      <c r="I390" s="15"/>
      <c r="J390" s="16"/>
      <c r="K390" s="16"/>
      <c r="L390" s="17"/>
      <c r="M390" s="18"/>
      <c r="N390" s="18"/>
      <c r="O390" s="20"/>
      <c r="P390" s="21"/>
      <c r="Q390" s="21"/>
      <c r="R390" s="22"/>
      <c r="S390" s="21"/>
      <c r="T390" s="21"/>
      <c r="U390" s="22"/>
      <c r="V390" s="23"/>
      <c r="W390" s="23"/>
      <c r="X390" s="24"/>
      <c r="Y390" s="25">
        <f t="shared" si="27"/>
        <v>0</v>
      </c>
      <c r="Z390" s="25">
        <f t="shared" si="28"/>
        <v>0</v>
      </c>
      <c r="AA390" s="26"/>
      <c r="AB390" s="26"/>
      <c r="AC390" s="26"/>
      <c r="AD390" s="26"/>
      <c r="AE390" s="27"/>
      <c r="AF390" s="26"/>
      <c r="AG390" s="26"/>
      <c r="AH390" s="26"/>
      <c r="AI390" s="26"/>
      <c r="AJ390" s="26"/>
      <c r="AK390" s="26"/>
    </row>
    <row r="391" spans="1:37" s="10" customFormat="1" ht="25" customHeight="1" x14ac:dyDescent="0.25">
      <c r="A391" s="11">
        <v>388</v>
      </c>
      <c r="B391" s="12" t="str">
        <f t="shared" si="26"/>
        <v>000-000</v>
      </c>
      <c r="C391" s="12"/>
      <c r="D391" s="12"/>
      <c r="E391" s="12"/>
      <c r="F391" s="12"/>
      <c r="G391" s="16"/>
      <c r="H391" s="16"/>
      <c r="I391" s="15"/>
      <c r="J391" s="16"/>
      <c r="K391" s="16"/>
      <c r="L391" s="17"/>
      <c r="M391" s="18"/>
      <c r="N391" s="18"/>
      <c r="O391" s="20"/>
      <c r="P391" s="21"/>
      <c r="Q391" s="21"/>
      <c r="R391" s="22"/>
      <c r="S391" s="21"/>
      <c r="T391" s="21"/>
      <c r="U391" s="22"/>
      <c r="V391" s="23"/>
      <c r="W391" s="23"/>
      <c r="X391" s="24"/>
      <c r="Y391" s="25">
        <f t="shared" si="27"/>
        <v>0</v>
      </c>
      <c r="Z391" s="25">
        <f t="shared" si="28"/>
        <v>0</v>
      </c>
      <c r="AA391" s="26"/>
      <c r="AB391" s="26"/>
      <c r="AC391" s="26"/>
      <c r="AD391" s="26"/>
      <c r="AE391" s="27"/>
      <c r="AF391" s="26"/>
      <c r="AG391" s="26"/>
      <c r="AH391" s="26"/>
      <c r="AI391" s="26"/>
      <c r="AJ391" s="26"/>
      <c r="AK391" s="26"/>
    </row>
    <row r="392" spans="1:37" s="10" customFormat="1" ht="25" customHeight="1" x14ac:dyDescent="0.25">
      <c r="A392" s="11">
        <v>389</v>
      </c>
      <c r="B392" s="12" t="str">
        <f t="shared" si="26"/>
        <v>000-000</v>
      </c>
      <c r="C392" s="12"/>
      <c r="D392" s="12"/>
      <c r="E392" s="12"/>
      <c r="F392" s="12"/>
      <c r="G392" s="16"/>
      <c r="H392" s="16"/>
      <c r="I392" s="15"/>
      <c r="J392" s="16"/>
      <c r="K392" s="16"/>
      <c r="L392" s="17"/>
      <c r="M392" s="18"/>
      <c r="N392" s="18"/>
      <c r="O392" s="20"/>
      <c r="P392" s="21"/>
      <c r="Q392" s="21"/>
      <c r="R392" s="22"/>
      <c r="S392" s="21"/>
      <c r="T392" s="21"/>
      <c r="U392" s="22"/>
      <c r="V392" s="23"/>
      <c r="W392" s="23"/>
      <c r="X392" s="24"/>
      <c r="Y392" s="25">
        <f t="shared" si="27"/>
        <v>0</v>
      </c>
      <c r="Z392" s="25">
        <f t="shared" si="28"/>
        <v>0</v>
      </c>
      <c r="AA392" s="26"/>
      <c r="AB392" s="26"/>
      <c r="AC392" s="26"/>
      <c r="AD392" s="26"/>
      <c r="AE392" s="27"/>
      <c r="AF392" s="26"/>
      <c r="AG392" s="26"/>
      <c r="AH392" s="26"/>
      <c r="AI392" s="26"/>
      <c r="AJ392" s="26"/>
      <c r="AK392" s="26"/>
    </row>
    <row r="393" spans="1:37" s="10" customFormat="1" ht="25" customHeight="1" x14ac:dyDescent="0.25">
      <c r="A393" s="11">
        <v>390</v>
      </c>
      <c r="B393" s="12" t="str">
        <f t="shared" si="26"/>
        <v>000-000</v>
      </c>
      <c r="C393" s="12"/>
      <c r="D393" s="12"/>
      <c r="E393" s="12"/>
      <c r="F393" s="12"/>
      <c r="G393" s="16"/>
      <c r="H393" s="16"/>
      <c r="I393" s="15"/>
      <c r="J393" s="16"/>
      <c r="K393" s="16"/>
      <c r="L393" s="17"/>
      <c r="M393" s="18"/>
      <c r="N393" s="19"/>
      <c r="O393" s="20"/>
      <c r="P393" s="21"/>
      <c r="Q393" s="21"/>
      <c r="R393" s="22"/>
      <c r="S393" s="21"/>
      <c r="T393" s="21"/>
      <c r="U393" s="22"/>
      <c r="V393" s="23"/>
      <c r="W393" s="23"/>
      <c r="X393" s="24"/>
      <c r="Y393" s="25">
        <f t="shared" si="27"/>
        <v>0</v>
      </c>
      <c r="Z393" s="25">
        <f t="shared" si="28"/>
        <v>0</v>
      </c>
      <c r="AA393" s="26"/>
      <c r="AB393" s="26"/>
      <c r="AC393" s="26"/>
      <c r="AD393" s="26"/>
      <c r="AE393" s="27"/>
      <c r="AF393" s="26"/>
      <c r="AG393" s="26"/>
      <c r="AH393" s="26"/>
      <c r="AI393" s="26"/>
      <c r="AJ393" s="26"/>
      <c r="AK393" s="26"/>
    </row>
    <row r="394" spans="1:37" s="10" customFormat="1" ht="25" customHeight="1" x14ac:dyDescent="0.25">
      <c r="A394" s="11">
        <v>391</v>
      </c>
      <c r="B394" s="12" t="str">
        <f t="shared" si="26"/>
        <v>000-000</v>
      </c>
      <c r="C394" s="12"/>
      <c r="D394" s="12"/>
      <c r="E394" s="12"/>
      <c r="F394" s="12"/>
      <c r="G394" s="16"/>
      <c r="H394" s="16"/>
      <c r="I394" s="15"/>
      <c r="J394" s="16"/>
      <c r="K394" s="16"/>
      <c r="L394" s="17"/>
      <c r="M394" s="18"/>
      <c r="N394" s="19"/>
      <c r="O394" s="20"/>
      <c r="P394" s="21"/>
      <c r="Q394" s="21"/>
      <c r="R394" s="22"/>
      <c r="S394" s="21"/>
      <c r="T394" s="21"/>
      <c r="U394" s="22"/>
      <c r="V394" s="23"/>
      <c r="W394" s="23"/>
      <c r="X394" s="24"/>
      <c r="Y394" s="25">
        <f t="shared" si="27"/>
        <v>0</v>
      </c>
      <c r="Z394" s="25">
        <f t="shared" si="28"/>
        <v>0</v>
      </c>
      <c r="AA394" s="26"/>
      <c r="AB394" s="26"/>
      <c r="AC394" s="26"/>
      <c r="AD394" s="26"/>
      <c r="AE394" s="27"/>
      <c r="AF394" s="26"/>
      <c r="AG394" s="26"/>
      <c r="AH394" s="26"/>
      <c r="AI394" s="26"/>
      <c r="AJ394" s="26"/>
      <c r="AK394" s="26"/>
    </row>
    <row r="395" spans="1:37" s="10" customFormat="1" ht="25" customHeight="1" x14ac:dyDescent="0.25">
      <c r="A395" s="11">
        <v>392</v>
      </c>
      <c r="B395" s="12" t="str">
        <f t="shared" si="26"/>
        <v>000-000</v>
      </c>
      <c r="C395" s="12"/>
      <c r="D395" s="12"/>
      <c r="E395" s="12"/>
      <c r="F395" s="12"/>
      <c r="G395" s="16"/>
      <c r="H395" s="16"/>
      <c r="I395" s="15"/>
      <c r="J395" s="16"/>
      <c r="K395" s="16"/>
      <c r="L395" s="17"/>
      <c r="M395" s="18"/>
      <c r="N395" s="18"/>
      <c r="O395" s="20"/>
      <c r="P395" s="21"/>
      <c r="Q395" s="21"/>
      <c r="R395" s="22"/>
      <c r="S395" s="21"/>
      <c r="T395" s="21"/>
      <c r="U395" s="22"/>
      <c r="V395" s="23"/>
      <c r="W395" s="23"/>
      <c r="X395" s="24"/>
      <c r="Y395" s="25">
        <f t="shared" si="27"/>
        <v>0</v>
      </c>
      <c r="Z395" s="25">
        <f t="shared" si="28"/>
        <v>0</v>
      </c>
      <c r="AA395" s="26"/>
      <c r="AB395" s="26"/>
      <c r="AC395" s="26"/>
      <c r="AD395" s="26"/>
      <c r="AE395" s="27"/>
      <c r="AF395" s="26"/>
      <c r="AG395" s="26"/>
      <c r="AH395" s="26"/>
      <c r="AI395" s="26"/>
      <c r="AJ395" s="26"/>
      <c r="AK395" s="26"/>
    </row>
    <row r="396" spans="1:37" s="10" customFormat="1" ht="25" customHeight="1" x14ac:dyDescent="0.25">
      <c r="A396" s="11">
        <v>393</v>
      </c>
      <c r="B396" s="12" t="str">
        <f t="shared" si="26"/>
        <v>000-000</v>
      </c>
      <c r="C396" s="12"/>
      <c r="D396" s="12"/>
      <c r="E396" s="12"/>
      <c r="F396" s="12"/>
      <c r="G396" s="16"/>
      <c r="H396" s="16"/>
      <c r="I396" s="15"/>
      <c r="J396" s="16"/>
      <c r="K396" s="16"/>
      <c r="L396" s="17"/>
      <c r="M396" s="18"/>
      <c r="N396" s="18"/>
      <c r="O396" s="20"/>
      <c r="P396" s="21"/>
      <c r="Q396" s="21"/>
      <c r="R396" s="22"/>
      <c r="S396" s="21"/>
      <c r="T396" s="21"/>
      <c r="U396" s="22"/>
      <c r="V396" s="23"/>
      <c r="W396" s="23"/>
      <c r="X396" s="24"/>
      <c r="Y396" s="25">
        <f t="shared" si="27"/>
        <v>0</v>
      </c>
      <c r="Z396" s="25">
        <f t="shared" si="28"/>
        <v>0</v>
      </c>
      <c r="AA396" s="26"/>
      <c r="AB396" s="26"/>
      <c r="AC396" s="26"/>
      <c r="AD396" s="26"/>
      <c r="AE396" s="27"/>
      <c r="AF396" s="26"/>
      <c r="AG396" s="26"/>
      <c r="AH396" s="26"/>
      <c r="AI396" s="26"/>
      <c r="AJ396" s="26"/>
      <c r="AK396" s="26"/>
    </row>
    <row r="397" spans="1:37" s="10" customFormat="1" ht="25" customHeight="1" x14ac:dyDescent="0.25">
      <c r="A397" s="11">
        <v>394</v>
      </c>
      <c r="B397" s="12" t="str">
        <f t="shared" si="26"/>
        <v>000-000</v>
      </c>
      <c r="C397" s="12"/>
      <c r="D397" s="12"/>
      <c r="E397" s="12"/>
      <c r="F397" s="12"/>
      <c r="G397" s="16"/>
      <c r="H397" s="16"/>
      <c r="I397" s="15"/>
      <c r="J397" s="16"/>
      <c r="K397" s="16"/>
      <c r="L397" s="17"/>
      <c r="M397" s="18"/>
      <c r="N397" s="18"/>
      <c r="O397" s="20"/>
      <c r="P397" s="21"/>
      <c r="Q397" s="21"/>
      <c r="R397" s="22"/>
      <c r="S397" s="21"/>
      <c r="T397" s="21"/>
      <c r="U397" s="22"/>
      <c r="V397" s="23"/>
      <c r="W397" s="23"/>
      <c r="X397" s="24"/>
      <c r="Y397" s="25">
        <f t="shared" si="27"/>
        <v>0</v>
      </c>
      <c r="Z397" s="25">
        <f t="shared" si="28"/>
        <v>0</v>
      </c>
      <c r="AA397" s="26"/>
      <c r="AB397" s="26"/>
      <c r="AC397" s="26"/>
      <c r="AD397" s="26"/>
      <c r="AE397" s="27"/>
      <c r="AF397" s="26"/>
      <c r="AG397" s="26"/>
      <c r="AH397" s="26"/>
      <c r="AI397" s="26"/>
      <c r="AJ397" s="26"/>
      <c r="AK397" s="26"/>
    </row>
    <row r="398" spans="1:37" s="10" customFormat="1" ht="25" customHeight="1" x14ac:dyDescent="0.25">
      <c r="A398" s="11">
        <v>395</v>
      </c>
      <c r="B398" s="12" t="str">
        <f t="shared" si="26"/>
        <v>000-000</v>
      </c>
      <c r="C398" s="12"/>
      <c r="D398" s="12"/>
      <c r="E398" s="12"/>
      <c r="F398" s="12"/>
      <c r="G398" s="16"/>
      <c r="H398" s="16"/>
      <c r="I398" s="15"/>
      <c r="J398" s="16"/>
      <c r="K398" s="16"/>
      <c r="L398" s="17"/>
      <c r="M398" s="18"/>
      <c r="N398" s="18"/>
      <c r="O398" s="20"/>
      <c r="P398" s="21"/>
      <c r="Q398" s="21"/>
      <c r="R398" s="22"/>
      <c r="S398" s="21"/>
      <c r="T398" s="21"/>
      <c r="U398" s="22"/>
      <c r="V398" s="23"/>
      <c r="W398" s="23"/>
      <c r="X398" s="24"/>
      <c r="Y398" s="25">
        <f t="shared" si="27"/>
        <v>0</v>
      </c>
      <c r="Z398" s="25">
        <f t="shared" si="28"/>
        <v>0</v>
      </c>
      <c r="AA398" s="26"/>
      <c r="AB398" s="26"/>
      <c r="AC398" s="26"/>
      <c r="AD398" s="26"/>
      <c r="AE398" s="27"/>
      <c r="AF398" s="26"/>
      <c r="AG398" s="26"/>
      <c r="AH398" s="26"/>
      <c r="AI398" s="26"/>
      <c r="AJ398" s="26"/>
      <c r="AK398" s="26"/>
    </row>
    <row r="399" spans="1:37" s="10" customFormat="1" ht="25" customHeight="1" x14ac:dyDescent="0.25">
      <c r="A399" s="11">
        <v>396</v>
      </c>
      <c r="B399" s="12" t="str">
        <f t="shared" si="26"/>
        <v>000-000</v>
      </c>
      <c r="C399" s="12"/>
      <c r="D399" s="12"/>
      <c r="E399" s="12"/>
      <c r="F399" s="12"/>
      <c r="G399" s="16"/>
      <c r="H399" s="16"/>
      <c r="I399" s="15"/>
      <c r="J399" s="16"/>
      <c r="K399" s="16"/>
      <c r="L399" s="17"/>
      <c r="M399" s="18"/>
      <c r="N399" s="18"/>
      <c r="O399" s="20"/>
      <c r="P399" s="21"/>
      <c r="Q399" s="21"/>
      <c r="R399" s="22"/>
      <c r="S399" s="21"/>
      <c r="T399" s="21"/>
      <c r="U399" s="22"/>
      <c r="V399" s="23"/>
      <c r="W399" s="23"/>
      <c r="X399" s="24"/>
      <c r="Y399" s="25">
        <f t="shared" si="27"/>
        <v>0</v>
      </c>
      <c r="Z399" s="25">
        <f t="shared" si="28"/>
        <v>0</v>
      </c>
      <c r="AA399" s="26"/>
      <c r="AB399" s="26"/>
      <c r="AC399" s="26"/>
      <c r="AD399" s="26"/>
      <c r="AE399" s="27"/>
      <c r="AF399" s="26"/>
      <c r="AG399" s="26"/>
      <c r="AH399" s="26"/>
      <c r="AI399" s="26"/>
      <c r="AJ399" s="26"/>
      <c r="AK399" s="26"/>
    </row>
    <row r="400" spans="1:37" s="10" customFormat="1" ht="25" customHeight="1" x14ac:dyDescent="0.25">
      <c r="A400" s="11">
        <v>397</v>
      </c>
      <c r="B400" s="12" t="str">
        <f t="shared" si="26"/>
        <v>000-000</v>
      </c>
      <c r="C400" s="12"/>
      <c r="D400" s="12"/>
      <c r="E400" s="12"/>
      <c r="F400" s="12"/>
      <c r="G400" s="16"/>
      <c r="H400" s="16"/>
      <c r="I400" s="15"/>
      <c r="J400" s="16"/>
      <c r="K400" s="16"/>
      <c r="L400" s="17"/>
      <c r="M400" s="18"/>
      <c r="N400" s="18"/>
      <c r="O400" s="20"/>
      <c r="P400" s="21"/>
      <c r="Q400" s="21"/>
      <c r="R400" s="22"/>
      <c r="S400" s="21"/>
      <c r="T400" s="21"/>
      <c r="U400" s="22"/>
      <c r="V400" s="23"/>
      <c r="W400" s="23"/>
      <c r="X400" s="24"/>
      <c r="Y400" s="25">
        <f t="shared" si="27"/>
        <v>0</v>
      </c>
      <c r="Z400" s="25">
        <f t="shared" si="28"/>
        <v>0</v>
      </c>
      <c r="AA400" s="26"/>
      <c r="AB400" s="26"/>
      <c r="AC400" s="26"/>
      <c r="AD400" s="26"/>
      <c r="AE400" s="27"/>
      <c r="AF400" s="26"/>
      <c r="AG400" s="26"/>
      <c r="AH400" s="26"/>
      <c r="AI400" s="26"/>
      <c r="AJ400" s="26"/>
      <c r="AK400" s="26"/>
    </row>
    <row r="401" spans="1:37" s="10" customFormat="1" ht="25" customHeight="1" x14ac:dyDescent="0.25">
      <c r="A401" s="11">
        <v>398</v>
      </c>
      <c r="B401" s="12" t="str">
        <f t="shared" si="26"/>
        <v>000-000</v>
      </c>
      <c r="C401" s="12"/>
      <c r="D401" s="12"/>
      <c r="E401" s="12"/>
      <c r="F401" s="12"/>
      <c r="G401" s="16"/>
      <c r="H401" s="16"/>
      <c r="I401" s="15"/>
      <c r="J401" s="16"/>
      <c r="K401" s="16"/>
      <c r="L401" s="17"/>
      <c r="M401" s="18"/>
      <c r="N401" s="18"/>
      <c r="O401" s="20"/>
      <c r="P401" s="21"/>
      <c r="Q401" s="21"/>
      <c r="R401" s="22"/>
      <c r="S401" s="21"/>
      <c r="T401" s="21"/>
      <c r="U401" s="22"/>
      <c r="V401" s="23"/>
      <c r="W401" s="23"/>
      <c r="X401" s="24"/>
      <c r="Y401" s="25">
        <f t="shared" si="27"/>
        <v>0</v>
      </c>
      <c r="Z401" s="25">
        <f t="shared" si="28"/>
        <v>0</v>
      </c>
      <c r="AA401" s="26"/>
      <c r="AB401" s="26"/>
      <c r="AC401" s="26"/>
      <c r="AD401" s="26"/>
      <c r="AE401" s="27"/>
      <c r="AF401" s="26"/>
      <c r="AG401" s="26"/>
      <c r="AH401" s="26"/>
      <c r="AI401" s="26"/>
      <c r="AJ401" s="26"/>
      <c r="AK401" s="26"/>
    </row>
    <row r="402" spans="1:37" s="10" customFormat="1" ht="25" customHeight="1" x14ac:dyDescent="0.25">
      <c r="A402" s="11">
        <v>399</v>
      </c>
      <c r="B402" s="12" t="str">
        <f t="shared" si="26"/>
        <v>000-000</v>
      </c>
      <c r="C402" s="12"/>
      <c r="D402" s="12"/>
      <c r="E402" s="12"/>
      <c r="F402" s="12"/>
      <c r="G402" s="16"/>
      <c r="H402" s="16"/>
      <c r="I402" s="15"/>
      <c r="J402" s="16"/>
      <c r="K402" s="16"/>
      <c r="L402" s="17"/>
      <c r="M402" s="18"/>
      <c r="N402" s="18"/>
      <c r="O402" s="20"/>
      <c r="P402" s="21"/>
      <c r="Q402" s="21"/>
      <c r="R402" s="22"/>
      <c r="S402" s="21"/>
      <c r="T402" s="21"/>
      <c r="U402" s="22"/>
      <c r="V402" s="23"/>
      <c r="W402" s="23"/>
      <c r="X402" s="24"/>
      <c r="Y402" s="25">
        <f t="shared" si="27"/>
        <v>0</v>
      </c>
      <c r="Z402" s="25">
        <f t="shared" si="28"/>
        <v>0</v>
      </c>
      <c r="AA402" s="26"/>
      <c r="AB402" s="26"/>
      <c r="AC402" s="26"/>
      <c r="AD402" s="26"/>
      <c r="AE402" s="27"/>
      <c r="AF402" s="26"/>
      <c r="AG402" s="26"/>
      <c r="AH402" s="26"/>
      <c r="AI402" s="26"/>
      <c r="AJ402" s="26"/>
      <c r="AK402" s="26"/>
    </row>
    <row r="403" spans="1:37" s="10" customFormat="1" ht="25" customHeight="1" x14ac:dyDescent="0.25">
      <c r="A403" s="11">
        <v>400</v>
      </c>
      <c r="B403" s="12" t="str">
        <f t="shared" si="26"/>
        <v>000-000</v>
      </c>
      <c r="C403" s="12"/>
      <c r="D403" s="12"/>
      <c r="E403" s="12"/>
      <c r="F403" s="12"/>
      <c r="G403" s="16"/>
      <c r="H403" s="16"/>
      <c r="I403" s="15"/>
      <c r="J403" s="16"/>
      <c r="K403" s="16"/>
      <c r="L403" s="17"/>
      <c r="M403" s="18"/>
      <c r="N403" s="18"/>
      <c r="O403" s="20"/>
      <c r="P403" s="21"/>
      <c r="Q403" s="21"/>
      <c r="R403" s="22"/>
      <c r="S403" s="21"/>
      <c r="T403" s="21"/>
      <c r="U403" s="22"/>
      <c r="V403" s="23"/>
      <c r="W403" s="23"/>
      <c r="X403" s="24"/>
      <c r="Y403" s="25">
        <f t="shared" si="27"/>
        <v>0</v>
      </c>
      <c r="Z403" s="25">
        <f t="shared" si="28"/>
        <v>0</v>
      </c>
      <c r="AA403" s="26"/>
      <c r="AB403" s="26"/>
      <c r="AC403" s="26"/>
      <c r="AD403" s="26"/>
      <c r="AE403" s="27"/>
      <c r="AF403" s="26"/>
      <c r="AG403" s="26"/>
      <c r="AH403" s="26"/>
      <c r="AI403" s="26"/>
      <c r="AJ403" s="26"/>
      <c r="AK403" s="26"/>
    </row>
    <row r="404" spans="1:37" ht="16.5" customHeight="1" x14ac:dyDescent="0.25">
      <c r="B404" s="1" t="s">
        <v>70</v>
      </c>
      <c r="C404" s="1"/>
      <c r="D404" s="29"/>
    </row>
    <row r="405" spans="1:37" ht="15.75" customHeight="1" x14ac:dyDescent="0.25">
      <c r="B405" s="2" t="s">
        <v>136</v>
      </c>
    </row>
    <row r="406" spans="1:37" ht="13" x14ac:dyDescent="0.25">
      <c r="B406" s="30" t="s">
        <v>137</v>
      </c>
      <c r="C406" s="30"/>
    </row>
    <row r="407" spans="1:37" ht="13" x14ac:dyDescent="0.25">
      <c r="B407" s="30" t="s">
        <v>138</v>
      </c>
      <c r="C407" s="30"/>
    </row>
    <row r="408" spans="1:37" ht="13" x14ac:dyDescent="0.25">
      <c r="B408" s="2" t="s">
        <v>139</v>
      </c>
    </row>
    <row r="409" spans="1:37" ht="13" x14ac:dyDescent="0.25">
      <c r="B409" s="30" t="s">
        <v>140</v>
      </c>
      <c r="C409" s="30"/>
    </row>
    <row r="410" spans="1:37" ht="13" x14ac:dyDescent="0.25">
      <c r="B410" s="2" t="s">
        <v>141</v>
      </c>
    </row>
  </sheetData>
  <sheetProtection insertColumns="0"/>
  <phoneticPr fontId="23" type="noConversion"/>
  <dataValidations count="2">
    <dataValidation type="list" allowBlank="1" showInputMessage="1" showErrorMessage="1" sqref="D174:D403 F4:F403 D4:D172" xr:uid="{00000000-0002-0000-0500-000000000000}">
      <formula1>INDIRECT("_"&amp;C4)</formula1>
    </dataValidation>
    <dataValidation type="list" allowBlank="1" showInputMessage="1" showErrorMessage="1" sqref="E173" xr:uid="{00000000-0002-0000-0500-000001000000}">
      <formula1>INDIRECT("_"&amp;C173)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4" max="1048575" man="1"/>
  </colBreak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500-000002000000}">
          <x14:formula1>
            <xm:f>'C:\Users\chizh\Desktop\ffcell\轻工关联\[【小周】02-关联交易等事项统计表.xlsx]Sheet2'!#REF!</xm:f>
          </x14:formula1>
          <xm:sqref>C43:C55 E43:E55</xm:sqref>
        </x14:dataValidation>
        <x14:dataValidation type="list" allowBlank="1" showInputMessage="1" showErrorMessage="1" xr:uid="{00000000-0002-0000-0500-000003000000}">
          <x14:formula1>
            <xm:f>'C:\Users\chizh\Desktop\关联交易表\[02-关联交易等事项统计表-轻出公司.xlsx]Sheet2'!#REF!</xm:f>
          </x14:formula1>
          <xm:sqref>C4:C403 E4:E172 E174:E403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3"/>
  <dimension ref="A1:AK410"/>
  <sheetViews>
    <sheetView view="pageBreakPreview" zoomScale="80" zoomScaleNormal="100" zoomScaleSheetLayoutView="80" workbookViewId="0">
      <pane xSplit="2" ySplit="3" topLeftCell="C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2.75" customHeight="1" outlineLevelCol="1" x14ac:dyDescent="0.25"/>
  <cols>
    <col min="1" max="1" width="6.6328125" style="2" customWidth="1"/>
    <col min="2" max="3" width="26.36328125" style="2" customWidth="1"/>
    <col min="4" max="4" width="48.36328125" style="2" customWidth="1"/>
    <col min="5" max="5" width="15.6328125" style="2" customWidth="1"/>
    <col min="6" max="6" width="39.1796875" style="2" customWidth="1"/>
    <col min="7" max="7" width="14.1796875" style="2" customWidth="1"/>
    <col min="8" max="8" width="13" style="31" customWidth="1"/>
    <col min="9" max="9" width="17" style="32" customWidth="1"/>
    <col min="10" max="10" width="18" style="2" customWidth="1"/>
    <col min="11" max="11" width="13" style="31" customWidth="1"/>
    <col min="12" max="12" width="17" style="32" customWidth="1"/>
    <col min="13" max="13" width="18" style="2" customWidth="1"/>
    <col min="14" max="14" width="13" style="2" customWidth="1"/>
    <col min="15" max="15" width="18" style="2" customWidth="1"/>
    <col min="16" max="16" width="15.08984375" style="2" customWidth="1" outlineLevel="1"/>
    <col min="17" max="18" width="13" style="2" customWidth="1" outlineLevel="1"/>
    <col min="19" max="19" width="15.6328125" style="2" customWidth="1" outlineLevel="1"/>
    <col min="20" max="21" width="13" style="2" customWidth="1" outlineLevel="1"/>
    <col min="22" max="22" width="18" style="2" customWidth="1" outlineLevel="1"/>
    <col min="23" max="23" width="13" style="2" customWidth="1" outlineLevel="1"/>
    <col min="24" max="26" width="18" style="2" customWidth="1" outlineLevel="1"/>
    <col min="27" max="28" width="10.81640625" style="2" customWidth="1" outlineLevel="1"/>
    <col min="29" max="29" width="14.1796875" style="2" customWidth="1" outlineLevel="1"/>
    <col min="30" max="30" width="13" style="33" customWidth="1" outlineLevel="1"/>
    <col min="31" max="31" width="13" style="34" customWidth="1" outlineLevel="1"/>
    <col min="32" max="32" width="15.6328125" style="33" customWidth="1" outlineLevel="1"/>
    <col min="33" max="33" width="10.81640625" style="33" customWidth="1" outlineLevel="1"/>
    <col min="34" max="34" width="14.36328125" style="33" customWidth="1" outlineLevel="1"/>
    <col min="35" max="35" width="13" style="33" customWidth="1" outlineLevel="1"/>
    <col min="36" max="36" width="10.81640625" style="33" customWidth="1" outlineLevel="1"/>
    <col min="37" max="37" width="13" style="33" customWidth="1" outlineLevel="1"/>
    <col min="38" max="16384" width="10.1796875" style="33"/>
  </cols>
  <sheetData>
    <row r="1" spans="1:37" s="3" customFormat="1" ht="14.1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 t="s">
        <v>8</v>
      </c>
      <c r="G1" s="154" t="s">
        <v>9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7" t="s">
        <v>10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8" t="s">
        <v>11</v>
      </c>
      <c r="Z1" s="158" t="s">
        <v>11</v>
      </c>
      <c r="AA1" s="158" t="s">
        <v>11</v>
      </c>
      <c r="AB1" s="158" t="s">
        <v>11</v>
      </c>
      <c r="AC1" s="159" t="s">
        <v>12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</row>
    <row r="2" spans="1:37" s="3" customFormat="1" ht="14.1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 t="s">
        <v>8</v>
      </c>
      <c r="G2" s="154" t="s">
        <v>13</v>
      </c>
      <c r="H2" s="154" t="s">
        <v>13</v>
      </c>
      <c r="I2" s="154" t="s">
        <v>13</v>
      </c>
      <c r="J2" s="168" t="s">
        <v>14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57" t="s">
        <v>13</v>
      </c>
      <c r="Q2" s="157" t="s">
        <v>13</v>
      </c>
      <c r="R2" s="157" t="s">
        <v>13</v>
      </c>
      <c r="S2" s="169" t="s">
        <v>14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59" t="s">
        <v>15</v>
      </c>
      <c r="Z2" s="159" t="s">
        <v>16</v>
      </c>
      <c r="AA2" s="166" t="s">
        <v>17</v>
      </c>
      <c r="AB2" s="166" t="s">
        <v>18</v>
      </c>
      <c r="AC2" s="159" t="s">
        <v>13</v>
      </c>
      <c r="AD2" s="159" t="s">
        <v>13</v>
      </c>
      <c r="AE2" s="159" t="s">
        <v>13</v>
      </c>
      <c r="AF2" s="160" t="s">
        <v>14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</row>
    <row r="3" spans="1:37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 t="s">
        <v>8</v>
      </c>
      <c r="G3" s="4" t="s">
        <v>19</v>
      </c>
      <c r="H3" s="4" t="s">
        <v>20</v>
      </c>
      <c r="I3" s="7" t="s">
        <v>143</v>
      </c>
      <c r="J3" s="4" t="s">
        <v>22</v>
      </c>
      <c r="K3" s="4" t="s">
        <v>20</v>
      </c>
      <c r="L3" s="7" t="s">
        <v>23</v>
      </c>
      <c r="M3" s="4" t="s">
        <v>24</v>
      </c>
      <c r="N3" s="4" t="s">
        <v>20</v>
      </c>
      <c r="O3" s="4" t="s">
        <v>25</v>
      </c>
      <c r="P3" s="5" t="s">
        <v>19</v>
      </c>
      <c r="Q3" s="5" t="s">
        <v>20</v>
      </c>
      <c r="R3" s="8" t="s">
        <v>143</v>
      </c>
      <c r="S3" s="5" t="s">
        <v>22</v>
      </c>
      <c r="T3" s="5" t="s">
        <v>20</v>
      </c>
      <c r="U3" s="8" t="s">
        <v>23</v>
      </c>
      <c r="V3" s="5" t="s">
        <v>24</v>
      </c>
      <c r="W3" s="5" t="s">
        <v>20</v>
      </c>
      <c r="X3" s="5" t="s">
        <v>25</v>
      </c>
      <c r="Y3" s="159" t="s">
        <v>15</v>
      </c>
      <c r="Z3" s="159" t="s">
        <v>16</v>
      </c>
      <c r="AA3" s="166" t="s">
        <v>17</v>
      </c>
      <c r="AB3" s="166" t="s">
        <v>18</v>
      </c>
      <c r="AC3" s="5" t="s">
        <v>19</v>
      </c>
      <c r="AD3" s="5" t="s">
        <v>20</v>
      </c>
      <c r="AE3" s="9" t="s">
        <v>26</v>
      </c>
      <c r="AF3" s="5" t="s">
        <v>22</v>
      </c>
      <c r="AG3" s="5" t="s">
        <v>20</v>
      </c>
      <c r="AH3" s="8" t="s">
        <v>23</v>
      </c>
      <c r="AI3" s="5" t="s">
        <v>24</v>
      </c>
      <c r="AJ3" s="5" t="s">
        <v>20</v>
      </c>
      <c r="AK3" s="5" t="s">
        <v>25</v>
      </c>
    </row>
    <row r="4" spans="1:37" s="10" customFormat="1" ht="25" customHeight="1" x14ac:dyDescent="0.25">
      <c r="A4" s="11">
        <v>1</v>
      </c>
      <c r="B4" s="12" t="str">
        <f t="shared" ref="B4:B35" si="0">TEXT(C4,"000")&amp;"-"&amp;TEXT(E4,"000")</f>
        <v>2级-2级</v>
      </c>
      <c r="C4" s="12" t="s">
        <v>29</v>
      </c>
      <c r="D4" s="12" t="s">
        <v>125</v>
      </c>
      <c r="E4" s="12" t="s">
        <v>29</v>
      </c>
      <c r="F4" s="12" t="s">
        <v>47</v>
      </c>
      <c r="G4" s="16"/>
      <c r="H4" s="16"/>
      <c r="I4" s="15"/>
      <c r="J4" s="39" t="s">
        <v>68</v>
      </c>
      <c r="K4" s="16"/>
      <c r="L4" s="17">
        <v>1575718.28</v>
      </c>
      <c r="M4" s="18"/>
      <c r="N4" s="19"/>
      <c r="O4" s="20"/>
      <c r="P4" s="21"/>
      <c r="Q4" s="21"/>
      <c r="R4" s="22"/>
      <c r="S4" s="40"/>
      <c r="T4" s="21"/>
      <c r="U4" s="22"/>
      <c r="V4" s="23"/>
      <c r="W4" s="23"/>
      <c r="X4" s="24"/>
      <c r="Y4" s="25">
        <f t="shared" ref="Y4:Y67" si="1">ROUND(I4-U4-X4,2)</f>
        <v>0</v>
      </c>
      <c r="Z4" s="25">
        <f t="shared" ref="Z4:Z67" si="2">ROUND(L4+O4-R4,2)</f>
        <v>1575718.28</v>
      </c>
      <c r="AA4" s="26"/>
      <c r="AB4" s="26"/>
      <c r="AC4" s="26"/>
      <c r="AD4" s="26"/>
      <c r="AE4" s="27"/>
      <c r="AF4" s="26"/>
      <c r="AG4" s="26"/>
      <c r="AH4" s="26"/>
      <c r="AI4" s="26"/>
      <c r="AJ4" s="26"/>
      <c r="AK4" s="26"/>
    </row>
    <row r="5" spans="1:37" s="10" customFormat="1" ht="25" customHeight="1" x14ac:dyDescent="0.25">
      <c r="A5" s="11">
        <v>2</v>
      </c>
      <c r="B5" s="12" t="str">
        <f t="shared" si="0"/>
        <v>2级-2级</v>
      </c>
      <c r="C5" s="12" t="s">
        <v>29</v>
      </c>
      <c r="D5" s="12" t="s">
        <v>125</v>
      </c>
      <c r="E5" s="12" t="s">
        <v>29</v>
      </c>
      <c r="F5" s="12" t="s">
        <v>44</v>
      </c>
      <c r="G5" s="14" t="s">
        <v>144</v>
      </c>
      <c r="H5" s="14" t="s">
        <v>145</v>
      </c>
      <c r="I5" s="15">
        <v>283407.08</v>
      </c>
      <c r="J5" s="16"/>
      <c r="K5" s="16"/>
      <c r="L5" s="17"/>
      <c r="M5" s="18"/>
      <c r="N5" s="19"/>
      <c r="O5" s="20"/>
      <c r="P5" s="21"/>
      <c r="Q5" s="21"/>
      <c r="R5" s="22"/>
      <c r="S5" s="21"/>
      <c r="T5" s="21"/>
      <c r="U5" s="22"/>
      <c r="V5" s="23"/>
      <c r="W5" s="23"/>
      <c r="X5" s="24"/>
      <c r="Y5" s="25">
        <f t="shared" si="1"/>
        <v>283407.08</v>
      </c>
      <c r="Z5" s="25">
        <f t="shared" si="2"/>
        <v>0</v>
      </c>
      <c r="AA5" s="26"/>
      <c r="AB5" s="26"/>
      <c r="AC5" s="26"/>
      <c r="AD5" s="26"/>
      <c r="AE5" s="27"/>
      <c r="AF5" s="26"/>
      <c r="AG5" s="26"/>
      <c r="AH5" s="26"/>
      <c r="AI5" s="26"/>
      <c r="AJ5" s="26"/>
      <c r="AK5" s="26"/>
    </row>
    <row r="6" spans="1:37" s="10" customFormat="1" ht="25" customHeight="1" x14ac:dyDescent="0.25">
      <c r="A6" s="11">
        <v>3</v>
      </c>
      <c r="B6" s="12" t="str">
        <f t="shared" si="0"/>
        <v>2级-3级</v>
      </c>
      <c r="C6" s="12" t="s">
        <v>29</v>
      </c>
      <c r="D6" s="12" t="s">
        <v>125</v>
      </c>
      <c r="E6" s="12" t="s">
        <v>33</v>
      </c>
      <c r="F6" s="12" t="s">
        <v>127</v>
      </c>
      <c r="G6" s="16"/>
      <c r="H6" s="16"/>
      <c r="I6" s="15"/>
      <c r="J6" s="14" t="s">
        <v>108</v>
      </c>
      <c r="K6" s="16"/>
      <c r="L6" s="17">
        <v>274115.03999999998</v>
      </c>
      <c r="M6" s="18"/>
      <c r="N6" s="19"/>
      <c r="O6" s="20"/>
      <c r="P6" s="40"/>
      <c r="Q6" s="21"/>
      <c r="R6" s="22"/>
      <c r="S6" s="21"/>
      <c r="T6" s="21"/>
      <c r="U6" s="22"/>
      <c r="V6" s="23"/>
      <c r="W6" s="23"/>
      <c r="X6" s="24"/>
      <c r="Y6" s="25">
        <f t="shared" si="1"/>
        <v>0</v>
      </c>
      <c r="Z6" s="25">
        <f t="shared" si="2"/>
        <v>274115.03999999998</v>
      </c>
      <c r="AA6" s="26"/>
      <c r="AB6" s="26"/>
      <c r="AC6" s="26"/>
      <c r="AD6" s="26"/>
      <c r="AE6" s="27"/>
      <c r="AF6" s="26"/>
      <c r="AG6" s="26"/>
      <c r="AH6" s="26"/>
      <c r="AI6" s="26"/>
      <c r="AJ6" s="26"/>
      <c r="AK6" s="26"/>
    </row>
    <row r="7" spans="1:37" s="10" customFormat="1" ht="25" customHeight="1" x14ac:dyDescent="0.25">
      <c r="A7" s="11">
        <v>4</v>
      </c>
      <c r="B7" s="12" t="str">
        <f t="shared" si="0"/>
        <v>2级-3级</v>
      </c>
      <c r="C7" s="12" t="s">
        <v>29</v>
      </c>
      <c r="D7" s="12" t="s">
        <v>125</v>
      </c>
      <c r="E7" s="12" t="s">
        <v>33</v>
      </c>
      <c r="F7" s="12" t="s">
        <v>146</v>
      </c>
      <c r="G7" s="16"/>
      <c r="H7" s="16"/>
      <c r="I7" s="15"/>
      <c r="J7" s="14" t="s">
        <v>68</v>
      </c>
      <c r="K7" s="16"/>
      <c r="L7" s="17">
        <v>530.97</v>
      </c>
      <c r="M7" s="18"/>
      <c r="N7" s="19"/>
      <c r="O7" s="20"/>
      <c r="P7" s="21"/>
      <c r="Q7" s="21"/>
      <c r="R7" s="22"/>
      <c r="S7" s="21"/>
      <c r="T7" s="21"/>
      <c r="U7" s="22"/>
      <c r="V7" s="23"/>
      <c r="W7" s="23"/>
      <c r="X7" s="24"/>
      <c r="Y7" s="25">
        <f t="shared" si="1"/>
        <v>0</v>
      </c>
      <c r="Z7" s="25">
        <f t="shared" si="2"/>
        <v>530.97</v>
      </c>
      <c r="AA7" s="26"/>
      <c r="AB7" s="26"/>
      <c r="AC7" s="26"/>
      <c r="AD7" s="26"/>
      <c r="AE7" s="27"/>
      <c r="AF7" s="26"/>
      <c r="AG7" s="26"/>
      <c r="AH7" s="26"/>
      <c r="AI7" s="26"/>
      <c r="AJ7" s="26"/>
      <c r="AK7" s="26"/>
    </row>
    <row r="8" spans="1:37" s="10" customFormat="1" ht="25" customHeight="1" x14ac:dyDescent="0.25">
      <c r="A8" s="11">
        <v>5</v>
      </c>
      <c r="B8" s="12" t="str">
        <f t="shared" si="0"/>
        <v>2级-2级</v>
      </c>
      <c r="C8" s="12" t="s">
        <v>29</v>
      </c>
      <c r="D8" s="12" t="s">
        <v>125</v>
      </c>
      <c r="E8" s="12" t="s">
        <v>29</v>
      </c>
      <c r="F8" s="12" t="s">
        <v>47</v>
      </c>
      <c r="G8" s="16"/>
      <c r="H8" s="16"/>
      <c r="I8" s="15"/>
      <c r="J8" s="14" t="s">
        <v>68</v>
      </c>
      <c r="K8" s="16"/>
      <c r="L8" s="17">
        <v>3000</v>
      </c>
      <c r="M8" s="18"/>
      <c r="N8" s="18"/>
      <c r="O8" s="20"/>
      <c r="P8" s="21"/>
      <c r="Q8" s="21"/>
      <c r="R8" s="22"/>
      <c r="S8" s="21"/>
      <c r="T8" s="21"/>
      <c r="U8" s="22"/>
      <c r="V8" s="23"/>
      <c r="W8" s="23"/>
      <c r="X8" s="24"/>
      <c r="Y8" s="25">
        <f t="shared" si="1"/>
        <v>0</v>
      </c>
      <c r="Z8" s="25">
        <f t="shared" si="2"/>
        <v>3000</v>
      </c>
      <c r="AA8" s="26"/>
      <c r="AB8" s="26"/>
      <c r="AC8" s="26"/>
      <c r="AD8" s="26"/>
      <c r="AE8" s="27"/>
      <c r="AF8" s="26"/>
      <c r="AG8" s="26"/>
      <c r="AH8" s="26"/>
      <c r="AI8" s="26"/>
      <c r="AJ8" s="26"/>
      <c r="AK8" s="26"/>
    </row>
    <row r="9" spans="1:37" s="10" customFormat="1" ht="25" customHeight="1" x14ac:dyDescent="0.25">
      <c r="A9" s="11">
        <v>6</v>
      </c>
      <c r="B9" s="12" t="str">
        <f t="shared" si="0"/>
        <v>2级-3级</v>
      </c>
      <c r="C9" s="12" t="s">
        <v>29</v>
      </c>
      <c r="D9" s="12" t="s">
        <v>125</v>
      </c>
      <c r="E9" s="12" t="s">
        <v>33</v>
      </c>
      <c r="F9" s="12" t="s">
        <v>97</v>
      </c>
      <c r="G9" s="16"/>
      <c r="H9" s="16"/>
      <c r="I9" s="15"/>
      <c r="J9" s="14" t="s">
        <v>68</v>
      </c>
      <c r="K9" s="16"/>
      <c r="L9" s="17">
        <v>1308.8699999999999</v>
      </c>
      <c r="M9" s="18"/>
      <c r="N9" s="18"/>
      <c r="O9" s="20"/>
      <c r="P9" s="21"/>
      <c r="Q9" s="21"/>
      <c r="R9" s="22"/>
      <c r="S9" s="21"/>
      <c r="T9" s="21"/>
      <c r="U9" s="22"/>
      <c r="V9" s="23"/>
      <c r="W9" s="23"/>
      <c r="X9" s="24"/>
      <c r="Y9" s="25">
        <f t="shared" si="1"/>
        <v>0</v>
      </c>
      <c r="Z9" s="25">
        <f t="shared" si="2"/>
        <v>1308.8699999999999</v>
      </c>
      <c r="AA9" s="26"/>
      <c r="AB9" s="26"/>
      <c r="AC9" s="26"/>
      <c r="AD9" s="26"/>
      <c r="AE9" s="27"/>
      <c r="AF9" s="26"/>
      <c r="AG9" s="26"/>
      <c r="AH9" s="26"/>
      <c r="AI9" s="26"/>
      <c r="AJ9" s="26"/>
      <c r="AK9" s="26"/>
    </row>
    <row r="10" spans="1:37" s="10" customFormat="1" ht="25" customHeight="1" x14ac:dyDescent="0.25">
      <c r="A10" s="11">
        <v>7</v>
      </c>
      <c r="B10" s="12" t="str">
        <f t="shared" si="0"/>
        <v>2级-2级</v>
      </c>
      <c r="C10" s="12" t="s">
        <v>29</v>
      </c>
      <c r="D10" s="12" t="s">
        <v>125</v>
      </c>
      <c r="E10" s="12" t="s">
        <v>29</v>
      </c>
      <c r="F10" s="12" t="s">
        <v>47</v>
      </c>
      <c r="G10" s="16"/>
      <c r="H10" s="16"/>
      <c r="I10" s="15"/>
      <c r="J10" s="14" t="s">
        <v>68</v>
      </c>
      <c r="K10" s="16"/>
      <c r="L10" s="17">
        <v>46621.87</v>
      </c>
      <c r="M10" s="18"/>
      <c r="N10" s="18"/>
      <c r="O10" s="20"/>
      <c r="P10" s="21"/>
      <c r="Q10" s="21"/>
      <c r="R10" s="22"/>
      <c r="S10" s="21"/>
      <c r="T10" s="21"/>
      <c r="U10" s="22"/>
      <c r="V10" s="23"/>
      <c r="W10" s="23"/>
      <c r="X10" s="24"/>
      <c r="Y10" s="25">
        <f t="shared" si="1"/>
        <v>0</v>
      </c>
      <c r="Z10" s="25">
        <f t="shared" si="2"/>
        <v>46621.87</v>
      </c>
      <c r="AA10" s="26"/>
      <c r="AB10" s="26"/>
      <c r="AC10" s="26"/>
      <c r="AD10" s="26"/>
      <c r="AE10" s="27"/>
      <c r="AF10" s="26"/>
      <c r="AG10" s="26"/>
      <c r="AH10" s="26"/>
      <c r="AI10" s="26"/>
      <c r="AJ10" s="26"/>
      <c r="AK10" s="26"/>
    </row>
    <row r="11" spans="1:37" s="10" customFormat="1" ht="25" customHeight="1" x14ac:dyDescent="0.25">
      <c r="A11" s="11">
        <v>8</v>
      </c>
      <c r="B11" s="12" t="str">
        <f t="shared" si="0"/>
        <v>2级-2级</v>
      </c>
      <c r="C11" s="12" t="s">
        <v>29</v>
      </c>
      <c r="D11" s="12" t="s">
        <v>125</v>
      </c>
      <c r="E11" s="12" t="s">
        <v>29</v>
      </c>
      <c r="F11" s="12" t="s">
        <v>47</v>
      </c>
      <c r="G11" s="16"/>
      <c r="H11" s="16"/>
      <c r="I11" s="15"/>
      <c r="J11" s="14" t="s">
        <v>60</v>
      </c>
      <c r="K11" s="16"/>
      <c r="L11" s="17">
        <v>482875</v>
      </c>
      <c r="M11" s="18"/>
      <c r="N11" s="18"/>
      <c r="O11" s="20"/>
      <c r="P11" s="21"/>
      <c r="Q11" s="21"/>
      <c r="R11" s="22"/>
      <c r="S11" s="21"/>
      <c r="T11" s="21"/>
      <c r="U11" s="22"/>
      <c r="V11" s="23"/>
      <c r="W11" s="23"/>
      <c r="X11" s="24"/>
      <c r="Y11" s="25">
        <f t="shared" si="1"/>
        <v>0</v>
      </c>
      <c r="Z11" s="25">
        <f t="shared" si="2"/>
        <v>482875</v>
      </c>
      <c r="AA11" s="26"/>
      <c r="AB11" s="26"/>
      <c r="AC11" s="26"/>
      <c r="AD11" s="26"/>
      <c r="AE11" s="27"/>
      <c r="AF11" s="26"/>
      <c r="AG11" s="26"/>
      <c r="AH11" s="26"/>
      <c r="AI11" s="26"/>
      <c r="AJ11" s="26"/>
      <c r="AK11" s="26"/>
    </row>
    <row r="12" spans="1:37" s="10" customFormat="1" ht="25" customHeight="1" x14ac:dyDescent="0.25">
      <c r="A12" s="11">
        <v>9</v>
      </c>
      <c r="B12" s="12" t="str">
        <f t="shared" si="0"/>
        <v>2级-2级</v>
      </c>
      <c r="C12" s="12" t="s">
        <v>29</v>
      </c>
      <c r="D12" s="12" t="s">
        <v>125</v>
      </c>
      <c r="E12" s="12" t="s">
        <v>29</v>
      </c>
      <c r="F12" s="12" t="s">
        <v>47</v>
      </c>
      <c r="G12" s="16"/>
      <c r="H12" s="16"/>
      <c r="I12" s="15"/>
      <c r="J12" s="14" t="s">
        <v>68</v>
      </c>
      <c r="K12" s="16"/>
      <c r="L12" s="17">
        <v>2662.88</v>
      </c>
      <c r="M12" s="18"/>
      <c r="N12" s="18"/>
      <c r="O12" s="20"/>
      <c r="P12" s="21"/>
      <c r="Q12" s="21"/>
      <c r="R12" s="22"/>
      <c r="S12" s="21"/>
      <c r="T12" s="21"/>
      <c r="U12" s="22"/>
      <c r="V12" s="23"/>
      <c r="W12" s="23"/>
      <c r="X12" s="24"/>
      <c r="Y12" s="25">
        <f t="shared" si="1"/>
        <v>0</v>
      </c>
      <c r="Z12" s="25">
        <f t="shared" si="2"/>
        <v>2662.88</v>
      </c>
      <c r="AA12" s="26"/>
      <c r="AB12" s="26"/>
      <c r="AC12" s="26"/>
      <c r="AD12" s="26"/>
      <c r="AE12" s="27"/>
      <c r="AF12" s="26"/>
      <c r="AG12" s="26"/>
      <c r="AH12" s="26"/>
      <c r="AI12" s="26"/>
      <c r="AJ12" s="26"/>
      <c r="AK12" s="26"/>
    </row>
    <row r="13" spans="1:37" s="10" customFormat="1" ht="25" customHeight="1" x14ac:dyDescent="0.25">
      <c r="A13" s="11">
        <v>10</v>
      </c>
      <c r="B13" s="12" t="str">
        <f t="shared" si="0"/>
        <v>2级-2级</v>
      </c>
      <c r="C13" s="12" t="s">
        <v>29</v>
      </c>
      <c r="D13" s="12" t="s">
        <v>125</v>
      </c>
      <c r="E13" s="12" t="s">
        <v>29</v>
      </c>
      <c r="F13" s="12" t="s">
        <v>47</v>
      </c>
      <c r="G13" s="16"/>
      <c r="H13" s="16"/>
      <c r="I13" s="15"/>
      <c r="J13" s="14" t="s">
        <v>68</v>
      </c>
      <c r="K13" s="16"/>
      <c r="L13" s="17">
        <v>75963.3</v>
      </c>
      <c r="M13" s="18"/>
      <c r="N13" s="18"/>
      <c r="O13" s="20"/>
      <c r="P13" s="21"/>
      <c r="Q13" s="21"/>
      <c r="R13" s="22"/>
      <c r="S13" s="21"/>
      <c r="T13" s="21"/>
      <c r="U13" s="22"/>
      <c r="V13" s="23"/>
      <c r="W13" s="23"/>
      <c r="X13" s="24"/>
      <c r="Y13" s="25">
        <f t="shared" si="1"/>
        <v>0</v>
      </c>
      <c r="Z13" s="25">
        <f t="shared" si="2"/>
        <v>75963.3</v>
      </c>
      <c r="AA13" s="26"/>
      <c r="AB13" s="26"/>
      <c r="AC13" s="26"/>
      <c r="AD13" s="26"/>
      <c r="AE13" s="27"/>
      <c r="AF13" s="26"/>
      <c r="AG13" s="26"/>
      <c r="AH13" s="26"/>
      <c r="AI13" s="26"/>
      <c r="AJ13" s="26"/>
      <c r="AK13" s="26"/>
    </row>
    <row r="14" spans="1:37" s="10" customFormat="1" ht="25" customHeight="1" x14ac:dyDescent="0.25">
      <c r="A14" s="11">
        <v>11</v>
      </c>
      <c r="B14" s="12" t="str">
        <f t="shared" si="0"/>
        <v>2级-2级</v>
      </c>
      <c r="C14" s="12" t="s">
        <v>29</v>
      </c>
      <c r="D14" s="12" t="s">
        <v>125</v>
      </c>
      <c r="E14" s="12" t="s">
        <v>29</v>
      </c>
      <c r="F14" s="12" t="s">
        <v>47</v>
      </c>
      <c r="G14" s="16"/>
      <c r="H14" s="16"/>
      <c r="I14" s="15"/>
      <c r="J14" s="14" t="s">
        <v>68</v>
      </c>
      <c r="K14" s="16"/>
      <c r="L14" s="17">
        <v>50642.2</v>
      </c>
      <c r="M14" s="18"/>
      <c r="N14" s="18"/>
      <c r="O14" s="20"/>
      <c r="P14" s="21"/>
      <c r="Q14" s="21"/>
      <c r="R14" s="22"/>
      <c r="S14" s="21"/>
      <c r="T14" s="21"/>
      <c r="U14" s="22"/>
      <c r="V14" s="23"/>
      <c r="W14" s="23"/>
      <c r="X14" s="24"/>
      <c r="Y14" s="25">
        <f t="shared" si="1"/>
        <v>0</v>
      </c>
      <c r="Z14" s="25">
        <f t="shared" si="2"/>
        <v>50642.2</v>
      </c>
      <c r="AA14" s="26"/>
      <c r="AB14" s="26"/>
      <c r="AC14" s="26"/>
      <c r="AD14" s="26"/>
      <c r="AE14" s="27"/>
      <c r="AF14" s="26"/>
      <c r="AG14" s="26"/>
      <c r="AH14" s="26"/>
      <c r="AI14" s="26"/>
      <c r="AJ14" s="26"/>
      <c r="AK14" s="26"/>
    </row>
    <row r="15" spans="1:37" s="10" customFormat="1" ht="25" customHeight="1" x14ac:dyDescent="0.25">
      <c r="A15" s="11">
        <v>12</v>
      </c>
      <c r="B15" s="12" t="str">
        <f t="shared" si="0"/>
        <v>2级-3级</v>
      </c>
      <c r="C15" s="12" t="s">
        <v>29</v>
      </c>
      <c r="D15" s="12" t="s">
        <v>125</v>
      </c>
      <c r="E15" s="12" t="s">
        <v>33</v>
      </c>
      <c r="F15" s="12" t="s">
        <v>127</v>
      </c>
      <c r="G15" s="14" t="s">
        <v>144</v>
      </c>
      <c r="H15" s="14" t="s">
        <v>145</v>
      </c>
      <c r="I15" s="15">
        <v>22123.89</v>
      </c>
      <c r="J15" s="16"/>
      <c r="K15" s="16"/>
      <c r="L15" s="17"/>
      <c r="M15" s="18"/>
      <c r="N15" s="18"/>
      <c r="O15" s="20"/>
      <c r="P15" s="21"/>
      <c r="Q15" s="21"/>
      <c r="R15" s="22"/>
      <c r="S15" s="21"/>
      <c r="T15" s="21"/>
      <c r="U15" s="22"/>
      <c r="V15" s="23"/>
      <c r="W15" s="23"/>
      <c r="X15" s="24"/>
      <c r="Y15" s="25">
        <f t="shared" si="1"/>
        <v>22123.89</v>
      </c>
      <c r="Z15" s="25">
        <f t="shared" si="2"/>
        <v>0</v>
      </c>
      <c r="AA15" s="26"/>
      <c r="AB15" s="26"/>
      <c r="AC15" s="26"/>
      <c r="AD15" s="26"/>
      <c r="AE15" s="27"/>
      <c r="AF15" s="26"/>
      <c r="AG15" s="26"/>
      <c r="AH15" s="26"/>
      <c r="AI15" s="26"/>
      <c r="AJ15" s="26"/>
      <c r="AK15" s="26"/>
    </row>
    <row r="16" spans="1:37" s="10" customFormat="1" ht="25" customHeight="1" x14ac:dyDescent="0.25">
      <c r="A16" s="11">
        <v>13</v>
      </c>
      <c r="B16" s="12" t="str">
        <f t="shared" si="0"/>
        <v>2级-3级</v>
      </c>
      <c r="C16" s="12" t="s">
        <v>29</v>
      </c>
      <c r="D16" s="12" t="s">
        <v>125</v>
      </c>
      <c r="E16" s="12" t="s">
        <v>33</v>
      </c>
      <c r="F16" s="12" t="s">
        <v>127</v>
      </c>
      <c r="G16" s="14" t="s">
        <v>99</v>
      </c>
      <c r="H16" s="14" t="s">
        <v>147</v>
      </c>
      <c r="I16" s="15">
        <v>16037.74</v>
      </c>
      <c r="J16" s="16"/>
      <c r="K16" s="16"/>
      <c r="L16" s="17"/>
      <c r="M16" s="18"/>
      <c r="N16" s="18"/>
      <c r="O16" s="20"/>
      <c r="P16" s="21"/>
      <c r="Q16" s="21"/>
      <c r="R16" s="22"/>
      <c r="S16" s="21"/>
      <c r="T16" s="21"/>
      <c r="U16" s="22"/>
      <c r="V16" s="23"/>
      <c r="W16" s="23"/>
      <c r="X16" s="24"/>
      <c r="Y16" s="25">
        <f t="shared" si="1"/>
        <v>16037.74</v>
      </c>
      <c r="Z16" s="25">
        <f t="shared" si="2"/>
        <v>0</v>
      </c>
      <c r="AA16" s="26"/>
      <c r="AB16" s="26"/>
      <c r="AC16" s="26"/>
      <c r="AD16" s="26"/>
      <c r="AE16" s="27"/>
      <c r="AF16" s="26"/>
      <c r="AG16" s="26"/>
      <c r="AH16" s="26"/>
      <c r="AI16" s="26"/>
      <c r="AJ16" s="26"/>
      <c r="AK16" s="26"/>
    </row>
    <row r="17" spans="1:37" s="10" customFormat="1" ht="25" customHeight="1" x14ac:dyDescent="0.25">
      <c r="A17" s="11">
        <v>14</v>
      </c>
      <c r="B17" s="12" t="str">
        <f t="shared" si="0"/>
        <v>2级-4级</v>
      </c>
      <c r="C17" s="12" t="s">
        <v>29</v>
      </c>
      <c r="D17" s="12" t="s">
        <v>125</v>
      </c>
      <c r="E17" s="12" t="s">
        <v>37</v>
      </c>
      <c r="F17" s="12" t="s">
        <v>148</v>
      </c>
      <c r="G17" s="16"/>
      <c r="H17" s="16"/>
      <c r="I17" s="15"/>
      <c r="J17" s="14" t="s">
        <v>68</v>
      </c>
      <c r="K17" s="16"/>
      <c r="L17" s="17">
        <v>5796</v>
      </c>
      <c r="M17" s="18"/>
      <c r="N17" s="19"/>
      <c r="O17" s="20"/>
      <c r="P17" s="21"/>
      <c r="Q17" s="21"/>
      <c r="R17" s="22"/>
      <c r="S17" s="21"/>
      <c r="T17" s="21"/>
      <c r="U17" s="22"/>
      <c r="V17" s="23"/>
      <c r="W17" s="23"/>
      <c r="X17" s="24"/>
      <c r="Y17" s="25">
        <f t="shared" si="1"/>
        <v>0</v>
      </c>
      <c r="Z17" s="25">
        <f t="shared" si="2"/>
        <v>5796</v>
      </c>
      <c r="AA17" s="26"/>
      <c r="AB17" s="26"/>
      <c r="AC17" s="26"/>
      <c r="AD17" s="26"/>
      <c r="AE17" s="27"/>
      <c r="AF17" s="26"/>
      <c r="AG17" s="26"/>
      <c r="AH17" s="26"/>
      <c r="AI17" s="26"/>
      <c r="AJ17" s="26"/>
      <c r="AK17" s="26"/>
    </row>
    <row r="18" spans="1:37" s="10" customFormat="1" ht="25" customHeight="1" x14ac:dyDescent="0.25">
      <c r="A18" s="11">
        <v>15</v>
      </c>
      <c r="B18" s="12" t="str">
        <f t="shared" si="0"/>
        <v>2级-3级</v>
      </c>
      <c r="C18" s="12" t="s">
        <v>29</v>
      </c>
      <c r="D18" s="12" t="s">
        <v>125</v>
      </c>
      <c r="E18" s="12" t="s">
        <v>33</v>
      </c>
      <c r="F18" s="12" t="s">
        <v>117</v>
      </c>
      <c r="G18" s="16"/>
      <c r="H18" s="16"/>
      <c r="I18" s="15"/>
      <c r="J18" s="14" t="s">
        <v>68</v>
      </c>
      <c r="K18" s="16"/>
      <c r="L18" s="17">
        <v>1893.8</v>
      </c>
      <c r="M18" s="18"/>
      <c r="N18" s="19"/>
      <c r="O18" s="20"/>
      <c r="P18" s="21"/>
      <c r="Q18" s="21"/>
      <c r="R18" s="22"/>
      <c r="S18" s="21"/>
      <c r="T18" s="21"/>
      <c r="U18" s="22"/>
      <c r="V18" s="23"/>
      <c r="W18" s="23"/>
      <c r="X18" s="24"/>
      <c r="Y18" s="25">
        <f t="shared" si="1"/>
        <v>0</v>
      </c>
      <c r="Z18" s="25">
        <f t="shared" si="2"/>
        <v>1893.8</v>
      </c>
      <c r="AA18" s="26"/>
      <c r="AB18" s="26"/>
      <c r="AC18" s="26"/>
      <c r="AD18" s="26"/>
      <c r="AE18" s="27"/>
      <c r="AF18" s="26"/>
      <c r="AG18" s="26"/>
      <c r="AH18" s="26"/>
      <c r="AI18" s="26"/>
      <c r="AJ18" s="26"/>
      <c r="AK18" s="26"/>
    </row>
    <row r="19" spans="1:37" s="10" customFormat="1" ht="25" customHeight="1" x14ac:dyDescent="0.25">
      <c r="A19" s="11">
        <v>16</v>
      </c>
      <c r="B19" s="12" t="str">
        <f t="shared" si="0"/>
        <v>2级-3级</v>
      </c>
      <c r="C19" s="12" t="s">
        <v>29</v>
      </c>
      <c r="D19" s="12" t="s">
        <v>125</v>
      </c>
      <c r="E19" s="12" t="s">
        <v>33</v>
      </c>
      <c r="F19" s="12" t="s">
        <v>127</v>
      </c>
      <c r="G19" s="16"/>
      <c r="H19" s="16"/>
      <c r="I19" s="15"/>
      <c r="J19" s="16"/>
      <c r="K19" s="16"/>
      <c r="L19" s="17">
        <v>0</v>
      </c>
      <c r="M19" s="41" t="s">
        <v>149</v>
      </c>
      <c r="N19" s="18"/>
      <c r="O19" s="41">
        <v>65787.61</v>
      </c>
      <c r="P19" s="40"/>
      <c r="Q19" s="21"/>
      <c r="R19" s="22"/>
      <c r="S19" s="21"/>
      <c r="T19" s="21"/>
      <c r="U19" s="22"/>
      <c r="V19" s="23"/>
      <c r="W19" s="23"/>
      <c r="X19" s="24"/>
      <c r="Y19" s="25">
        <f t="shared" si="1"/>
        <v>0</v>
      </c>
      <c r="Z19" s="25">
        <f t="shared" si="2"/>
        <v>65787.61</v>
      </c>
      <c r="AA19" s="26"/>
      <c r="AB19" s="26"/>
      <c r="AC19" s="26"/>
      <c r="AD19" s="26"/>
      <c r="AE19" s="27"/>
      <c r="AF19" s="26"/>
      <c r="AG19" s="26"/>
      <c r="AH19" s="26"/>
      <c r="AI19" s="26"/>
      <c r="AJ19" s="26"/>
      <c r="AK19" s="26"/>
    </row>
    <row r="20" spans="1:37" s="10" customFormat="1" ht="25" customHeight="1" x14ac:dyDescent="0.25">
      <c r="A20" s="11">
        <v>17</v>
      </c>
      <c r="B20" s="12" t="str">
        <f t="shared" si="0"/>
        <v>3级-2级</v>
      </c>
      <c r="C20" s="12" t="s">
        <v>33</v>
      </c>
      <c r="D20" s="12" t="s">
        <v>127</v>
      </c>
      <c r="E20" s="12" t="s">
        <v>29</v>
      </c>
      <c r="F20" s="12" t="s">
        <v>125</v>
      </c>
      <c r="G20" s="14" t="s">
        <v>107</v>
      </c>
      <c r="H20" s="16"/>
      <c r="I20" s="15">
        <v>274115.03999999998</v>
      </c>
      <c r="J20" s="16"/>
      <c r="K20" s="16"/>
      <c r="L20" s="17"/>
      <c r="M20" s="18"/>
      <c r="N20" s="19"/>
      <c r="O20" s="20"/>
      <c r="P20" s="21"/>
      <c r="Q20" s="21"/>
      <c r="R20" s="22"/>
      <c r="S20" s="21"/>
      <c r="T20" s="21"/>
      <c r="U20" s="22"/>
      <c r="V20" s="23"/>
      <c r="W20" s="23"/>
      <c r="X20" s="24"/>
      <c r="Y20" s="25">
        <f t="shared" si="1"/>
        <v>274115.03999999998</v>
      </c>
      <c r="Z20" s="25">
        <f t="shared" si="2"/>
        <v>0</v>
      </c>
      <c r="AA20" s="26"/>
      <c r="AB20" s="26"/>
      <c r="AC20" s="26"/>
      <c r="AD20" s="26"/>
      <c r="AE20" s="27"/>
      <c r="AF20" s="26"/>
      <c r="AG20" s="26"/>
      <c r="AH20" s="26"/>
      <c r="AI20" s="26"/>
      <c r="AJ20" s="26"/>
      <c r="AK20" s="26"/>
    </row>
    <row r="21" spans="1:37" s="10" customFormat="1" ht="25" customHeight="1" x14ac:dyDescent="0.25">
      <c r="A21" s="11">
        <v>18</v>
      </c>
      <c r="B21" s="12" t="str">
        <f t="shared" si="0"/>
        <v>3级-2级</v>
      </c>
      <c r="C21" s="12" t="s">
        <v>33</v>
      </c>
      <c r="D21" s="12" t="s">
        <v>127</v>
      </c>
      <c r="E21" s="12" t="s">
        <v>29</v>
      </c>
      <c r="F21" s="12" t="s">
        <v>125</v>
      </c>
      <c r="G21" s="14" t="s">
        <v>107</v>
      </c>
      <c r="H21" s="16"/>
      <c r="I21" s="15">
        <v>65787.61</v>
      </c>
      <c r="J21" s="16"/>
      <c r="K21" s="16"/>
      <c r="L21" s="17"/>
      <c r="M21" s="18"/>
      <c r="N21" s="19"/>
      <c r="O21" s="20"/>
      <c r="P21" s="21"/>
      <c r="Q21" s="21"/>
      <c r="R21" s="22"/>
      <c r="S21" s="21"/>
      <c r="T21" s="21"/>
      <c r="U21" s="22"/>
      <c r="V21" s="23"/>
      <c r="W21" s="23"/>
      <c r="X21" s="24"/>
      <c r="Y21" s="25">
        <f t="shared" si="1"/>
        <v>65787.61</v>
      </c>
      <c r="Z21" s="25">
        <f t="shared" si="2"/>
        <v>0</v>
      </c>
      <c r="AA21" s="26"/>
      <c r="AB21" s="26"/>
      <c r="AC21" s="26"/>
      <c r="AD21" s="26"/>
      <c r="AE21" s="27"/>
      <c r="AF21" s="26"/>
      <c r="AG21" s="26"/>
      <c r="AH21" s="26"/>
      <c r="AI21" s="26"/>
      <c r="AJ21" s="26"/>
      <c r="AK21" s="26"/>
    </row>
    <row r="22" spans="1:37" s="10" customFormat="1" ht="25" customHeight="1" x14ac:dyDescent="0.25">
      <c r="A22" s="11">
        <v>19</v>
      </c>
      <c r="B22" s="12" t="str">
        <f t="shared" si="0"/>
        <v>3级-2级</v>
      </c>
      <c r="C22" s="12" t="s">
        <v>33</v>
      </c>
      <c r="D22" s="12" t="s">
        <v>127</v>
      </c>
      <c r="E22" s="12" t="s">
        <v>29</v>
      </c>
      <c r="F22" s="12" t="s">
        <v>125</v>
      </c>
      <c r="G22" s="16"/>
      <c r="H22" s="16"/>
      <c r="I22" s="15"/>
      <c r="J22" s="14" t="s">
        <v>108</v>
      </c>
      <c r="K22" s="16"/>
      <c r="L22" s="17">
        <v>19715.93</v>
      </c>
      <c r="M22" s="18" t="s">
        <v>149</v>
      </c>
      <c r="N22" s="19"/>
      <c r="O22" s="20">
        <v>2407.96</v>
      </c>
      <c r="P22" s="21"/>
      <c r="Q22" s="21"/>
      <c r="R22" s="22"/>
      <c r="S22" s="21"/>
      <c r="T22" s="21"/>
      <c r="U22" s="22"/>
      <c r="V22" s="23"/>
      <c r="W22" s="23"/>
      <c r="X22" s="24"/>
      <c r="Y22" s="25">
        <f t="shared" si="1"/>
        <v>0</v>
      </c>
      <c r="Z22" s="25">
        <f t="shared" si="2"/>
        <v>22123.89</v>
      </c>
      <c r="AA22" s="26"/>
      <c r="AB22" s="26"/>
      <c r="AC22" s="26"/>
      <c r="AD22" s="26"/>
      <c r="AE22" s="27"/>
      <c r="AF22" s="26"/>
      <c r="AG22" s="26"/>
      <c r="AH22" s="26"/>
      <c r="AI22" s="26"/>
      <c r="AJ22" s="26"/>
      <c r="AK22" s="26"/>
    </row>
    <row r="23" spans="1:37" s="10" customFormat="1" ht="25" customHeight="1" x14ac:dyDescent="0.25">
      <c r="A23" s="11">
        <v>20</v>
      </c>
      <c r="B23" s="12" t="str">
        <f t="shared" si="0"/>
        <v>3级-2级</v>
      </c>
      <c r="C23" s="12" t="s">
        <v>33</v>
      </c>
      <c r="D23" s="12" t="s">
        <v>127</v>
      </c>
      <c r="E23" s="12" t="s">
        <v>29</v>
      </c>
      <c r="F23" s="12" t="s">
        <v>125</v>
      </c>
      <c r="G23" s="16"/>
      <c r="H23" s="16"/>
      <c r="I23" s="15"/>
      <c r="J23" s="14" t="s">
        <v>115</v>
      </c>
      <c r="K23" s="16"/>
      <c r="L23" s="17">
        <v>16037.74</v>
      </c>
      <c r="M23" s="18"/>
      <c r="N23" s="19"/>
      <c r="O23" s="20"/>
      <c r="P23" s="21"/>
      <c r="Q23" s="21"/>
      <c r="R23" s="22"/>
      <c r="S23" s="21"/>
      <c r="T23" s="21"/>
      <c r="U23" s="22"/>
      <c r="V23" s="23"/>
      <c r="W23" s="23"/>
      <c r="X23" s="24"/>
      <c r="Y23" s="25">
        <f t="shared" si="1"/>
        <v>0</v>
      </c>
      <c r="Z23" s="25">
        <f t="shared" si="2"/>
        <v>16037.74</v>
      </c>
      <c r="AA23" s="26"/>
      <c r="AB23" s="26"/>
      <c r="AC23" s="26"/>
      <c r="AD23" s="26"/>
      <c r="AE23" s="27"/>
      <c r="AF23" s="26"/>
      <c r="AG23" s="26"/>
      <c r="AH23" s="26"/>
      <c r="AI23" s="26"/>
      <c r="AJ23" s="26"/>
      <c r="AK23" s="26"/>
    </row>
    <row r="24" spans="1:37" s="10" customFormat="1" ht="25" customHeight="1" x14ac:dyDescent="0.25">
      <c r="A24" s="11">
        <v>21</v>
      </c>
      <c r="B24" s="12" t="str">
        <f t="shared" si="0"/>
        <v>3级-2级</v>
      </c>
      <c r="C24" s="12" t="s">
        <v>33</v>
      </c>
      <c r="D24" s="12" t="s">
        <v>127</v>
      </c>
      <c r="E24" s="12" t="s">
        <v>29</v>
      </c>
      <c r="F24" s="12" t="s">
        <v>47</v>
      </c>
      <c r="G24" s="16"/>
      <c r="H24" s="16"/>
      <c r="I24" s="15"/>
      <c r="J24" s="14" t="s">
        <v>108</v>
      </c>
      <c r="K24" s="16"/>
      <c r="L24" s="17">
        <v>3699.62</v>
      </c>
      <c r="M24" s="18"/>
      <c r="N24" s="18"/>
      <c r="O24" s="20"/>
      <c r="P24" s="21"/>
      <c r="Q24" s="21"/>
      <c r="R24" s="22"/>
      <c r="S24" s="21"/>
      <c r="T24" s="21"/>
      <c r="U24" s="22"/>
      <c r="V24" s="23"/>
      <c r="W24" s="23"/>
      <c r="X24" s="24"/>
      <c r="Y24" s="25">
        <f t="shared" si="1"/>
        <v>0</v>
      </c>
      <c r="Z24" s="25">
        <f t="shared" si="2"/>
        <v>3699.62</v>
      </c>
      <c r="AA24" s="26"/>
      <c r="AB24" s="26"/>
      <c r="AC24" s="26"/>
      <c r="AD24" s="26"/>
      <c r="AE24" s="27"/>
      <c r="AF24" s="26"/>
      <c r="AG24" s="26"/>
      <c r="AH24" s="26"/>
      <c r="AI24" s="26"/>
      <c r="AJ24" s="26"/>
      <c r="AK24" s="26"/>
    </row>
    <row r="25" spans="1:37" s="10" customFormat="1" ht="25" customHeight="1" x14ac:dyDescent="0.25">
      <c r="A25" s="11">
        <v>22</v>
      </c>
      <c r="B25" s="12" t="str">
        <f t="shared" si="0"/>
        <v>3级-2级</v>
      </c>
      <c r="C25" s="12" t="s">
        <v>33</v>
      </c>
      <c r="D25" s="12" t="s">
        <v>127</v>
      </c>
      <c r="E25" s="12" t="s">
        <v>29</v>
      </c>
      <c r="F25" s="12" t="s">
        <v>47</v>
      </c>
      <c r="G25" s="16"/>
      <c r="H25" s="16"/>
      <c r="I25" s="15"/>
      <c r="J25" s="42" t="s">
        <v>68</v>
      </c>
      <c r="K25" s="16"/>
      <c r="L25" s="17">
        <v>64094.78</v>
      </c>
      <c r="M25" s="18"/>
      <c r="N25" s="18"/>
      <c r="O25" s="20"/>
      <c r="P25" s="21"/>
      <c r="Q25" s="21"/>
      <c r="R25" s="22"/>
      <c r="S25" s="21"/>
      <c r="T25" s="21"/>
      <c r="U25" s="22"/>
      <c r="V25" s="23"/>
      <c r="W25" s="23"/>
      <c r="X25" s="24"/>
      <c r="Y25" s="25">
        <f t="shared" si="1"/>
        <v>0</v>
      </c>
      <c r="Z25" s="25">
        <f t="shared" si="2"/>
        <v>64094.78</v>
      </c>
      <c r="AA25" s="26"/>
      <c r="AB25" s="26"/>
      <c r="AC25" s="26"/>
      <c r="AD25" s="26"/>
      <c r="AE25" s="27"/>
      <c r="AF25" s="26"/>
      <c r="AG25" s="26"/>
      <c r="AH25" s="26"/>
      <c r="AI25" s="26"/>
      <c r="AJ25" s="26"/>
      <c r="AK25" s="26"/>
    </row>
    <row r="26" spans="1:37" s="10" customFormat="1" ht="25" customHeight="1" x14ac:dyDescent="0.25">
      <c r="A26" s="11">
        <v>23</v>
      </c>
      <c r="B26" s="12" t="str">
        <f t="shared" si="0"/>
        <v>3级-4级</v>
      </c>
      <c r="C26" s="12" t="s">
        <v>33</v>
      </c>
      <c r="D26" s="12" t="s">
        <v>127</v>
      </c>
      <c r="E26" s="12" t="s">
        <v>37</v>
      </c>
      <c r="F26" s="12" t="s">
        <v>42</v>
      </c>
      <c r="G26" s="16"/>
      <c r="H26" s="16"/>
      <c r="I26" s="15"/>
      <c r="J26" s="14" t="s">
        <v>68</v>
      </c>
      <c r="K26" s="16"/>
      <c r="L26" s="17">
        <v>8214.82</v>
      </c>
      <c r="M26" s="18"/>
      <c r="N26" s="18"/>
      <c r="O26" s="20"/>
      <c r="P26" s="21"/>
      <c r="Q26" s="21"/>
      <c r="R26" s="22"/>
      <c r="S26" s="21"/>
      <c r="T26" s="21"/>
      <c r="U26" s="22"/>
      <c r="V26" s="23"/>
      <c r="W26" s="23"/>
      <c r="X26" s="24"/>
      <c r="Y26" s="25">
        <f t="shared" si="1"/>
        <v>0</v>
      </c>
      <c r="Z26" s="25">
        <f t="shared" si="2"/>
        <v>8214.82</v>
      </c>
      <c r="AA26" s="26"/>
      <c r="AB26" s="26"/>
      <c r="AC26" s="26"/>
      <c r="AD26" s="26"/>
      <c r="AE26" s="27"/>
      <c r="AF26" s="26"/>
      <c r="AG26" s="26"/>
      <c r="AH26" s="26"/>
      <c r="AI26" s="26"/>
      <c r="AJ26" s="26"/>
      <c r="AK26" s="26"/>
    </row>
    <row r="27" spans="1:37" s="10" customFormat="1" ht="25" customHeight="1" x14ac:dyDescent="0.25">
      <c r="A27" s="11">
        <v>24</v>
      </c>
      <c r="B27" s="12" t="str">
        <f t="shared" si="0"/>
        <v>3级-2级</v>
      </c>
      <c r="C27" s="12" t="s">
        <v>33</v>
      </c>
      <c r="D27" s="12" t="s">
        <v>127</v>
      </c>
      <c r="E27" s="12" t="s">
        <v>29</v>
      </c>
      <c r="F27" s="12" t="s">
        <v>57</v>
      </c>
      <c r="G27" s="16"/>
      <c r="H27" s="16"/>
      <c r="I27" s="15"/>
      <c r="J27" s="43" t="s">
        <v>107</v>
      </c>
      <c r="K27" s="16"/>
      <c r="L27" s="17">
        <v>796.46</v>
      </c>
      <c r="M27" s="18"/>
      <c r="N27" s="18"/>
      <c r="O27" s="20"/>
      <c r="P27" s="21"/>
      <c r="Q27" s="21"/>
      <c r="R27" s="22"/>
      <c r="S27" s="21"/>
      <c r="T27" s="21"/>
      <c r="U27" s="22"/>
      <c r="V27" s="23"/>
      <c r="W27" s="23"/>
      <c r="X27" s="24"/>
      <c r="Y27" s="25">
        <f t="shared" si="1"/>
        <v>0</v>
      </c>
      <c r="Z27" s="25">
        <f t="shared" si="2"/>
        <v>796.46</v>
      </c>
      <c r="AA27" s="26"/>
      <c r="AB27" s="26"/>
      <c r="AC27" s="26"/>
      <c r="AD27" s="26"/>
      <c r="AE27" s="27"/>
      <c r="AF27" s="26"/>
      <c r="AG27" s="26"/>
      <c r="AH27" s="26"/>
      <c r="AI27" s="26"/>
      <c r="AJ27" s="26"/>
      <c r="AK27" s="26"/>
    </row>
    <row r="28" spans="1:37" s="10" customFormat="1" ht="25" customHeight="1" x14ac:dyDescent="0.25">
      <c r="A28" s="11">
        <v>25</v>
      </c>
      <c r="B28" s="12" t="str">
        <f t="shared" si="0"/>
        <v>3级-3级</v>
      </c>
      <c r="C28" s="12" t="s">
        <v>33</v>
      </c>
      <c r="D28" s="12" t="s">
        <v>127</v>
      </c>
      <c r="E28" s="12" t="s">
        <v>33</v>
      </c>
      <c r="F28" s="12" t="s">
        <v>117</v>
      </c>
      <c r="G28" s="16"/>
      <c r="H28" s="16"/>
      <c r="I28" s="15"/>
      <c r="J28" s="43" t="s">
        <v>68</v>
      </c>
      <c r="K28" s="16"/>
      <c r="L28" s="17">
        <v>398.23</v>
      </c>
      <c r="M28" s="18"/>
      <c r="N28" s="18"/>
      <c r="O28" s="20"/>
      <c r="P28" s="21"/>
      <c r="Q28" s="21"/>
      <c r="R28" s="22"/>
      <c r="S28" s="21"/>
      <c r="T28" s="21"/>
      <c r="U28" s="22"/>
      <c r="V28" s="23"/>
      <c r="W28" s="23"/>
      <c r="X28" s="24"/>
      <c r="Y28" s="25">
        <f t="shared" si="1"/>
        <v>0</v>
      </c>
      <c r="Z28" s="25">
        <f t="shared" si="2"/>
        <v>398.23</v>
      </c>
      <c r="AA28" s="26"/>
      <c r="AB28" s="26"/>
      <c r="AC28" s="26"/>
      <c r="AD28" s="26"/>
      <c r="AE28" s="27"/>
      <c r="AF28" s="26"/>
      <c r="AG28" s="26"/>
      <c r="AH28" s="26"/>
      <c r="AI28" s="26"/>
      <c r="AJ28" s="26"/>
      <c r="AK28" s="26"/>
    </row>
    <row r="29" spans="1:37" s="10" customFormat="1" ht="25" customHeight="1" x14ac:dyDescent="0.25">
      <c r="A29" s="11">
        <v>26</v>
      </c>
      <c r="B29" s="12" t="str">
        <f t="shared" si="0"/>
        <v>3级-3级</v>
      </c>
      <c r="C29" s="12" t="s">
        <v>33</v>
      </c>
      <c r="D29" s="12" t="s">
        <v>127</v>
      </c>
      <c r="E29" s="12" t="s">
        <v>33</v>
      </c>
      <c r="F29" s="12" t="s">
        <v>65</v>
      </c>
      <c r="G29" s="16"/>
      <c r="H29" s="16"/>
      <c r="I29" s="15"/>
      <c r="J29" s="43" t="s">
        <v>68</v>
      </c>
      <c r="K29" s="16"/>
      <c r="L29" s="17">
        <v>21548.21</v>
      </c>
      <c r="M29" s="18"/>
      <c r="N29" s="18"/>
      <c r="O29" s="20"/>
      <c r="P29" s="21"/>
      <c r="Q29" s="21"/>
      <c r="R29" s="22"/>
      <c r="S29" s="21"/>
      <c r="T29" s="21"/>
      <c r="U29" s="22"/>
      <c r="V29" s="23"/>
      <c r="W29" s="23"/>
      <c r="X29" s="24"/>
      <c r="Y29" s="25">
        <f t="shared" si="1"/>
        <v>0</v>
      </c>
      <c r="Z29" s="25">
        <f t="shared" si="2"/>
        <v>21548.21</v>
      </c>
      <c r="AA29" s="26"/>
      <c r="AB29" s="26"/>
      <c r="AC29" s="26"/>
      <c r="AD29" s="26"/>
      <c r="AE29" s="27"/>
      <c r="AF29" s="26"/>
      <c r="AG29" s="26"/>
      <c r="AH29" s="26"/>
      <c r="AI29" s="26"/>
      <c r="AJ29" s="26"/>
      <c r="AK29" s="26"/>
    </row>
    <row r="30" spans="1:37" s="10" customFormat="1" ht="25" customHeight="1" x14ac:dyDescent="0.25">
      <c r="A30" s="11">
        <v>27</v>
      </c>
      <c r="B30" s="12" t="str">
        <f t="shared" si="0"/>
        <v>000-000</v>
      </c>
      <c r="C30" s="12"/>
      <c r="D30" s="12"/>
      <c r="E30" s="12"/>
      <c r="F30" s="12"/>
      <c r="G30" s="16"/>
      <c r="H30" s="16"/>
      <c r="I30" s="15"/>
      <c r="J30" s="16"/>
      <c r="K30" s="16"/>
      <c r="L30" s="17"/>
      <c r="M30" s="18"/>
      <c r="N30" s="18"/>
      <c r="O30" s="20"/>
      <c r="P30" s="21"/>
      <c r="Q30" s="21"/>
      <c r="R30" s="22"/>
      <c r="S30" s="21"/>
      <c r="T30" s="21"/>
      <c r="U30" s="22"/>
      <c r="V30" s="23"/>
      <c r="W30" s="23"/>
      <c r="X30" s="24"/>
      <c r="Y30" s="25">
        <f t="shared" si="1"/>
        <v>0</v>
      </c>
      <c r="Z30" s="25">
        <f t="shared" si="2"/>
        <v>0</v>
      </c>
      <c r="AA30" s="26"/>
      <c r="AB30" s="26"/>
      <c r="AC30" s="26"/>
      <c r="AD30" s="26"/>
      <c r="AE30" s="27"/>
      <c r="AF30" s="26"/>
      <c r="AG30" s="26"/>
      <c r="AH30" s="26"/>
      <c r="AI30" s="26"/>
      <c r="AJ30" s="26"/>
      <c r="AK30" s="26"/>
    </row>
    <row r="31" spans="1:37" s="10" customFormat="1" ht="25" customHeight="1" x14ac:dyDescent="0.25">
      <c r="A31" s="11">
        <v>28</v>
      </c>
      <c r="B31" s="12" t="str">
        <f t="shared" si="0"/>
        <v>000-000</v>
      </c>
      <c r="C31" s="12"/>
      <c r="D31" s="12"/>
      <c r="E31" s="12"/>
      <c r="F31" s="12"/>
      <c r="G31" s="16"/>
      <c r="H31" s="16"/>
      <c r="I31" s="15"/>
      <c r="J31" s="16"/>
      <c r="K31" s="16"/>
      <c r="L31" s="17"/>
      <c r="M31" s="18"/>
      <c r="N31" s="18"/>
      <c r="O31" s="20"/>
      <c r="P31" s="21"/>
      <c r="Q31" s="21"/>
      <c r="R31" s="22"/>
      <c r="S31" s="21"/>
      <c r="T31" s="21"/>
      <c r="U31" s="22"/>
      <c r="V31" s="23"/>
      <c r="W31" s="23"/>
      <c r="X31" s="24"/>
      <c r="Y31" s="25">
        <f t="shared" si="1"/>
        <v>0</v>
      </c>
      <c r="Z31" s="25">
        <f t="shared" si="2"/>
        <v>0</v>
      </c>
      <c r="AA31" s="26"/>
      <c r="AB31" s="26"/>
      <c r="AC31" s="26"/>
      <c r="AD31" s="26"/>
      <c r="AE31" s="27"/>
      <c r="AF31" s="26"/>
      <c r="AG31" s="26"/>
      <c r="AH31" s="26"/>
      <c r="AI31" s="26"/>
      <c r="AJ31" s="26"/>
      <c r="AK31" s="26"/>
    </row>
    <row r="32" spans="1:37" s="10" customFormat="1" ht="25" customHeight="1" x14ac:dyDescent="0.25">
      <c r="A32" s="11">
        <v>29</v>
      </c>
      <c r="B32" s="12" t="str">
        <f t="shared" si="0"/>
        <v>000-000</v>
      </c>
      <c r="C32" s="12"/>
      <c r="D32" s="12"/>
      <c r="E32" s="12"/>
      <c r="F32" s="12"/>
      <c r="G32" s="16"/>
      <c r="H32" s="16"/>
      <c r="I32" s="15"/>
      <c r="J32" s="16"/>
      <c r="K32" s="16"/>
      <c r="L32" s="17"/>
      <c r="M32" s="18"/>
      <c r="N32" s="18"/>
      <c r="O32" s="20"/>
      <c r="P32" s="21"/>
      <c r="Q32" s="21"/>
      <c r="R32" s="22"/>
      <c r="S32" s="21"/>
      <c r="T32" s="21"/>
      <c r="U32" s="22"/>
      <c r="V32" s="23"/>
      <c r="W32" s="23"/>
      <c r="X32" s="24"/>
      <c r="Y32" s="25">
        <f t="shared" si="1"/>
        <v>0</v>
      </c>
      <c r="Z32" s="25">
        <f t="shared" si="2"/>
        <v>0</v>
      </c>
      <c r="AA32" s="26"/>
      <c r="AB32" s="26"/>
      <c r="AC32" s="26"/>
      <c r="AD32" s="26"/>
      <c r="AE32" s="27"/>
      <c r="AF32" s="26"/>
      <c r="AG32" s="26"/>
      <c r="AH32" s="26"/>
      <c r="AI32" s="26"/>
      <c r="AJ32" s="26"/>
      <c r="AK32" s="26"/>
    </row>
    <row r="33" spans="1:37" s="10" customFormat="1" ht="25" customHeight="1" x14ac:dyDescent="0.25">
      <c r="A33" s="11">
        <v>30</v>
      </c>
      <c r="B33" s="12" t="str">
        <f t="shared" si="0"/>
        <v>000-000</v>
      </c>
      <c r="C33" s="12"/>
      <c r="D33" s="12"/>
      <c r="E33" s="12"/>
      <c r="F33" s="12"/>
      <c r="G33" s="16"/>
      <c r="H33" s="16"/>
      <c r="I33" s="15"/>
      <c r="J33" s="16"/>
      <c r="K33" s="16"/>
      <c r="L33" s="17"/>
      <c r="M33" s="18"/>
      <c r="N33" s="18"/>
      <c r="O33" s="20"/>
      <c r="P33" s="21"/>
      <c r="Q33" s="21"/>
      <c r="R33" s="22"/>
      <c r="S33" s="21"/>
      <c r="T33" s="21"/>
      <c r="U33" s="22"/>
      <c r="V33" s="23"/>
      <c r="W33" s="23"/>
      <c r="X33" s="24"/>
      <c r="Y33" s="25">
        <f t="shared" si="1"/>
        <v>0</v>
      </c>
      <c r="Z33" s="25">
        <f t="shared" si="2"/>
        <v>0</v>
      </c>
      <c r="AA33" s="26"/>
      <c r="AB33" s="26"/>
      <c r="AC33" s="26"/>
      <c r="AD33" s="26"/>
      <c r="AE33" s="27"/>
      <c r="AF33" s="26"/>
      <c r="AG33" s="26"/>
      <c r="AH33" s="26"/>
      <c r="AI33" s="26"/>
      <c r="AJ33" s="26"/>
      <c r="AK33" s="26"/>
    </row>
    <row r="34" spans="1:37" s="10" customFormat="1" ht="25" customHeight="1" x14ac:dyDescent="0.25">
      <c r="A34" s="11">
        <v>31</v>
      </c>
      <c r="B34" s="12" t="str">
        <f t="shared" si="0"/>
        <v>000-000</v>
      </c>
      <c r="C34" s="12"/>
      <c r="D34" s="12"/>
      <c r="E34" s="12"/>
      <c r="F34" s="12"/>
      <c r="G34" s="16"/>
      <c r="H34" s="16"/>
      <c r="I34" s="15"/>
      <c r="J34" s="16"/>
      <c r="K34" s="16"/>
      <c r="L34" s="17"/>
      <c r="M34" s="18"/>
      <c r="N34" s="18"/>
      <c r="O34" s="20"/>
      <c r="P34" s="21"/>
      <c r="Q34" s="21"/>
      <c r="R34" s="22"/>
      <c r="S34" s="21"/>
      <c r="T34" s="21"/>
      <c r="U34" s="22"/>
      <c r="V34" s="23"/>
      <c r="W34" s="23"/>
      <c r="X34" s="24"/>
      <c r="Y34" s="25">
        <f t="shared" si="1"/>
        <v>0</v>
      </c>
      <c r="Z34" s="25">
        <f t="shared" si="2"/>
        <v>0</v>
      </c>
      <c r="AA34" s="26"/>
      <c r="AB34" s="26"/>
      <c r="AC34" s="26"/>
      <c r="AD34" s="26"/>
      <c r="AE34" s="27"/>
      <c r="AF34" s="26"/>
      <c r="AG34" s="26"/>
      <c r="AH34" s="26"/>
      <c r="AI34" s="26"/>
      <c r="AJ34" s="26"/>
      <c r="AK34" s="26"/>
    </row>
    <row r="35" spans="1:37" s="10" customFormat="1" ht="25" customHeight="1" x14ac:dyDescent="0.25">
      <c r="A35" s="11">
        <v>32</v>
      </c>
      <c r="B35" s="12" t="str">
        <f t="shared" si="0"/>
        <v>000-000</v>
      </c>
      <c r="C35" s="12"/>
      <c r="D35" s="12"/>
      <c r="E35" s="12"/>
      <c r="F35" s="12"/>
      <c r="G35" s="16"/>
      <c r="H35" s="16"/>
      <c r="I35" s="15"/>
      <c r="J35" s="16"/>
      <c r="K35" s="16"/>
      <c r="L35" s="17"/>
      <c r="M35" s="18"/>
      <c r="N35" s="18"/>
      <c r="O35" s="20"/>
      <c r="P35" s="21"/>
      <c r="Q35" s="21"/>
      <c r="R35" s="22"/>
      <c r="S35" s="21"/>
      <c r="T35" s="21"/>
      <c r="U35" s="22"/>
      <c r="V35" s="23"/>
      <c r="W35" s="23"/>
      <c r="X35" s="24"/>
      <c r="Y35" s="25">
        <f t="shared" si="1"/>
        <v>0</v>
      </c>
      <c r="Z35" s="25">
        <f t="shared" si="2"/>
        <v>0</v>
      </c>
      <c r="AA35" s="26"/>
      <c r="AB35" s="26"/>
      <c r="AC35" s="26"/>
      <c r="AD35" s="26"/>
      <c r="AE35" s="27"/>
      <c r="AF35" s="26"/>
      <c r="AG35" s="26"/>
      <c r="AH35" s="26"/>
      <c r="AI35" s="26"/>
      <c r="AJ35" s="26"/>
      <c r="AK35" s="26"/>
    </row>
    <row r="36" spans="1:37" s="10" customFormat="1" ht="25" customHeight="1" x14ac:dyDescent="0.25">
      <c r="A36" s="11">
        <v>33</v>
      </c>
      <c r="B36" s="12" t="str">
        <f t="shared" ref="B36:B67" si="3">TEXT(C36,"000")&amp;"-"&amp;TEXT(E36,"000")</f>
        <v>000-000</v>
      </c>
      <c r="C36" s="12"/>
      <c r="D36" s="12"/>
      <c r="E36" s="12"/>
      <c r="F36" s="12"/>
      <c r="G36" s="16"/>
      <c r="H36" s="16"/>
      <c r="I36" s="15"/>
      <c r="J36" s="16"/>
      <c r="K36" s="16"/>
      <c r="L36" s="17"/>
      <c r="M36" s="18"/>
      <c r="N36" s="18"/>
      <c r="O36" s="20"/>
      <c r="P36" s="21"/>
      <c r="Q36" s="21"/>
      <c r="R36" s="22"/>
      <c r="S36" s="21"/>
      <c r="T36" s="21"/>
      <c r="U36" s="22"/>
      <c r="V36" s="23"/>
      <c r="W36" s="23"/>
      <c r="X36" s="24"/>
      <c r="Y36" s="25">
        <f t="shared" si="1"/>
        <v>0</v>
      </c>
      <c r="Z36" s="25">
        <f t="shared" si="2"/>
        <v>0</v>
      </c>
      <c r="AA36" s="26"/>
      <c r="AB36" s="26"/>
      <c r="AC36" s="26"/>
      <c r="AD36" s="26"/>
      <c r="AE36" s="27"/>
      <c r="AF36" s="26"/>
      <c r="AG36" s="26"/>
      <c r="AH36" s="26"/>
      <c r="AI36" s="26"/>
      <c r="AJ36" s="26"/>
      <c r="AK36" s="26"/>
    </row>
    <row r="37" spans="1:37" s="10" customFormat="1" ht="25" customHeight="1" x14ac:dyDescent="0.25">
      <c r="A37" s="11">
        <v>34</v>
      </c>
      <c r="B37" s="12" t="str">
        <f t="shared" si="3"/>
        <v>000-000</v>
      </c>
      <c r="C37" s="12"/>
      <c r="D37" s="12"/>
      <c r="E37" s="12"/>
      <c r="F37" s="12"/>
      <c r="G37" s="16"/>
      <c r="H37" s="16"/>
      <c r="I37" s="15"/>
      <c r="J37" s="16"/>
      <c r="K37" s="16"/>
      <c r="L37" s="17"/>
      <c r="M37" s="18"/>
      <c r="N37" s="18"/>
      <c r="O37" s="20"/>
      <c r="P37" s="21"/>
      <c r="Q37" s="21"/>
      <c r="R37" s="22"/>
      <c r="S37" s="21"/>
      <c r="T37" s="21"/>
      <c r="U37" s="22"/>
      <c r="V37" s="23"/>
      <c r="W37" s="23"/>
      <c r="X37" s="24"/>
      <c r="Y37" s="25">
        <f t="shared" si="1"/>
        <v>0</v>
      </c>
      <c r="Z37" s="25">
        <f t="shared" si="2"/>
        <v>0</v>
      </c>
      <c r="AA37" s="26"/>
      <c r="AB37" s="26"/>
      <c r="AC37" s="26"/>
      <c r="AD37" s="26"/>
      <c r="AE37" s="27"/>
      <c r="AF37" s="26"/>
      <c r="AG37" s="26"/>
      <c r="AH37" s="26"/>
      <c r="AI37" s="26"/>
      <c r="AJ37" s="26"/>
      <c r="AK37" s="26"/>
    </row>
    <row r="38" spans="1:37" s="10" customFormat="1" ht="25" customHeight="1" x14ac:dyDescent="0.25">
      <c r="A38" s="11">
        <v>35</v>
      </c>
      <c r="B38" s="12" t="str">
        <f t="shared" si="3"/>
        <v>000-000</v>
      </c>
      <c r="C38" s="12"/>
      <c r="D38" s="12"/>
      <c r="E38" s="12"/>
      <c r="F38" s="12"/>
      <c r="G38" s="16"/>
      <c r="H38" s="16"/>
      <c r="I38" s="15"/>
      <c r="J38" s="16"/>
      <c r="K38" s="16"/>
      <c r="L38" s="17"/>
      <c r="M38" s="18"/>
      <c r="N38" s="18"/>
      <c r="O38" s="20"/>
      <c r="P38" s="21"/>
      <c r="Q38" s="21"/>
      <c r="R38" s="22"/>
      <c r="S38" s="21"/>
      <c r="T38" s="21"/>
      <c r="U38" s="22"/>
      <c r="V38" s="23"/>
      <c r="W38" s="23"/>
      <c r="X38" s="24"/>
      <c r="Y38" s="25">
        <f t="shared" si="1"/>
        <v>0</v>
      </c>
      <c r="Z38" s="25">
        <f t="shared" si="2"/>
        <v>0</v>
      </c>
      <c r="AA38" s="26"/>
      <c r="AB38" s="26"/>
      <c r="AC38" s="26"/>
      <c r="AD38" s="26"/>
      <c r="AE38" s="27"/>
      <c r="AF38" s="26"/>
      <c r="AG38" s="26"/>
      <c r="AH38" s="26"/>
      <c r="AI38" s="26"/>
      <c r="AJ38" s="26"/>
      <c r="AK38" s="26"/>
    </row>
    <row r="39" spans="1:37" s="10" customFormat="1" ht="25" customHeight="1" x14ac:dyDescent="0.25">
      <c r="A39" s="11">
        <v>36</v>
      </c>
      <c r="B39" s="12" t="str">
        <f t="shared" si="3"/>
        <v>000-000</v>
      </c>
      <c r="C39" s="12"/>
      <c r="D39" s="12"/>
      <c r="E39" s="12"/>
      <c r="F39" s="12"/>
      <c r="G39" s="16"/>
      <c r="H39" s="16"/>
      <c r="I39" s="15"/>
      <c r="J39" s="16"/>
      <c r="K39" s="16"/>
      <c r="L39" s="17"/>
      <c r="M39" s="18"/>
      <c r="N39" s="19"/>
      <c r="O39" s="20"/>
      <c r="P39" s="21"/>
      <c r="Q39" s="21"/>
      <c r="R39" s="22"/>
      <c r="S39" s="21"/>
      <c r="T39" s="21"/>
      <c r="U39" s="22"/>
      <c r="V39" s="23"/>
      <c r="W39" s="23"/>
      <c r="X39" s="24"/>
      <c r="Y39" s="25">
        <f t="shared" si="1"/>
        <v>0</v>
      </c>
      <c r="Z39" s="25">
        <f t="shared" si="2"/>
        <v>0</v>
      </c>
      <c r="AA39" s="26"/>
      <c r="AB39" s="26"/>
      <c r="AC39" s="26"/>
      <c r="AD39" s="26"/>
      <c r="AE39" s="27"/>
      <c r="AF39" s="26"/>
      <c r="AG39" s="26"/>
      <c r="AH39" s="26"/>
      <c r="AI39" s="26"/>
      <c r="AJ39" s="26"/>
      <c r="AK39" s="26"/>
    </row>
    <row r="40" spans="1:37" s="10" customFormat="1" ht="25" customHeight="1" x14ac:dyDescent="0.25">
      <c r="A40" s="11">
        <v>37</v>
      </c>
      <c r="B40" s="12" t="str">
        <f t="shared" si="3"/>
        <v>000-000</v>
      </c>
      <c r="C40" s="12"/>
      <c r="D40" s="12"/>
      <c r="E40" s="12"/>
      <c r="F40" s="12"/>
      <c r="G40" s="16"/>
      <c r="H40" s="16"/>
      <c r="I40" s="15"/>
      <c r="J40" s="16"/>
      <c r="K40" s="16"/>
      <c r="L40" s="17"/>
      <c r="M40" s="18"/>
      <c r="N40" s="19"/>
      <c r="O40" s="20"/>
      <c r="P40" s="21"/>
      <c r="Q40" s="21"/>
      <c r="R40" s="22"/>
      <c r="S40" s="21"/>
      <c r="T40" s="21"/>
      <c r="U40" s="22"/>
      <c r="V40" s="23"/>
      <c r="W40" s="23"/>
      <c r="X40" s="24"/>
      <c r="Y40" s="25">
        <f t="shared" si="1"/>
        <v>0</v>
      </c>
      <c r="Z40" s="25">
        <f t="shared" si="2"/>
        <v>0</v>
      </c>
      <c r="AA40" s="26"/>
      <c r="AB40" s="26"/>
      <c r="AC40" s="26"/>
      <c r="AD40" s="26"/>
      <c r="AE40" s="27"/>
      <c r="AF40" s="26"/>
      <c r="AG40" s="26"/>
      <c r="AH40" s="26"/>
      <c r="AI40" s="26"/>
      <c r="AJ40" s="26"/>
      <c r="AK40" s="26"/>
    </row>
    <row r="41" spans="1:37" s="10" customFormat="1" ht="25" customHeight="1" x14ac:dyDescent="0.25">
      <c r="A41" s="11">
        <v>38</v>
      </c>
      <c r="B41" s="12" t="str">
        <f t="shared" si="3"/>
        <v>000-000</v>
      </c>
      <c r="C41" s="12"/>
      <c r="D41" s="12"/>
      <c r="E41" s="12"/>
      <c r="F41" s="12"/>
      <c r="G41" s="16"/>
      <c r="H41" s="16"/>
      <c r="I41" s="15"/>
      <c r="J41" s="16"/>
      <c r="K41" s="16"/>
      <c r="L41" s="17"/>
      <c r="M41" s="18"/>
      <c r="N41" s="18"/>
      <c r="O41" s="20"/>
      <c r="P41" s="21"/>
      <c r="Q41" s="21"/>
      <c r="R41" s="22"/>
      <c r="S41" s="21"/>
      <c r="T41" s="21"/>
      <c r="U41" s="22"/>
      <c r="V41" s="23"/>
      <c r="W41" s="23"/>
      <c r="X41" s="24"/>
      <c r="Y41" s="25">
        <f t="shared" si="1"/>
        <v>0</v>
      </c>
      <c r="Z41" s="25">
        <f t="shared" si="2"/>
        <v>0</v>
      </c>
      <c r="AA41" s="26"/>
      <c r="AB41" s="26"/>
      <c r="AC41" s="26"/>
      <c r="AD41" s="26"/>
      <c r="AE41" s="27"/>
      <c r="AF41" s="26"/>
      <c r="AG41" s="26"/>
      <c r="AH41" s="26"/>
      <c r="AI41" s="26"/>
      <c r="AJ41" s="26"/>
      <c r="AK41" s="26"/>
    </row>
    <row r="42" spans="1:37" s="10" customFormat="1" ht="25" customHeight="1" x14ac:dyDescent="0.25">
      <c r="A42" s="11">
        <v>39</v>
      </c>
      <c r="B42" s="12" t="str">
        <f t="shared" si="3"/>
        <v>000-000</v>
      </c>
      <c r="C42" s="12"/>
      <c r="D42" s="12"/>
      <c r="E42" s="12"/>
      <c r="F42" s="12"/>
      <c r="G42" s="16"/>
      <c r="H42" s="16"/>
      <c r="I42" s="15"/>
      <c r="J42" s="16"/>
      <c r="K42" s="16"/>
      <c r="L42" s="17"/>
      <c r="M42" s="18"/>
      <c r="N42" s="18"/>
      <c r="O42" s="20"/>
      <c r="P42" s="21"/>
      <c r="Q42" s="21"/>
      <c r="R42" s="22"/>
      <c r="S42" s="21"/>
      <c r="T42" s="21"/>
      <c r="U42" s="22"/>
      <c r="V42" s="23"/>
      <c r="W42" s="23"/>
      <c r="X42" s="24"/>
      <c r="Y42" s="25">
        <f t="shared" si="1"/>
        <v>0</v>
      </c>
      <c r="Z42" s="25">
        <f t="shared" si="2"/>
        <v>0</v>
      </c>
      <c r="AA42" s="26"/>
      <c r="AB42" s="26"/>
      <c r="AC42" s="26"/>
      <c r="AD42" s="26"/>
      <c r="AE42" s="27"/>
      <c r="AF42" s="26"/>
      <c r="AG42" s="26"/>
      <c r="AH42" s="26"/>
      <c r="AI42" s="26"/>
      <c r="AJ42" s="26"/>
      <c r="AK42" s="26"/>
    </row>
    <row r="43" spans="1:37" s="10" customFormat="1" ht="25" customHeight="1" x14ac:dyDescent="0.25">
      <c r="A43" s="11">
        <v>40</v>
      </c>
      <c r="B43" s="12" t="str">
        <f t="shared" si="3"/>
        <v>000-000</v>
      </c>
      <c r="C43" s="12"/>
      <c r="D43" s="12"/>
      <c r="E43" s="12"/>
      <c r="F43" s="12"/>
      <c r="G43" s="16"/>
      <c r="H43" s="16"/>
      <c r="I43" s="15"/>
      <c r="J43" s="16"/>
      <c r="K43" s="16"/>
      <c r="L43" s="17"/>
      <c r="M43" s="18"/>
      <c r="N43" s="18"/>
      <c r="O43" s="20"/>
      <c r="P43" s="21"/>
      <c r="Q43" s="21"/>
      <c r="R43" s="22"/>
      <c r="S43" s="21"/>
      <c r="T43" s="21"/>
      <c r="U43" s="22"/>
      <c r="V43" s="23"/>
      <c r="W43" s="23"/>
      <c r="X43" s="24"/>
      <c r="Y43" s="25">
        <f t="shared" si="1"/>
        <v>0</v>
      </c>
      <c r="Z43" s="25">
        <f t="shared" si="2"/>
        <v>0</v>
      </c>
      <c r="AA43" s="26"/>
      <c r="AB43" s="26"/>
      <c r="AC43" s="26"/>
      <c r="AD43" s="26"/>
      <c r="AE43" s="27"/>
      <c r="AF43" s="26"/>
      <c r="AG43" s="26"/>
      <c r="AH43" s="26"/>
      <c r="AI43" s="26"/>
      <c r="AJ43" s="26"/>
      <c r="AK43" s="26"/>
    </row>
    <row r="44" spans="1:37" s="10" customFormat="1" ht="25" customHeight="1" x14ac:dyDescent="0.25">
      <c r="A44" s="11">
        <v>41</v>
      </c>
      <c r="B44" s="12" t="str">
        <f t="shared" si="3"/>
        <v>000-000</v>
      </c>
      <c r="C44" s="12"/>
      <c r="D44" s="12"/>
      <c r="E44" s="12"/>
      <c r="F44" s="12"/>
      <c r="G44" s="16"/>
      <c r="H44" s="16"/>
      <c r="I44" s="15"/>
      <c r="J44" s="16"/>
      <c r="K44" s="16"/>
      <c r="L44" s="17"/>
      <c r="M44" s="18"/>
      <c r="N44" s="18"/>
      <c r="O44" s="20"/>
      <c r="P44" s="21"/>
      <c r="Q44" s="21"/>
      <c r="R44" s="22"/>
      <c r="S44" s="21"/>
      <c r="T44" s="21"/>
      <c r="U44" s="22"/>
      <c r="V44" s="23"/>
      <c r="W44" s="23"/>
      <c r="X44" s="24"/>
      <c r="Y44" s="25">
        <f t="shared" si="1"/>
        <v>0</v>
      </c>
      <c r="Z44" s="25">
        <f t="shared" si="2"/>
        <v>0</v>
      </c>
      <c r="AA44" s="26"/>
      <c r="AB44" s="26"/>
      <c r="AC44" s="26"/>
      <c r="AD44" s="26"/>
      <c r="AE44" s="27"/>
      <c r="AF44" s="26"/>
      <c r="AG44" s="26"/>
      <c r="AH44" s="26"/>
      <c r="AI44" s="26"/>
      <c r="AJ44" s="26"/>
      <c r="AK44" s="26"/>
    </row>
    <row r="45" spans="1:37" s="10" customFormat="1" ht="25" customHeight="1" x14ac:dyDescent="0.25">
      <c r="A45" s="11">
        <v>42</v>
      </c>
      <c r="B45" s="12" t="str">
        <f t="shared" si="3"/>
        <v>000-000</v>
      </c>
      <c r="C45" s="12"/>
      <c r="D45" s="12"/>
      <c r="E45" s="12"/>
      <c r="F45" s="12"/>
      <c r="G45" s="16"/>
      <c r="H45" s="16"/>
      <c r="I45" s="15"/>
      <c r="J45" s="16"/>
      <c r="K45" s="16"/>
      <c r="L45" s="17"/>
      <c r="M45" s="18"/>
      <c r="N45" s="18"/>
      <c r="O45" s="20"/>
      <c r="P45" s="21"/>
      <c r="Q45" s="21"/>
      <c r="R45" s="22"/>
      <c r="S45" s="21"/>
      <c r="T45" s="21"/>
      <c r="U45" s="22"/>
      <c r="V45" s="23"/>
      <c r="W45" s="23"/>
      <c r="X45" s="24"/>
      <c r="Y45" s="25">
        <f t="shared" si="1"/>
        <v>0</v>
      </c>
      <c r="Z45" s="25">
        <f t="shared" si="2"/>
        <v>0</v>
      </c>
      <c r="AA45" s="26"/>
      <c r="AB45" s="26"/>
      <c r="AC45" s="26"/>
      <c r="AD45" s="26"/>
      <c r="AE45" s="27"/>
      <c r="AF45" s="26"/>
      <c r="AG45" s="26"/>
      <c r="AH45" s="26"/>
      <c r="AI45" s="26"/>
      <c r="AJ45" s="26"/>
      <c r="AK45" s="26"/>
    </row>
    <row r="46" spans="1:37" s="10" customFormat="1" ht="25" customHeight="1" x14ac:dyDescent="0.25">
      <c r="A46" s="11">
        <v>43</v>
      </c>
      <c r="B46" s="12" t="str">
        <f t="shared" si="3"/>
        <v>000-000</v>
      </c>
      <c r="C46" s="12"/>
      <c r="D46" s="12"/>
      <c r="E46" s="12"/>
      <c r="F46" s="12"/>
      <c r="G46" s="16"/>
      <c r="H46" s="16"/>
      <c r="I46" s="15"/>
      <c r="J46" s="16"/>
      <c r="K46" s="16"/>
      <c r="L46" s="17"/>
      <c r="M46" s="18"/>
      <c r="N46" s="18"/>
      <c r="O46" s="20"/>
      <c r="P46" s="21"/>
      <c r="Q46" s="21"/>
      <c r="R46" s="22"/>
      <c r="S46" s="21"/>
      <c r="T46" s="21"/>
      <c r="U46" s="22"/>
      <c r="V46" s="23"/>
      <c r="W46" s="23"/>
      <c r="X46" s="24"/>
      <c r="Y46" s="25">
        <f t="shared" si="1"/>
        <v>0</v>
      </c>
      <c r="Z46" s="25">
        <f t="shared" si="2"/>
        <v>0</v>
      </c>
      <c r="AA46" s="26"/>
      <c r="AB46" s="26"/>
      <c r="AC46" s="26"/>
      <c r="AD46" s="26"/>
      <c r="AE46" s="27"/>
      <c r="AF46" s="26"/>
      <c r="AG46" s="26"/>
      <c r="AH46" s="26"/>
      <c r="AI46" s="26"/>
      <c r="AJ46" s="26"/>
      <c r="AK46" s="26"/>
    </row>
    <row r="47" spans="1:37" s="10" customFormat="1" ht="25" customHeight="1" x14ac:dyDescent="0.25">
      <c r="A47" s="11">
        <v>44</v>
      </c>
      <c r="B47" s="12" t="str">
        <f t="shared" si="3"/>
        <v>000-000</v>
      </c>
      <c r="C47" s="12"/>
      <c r="D47" s="12"/>
      <c r="E47" s="12"/>
      <c r="F47" s="12"/>
      <c r="G47" s="16"/>
      <c r="H47" s="16"/>
      <c r="I47" s="15"/>
      <c r="J47" s="16"/>
      <c r="K47" s="16"/>
      <c r="L47" s="17"/>
      <c r="M47" s="18"/>
      <c r="N47" s="18"/>
      <c r="O47" s="20"/>
      <c r="P47" s="21"/>
      <c r="Q47" s="21"/>
      <c r="R47" s="22"/>
      <c r="S47" s="21"/>
      <c r="T47" s="21"/>
      <c r="U47" s="22"/>
      <c r="V47" s="23"/>
      <c r="W47" s="23"/>
      <c r="X47" s="24"/>
      <c r="Y47" s="25">
        <f t="shared" si="1"/>
        <v>0</v>
      </c>
      <c r="Z47" s="25">
        <f t="shared" si="2"/>
        <v>0</v>
      </c>
      <c r="AA47" s="26"/>
      <c r="AB47" s="26"/>
      <c r="AC47" s="26"/>
      <c r="AD47" s="26"/>
      <c r="AE47" s="27"/>
      <c r="AF47" s="26"/>
      <c r="AG47" s="26"/>
      <c r="AH47" s="26"/>
      <c r="AI47" s="26"/>
      <c r="AJ47" s="26"/>
      <c r="AK47" s="26"/>
    </row>
    <row r="48" spans="1:37" s="10" customFormat="1" ht="25" customHeight="1" x14ac:dyDescent="0.25">
      <c r="A48" s="11">
        <v>45</v>
      </c>
      <c r="B48" s="12" t="str">
        <f t="shared" si="3"/>
        <v>000-000</v>
      </c>
      <c r="C48" s="12"/>
      <c r="D48" s="12"/>
      <c r="E48" s="12"/>
      <c r="F48" s="12"/>
      <c r="G48" s="16"/>
      <c r="H48" s="16"/>
      <c r="I48" s="15"/>
      <c r="J48" s="16"/>
      <c r="K48" s="16"/>
      <c r="L48" s="17"/>
      <c r="M48" s="18"/>
      <c r="N48" s="18"/>
      <c r="O48" s="20"/>
      <c r="P48" s="21"/>
      <c r="Q48" s="21"/>
      <c r="R48" s="22"/>
      <c r="S48" s="21"/>
      <c r="T48" s="21"/>
      <c r="U48" s="22"/>
      <c r="V48" s="23"/>
      <c r="W48" s="23"/>
      <c r="X48" s="24"/>
      <c r="Y48" s="25">
        <f t="shared" si="1"/>
        <v>0</v>
      </c>
      <c r="Z48" s="25">
        <f t="shared" si="2"/>
        <v>0</v>
      </c>
      <c r="AA48" s="26"/>
      <c r="AB48" s="26"/>
      <c r="AC48" s="26"/>
      <c r="AD48" s="26"/>
      <c r="AE48" s="27"/>
      <c r="AF48" s="26"/>
      <c r="AG48" s="26"/>
      <c r="AH48" s="26"/>
      <c r="AI48" s="26"/>
      <c r="AJ48" s="26"/>
      <c r="AK48" s="26"/>
    </row>
    <row r="49" spans="1:37" s="10" customFormat="1" ht="25" customHeight="1" x14ac:dyDescent="0.25">
      <c r="A49" s="11">
        <v>46</v>
      </c>
      <c r="B49" s="12" t="str">
        <f t="shared" si="3"/>
        <v>000-000</v>
      </c>
      <c r="C49" s="12"/>
      <c r="D49" s="12"/>
      <c r="E49" s="12"/>
      <c r="F49" s="12"/>
      <c r="G49" s="16"/>
      <c r="H49" s="16"/>
      <c r="I49" s="15"/>
      <c r="J49" s="16"/>
      <c r="K49" s="16"/>
      <c r="L49" s="17"/>
      <c r="M49" s="18"/>
      <c r="N49" s="18"/>
      <c r="O49" s="20"/>
      <c r="P49" s="21"/>
      <c r="Q49" s="21"/>
      <c r="R49" s="22"/>
      <c r="S49" s="21"/>
      <c r="T49" s="21"/>
      <c r="U49" s="22"/>
      <c r="V49" s="23"/>
      <c r="W49" s="23"/>
      <c r="X49" s="24"/>
      <c r="Y49" s="25">
        <f t="shared" si="1"/>
        <v>0</v>
      </c>
      <c r="Z49" s="25">
        <f t="shared" si="2"/>
        <v>0</v>
      </c>
      <c r="AA49" s="26"/>
      <c r="AB49" s="26"/>
      <c r="AC49" s="26"/>
      <c r="AD49" s="26"/>
      <c r="AE49" s="27"/>
      <c r="AF49" s="26"/>
      <c r="AG49" s="26"/>
      <c r="AH49" s="26"/>
      <c r="AI49" s="26"/>
      <c r="AJ49" s="26"/>
      <c r="AK49" s="26"/>
    </row>
    <row r="50" spans="1:37" s="10" customFormat="1" ht="25" customHeight="1" x14ac:dyDescent="0.25">
      <c r="A50" s="11">
        <v>47</v>
      </c>
      <c r="B50" s="12" t="str">
        <f t="shared" si="3"/>
        <v>000-000</v>
      </c>
      <c r="C50" s="12"/>
      <c r="D50" s="12"/>
      <c r="E50" s="12"/>
      <c r="F50" s="12"/>
      <c r="G50" s="16"/>
      <c r="H50" s="16"/>
      <c r="I50" s="15"/>
      <c r="J50" s="16"/>
      <c r="K50" s="16"/>
      <c r="L50" s="17"/>
      <c r="M50" s="18"/>
      <c r="N50" s="19"/>
      <c r="O50" s="20"/>
      <c r="P50" s="21"/>
      <c r="Q50" s="21"/>
      <c r="R50" s="22"/>
      <c r="S50" s="21"/>
      <c r="T50" s="21"/>
      <c r="U50" s="22"/>
      <c r="V50" s="23"/>
      <c r="W50" s="23"/>
      <c r="X50" s="24"/>
      <c r="Y50" s="25">
        <f t="shared" si="1"/>
        <v>0</v>
      </c>
      <c r="Z50" s="25">
        <f t="shared" si="2"/>
        <v>0</v>
      </c>
      <c r="AA50" s="26"/>
      <c r="AB50" s="26"/>
      <c r="AC50" s="26"/>
      <c r="AD50" s="26"/>
      <c r="AE50" s="27"/>
      <c r="AF50" s="26"/>
      <c r="AG50" s="26"/>
      <c r="AH50" s="26"/>
      <c r="AI50" s="26"/>
      <c r="AJ50" s="26"/>
      <c r="AK50" s="26"/>
    </row>
    <row r="51" spans="1:37" s="10" customFormat="1" ht="25" customHeight="1" x14ac:dyDescent="0.25">
      <c r="A51" s="11">
        <v>48</v>
      </c>
      <c r="B51" s="12" t="str">
        <f t="shared" si="3"/>
        <v>000-000</v>
      </c>
      <c r="C51" s="12"/>
      <c r="D51" s="12"/>
      <c r="E51" s="12"/>
      <c r="F51" s="12"/>
      <c r="G51" s="16"/>
      <c r="H51" s="16"/>
      <c r="I51" s="15"/>
      <c r="J51" s="16"/>
      <c r="K51" s="16"/>
      <c r="L51" s="17"/>
      <c r="M51" s="18"/>
      <c r="N51" s="19"/>
      <c r="O51" s="20"/>
      <c r="P51" s="21"/>
      <c r="Q51" s="21"/>
      <c r="R51" s="22"/>
      <c r="S51" s="21"/>
      <c r="T51" s="21"/>
      <c r="U51" s="22"/>
      <c r="V51" s="23"/>
      <c r="W51" s="23"/>
      <c r="X51" s="24"/>
      <c r="Y51" s="25">
        <f t="shared" si="1"/>
        <v>0</v>
      </c>
      <c r="Z51" s="25">
        <f t="shared" si="2"/>
        <v>0</v>
      </c>
      <c r="AA51" s="26"/>
      <c r="AB51" s="26"/>
      <c r="AC51" s="26"/>
      <c r="AD51" s="26"/>
      <c r="AE51" s="27"/>
      <c r="AF51" s="26"/>
      <c r="AG51" s="26"/>
      <c r="AH51" s="26"/>
      <c r="AI51" s="26"/>
      <c r="AJ51" s="26"/>
      <c r="AK51" s="26"/>
    </row>
    <row r="52" spans="1:37" s="10" customFormat="1" ht="25" customHeight="1" x14ac:dyDescent="0.25">
      <c r="A52" s="11">
        <v>49</v>
      </c>
      <c r="B52" s="12" t="str">
        <f t="shared" si="3"/>
        <v>000-000</v>
      </c>
      <c r="C52" s="12"/>
      <c r="D52" s="12"/>
      <c r="E52" s="12"/>
      <c r="F52" s="12"/>
      <c r="G52" s="16"/>
      <c r="H52" s="16"/>
      <c r="I52" s="15"/>
      <c r="J52" s="16"/>
      <c r="K52" s="16"/>
      <c r="L52" s="17"/>
      <c r="M52" s="18"/>
      <c r="N52" s="18"/>
      <c r="O52" s="20"/>
      <c r="P52" s="21"/>
      <c r="Q52" s="21"/>
      <c r="R52" s="22"/>
      <c r="S52" s="21"/>
      <c r="T52" s="21"/>
      <c r="U52" s="22"/>
      <c r="V52" s="23"/>
      <c r="W52" s="23"/>
      <c r="X52" s="24"/>
      <c r="Y52" s="25">
        <f t="shared" si="1"/>
        <v>0</v>
      </c>
      <c r="Z52" s="25">
        <f t="shared" si="2"/>
        <v>0</v>
      </c>
      <c r="AA52" s="26"/>
      <c r="AB52" s="26"/>
      <c r="AC52" s="26"/>
      <c r="AD52" s="26"/>
      <c r="AE52" s="27"/>
      <c r="AF52" s="26"/>
      <c r="AG52" s="26"/>
      <c r="AH52" s="26"/>
      <c r="AI52" s="26"/>
      <c r="AJ52" s="26"/>
      <c r="AK52" s="26"/>
    </row>
    <row r="53" spans="1:37" s="10" customFormat="1" ht="25" customHeight="1" x14ac:dyDescent="0.25">
      <c r="A53" s="11">
        <v>50</v>
      </c>
      <c r="B53" s="12" t="str">
        <f t="shared" si="3"/>
        <v>000-000</v>
      </c>
      <c r="C53" s="12"/>
      <c r="D53" s="12"/>
      <c r="E53" s="12"/>
      <c r="F53" s="12"/>
      <c r="G53" s="16"/>
      <c r="H53" s="16"/>
      <c r="I53" s="15"/>
      <c r="J53" s="16"/>
      <c r="K53" s="16"/>
      <c r="L53" s="17"/>
      <c r="M53" s="18"/>
      <c r="N53" s="18"/>
      <c r="O53" s="20"/>
      <c r="P53" s="21"/>
      <c r="Q53" s="21"/>
      <c r="R53" s="22"/>
      <c r="S53" s="21"/>
      <c r="T53" s="21"/>
      <c r="U53" s="22"/>
      <c r="V53" s="23"/>
      <c r="W53" s="23"/>
      <c r="X53" s="24"/>
      <c r="Y53" s="25">
        <f t="shared" si="1"/>
        <v>0</v>
      </c>
      <c r="Z53" s="25">
        <f t="shared" si="2"/>
        <v>0</v>
      </c>
      <c r="AA53" s="26"/>
      <c r="AB53" s="26"/>
      <c r="AC53" s="26"/>
      <c r="AD53" s="26"/>
      <c r="AE53" s="27"/>
      <c r="AF53" s="26"/>
      <c r="AG53" s="26"/>
      <c r="AH53" s="26"/>
      <c r="AI53" s="26"/>
      <c r="AJ53" s="26"/>
      <c r="AK53" s="26"/>
    </row>
    <row r="54" spans="1:37" s="10" customFormat="1" ht="25" customHeight="1" x14ac:dyDescent="0.25">
      <c r="A54" s="11">
        <v>51</v>
      </c>
      <c r="B54" s="12" t="str">
        <f t="shared" si="3"/>
        <v>000-000</v>
      </c>
      <c r="C54" s="12"/>
      <c r="D54" s="12"/>
      <c r="E54" s="12"/>
      <c r="F54" s="12"/>
      <c r="G54" s="16"/>
      <c r="H54" s="16"/>
      <c r="I54" s="15"/>
      <c r="J54" s="16"/>
      <c r="K54" s="16"/>
      <c r="L54" s="17"/>
      <c r="M54" s="18"/>
      <c r="N54" s="18"/>
      <c r="O54" s="20"/>
      <c r="P54" s="21"/>
      <c r="Q54" s="21"/>
      <c r="R54" s="22"/>
      <c r="S54" s="21"/>
      <c r="T54" s="21"/>
      <c r="U54" s="22"/>
      <c r="V54" s="23"/>
      <c r="W54" s="23"/>
      <c r="X54" s="24"/>
      <c r="Y54" s="25">
        <f t="shared" si="1"/>
        <v>0</v>
      </c>
      <c r="Z54" s="25">
        <f t="shared" si="2"/>
        <v>0</v>
      </c>
      <c r="AA54" s="26"/>
      <c r="AB54" s="26"/>
      <c r="AC54" s="26"/>
      <c r="AD54" s="26"/>
      <c r="AE54" s="27"/>
      <c r="AF54" s="26"/>
      <c r="AG54" s="26"/>
      <c r="AH54" s="26"/>
      <c r="AI54" s="26"/>
      <c r="AJ54" s="26"/>
      <c r="AK54" s="26"/>
    </row>
    <row r="55" spans="1:37" s="10" customFormat="1" ht="25" customHeight="1" x14ac:dyDescent="0.25">
      <c r="A55" s="11">
        <v>52</v>
      </c>
      <c r="B55" s="12" t="str">
        <f t="shared" si="3"/>
        <v>000-000</v>
      </c>
      <c r="C55" s="12"/>
      <c r="D55" s="12"/>
      <c r="E55" s="12"/>
      <c r="F55" s="12"/>
      <c r="G55" s="16"/>
      <c r="H55" s="16"/>
      <c r="I55" s="15"/>
      <c r="J55" s="16"/>
      <c r="K55" s="16"/>
      <c r="L55" s="17"/>
      <c r="M55" s="18"/>
      <c r="N55" s="18"/>
      <c r="O55" s="20"/>
      <c r="P55" s="21"/>
      <c r="Q55" s="21"/>
      <c r="R55" s="22"/>
      <c r="S55" s="21"/>
      <c r="T55" s="21"/>
      <c r="U55" s="22"/>
      <c r="V55" s="23"/>
      <c r="W55" s="23"/>
      <c r="X55" s="24"/>
      <c r="Y55" s="25">
        <f t="shared" si="1"/>
        <v>0</v>
      </c>
      <c r="Z55" s="25">
        <f t="shared" si="2"/>
        <v>0</v>
      </c>
      <c r="AA55" s="26"/>
      <c r="AB55" s="26"/>
      <c r="AC55" s="26"/>
      <c r="AD55" s="26"/>
      <c r="AE55" s="27"/>
      <c r="AF55" s="26"/>
      <c r="AG55" s="26"/>
      <c r="AH55" s="26"/>
      <c r="AI55" s="26"/>
      <c r="AJ55" s="26"/>
      <c r="AK55" s="26"/>
    </row>
    <row r="56" spans="1:37" s="10" customFormat="1" ht="25" customHeight="1" x14ac:dyDescent="0.25">
      <c r="A56" s="11">
        <v>53</v>
      </c>
      <c r="B56" s="12" t="str">
        <f t="shared" si="3"/>
        <v>000-000</v>
      </c>
      <c r="C56" s="12"/>
      <c r="D56" s="12"/>
      <c r="E56" s="12"/>
      <c r="F56" s="12"/>
      <c r="G56" s="16"/>
      <c r="H56" s="16"/>
      <c r="I56" s="15"/>
      <c r="J56" s="16"/>
      <c r="K56" s="16"/>
      <c r="L56" s="17"/>
      <c r="M56" s="18"/>
      <c r="N56" s="18"/>
      <c r="O56" s="20"/>
      <c r="P56" s="21"/>
      <c r="Q56" s="21"/>
      <c r="R56" s="22"/>
      <c r="S56" s="21"/>
      <c r="T56" s="21"/>
      <c r="U56" s="22"/>
      <c r="V56" s="23"/>
      <c r="W56" s="23"/>
      <c r="X56" s="24"/>
      <c r="Y56" s="25">
        <f t="shared" si="1"/>
        <v>0</v>
      </c>
      <c r="Z56" s="25">
        <f t="shared" si="2"/>
        <v>0</v>
      </c>
      <c r="AA56" s="26"/>
      <c r="AB56" s="26"/>
      <c r="AC56" s="26"/>
      <c r="AD56" s="26"/>
      <c r="AE56" s="27"/>
      <c r="AF56" s="26"/>
      <c r="AG56" s="26"/>
      <c r="AH56" s="26"/>
      <c r="AI56" s="26"/>
      <c r="AJ56" s="26"/>
      <c r="AK56" s="26"/>
    </row>
    <row r="57" spans="1:37" s="10" customFormat="1" ht="25" customHeight="1" x14ac:dyDescent="0.25">
      <c r="A57" s="11">
        <v>54</v>
      </c>
      <c r="B57" s="12" t="str">
        <f t="shared" si="3"/>
        <v>000-000</v>
      </c>
      <c r="C57" s="12"/>
      <c r="D57" s="12"/>
      <c r="E57" s="12"/>
      <c r="F57" s="12"/>
      <c r="G57" s="16"/>
      <c r="H57" s="16"/>
      <c r="I57" s="15"/>
      <c r="J57" s="16"/>
      <c r="K57" s="16"/>
      <c r="L57" s="17"/>
      <c r="M57" s="18"/>
      <c r="N57" s="18"/>
      <c r="O57" s="20"/>
      <c r="P57" s="21"/>
      <c r="Q57" s="21"/>
      <c r="R57" s="22"/>
      <c r="S57" s="21"/>
      <c r="T57" s="21"/>
      <c r="U57" s="22"/>
      <c r="V57" s="23"/>
      <c r="W57" s="23"/>
      <c r="X57" s="24"/>
      <c r="Y57" s="25">
        <f t="shared" si="1"/>
        <v>0</v>
      </c>
      <c r="Z57" s="25">
        <f t="shared" si="2"/>
        <v>0</v>
      </c>
      <c r="AA57" s="26"/>
      <c r="AB57" s="26"/>
      <c r="AC57" s="26"/>
      <c r="AD57" s="26"/>
      <c r="AE57" s="27"/>
      <c r="AF57" s="26"/>
      <c r="AG57" s="26"/>
      <c r="AH57" s="26"/>
      <c r="AI57" s="26"/>
      <c r="AJ57" s="26"/>
      <c r="AK57" s="26"/>
    </row>
    <row r="58" spans="1:37" s="10" customFormat="1" ht="25" customHeight="1" x14ac:dyDescent="0.25">
      <c r="A58" s="11">
        <v>55</v>
      </c>
      <c r="B58" s="12" t="str">
        <f t="shared" si="3"/>
        <v>000-000</v>
      </c>
      <c r="C58" s="12"/>
      <c r="D58" s="12"/>
      <c r="E58" s="12"/>
      <c r="F58" s="12"/>
      <c r="G58" s="16"/>
      <c r="H58" s="16"/>
      <c r="I58" s="15"/>
      <c r="J58" s="16"/>
      <c r="K58" s="16"/>
      <c r="L58" s="17"/>
      <c r="M58" s="18"/>
      <c r="N58" s="18"/>
      <c r="O58" s="20"/>
      <c r="P58" s="21"/>
      <c r="Q58" s="21"/>
      <c r="R58" s="22"/>
      <c r="S58" s="21"/>
      <c r="T58" s="21"/>
      <c r="U58" s="22"/>
      <c r="V58" s="23"/>
      <c r="W58" s="23"/>
      <c r="X58" s="24"/>
      <c r="Y58" s="25">
        <f t="shared" si="1"/>
        <v>0</v>
      </c>
      <c r="Z58" s="25">
        <f t="shared" si="2"/>
        <v>0</v>
      </c>
      <c r="AA58" s="26"/>
      <c r="AB58" s="26"/>
      <c r="AC58" s="26"/>
      <c r="AD58" s="26"/>
      <c r="AE58" s="27"/>
      <c r="AF58" s="26"/>
      <c r="AG58" s="26"/>
      <c r="AH58" s="26"/>
      <c r="AI58" s="26"/>
      <c r="AJ58" s="26"/>
      <c r="AK58" s="26"/>
    </row>
    <row r="59" spans="1:37" s="10" customFormat="1" ht="25" customHeight="1" x14ac:dyDescent="0.25">
      <c r="A59" s="11">
        <v>56</v>
      </c>
      <c r="B59" s="12" t="str">
        <f t="shared" si="3"/>
        <v>000-000</v>
      </c>
      <c r="C59" s="12"/>
      <c r="D59" s="12"/>
      <c r="E59" s="12"/>
      <c r="F59" s="12"/>
      <c r="G59" s="16"/>
      <c r="H59" s="16"/>
      <c r="I59" s="15"/>
      <c r="J59" s="16"/>
      <c r="K59" s="16"/>
      <c r="L59" s="17"/>
      <c r="M59" s="18"/>
      <c r="N59" s="18"/>
      <c r="O59" s="20"/>
      <c r="P59" s="21"/>
      <c r="Q59" s="21"/>
      <c r="R59" s="22"/>
      <c r="S59" s="21"/>
      <c r="T59" s="21"/>
      <c r="U59" s="22"/>
      <c r="V59" s="23"/>
      <c r="W59" s="23"/>
      <c r="X59" s="24"/>
      <c r="Y59" s="25">
        <f t="shared" si="1"/>
        <v>0</v>
      </c>
      <c r="Z59" s="25">
        <f t="shared" si="2"/>
        <v>0</v>
      </c>
      <c r="AA59" s="26"/>
      <c r="AB59" s="26"/>
      <c r="AC59" s="26"/>
      <c r="AD59" s="26"/>
      <c r="AE59" s="27"/>
      <c r="AF59" s="26"/>
      <c r="AG59" s="26"/>
      <c r="AH59" s="26"/>
      <c r="AI59" s="26"/>
      <c r="AJ59" s="26"/>
      <c r="AK59" s="26"/>
    </row>
    <row r="60" spans="1:37" s="10" customFormat="1" ht="25" customHeight="1" x14ac:dyDescent="0.25">
      <c r="A60" s="11">
        <v>57</v>
      </c>
      <c r="B60" s="12" t="str">
        <f t="shared" si="3"/>
        <v>000-000</v>
      </c>
      <c r="C60" s="12"/>
      <c r="D60" s="12"/>
      <c r="E60" s="12"/>
      <c r="F60" s="12"/>
      <c r="G60" s="16"/>
      <c r="H60" s="16"/>
      <c r="I60" s="15"/>
      <c r="J60" s="16"/>
      <c r="K60" s="16"/>
      <c r="L60" s="17"/>
      <c r="M60" s="18"/>
      <c r="N60" s="18"/>
      <c r="O60" s="20"/>
      <c r="P60" s="21"/>
      <c r="Q60" s="21"/>
      <c r="R60" s="22"/>
      <c r="S60" s="21"/>
      <c r="T60" s="21"/>
      <c r="U60" s="22"/>
      <c r="V60" s="23"/>
      <c r="W60" s="23"/>
      <c r="X60" s="24"/>
      <c r="Y60" s="25">
        <f t="shared" si="1"/>
        <v>0</v>
      </c>
      <c r="Z60" s="25">
        <f t="shared" si="2"/>
        <v>0</v>
      </c>
      <c r="AA60" s="26"/>
      <c r="AB60" s="26"/>
      <c r="AC60" s="26"/>
      <c r="AD60" s="26"/>
      <c r="AE60" s="27"/>
      <c r="AF60" s="26"/>
      <c r="AG60" s="26"/>
      <c r="AH60" s="26"/>
      <c r="AI60" s="26"/>
      <c r="AJ60" s="26"/>
      <c r="AK60" s="26"/>
    </row>
    <row r="61" spans="1:37" s="10" customFormat="1" ht="25" customHeight="1" x14ac:dyDescent="0.25">
      <c r="A61" s="11">
        <v>58</v>
      </c>
      <c r="B61" s="12" t="str">
        <f t="shared" si="3"/>
        <v>000-000</v>
      </c>
      <c r="C61" s="12"/>
      <c r="D61" s="12"/>
      <c r="E61" s="12"/>
      <c r="F61" s="12"/>
      <c r="G61" s="16"/>
      <c r="H61" s="16"/>
      <c r="I61" s="15"/>
      <c r="J61" s="16"/>
      <c r="K61" s="16"/>
      <c r="L61" s="17"/>
      <c r="M61" s="18"/>
      <c r="N61" s="19"/>
      <c r="O61" s="20"/>
      <c r="P61" s="21"/>
      <c r="Q61" s="21"/>
      <c r="R61" s="22"/>
      <c r="S61" s="21"/>
      <c r="T61" s="21"/>
      <c r="U61" s="22"/>
      <c r="V61" s="23"/>
      <c r="W61" s="23"/>
      <c r="X61" s="24"/>
      <c r="Y61" s="25">
        <f t="shared" si="1"/>
        <v>0</v>
      </c>
      <c r="Z61" s="25">
        <f t="shared" si="2"/>
        <v>0</v>
      </c>
      <c r="AA61" s="26"/>
      <c r="AB61" s="26"/>
      <c r="AC61" s="26"/>
      <c r="AD61" s="26"/>
      <c r="AE61" s="27"/>
      <c r="AF61" s="26"/>
      <c r="AG61" s="26"/>
      <c r="AH61" s="26"/>
      <c r="AI61" s="26"/>
      <c r="AJ61" s="26"/>
      <c r="AK61" s="26"/>
    </row>
    <row r="62" spans="1:37" s="10" customFormat="1" ht="25" customHeight="1" x14ac:dyDescent="0.25">
      <c r="A62" s="11">
        <v>59</v>
      </c>
      <c r="B62" s="12" t="str">
        <f t="shared" si="3"/>
        <v>000-000</v>
      </c>
      <c r="C62" s="12"/>
      <c r="D62" s="12"/>
      <c r="E62" s="12"/>
      <c r="F62" s="12"/>
      <c r="G62" s="16"/>
      <c r="H62" s="16"/>
      <c r="I62" s="15"/>
      <c r="J62" s="16"/>
      <c r="K62" s="16"/>
      <c r="L62" s="17"/>
      <c r="M62" s="18"/>
      <c r="N62" s="19"/>
      <c r="O62" s="20"/>
      <c r="P62" s="21"/>
      <c r="Q62" s="21"/>
      <c r="R62" s="22"/>
      <c r="S62" s="21"/>
      <c r="T62" s="21"/>
      <c r="U62" s="22"/>
      <c r="V62" s="23"/>
      <c r="W62" s="23"/>
      <c r="X62" s="24"/>
      <c r="Y62" s="25">
        <f t="shared" si="1"/>
        <v>0</v>
      </c>
      <c r="Z62" s="25">
        <f t="shared" si="2"/>
        <v>0</v>
      </c>
      <c r="AA62" s="26"/>
      <c r="AB62" s="26"/>
      <c r="AC62" s="26"/>
      <c r="AD62" s="26"/>
      <c r="AE62" s="27"/>
      <c r="AF62" s="26"/>
      <c r="AG62" s="26"/>
      <c r="AH62" s="26"/>
      <c r="AI62" s="26"/>
      <c r="AJ62" s="26"/>
      <c r="AK62" s="26"/>
    </row>
    <row r="63" spans="1:37" s="10" customFormat="1" ht="25" customHeight="1" x14ac:dyDescent="0.25">
      <c r="A63" s="11">
        <v>60</v>
      </c>
      <c r="B63" s="12" t="str">
        <f t="shared" si="3"/>
        <v>000-000</v>
      </c>
      <c r="C63" s="12"/>
      <c r="D63" s="12"/>
      <c r="E63" s="12"/>
      <c r="F63" s="12"/>
      <c r="G63" s="16"/>
      <c r="H63" s="16"/>
      <c r="I63" s="15"/>
      <c r="J63" s="16"/>
      <c r="K63" s="16"/>
      <c r="L63" s="17"/>
      <c r="M63" s="18"/>
      <c r="N63" s="18"/>
      <c r="O63" s="20"/>
      <c r="P63" s="21"/>
      <c r="Q63" s="21"/>
      <c r="R63" s="22"/>
      <c r="S63" s="21"/>
      <c r="T63" s="21"/>
      <c r="U63" s="22"/>
      <c r="V63" s="23"/>
      <c r="W63" s="23"/>
      <c r="X63" s="24"/>
      <c r="Y63" s="25">
        <f t="shared" si="1"/>
        <v>0</v>
      </c>
      <c r="Z63" s="25">
        <f t="shared" si="2"/>
        <v>0</v>
      </c>
      <c r="AA63" s="26"/>
      <c r="AB63" s="26"/>
      <c r="AC63" s="26"/>
      <c r="AD63" s="26"/>
      <c r="AE63" s="27"/>
      <c r="AF63" s="26"/>
      <c r="AG63" s="26"/>
      <c r="AH63" s="26"/>
      <c r="AI63" s="26"/>
      <c r="AJ63" s="26"/>
      <c r="AK63" s="26"/>
    </row>
    <row r="64" spans="1:37" s="10" customFormat="1" ht="25" customHeight="1" x14ac:dyDescent="0.25">
      <c r="A64" s="11">
        <v>61</v>
      </c>
      <c r="B64" s="12" t="str">
        <f t="shared" si="3"/>
        <v>000-000</v>
      </c>
      <c r="C64" s="12"/>
      <c r="D64" s="12"/>
      <c r="E64" s="12"/>
      <c r="F64" s="12"/>
      <c r="G64" s="16"/>
      <c r="H64" s="16"/>
      <c r="I64" s="15"/>
      <c r="J64" s="16"/>
      <c r="K64" s="16"/>
      <c r="L64" s="17"/>
      <c r="M64" s="18"/>
      <c r="N64" s="18"/>
      <c r="O64" s="20"/>
      <c r="P64" s="21"/>
      <c r="Q64" s="21"/>
      <c r="R64" s="22"/>
      <c r="S64" s="21"/>
      <c r="T64" s="21"/>
      <c r="U64" s="22"/>
      <c r="V64" s="23"/>
      <c r="W64" s="23"/>
      <c r="X64" s="24"/>
      <c r="Y64" s="25">
        <f t="shared" si="1"/>
        <v>0</v>
      </c>
      <c r="Z64" s="25">
        <f t="shared" si="2"/>
        <v>0</v>
      </c>
      <c r="AA64" s="26"/>
      <c r="AB64" s="26"/>
      <c r="AC64" s="26"/>
      <c r="AD64" s="26"/>
      <c r="AE64" s="27"/>
      <c r="AF64" s="26"/>
      <c r="AG64" s="26"/>
      <c r="AH64" s="26"/>
      <c r="AI64" s="26"/>
      <c r="AJ64" s="26"/>
      <c r="AK64" s="26"/>
    </row>
    <row r="65" spans="1:37" s="10" customFormat="1" ht="25" customHeight="1" x14ac:dyDescent="0.25">
      <c r="A65" s="11">
        <v>62</v>
      </c>
      <c r="B65" s="12" t="str">
        <f t="shared" si="3"/>
        <v>000-000</v>
      </c>
      <c r="C65" s="12"/>
      <c r="D65" s="12"/>
      <c r="E65" s="12"/>
      <c r="F65" s="12"/>
      <c r="G65" s="16"/>
      <c r="H65" s="16"/>
      <c r="I65" s="15"/>
      <c r="J65" s="16"/>
      <c r="K65" s="16"/>
      <c r="L65" s="17"/>
      <c r="M65" s="18"/>
      <c r="N65" s="18"/>
      <c r="O65" s="20"/>
      <c r="P65" s="21"/>
      <c r="Q65" s="21"/>
      <c r="R65" s="22"/>
      <c r="S65" s="21"/>
      <c r="T65" s="21"/>
      <c r="U65" s="22"/>
      <c r="V65" s="23"/>
      <c r="W65" s="23"/>
      <c r="X65" s="24"/>
      <c r="Y65" s="25">
        <f t="shared" si="1"/>
        <v>0</v>
      </c>
      <c r="Z65" s="25">
        <f t="shared" si="2"/>
        <v>0</v>
      </c>
      <c r="AA65" s="26"/>
      <c r="AB65" s="26"/>
      <c r="AC65" s="26"/>
      <c r="AD65" s="26"/>
      <c r="AE65" s="27"/>
      <c r="AF65" s="26"/>
      <c r="AG65" s="26"/>
      <c r="AH65" s="26"/>
      <c r="AI65" s="26"/>
      <c r="AJ65" s="26"/>
      <c r="AK65" s="26"/>
    </row>
    <row r="66" spans="1:37" s="10" customFormat="1" ht="25" customHeight="1" x14ac:dyDescent="0.25">
      <c r="A66" s="11">
        <v>63</v>
      </c>
      <c r="B66" s="12" t="str">
        <f t="shared" si="3"/>
        <v>000-000</v>
      </c>
      <c r="C66" s="12"/>
      <c r="D66" s="12"/>
      <c r="E66" s="12"/>
      <c r="F66" s="12"/>
      <c r="G66" s="16"/>
      <c r="H66" s="16"/>
      <c r="I66" s="15"/>
      <c r="J66" s="16"/>
      <c r="K66" s="16"/>
      <c r="L66" s="17"/>
      <c r="M66" s="18"/>
      <c r="N66" s="18"/>
      <c r="O66" s="20"/>
      <c r="P66" s="21"/>
      <c r="Q66" s="21"/>
      <c r="R66" s="22"/>
      <c r="S66" s="21"/>
      <c r="T66" s="21"/>
      <c r="U66" s="22"/>
      <c r="V66" s="23"/>
      <c r="W66" s="23"/>
      <c r="X66" s="24"/>
      <c r="Y66" s="25">
        <f t="shared" si="1"/>
        <v>0</v>
      </c>
      <c r="Z66" s="25">
        <f t="shared" si="2"/>
        <v>0</v>
      </c>
      <c r="AA66" s="26"/>
      <c r="AB66" s="26"/>
      <c r="AC66" s="26"/>
      <c r="AD66" s="26"/>
      <c r="AE66" s="27"/>
      <c r="AF66" s="26"/>
      <c r="AG66" s="26"/>
      <c r="AH66" s="26"/>
      <c r="AI66" s="26"/>
      <c r="AJ66" s="26"/>
      <c r="AK66" s="26"/>
    </row>
    <row r="67" spans="1:37" s="10" customFormat="1" ht="25" customHeight="1" x14ac:dyDescent="0.25">
      <c r="A67" s="11">
        <v>64</v>
      </c>
      <c r="B67" s="12" t="str">
        <f t="shared" si="3"/>
        <v>000-000</v>
      </c>
      <c r="C67" s="12"/>
      <c r="D67" s="12"/>
      <c r="E67" s="12"/>
      <c r="F67" s="12"/>
      <c r="G67" s="16"/>
      <c r="H67" s="16"/>
      <c r="I67" s="15"/>
      <c r="J67" s="16"/>
      <c r="K67" s="16"/>
      <c r="L67" s="17"/>
      <c r="M67" s="18"/>
      <c r="N67" s="18"/>
      <c r="O67" s="20"/>
      <c r="P67" s="21"/>
      <c r="Q67" s="21"/>
      <c r="R67" s="22"/>
      <c r="S67" s="21"/>
      <c r="T67" s="21"/>
      <c r="U67" s="22"/>
      <c r="V67" s="23"/>
      <c r="W67" s="23"/>
      <c r="X67" s="24"/>
      <c r="Y67" s="25">
        <f t="shared" si="1"/>
        <v>0</v>
      </c>
      <c r="Z67" s="25">
        <f t="shared" si="2"/>
        <v>0</v>
      </c>
      <c r="AA67" s="26"/>
      <c r="AB67" s="26"/>
      <c r="AC67" s="26"/>
      <c r="AD67" s="26"/>
      <c r="AE67" s="27"/>
      <c r="AF67" s="26"/>
      <c r="AG67" s="26"/>
      <c r="AH67" s="26"/>
      <c r="AI67" s="26"/>
      <c r="AJ67" s="26"/>
      <c r="AK67" s="26"/>
    </row>
    <row r="68" spans="1:37" s="10" customFormat="1" ht="25" customHeight="1" x14ac:dyDescent="0.25">
      <c r="A68" s="11">
        <v>65</v>
      </c>
      <c r="B68" s="12" t="str">
        <f t="shared" ref="B68:B99" si="4">TEXT(C68,"000")&amp;"-"&amp;TEXT(E68,"000")</f>
        <v>000-000</v>
      </c>
      <c r="C68" s="12"/>
      <c r="D68" s="12"/>
      <c r="E68" s="12"/>
      <c r="F68" s="12"/>
      <c r="G68" s="16"/>
      <c r="H68" s="16"/>
      <c r="I68" s="15"/>
      <c r="J68" s="16"/>
      <c r="K68" s="16"/>
      <c r="L68" s="17"/>
      <c r="M68" s="18"/>
      <c r="N68" s="18"/>
      <c r="O68" s="20"/>
      <c r="P68" s="21"/>
      <c r="Q68" s="21"/>
      <c r="R68" s="22"/>
      <c r="S68" s="21"/>
      <c r="T68" s="21"/>
      <c r="U68" s="22"/>
      <c r="V68" s="23"/>
      <c r="W68" s="23"/>
      <c r="X68" s="24"/>
      <c r="Y68" s="25">
        <f t="shared" ref="Y68:Y131" si="5">ROUND(I68-U68-X68,2)</f>
        <v>0</v>
      </c>
      <c r="Z68" s="25">
        <f t="shared" ref="Z68:Z131" si="6">ROUND(L68+O68-R68,2)</f>
        <v>0</v>
      </c>
      <c r="AA68" s="26"/>
      <c r="AB68" s="26"/>
      <c r="AC68" s="26"/>
      <c r="AD68" s="26"/>
      <c r="AE68" s="27"/>
      <c r="AF68" s="26"/>
      <c r="AG68" s="26"/>
      <c r="AH68" s="26"/>
      <c r="AI68" s="26"/>
      <c r="AJ68" s="26"/>
      <c r="AK68" s="26"/>
    </row>
    <row r="69" spans="1:37" s="10" customFormat="1" ht="25" customHeight="1" x14ac:dyDescent="0.25">
      <c r="A69" s="11">
        <v>66</v>
      </c>
      <c r="B69" s="12" t="str">
        <f t="shared" si="4"/>
        <v>000-000</v>
      </c>
      <c r="C69" s="12"/>
      <c r="D69" s="12"/>
      <c r="E69" s="12"/>
      <c r="F69" s="12"/>
      <c r="G69" s="16"/>
      <c r="H69" s="16"/>
      <c r="I69" s="15"/>
      <c r="J69" s="16"/>
      <c r="K69" s="16"/>
      <c r="L69" s="17"/>
      <c r="M69" s="18"/>
      <c r="N69" s="18"/>
      <c r="O69" s="20"/>
      <c r="P69" s="21"/>
      <c r="Q69" s="21"/>
      <c r="R69" s="22"/>
      <c r="S69" s="21"/>
      <c r="T69" s="21"/>
      <c r="U69" s="22"/>
      <c r="V69" s="23"/>
      <c r="W69" s="23"/>
      <c r="X69" s="24"/>
      <c r="Y69" s="25">
        <f t="shared" si="5"/>
        <v>0</v>
      </c>
      <c r="Z69" s="25">
        <f t="shared" si="6"/>
        <v>0</v>
      </c>
      <c r="AA69" s="26"/>
      <c r="AB69" s="26"/>
      <c r="AC69" s="26"/>
      <c r="AD69" s="26"/>
      <c r="AE69" s="27"/>
      <c r="AF69" s="26"/>
      <c r="AG69" s="26"/>
      <c r="AH69" s="26"/>
      <c r="AI69" s="26"/>
      <c r="AJ69" s="26"/>
      <c r="AK69" s="26"/>
    </row>
    <row r="70" spans="1:37" s="10" customFormat="1" ht="25" customHeight="1" x14ac:dyDescent="0.25">
      <c r="A70" s="11">
        <v>67</v>
      </c>
      <c r="B70" s="12" t="str">
        <f t="shared" si="4"/>
        <v>000-000</v>
      </c>
      <c r="C70" s="12"/>
      <c r="D70" s="12"/>
      <c r="E70" s="12"/>
      <c r="F70" s="12"/>
      <c r="G70" s="16"/>
      <c r="H70" s="16"/>
      <c r="I70" s="15"/>
      <c r="J70" s="16"/>
      <c r="K70" s="16"/>
      <c r="L70" s="17"/>
      <c r="M70" s="18"/>
      <c r="N70" s="18"/>
      <c r="O70" s="20"/>
      <c r="P70" s="21"/>
      <c r="Q70" s="21"/>
      <c r="R70" s="22"/>
      <c r="S70" s="21"/>
      <c r="T70" s="21"/>
      <c r="U70" s="22"/>
      <c r="V70" s="23"/>
      <c r="W70" s="23"/>
      <c r="X70" s="24"/>
      <c r="Y70" s="25">
        <f t="shared" si="5"/>
        <v>0</v>
      </c>
      <c r="Z70" s="25">
        <f t="shared" si="6"/>
        <v>0</v>
      </c>
      <c r="AA70" s="26"/>
      <c r="AB70" s="26"/>
      <c r="AC70" s="26"/>
      <c r="AD70" s="26"/>
      <c r="AE70" s="27"/>
      <c r="AF70" s="26"/>
      <c r="AG70" s="26"/>
      <c r="AH70" s="26"/>
      <c r="AI70" s="26"/>
      <c r="AJ70" s="26"/>
      <c r="AK70" s="26"/>
    </row>
    <row r="71" spans="1:37" s="10" customFormat="1" ht="25" customHeight="1" x14ac:dyDescent="0.25">
      <c r="A71" s="11">
        <v>68</v>
      </c>
      <c r="B71" s="12" t="str">
        <f t="shared" si="4"/>
        <v>000-000</v>
      </c>
      <c r="C71" s="12"/>
      <c r="D71" s="12"/>
      <c r="E71" s="12"/>
      <c r="F71" s="12"/>
      <c r="G71" s="16"/>
      <c r="H71" s="16"/>
      <c r="I71" s="15"/>
      <c r="J71" s="16"/>
      <c r="K71" s="16"/>
      <c r="L71" s="17"/>
      <c r="M71" s="18"/>
      <c r="N71" s="18"/>
      <c r="O71" s="20"/>
      <c r="P71" s="21"/>
      <c r="Q71" s="21"/>
      <c r="R71" s="22"/>
      <c r="S71" s="21"/>
      <c r="T71" s="21"/>
      <c r="U71" s="22"/>
      <c r="V71" s="23"/>
      <c r="W71" s="23"/>
      <c r="X71" s="24"/>
      <c r="Y71" s="25">
        <f t="shared" si="5"/>
        <v>0</v>
      </c>
      <c r="Z71" s="25">
        <f t="shared" si="6"/>
        <v>0</v>
      </c>
      <c r="AA71" s="26"/>
      <c r="AB71" s="26"/>
      <c r="AC71" s="26"/>
      <c r="AD71" s="26"/>
      <c r="AE71" s="27"/>
      <c r="AF71" s="26"/>
      <c r="AG71" s="26"/>
      <c r="AH71" s="26"/>
      <c r="AI71" s="26"/>
      <c r="AJ71" s="26"/>
      <c r="AK71" s="26"/>
    </row>
    <row r="72" spans="1:37" s="10" customFormat="1" ht="25" customHeight="1" x14ac:dyDescent="0.25">
      <c r="A72" s="11">
        <v>69</v>
      </c>
      <c r="B72" s="12" t="str">
        <f t="shared" si="4"/>
        <v>000-000</v>
      </c>
      <c r="C72" s="12"/>
      <c r="D72" s="12"/>
      <c r="E72" s="12"/>
      <c r="F72" s="12"/>
      <c r="G72" s="16"/>
      <c r="H72" s="16"/>
      <c r="I72" s="15"/>
      <c r="J72" s="16"/>
      <c r="K72" s="16"/>
      <c r="L72" s="17"/>
      <c r="M72" s="18"/>
      <c r="N72" s="19"/>
      <c r="O72" s="20"/>
      <c r="P72" s="21"/>
      <c r="Q72" s="21"/>
      <c r="R72" s="22"/>
      <c r="S72" s="21"/>
      <c r="T72" s="21"/>
      <c r="U72" s="22"/>
      <c r="V72" s="23"/>
      <c r="W72" s="23"/>
      <c r="X72" s="24"/>
      <c r="Y72" s="25">
        <f t="shared" si="5"/>
        <v>0</v>
      </c>
      <c r="Z72" s="25">
        <f t="shared" si="6"/>
        <v>0</v>
      </c>
      <c r="AA72" s="26"/>
      <c r="AB72" s="26"/>
      <c r="AC72" s="26"/>
      <c r="AD72" s="26"/>
      <c r="AE72" s="27"/>
      <c r="AF72" s="26"/>
      <c r="AG72" s="26"/>
      <c r="AH72" s="26"/>
      <c r="AI72" s="26"/>
      <c r="AJ72" s="26"/>
      <c r="AK72" s="26"/>
    </row>
    <row r="73" spans="1:37" s="10" customFormat="1" ht="25" customHeight="1" x14ac:dyDescent="0.25">
      <c r="A73" s="11">
        <v>70</v>
      </c>
      <c r="B73" s="12" t="str">
        <f t="shared" si="4"/>
        <v>000-000</v>
      </c>
      <c r="C73" s="12"/>
      <c r="D73" s="12"/>
      <c r="E73" s="12"/>
      <c r="F73" s="12"/>
      <c r="G73" s="16"/>
      <c r="H73" s="16"/>
      <c r="I73" s="15"/>
      <c r="J73" s="16"/>
      <c r="K73" s="16"/>
      <c r="L73" s="17"/>
      <c r="M73" s="18"/>
      <c r="N73" s="19"/>
      <c r="O73" s="20"/>
      <c r="P73" s="21"/>
      <c r="Q73" s="21"/>
      <c r="R73" s="22"/>
      <c r="S73" s="21"/>
      <c r="T73" s="21"/>
      <c r="U73" s="22"/>
      <c r="V73" s="23"/>
      <c r="W73" s="23"/>
      <c r="X73" s="24"/>
      <c r="Y73" s="25">
        <f t="shared" si="5"/>
        <v>0</v>
      </c>
      <c r="Z73" s="25">
        <f t="shared" si="6"/>
        <v>0</v>
      </c>
      <c r="AA73" s="26"/>
      <c r="AB73" s="26"/>
      <c r="AC73" s="26"/>
      <c r="AD73" s="26"/>
      <c r="AE73" s="27"/>
      <c r="AF73" s="26"/>
      <c r="AG73" s="26"/>
      <c r="AH73" s="26"/>
      <c r="AI73" s="26"/>
      <c r="AJ73" s="26"/>
      <c r="AK73" s="26"/>
    </row>
    <row r="74" spans="1:37" s="10" customFormat="1" ht="25" customHeight="1" x14ac:dyDescent="0.25">
      <c r="A74" s="11">
        <v>71</v>
      </c>
      <c r="B74" s="12" t="str">
        <f t="shared" si="4"/>
        <v>000-000</v>
      </c>
      <c r="C74" s="12"/>
      <c r="D74" s="12"/>
      <c r="E74" s="12"/>
      <c r="F74" s="12"/>
      <c r="G74" s="16"/>
      <c r="H74" s="16"/>
      <c r="I74" s="15"/>
      <c r="J74" s="16"/>
      <c r="K74" s="16"/>
      <c r="L74" s="17"/>
      <c r="M74" s="18"/>
      <c r="N74" s="18"/>
      <c r="O74" s="20"/>
      <c r="P74" s="21"/>
      <c r="Q74" s="21"/>
      <c r="R74" s="22"/>
      <c r="S74" s="21"/>
      <c r="T74" s="21"/>
      <c r="U74" s="22"/>
      <c r="V74" s="23"/>
      <c r="W74" s="23"/>
      <c r="X74" s="24"/>
      <c r="Y74" s="25">
        <f t="shared" si="5"/>
        <v>0</v>
      </c>
      <c r="Z74" s="25">
        <f t="shared" si="6"/>
        <v>0</v>
      </c>
      <c r="AA74" s="26"/>
      <c r="AB74" s="26"/>
      <c r="AC74" s="26"/>
      <c r="AD74" s="26"/>
      <c r="AE74" s="27"/>
      <c r="AF74" s="26"/>
      <c r="AG74" s="26"/>
      <c r="AH74" s="26"/>
      <c r="AI74" s="26"/>
      <c r="AJ74" s="26"/>
      <c r="AK74" s="26"/>
    </row>
    <row r="75" spans="1:37" s="10" customFormat="1" ht="25" customHeight="1" x14ac:dyDescent="0.25">
      <c r="A75" s="11">
        <v>72</v>
      </c>
      <c r="B75" s="12" t="str">
        <f t="shared" si="4"/>
        <v>000-000</v>
      </c>
      <c r="C75" s="12"/>
      <c r="D75" s="12"/>
      <c r="E75" s="12"/>
      <c r="F75" s="12"/>
      <c r="G75" s="16"/>
      <c r="H75" s="16"/>
      <c r="I75" s="15"/>
      <c r="J75" s="16"/>
      <c r="K75" s="16"/>
      <c r="L75" s="17"/>
      <c r="M75" s="18"/>
      <c r="N75" s="18"/>
      <c r="O75" s="20"/>
      <c r="P75" s="21"/>
      <c r="Q75" s="21"/>
      <c r="R75" s="22"/>
      <c r="S75" s="21"/>
      <c r="T75" s="21"/>
      <c r="U75" s="22"/>
      <c r="V75" s="23"/>
      <c r="W75" s="23"/>
      <c r="X75" s="24"/>
      <c r="Y75" s="25">
        <f t="shared" si="5"/>
        <v>0</v>
      </c>
      <c r="Z75" s="25">
        <f t="shared" si="6"/>
        <v>0</v>
      </c>
      <c r="AA75" s="26"/>
      <c r="AB75" s="26"/>
      <c r="AC75" s="26"/>
      <c r="AD75" s="26"/>
      <c r="AE75" s="27"/>
      <c r="AF75" s="26"/>
      <c r="AG75" s="26"/>
      <c r="AH75" s="26"/>
      <c r="AI75" s="26"/>
      <c r="AJ75" s="26"/>
      <c r="AK75" s="26"/>
    </row>
    <row r="76" spans="1:37" s="10" customFormat="1" ht="25" customHeight="1" x14ac:dyDescent="0.25">
      <c r="A76" s="11">
        <v>73</v>
      </c>
      <c r="B76" s="12" t="str">
        <f t="shared" si="4"/>
        <v>000-000</v>
      </c>
      <c r="C76" s="12"/>
      <c r="D76" s="12"/>
      <c r="E76" s="12"/>
      <c r="F76" s="12"/>
      <c r="G76" s="16"/>
      <c r="H76" s="16"/>
      <c r="I76" s="15"/>
      <c r="J76" s="16"/>
      <c r="K76" s="16"/>
      <c r="L76" s="17"/>
      <c r="M76" s="18"/>
      <c r="N76" s="18"/>
      <c r="O76" s="20"/>
      <c r="P76" s="21"/>
      <c r="Q76" s="21"/>
      <c r="R76" s="22"/>
      <c r="S76" s="21"/>
      <c r="T76" s="21"/>
      <c r="U76" s="22"/>
      <c r="V76" s="23"/>
      <c r="W76" s="23"/>
      <c r="X76" s="24"/>
      <c r="Y76" s="25">
        <f t="shared" si="5"/>
        <v>0</v>
      </c>
      <c r="Z76" s="25">
        <f t="shared" si="6"/>
        <v>0</v>
      </c>
      <c r="AA76" s="26"/>
      <c r="AB76" s="26"/>
      <c r="AC76" s="26"/>
      <c r="AD76" s="26"/>
      <c r="AE76" s="27"/>
      <c r="AF76" s="26"/>
      <c r="AG76" s="26"/>
      <c r="AH76" s="26"/>
      <c r="AI76" s="26"/>
      <c r="AJ76" s="26"/>
      <c r="AK76" s="26"/>
    </row>
    <row r="77" spans="1:37" s="10" customFormat="1" ht="25" customHeight="1" x14ac:dyDescent="0.25">
      <c r="A77" s="11">
        <v>74</v>
      </c>
      <c r="B77" s="12" t="str">
        <f t="shared" si="4"/>
        <v>000-000</v>
      </c>
      <c r="C77" s="12"/>
      <c r="D77" s="12"/>
      <c r="E77" s="12"/>
      <c r="F77" s="12"/>
      <c r="G77" s="16"/>
      <c r="H77" s="16"/>
      <c r="I77" s="15"/>
      <c r="J77" s="16"/>
      <c r="K77" s="16"/>
      <c r="L77" s="17"/>
      <c r="M77" s="18"/>
      <c r="N77" s="18"/>
      <c r="O77" s="20"/>
      <c r="P77" s="21"/>
      <c r="Q77" s="21"/>
      <c r="R77" s="22"/>
      <c r="S77" s="21"/>
      <c r="T77" s="21"/>
      <c r="U77" s="22"/>
      <c r="V77" s="23"/>
      <c r="W77" s="23"/>
      <c r="X77" s="24"/>
      <c r="Y77" s="25">
        <f t="shared" si="5"/>
        <v>0</v>
      </c>
      <c r="Z77" s="25">
        <f t="shared" si="6"/>
        <v>0</v>
      </c>
      <c r="AA77" s="26"/>
      <c r="AB77" s="26"/>
      <c r="AC77" s="26"/>
      <c r="AD77" s="26"/>
      <c r="AE77" s="27"/>
      <c r="AF77" s="26"/>
      <c r="AG77" s="26"/>
      <c r="AH77" s="26"/>
      <c r="AI77" s="26"/>
      <c r="AJ77" s="26"/>
      <c r="AK77" s="26"/>
    </row>
    <row r="78" spans="1:37" s="10" customFormat="1" ht="25" customHeight="1" x14ac:dyDescent="0.25">
      <c r="A78" s="11">
        <v>75</v>
      </c>
      <c r="B78" s="12" t="str">
        <f t="shared" si="4"/>
        <v>000-000</v>
      </c>
      <c r="C78" s="12"/>
      <c r="D78" s="12"/>
      <c r="E78" s="12"/>
      <c r="F78" s="12"/>
      <c r="G78" s="16"/>
      <c r="H78" s="16"/>
      <c r="I78" s="15"/>
      <c r="J78" s="16"/>
      <c r="K78" s="16"/>
      <c r="L78" s="17"/>
      <c r="M78" s="18"/>
      <c r="N78" s="18"/>
      <c r="O78" s="20"/>
      <c r="P78" s="21"/>
      <c r="Q78" s="21"/>
      <c r="R78" s="22"/>
      <c r="S78" s="21"/>
      <c r="T78" s="21"/>
      <c r="U78" s="22"/>
      <c r="V78" s="23"/>
      <c r="W78" s="23"/>
      <c r="X78" s="24"/>
      <c r="Y78" s="25">
        <f t="shared" si="5"/>
        <v>0</v>
      </c>
      <c r="Z78" s="25">
        <f t="shared" si="6"/>
        <v>0</v>
      </c>
      <c r="AA78" s="26"/>
      <c r="AB78" s="26"/>
      <c r="AC78" s="26"/>
      <c r="AD78" s="26"/>
      <c r="AE78" s="27"/>
      <c r="AF78" s="26"/>
      <c r="AG78" s="26"/>
      <c r="AH78" s="26"/>
      <c r="AI78" s="26"/>
      <c r="AJ78" s="26"/>
      <c r="AK78" s="26"/>
    </row>
    <row r="79" spans="1:37" s="10" customFormat="1" ht="25" customHeight="1" x14ac:dyDescent="0.25">
      <c r="A79" s="11">
        <v>76</v>
      </c>
      <c r="B79" s="12" t="str">
        <f t="shared" si="4"/>
        <v>000-000</v>
      </c>
      <c r="C79" s="12"/>
      <c r="D79" s="12"/>
      <c r="E79" s="12"/>
      <c r="F79" s="12"/>
      <c r="G79" s="16"/>
      <c r="H79" s="16"/>
      <c r="I79" s="15"/>
      <c r="J79" s="16"/>
      <c r="K79" s="16"/>
      <c r="L79" s="17"/>
      <c r="M79" s="18"/>
      <c r="N79" s="18"/>
      <c r="O79" s="20"/>
      <c r="P79" s="21"/>
      <c r="Q79" s="21"/>
      <c r="R79" s="22"/>
      <c r="S79" s="21"/>
      <c r="T79" s="21"/>
      <c r="U79" s="22"/>
      <c r="V79" s="23"/>
      <c r="W79" s="23"/>
      <c r="X79" s="24"/>
      <c r="Y79" s="25">
        <f t="shared" si="5"/>
        <v>0</v>
      </c>
      <c r="Z79" s="25">
        <f t="shared" si="6"/>
        <v>0</v>
      </c>
      <c r="AA79" s="26"/>
      <c r="AB79" s="26"/>
      <c r="AC79" s="26"/>
      <c r="AD79" s="26"/>
      <c r="AE79" s="27"/>
      <c r="AF79" s="26"/>
      <c r="AG79" s="26"/>
      <c r="AH79" s="26"/>
      <c r="AI79" s="26"/>
      <c r="AJ79" s="26"/>
      <c r="AK79" s="26"/>
    </row>
    <row r="80" spans="1:37" s="10" customFormat="1" ht="25" customHeight="1" x14ac:dyDescent="0.25">
      <c r="A80" s="11">
        <v>77</v>
      </c>
      <c r="B80" s="12" t="str">
        <f t="shared" si="4"/>
        <v>000-000</v>
      </c>
      <c r="C80" s="12"/>
      <c r="D80" s="12"/>
      <c r="E80" s="12"/>
      <c r="F80" s="12"/>
      <c r="G80" s="16"/>
      <c r="H80" s="16"/>
      <c r="I80" s="15"/>
      <c r="J80" s="16"/>
      <c r="K80" s="16"/>
      <c r="L80" s="17"/>
      <c r="M80" s="18"/>
      <c r="N80" s="18"/>
      <c r="O80" s="20"/>
      <c r="P80" s="21"/>
      <c r="Q80" s="21"/>
      <c r="R80" s="22"/>
      <c r="S80" s="21"/>
      <c r="T80" s="21"/>
      <c r="U80" s="22"/>
      <c r="V80" s="23"/>
      <c r="W80" s="23"/>
      <c r="X80" s="24"/>
      <c r="Y80" s="25">
        <f t="shared" si="5"/>
        <v>0</v>
      </c>
      <c r="Z80" s="25">
        <f t="shared" si="6"/>
        <v>0</v>
      </c>
      <c r="AA80" s="26"/>
      <c r="AB80" s="26"/>
      <c r="AC80" s="26"/>
      <c r="AD80" s="26"/>
      <c r="AE80" s="27"/>
      <c r="AF80" s="26"/>
      <c r="AG80" s="26"/>
      <c r="AH80" s="26"/>
      <c r="AI80" s="26"/>
      <c r="AJ80" s="26"/>
      <c r="AK80" s="26"/>
    </row>
    <row r="81" spans="1:37" s="10" customFormat="1" ht="25" customHeight="1" x14ac:dyDescent="0.25">
      <c r="A81" s="11">
        <v>78</v>
      </c>
      <c r="B81" s="12" t="str">
        <f t="shared" si="4"/>
        <v>000-000</v>
      </c>
      <c r="C81" s="12"/>
      <c r="D81" s="12"/>
      <c r="E81" s="12"/>
      <c r="F81" s="12"/>
      <c r="G81" s="16"/>
      <c r="H81" s="16"/>
      <c r="I81" s="15"/>
      <c r="J81" s="16"/>
      <c r="K81" s="16"/>
      <c r="L81" s="17"/>
      <c r="M81" s="18"/>
      <c r="N81" s="18"/>
      <c r="O81" s="20"/>
      <c r="P81" s="21"/>
      <c r="Q81" s="21"/>
      <c r="R81" s="22"/>
      <c r="S81" s="21"/>
      <c r="T81" s="21"/>
      <c r="U81" s="22"/>
      <c r="V81" s="23"/>
      <c r="W81" s="23"/>
      <c r="X81" s="24"/>
      <c r="Y81" s="25">
        <f t="shared" si="5"/>
        <v>0</v>
      </c>
      <c r="Z81" s="25">
        <f t="shared" si="6"/>
        <v>0</v>
      </c>
      <c r="AA81" s="26"/>
      <c r="AB81" s="26"/>
      <c r="AC81" s="26"/>
      <c r="AD81" s="26"/>
      <c r="AE81" s="27"/>
      <c r="AF81" s="26"/>
      <c r="AG81" s="26"/>
      <c r="AH81" s="26"/>
      <c r="AI81" s="26"/>
      <c r="AJ81" s="26"/>
      <c r="AK81" s="26"/>
    </row>
    <row r="82" spans="1:37" s="10" customFormat="1" ht="25" customHeight="1" x14ac:dyDescent="0.25">
      <c r="A82" s="11">
        <v>79</v>
      </c>
      <c r="B82" s="12" t="str">
        <f t="shared" si="4"/>
        <v>000-000</v>
      </c>
      <c r="C82" s="12"/>
      <c r="D82" s="12"/>
      <c r="E82" s="12"/>
      <c r="F82" s="12"/>
      <c r="G82" s="16"/>
      <c r="H82" s="16"/>
      <c r="I82" s="15"/>
      <c r="J82" s="16"/>
      <c r="K82" s="16"/>
      <c r="L82" s="17"/>
      <c r="M82" s="18"/>
      <c r="N82" s="18"/>
      <c r="O82" s="20"/>
      <c r="P82" s="21"/>
      <c r="Q82" s="21"/>
      <c r="R82" s="22"/>
      <c r="S82" s="21"/>
      <c r="T82" s="21"/>
      <c r="U82" s="22"/>
      <c r="V82" s="23"/>
      <c r="W82" s="23"/>
      <c r="X82" s="24"/>
      <c r="Y82" s="25">
        <f t="shared" si="5"/>
        <v>0</v>
      </c>
      <c r="Z82" s="25">
        <f t="shared" si="6"/>
        <v>0</v>
      </c>
      <c r="AA82" s="26"/>
      <c r="AB82" s="26"/>
      <c r="AC82" s="26"/>
      <c r="AD82" s="26"/>
      <c r="AE82" s="27"/>
      <c r="AF82" s="26"/>
      <c r="AG82" s="26"/>
      <c r="AH82" s="26"/>
      <c r="AI82" s="26"/>
      <c r="AJ82" s="26"/>
      <c r="AK82" s="26"/>
    </row>
    <row r="83" spans="1:37" s="10" customFormat="1" ht="25" customHeight="1" x14ac:dyDescent="0.25">
      <c r="A83" s="11">
        <v>80</v>
      </c>
      <c r="B83" s="12" t="str">
        <f t="shared" si="4"/>
        <v>000-000</v>
      </c>
      <c r="C83" s="12"/>
      <c r="D83" s="12"/>
      <c r="E83" s="12"/>
      <c r="F83" s="12"/>
      <c r="G83" s="16"/>
      <c r="H83" s="16"/>
      <c r="I83" s="15"/>
      <c r="J83" s="16"/>
      <c r="K83" s="16"/>
      <c r="L83" s="17"/>
      <c r="M83" s="18"/>
      <c r="N83" s="19"/>
      <c r="O83" s="20"/>
      <c r="P83" s="21"/>
      <c r="Q83" s="21"/>
      <c r="R83" s="22"/>
      <c r="S83" s="21"/>
      <c r="T83" s="21"/>
      <c r="U83" s="22"/>
      <c r="V83" s="23"/>
      <c r="W83" s="23"/>
      <c r="X83" s="24"/>
      <c r="Y83" s="25">
        <f t="shared" si="5"/>
        <v>0</v>
      </c>
      <c r="Z83" s="25">
        <f t="shared" si="6"/>
        <v>0</v>
      </c>
      <c r="AA83" s="26"/>
      <c r="AB83" s="26"/>
      <c r="AC83" s="26"/>
      <c r="AD83" s="26"/>
      <c r="AE83" s="27"/>
      <c r="AF83" s="26"/>
      <c r="AG83" s="26"/>
      <c r="AH83" s="26"/>
      <c r="AI83" s="26"/>
      <c r="AJ83" s="26"/>
      <c r="AK83" s="26"/>
    </row>
    <row r="84" spans="1:37" s="10" customFormat="1" ht="25" customHeight="1" x14ac:dyDescent="0.25">
      <c r="A84" s="11">
        <v>81</v>
      </c>
      <c r="B84" s="12" t="str">
        <f t="shared" si="4"/>
        <v>000-000</v>
      </c>
      <c r="C84" s="12"/>
      <c r="D84" s="12"/>
      <c r="E84" s="12"/>
      <c r="F84" s="12"/>
      <c r="G84" s="16"/>
      <c r="H84" s="16"/>
      <c r="I84" s="15"/>
      <c r="J84" s="16"/>
      <c r="K84" s="16"/>
      <c r="L84" s="17"/>
      <c r="M84" s="18"/>
      <c r="N84" s="19"/>
      <c r="O84" s="20"/>
      <c r="P84" s="21"/>
      <c r="Q84" s="21"/>
      <c r="R84" s="22"/>
      <c r="S84" s="21"/>
      <c r="T84" s="21"/>
      <c r="U84" s="22"/>
      <c r="V84" s="23"/>
      <c r="W84" s="23"/>
      <c r="X84" s="24"/>
      <c r="Y84" s="25">
        <f t="shared" si="5"/>
        <v>0</v>
      </c>
      <c r="Z84" s="25">
        <f t="shared" si="6"/>
        <v>0</v>
      </c>
      <c r="AA84" s="26"/>
      <c r="AB84" s="26"/>
      <c r="AC84" s="26"/>
      <c r="AD84" s="26"/>
      <c r="AE84" s="27"/>
      <c r="AF84" s="26"/>
      <c r="AG84" s="26"/>
      <c r="AH84" s="26"/>
      <c r="AI84" s="26"/>
      <c r="AJ84" s="26"/>
      <c r="AK84" s="26"/>
    </row>
    <row r="85" spans="1:37" s="10" customFormat="1" ht="25" customHeight="1" x14ac:dyDescent="0.25">
      <c r="A85" s="11">
        <v>82</v>
      </c>
      <c r="B85" s="12" t="str">
        <f t="shared" si="4"/>
        <v>000-000</v>
      </c>
      <c r="C85" s="12"/>
      <c r="D85" s="12"/>
      <c r="E85" s="12"/>
      <c r="F85" s="12"/>
      <c r="G85" s="16"/>
      <c r="H85" s="16"/>
      <c r="I85" s="15"/>
      <c r="J85" s="16"/>
      <c r="K85" s="16"/>
      <c r="L85" s="17"/>
      <c r="M85" s="18"/>
      <c r="N85" s="18"/>
      <c r="O85" s="20"/>
      <c r="P85" s="21"/>
      <c r="Q85" s="21"/>
      <c r="R85" s="22"/>
      <c r="S85" s="21"/>
      <c r="T85" s="21"/>
      <c r="U85" s="22"/>
      <c r="V85" s="23"/>
      <c r="W85" s="23"/>
      <c r="X85" s="24"/>
      <c r="Y85" s="25">
        <f t="shared" si="5"/>
        <v>0</v>
      </c>
      <c r="Z85" s="25">
        <f t="shared" si="6"/>
        <v>0</v>
      </c>
      <c r="AA85" s="26"/>
      <c r="AB85" s="26"/>
      <c r="AC85" s="26"/>
      <c r="AD85" s="26"/>
      <c r="AE85" s="27"/>
      <c r="AF85" s="26"/>
      <c r="AG85" s="26"/>
      <c r="AH85" s="26"/>
      <c r="AI85" s="26"/>
      <c r="AJ85" s="26"/>
      <c r="AK85" s="26"/>
    </row>
    <row r="86" spans="1:37" s="10" customFormat="1" ht="25" customHeight="1" x14ac:dyDescent="0.25">
      <c r="A86" s="11">
        <v>83</v>
      </c>
      <c r="B86" s="12" t="str">
        <f t="shared" si="4"/>
        <v>000-000</v>
      </c>
      <c r="C86" s="12"/>
      <c r="D86" s="12"/>
      <c r="E86" s="12"/>
      <c r="F86" s="12"/>
      <c r="G86" s="16"/>
      <c r="H86" s="16"/>
      <c r="I86" s="15"/>
      <c r="J86" s="16"/>
      <c r="K86" s="16"/>
      <c r="L86" s="17"/>
      <c r="M86" s="18"/>
      <c r="N86" s="18"/>
      <c r="O86" s="20"/>
      <c r="P86" s="21"/>
      <c r="Q86" s="21"/>
      <c r="R86" s="22"/>
      <c r="S86" s="21"/>
      <c r="T86" s="21"/>
      <c r="U86" s="22"/>
      <c r="V86" s="23"/>
      <c r="W86" s="23"/>
      <c r="X86" s="24"/>
      <c r="Y86" s="25">
        <f t="shared" si="5"/>
        <v>0</v>
      </c>
      <c r="Z86" s="25">
        <f t="shared" si="6"/>
        <v>0</v>
      </c>
      <c r="AA86" s="26"/>
      <c r="AB86" s="26"/>
      <c r="AC86" s="26"/>
      <c r="AD86" s="26"/>
      <c r="AE86" s="27"/>
      <c r="AF86" s="26"/>
      <c r="AG86" s="26"/>
      <c r="AH86" s="26"/>
      <c r="AI86" s="26"/>
      <c r="AJ86" s="26"/>
      <c r="AK86" s="26"/>
    </row>
    <row r="87" spans="1:37" s="10" customFormat="1" ht="25" customHeight="1" x14ac:dyDescent="0.25">
      <c r="A87" s="11">
        <v>84</v>
      </c>
      <c r="B87" s="12" t="str">
        <f t="shared" si="4"/>
        <v>000-000</v>
      </c>
      <c r="C87" s="12"/>
      <c r="D87" s="12"/>
      <c r="E87" s="12"/>
      <c r="F87" s="12"/>
      <c r="G87" s="16"/>
      <c r="H87" s="16"/>
      <c r="I87" s="15"/>
      <c r="J87" s="16"/>
      <c r="K87" s="16"/>
      <c r="L87" s="17"/>
      <c r="M87" s="18"/>
      <c r="N87" s="18"/>
      <c r="O87" s="20"/>
      <c r="P87" s="21"/>
      <c r="Q87" s="21"/>
      <c r="R87" s="22"/>
      <c r="S87" s="21"/>
      <c r="T87" s="21"/>
      <c r="U87" s="22"/>
      <c r="V87" s="23"/>
      <c r="W87" s="23"/>
      <c r="X87" s="24"/>
      <c r="Y87" s="25">
        <f t="shared" si="5"/>
        <v>0</v>
      </c>
      <c r="Z87" s="25">
        <f t="shared" si="6"/>
        <v>0</v>
      </c>
      <c r="AA87" s="26"/>
      <c r="AB87" s="26"/>
      <c r="AC87" s="26"/>
      <c r="AD87" s="26"/>
      <c r="AE87" s="27"/>
      <c r="AF87" s="26"/>
      <c r="AG87" s="26"/>
      <c r="AH87" s="26"/>
      <c r="AI87" s="26"/>
      <c r="AJ87" s="26"/>
      <c r="AK87" s="26"/>
    </row>
    <row r="88" spans="1:37" s="10" customFormat="1" ht="25" customHeight="1" x14ac:dyDescent="0.25">
      <c r="A88" s="11">
        <v>85</v>
      </c>
      <c r="B88" s="12" t="str">
        <f t="shared" si="4"/>
        <v>000-000</v>
      </c>
      <c r="C88" s="12"/>
      <c r="D88" s="12"/>
      <c r="E88" s="12"/>
      <c r="F88" s="12"/>
      <c r="G88" s="16"/>
      <c r="H88" s="16"/>
      <c r="I88" s="15"/>
      <c r="J88" s="16"/>
      <c r="K88" s="16"/>
      <c r="L88" s="17"/>
      <c r="M88" s="18"/>
      <c r="N88" s="18"/>
      <c r="O88" s="20"/>
      <c r="P88" s="21"/>
      <c r="Q88" s="21"/>
      <c r="R88" s="22"/>
      <c r="S88" s="21"/>
      <c r="T88" s="21"/>
      <c r="U88" s="22"/>
      <c r="V88" s="23"/>
      <c r="W88" s="23"/>
      <c r="X88" s="24"/>
      <c r="Y88" s="25">
        <f t="shared" si="5"/>
        <v>0</v>
      </c>
      <c r="Z88" s="25">
        <f t="shared" si="6"/>
        <v>0</v>
      </c>
      <c r="AA88" s="26"/>
      <c r="AB88" s="26"/>
      <c r="AC88" s="26"/>
      <c r="AD88" s="26"/>
      <c r="AE88" s="27"/>
      <c r="AF88" s="26"/>
      <c r="AG88" s="26"/>
      <c r="AH88" s="26"/>
      <c r="AI88" s="26"/>
      <c r="AJ88" s="26"/>
      <c r="AK88" s="26"/>
    </row>
    <row r="89" spans="1:37" s="10" customFormat="1" ht="25" customHeight="1" x14ac:dyDescent="0.25">
      <c r="A89" s="11">
        <v>86</v>
      </c>
      <c r="B89" s="12" t="str">
        <f t="shared" si="4"/>
        <v>000-000</v>
      </c>
      <c r="C89" s="12"/>
      <c r="D89" s="12"/>
      <c r="E89" s="12"/>
      <c r="F89" s="12"/>
      <c r="G89" s="16"/>
      <c r="H89" s="16"/>
      <c r="I89" s="15"/>
      <c r="J89" s="16"/>
      <c r="K89" s="16"/>
      <c r="L89" s="17"/>
      <c r="M89" s="18"/>
      <c r="N89" s="18"/>
      <c r="O89" s="20"/>
      <c r="P89" s="21"/>
      <c r="Q89" s="21"/>
      <c r="R89" s="22"/>
      <c r="S89" s="21"/>
      <c r="T89" s="21"/>
      <c r="U89" s="22"/>
      <c r="V89" s="23"/>
      <c r="W89" s="23"/>
      <c r="X89" s="24"/>
      <c r="Y89" s="25">
        <f t="shared" si="5"/>
        <v>0</v>
      </c>
      <c r="Z89" s="25">
        <f t="shared" si="6"/>
        <v>0</v>
      </c>
      <c r="AA89" s="26"/>
      <c r="AB89" s="26"/>
      <c r="AC89" s="26"/>
      <c r="AD89" s="26"/>
      <c r="AE89" s="27"/>
      <c r="AF89" s="26"/>
      <c r="AG89" s="26"/>
      <c r="AH89" s="26"/>
      <c r="AI89" s="26"/>
      <c r="AJ89" s="26"/>
      <c r="AK89" s="26"/>
    </row>
    <row r="90" spans="1:37" s="10" customFormat="1" ht="25" customHeight="1" x14ac:dyDescent="0.25">
      <c r="A90" s="11">
        <v>87</v>
      </c>
      <c r="B90" s="12" t="str">
        <f t="shared" si="4"/>
        <v>000-000</v>
      </c>
      <c r="C90" s="12"/>
      <c r="D90" s="12"/>
      <c r="E90" s="12"/>
      <c r="F90" s="12"/>
      <c r="G90" s="16"/>
      <c r="H90" s="16"/>
      <c r="I90" s="15"/>
      <c r="J90" s="16"/>
      <c r="K90" s="16"/>
      <c r="L90" s="17"/>
      <c r="M90" s="18"/>
      <c r="N90" s="18"/>
      <c r="O90" s="20"/>
      <c r="P90" s="21"/>
      <c r="Q90" s="21"/>
      <c r="R90" s="22"/>
      <c r="S90" s="21"/>
      <c r="T90" s="21"/>
      <c r="U90" s="22"/>
      <c r="V90" s="23"/>
      <c r="W90" s="23"/>
      <c r="X90" s="24"/>
      <c r="Y90" s="25">
        <f t="shared" si="5"/>
        <v>0</v>
      </c>
      <c r="Z90" s="25">
        <f t="shared" si="6"/>
        <v>0</v>
      </c>
      <c r="AA90" s="26"/>
      <c r="AB90" s="26"/>
      <c r="AC90" s="26"/>
      <c r="AD90" s="26"/>
      <c r="AE90" s="27"/>
      <c r="AF90" s="26"/>
      <c r="AG90" s="26"/>
      <c r="AH90" s="26"/>
      <c r="AI90" s="26"/>
      <c r="AJ90" s="26"/>
      <c r="AK90" s="26"/>
    </row>
    <row r="91" spans="1:37" s="10" customFormat="1" ht="25" customHeight="1" x14ac:dyDescent="0.25">
      <c r="A91" s="11">
        <v>88</v>
      </c>
      <c r="B91" s="12" t="str">
        <f t="shared" si="4"/>
        <v>000-000</v>
      </c>
      <c r="C91" s="12"/>
      <c r="D91" s="12"/>
      <c r="E91" s="12"/>
      <c r="F91" s="12"/>
      <c r="G91" s="16"/>
      <c r="H91" s="16"/>
      <c r="I91" s="15"/>
      <c r="J91" s="16"/>
      <c r="K91" s="16"/>
      <c r="L91" s="17"/>
      <c r="M91" s="18"/>
      <c r="N91" s="18"/>
      <c r="O91" s="20"/>
      <c r="P91" s="21"/>
      <c r="Q91" s="21"/>
      <c r="R91" s="22"/>
      <c r="S91" s="21"/>
      <c r="T91" s="21"/>
      <c r="U91" s="22"/>
      <c r="V91" s="23"/>
      <c r="W91" s="23"/>
      <c r="X91" s="24"/>
      <c r="Y91" s="25">
        <f t="shared" si="5"/>
        <v>0</v>
      </c>
      <c r="Z91" s="25">
        <f t="shared" si="6"/>
        <v>0</v>
      </c>
      <c r="AA91" s="26"/>
      <c r="AB91" s="26"/>
      <c r="AC91" s="26"/>
      <c r="AD91" s="26"/>
      <c r="AE91" s="27"/>
      <c r="AF91" s="26"/>
      <c r="AG91" s="26"/>
      <c r="AH91" s="26"/>
      <c r="AI91" s="26"/>
      <c r="AJ91" s="26"/>
      <c r="AK91" s="26"/>
    </row>
    <row r="92" spans="1:37" s="10" customFormat="1" ht="25" customHeight="1" x14ac:dyDescent="0.25">
      <c r="A92" s="11">
        <v>89</v>
      </c>
      <c r="B92" s="12" t="str">
        <f t="shared" si="4"/>
        <v>000-000</v>
      </c>
      <c r="C92" s="12"/>
      <c r="D92" s="12"/>
      <c r="E92" s="12"/>
      <c r="F92" s="12"/>
      <c r="G92" s="16"/>
      <c r="H92" s="16"/>
      <c r="I92" s="15"/>
      <c r="J92" s="16"/>
      <c r="K92" s="16"/>
      <c r="L92" s="17"/>
      <c r="M92" s="18"/>
      <c r="N92" s="18"/>
      <c r="O92" s="20"/>
      <c r="P92" s="21"/>
      <c r="Q92" s="21"/>
      <c r="R92" s="22"/>
      <c r="S92" s="21"/>
      <c r="T92" s="21"/>
      <c r="U92" s="22"/>
      <c r="V92" s="23"/>
      <c r="W92" s="23"/>
      <c r="X92" s="24"/>
      <c r="Y92" s="25">
        <f t="shared" si="5"/>
        <v>0</v>
      </c>
      <c r="Z92" s="25">
        <f t="shared" si="6"/>
        <v>0</v>
      </c>
      <c r="AA92" s="26"/>
      <c r="AB92" s="26"/>
      <c r="AC92" s="26"/>
      <c r="AD92" s="26"/>
      <c r="AE92" s="27"/>
      <c r="AF92" s="26"/>
      <c r="AG92" s="26"/>
      <c r="AH92" s="26"/>
      <c r="AI92" s="26"/>
      <c r="AJ92" s="26"/>
      <c r="AK92" s="26"/>
    </row>
    <row r="93" spans="1:37" s="10" customFormat="1" ht="25" customHeight="1" x14ac:dyDescent="0.25">
      <c r="A93" s="11">
        <v>90</v>
      </c>
      <c r="B93" s="12" t="str">
        <f t="shared" si="4"/>
        <v>000-000</v>
      </c>
      <c r="C93" s="12"/>
      <c r="D93" s="12"/>
      <c r="E93" s="12"/>
      <c r="F93" s="12"/>
      <c r="G93" s="16"/>
      <c r="H93" s="16"/>
      <c r="I93" s="15"/>
      <c r="J93" s="16"/>
      <c r="K93" s="16"/>
      <c r="L93" s="17"/>
      <c r="M93" s="18"/>
      <c r="N93" s="18"/>
      <c r="O93" s="20"/>
      <c r="P93" s="21"/>
      <c r="Q93" s="21"/>
      <c r="R93" s="22"/>
      <c r="S93" s="21"/>
      <c r="T93" s="21"/>
      <c r="U93" s="22"/>
      <c r="V93" s="23"/>
      <c r="W93" s="23"/>
      <c r="X93" s="24"/>
      <c r="Y93" s="25">
        <f t="shared" si="5"/>
        <v>0</v>
      </c>
      <c r="Z93" s="25">
        <f t="shared" si="6"/>
        <v>0</v>
      </c>
      <c r="AA93" s="26"/>
      <c r="AB93" s="26"/>
      <c r="AC93" s="26"/>
      <c r="AD93" s="26"/>
      <c r="AE93" s="27"/>
      <c r="AF93" s="26"/>
      <c r="AG93" s="26"/>
      <c r="AH93" s="26"/>
      <c r="AI93" s="26"/>
      <c r="AJ93" s="26"/>
      <c r="AK93" s="26"/>
    </row>
    <row r="94" spans="1:37" s="10" customFormat="1" ht="25" customHeight="1" x14ac:dyDescent="0.25">
      <c r="A94" s="11">
        <v>91</v>
      </c>
      <c r="B94" s="12" t="str">
        <f t="shared" si="4"/>
        <v>000-000</v>
      </c>
      <c r="C94" s="12"/>
      <c r="D94" s="12"/>
      <c r="E94" s="12"/>
      <c r="F94" s="12"/>
      <c r="G94" s="16"/>
      <c r="H94" s="16"/>
      <c r="I94" s="15"/>
      <c r="J94" s="16"/>
      <c r="K94" s="16"/>
      <c r="L94" s="17"/>
      <c r="M94" s="18"/>
      <c r="N94" s="19"/>
      <c r="O94" s="20"/>
      <c r="P94" s="21"/>
      <c r="Q94" s="21"/>
      <c r="R94" s="22"/>
      <c r="S94" s="21"/>
      <c r="T94" s="21"/>
      <c r="U94" s="22"/>
      <c r="V94" s="23"/>
      <c r="W94" s="23"/>
      <c r="X94" s="24"/>
      <c r="Y94" s="25">
        <f t="shared" si="5"/>
        <v>0</v>
      </c>
      <c r="Z94" s="25">
        <f t="shared" si="6"/>
        <v>0</v>
      </c>
      <c r="AA94" s="26"/>
      <c r="AB94" s="26"/>
      <c r="AC94" s="26"/>
      <c r="AD94" s="26"/>
      <c r="AE94" s="27"/>
      <c r="AF94" s="26"/>
      <c r="AG94" s="26"/>
      <c r="AH94" s="26"/>
      <c r="AI94" s="26"/>
      <c r="AJ94" s="26"/>
      <c r="AK94" s="26"/>
    </row>
    <row r="95" spans="1:37" s="10" customFormat="1" ht="25" customHeight="1" x14ac:dyDescent="0.25">
      <c r="A95" s="11">
        <v>92</v>
      </c>
      <c r="B95" s="12" t="str">
        <f t="shared" si="4"/>
        <v>000-000</v>
      </c>
      <c r="C95" s="12"/>
      <c r="D95" s="12"/>
      <c r="E95" s="12"/>
      <c r="F95" s="12"/>
      <c r="G95" s="16"/>
      <c r="H95" s="16"/>
      <c r="I95" s="15"/>
      <c r="J95" s="16"/>
      <c r="K95" s="16"/>
      <c r="L95" s="17"/>
      <c r="M95" s="18"/>
      <c r="N95" s="19"/>
      <c r="O95" s="20"/>
      <c r="P95" s="21"/>
      <c r="Q95" s="21"/>
      <c r="R95" s="22"/>
      <c r="S95" s="21"/>
      <c r="T95" s="21"/>
      <c r="U95" s="22"/>
      <c r="V95" s="23"/>
      <c r="W95" s="23"/>
      <c r="X95" s="24"/>
      <c r="Y95" s="25">
        <f t="shared" si="5"/>
        <v>0</v>
      </c>
      <c r="Z95" s="25">
        <f t="shared" si="6"/>
        <v>0</v>
      </c>
      <c r="AA95" s="26"/>
      <c r="AB95" s="26"/>
      <c r="AC95" s="26"/>
      <c r="AD95" s="26"/>
      <c r="AE95" s="27"/>
      <c r="AF95" s="26"/>
      <c r="AG95" s="26"/>
      <c r="AH95" s="26"/>
      <c r="AI95" s="26"/>
      <c r="AJ95" s="26"/>
      <c r="AK95" s="26"/>
    </row>
    <row r="96" spans="1:37" s="10" customFormat="1" ht="25" customHeight="1" x14ac:dyDescent="0.25">
      <c r="A96" s="11">
        <v>93</v>
      </c>
      <c r="B96" s="12" t="str">
        <f t="shared" si="4"/>
        <v>000-000</v>
      </c>
      <c r="C96" s="12"/>
      <c r="D96" s="12"/>
      <c r="E96" s="12"/>
      <c r="F96" s="12"/>
      <c r="G96" s="16"/>
      <c r="H96" s="16"/>
      <c r="I96" s="15"/>
      <c r="J96" s="16"/>
      <c r="K96" s="16"/>
      <c r="L96" s="17"/>
      <c r="M96" s="18"/>
      <c r="N96" s="18"/>
      <c r="O96" s="20"/>
      <c r="P96" s="21"/>
      <c r="Q96" s="21"/>
      <c r="R96" s="22"/>
      <c r="S96" s="21"/>
      <c r="T96" s="21"/>
      <c r="U96" s="22"/>
      <c r="V96" s="23"/>
      <c r="W96" s="23"/>
      <c r="X96" s="24"/>
      <c r="Y96" s="25">
        <f t="shared" si="5"/>
        <v>0</v>
      </c>
      <c r="Z96" s="25">
        <f t="shared" si="6"/>
        <v>0</v>
      </c>
      <c r="AA96" s="26"/>
      <c r="AB96" s="26"/>
      <c r="AC96" s="26"/>
      <c r="AD96" s="26"/>
      <c r="AE96" s="27"/>
      <c r="AF96" s="26"/>
      <c r="AG96" s="26"/>
      <c r="AH96" s="26"/>
      <c r="AI96" s="26"/>
      <c r="AJ96" s="26"/>
      <c r="AK96" s="26"/>
    </row>
    <row r="97" spans="1:37" s="10" customFormat="1" ht="25" customHeight="1" x14ac:dyDescent="0.25">
      <c r="A97" s="11">
        <v>94</v>
      </c>
      <c r="B97" s="12" t="str">
        <f t="shared" si="4"/>
        <v>000-000</v>
      </c>
      <c r="C97" s="12"/>
      <c r="D97" s="12"/>
      <c r="E97" s="12"/>
      <c r="F97" s="12"/>
      <c r="G97" s="16"/>
      <c r="H97" s="16"/>
      <c r="I97" s="15"/>
      <c r="J97" s="16"/>
      <c r="K97" s="16"/>
      <c r="L97" s="17"/>
      <c r="M97" s="18"/>
      <c r="N97" s="18"/>
      <c r="O97" s="20"/>
      <c r="P97" s="21"/>
      <c r="Q97" s="21"/>
      <c r="R97" s="22"/>
      <c r="S97" s="21"/>
      <c r="T97" s="21"/>
      <c r="U97" s="22"/>
      <c r="V97" s="23"/>
      <c r="W97" s="23"/>
      <c r="X97" s="24"/>
      <c r="Y97" s="25">
        <f t="shared" si="5"/>
        <v>0</v>
      </c>
      <c r="Z97" s="25">
        <f t="shared" si="6"/>
        <v>0</v>
      </c>
      <c r="AA97" s="26"/>
      <c r="AB97" s="26"/>
      <c r="AC97" s="26"/>
      <c r="AD97" s="26"/>
      <c r="AE97" s="27"/>
      <c r="AF97" s="26"/>
      <c r="AG97" s="26"/>
      <c r="AH97" s="26"/>
      <c r="AI97" s="26"/>
      <c r="AJ97" s="26"/>
      <c r="AK97" s="26"/>
    </row>
    <row r="98" spans="1:37" s="10" customFormat="1" ht="25" customHeight="1" x14ac:dyDescent="0.25">
      <c r="A98" s="11">
        <v>95</v>
      </c>
      <c r="B98" s="12" t="str">
        <f t="shared" si="4"/>
        <v>000-000</v>
      </c>
      <c r="C98" s="12"/>
      <c r="D98" s="12"/>
      <c r="E98" s="12"/>
      <c r="F98" s="12"/>
      <c r="G98" s="16"/>
      <c r="H98" s="16"/>
      <c r="I98" s="15"/>
      <c r="J98" s="16"/>
      <c r="K98" s="16"/>
      <c r="L98" s="17"/>
      <c r="M98" s="18"/>
      <c r="N98" s="18"/>
      <c r="O98" s="20"/>
      <c r="P98" s="21"/>
      <c r="Q98" s="21"/>
      <c r="R98" s="22"/>
      <c r="S98" s="21"/>
      <c r="T98" s="21"/>
      <c r="U98" s="22"/>
      <c r="V98" s="23"/>
      <c r="W98" s="23"/>
      <c r="X98" s="24"/>
      <c r="Y98" s="25">
        <f t="shared" si="5"/>
        <v>0</v>
      </c>
      <c r="Z98" s="25">
        <f t="shared" si="6"/>
        <v>0</v>
      </c>
      <c r="AA98" s="26"/>
      <c r="AB98" s="26"/>
      <c r="AC98" s="26"/>
      <c r="AD98" s="26"/>
      <c r="AE98" s="27"/>
      <c r="AF98" s="26"/>
      <c r="AG98" s="26"/>
      <c r="AH98" s="26"/>
      <c r="AI98" s="26"/>
      <c r="AJ98" s="26"/>
      <c r="AK98" s="26"/>
    </row>
    <row r="99" spans="1:37" s="10" customFormat="1" ht="25" customHeight="1" x14ac:dyDescent="0.25">
      <c r="A99" s="11">
        <v>96</v>
      </c>
      <c r="B99" s="12" t="str">
        <f t="shared" si="4"/>
        <v>000-000</v>
      </c>
      <c r="C99" s="12"/>
      <c r="D99" s="12"/>
      <c r="E99" s="12"/>
      <c r="F99" s="12"/>
      <c r="G99" s="16"/>
      <c r="H99" s="16"/>
      <c r="I99" s="15"/>
      <c r="J99" s="16"/>
      <c r="K99" s="16"/>
      <c r="L99" s="17"/>
      <c r="M99" s="18"/>
      <c r="N99" s="18"/>
      <c r="O99" s="20"/>
      <c r="P99" s="21"/>
      <c r="Q99" s="21"/>
      <c r="R99" s="22"/>
      <c r="S99" s="21"/>
      <c r="T99" s="21"/>
      <c r="U99" s="22"/>
      <c r="V99" s="23"/>
      <c r="W99" s="23"/>
      <c r="X99" s="24"/>
      <c r="Y99" s="25">
        <f t="shared" si="5"/>
        <v>0</v>
      </c>
      <c r="Z99" s="25">
        <f t="shared" si="6"/>
        <v>0</v>
      </c>
      <c r="AA99" s="26"/>
      <c r="AB99" s="26"/>
      <c r="AC99" s="26"/>
      <c r="AD99" s="26"/>
      <c r="AE99" s="27"/>
      <c r="AF99" s="26"/>
      <c r="AG99" s="26"/>
      <c r="AH99" s="26"/>
      <c r="AI99" s="26"/>
      <c r="AJ99" s="26"/>
      <c r="AK99" s="26"/>
    </row>
    <row r="100" spans="1:37" s="10" customFormat="1" ht="25" customHeight="1" x14ac:dyDescent="0.25">
      <c r="A100" s="11">
        <v>97</v>
      </c>
      <c r="B100" s="12" t="str">
        <f t="shared" ref="B100:B131" si="7">TEXT(C100,"000")&amp;"-"&amp;TEXT(E100,"000")</f>
        <v>000-000</v>
      </c>
      <c r="C100" s="12"/>
      <c r="D100" s="12"/>
      <c r="E100" s="12"/>
      <c r="F100" s="12"/>
      <c r="G100" s="16"/>
      <c r="H100" s="16"/>
      <c r="I100" s="15"/>
      <c r="J100" s="16"/>
      <c r="K100" s="16"/>
      <c r="L100" s="17"/>
      <c r="M100" s="18"/>
      <c r="N100" s="18"/>
      <c r="O100" s="20"/>
      <c r="P100" s="21"/>
      <c r="Q100" s="21"/>
      <c r="R100" s="22"/>
      <c r="S100" s="21"/>
      <c r="T100" s="21"/>
      <c r="U100" s="22"/>
      <c r="V100" s="23"/>
      <c r="W100" s="23"/>
      <c r="X100" s="24"/>
      <c r="Y100" s="25">
        <f t="shared" si="5"/>
        <v>0</v>
      </c>
      <c r="Z100" s="25">
        <f t="shared" si="6"/>
        <v>0</v>
      </c>
      <c r="AA100" s="26"/>
      <c r="AB100" s="26"/>
      <c r="AC100" s="26"/>
      <c r="AD100" s="26"/>
      <c r="AE100" s="27"/>
      <c r="AF100" s="26"/>
      <c r="AG100" s="26"/>
      <c r="AH100" s="26"/>
      <c r="AI100" s="26"/>
      <c r="AJ100" s="26"/>
      <c r="AK100" s="26"/>
    </row>
    <row r="101" spans="1:37" s="10" customFormat="1" ht="25" customHeight="1" x14ac:dyDescent="0.25">
      <c r="A101" s="11">
        <v>98</v>
      </c>
      <c r="B101" s="12" t="str">
        <f t="shared" si="7"/>
        <v>000-000</v>
      </c>
      <c r="C101" s="12"/>
      <c r="D101" s="12"/>
      <c r="E101" s="12"/>
      <c r="F101" s="12"/>
      <c r="G101" s="16"/>
      <c r="H101" s="16"/>
      <c r="I101" s="15"/>
      <c r="J101" s="16"/>
      <c r="K101" s="16"/>
      <c r="L101" s="17"/>
      <c r="M101" s="18"/>
      <c r="N101" s="18"/>
      <c r="O101" s="20"/>
      <c r="P101" s="21"/>
      <c r="Q101" s="21"/>
      <c r="R101" s="22"/>
      <c r="S101" s="21"/>
      <c r="T101" s="21"/>
      <c r="U101" s="22"/>
      <c r="V101" s="23"/>
      <c r="W101" s="23"/>
      <c r="X101" s="24"/>
      <c r="Y101" s="25">
        <f t="shared" si="5"/>
        <v>0</v>
      </c>
      <c r="Z101" s="25">
        <f t="shared" si="6"/>
        <v>0</v>
      </c>
      <c r="AA101" s="26"/>
      <c r="AB101" s="26"/>
      <c r="AC101" s="26"/>
      <c r="AD101" s="26"/>
      <c r="AE101" s="27"/>
      <c r="AF101" s="26"/>
      <c r="AG101" s="26"/>
      <c r="AH101" s="26"/>
      <c r="AI101" s="26"/>
      <c r="AJ101" s="26"/>
      <c r="AK101" s="26"/>
    </row>
    <row r="102" spans="1:37" s="10" customFormat="1" ht="25" customHeight="1" x14ac:dyDescent="0.25">
      <c r="A102" s="11">
        <v>99</v>
      </c>
      <c r="B102" s="12" t="str">
        <f t="shared" si="7"/>
        <v>000-000</v>
      </c>
      <c r="C102" s="12"/>
      <c r="D102" s="12"/>
      <c r="E102" s="12"/>
      <c r="F102" s="12"/>
      <c r="G102" s="16"/>
      <c r="H102" s="16"/>
      <c r="I102" s="15"/>
      <c r="J102" s="16"/>
      <c r="K102" s="16"/>
      <c r="L102" s="17"/>
      <c r="M102" s="18"/>
      <c r="N102" s="18"/>
      <c r="O102" s="20"/>
      <c r="P102" s="21"/>
      <c r="Q102" s="21"/>
      <c r="R102" s="22"/>
      <c r="S102" s="21"/>
      <c r="T102" s="21"/>
      <c r="U102" s="22"/>
      <c r="V102" s="23"/>
      <c r="W102" s="23"/>
      <c r="X102" s="24"/>
      <c r="Y102" s="25">
        <f t="shared" si="5"/>
        <v>0</v>
      </c>
      <c r="Z102" s="25">
        <f t="shared" si="6"/>
        <v>0</v>
      </c>
      <c r="AA102" s="26"/>
      <c r="AB102" s="26"/>
      <c r="AC102" s="26"/>
      <c r="AD102" s="26"/>
      <c r="AE102" s="27"/>
      <c r="AF102" s="26"/>
      <c r="AG102" s="26"/>
      <c r="AH102" s="26"/>
      <c r="AI102" s="26"/>
      <c r="AJ102" s="26"/>
      <c r="AK102" s="26"/>
    </row>
    <row r="103" spans="1:37" s="10" customFormat="1" ht="25" customHeight="1" x14ac:dyDescent="0.25">
      <c r="A103" s="11">
        <v>100</v>
      </c>
      <c r="B103" s="12" t="str">
        <f t="shared" si="7"/>
        <v>000-000</v>
      </c>
      <c r="C103" s="12"/>
      <c r="D103" s="12"/>
      <c r="E103" s="12"/>
      <c r="F103" s="12"/>
      <c r="G103" s="16"/>
      <c r="H103" s="16"/>
      <c r="I103" s="15"/>
      <c r="J103" s="16"/>
      <c r="K103" s="16"/>
      <c r="L103" s="17"/>
      <c r="M103" s="18"/>
      <c r="N103" s="18"/>
      <c r="O103" s="20"/>
      <c r="P103" s="21"/>
      <c r="Q103" s="21"/>
      <c r="R103" s="22"/>
      <c r="S103" s="21"/>
      <c r="T103" s="21"/>
      <c r="U103" s="22"/>
      <c r="V103" s="23"/>
      <c r="W103" s="23"/>
      <c r="X103" s="24"/>
      <c r="Y103" s="25">
        <f t="shared" si="5"/>
        <v>0</v>
      </c>
      <c r="Z103" s="25">
        <f t="shared" si="6"/>
        <v>0</v>
      </c>
      <c r="AA103" s="26"/>
      <c r="AB103" s="26"/>
      <c r="AC103" s="26"/>
      <c r="AD103" s="26"/>
      <c r="AE103" s="27"/>
      <c r="AF103" s="26"/>
      <c r="AG103" s="26"/>
      <c r="AH103" s="26"/>
      <c r="AI103" s="26"/>
      <c r="AJ103" s="26"/>
      <c r="AK103" s="26"/>
    </row>
    <row r="104" spans="1:37" s="10" customFormat="1" ht="25" customHeight="1" x14ac:dyDescent="0.25">
      <c r="A104" s="11">
        <v>101</v>
      </c>
      <c r="B104" s="12" t="str">
        <f t="shared" si="7"/>
        <v>000-000</v>
      </c>
      <c r="C104" s="12"/>
      <c r="D104" s="12"/>
      <c r="E104" s="12"/>
      <c r="F104" s="12"/>
      <c r="G104" s="16"/>
      <c r="H104" s="16"/>
      <c r="I104" s="15"/>
      <c r="J104" s="16"/>
      <c r="K104" s="16"/>
      <c r="L104" s="17"/>
      <c r="M104" s="18"/>
      <c r="N104" s="18"/>
      <c r="O104" s="20"/>
      <c r="P104" s="21"/>
      <c r="Q104" s="21"/>
      <c r="R104" s="22"/>
      <c r="S104" s="21"/>
      <c r="T104" s="21"/>
      <c r="U104" s="22"/>
      <c r="V104" s="23"/>
      <c r="W104" s="23"/>
      <c r="X104" s="24"/>
      <c r="Y104" s="25">
        <f t="shared" si="5"/>
        <v>0</v>
      </c>
      <c r="Z104" s="25">
        <f t="shared" si="6"/>
        <v>0</v>
      </c>
      <c r="AA104" s="26"/>
      <c r="AB104" s="26"/>
      <c r="AC104" s="26"/>
      <c r="AD104" s="26"/>
      <c r="AE104" s="27"/>
      <c r="AF104" s="26"/>
      <c r="AG104" s="26"/>
      <c r="AH104" s="26"/>
      <c r="AI104" s="26"/>
      <c r="AJ104" s="26"/>
      <c r="AK104" s="26"/>
    </row>
    <row r="105" spans="1:37" s="10" customFormat="1" ht="25" customHeight="1" x14ac:dyDescent="0.25">
      <c r="A105" s="11">
        <v>102</v>
      </c>
      <c r="B105" s="12" t="str">
        <f t="shared" si="7"/>
        <v>000-000</v>
      </c>
      <c r="C105" s="12"/>
      <c r="D105" s="12"/>
      <c r="E105" s="12"/>
      <c r="F105" s="12"/>
      <c r="G105" s="16"/>
      <c r="H105" s="16"/>
      <c r="I105" s="15"/>
      <c r="J105" s="16"/>
      <c r="K105" s="16"/>
      <c r="L105" s="17"/>
      <c r="M105" s="18"/>
      <c r="N105" s="19"/>
      <c r="O105" s="20"/>
      <c r="P105" s="21"/>
      <c r="Q105" s="21"/>
      <c r="R105" s="22"/>
      <c r="S105" s="21"/>
      <c r="T105" s="21"/>
      <c r="U105" s="22"/>
      <c r="V105" s="23"/>
      <c r="W105" s="23"/>
      <c r="X105" s="24"/>
      <c r="Y105" s="25">
        <f t="shared" si="5"/>
        <v>0</v>
      </c>
      <c r="Z105" s="25">
        <f t="shared" si="6"/>
        <v>0</v>
      </c>
      <c r="AA105" s="26"/>
      <c r="AB105" s="26"/>
      <c r="AC105" s="26"/>
      <c r="AD105" s="26"/>
      <c r="AE105" s="27"/>
      <c r="AF105" s="26"/>
      <c r="AG105" s="26"/>
      <c r="AH105" s="26"/>
      <c r="AI105" s="26"/>
      <c r="AJ105" s="26"/>
      <c r="AK105" s="26"/>
    </row>
    <row r="106" spans="1:37" s="10" customFormat="1" ht="25" customHeight="1" x14ac:dyDescent="0.25">
      <c r="A106" s="11">
        <v>103</v>
      </c>
      <c r="B106" s="12" t="str">
        <f t="shared" si="7"/>
        <v>000-000</v>
      </c>
      <c r="C106" s="12"/>
      <c r="D106" s="12"/>
      <c r="E106" s="12"/>
      <c r="F106" s="12"/>
      <c r="G106" s="16"/>
      <c r="H106" s="16"/>
      <c r="I106" s="15"/>
      <c r="J106" s="16"/>
      <c r="K106" s="16"/>
      <c r="L106" s="17"/>
      <c r="M106" s="18"/>
      <c r="N106" s="19"/>
      <c r="O106" s="20"/>
      <c r="P106" s="21"/>
      <c r="Q106" s="21"/>
      <c r="R106" s="22"/>
      <c r="S106" s="21"/>
      <c r="T106" s="21"/>
      <c r="U106" s="22"/>
      <c r="V106" s="23"/>
      <c r="W106" s="23"/>
      <c r="X106" s="24"/>
      <c r="Y106" s="25">
        <f t="shared" si="5"/>
        <v>0</v>
      </c>
      <c r="Z106" s="25">
        <f t="shared" si="6"/>
        <v>0</v>
      </c>
      <c r="AA106" s="26"/>
      <c r="AB106" s="26"/>
      <c r="AC106" s="26"/>
      <c r="AD106" s="26"/>
      <c r="AE106" s="27"/>
      <c r="AF106" s="26"/>
      <c r="AG106" s="26"/>
      <c r="AH106" s="26"/>
      <c r="AI106" s="26"/>
      <c r="AJ106" s="26"/>
      <c r="AK106" s="26"/>
    </row>
    <row r="107" spans="1:37" s="10" customFormat="1" ht="25" customHeight="1" x14ac:dyDescent="0.25">
      <c r="A107" s="11">
        <v>104</v>
      </c>
      <c r="B107" s="12" t="str">
        <f t="shared" si="7"/>
        <v>000-000</v>
      </c>
      <c r="C107" s="12"/>
      <c r="D107" s="12"/>
      <c r="E107" s="12"/>
      <c r="F107" s="12"/>
      <c r="G107" s="16"/>
      <c r="H107" s="16"/>
      <c r="I107" s="15"/>
      <c r="J107" s="16"/>
      <c r="K107" s="16"/>
      <c r="L107" s="17"/>
      <c r="M107" s="18"/>
      <c r="N107" s="18"/>
      <c r="O107" s="20"/>
      <c r="P107" s="21"/>
      <c r="Q107" s="21"/>
      <c r="R107" s="22"/>
      <c r="S107" s="21"/>
      <c r="T107" s="21"/>
      <c r="U107" s="22"/>
      <c r="V107" s="23"/>
      <c r="W107" s="23"/>
      <c r="X107" s="24"/>
      <c r="Y107" s="25">
        <f t="shared" si="5"/>
        <v>0</v>
      </c>
      <c r="Z107" s="25">
        <f t="shared" si="6"/>
        <v>0</v>
      </c>
      <c r="AA107" s="26"/>
      <c r="AB107" s="26"/>
      <c r="AC107" s="26"/>
      <c r="AD107" s="26"/>
      <c r="AE107" s="27"/>
      <c r="AF107" s="26"/>
      <c r="AG107" s="26"/>
      <c r="AH107" s="26"/>
      <c r="AI107" s="26"/>
      <c r="AJ107" s="26"/>
      <c r="AK107" s="26"/>
    </row>
    <row r="108" spans="1:37" s="10" customFormat="1" ht="25" customHeight="1" x14ac:dyDescent="0.25">
      <c r="A108" s="11">
        <v>105</v>
      </c>
      <c r="B108" s="12" t="str">
        <f t="shared" si="7"/>
        <v>000-000</v>
      </c>
      <c r="C108" s="12"/>
      <c r="D108" s="12"/>
      <c r="E108" s="12"/>
      <c r="F108" s="12"/>
      <c r="G108" s="16"/>
      <c r="H108" s="16"/>
      <c r="I108" s="15"/>
      <c r="J108" s="16"/>
      <c r="K108" s="16"/>
      <c r="L108" s="17"/>
      <c r="M108" s="18"/>
      <c r="N108" s="18"/>
      <c r="O108" s="20"/>
      <c r="P108" s="21"/>
      <c r="Q108" s="21"/>
      <c r="R108" s="22"/>
      <c r="S108" s="21"/>
      <c r="T108" s="21"/>
      <c r="U108" s="22"/>
      <c r="V108" s="23"/>
      <c r="W108" s="23"/>
      <c r="X108" s="24"/>
      <c r="Y108" s="25">
        <f t="shared" si="5"/>
        <v>0</v>
      </c>
      <c r="Z108" s="25">
        <f t="shared" si="6"/>
        <v>0</v>
      </c>
      <c r="AA108" s="26"/>
      <c r="AB108" s="26"/>
      <c r="AC108" s="26"/>
      <c r="AD108" s="26"/>
      <c r="AE108" s="27"/>
      <c r="AF108" s="26"/>
      <c r="AG108" s="26"/>
      <c r="AH108" s="26"/>
      <c r="AI108" s="26"/>
      <c r="AJ108" s="26"/>
      <c r="AK108" s="26"/>
    </row>
    <row r="109" spans="1:37" s="10" customFormat="1" ht="25" customHeight="1" x14ac:dyDescent="0.25">
      <c r="A109" s="11">
        <v>106</v>
      </c>
      <c r="B109" s="12" t="str">
        <f t="shared" si="7"/>
        <v>000-000</v>
      </c>
      <c r="C109" s="12"/>
      <c r="D109" s="12"/>
      <c r="E109" s="12"/>
      <c r="F109" s="12"/>
      <c r="G109" s="16"/>
      <c r="H109" s="16"/>
      <c r="I109" s="15"/>
      <c r="J109" s="16"/>
      <c r="K109" s="16"/>
      <c r="L109" s="17"/>
      <c r="M109" s="18"/>
      <c r="N109" s="18"/>
      <c r="O109" s="20"/>
      <c r="P109" s="21"/>
      <c r="Q109" s="21"/>
      <c r="R109" s="22"/>
      <c r="S109" s="21"/>
      <c r="T109" s="21"/>
      <c r="U109" s="22"/>
      <c r="V109" s="23"/>
      <c r="W109" s="23"/>
      <c r="X109" s="24"/>
      <c r="Y109" s="25">
        <f t="shared" si="5"/>
        <v>0</v>
      </c>
      <c r="Z109" s="25">
        <f t="shared" si="6"/>
        <v>0</v>
      </c>
      <c r="AA109" s="26"/>
      <c r="AB109" s="26"/>
      <c r="AC109" s="26"/>
      <c r="AD109" s="26"/>
      <c r="AE109" s="27"/>
      <c r="AF109" s="26"/>
      <c r="AG109" s="26"/>
      <c r="AH109" s="26"/>
      <c r="AI109" s="26"/>
      <c r="AJ109" s="26"/>
      <c r="AK109" s="26"/>
    </row>
    <row r="110" spans="1:37" s="10" customFormat="1" ht="25" customHeight="1" x14ac:dyDescent="0.25">
      <c r="A110" s="11">
        <v>107</v>
      </c>
      <c r="B110" s="12" t="str">
        <f t="shared" si="7"/>
        <v>000-000</v>
      </c>
      <c r="C110" s="12"/>
      <c r="D110" s="12"/>
      <c r="E110" s="12"/>
      <c r="F110" s="12"/>
      <c r="G110" s="16"/>
      <c r="H110" s="16"/>
      <c r="I110" s="15"/>
      <c r="J110" s="16"/>
      <c r="K110" s="16"/>
      <c r="L110" s="17"/>
      <c r="M110" s="18"/>
      <c r="N110" s="18"/>
      <c r="O110" s="20"/>
      <c r="P110" s="21"/>
      <c r="Q110" s="21"/>
      <c r="R110" s="22"/>
      <c r="S110" s="21"/>
      <c r="T110" s="21"/>
      <c r="U110" s="22"/>
      <c r="V110" s="23"/>
      <c r="W110" s="23"/>
      <c r="X110" s="24"/>
      <c r="Y110" s="25">
        <f t="shared" si="5"/>
        <v>0</v>
      </c>
      <c r="Z110" s="25">
        <f t="shared" si="6"/>
        <v>0</v>
      </c>
      <c r="AA110" s="26"/>
      <c r="AB110" s="26"/>
      <c r="AC110" s="26"/>
      <c r="AD110" s="26"/>
      <c r="AE110" s="27"/>
      <c r="AF110" s="26"/>
      <c r="AG110" s="26"/>
      <c r="AH110" s="26"/>
      <c r="AI110" s="26"/>
      <c r="AJ110" s="26"/>
      <c r="AK110" s="26"/>
    </row>
    <row r="111" spans="1:37" s="10" customFormat="1" ht="25" customHeight="1" x14ac:dyDescent="0.25">
      <c r="A111" s="11">
        <v>108</v>
      </c>
      <c r="B111" s="12" t="str">
        <f t="shared" si="7"/>
        <v>000-000</v>
      </c>
      <c r="C111" s="12"/>
      <c r="D111" s="12"/>
      <c r="E111" s="12"/>
      <c r="F111" s="12"/>
      <c r="G111" s="16"/>
      <c r="H111" s="16"/>
      <c r="I111" s="15"/>
      <c r="J111" s="16"/>
      <c r="K111" s="16"/>
      <c r="L111" s="17"/>
      <c r="M111" s="18"/>
      <c r="N111" s="18"/>
      <c r="O111" s="20"/>
      <c r="P111" s="21"/>
      <c r="Q111" s="21"/>
      <c r="R111" s="22"/>
      <c r="S111" s="21"/>
      <c r="T111" s="21"/>
      <c r="U111" s="22"/>
      <c r="V111" s="23"/>
      <c r="W111" s="23"/>
      <c r="X111" s="24"/>
      <c r="Y111" s="25">
        <f t="shared" si="5"/>
        <v>0</v>
      </c>
      <c r="Z111" s="25">
        <f t="shared" si="6"/>
        <v>0</v>
      </c>
      <c r="AA111" s="26"/>
      <c r="AB111" s="26"/>
      <c r="AC111" s="26"/>
      <c r="AD111" s="26"/>
      <c r="AE111" s="27"/>
      <c r="AF111" s="26"/>
      <c r="AG111" s="26"/>
      <c r="AH111" s="26"/>
      <c r="AI111" s="26"/>
      <c r="AJ111" s="26"/>
      <c r="AK111" s="26"/>
    </row>
    <row r="112" spans="1:37" s="10" customFormat="1" ht="25" customHeight="1" x14ac:dyDescent="0.25">
      <c r="A112" s="11">
        <v>109</v>
      </c>
      <c r="B112" s="12" t="str">
        <f t="shared" si="7"/>
        <v>000-000</v>
      </c>
      <c r="C112" s="12"/>
      <c r="D112" s="12"/>
      <c r="E112" s="12"/>
      <c r="F112" s="12"/>
      <c r="G112" s="16"/>
      <c r="H112" s="16"/>
      <c r="I112" s="15"/>
      <c r="J112" s="16"/>
      <c r="K112" s="16"/>
      <c r="L112" s="17"/>
      <c r="M112" s="18"/>
      <c r="N112" s="18"/>
      <c r="O112" s="20"/>
      <c r="P112" s="21"/>
      <c r="Q112" s="21"/>
      <c r="R112" s="22"/>
      <c r="S112" s="21"/>
      <c r="T112" s="21"/>
      <c r="U112" s="22"/>
      <c r="V112" s="23"/>
      <c r="W112" s="23"/>
      <c r="X112" s="24"/>
      <c r="Y112" s="25">
        <f t="shared" si="5"/>
        <v>0</v>
      </c>
      <c r="Z112" s="25">
        <f t="shared" si="6"/>
        <v>0</v>
      </c>
      <c r="AA112" s="26"/>
      <c r="AB112" s="26"/>
      <c r="AC112" s="26"/>
      <c r="AD112" s="26"/>
      <c r="AE112" s="27"/>
      <c r="AF112" s="26"/>
      <c r="AG112" s="26"/>
      <c r="AH112" s="26"/>
      <c r="AI112" s="26"/>
      <c r="AJ112" s="26"/>
      <c r="AK112" s="26"/>
    </row>
    <row r="113" spans="1:37" s="10" customFormat="1" ht="25" customHeight="1" x14ac:dyDescent="0.25">
      <c r="A113" s="11">
        <v>110</v>
      </c>
      <c r="B113" s="12" t="str">
        <f t="shared" si="7"/>
        <v>000-000</v>
      </c>
      <c r="C113" s="12"/>
      <c r="D113" s="12"/>
      <c r="E113" s="12"/>
      <c r="F113" s="12"/>
      <c r="G113" s="16"/>
      <c r="H113" s="16"/>
      <c r="I113" s="15"/>
      <c r="J113" s="16"/>
      <c r="K113" s="16"/>
      <c r="L113" s="17"/>
      <c r="M113" s="18"/>
      <c r="N113" s="18"/>
      <c r="O113" s="20"/>
      <c r="P113" s="21"/>
      <c r="Q113" s="21"/>
      <c r="R113" s="22"/>
      <c r="S113" s="21"/>
      <c r="T113" s="21"/>
      <c r="U113" s="22"/>
      <c r="V113" s="23"/>
      <c r="W113" s="23"/>
      <c r="X113" s="24"/>
      <c r="Y113" s="25">
        <f t="shared" si="5"/>
        <v>0</v>
      </c>
      <c r="Z113" s="25">
        <f t="shared" si="6"/>
        <v>0</v>
      </c>
      <c r="AA113" s="26"/>
      <c r="AB113" s="26"/>
      <c r="AC113" s="26"/>
      <c r="AD113" s="26"/>
      <c r="AE113" s="27"/>
      <c r="AF113" s="26"/>
      <c r="AG113" s="26"/>
      <c r="AH113" s="26"/>
      <c r="AI113" s="26"/>
      <c r="AJ113" s="26"/>
      <c r="AK113" s="26"/>
    </row>
    <row r="114" spans="1:37" s="10" customFormat="1" ht="25" customHeight="1" x14ac:dyDescent="0.25">
      <c r="A114" s="11">
        <v>111</v>
      </c>
      <c r="B114" s="12" t="str">
        <f t="shared" si="7"/>
        <v>000-000</v>
      </c>
      <c r="C114" s="12"/>
      <c r="D114" s="12"/>
      <c r="E114" s="12"/>
      <c r="F114" s="12"/>
      <c r="G114" s="16"/>
      <c r="H114" s="16"/>
      <c r="I114" s="15"/>
      <c r="J114" s="16"/>
      <c r="K114" s="16"/>
      <c r="L114" s="17"/>
      <c r="M114" s="18"/>
      <c r="N114" s="18"/>
      <c r="O114" s="20"/>
      <c r="P114" s="21"/>
      <c r="Q114" s="21"/>
      <c r="R114" s="22"/>
      <c r="S114" s="21"/>
      <c r="T114" s="21"/>
      <c r="U114" s="22"/>
      <c r="V114" s="23"/>
      <c r="W114" s="23"/>
      <c r="X114" s="24"/>
      <c r="Y114" s="25">
        <f t="shared" si="5"/>
        <v>0</v>
      </c>
      <c r="Z114" s="25">
        <f t="shared" si="6"/>
        <v>0</v>
      </c>
      <c r="AA114" s="26"/>
      <c r="AB114" s="26"/>
      <c r="AC114" s="26"/>
      <c r="AD114" s="26"/>
      <c r="AE114" s="27"/>
      <c r="AF114" s="26"/>
      <c r="AG114" s="26"/>
      <c r="AH114" s="26"/>
      <c r="AI114" s="26"/>
      <c r="AJ114" s="26"/>
      <c r="AK114" s="26"/>
    </row>
    <row r="115" spans="1:37" s="10" customFormat="1" ht="25" customHeight="1" x14ac:dyDescent="0.25">
      <c r="A115" s="11">
        <v>112</v>
      </c>
      <c r="B115" s="12" t="str">
        <f t="shared" si="7"/>
        <v>000-000</v>
      </c>
      <c r="C115" s="12"/>
      <c r="D115" s="12"/>
      <c r="E115" s="12"/>
      <c r="F115" s="12"/>
      <c r="G115" s="16"/>
      <c r="H115" s="16"/>
      <c r="I115" s="15"/>
      <c r="J115" s="16"/>
      <c r="K115" s="16"/>
      <c r="L115" s="17"/>
      <c r="M115" s="18"/>
      <c r="N115" s="18"/>
      <c r="O115" s="20"/>
      <c r="P115" s="21"/>
      <c r="Q115" s="21"/>
      <c r="R115" s="22"/>
      <c r="S115" s="21"/>
      <c r="T115" s="21"/>
      <c r="U115" s="22"/>
      <c r="V115" s="23"/>
      <c r="W115" s="23"/>
      <c r="X115" s="24"/>
      <c r="Y115" s="25">
        <f t="shared" si="5"/>
        <v>0</v>
      </c>
      <c r="Z115" s="25">
        <f t="shared" si="6"/>
        <v>0</v>
      </c>
      <c r="AA115" s="26"/>
      <c r="AB115" s="26"/>
      <c r="AC115" s="26"/>
      <c r="AD115" s="26"/>
      <c r="AE115" s="27"/>
      <c r="AF115" s="26"/>
      <c r="AG115" s="26"/>
      <c r="AH115" s="26"/>
      <c r="AI115" s="26"/>
      <c r="AJ115" s="26"/>
      <c r="AK115" s="26"/>
    </row>
    <row r="116" spans="1:37" s="10" customFormat="1" ht="25" customHeight="1" x14ac:dyDescent="0.25">
      <c r="A116" s="11">
        <v>113</v>
      </c>
      <c r="B116" s="12" t="str">
        <f t="shared" si="7"/>
        <v>000-000</v>
      </c>
      <c r="C116" s="12"/>
      <c r="D116" s="12"/>
      <c r="E116" s="12"/>
      <c r="F116" s="12"/>
      <c r="G116" s="16"/>
      <c r="H116" s="16"/>
      <c r="I116" s="15"/>
      <c r="J116" s="16"/>
      <c r="K116" s="16"/>
      <c r="L116" s="17"/>
      <c r="M116" s="18"/>
      <c r="N116" s="19"/>
      <c r="O116" s="20"/>
      <c r="P116" s="21"/>
      <c r="Q116" s="21"/>
      <c r="R116" s="22"/>
      <c r="S116" s="21"/>
      <c r="T116" s="21"/>
      <c r="U116" s="22"/>
      <c r="V116" s="23"/>
      <c r="W116" s="23"/>
      <c r="X116" s="24"/>
      <c r="Y116" s="25">
        <f t="shared" si="5"/>
        <v>0</v>
      </c>
      <c r="Z116" s="25">
        <f t="shared" si="6"/>
        <v>0</v>
      </c>
      <c r="AA116" s="26"/>
      <c r="AB116" s="26"/>
      <c r="AC116" s="26"/>
      <c r="AD116" s="26"/>
      <c r="AE116" s="27"/>
      <c r="AF116" s="26"/>
      <c r="AG116" s="26"/>
      <c r="AH116" s="26"/>
      <c r="AI116" s="26"/>
      <c r="AJ116" s="26"/>
      <c r="AK116" s="26"/>
    </row>
    <row r="117" spans="1:37" s="10" customFormat="1" ht="25" customHeight="1" x14ac:dyDescent="0.25">
      <c r="A117" s="11">
        <v>114</v>
      </c>
      <c r="B117" s="12" t="str">
        <f t="shared" si="7"/>
        <v>000-000</v>
      </c>
      <c r="C117" s="12"/>
      <c r="D117" s="12"/>
      <c r="E117" s="12"/>
      <c r="F117" s="12"/>
      <c r="G117" s="16"/>
      <c r="H117" s="16"/>
      <c r="I117" s="15"/>
      <c r="J117" s="16"/>
      <c r="K117" s="16"/>
      <c r="L117" s="17"/>
      <c r="M117" s="18"/>
      <c r="N117" s="19"/>
      <c r="O117" s="20"/>
      <c r="P117" s="21"/>
      <c r="Q117" s="21"/>
      <c r="R117" s="22"/>
      <c r="S117" s="21"/>
      <c r="T117" s="21"/>
      <c r="U117" s="22"/>
      <c r="V117" s="23"/>
      <c r="W117" s="23"/>
      <c r="X117" s="24"/>
      <c r="Y117" s="25">
        <f t="shared" si="5"/>
        <v>0</v>
      </c>
      <c r="Z117" s="25">
        <f t="shared" si="6"/>
        <v>0</v>
      </c>
      <c r="AA117" s="26"/>
      <c r="AB117" s="26"/>
      <c r="AC117" s="26"/>
      <c r="AD117" s="26"/>
      <c r="AE117" s="27"/>
      <c r="AF117" s="26"/>
      <c r="AG117" s="26"/>
      <c r="AH117" s="26"/>
      <c r="AI117" s="26"/>
      <c r="AJ117" s="26"/>
      <c r="AK117" s="26"/>
    </row>
    <row r="118" spans="1:37" s="10" customFormat="1" ht="25" customHeight="1" x14ac:dyDescent="0.25">
      <c r="A118" s="11">
        <v>115</v>
      </c>
      <c r="B118" s="12" t="str">
        <f t="shared" si="7"/>
        <v>000-000</v>
      </c>
      <c r="C118" s="12"/>
      <c r="D118" s="12"/>
      <c r="E118" s="12"/>
      <c r="F118" s="12"/>
      <c r="G118" s="16"/>
      <c r="H118" s="16"/>
      <c r="I118" s="15"/>
      <c r="J118" s="16"/>
      <c r="K118" s="16"/>
      <c r="L118" s="17"/>
      <c r="M118" s="18"/>
      <c r="N118" s="18"/>
      <c r="O118" s="20"/>
      <c r="P118" s="21"/>
      <c r="Q118" s="21"/>
      <c r="R118" s="22"/>
      <c r="S118" s="21"/>
      <c r="T118" s="21"/>
      <c r="U118" s="22"/>
      <c r="V118" s="23"/>
      <c r="W118" s="23"/>
      <c r="X118" s="24"/>
      <c r="Y118" s="25">
        <f t="shared" si="5"/>
        <v>0</v>
      </c>
      <c r="Z118" s="25">
        <f t="shared" si="6"/>
        <v>0</v>
      </c>
      <c r="AA118" s="26"/>
      <c r="AB118" s="26"/>
      <c r="AC118" s="26"/>
      <c r="AD118" s="26"/>
      <c r="AE118" s="27"/>
      <c r="AF118" s="26"/>
      <c r="AG118" s="26"/>
      <c r="AH118" s="26"/>
      <c r="AI118" s="26"/>
      <c r="AJ118" s="26"/>
      <c r="AK118" s="26"/>
    </row>
    <row r="119" spans="1:37" s="10" customFormat="1" ht="25" customHeight="1" x14ac:dyDescent="0.25">
      <c r="A119" s="11">
        <v>116</v>
      </c>
      <c r="B119" s="12" t="str">
        <f t="shared" si="7"/>
        <v>000-000</v>
      </c>
      <c r="C119" s="12"/>
      <c r="D119" s="12"/>
      <c r="E119" s="12"/>
      <c r="F119" s="12"/>
      <c r="G119" s="16"/>
      <c r="H119" s="16"/>
      <c r="I119" s="15"/>
      <c r="J119" s="16"/>
      <c r="K119" s="16"/>
      <c r="L119" s="17"/>
      <c r="M119" s="18"/>
      <c r="N119" s="18"/>
      <c r="O119" s="20"/>
      <c r="P119" s="21"/>
      <c r="Q119" s="21"/>
      <c r="R119" s="22"/>
      <c r="S119" s="21"/>
      <c r="T119" s="21"/>
      <c r="U119" s="22"/>
      <c r="V119" s="23"/>
      <c r="W119" s="23"/>
      <c r="X119" s="24"/>
      <c r="Y119" s="25">
        <f t="shared" si="5"/>
        <v>0</v>
      </c>
      <c r="Z119" s="25">
        <f t="shared" si="6"/>
        <v>0</v>
      </c>
      <c r="AA119" s="26"/>
      <c r="AB119" s="26"/>
      <c r="AC119" s="26"/>
      <c r="AD119" s="26"/>
      <c r="AE119" s="27"/>
      <c r="AF119" s="26"/>
      <c r="AG119" s="26"/>
      <c r="AH119" s="26"/>
      <c r="AI119" s="26"/>
      <c r="AJ119" s="26"/>
      <c r="AK119" s="26"/>
    </row>
    <row r="120" spans="1:37" s="10" customFormat="1" ht="25" customHeight="1" x14ac:dyDescent="0.25">
      <c r="A120" s="11">
        <v>117</v>
      </c>
      <c r="B120" s="12" t="str">
        <f t="shared" si="7"/>
        <v>000-000</v>
      </c>
      <c r="C120" s="12"/>
      <c r="D120" s="12"/>
      <c r="E120" s="12"/>
      <c r="F120" s="12"/>
      <c r="G120" s="16"/>
      <c r="H120" s="16"/>
      <c r="I120" s="15"/>
      <c r="J120" s="16"/>
      <c r="K120" s="16"/>
      <c r="L120" s="17"/>
      <c r="M120" s="18"/>
      <c r="N120" s="18"/>
      <c r="O120" s="20"/>
      <c r="P120" s="21"/>
      <c r="Q120" s="21"/>
      <c r="R120" s="22"/>
      <c r="S120" s="21"/>
      <c r="T120" s="21"/>
      <c r="U120" s="22"/>
      <c r="V120" s="23"/>
      <c r="W120" s="23"/>
      <c r="X120" s="24"/>
      <c r="Y120" s="25">
        <f t="shared" si="5"/>
        <v>0</v>
      </c>
      <c r="Z120" s="25">
        <f t="shared" si="6"/>
        <v>0</v>
      </c>
      <c r="AA120" s="26"/>
      <c r="AB120" s="26"/>
      <c r="AC120" s="26"/>
      <c r="AD120" s="26"/>
      <c r="AE120" s="27"/>
      <c r="AF120" s="26"/>
      <c r="AG120" s="26"/>
      <c r="AH120" s="26"/>
      <c r="AI120" s="26"/>
      <c r="AJ120" s="26"/>
      <c r="AK120" s="26"/>
    </row>
    <row r="121" spans="1:37" s="10" customFormat="1" ht="25" customHeight="1" x14ac:dyDescent="0.25">
      <c r="A121" s="11">
        <v>118</v>
      </c>
      <c r="B121" s="12" t="str">
        <f t="shared" si="7"/>
        <v>000-000</v>
      </c>
      <c r="C121" s="12"/>
      <c r="D121" s="12"/>
      <c r="E121" s="12"/>
      <c r="F121" s="12"/>
      <c r="G121" s="16"/>
      <c r="H121" s="16"/>
      <c r="I121" s="15"/>
      <c r="J121" s="16"/>
      <c r="K121" s="16"/>
      <c r="L121" s="17"/>
      <c r="M121" s="18"/>
      <c r="N121" s="18"/>
      <c r="O121" s="20"/>
      <c r="P121" s="21"/>
      <c r="Q121" s="21"/>
      <c r="R121" s="22"/>
      <c r="S121" s="21"/>
      <c r="T121" s="21"/>
      <c r="U121" s="22"/>
      <c r="V121" s="23"/>
      <c r="W121" s="23"/>
      <c r="X121" s="24"/>
      <c r="Y121" s="25">
        <f t="shared" si="5"/>
        <v>0</v>
      </c>
      <c r="Z121" s="25">
        <f t="shared" si="6"/>
        <v>0</v>
      </c>
      <c r="AA121" s="26"/>
      <c r="AB121" s="26"/>
      <c r="AC121" s="26"/>
      <c r="AD121" s="26"/>
      <c r="AE121" s="27"/>
      <c r="AF121" s="26"/>
      <c r="AG121" s="26"/>
      <c r="AH121" s="26"/>
      <c r="AI121" s="26"/>
      <c r="AJ121" s="26"/>
      <c r="AK121" s="26"/>
    </row>
    <row r="122" spans="1:37" s="10" customFormat="1" ht="25" customHeight="1" x14ac:dyDescent="0.25">
      <c r="A122" s="11">
        <v>119</v>
      </c>
      <c r="B122" s="12" t="str">
        <f t="shared" si="7"/>
        <v>000-000</v>
      </c>
      <c r="C122" s="12"/>
      <c r="D122" s="12"/>
      <c r="E122" s="12"/>
      <c r="F122" s="12"/>
      <c r="G122" s="16"/>
      <c r="H122" s="16"/>
      <c r="I122" s="15"/>
      <c r="J122" s="16"/>
      <c r="K122" s="16"/>
      <c r="L122" s="17"/>
      <c r="M122" s="18"/>
      <c r="N122" s="18"/>
      <c r="O122" s="20"/>
      <c r="P122" s="21"/>
      <c r="Q122" s="21"/>
      <c r="R122" s="22"/>
      <c r="S122" s="21"/>
      <c r="T122" s="21"/>
      <c r="U122" s="22"/>
      <c r="V122" s="23"/>
      <c r="W122" s="23"/>
      <c r="X122" s="24"/>
      <c r="Y122" s="25">
        <f t="shared" si="5"/>
        <v>0</v>
      </c>
      <c r="Z122" s="25">
        <f t="shared" si="6"/>
        <v>0</v>
      </c>
      <c r="AA122" s="26"/>
      <c r="AB122" s="26"/>
      <c r="AC122" s="26"/>
      <c r="AD122" s="26"/>
      <c r="AE122" s="27"/>
      <c r="AF122" s="26"/>
      <c r="AG122" s="26"/>
      <c r="AH122" s="26"/>
      <c r="AI122" s="26"/>
      <c r="AJ122" s="26"/>
      <c r="AK122" s="26"/>
    </row>
    <row r="123" spans="1:37" s="10" customFormat="1" ht="25" customHeight="1" x14ac:dyDescent="0.25">
      <c r="A123" s="11">
        <v>120</v>
      </c>
      <c r="B123" s="12" t="str">
        <f t="shared" si="7"/>
        <v>000-000</v>
      </c>
      <c r="C123" s="12"/>
      <c r="D123" s="12"/>
      <c r="E123" s="12"/>
      <c r="F123" s="12"/>
      <c r="G123" s="16"/>
      <c r="H123" s="16"/>
      <c r="I123" s="15"/>
      <c r="J123" s="16"/>
      <c r="K123" s="16"/>
      <c r="L123" s="17"/>
      <c r="M123" s="18"/>
      <c r="N123" s="18"/>
      <c r="O123" s="20"/>
      <c r="P123" s="21"/>
      <c r="Q123" s="21"/>
      <c r="R123" s="22"/>
      <c r="S123" s="21"/>
      <c r="T123" s="21"/>
      <c r="U123" s="22"/>
      <c r="V123" s="23"/>
      <c r="W123" s="23"/>
      <c r="X123" s="24"/>
      <c r="Y123" s="25">
        <f t="shared" si="5"/>
        <v>0</v>
      </c>
      <c r="Z123" s="25">
        <f t="shared" si="6"/>
        <v>0</v>
      </c>
      <c r="AA123" s="26"/>
      <c r="AB123" s="26"/>
      <c r="AC123" s="26"/>
      <c r="AD123" s="26"/>
      <c r="AE123" s="27"/>
      <c r="AF123" s="26"/>
      <c r="AG123" s="26"/>
      <c r="AH123" s="26"/>
      <c r="AI123" s="26"/>
      <c r="AJ123" s="26"/>
      <c r="AK123" s="26"/>
    </row>
    <row r="124" spans="1:37" s="10" customFormat="1" ht="25" customHeight="1" x14ac:dyDescent="0.25">
      <c r="A124" s="11">
        <v>121</v>
      </c>
      <c r="B124" s="12" t="str">
        <f t="shared" si="7"/>
        <v>000-000</v>
      </c>
      <c r="C124" s="12"/>
      <c r="D124" s="12"/>
      <c r="E124" s="12"/>
      <c r="F124" s="12"/>
      <c r="G124" s="16"/>
      <c r="H124" s="16"/>
      <c r="I124" s="15"/>
      <c r="J124" s="16"/>
      <c r="K124" s="16"/>
      <c r="L124" s="17"/>
      <c r="M124" s="18"/>
      <c r="N124" s="18"/>
      <c r="O124" s="20"/>
      <c r="P124" s="21"/>
      <c r="Q124" s="21"/>
      <c r="R124" s="22"/>
      <c r="S124" s="21"/>
      <c r="T124" s="21"/>
      <c r="U124" s="22"/>
      <c r="V124" s="23"/>
      <c r="W124" s="23"/>
      <c r="X124" s="24"/>
      <c r="Y124" s="25">
        <f t="shared" si="5"/>
        <v>0</v>
      </c>
      <c r="Z124" s="25">
        <f t="shared" si="6"/>
        <v>0</v>
      </c>
      <c r="AA124" s="26"/>
      <c r="AB124" s="26"/>
      <c r="AC124" s="26"/>
      <c r="AD124" s="26"/>
      <c r="AE124" s="27"/>
      <c r="AF124" s="26"/>
      <c r="AG124" s="26"/>
      <c r="AH124" s="26"/>
      <c r="AI124" s="26"/>
      <c r="AJ124" s="26"/>
      <c r="AK124" s="26"/>
    </row>
    <row r="125" spans="1:37" s="10" customFormat="1" ht="25" customHeight="1" x14ac:dyDescent="0.25">
      <c r="A125" s="11">
        <v>122</v>
      </c>
      <c r="B125" s="12" t="str">
        <f t="shared" si="7"/>
        <v>000-000</v>
      </c>
      <c r="C125" s="12"/>
      <c r="D125" s="12"/>
      <c r="E125" s="12"/>
      <c r="F125" s="12"/>
      <c r="G125" s="16"/>
      <c r="H125" s="16"/>
      <c r="I125" s="15"/>
      <c r="J125" s="16"/>
      <c r="K125" s="16"/>
      <c r="L125" s="17"/>
      <c r="M125" s="18"/>
      <c r="N125" s="18"/>
      <c r="O125" s="20"/>
      <c r="P125" s="21"/>
      <c r="Q125" s="21"/>
      <c r="R125" s="22"/>
      <c r="S125" s="21"/>
      <c r="T125" s="21"/>
      <c r="U125" s="22"/>
      <c r="V125" s="23"/>
      <c r="W125" s="23"/>
      <c r="X125" s="24"/>
      <c r="Y125" s="25">
        <f t="shared" si="5"/>
        <v>0</v>
      </c>
      <c r="Z125" s="25">
        <f t="shared" si="6"/>
        <v>0</v>
      </c>
      <c r="AA125" s="26"/>
      <c r="AB125" s="26"/>
      <c r="AC125" s="26"/>
      <c r="AD125" s="26"/>
      <c r="AE125" s="27"/>
      <c r="AF125" s="26"/>
      <c r="AG125" s="26"/>
      <c r="AH125" s="26"/>
      <c r="AI125" s="26"/>
      <c r="AJ125" s="26"/>
      <c r="AK125" s="26"/>
    </row>
    <row r="126" spans="1:37" s="10" customFormat="1" ht="25" customHeight="1" x14ac:dyDescent="0.25">
      <c r="A126" s="11">
        <v>123</v>
      </c>
      <c r="B126" s="12" t="str">
        <f t="shared" si="7"/>
        <v>000-000</v>
      </c>
      <c r="C126" s="12"/>
      <c r="D126" s="12"/>
      <c r="E126" s="12"/>
      <c r="F126" s="12"/>
      <c r="G126" s="16"/>
      <c r="H126" s="16"/>
      <c r="I126" s="15"/>
      <c r="J126" s="16"/>
      <c r="K126" s="16"/>
      <c r="L126" s="17"/>
      <c r="M126" s="18"/>
      <c r="N126" s="18"/>
      <c r="O126" s="20"/>
      <c r="P126" s="21"/>
      <c r="Q126" s="21"/>
      <c r="R126" s="22"/>
      <c r="S126" s="21"/>
      <c r="T126" s="21"/>
      <c r="U126" s="22"/>
      <c r="V126" s="23"/>
      <c r="W126" s="23"/>
      <c r="X126" s="24"/>
      <c r="Y126" s="25">
        <f t="shared" si="5"/>
        <v>0</v>
      </c>
      <c r="Z126" s="25">
        <f t="shared" si="6"/>
        <v>0</v>
      </c>
      <c r="AA126" s="26"/>
      <c r="AB126" s="26"/>
      <c r="AC126" s="26"/>
      <c r="AD126" s="26"/>
      <c r="AE126" s="27"/>
      <c r="AF126" s="26"/>
      <c r="AG126" s="26"/>
      <c r="AH126" s="26"/>
      <c r="AI126" s="26"/>
      <c r="AJ126" s="26"/>
      <c r="AK126" s="26"/>
    </row>
    <row r="127" spans="1:37" s="10" customFormat="1" ht="25" customHeight="1" x14ac:dyDescent="0.25">
      <c r="A127" s="11">
        <v>124</v>
      </c>
      <c r="B127" s="12" t="str">
        <f t="shared" si="7"/>
        <v>000-000</v>
      </c>
      <c r="C127" s="12"/>
      <c r="D127" s="12"/>
      <c r="E127" s="12"/>
      <c r="F127" s="12"/>
      <c r="G127" s="16"/>
      <c r="H127" s="16"/>
      <c r="I127" s="15"/>
      <c r="J127" s="16"/>
      <c r="K127" s="16"/>
      <c r="L127" s="17"/>
      <c r="M127" s="18"/>
      <c r="N127" s="19"/>
      <c r="O127" s="20"/>
      <c r="P127" s="21"/>
      <c r="Q127" s="21"/>
      <c r="R127" s="22"/>
      <c r="S127" s="21"/>
      <c r="T127" s="21"/>
      <c r="U127" s="22"/>
      <c r="V127" s="23"/>
      <c r="W127" s="23"/>
      <c r="X127" s="24"/>
      <c r="Y127" s="25">
        <f t="shared" si="5"/>
        <v>0</v>
      </c>
      <c r="Z127" s="25">
        <f t="shared" si="6"/>
        <v>0</v>
      </c>
      <c r="AA127" s="26"/>
      <c r="AB127" s="26"/>
      <c r="AC127" s="26"/>
      <c r="AD127" s="26"/>
      <c r="AE127" s="27"/>
      <c r="AF127" s="26"/>
      <c r="AG127" s="26"/>
      <c r="AH127" s="26"/>
      <c r="AI127" s="26"/>
      <c r="AJ127" s="26"/>
      <c r="AK127" s="26"/>
    </row>
    <row r="128" spans="1:37" s="10" customFormat="1" ht="25" customHeight="1" x14ac:dyDescent="0.25">
      <c r="A128" s="11">
        <v>125</v>
      </c>
      <c r="B128" s="12" t="str">
        <f t="shared" si="7"/>
        <v>000-000</v>
      </c>
      <c r="C128" s="12"/>
      <c r="D128" s="12"/>
      <c r="E128" s="12"/>
      <c r="F128" s="12"/>
      <c r="G128" s="16"/>
      <c r="H128" s="16"/>
      <c r="I128" s="15"/>
      <c r="J128" s="16"/>
      <c r="K128" s="16"/>
      <c r="L128" s="17"/>
      <c r="M128" s="18"/>
      <c r="N128" s="19"/>
      <c r="O128" s="20"/>
      <c r="P128" s="21"/>
      <c r="Q128" s="21"/>
      <c r="R128" s="22"/>
      <c r="S128" s="21"/>
      <c r="T128" s="21"/>
      <c r="U128" s="22"/>
      <c r="V128" s="23"/>
      <c r="W128" s="23"/>
      <c r="X128" s="24"/>
      <c r="Y128" s="25">
        <f t="shared" si="5"/>
        <v>0</v>
      </c>
      <c r="Z128" s="25">
        <f t="shared" si="6"/>
        <v>0</v>
      </c>
      <c r="AA128" s="26"/>
      <c r="AB128" s="26"/>
      <c r="AC128" s="26"/>
      <c r="AD128" s="26"/>
      <c r="AE128" s="27"/>
      <c r="AF128" s="26"/>
      <c r="AG128" s="26"/>
      <c r="AH128" s="26"/>
      <c r="AI128" s="26"/>
      <c r="AJ128" s="26"/>
      <c r="AK128" s="26"/>
    </row>
    <row r="129" spans="1:37" s="10" customFormat="1" ht="25" customHeight="1" x14ac:dyDescent="0.25">
      <c r="A129" s="11">
        <v>126</v>
      </c>
      <c r="B129" s="12" t="str">
        <f t="shared" si="7"/>
        <v>000-000</v>
      </c>
      <c r="C129" s="12"/>
      <c r="D129" s="12"/>
      <c r="E129" s="12"/>
      <c r="F129" s="12"/>
      <c r="G129" s="16"/>
      <c r="H129" s="16"/>
      <c r="I129" s="15"/>
      <c r="J129" s="16"/>
      <c r="K129" s="16"/>
      <c r="L129" s="17"/>
      <c r="M129" s="18"/>
      <c r="N129" s="18"/>
      <c r="O129" s="20"/>
      <c r="P129" s="21"/>
      <c r="Q129" s="21"/>
      <c r="R129" s="22"/>
      <c r="S129" s="21"/>
      <c r="T129" s="21"/>
      <c r="U129" s="22"/>
      <c r="V129" s="23"/>
      <c r="W129" s="23"/>
      <c r="X129" s="24"/>
      <c r="Y129" s="25">
        <f t="shared" si="5"/>
        <v>0</v>
      </c>
      <c r="Z129" s="25">
        <f t="shared" si="6"/>
        <v>0</v>
      </c>
      <c r="AA129" s="26"/>
      <c r="AB129" s="26"/>
      <c r="AC129" s="26"/>
      <c r="AD129" s="26"/>
      <c r="AE129" s="27"/>
      <c r="AF129" s="26"/>
      <c r="AG129" s="26"/>
      <c r="AH129" s="26"/>
      <c r="AI129" s="26"/>
      <c r="AJ129" s="26"/>
      <c r="AK129" s="26"/>
    </row>
    <row r="130" spans="1:37" s="10" customFormat="1" ht="25" customHeight="1" x14ac:dyDescent="0.25">
      <c r="A130" s="11">
        <v>127</v>
      </c>
      <c r="B130" s="12" t="str">
        <f t="shared" si="7"/>
        <v>000-000</v>
      </c>
      <c r="C130" s="12"/>
      <c r="D130" s="12"/>
      <c r="E130" s="12"/>
      <c r="F130" s="12"/>
      <c r="G130" s="16"/>
      <c r="H130" s="16"/>
      <c r="I130" s="15"/>
      <c r="J130" s="16"/>
      <c r="K130" s="16"/>
      <c r="L130" s="17"/>
      <c r="M130" s="18"/>
      <c r="N130" s="18"/>
      <c r="O130" s="20"/>
      <c r="P130" s="21"/>
      <c r="Q130" s="21"/>
      <c r="R130" s="22"/>
      <c r="S130" s="21"/>
      <c r="T130" s="21"/>
      <c r="U130" s="22"/>
      <c r="V130" s="23"/>
      <c r="W130" s="23"/>
      <c r="X130" s="24"/>
      <c r="Y130" s="25">
        <f t="shared" si="5"/>
        <v>0</v>
      </c>
      <c r="Z130" s="25">
        <f t="shared" si="6"/>
        <v>0</v>
      </c>
      <c r="AA130" s="26"/>
      <c r="AB130" s="26"/>
      <c r="AC130" s="26"/>
      <c r="AD130" s="26"/>
      <c r="AE130" s="27"/>
      <c r="AF130" s="26"/>
      <c r="AG130" s="26"/>
      <c r="AH130" s="26"/>
      <c r="AI130" s="26"/>
      <c r="AJ130" s="26"/>
      <c r="AK130" s="26"/>
    </row>
    <row r="131" spans="1:37" s="10" customFormat="1" ht="25" customHeight="1" x14ac:dyDescent="0.25">
      <c r="A131" s="11">
        <v>128</v>
      </c>
      <c r="B131" s="12" t="str">
        <f t="shared" si="7"/>
        <v>000-000</v>
      </c>
      <c r="C131" s="12"/>
      <c r="D131" s="12"/>
      <c r="E131" s="12"/>
      <c r="F131" s="12"/>
      <c r="G131" s="16"/>
      <c r="H131" s="16"/>
      <c r="I131" s="15"/>
      <c r="J131" s="16"/>
      <c r="K131" s="16"/>
      <c r="L131" s="17"/>
      <c r="M131" s="18"/>
      <c r="N131" s="18"/>
      <c r="O131" s="20"/>
      <c r="P131" s="21"/>
      <c r="Q131" s="21"/>
      <c r="R131" s="22"/>
      <c r="S131" s="21"/>
      <c r="T131" s="21"/>
      <c r="U131" s="22"/>
      <c r="V131" s="23"/>
      <c r="W131" s="23"/>
      <c r="X131" s="24"/>
      <c r="Y131" s="25">
        <f t="shared" si="5"/>
        <v>0</v>
      </c>
      <c r="Z131" s="25">
        <f t="shared" si="6"/>
        <v>0</v>
      </c>
      <c r="AA131" s="26"/>
      <c r="AB131" s="26"/>
      <c r="AC131" s="26"/>
      <c r="AD131" s="26"/>
      <c r="AE131" s="27"/>
      <c r="AF131" s="26"/>
      <c r="AG131" s="26"/>
      <c r="AH131" s="26"/>
      <c r="AI131" s="26"/>
      <c r="AJ131" s="26"/>
      <c r="AK131" s="26"/>
    </row>
    <row r="132" spans="1:37" s="10" customFormat="1" ht="25" customHeight="1" x14ac:dyDescent="0.25">
      <c r="A132" s="11">
        <v>129</v>
      </c>
      <c r="B132" s="12" t="str">
        <f t="shared" ref="B132:B163" si="8">TEXT(C132,"000")&amp;"-"&amp;TEXT(E132,"000")</f>
        <v>000-000</v>
      </c>
      <c r="C132" s="12"/>
      <c r="D132" s="12"/>
      <c r="E132" s="12"/>
      <c r="F132" s="12"/>
      <c r="G132" s="16"/>
      <c r="H132" s="16"/>
      <c r="I132" s="15"/>
      <c r="J132" s="16"/>
      <c r="K132" s="16"/>
      <c r="L132" s="17"/>
      <c r="M132" s="18"/>
      <c r="N132" s="18"/>
      <c r="O132" s="20"/>
      <c r="P132" s="21"/>
      <c r="Q132" s="21"/>
      <c r="R132" s="22"/>
      <c r="S132" s="21"/>
      <c r="T132" s="21"/>
      <c r="U132" s="22"/>
      <c r="V132" s="23"/>
      <c r="W132" s="23"/>
      <c r="X132" s="24"/>
      <c r="Y132" s="25">
        <f t="shared" ref="Y132:Y195" si="9">ROUND(I132-U132-X132,2)</f>
        <v>0</v>
      </c>
      <c r="Z132" s="25">
        <f t="shared" ref="Z132:Z195" si="10">ROUND(L132+O132-R132,2)</f>
        <v>0</v>
      </c>
      <c r="AA132" s="26"/>
      <c r="AB132" s="26"/>
      <c r="AC132" s="26"/>
      <c r="AD132" s="26"/>
      <c r="AE132" s="27"/>
      <c r="AF132" s="26"/>
      <c r="AG132" s="26"/>
      <c r="AH132" s="26"/>
      <c r="AI132" s="26"/>
      <c r="AJ132" s="26"/>
      <c r="AK132" s="26"/>
    </row>
    <row r="133" spans="1:37" s="10" customFormat="1" ht="25" customHeight="1" x14ac:dyDescent="0.25">
      <c r="A133" s="11">
        <v>130</v>
      </c>
      <c r="B133" s="12" t="str">
        <f t="shared" si="8"/>
        <v>000-000</v>
      </c>
      <c r="C133" s="12"/>
      <c r="D133" s="12"/>
      <c r="E133" s="12"/>
      <c r="F133" s="12"/>
      <c r="G133" s="16"/>
      <c r="H133" s="16"/>
      <c r="I133" s="15"/>
      <c r="J133" s="16"/>
      <c r="K133" s="16"/>
      <c r="L133" s="17"/>
      <c r="M133" s="18"/>
      <c r="N133" s="18"/>
      <c r="O133" s="20"/>
      <c r="P133" s="21"/>
      <c r="Q133" s="21"/>
      <c r="R133" s="22"/>
      <c r="S133" s="21"/>
      <c r="T133" s="21"/>
      <c r="U133" s="22"/>
      <c r="V133" s="23"/>
      <c r="W133" s="23"/>
      <c r="X133" s="24"/>
      <c r="Y133" s="25">
        <f t="shared" si="9"/>
        <v>0</v>
      </c>
      <c r="Z133" s="25">
        <f t="shared" si="10"/>
        <v>0</v>
      </c>
      <c r="AA133" s="26"/>
      <c r="AB133" s="26"/>
      <c r="AC133" s="26"/>
      <c r="AD133" s="26"/>
      <c r="AE133" s="27"/>
      <c r="AF133" s="26"/>
      <c r="AG133" s="26"/>
      <c r="AH133" s="26"/>
      <c r="AI133" s="26"/>
      <c r="AJ133" s="26"/>
      <c r="AK133" s="26"/>
    </row>
    <row r="134" spans="1:37" s="10" customFormat="1" ht="25" customHeight="1" x14ac:dyDescent="0.25">
      <c r="A134" s="11">
        <v>131</v>
      </c>
      <c r="B134" s="12" t="str">
        <f t="shared" si="8"/>
        <v>000-000</v>
      </c>
      <c r="C134" s="12"/>
      <c r="D134" s="12"/>
      <c r="E134" s="12"/>
      <c r="F134" s="12"/>
      <c r="G134" s="16"/>
      <c r="H134" s="16"/>
      <c r="I134" s="15"/>
      <c r="J134" s="16"/>
      <c r="K134" s="16"/>
      <c r="L134" s="17"/>
      <c r="M134" s="18"/>
      <c r="N134" s="18"/>
      <c r="O134" s="20"/>
      <c r="P134" s="21"/>
      <c r="Q134" s="21"/>
      <c r="R134" s="22"/>
      <c r="S134" s="21"/>
      <c r="T134" s="21"/>
      <c r="U134" s="22"/>
      <c r="V134" s="23"/>
      <c r="W134" s="23"/>
      <c r="X134" s="24"/>
      <c r="Y134" s="25">
        <f t="shared" si="9"/>
        <v>0</v>
      </c>
      <c r="Z134" s="25">
        <f t="shared" si="10"/>
        <v>0</v>
      </c>
      <c r="AA134" s="26"/>
      <c r="AB134" s="26"/>
      <c r="AC134" s="26"/>
      <c r="AD134" s="26"/>
      <c r="AE134" s="27"/>
      <c r="AF134" s="26"/>
      <c r="AG134" s="26"/>
      <c r="AH134" s="26"/>
      <c r="AI134" s="26"/>
      <c r="AJ134" s="26"/>
      <c r="AK134" s="26"/>
    </row>
    <row r="135" spans="1:37" s="10" customFormat="1" ht="25" customHeight="1" x14ac:dyDescent="0.25">
      <c r="A135" s="11">
        <v>132</v>
      </c>
      <c r="B135" s="12" t="str">
        <f t="shared" si="8"/>
        <v>000-000</v>
      </c>
      <c r="C135" s="12"/>
      <c r="D135" s="12"/>
      <c r="E135" s="12"/>
      <c r="F135" s="12"/>
      <c r="G135" s="16"/>
      <c r="H135" s="16"/>
      <c r="I135" s="15"/>
      <c r="J135" s="16"/>
      <c r="K135" s="16"/>
      <c r="L135" s="17"/>
      <c r="M135" s="18"/>
      <c r="N135" s="18"/>
      <c r="O135" s="20"/>
      <c r="P135" s="21"/>
      <c r="Q135" s="21"/>
      <c r="R135" s="22"/>
      <c r="S135" s="21"/>
      <c r="T135" s="21"/>
      <c r="U135" s="22"/>
      <c r="V135" s="23"/>
      <c r="W135" s="23"/>
      <c r="X135" s="24"/>
      <c r="Y135" s="25">
        <f t="shared" si="9"/>
        <v>0</v>
      </c>
      <c r="Z135" s="25">
        <f t="shared" si="10"/>
        <v>0</v>
      </c>
      <c r="AA135" s="26"/>
      <c r="AB135" s="26"/>
      <c r="AC135" s="26"/>
      <c r="AD135" s="26"/>
      <c r="AE135" s="27"/>
      <c r="AF135" s="26"/>
      <c r="AG135" s="26"/>
      <c r="AH135" s="26"/>
      <c r="AI135" s="26"/>
      <c r="AJ135" s="26"/>
      <c r="AK135" s="26"/>
    </row>
    <row r="136" spans="1:37" s="10" customFormat="1" ht="25" customHeight="1" x14ac:dyDescent="0.25">
      <c r="A136" s="11">
        <v>133</v>
      </c>
      <c r="B136" s="12" t="str">
        <f t="shared" si="8"/>
        <v>000-000</v>
      </c>
      <c r="C136" s="12"/>
      <c r="D136" s="12"/>
      <c r="E136" s="12"/>
      <c r="F136" s="12"/>
      <c r="G136" s="16"/>
      <c r="H136" s="16"/>
      <c r="I136" s="15"/>
      <c r="J136" s="16"/>
      <c r="K136" s="16"/>
      <c r="L136" s="17"/>
      <c r="M136" s="18"/>
      <c r="N136" s="18"/>
      <c r="O136" s="20"/>
      <c r="P136" s="21"/>
      <c r="Q136" s="21"/>
      <c r="R136" s="22"/>
      <c r="S136" s="21"/>
      <c r="T136" s="21"/>
      <c r="U136" s="22"/>
      <c r="V136" s="23"/>
      <c r="W136" s="23"/>
      <c r="X136" s="24"/>
      <c r="Y136" s="25">
        <f t="shared" si="9"/>
        <v>0</v>
      </c>
      <c r="Z136" s="25">
        <f t="shared" si="10"/>
        <v>0</v>
      </c>
      <c r="AA136" s="26"/>
      <c r="AB136" s="26"/>
      <c r="AC136" s="26"/>
      <c r="AD136" s="26"/>
      <c r="AE136" s="27"/>
      <c r="AF136" s="26"/>
      <c r="AG136" s="26"/>
      <c r="AH136" s="26"/>
      <c r="AI136" s="26"/>
      <c r="AJ136" s="26"/>
      <c r="AK136" s="26"/>
    </row>
    <row r="137" spans="1:37" s="10" customFormat="1" ht="25" customHeight="1" x14ac:dyDescent="0.25">
      <c r="A137" s="11">
        <v>134</v>
      </c>
      <c r="B137" s="12" t="str">
        <f t="shared" si="8"/>
        <v>000-000</v>
      </c>
      <c r="C137" s="12"/>
      <c r="D137" s="12"/>
      <c r="E137" s="12"/>
      <c r="F137" s="12"/>
      <c r="G137" s="16"/>
      <c r="H137" s="16"/>
      <c r="I137" s="15"/>
      <c r="J137" s="16"/>
      <c r="K137" s="16"/>
      <c r="L137" s="17"/>
      <c r="M137" s="18"/>
      <c r="N137" s="18"/>
      <c r="O137" s="20"/>
      <c r="P137" s="21"/>
      <c r="Q137" s="21"/>
      <c r="R137" s="22"/>
      <c r="S137" s="21"/>
      <c r="T137" s="21"/>
      <c r="U137" s="22"/>
      <c r="V137" s="23"/>
      <c r="W137" s="23"/>
      <c r="X137" s="24"/>
      <c r="Y137" s="25">
        <f t="shared" si="9"/>
        <v>0</v>
      </c>
      <c r="Z137" s="25">
        <f t="shared" si="10"/>
        <v>0</v>
      </c>
      <c r="AA137" s="26"/>
      <c r="AB137" s="26"/>
      <c r="AC137" s="26"/>
      <c r="AD137" s="26"/>
      <c r="AE137" s="27"/>
      <c r="AF137" s="26"/>
      <c r="AG137" s="26"/>
      <c r="AH137" s="26"/>
      <c r="AI137" s="26"/>
      <c r="AJ137" s="26"/>
      <c r="AK137" s="26"/>
    </row>
    <row r="138" spans="1:37" s="10" customFormat="1" ht="25" customHeight="1" x14ac:dyDescent="0.25">
      <c r="A138" s="11">
        <v>135</v>
      </c>
      <c r="B138" s="12" t="str">
        <f t="shared" si="8"/>
        <v>000-000</v>
      </c>
      <c r="C138" s="12"/>
      <c r="D138" s="12"/>
      <c r="E138" s="12"/>
      <c r="F138" s="12"/>
      <c r="G138" s="16"/>
      <c r="H138" s="16"/>
      <c r="I138" s="15"/>
      <c r="J138" s="16"/>
      <c r="K138" s="16"/>
      <c r="L138" s="17"/>
      <c r="M138" s="18"/>
      <c r="N138" s="19"/>
      <c r="O138" s="20"/>
      <c r="P138" s="21"/>
      <c r="Q138" s="21"/>
      <c r="R138" s="22"/>
      <c r="S138" s="21"/>
      <c r="T138" s="21"/>
      <c r="U138" s="22"/>
      <c r="V138" s="23"/>
      <c r="W138" s="23"/>
      <c r="X138" s="24"/>
      <c r="Y138" s="25">
        <f t="shared" si="9"/>
        <v>0</v>
      </c>
      <c r="Z138" s="25">
        <f t="shared" si="10"/>
        <v>0</v>
      </c>
      <c r="AA138" s="26"/>
      <c r="AB138" s="26"/>
      <c r="AC138" s="26"/>
      <c r="AD138" s="26"/>
      <c r="AE138" s="27"/>
      <c r="AF138" s="26"/>
      <c r="AG138" s="26"/>
      <c r="AH138" s="26"/>
      <c r="AI138" s="26"/>
      <c r="AJ138" s="26"/>
      <c r="AK138" s="26"/>
    </row>
    <row r="139" spans="1:37" s="10" customFormat="1" ht="25" customHeight="1" x14ac:dyDescent="0.25">
      <c r="A139" s="11">
        <v>136</v>
      </c>
      <c r="B139" s="12" t="str">
        <f t="shared" si="8"/>
        <v>000-000</v>
      </c>
      <c r="C139" s="12"/>
      <c r="D139" s="12"/>
      <c r="E139" s="12"/>
      <c r="F139" s="12"/>
      <c r="G139" s="16"/>
      <c r="H139" s="16"/>
      <c r="I139" s="15"/>
      <c r="J139" s="16"/>
      <c r="K139" s="16"/>
      <c r="L139" s="17"/>
      <c r="M139" s="18"/>
      <c r="N139" s="19"/>
      <c r="O139" s="20"/>
      <c r="P139" s="21"/>
      <c r="Q139" s="21"/>
      <c r="R139" s="22"/>
      <c r="S139" s="21"/>
      <c r="T139" s="21"/>
      <c r="U139" s="22"/>
      <c r="V139" s="23"/>
      <c r="W139" s="23"/>
      <c r="X139" s="24"/>
      <c r="Y139" s="25">
        <f t="shared" si="9"/>
        <v>0</v>
      </c>
      <c r="Z139" s="25">
        <f t="shared" si="10"/>
        <v>0</v>
      </c>
      <c r="AA139" s="26"/>
      <c r="AB139" s="26"/>
      <c r="AC139" s="26"/>
      <c r="AD139" s="26"/>
      <c r="AE139" s="27"/>
      <c r="AF139" s="26"/>
      <c r="AG139" s="26"/>
      <c r="AH139" s="26"/>
      <c r="AI139" s="26"/>
      <c r="AJ139" s="26"/>
      <c r="AK139" s="26"/>
    </row>
    <row r="140" spans="1:37" s="10" customFormat="1" ht="25" customHeight="1" x14ac:dyDescent="0.25">
      <c r="A140" s="11">
        <v>137</v>
      </c>
      <c r="B140" s="12" t="str">
        <f t="shared" si="8"/>
        <v>000-000</v>
      </c>
      <c r="C140" s="12"/>
      <c r="D140" s="12"/>
      <c r="E140" s="12"/>
      <c r="F140" s="12"/>
      <c r="G140" s="16"/>
      <c r="H140" s="16"/>
      <c r="I140" s="15"/>
      <c r="J140" s="16"/>
      <c r="K140" s="16"/>
      <c r="L140" s="17"/>
      <c r="M140" s="18"/>
      <c r="N140" s="18"/>
      <c r="O140" s="20"/>
      <c r="P140" s="21"/>
      <c r="Q140" s="21"/>
      <c r="R140" s="22"/>
      <c r="S140" s="21"/>
      <c r="T140" s="21"/>
      <c r="U140" s="22"/>
      <c r="V140" s="23"/>
      <c r="W140" s="23"/>
      <c r="X140" s="24"/>
      <c r="Y140" s="25">
        <f t="shared" si="9"/>
        <v>0</v>
      </c>
      <c r="Z140" s="25">
        <f t="shared" si="10"/>
        <v>0</v>
      </c>
      <c r="AA140" s="26"/>
      <c r="AB140" s="26"/>
      <c r="AC140" s="26"/>
      <c r="AD140" s="26"/>
      <c r="AE140" s="27"/>
      <c r="AF140" s="26"/>
      <c r="AG140" s="26"/>
      <c r="AH140" s="26"/>
      <c r="AI140" s="26"/>
      <c r="AJ140" s="26"/>
      <c r="AK140" s="26"/>
    </row>
    <row r="141" spans="1:37" s="10" customFormat="1" ht="25" customHeight="1" x14ac:dyDescent="0.25">
      <c r="A141" s="11">
        <v>138</v>
      </c>
      <c r="B141" s="12" t="str">
        <f t="shared" si="8"/>
        <v>000-000</v>
      </c>
      <c r="C141" s="12"/>
      <c r="D141" s="12"/>
      <c r="E141" s="12"/>
      <c r="F141" s="12"/>
      <c r="G141" s="16"/>
      <c r="H141" s="16"/>
      <c r="I141" s="15"/>
      <c r="J141" s="16"/>
      <c r="K141" s="16"/>
      <c r="L141" s="17"/>
      <c r="M141" s="18"/>
      <c r="N141" s="18"/>
      <c r="O141" s="20"/>
      <c r="P141" s="21"/>
      <c r="Q141" s="21"/>
      <c r="R141" s="22"/>
      <c r="S141" s="21"/>
      <c r="T141" s="21"/>
      <c r="U141" s="22"/>
      <c r="V141" s="23"/>
      <c r="W141" s="23"/>
      <c r="X141" s="24"/>
      <c r="Y141" s="25">
        <f t="shared" si="9"/>
        <v>0</v>
      </c>
      <c r="Z141" s="25">
        <f t="shared" si="10"/>
        <v>0</v>
      </c>
      <c r="AA141" s="26"/>
      <c r="AB141" s="26"/>
      <c r="AC141" s="26"/>
      <c r="AD141" s="26"/>
      <c r="AE141" s="27"/>
      <c r="AF141" s="26"/>
      <c r="AG141" s="26"/>
      <c r="AH141" s="26"/>
      <c r="AI141" s="26"/>
      <c r="AJ141" s="26"/>
      <c r="AK141" s="26"/>
    </row>
    <row r="142" spans="1:37" s="10" customFormat="1" ht="25" customHeight="1" x14ac:dyDescent="0.25">
      <c r="A142" s="11">
        <v>139</v>
      </c>
      <c r="B142" s="12" t="str">
        <f t="shared" si="8"/>
        <v>000-000</v>
      </c>
      <c r="C142" s="12"/>
      <c r="D142" s="12"/>
      <c r="E142" s="12"/>
      <c r="F142" s="12"/>
      <c r="G142" s="16"/>
      <c r="H142" s="16"/>
      <c r="I142" s="15"/>
      <c r="J142" s="16"/>
      <c r="K142" s="16"/>
      <c r="L142" s="17"/>
      <c r="M142" s="18"/>
      <c r="N142" s="18"/>
      <c r="O142" s="20"/>
      <c r="P142" s="21"/>
      <c r="Q142" s="21"/>
      <c r="R142" s="22"/>
      <c r="S142" s="21"/>
      <c r="T142" s="21"/>
      <c r="U142" s="22"/>
      <c r="V142" s="23"/>
      <c r="W142" s="23"/>
      <c r="X142" s="24"/>
      <c r="Y142" s="25">
        <f t="shared" si="9"/>
        <v>0</v>
      </c>
      <c r="Z142" s="25">
        <f t="shared" si="10"/>
        <v>0</v>
      </c>
      <c r="AA142" s="26"/>
      <c r="AB142" s="26"/>
      <c r="AC142" s="26"/>
      <c r="AD142" s="26"/>
      <c r="AE142" s="27"/>
      <c r="AF142" s="26"/>
      <c r="AG142" s="26"/>
      <c r="AH142" s="26"/>
      <c r="AI142" s="26"/>
      <c r="AJ142" s="26"/>
      <c r="AK142" s="26"/>
    </row>
    <row r="143" spans="1:37" s="10" customFormat="1" ht="25" customHeight="1" x14ac:dyDescent="0.25">
      <c r="A143" s="11">
        <v>140</v>
      </c>
      <c r="B143" s="12" t="str">
        <f t="shared" si="8"/>
        <v>000-000</v>
      </c>
      <c r="C143" s="12"/>
      <c r="D143" s="12"/>
      <c r="E143" s="12"/>
      <c r="F143" s="12"/>
      <c r="G143" s="16"/>
      <c r="H143" s="16"/>
      <c r="I143" s="15"/>
      <c r="J143" s="16"/>
      <c r="K143" s="16"/>
      <c r="L143" s="17"/>
      <c r="M143" s="18"/>
      <c r="N143" s="18"/>
      <c r="O143" s="20"/>
      <c r="P143" s="21"/>
      <c r="Q143" s="21"/>
      <c r="R143" s="22"/>
      <c r="S143" s="21"/>
      <c r="T143" s="21"/>
      <c r="U143" s="22"/>
      <c r="V143" s="23"/>
      <c r="W143" s="23"/>
      <c r="X143" s="24"/>
      <c r="Y143" s="25">
        <f t="shared" si="9"/>
        <v>0</v>
      </c>
      <c r="Z143" s="25">
        <f t="shared" si="10"/>
        <v>0</v>
      </c>
      <c r="AA143" s="26"/>
      <c r="AB143" s="26"/>
      <c r="AC143" s="26"/>
      <c r="AD143" s="26"/>
      <c r="AE143" s="27"/>
      <c r="AF143" s="26"/>
      <c r="AG143" s="26"/>
      <c r="AH143" s="26"/>
      <c r="AI143" s="26"/>
      <c r="AJ143" s="26"/>
      <c r="AK143" s="26"/>
    </row>
    <row r="144" spans="1:37" s="10" customFormat="1" ht="25" customHeight="1" x14ac:dyDescent="0.25">
      <c r="A144" s="11">
        <v>141</v>
      </c>
      <c r="B144" s="12" t="str">
        <f t="shared" si="8"/>
        <v>000-000</v>
      </c>
      <c r="C144" s="12"/>
      <c r="D144" s="12"/>
      <c r="E144" s="12"/>
      <c r="F144" s="12"/>
      <c r="G144" s="16"/>
      <c r="H144" s="16"/>
      <c r="I144" s="15"/>
      <c r="J144" s="16"/>
      <c r="K144" s="16"/>
      <c r="L144" s="17"/>
      <c r="M144" s="18"/>
      <c r="N144" s="18"/>
      <c r="O144" s="20"/>
      <c r="P144" s="21"/>
      <c r="Q144" s="21"/>
      <c r="R144" s="22"/>
      <c r="S144" s="21"/>
      <c r="T144" s="21"/>
      <c r="U144" s="22"/>
      <c r="V144" s="23"/>
      <c r="W144" s="23"/>
      <c r="X144" s="24"/>
      <c r="Y144" s="25">
        <f t="shared" si="9"/>
        <v>0</v>
      </c>
      <c r="Z144" s="25">
        <f t="shared" si="10"/>
        <v>0</v>
      </c>
      <c r="AA144" s="26"/>
      <c r="AB144" s="26"/>
      <c r="AC144" s="26"/>
      <c r="AD144" s="26"/>
      <c r="AE144" s="27"/>
      <c r="AF144" s="26"/>
      <c r="AG144" s="26"/>
      <c r="AH144" s="26"/>
      <c r="AI144" s="26"/>
      <c r="AJ144" s="26"/>
      <c r="AK144" s="26"/>
    </row>
    <row r="145" spans="1:37" s="10" customFormat="1" ht="25" customHeight="1" x14ac:dyDescent="0.25">
      <c r="A145" s="11">
        <v>142</v>
      </c>
      <c r="B145" s="12" t="str">
        <f t="shared" si="8"/>
        <v>000-000</v>
      </c>
      <c r="C145" s="12"/>
      <c r="D145" s="12"/>
      <c r="E145" s="12"/>
      <c r="F145" s="12"/>
      <c r="G145" s="16"/>
      <c r="H145" s="16"/>
      <c r="I145" s="15"/>
      <c r="J145" s="16"/>
      <c r="K145" s="16"/>
      <c r="L145" s="17"/>
      <c r="M145" s="18"/>
      <c r="N145" s="18"/>
      <c r="O145" s="20"/>
      <c r="P145" s="21"/>
      <c r="Q145" s="21"/>
      <c r="R145" s="22"/>
      <c r="S145" s="21"/>
      <c r="T145" s="21"/>
      <c r="U145" s="22"/>
      <c r="V145" s="23"/>
      <c r="W145" s="23"/>
      <c r="X145" s="24"/>
      <c r="Y145" s="25">
        <f t="shared" si="9"/>
        <v>0</v>
      </c>
      <c r="Z145" s="25">
        <f t="shared" si="10"/>
        <v>0</v>
      </c>
      <c r="AA145" s="26"/>
      <c r="AB145" s="26"/>
      <c r="AC145" s="26"/>
      <c r="AD145" s="26"/>
      <c r="AE145" s="27"/>
      <c r="AF145" s="26"/>
      <c r="AG145" s="26"/>
      <c r="AH145" s="26"/>
      <c r="AI145" s="26"/>
      <c r="AJ145" s="26"/>
      <c r="AK145" s="26"/>
    </row>
    <row r="146" spans="1:37" s="10" customFormat="1" ht="25" customHeight="1" x14ac:dyDescent="0.25">
      <c r="A146" s="11">
        <v>143</v>
      </c>
      <c r="B146" s="12" t="str">
        <f t="shared" si="8"/>
        <v>000-000</v>
      </c>
      <c r="C146" s="12"/>
      <c r="D146" s="12"/>
      <c r="E146" s="12"/>
      <c r="F146" s="12"/>
      <c r="G146" s="16"/>
      <c r="H146" s="16"/>
      <c r="I146" s="15"/>
      <c r="J146" s="16"/>
      <c r="K146" s="16"/>
      <c r="L146" s="17"/>
      <c r="M146" s="18"/>
      <c r="N146" s="18"/>
      <c r="O146" s="20"/>
      <c r="P146" s="21"/>
      <c r="Q146" s="21"/>
      <c r="R146" s="22"/>
      <c r="S146" s="21"/>
      <c r="T146" s="21"/>
      <c r="U146" s="22"/>
      <c r="V146" s="23"/>
      <c r="W146" s="23"/>
      <c r="X146" s="24"/>
      <c r="Y146" s="25">
        <f t="shared" si="9"/>
        <v>0</v>
      </c>
      <c r="Z146" s="25">
        <f t="shared" si="10"/>
        <v>0</v>
      </c>
      <c r="AA146" s="26"/>
      <c r="AB146" s="26"/>
      <c r="AC146" s="26"/>
      <c r="AD146" s="26"/>
      <c r="AE146" s="27"/>
      <c r="AF146" s="26"/>
      <c r="AG146" s="26"/>
      <c r="AH146" s="26"/>
      <c r="AI146" s="26"/>
      <c r="AJ146" s="26"/>
      <c r="AK146" s="26"/>
    </row>
    <row r="147" spans="1:37" s="10" customFormat="1" ht="25" customHeight="1" x14ac:dyDescent="0.25">
      <c r="A147" s="11">
        <v>144</v>
      </c>
      <c r="B147" s="12" t="str">
        <f t="shared" si="8"/>
        <v>000-000</v>
      </c>
      <c r="C147" s="12"/>
      <c r="D147" s="12"/>
      <c r="E147" s="12"/>
      <c r="F147" s="12"/>
      <c r="G147" s="16"/>
      <c r="H147" s="16"/>
      <c r="I147" s="15"/>
      <c r="J147" s="16"/>
      <c r="K147" s="16"/>
      <c r="L147" s="17"/>
      <c r="M147" s="18"/>
      <c r="N147" s="18"/>
      <c r="O147" s="20"/>
      <c r="P147" s="21"/>
      <c r="Q147" s="21"/>
      <c r="R147" s="22"/>
      <c r="S147" s="21"/>
      <c r="T147" s="21"/>
      <c r="U147" s="22"/>
      <c r="V147" s="23"/>
      <c r="W147" s="23"/>
      <c r="X147" s="24"/>
      <c r="Y147" s="25">
        <f t="shared" si="9"/>
        <v>0</v>
      </c>
      <c r="Z147" s="25">
        <f t="shared" si="10"/>
        <v>0</v>
      </c>
      <c r="AA147" s="26"/>
      <c r="AB147" s="26"/>
      <c r="AC147" s="26"/>
      <c r="AD147" s="26"/>
      <c r="AE147" s="27"/>
      <c r="AF147" s="26"/>
      <c r="AG147" s="26"/>
      <c r="AH147" s="26"/>
      <c r="AI147" s="26"/>
      <c r="AJ147" s="26"/>
      <c r="AK147" s="26"/>
    </row>
    <row r="148" spans="1:37" s="10" customFormat="1" ht="25" customHeight="1" x14ac:dyDescent="0.25">
      <c r="A148" s="11">
        <v>145</v>
      </c>
      <c r="B148" s="12" t="str">
        <f t="shared" si="8"/>
        <v>000-000</v>
      </c>
      <c r="C148" s="12"/>
      <c r="D148" s="12"/>
      <c r="E148" s="12"/>
      <c r="F148" s="12"/>
      <c r="G148" s="16"/>
      <c r="H148" s="16"/>
      <c r="I148" s="15"/>
      <c r="J148" s="16"/>
      <c r="K148" s="16"/>
      <c r="L148" s="17"/>
      <c r="M148" s="18"/>
      <c r="N148" s="18"/>
      <c r="O148" s="20"/>
      <c r="P148" s="21"/>
      <c r="Q148" s="21"/>
      <c r="R148" s="22"/>
      <c r="S148" s="21"/>
      <c r="T148" s="21"/>
      <c r="U148" s="22"/>
      <c r="V148" s="23"/>
      <c r="W148" s="23"/>
      <c r="X148" s="24"/>
      <c r="Y148" s="25">
        <f t="shared" si="9"/>
        <v>0</v>
      </c>
      <c r="Z148" s="25">
        <f t="shared" si="10"/>
        <v>0</v>
      </c>
      <c r="AA148" s="26"/>
      <c r="AB148" s="26"/>
      <c r="AC148" s="26"/>
      <c r="AD148" s="26"/>
      <c r="AE148" s="27"/>
      <c r="AF148" s="26"/>
      <c r="AG148" s="26"/>
      <c r="AH148" s="26"/>
      <c r="AI148" s="26"/>
      <c r="AJ148" s="26"/>
      <c r="AK148" s="26"/>
    </row>
    <row r="149" spans="1:37" s="10" customFormat="1" ht="25" customHeight="1" x14ac:dyDescent="0.25">
      <c r="A149" s="11">
        <v>146</v>
      </c>
      <c r="B149" s="12" t="str">
        <f t="shared" si="8"/>
        <v>000-000</v>
      </c>
      <c r="C149" s="12"/>
      <c r="D149" s="12"/>
      <c r="E149" s="12"/>
      <c r="F149" s="12"/>
      <c r="G149" s="16"/>
      <c r="H149" s="16"/>
      <c r="I149" s="15"/>
      <c r="J149" s="16"/>
      <c r="K149" s="16"/>
      <c r="L149" s="17"/>
      <c r="M149" s="18"/>
      <c r="N149" s="19"/>
      <c r="O149" s="20"/>
      <c r="P149" s="21"/>
      <c r="Q149" s="21"/>
      <c r="R149" s="22"/>
      <c r="S149" s="21"/>
      <c r="T149" s="21"/>
      <c r="U149" s="22"/>
      <c r="V149" s="23"/>
      <c r="W149" s="23"/>
      <c r="X149" s="24"/>
      <c r="Y149" s="25">
        <f t="shared" si="9"/>
        <v>0</v>
      </c>
      <c r="Z149" s="25">
        <f t="shared" si="10"/>
        <v>0</v>
      </c>
      <c r="AA149" s="26"/>
      <c r="AB149" s="26"/>
      <c r="AC149" s="26"/>
      <c r="AD149" s="26"/>
      <c r="AE149" s="27"/>
      <c r="AF149" s="26"/>
      <c r="AG149" s="26"/>
      <c r="AH149" s="26"/>
      <c r="AI149" s="26"/>
      <c r="AJ149" s="26"/>
      <c r="AK149" s="26"/>
    </row>
    <row r="150" spans="1:37" s="10" customFormat="1" ht="25" customHeight="1" x14ac:dyDescent="0.25">
      <c r="A150" s="11">
        <v>147</v>
      </c>
      <c r="B150" s="12" t="str">
        <f t="shared" si="8"/>
        <v>000-000</v>
      </c>
      <c r="C150" s="12"/>
      <c r="D150" s="12"/>
      <c r="E150" s="12"/>
      <c r="F150" s="12"/>
      <c r="G150" s="16"/>
      <c r="H150" s="16"/>
      <c r="I150" s="15"/>
      <c r="J150" s="16"/>
      <c r="K150" s="16"/>
      <c r="L150" s="17"/>
      <c r="M150" s="18"/>
      <c r="N150" s="19"/>
      <c r="O150" s="20"/>
      <c r="P150" s="21"/>
      <c r="Q150" s="21"/>
      <c r="R150" s="22"/>
      <c r="S150" s="21"/>
      <c r="T150" s="21"/>
      <c r="U150" s="22"/>
      <c r="V150" s="23"/>
      <c r="W150" s="23"/>
      <c r="X150" s="24"/>
      <c r="Y150" s="25">
        <f t="shared" si="9"/>
        <v>0</v>
      </c>
      <c r="Z150" s="25">
        <f t="shared" si="10"/>
        <v>0</v>
      </c>
      <c r="AA150" s="26"/>
      <c r="AB150" s="26"/>
      <c r="AC150" s="26"/>
      <c r="AD150" s="26"/>
      <c r="AE150" s="27"/>
      <c r="AF150" s="26"/>
      <c r="AG150" s="26"/>
      <c r="AH150" s="26"/>
      <c r="AI150" s="26"/>
      <c r="AJ150" s="26"/>
      <c r="AK150" s="26"/>
    </row>
    <row r="151" spans="1:37" s="10" customFormat="1" ht="25" customHeight="1" x14ac:dyDescent="0.25">
      <c r="A151" s="11">
        <v>148</v>
      </c>
      <c r="B151" s="12" t="str">
        <f t="shared" si="8"/>
        <v>000-000</v>
      </c>
      <c r="C151" s="12"/>
      <c r="D151" s="12"/>
      <c r="E151" s="12"/>
      <c r="F151" s="12"/>
      <c r="G151" s="16"/>
      <c r="H151" s="16"/>
      <c r="I151" s="15"/>
      <c r="J151" s="16"/>
      <c r="K151" s="16"/>
      <c r="L151" s="17"/>
      <c r="M151" s="18"/>
      <c r="N151" s="18"/>
      <c r="O151" s="20"/>
      <c r="P151" s="21"/>
      <c r="Q151" s="21"/>
      <c r="R151" s="22"/>
      <c r="S151" s="21"/>
      <c r="T151" s="21"/>
      <c r="U151" s="22"/>
      <c r="V151" s="23"/>
      <c r="W151" s="23"/>
      <c r="X151" s="24"/>
      <c r="Y151" s="25">
        <f t="shared" si="9"/>
        <v>0</v>
      </c>
      <c r="Z151" s="25">
        <f t="shared" si="10"/>
        <v>0</v>
      </c>
      <c r="AA151" s="26"/>
      <c r="AB151" s="26"/>
      <c r="AC151" s="26"/>
      <c r="AD151" s="26"/>
      <c r="AE151" s="27"/>
      <c r="AF151" s="26"/>
      <c r="AG151" s="26"/>
      <c r="AH151" s="26"/>
      <c r="AI151" s="26"/>
      <c r="AJ151" s="26"/>
      <c r="AK151" s="26"/>
    </row>
    <row r="152" spans="1:37" s="10" customFormat="1" ht="25" customHeight="1" x14ac:dyDescent="0.25">
      <c r="A152" s="11">
        <v>149</v>
      </c>
      <c r="B152" s="12" t="str">
        <f t="shared" si="8"/>
        <v>000-000</v>
      </c>
      <c r="C152" s="12"/>
      <c r="D152" s="12"/>
      <c r="E152" s="12"/>
      <c r="F152" s="12"/>
      <c r="G152" s="16"/>
      <c r="H152" s="16"/>
      <c r="I152" s="15"/>
      <c r="J152" s="16"/>
      <c r="K152" s="16"/>
      <c r="L152" s="17"/>
      <c r="M152" s="18"/>
      <c r="N152" s="18"/>
      <c r="O152" s="20"/>
      <c r="P152" s="21"/>
      <c r="Q152" s="21"/>
      <c r="R152" s="22"/>
      <c r="S152" s="21"/>
      <c r="T152" s="21"/>
      <c r="U152" s="22"/>
      <c r="V152" s="23"/>
      <c r="W152" s="23"/>
      <c r="X152" s="24"/>
      <c r="Y152" s="25">
        <f t="shared" si="9"/>
        <v>0</v>
      </c>
      <c r="Z152" s="25">
        <f t="shared" si="10"/>
        <v>0</v>
      </c>
      <c r="AA152" s="26"/>
      <c r="AB152" s="26"/>
      <c r="AC152" s="26"/>
      <c r="AD152" s="26"/>
      <c r="AE152" s="27"/>
      <c r="AF152" s="26"/>
      <c r="AG152" s="26"/>
      <c r="AH152" s="26"/>
      <c r="AI152" s="26"/>
      <c r="AJ152" s="26"/>
      <c r="AK152" s="26"/>
    </row>
    <row r="153" spans="1:37" s="10" customFormat="1" ht="25" customHeight="1" x14ac:dyDescent="0.25">
      <c r="A153" s="11">
        <v>150</v>
      </c>
      <c r="B153" s="12" t="str">
        <f t="shared" si="8"/>
        <v>000-000</v>
      </c>
      <c r="C153" s="12"/>
      <c r="D153" s="12"/>
      <c r="E153" s="12"/>
      <c r="F153" s="12"/>
      <c r="G153" s="16"/>
      <c r="H153" s="16"/>
      <c r="I153" s="15"/>
      <c r="J153" s="16"/>
      <c r="K153" s="16"/>
      <c r="L153" s="17"/>
      <c r="M153" s="18"/>
      <c r="N153" s="18"/>
      <c r="O153" s="20"/>
      <c r="P153" s="21"/>
      <c r="Q153" s="21"/>
      <c r="R153" s="22"/>
      <c r="S153" s="21"/>
      <c r="T153" s="21"/>
      <c r="U153" s="22"/>
      <c r="V153" s="23"/>
      <c r="W153" s="23"/>
      <c r="X153" s="24"/>
      <c r="Y153" s="25">
        <f t="shared" si="9"/>
        <v>0</v>
      </c>
      <c r="Z153" s="25">
        <f t="shared" si="10"/>
        <v>0</v>
      </c>
      <c r="AA153" s="26"/>
      <c r="AB153" s="26"/>
      <c r="AC153" s="26"/>
      <c r="AD153" s="26"/>
      <c r="AE153" s="27"/>
      <c r="AF153" s="26"/>
      <c r="AG153" s="26"/>
      <c r="AH153" s="26"/>
      <c r="AI153" s="26"/>
      <c r="AJ153" s="26"/>
      <c r="AK153" s="26"/>
    </row>
    <row r="154" spans="1:37" s="10" customFormat="1" ht="25" customHeight="1" x14ac:dyDescent="0.25">
      <c r="A154" s="11">
        <v>151</v>
      </c>
      <c r="B154" s="12" t="str">
        <f t="shared" si="8"/>
        <v>000-000</v>
      </c>
      <c r="C154" s="12"/>
      <c r="D154" s="12"/>
      <c r="E154" s="12"/>
      <c r="F154" s="12"/>
      <c r="G154" s="16"/>
      <c r="H154" s="16"/>
      <c r="I154" s="15"/>
      <c r="J154" s="16"/>
      <c r="K154" s="16"/>
      <c r="L154" s="17"/>
      <c r="M154" s="18"/>
      <c r="N154" s="18"/>
      <c r="O154" s="20"/>
      <c r="P154" s="21"/>
      <c r="Q154" s="21"/>
      <c r="R154" s="22"/>
      <c r="S154" s="21"/>
      <c r="T154" s="21"/>
      <c r="U154" s="22"/>
      <c r="V154" s="23"/>
      <c r="W154" s="23"/>
      <c r="X154" s="24"/>
      <c r="Y154" s="25">
        <f t="shared" si="9"/>
        <v>0</v>
      </c>
      <c r="Z154" s="25">
        <f t="shared" si="10"/>
        <v>0</v>
      </c>
      <c r="AA154" s="26"/>
      <c r="AB154" s="26"/>
      <c r="AC154" s="26"/>
      <c r="AD154" s="26"/>
      <c r="AE154" s="27"/>
      <c r="AF154" s="26"/>
      <c r="AG154" s="26"/>
      <c r="AH154" s="26"/>
      <c r="AI154" s="26"/>
      <c r="AJ154" s="26"/>
      <c r="AK154" s="26"/>
    </row>
    <row r="155" spans="1:37" s="10" customFormat="1" ht="25" customHeight="1" x14ac:dyDescent="0.25">
      <c r="A155" s="11">
        <v>152</v>
      </c>
      <c r="B155" s="12" t="str">
        <f t="shared" si="8"/>
        <v>000-000</v>
      </c>
      <c r="C155" s="12"/>
      <c r="D155" s="12"/>
      <c r="E155" s="12"/>
      <c r="F155" s="12"/>
      <c r="G155" s="16"/>
      <c r="H155" s="16"/>
      <c r="I155" s="15"/>
      <c r="J155" s="16"/>
      <c r="K155" s="16"/>
      <c r="L155" s="17"/>
      <c r="M155" s="18"/>
      <c r="N155" s="18"/>
      <c r="O155" s="20"/>
      <c r="P155" s="21"/>
      <c r="Q155" s="21"/>
      <c r="R155" s="22"/>
      <c r="S155" s="21"/>
      <c r="T155" s="21"/>
      <c r="U155" s="22"/>
      <c r="V155" s="23"/>
      <c r="W155" s="23"/>
      <c r="X155" s="24"/>
      <c r="Y155" s="25">
        <f t="shared" si="9"/>
        <v>0</v>
      </c>
      <c r="Z155" s="25">
        <f t="shared" si="10"/>
        <v>0</v>
      </c>
      <c r="AA155" s="26"/>
      <c r="AB155" s="26"/>
      <c r="AC155" s="26"/>
      <c r="AD155" s="26"/>
      <c r="AE155" s="27"/>
      <c r="AF155" s="26"/>
      <c r="AG155" s="26"/>
      <c r="AH155" s="26"/>
      <c r="AI155" s="26"/>
      <c r="AJ155" s="26"/>
      <c r="AK155" s="26"/>
    </row>
    <row r="156" spans="1:37" s="10" customFormat="1" ht="25" customHeight="1" x14ac:dyDescent="0.25">
      <c r="A156" s="11">
        <v>153</v>
      </c>
      <c r="B156" s="12" t="str">
        <f t="shared" si="8"/>
        <v>000-000</v>
      </c>
      <c r="C156" s="12"/>
      <c r="D156" s="12"/>
      <c r="E156" s="12"/>
      <c r="F156" s="12"/>
      <c r="G156" s="16"/>
      <c r="H156" s="16"/>
      <c r="I156" s="15"/>
      <c r="J156" s="16"/>
      <c r="K156" s="16"/>
      <c r="L156" s="17"/>
      <c r="M156" s="18"/>
      <c r="N156" s="18"/>
      <c r="O156" s="20"/>
      <c r="P156" s="21"/>
      <c r="Q156" s="21"/>
      <c r="R156" s="22"/>
      <c r="S156" s="21"/>
      <c r="T156" s="21"/>
      <c r="U156" s="22"/>
      <c r="V156" s="23"/>
      <c r="W156" s="23"/>
      <c r="X156" s="24"/>
      <c r="Y156" s="25">
        <f t="shared" si="9"/>
        <v>0</v>
      </c>
      <c r="Z156" s="25">
        <f t="shared" si="10"/>
        <v>0</v>
      </c>
      <c r="AA156" s="26"/>
      <c r="AB156" s="26"/>
      <c r="AC156" s="26"/>
      <c r="AD156" s="26"/>
      <c r="AE156" s="27"/>
      <c r="AF156" s="26"/>
      <c r="AG156" s="26"/>
      <c r="AH156" s="26"/>
      <c r="AI156" s="26"/>
      <c r="AJ156" s="26"/>
      <c r="AK156" s="26"/>
    </row>
    <row r="157" spans="1:37" s="10" customFormat="1" ht="25" customHeight="1" x14ac:dyDescent="0.25">
      <c r="A157" s="11">
        <v>154</v>
      </c>
      <c r="B157" s="12" t="str">
        <f t="shared" si="8"/>
        <v>000-000</v>
      </c>
      <c r="C157" s="12"/>
      <c r="D157" s="12"/>
      <c r="E157" s="12"/>
      <c r="F157" s="12"/>
      <c r="G157" s="16"/>
      <c r="H157" s="16"/>
      <c r="I157" s="15"/>
      <c r="J157" s="16"/>
      <c r="K157" s="16"/>
      <c r="L157" s="17"/>
      <c r="M157" s="18"/>
      <c r="N157" s="18"/>
      <c r="O157" s="20"/>
      <c r="P157" s="21"/>
      <c r="Q157" s="21"/>
      <c r="R157" s="22"/>
      <c r="S157" s="21"/>
      <c r="T157" s="21"/>
      <c r="U157" s="22"/>
      <c r="V157" s="23"/>
      <c r="W157" s="23"/>
      <c r="X157" s="24"/>
      <c r="Y157" s="25">
        <f t="shared" si="9"/>
        <v>0</v>
      </c>
      <c r="Z157" s="25">
        <f t="shared" si="10"/>
        <v>0</v>
      </c>
      <c r="AA157" s="26"/>
      <c r="AB157" s="26"/>
      <c r="AC157" s="26"/>
      <c r="AD157" s="26"/>
      <c r="AE157" s="27"/>
      <c r="AF157" s="26"/>
      <c r="AG157" s="26"/>
      <c r="AH157" s="26"/>
      <c r="AI157" s="26"/>
      <c r="AJ157" s="26"/>
      <c r="AK157" s="26"/>
    </row>
    <row r="158" spans="1:37" s="10" customFormat="1" ht="25" customHeight="1" x14ac:dyDescent="0.25">
      <c r="A158" s="11">
        <v>155</v>
      </c>
      <c r="B158" s="12" t="str">
        <f t="shared" si="8"/>
        <v>000-000</v>
      </c>
      <c r="C158" s="12"/>
      <c r="D158" s="12"/>
      <c r="E158" s="12"/>
      <c r="F158" s="12"/>
      <c r="G158" s="16"/>
      <c r="H158" s="16"/>
      <c r="I158" s="15"/>
      <c r="J158" s="16"/>
      <c r="K158" s="16"/>
      <c r="L158" s="17"/>
      <c r="M158" s="18"/>
      <c r="N158" s="18"/>
      <c r="O158" s="20"/>
      <c r="P158" s="21"/>
      <c r="Q158" s="21"/>
      <c r="R158" s="22"/>
      <c r="S158" s="21"/>
      <c r="T158" s="21"/>
      <c r="U158" s="22"/>
      <c r="V158" s="23"/>
      <c r="W158" s="23"/>
      <c r="X158" s="24"/>
      <c r="Y158" s="25">
        <f t="shared" si="9"/>
        <v>0</v>
      </c>
      <c r="Z158" s="25">
        <f t="shared" si="10"/>
        <v>0</v>
      </c>
      <c r="AA158" s="26"/>
      <c r="AB158" s="26"/>
      <c r="AC158" s="26"/>
      <c r="AD158" s="26"/>
      <c r="AE158" s="27"/>
      <c r="AF158" s="26"/>
      <c r="AG158" s="26"/>
      <c r="AH158" s="26"/>
      <c r="AI158" s="26"/>
      <c r="AJ158" s="26"/>
      <c r="AK158" s="26"/>
    </row>
    <row r="159" spans="1:37" s="10" customFormat="1" ht="25" customHeight="1" x14ac:dyDescent="0.25">
      <c r="A159" s="11">
        <v>156</v>
      </c>
      <c r="B159" s="12" t="str">
        <f t="shared" si="8"/>
        <v>000-000</v>
      </c>
      <c r="C159" s="12"/>
      <c r="D159" s="12"/>
      <c r="E159" s="12"/>
      <c r="F159" s="12"/>
      <c r="G159" s="16"/>
      <c r="H159" s="16"/>
      <c r="I159" s="15"/>
      <c r="J159" s="16"/>
      <c r="K159" s="16"/>
      <c r="L159" s="17"/>
      <c r="M159" s="18"/>
      <c r="N159" s="18"/>
      <c r="O159" s="20"/>
      <c r="P159" s="21"/>
      <c r="Q159" s="21"/>
      <c r="R159" s="22"/>
      <c r="S159" s="21"/>
      <c r="T159" s="21"/>
      <c r="U159" s="22"/>
      <c r="V159" s="23"/>
      <c r="W159" s="23"/>
      <c r="X159" s="24"/>
      <c r="Y159" s="25">
        <f t="shared" si="9"/>
        <v>0</v>
      </c>
      <c r="Z159" s="25">
        <f t="shared" si="10"/>
        <v>0</v>
      </c>
      <c r="AA159" s="26"/>
      <c r="AB159" s="26"/>
      <c r="AC159" s="26"/>
      <c r="AD159" s="26"/>
      <c r="AE159" s="27"/>
      <c r="AF159" s="26"/>
      <c r="AG159" s="26"/>
      <c r="AH159" s="26"/>
      <c r="AI159" s="26"/>
      <c r="AJ159" s="26"/>
      <c r="AK159" s="26"/>
    </row>
    <row r="160" spans="1:37" s="10" customFormat="1" ht="25" customHeight="1" x14ac:dyDescent="0.25">
      <c r="A160" s="11">
        <v>157</v>
      </c>
      <c r="B160" s="12" t="str">
        <f t="shared" si="8"/>
        <v>000-000</v>
      </c>
      <c r="C160" s="12"/>
      <c r="D160" s="12"/>
      <c r="E160" s="12"/>
      <c r="F160" s="12"/>
      <c r="G160" s="16"/>
      <c r="H160" s="16"/>
      <c r="I160" s="15"/>
      <c r="J160" s="16"/>
      <c r="K160" s="16"/>
      <c r="L160" s="17"/>
      <c r="M160" s="18"/>
      <c r="N160" s="19"/>
      <c r="O160" s="20"/>
      <c r="P160" s="21"/>
      <c r="Q160" s="21"/>
      <c r="R160" s="22"/>
      <c r="S160" s="21"/>
      <c r="T160" s="21"/>
      <c r="U160" s="22"/>
      <c r="V160" s="23"/>
      <c r="W160" s="23"/>
      <c r="X160" s="24"/>
      <c r="Y160" s="25">
        <f t="shared" si="9"/>
        <v>0</v>
      </c>
      <c r="Z160" s="25">
        <f t="shared" si="10"/>
        <v>0</v>
      </c>
      <c r="AA160" s="26"/>
      <c r="AB160" s="26"/>
      <c r="AC160" s="26"/>
      <c r="AD160" s="26"/>
      <c r="AE160" s="27"/>
      <c r="AF160" s="26"/>
      <c r="AG160" s="26"/>
      <c r="AH160" s="26"/>
      <c r="AI160" s="26"/>
      <c r="AJ160" s="26"/>
      <c r="AK160" s="26"/>
    </row>
    <row r="161" spans="1:37" s="10" customFormat="1" ht="25" customHeight="1" x14ac:dyDescent="0.25">
      <c r="A161" s="11">
        <v>158</v>
      </c>
      <c r="B161" s="12" t="str">
        <f t="shared" si="8"/>
        <v>000-000</v>
      </c>
      <c r="C161" s="12"/>
      <c r="D161" s="12"/>
      <c r="E161" s="12"/>
      <c r="F161" s="12"/>
      <c r="G161" s="16"/>
      <c r="H161" s="16"/>
      <c r="I161" s="15"/>
      <c r="J161" s="16"/>
      <c r="K161" s="16"/>
      <c r="L161" s="17"/>
      <c r="M161" s="18"/>
      <c r="N161" s="19"/>
      <c r="O161" s="20"/>
      <c r="P161" s="21"/>
      <c r="Q161" s="21"/>
      <c r="R161" s="22"/>
      <c r="S161" s="21"/>
      <c r="T161" s="21"/>
      <c r="U161" s="22"/>
      <c r="V161" s="23"/>
      <c r="W161" s="23"/>
      <c r="X161" s="24"/>
      <c r="Y161" s="25">
        <f t="shared" si="9"/>
        <v>0</v>
      </c>
      <c r="Z161" s="25">
        <f t="shared" si="10"/>
        <v>0</v>
      </c>
      <c r="AA161" s="26"/>
      <c r="AB161" s="26"/>
      <c r="AC161" s="26"/>
      <c r="AD161" s="26"/>
      <c r="AE161" s="27"/>
      <c r="AF161" s="26"/>
      <c r="AG161" s="26"/>
      <c r="AH161" s="26"/>
      <c r="AI161" s="26"/>
      <c r="AJ161" s="26"/>
      <c r="AK161" s="26"/>
    </row>
    <row r="162" spans="1:37" s="10" customFormat="1" ht="25" customHeight="1" x14ac:dyDescent="0.25">
      <c r="A162" s="11">
        <v>159</v>
      </c>
      <c r="B162" s="12" t="str">
        <f t="shared" si="8"/>
        <v>000-000</v>
      </c>
      <c r="C162" s="12"/>
      <c r="D162" s="12"/>
      <c r="E162" s="12"/>
      <c r="F162" s="12"/>
      <c r="G162" s="16"/>
      <c r="H162" s="16"/>
      <c r="I162" s="15"/>
      <c r="J162" s="16"/>
      <c r="K162" s="16"/>
      <c r="L162" s="17"/>
      <c r="M162" s="18"/>
      <c r="N162" s="18"/>
      <c r="O162" s="20"/>
      <c r="P162" s="21"/>
      <c r="Q162" s="21"/>
      <c r="R162" s="22"/>
      <c r="S162" s="21"/>
      <c r="T162" s="21"/>
      <c r="U162" s="22"/>
      <c r="V162" s="23"/>
      <c r="W162" s="23"/>
      <c r="X162" s="24"/>
      <c r="Y162" s="25">
        <f t="shared" si="9"/>
        <v>0</v>
      </c>
      <c r="Z162" s="25">
        <f t="shared" si="10"/>
        <v>0</v>
      </c>
      <c r="AA162" s="26"/>
      <c r="AB162" s="26"/>
      <c r="AC162" s="26"/>
      <c r="AD162" s="26"/>
      <c r="AE162" s="27"/>
      <c r="AF162" s="26"/>
      <c r="AG162" s="26"/>
      <c r="AH162" s="26"/>
      <c r="AI162" s="26"/>
      <c r="AJ162" s="26"/>
      <c r="AK162" s="26"/>
    </row>
    <row r="163" spans="1:37" s="10" customFormat="1" ht="25" customHeight="1" x14ac:dyDescent="0.25">
      <c r="A163" s="11">
        <v>160</v>
      </c>
      <c r="B163" s="12" t="str">
        <f t="shared" si="8"/>
        <v>000-000</v>
      </c>
      <c r="C163" s="12"/>
      <c r="D163" s="12"/>
      <c r="E163" s="12"/>
      <c r="F163" s="12"/>
      <c r="G163" s="16"/>
      <c r="H163" s="16"/>
      <c r="I163" s="15"/>
      <c r="J163" s="16"/>
      <c r="K163" s="16"/>
      <c r="L163" s="17"/>
      <c r="M163" s="18"/>
      <c r="N163" s="18"/>
      <c r="O163" s="20"/>
      <c r="P163" s="21"/>
      <c r="Q163" s="21"/>
      <c r="R163" s="22"/>
      <c r="S163" s="21"/>
      <c r="T163" s="21"/>
      <c r="U163" s="22"/>
      <c r="V163" s="23"/>
      <c r="W163" s="23"/>
      <c r="X163" s="24"/>
      <c r="Y163" s="25">
        <f t="shared" si="9"/>
        <v>0</v>
      </c>
      <c r="Z163" s="25">
        <f t="shared" si="10"/>
        <v>0</v>
      </c>
      <c r="AA163" s="26"/>
      <c r="AB163" s="26"/>
      <c r="AC163" s="26"/>
      <c r="AD163" s="26"/>
      <c r="AE163" s="27"/>
      <c r="AF163" s="26"/>
      <c r="AG163" s="26"/>
      <c r="AH163" s="26"/>
      <c r="AI163" s="26"/>
      <c r="AJ163" s="26"/>
      <c r="AK163" s="26"/>
    </row>
    <row r="164" spans="1:37" s="10" customFormat="1" ht="25" customHeight="1" x14ac:dyDescent="0.25">
      <c r="A164" s="11">
        <v>161</v>
      </c>
      <c r="B164" s="12" t="str">
        <f t="shared" ref="B164:B172" si="11">TEXT(C164,"000")&amp;"-"&amp;TEXT(E164,"000")</f>
        <v>000-000</v>
      </c>
      <c r="C164" s="12"/>
      <c r="D164" s="12"/>
      <c r="E164" s="12"/>
      <c r="F164" s="12"/>
      <c r="G164" s="16"/>
      <c r="H164" s="16"/>
      <c r="I164" s="15"/>
      <c r="J164" s="16"/>
      <c r="K164" s="16"/>
      <c r="L164" s="17"/>
      <c r="M164" s="18"/>
      <c r="N164" s="18"/>
      <c r="O164" s="20"/>
      <c r="P164" s="21"/>
      <c r="Q164" s="21"/>
      <c r="R164" s="22"/>
      <c r="S164" s="21"/>
      <c r="T164" s="21"/>
      <c r="U164" s="22"/>
      <c r="V164" s="23"/>
      <c r="W164" s="23"/>
      <c r="X164" s="24"/>
      <c r="Y164" s="25">
        <f t="shared" si="9"/>
        <v>0</v>
      </c>
      <c r="Z164" s="25">
        <f t="shared" si="10"/>
        <v>0</v>
      </c>
      <c r="AA164" s="26"/>
      <c r="AB164" s="26"/>
      <c r="AC164" s="26"/>
      <c r="AD164" s="26"/>
      <c r="AE164" s="27"/>
      <c r="AF164" s="26"/>
      <c r="AG164" s="26"/>
      <c r="AH164" s="26"/>
      <c r="AI164" s="26"/>
      <c r="AJ164" s="26"/>
      <c r="AK164" s="26"/>
    </row>
    <row r="165" spans="1:37" s="10" customFormat="1" ht="25" customHeight="1" x14ac:dyDescent="0.25">
      <c r="A165" s="11">
        <v>162</v>
      </c>
      <c r="B165" s="12" t="str">
        <f t="shared" si="11"/>
        <v>000-000</v>
      </c>
      <c r="C165" s="12"/>
      <c r="D165" s="12"/>
      <c r="E165" s="12"/>
      <c r="F165" s="12"/>
      <c r="G165" s="16"/>
      <c r="H165" s="16"/>
      <c r="I165" s="15"/>
      <c r="J165" s="16"/>
      <c r="K165" s="16"/>
      <c r="L165" s="17"/>
      <c r="M165" s="18"/>
      <c r="N165" s="18"/>
      <c r="O165" s="20"/>
      <c r="P165" s="21"/>
      <c r="Q165" s="21"/>
      <c r="R165" s="22"/>
      <c r="S165" s="21"/>
      <c r="T165" s="21"/>
      <c r="U165" s="22"/>
      <c r="V165" s="23"/>
      <c r="W165" s="23"/>
      <c r="X165" s="24"/>
      <c r="Y165" s="25">
        <f t="shared" si="9"/>
        <v>0</v>
      </c>
      <c r="Z165" s="25">
        <f t="shared" si="10"/>
        <v>0</v>
      </c>
      <c r="AA165" s="26"/>
      <c r="AB165" s="26"/>
      <c r="AC165" s="26"/>
      <c r="AD165" s="26"/>
      <c r="AE165" s="27"/>
      <c r="AF165" s="26"/>
      <c r="AG165" s="26"/>
      <c r="AH165" s="26"/>
      <c r="AI165" s="26"/>
      <c r="AJ165" s="26"/>
      <c r="AK165" s="26"/>
    </row>
    <row r="166" spans="1:37" s="10" customFormat="1" ht="25" customHeight="1" x14ac:dyDescent="0.25">
      <c r="A166" s="11">
        <v>163</v>
      </c>
      <c r="B166" s="12" t="str">
        <f t="shared" si="11"/>
        <v>000-000</v>
      </c>
      <c r="C166" s="12"/>
      <c r="D166" s="12"/>
      <c r="E166" s="12"/>
      <c r="F166" s="12"/>
      <c r="G166" s="16"/>
      <c r="H166" s="16"/>
      <c r="I166" s="15"/>
      <c r="J166" s="16"/>
      <c r="K166" s="16"/>
      <c r="L166" s="17"/>
      <c r="M166" s="18"/>
      <c r="N166" s="18"/>
      <c r="O166" s="20"/>
      <c r="P166" s="21"/>
      <c r="Q166" s="21"/>
      <c r="R166" s="22"/>
      <c r="S166" s="21"/>
      <c r="T166" s="21"/>
      <c r="U166" s="22"/>
      <c r="V166" s="23"/>
      <c r="W166" s="23"/>
      <c r="X166" s="24"/>
      <c r="Y166" s="25">
        <f t="shared" si="9"/>
        <v>0</v>
      </c>
      <c r="Z166" s="25">
        <f t="shared" si="10"/>
        <v>0</v>
      </c>
      <c r="AA166" s="26"/>
      <c r="AB166" s="26"/>
      <c r="AC166" s="26"/>
      <c r="AD166" s="26"/>
      <c r="AE166" s="27"/>
      <c r="AF166" s="26"/>
      <c r="AG166" s="26"/>
      <c r="AH166" s="26"/>
      <c r="AI166" s="26"/>
      <c r="AJ166" s="26"/>
      <c r="AK166" s="26"/>
    </row>
    <row r="167" spans="1:37" s="10" customFormat="1" ht="25" customHeight="1" x14ac:dyDescent="0.25">
      <c r="A167" s="11">
        <v>164</v>
      </c>
      <c r="B167" s="12" t="str">
        <f t="shared" si="11"/>
        <v>000-000</v>
      </c>
      <c r="C167" s="12"/>
      <c r="D167" s="12"/>
      <c r="E167" s="12"/>
      <c r="F167" s="12"/>
      <c r="G167" s="16"/>
      <c r="H167" s="16"/>
      <c r="I167" s="15"/>
      <c r="J167" s="16"/>
      <c r="K167" s="16"/>
      <c r="L167" s="17"/>
      <c r="M167" s="18"/>
      <c r="N167" s="18"/>
      <c r="O167" s="20"/>
      <c r="P167" s="21"/>
      <c r="Q167" s="21"/>
      <c r="R167" s="22"/>
      <c r="S167" s="21"/>
      <c r="T167" s="21"/>
      <c r="U167" s="22"/>
      <c r="V167" s="23"/>
      <c r="W167" s="23"/>
      <c r="X167" s="24"/>
      <c r="Y167" s="25">
        <f t="shared" si="9"/>
        <v>0</v>
      </c>
      <c r="Z167" s="25">
        <f t="shared" si="10"/>
        <v>0</v>
      </c>
      <c r="AA167" s="26"/>
      <c r="AB167" s="26"/>
      <c r="AC167" s="26"/>
      <c r="AD167" s="26"/>
      <c r="AE167" s="27"/>
      <c r="AF167" s="26"/>
      <c r="AG167" s="26"/>
      <c r="AH167" s="26"/>
      <c r="AI167" s="26"/>
      <c r="AJ167" s="26"/>
      <c r="AK167" s="26"/>
    </row>
    <row r="168" spans="1:37" s="10" customFormat="1" ht="25" customHeight="1" x14ac:dyDescent="0.25">
      <c r="A168" s="11">
        <v>165</v>
      </c>
      <c r="B168" s="12" t="str">
        <f t="shared" si="11"/>
        <v>000-000</v>
      </c>
      <c r="C168" s="12"/>
      <c r="D168" s="12"/>
      <c r="E168" s="12"/>
      <c r="F168" s="12"/>
      <c r="G168" s="16"/>
      <c r="H168" s="16"/>
      <c r="I168" s="15"/>
      <c r="J168" s="16"/>
      <c r="K168" s="16"/>
      <c r="L168" s="17"/>
      <c r="M168" s="18"/>
      <c r="N168" s="18"/>
      <c r="O168" s="20"/>
      <c r="P168" s="21"/>
      <c r="Q168" s="21"/>
      <c r="R168" s="22"/>
      <c r="S168" s="21"/>
      <c r="T168" s="21"/>
      <c r="U168" s="22"/>
      <c r="V168" s="23"/>
      <c r="W168" s="23"/>
      <c r="X168" s="24"/>
      <c r="Y168" s="25">
        <f t="shared" si="9"/>
        <v>0</v>
      </c>
      <c r="Z168" s="25">
        <f t="shared" si="10"/>
        <v>0</v>
      </c>
      <c r="AA168" s="26"/>
      <c r="AB168" s="26"/>
      <c r="AC168" s="26"/>
      <c r="AD168" s="26"/>
      <c r="AE168" s="27"/>
      <c r="AF168" s="26"/>
      <c r="AG168" s="26"/>
      <c r="AH168" s="26"/>
      <c r="AI168" s="26"/>
      <c r="AJ168" s="26"/>
      <c r="AK168" s="26"/>
    </row>
    <row r="169" spans="1:37" s="10" customFormat="1" ht="25" customHeight="1" x14ac:dyDescent="0.25">
      <c r="A169" s="11">
        <v>166</v>
      </c>
      <c r="B169" s="12" t="str">
        <f t="shared" si="11"/>
        <v>000-000</v>
      </c>
      <c r="C169" s="12"/>
      <c r="D169" s="13"/>
      <c r="E169" s="12"/>
      <c r="F169" s="12"/>
      <c r="G169" s="16"/>
      <c r="H169" s="16"/>
      <c r="I169" s="15"/>
      <c r="J169" s="16"/>
      <c r="K169" s="16"/>
      <c r="L169" s="17"/>
      <c r="M169" s="18"/>
      <c r="N169" s="18"/>
      <c r="O169" s="20"/>
      <c r="P169" s="21"/>
      <c r="Q169" s="21"/>
      <c r="R169" s="22"/>
      <c r="S169" s="21"/>
      <c r="T169" s="21"/>
      <c r="U169" s="22"/>
      <c r="V169" s="23"/>
      <c r="W169" s="23"/>
      <c r="X169" s="24"/>
      <c r="Y169" s="25">
        <f t="shared" si="9"/>
        <v>0</v>
      </c>
      <c r="Z169" s="25">
        <f t="shared" si="10"/>
        <v>0</v>
      </c>
      <c r="AA169" s="26"/>
      <c r="AB169" s="26"/>
      <c r="AC169" s="26"/>
      <c r="AD169" s="26"/>
      <c r="AE169" s="27"/>
      <c r="AF169" s="26"/>
      <c r="AG169" s="26"/>
      <c r="AH169" s="26"/>
      <c r="AI169" s="26"/>
      <c r="AJ169" s="26"/>
      <c r="AK169" s="26"/>
    </row>
    <row r="170" spans="1:37" s="10" customFormat="1" ht="25" customHeight="1" x14ac:dyDescent="0.25">
      <c r="A170" s="11">
        <v>167</v>
      </c>
      <c r="B170" s="12" t="str">
        <f t="shared" si="11"/>
        <v>000-000</v>
      </c>
      <c r="C170" s="12"/>
      <c r="D170" s="12"/>
      <c r="E170" s="12"/>
      <c r="F170" s="12"/>
      <c r="G170" s="16"/>
      <c r="H170" s="16"/>
      <c r="I170" s="15"/>
      <c r="J170" s="16"/>
      <c r="K170" s="16"/>
      <c r="L170" s="17"/>
      <c r="M170" s="18"/>
      <c r="N170" s="18"/>
      <c r="O170" s="20"/>
      <c r="P170" s="21"/>
      <c r="Q170" s="21"/>
      <c r="R170" s="22"/>
      <c r="S170" s="21"/>
      <c r="T170" s="21"/>
      <c r="U170" s="22"/>
      <c r="V170" s="23"/>
      <c r="W170" s="23"/>
      <c r="X170" s="24"/>
      <c r="Y170" s="25">
        <f t="shared" si="9"/>
        <v>0</v>
      </c>
      <c r="Z170" s="25">
        <f t="shared" si="10"/>
        <v>0</v>
      </c>
      <c r="AA170" s="26"/>
      <c r="AB170" s="26"/>
      <c r="AC170" s="26"/>
      <c r="AD170" s="26"/>
      <c r="AE170" s="27"/>
      <c r="AF170" s="26"/>
      <c r="AG170" s="26"/>
      <c r="AH170" s="26"/>
      <c r="AI170" s="26"/>
      <c r="AJ170" s="26"/>
      <c r="AK170" s="26"/>
    </row>
    <row r="171" spans="1:37" s="10" customFormat="1" ht="25" customHeight="1" x14ac:dyDescent="0.25">
      <c r="A171" s="11">
        <v>168</v>
      </c>
      <c r="B171" s="12" t="str">
        <f t="shared" si="11"/>
        <v>000-000</v>
      </c>
      <c r="C171" s="12"/>
      <c r="D171" s="12"/>
      <c r="E171" s="12"/>
      <c r="F171" s="12"/>
      <c r="G171" s="16"/>
      <c r="H171" s="16"/>
      <c r="I171" s="15"/>
      <c r="J171" s="16"/>
      <c r="K171" s="16"/>
      <c r="L171" s="17"/>
      <c r="M171" s="18"/>
      <c r="N171" s="19"/>
      <c r="O171" s="20"/>
      <c r="P171" s="21"/>
      <c r="Q171" s="21"/>
      <c r="R171" s="22"/>
      <c r="S171" s="21"/>
      <c r="T171" s="21"/>
      <c r="U171" s="22"/>
      <c r="V171" s="23"/>
      <c r="W171" s="23"/>
      <c r="X171" s="24"/>
      <c r="Y171" s="25">
        <f t="shared" si="9"/>
        <v>0</v>
      </c>
      <c r="Z171" s="25">
        <f t="shared" si="10"/>
        <v>0</v>
      </c>
      <c r="AA171" s="26"/>
      <c r="AB171" s="26"/>
      <c r="AC171" s="26"/>
      <c r="AD171" s="26"/>
      <c r="AE171" s="27"/>
      <c r="AF171" s="26"/>
      <c r="AG171" s="26"/>
      <c r="AH171" s="26"/>
      <c r="AI171" s="26"/>
      <c r="AJ171" s="26"/>
      <c r="AK171" s="26"/>
    </row>
    <row r="172" spans="1:37" s="10" customFormat="1" ht="25" customHeight="1" x14ac:dyDescent="0.25">
      <c r="A172" s="11">
        <v>169</v>
      </c>
      <c r="B172" s="12" t="str">
        <f t="shared" si="11"/>
        <v>000-000</v>
      </c>
      <c r="C172" s="12"/>
      <c r="D172" s="12"/>
      <c r="E172" s="12"/>
      <c r="F172" s="12"/>
      <c r="G172" s="16"/>
      <c r="H172" s="16"/>
      <c r="I172" s="15"/>
      <c r="J172" s="16"/>
      <c r="K172" s="16"/>
      <c r="L172" s="17"/>
      <c r="M172" s="18"/>
      <c r="N172" s="19"/>
      <c r="O172" s="20"/>
      <c r="P172" s="21"/>
      <c r="Q172" s="21"/>
      <c r="R172" s="22"/>
      <c r="S172" s="21"/>
      <c r="T172" s="21"/>
      <c r="U172" s="22"/>
      <c r="V172" s="23"/>
      <c r="W172" s="23"/>
      <c r="X172" s="24"/>
      <c r="Y172" s="25">
        <f t="shared" si="9"/>
        <v>0</v>
      </c>
      <c r="Z172" s="25">
        <f t="shared" si="10"/>
        <v>0</v>
      </c>
      <c r="AA172" s="26"/>
      <c r="AB172" s="26"/>
      <c r="AC172" s="26"/>
      <c r="AD172" s="26"/>
      <c r="AE172" s="27"/>
      <c r="AF172" s="26"/>
      <c r="AG172" s="26"/>
      <c r="AH172" s="26"/>
      <c r="AI172" s="26"/>
      <c r="AJ172" s="26"/>
      <c r="AK172" s="26"/>
    </row>
    <row r="173" spans="1:37" s="10" customFormat="1" ht="25" customHeight="1" x14ac:dyDescent="0.25">
      <c r="A173" s="11">
        <v>170</v>
      </c>
      <c r="B173" s="12" t="e">
        <f>TEXT(C173,"000")&amp;"-"&amp;TEXT(#REF!,"000")</f>
        <v>#REF!</v>
      </c>
      <c r="C173" s="12"/>
      <c r="E173" s="12"/>
      <c r="F173" s="12"/>
      <c r="G173" s="16"/>
      <c r="H173" s="16"/>
      <c r="I173" s="15"/>
      <c r="J173" s="16"/>
      <c r="K173" s="16"/>
      <c r="L173" s="17"/>
      <c r="M173" s="18"/>
      <c r="N173" s="18"/>
      <c r="O173" s="20"/>
      <c r="P173" s="21"/>
      <c r="Q173" s="21"/>
      <c r="R173" s="22"/>
      <c r="S173" s="21"/>
      <c r="T173" s="21"/>
      <c r="U173" s="22"/>
      <c r="V173" s="23"/>
      <c r="W173" s="23"/>
      <c r="X173" s="24"/>
      <c r="Y173" s="25">
        <f t="shared" si="9"/>
        <v>0</v>
      </c>
      <c r="Z173" s="25">
        <f t="shared" si="10"/>
        <v>0</v>
      </c>
      <c r="AA173" s="26"/>
      <c r="AB173" s="26"/>
      <c r="AC173" s="26"/>
      <c r="AD173" s="26"/>
      <c r="AE173" s="27"/>
      <c r="AF173" s="26"/>
      <c r="AG173" s="26"/>
      <c r="AH173" s="26"/>
      <c r="AI173" s="26"/>
      <c r="AJ173" s="26"/>
      <c r="AK173" s="26"/>
    </row>
    <row r="174" spans="1:37" s="10" customFormat="1" ht="25" customHeight="1" x14ac:dyDescent="0.25">
      <c r="A174" s="11">
        <v>171</v>
      </c>
      <c r="B174" s="12" t="str">
        <f t="shared" ref="B174:B237" si="12">TEXT(C174,"000")&amp;"-"&amp;TEXT(E174,"000")</f>
        <v>000-000</v>
      </c>
      <c r="C174" s="12"/>
      <c r="D174" s="12"/>
      <c r="E174" s="12"/>
      <c r="F174" s="12"/>
      <c r="G174" s="16"/>
      <c r="H174" s="16"/>
      <c r="I174" s="15"/>
      <c r="J174" s="16"/>
      <c r="K174" s="16"/>
      <c r="L174" s="17"/>
      <c r="M174" s="18"/>
      <c r="N174" s="18"/>
      <c r="O174" s="20"/>
      <c r="P174" s="21"/>
      <c r="Q174" s="21"/>
      <c r="R174" s="22"/>
      <c r="S174" s="21"/>
      <c r="T174" s="21"/>
      <c r="U174" s="22"/>
      <c r="V174" s="23"/>
      <c r="W174" s="23"/>
      <c r="X174" s="24"/>
      <c r="Y174" s="25">
        <f t="shared" si="9"/>
        <v>0</v>
      </c>
      <c r="Z174" s="25">
        <f t="shared" si="10"/>
        <v>0</v>
      </c>
      <c r="AA174" s="26"/>
      <c r="AB174" s="26"/>
      <c r="AC174" s="26"/>
      <c r="AD174" s="26"/>
      <c r="AE174" s="27"/>
      <c r="AF174" s="26"/>
      <c r="AG174" s="26"/>
      <c r="AH174" s="26"/>
      <c r="AI174" s="26"/>
      <c r="AJ174" s="26"/>
      <c r="AK174" s="26"/>
    </row>
    <row r="175" spans="1:37" s="10" customFormat="1" ht="25" customHeight="1" x14ac:dyDescent="0.25">
      <c r="A175" s="11">
        <v>172</v>
      </c>
      <c r="B175" s="12" t="str">
        <f t="shared" si="12"/>
        <v>000-000</v>
      </c>
      <c r="C175" s="12"/>
      <c r="D175" s="12"/>
      <c r="E175" s="12"/>
      <c r="F175" s="12"/>
      <c r="G175" s="16"/>
      <c r="H175" s="16"/>
      <c r="I175" s="15"/>
      <c r="J175" s="16"/>
      <c r="K175" s="16"/>
      <c r="L175" s="17"/>
      <c r="M175" s="18"/>
      <c r="N175" s="18"/>
      <c r="O175" s="20"/>
      <c r="P175" s="21"/>
      <c r="Q175" s="21"/>
      <c r="R175" s="22"/>
      <c r="S175" s="21"/>
      <c r="T175" s="21"/>
      <c r="U175" s="22"/>
      <c r="V175" s="23"/>
      <c r="W175" s="23"/>
      <c r="X175" s="24"/>
      <c r="Y175" s="25">
        <f t="shared" si="9"/>
        <v>0</v>
      </c>
      <c r="Z175" s="25">
        <f t="shared" si="10"/>
        <v>0</v>
      </c>
      <c r="AA175" s="26"/>
      <c r="AB175" s="26"/>
      <c r="AC175" s="26"/>
      <c r="AD175" s="26"/>
      <c r="AE175" s="27"/>
      <c r="AF175" s="26"/>
      <c r="AG175" s="26"/>
      <c r="AH175" s="26"/>
      <c r="AI175" s="26"/>
      <c r="AJ175" s="26"/>
      <c r="AK175" s="26"/>
    </row>
    <row r="176" spans="1:37" s="10" customFormat="1" ht="25" customHeight="1" x14ac:dyDescent="0.25">
      <c r="A176" s="11">
        <v>173</v>
      </c>
      <c r="B176" s="12" t="str">
        <f t="shared" si="12"/>
        <v>000-000</v>
      </c>
      <c r="C176" s="12"/>
      <c r="D176" s="12"/>
      <c r="E176" s="12"/>
      <c r="F176" s="12"/>
      <c r="G176" s="16"/>
      <c r="H176" s="16"/>
      <c r="I176" s="15"/>
      <c r="J176" s="16"/>
      <c r="K176" s="16"/>
      <c r="L176" s="17"/>
      <c r="M176" s="18"/>
      <c r="N176" s="18"/>
      <c r="O176" s="20"/>
      <c r="P176" s="21"/>
      <c r="Q176" s="21"/>
      <c r="R176" s="22"/>
      <c r="S176" s="21"/>
      <c r="T176" s="21"/>
      <c r="U176" s="22"/>
      <c r="V176" s="23"/>
      <c r="W176" s="23"/>
      <c r="X176" s="24"/>
      <c r="Y176" s="25">
        <f t="shared" si="9"/>
        <v>0</v>
      </c>
      <c r="Z176" s="25">
        <f t="shared" si="10"/>
        <v>0</v>
      </c>
      <c r="AA176" s="26"/>
      <c r="AB176" s="26"/>
      <c r="AC176" s="26"/>
      <c r="AD176" s="26"/>
      <c r="AE176" s="27"/>
      <c r="AF176" s="26"/>
      <c r="AG176" s="26"/>
      <c r="AH176" s="26"/>
      <c r="AI176" s="26"/>
      <c r="AJ176" s="26"/>
      <c r="AK176" s="26"/>
    </row>
    <row r="177" spans="1:37" s="10" customFormat="1" ht="25" customHeight="1" x14ac:dyDescent="0.25">
      <c r="A177" s="11">
        <v>174</v>
      </c>
      <c r="B177" s="12" t="str">
        <f t="shared" si="12"/>
        <v>000-000</v>
      </c>
      <c r="C177" s="12"/>
      <c r="D177" s="12"/>
      <c r="E177" s="12"/>
      <c r="F177" s="12"/>
      <c r="G177" s="16"/>
      <c r="H177" s="16"/>
      <c r="I177" s="15"/>
      <c r="J177" s="16"/>
      <c r="K177" s="16"/>
      <c r="L177" s="17"/>
      <c r="M177" s="18"/>
      <c r="N177" s="18"/>
      <c r="O177" s="20"/>
      <c r="P177" s="21"/>
      <c r="Q177" s="21"/>
      <c r="R177" s="22"/>
      <c r="S177" s="21"/>
      <c r="T177" s="21"/>
      <c r="U177" s="22"/>
      <c r="V177" s="23"/>
      <c r="W177" s="23"/>
      <c r="X177" s="24"/>
      <c r="Y177" s="25">
        <f t="shared" si="9"/>
        <v>0</v>
      </c>
      <c r="Z177" s="25">
        <f t="shared" si="10"/>
        <v>0</v>
      </c>
      <c r="AA177" s="26"/>
      <c r="AB177" s="26"/>
      <c r="AC177" s="26"/>
      <c r="AD177" s="26"/>
      <c r="AE177" s="27"/>
      <c r="AF177" s="26"/>
      <c r="AG177" s="26"/>
      <c r="AH177" s="26"/>
      <c r="AI177" s="26"/>
      <c r="AJ177" s="26"/>
      <c r="AK177" s="26"/>
    </row>
    <row r="178" spans="1:37" s="10" customFormat="1" ht="25" customHeight="1" x14ac:dyDescent="0.25">
      <c r="A178" s="11">
        <v>175</v>
      </c>
      <c r="B178" s="12" t="str">
        <f t="shared" si="12"/>
        <v>000-000</v>
      </c>
      <c r="C178" s="12"/>
      <c r="D178" s="12"/>
      <c r="E178" s="12"/>
      <c r="F178" s="12"/>
      <c r="G178" s="16"/>
      <c r="H178" s="16"/>
      <c r="I178" s="15"/>
      <c r="J178" s="16"/>
      <c r="K178" s="16"/>
      <c r="L178" s="17"/>
      <c r="M178" s="18"/>
      <c r="N178" s="18"/>
      <c r="O178" s="20"/>
      <c r="P178" s="21"/>
      <c r="Q178" s="21"/>
      <c r="R178" s="22"/>
      <c r="S178" s="21"/>
      <c r="T178" s="21"/>
      <c r="U178" s="22"/>
      <c r="V178" s="23"/>
      <c r="W178" s="23"/>
      <c r="X178" s="24"/>
      <c r="Y178" s="25">
        <f t="shared" si="9"/>
        <v>0</v>
      </c>
      <c r="Z178" s="25">
        <f t="shared" si="10"/>
        <v>0</v>
      </c>
      <c r="AA178" s="26"/>
      <c r="AB178" s="26"/>
      <c r="AC178" s="26"/>
      <c r="AD178" s="26"/>
      <c r="AE178" s="27"/>
      <c r="AF178" s="26"/>
      <c r="AG178" s="26"/>
      <c r="AH178" s="26"/>
      <c r="AI178" s="26"/>
      <c r="AJ178" s="26"/>
      <c r="AK178" s="26"/>
    </row>
    <row r="179" spans="1:37" s="10" customFormat="1" ht="25" customHeight="1" x14ac:dyDescent="0.25">
      <c r="A179" s="11">
        <v>176</v>
      </c>
      <c r="B179" s="12" t="str">
        <f t="shared" si="12"/>
        <v>000-000</v>
      </c>
      <c r="C179" s="12"/>
      <c r="D179" s="12"/>
      <c r="E179" s="12"/>
      <c r="F179" s="12"/>
      <c r="G179" s="16"/>
      <c r="H179" s="16"/>
      <c r="I179" s="15"/>
      <c r="J179" s="16"/>
      <c r="K179" s="16"/>
      <c r="L179" s="17"/>
      <c r="M179" s="18"/>
      <c r="N179" s="18"/>
      <c r="O179" s="20"/>
      <c r="P179" s="21"/>
      <c r="Q179" s="21"/>
      <c r="R179" s="22"/>
      <c r="S179" s="21"/>
      <c r="T179" s="21"/>
      <c r="U179" s="22"/>
      <c r="V179" s="23"/>
      <c r="W179" s="23"/>
      <c r="X179" s="24"/>
      <c r="Y179" s="25">
        <f t="shared" si="9"/>
        <v>0</v>
      </c>
      <c r="Z179" s="25">
        <f t="shared" si="10"/>
        <v>0</v>
      </c>
      <c r="AA179" s="26"/>
      <c r="AB179" s="26"/>
      <c r="AC179" s="26"/>
      <c r="AD179" s="26"/>
      <c r="AE179" s="27"/>
      <c r="AF179" s="26"/>
      <c r="AG179" s="26"/>
      <c r="AH179" s="26"/>
      <c r="AI179" s="26"/>
      <c r="AJ179" s="26"/>
      <c r="AK179" s="26"/>
    </row>
    <row r="180" spans="1:37" s="10" customFormat="1" ht="25" customHeight="1" x14ac:dyDescent="0.25">
      <c r="A180" s="11">
        <v>177</v>
      </c>
      <c r="B180" s="12" t="str">
        <f t="shared" si="12"/>
        <v>000-000</v>
      </c>
      <c r="C180" s="12"/>
      <c r="D180" s="12"/>
      <c r="E180" s="12"/>
      <c r="F180" s="12"/>
      <c r="G180" s="16"/>
      <c r="H180" s="16"/>
      <c r="I180" s="15"/>
      <c r="J180" s="16"/>
      <c r="K180" s="16"/>
      <c r="L180" s="17"/>
      <c r="M180" s="18"/>
      <c r="N180" s="18"/>
      <c r="O180" s="20"/>
      <c r="P180" s="21"/>
      <c r="Q180" s="21"/>
      <c r="R180" s="22"/>
      <c r="S180" s="21"/>
      <c r="T180" s="21"/>
      <c r="U180" s="22"/>
      <c r="V180" s="23"/>
      <c r="W180" s="23"/>
      <c r="X180" s="24"/>
      <c r="Y180" s="25">
        <f t="shared" si="9"/>
        <v>0</v>
      </c>
      <c r="Z180" s="25">
        <f t="shared" si="10"/>
        <v>0</v>
      </c>
      <c r="AA180" s="26"/>
      <c r="AB180" s="26"/>
      <c r="AC180" s="26"/>
      <c r="AD180" s="26"/>
      <c r="AE180" s="27"/>
      <c r="AF180" s="26"/>
      <c r="AG180" s="26"/>
      <c r="AH180" s="26"/>
      <c r="AI180" s="26"/>
      <c r="AJ180" s="26"/>
      <c r="AK180" s="26"/>
    </row>
    <row r="181" spans="1:37" s="10" customFormat="1" ht="25" customHeight="1" x14ac:dyDescent="0.25">
      <c r="A181" s="11">
        <v>178</v>
      </c>
      <c r="B181" s="12" t="str">
        <f t="shared" si="12"/>
        <v>000-000</v>
      </c>
      <c r="C181" s="12"/>
      <c r="D181" s="12"/>
      <c r="E181" s="12"/>
      <c r="F181" s="12"/>
      <c r="G181" s="16"/>
      <c r="H181" s="16"/>
      <c r="I181" s="15"/>
      <c r="J181" s="16"/>
      <c r="K181" s="16"/>
      <c r="L181" s="17"/>
      <c r="M181" s="18"/>
      <c r="N181" s="18"/>
      <c r="O181" s="20"/>
      <c r="P181" s="21"/>
      <c r="Q181" s="21"/>
      <c r="R181" s="22"/>
      <c r="S181" s="21"/>
      <c r="T181" s="21"/>
      <c r="U181" s="22"/>
      <c r="V181" s="23"/>
      <c r="W181" s="23"/>
      <c r="X181" s="24"/>
      <c r="Y181" s="25">
        <f t="shared" si="9"/>
        <v>0</v>
      </c>
      <c r="Z181" s="25">
        <f t="shared" si="10"/>
        <v>0</v>
      </c>
      <c r="AA181" s="26"/>
      <c r="AB181" s="26"/>
      <c r="AC181" s="26"/>
      <c r="AD181" s="26"/>
      <c r="AE181" s="27"/>
      <c r="AF181" s="26"/>
      <c r="AG181" s="26"/>
      <c r="AH181" s="26"/>
      <c r="AI181" s="26"/>
      <c r="AJ181" s="26"/>
      <c r="AK181" s="26"/>
    </row>
    <row r="182" spans="1:37" s="10" customFormat="1" ht="25" customHeight="1" x14ac:dyDescent="0.25">
      <c r="A182" s="11">
        <v>179</v>
      </c>
      <c r="B182" s="12" t="str">
        <f t="shared" si="12"/>
        <v>000-000</v>
      </c>
      <c r="C182" s="12"/>
      <c r="D182" s="12"/>
      <c r="E182" s="12"/>
      <c r="F182" s="12"/>
      <c r="G182" s="16"/>
      <c r="H182" s="16"/>
      <c r="I182" s="15"/>
      <c r="J182" s="16"/>
      <c r="K182" s="16"/>
      <c r="L182" s="17"/>
      <c r="M182" s="18"/>
      <c r="N182" s="19"/>
      <c r="O182" s="20"/>
      <c r="P182" s="21"/>
      <c r="Q182" s="21"/>
      <c r="R182" s="22"/>
      <c r="S182" s="21"/>
      <c r="T182" s="21"/>
      <c r="U182" s="22"/>
      <c r="V182" s="23"/>
      <c r="W182" s="23"/>
      <c r="X182" s="24"/>
      <c r="Y182" s="25">
        <f t="shared" si="9"/>
        <v>0</v>
      </c>
      <c r="Z182" s="25">
        <f t="shared" si="10"/>
        <v>0</v>
      </c>
      <c r="AA182" s="26"/>
      <c r="AB182" s="26"/>
      <c r="AC182" s="26"/>
      <c r="AD182" s="26"/>
      <c r="AE182" s="27"/>
      <c r="AF182" s="26"/>
      <c r="AG182" s="26"/>
      <c r="AH182" s="26"/>
      <c r="AI182" s="26"/>
      <c r="AJ182" s="26"/>
      <c r="AK182" s="26"/>
    </row>
    <row r="183" spans="1:37" s="10" customFormat="1" ht="25" customHeight="1" x14ac:dyDescent="0.25">
      <c r="A183" s="11">
        <v>180</v>
      </c>
      <c r="B183" s="12" t="str">
        <f t="shared" si="12"/>
        <v>000-000</v>
      </c>
      <c r="C183" s="12"/>
      <c r="D183" s="12"/>
      <c r="E183" s="12"/>
      <c r="F183" s="12"/>
      <c r="G183" s="16"/>
      <c r="H183" s="16"/>
      <c r="I183" s="15"/>
      <c r="J183" s="16"/>
      <c r="K183" s="16"/>
      <c r="L183" s="17"/>
      <c r="M183" s="18"/>
      <c r="N183" s="19"/>
      <c r="O183" s="20"/>
      <c r="P183" s="21"/>
      <c r="Q183" s="21"/>
      <c r="R183" s="22"/>
      <c r="S183" s="21"/>
      <c r="T183" s="21"/>
      <c r="U183" s="22"/>
      <c r="V183" s="23"/>
      <c r="W183" s="23"/>
      <c r="X183" s="24"/>
      <c r="Y183" s="25">
        <f t="shared" si="9"/>
        <v>0</v>
      </c>
      <c r="Z183" s="25">
        <f t="shared" si="10"/>
        <v>0</v>
      </c>
      <c r="AA183" s="26"/>
      <c r="AB183" s="26"/>
      <c r="AC183" s="26"/>
      <c r="AD183" s="26"/>
      <c r="AE183" s="27"/>
      <c r="AF183" s="26"/>
      <c r="AG183" s="26"/>
      <c r="AH183" s="26"/>
      <c r="AI183" s="26"/>
      <c r="AJ183" s="26"/>
      <c r="AK183" s="26"/>
    </row>
    <row r="184" spans="1:37" s="10" customFormat="1" ht="25" customHeight="1" x14ac:dyDescent="0.25">
      <c r="A184" s="11">
        <v>181</v>
      </c>
      <c r="B184" s="12" t="str">
        <f t="shared" si="12"/>
        <v>000-000</v>
      </c>
      <c r="C184" s="12"/>
      <c r="D184" s="12"/>
      <c r="E184" s="12"/>
      <c r="F184" s="12"/>
      <c r="G184" s="16"/>
      <c r="H184" s="16"/>
      <c r="I184" s="15"/>
      <c r="J184" s="16"/>
      <c r="K184" s="16"/>
      <c r="L184" s="17"/>
      <c r="M184" s="18"/>
      <c r="N184" s="18"/>
      <c r="O184" s="20"/>
      <c r="P184" s="21"/>
      <c r="Q184" s="21"/>
      <c r="R184" s="22"/>
      <c r="S184" s="21"/>
      <c r="T184" s="21"/>
      <c r="U184" s="22"/>
      <c r="V184" s="23"/>
      <c r="W184" s="23"/>
      <c r="X184" s="24"/>
      <c r="Y184" s="25">
        <f t="shared" si="9"/>
        <v>0</v>
      </c>
      <c r="Z184" s="25">
        <f t="shared" si="10"/>
        <v>0</v>
      </c>
      <c r="AA184" s="26"/>
      <c r="AB184" s="26"/>
      <c r="AC184" s="26"/>
      <c r="AD184" s="26"/>
      <c r="AE184" s="27"/>
      <c r="AF184" s="26"/>
      <c r="AG184" s="26"/>
      <c r="AH184" s="26"/>
      <c r="AI184" s="26"/>
      <c r="AJ184" s="26"/>
      <c r="AK184" s="26"/>
    </row>
    <row r="185" spans="1:37" s="10" customFormat="1" ht="25" customHeight="1" x14ac:dyDescent="0.25">
      <c r="A185" s="11">
        <v>182</v>
      </c>
      <c r="B185" s="12" t="str">
        <f t="shared" si="12"/>
        <v>000-000</v>
      </c>
      <c r="C185" s="12"/>
      <c r="D185" s="12"/>
      <c r="E185" s="12"/>
      <c r="F185" s="12"/>
      <c r="G185" s="16"/>
      <c r="H185" s="16"/>
      <c r="I185" s="15"/>
      <c r="J185" s="16"/>
      <c r="K185" s="16"/>
      <c r="L185" s="17"/>
      <c r="M185" s="18"/>
      <c r="N185" s="18"/>
      <c r="O185" s="20"/>
      <c r="P185" s="21"/>
      <c r="Q185" s="21"/>
      <c r="R185" s="22"/>
      <c r="S185" s="21"/>
      <c r="T185" s="21"/>
      <c r="U185" s="22"/>
      <c r="V185" s="23"/>
      <c r="W185" s="23"/>
      <c r="X185" s="24"/>
      <c r="Y185" s="25">
        <f t="shared" si="9"/>
        <v>0</v>
      </c>
      <c r="Z185" s="25">
        <f t="shared" si="10"/>
        <v>0</v>
      </c>
      <c r="AA185" s="26"/>
      <c r="AB185" s="26"/>
      <c r="AC185" s="26"/>
      <c r="AD185" s="26"/>
      <c r="AE185" s="27"/>
      <c r="AF185" s="26"/>
      <c r="AG185" s="26"/>
      <c r="AH185" s="26"/>
      <c r="AI185" s="26"/>
      <c r="AJ185" s="26"/>
      <c r="AK185" s="26"/>
    </row>
    <row r="186" spans="1:37" s="10" customFormat="1" ht="25" customHeight="1" x14ac:dyDescent="0.25">
      <c r="A186" s="11">
        <v>183</v>
      </c>
      <c r="B186" s="12" t="str">
        <f t="shared" si="12"/>
        <v>000-000</v>
      </c>
      <c r="C186" s="12"/>
      <c r="D186" s="12"/>
      <c r="E186" s="12"/>
      <c r="F186" s="12"/>
      <c r="G186" s="16"/>
      <c r="H186" s="16"/>
      <c r="I186" s="15"/>
      <c r="J186" s="16"/>
      <c r="K186" s="16"/>
      <c r="L186" s="17"/>
      <c r="M186" s="18"/>
      <c r="N186" s="18"/>
      <c r="O186" s="20"/>
      <c r="P186" s="21"/>
      <c r="Q186" s="21"/>
      <c r="R186" s="22"/>
      <c r="S186" s="21"/>
      <c r="T186" s="21"/>
      <c r="U186" s="22"/>
      <c r="V186" s="23"/>
      <c r="W186" s="23"/>
      <c r="X186" s="24"/>
      <c r="Y186" s="25">
        <f t="shared" si="9"/>
        <v>0</v>
      </c>
      <c r="Z186" s="25">
        <f t="shared" si="10"/>
        <v>0</v>
      </c>
      <c r="AA186" s="26"/>
      <c r="AB186" s="26"/>
      <c r="AC186" s="26"/>
      <c r="AD186" s="26"/>
      <c r="AE186" s="27"/>
      <c r="AF186" s="26"/>
      <c r="AG186" s="26"/>
      <c r="AH186" s="26"/>
      <c r="AI186" s="26"/>
      <c r="AJ186" s="26"/>
      <c r="AK186" s="26"/>
    </row>
    <row r="187" spans="1:37" s="10" customFormat="1" ht="25" customHeight="1" x14ac:dyDescent="0.25">
      <c r="A187" s="11">
        <v>184</v>
      </c>
      <c r="B187" s="12" t="str">
        <f t="shared" si="12"/>
        <v>000-000</v>
      </c>
      <c r="C187" s="12"/>
      <c r="D187" s="12"/>
      <c r="E187" s="12"/>
      <c r="F187" s="12"/>
      <c r="G187" s="16"/>
      <c r="H187" s="16"/>
      <c r="I187" s="15"/>
      <c r="J187" s="16"/>
      <c r="K187" s="16"/>
      <c r="L187" s="17"/>
      <c r="M187" s="18"/>
      <c r="N187" s="18"/>
      <c r="O187" s="20"/>
      <c r="P187" s="21"/>
      <c r="Q187" s="21"/>
      <c r="R187" s="22"/>
      <c r="S187" s="21"/>
      <c r="T187" s="21"/>
      <c r="U187" s="22"/>
      <c r="V187" s="23"/>
      <c r="W187" s="23"/>
      <c r="X187" s="24"/>
      <c r="Y187" s="25">
        <f t="shared" si="9"/>
        <v>0</v>
      </c>
      <c r="Z187" s="25">
        <f t="shared" si="10"/>
        <v>0</v>
      </c>
      <c r="AA187" s="26"/>
      <c r="AB187" s="26"/>
      <c r="AC187" s="26"/>
      <c r="AD187" s="26"/>
      <c r="AE187" s="27"/>
      <c r="AF187" s="26"/>
      <c r="AG187" s="26"/>
      <c r="AH187" s="26"/>
      <c r="AI187" s="26"/>
      <c r="AJ187" s="26"/>
      <c r="AK187" s="26"/>
    </row>
    <row r="188" spans="1:37" s="10" customFormat="1" ht="25" customHeight="1" x14ac:dyDescent="0.25">
      <c r="A188" s="11">
        <v>185</v>
      </c>
      <c r="B188" s="12" t="str">
        <f t="shared" si="12"/>
        <v>000-000</v>
      </c>
      <c r="C188" s="12"/>
      <c r="D188" s="12"/>
      <c r="E188" s="12"/>
      <c r="F188" s="12"/>
      <c r="G188" s="16"/>
      <c r="H188" s="16"/>
      <c r="I188" s="15"/>
      <c r="J188" s="16"/>
      <c r="K188" s="16"/>
      <c r="L188" s="17"/>
      <c r="M188" s="18"/>
      <c r="N188" s="18"/>
      <c r="O188" s="20"/>
      <c r="P188" s="21"/>
      <c r="Q188" s="21"/>
      <c r="R188" s="22"/>
      <c r="S188" s="21"/>
      <c r="T188" s="21"/>
      <c r="U188" s="22"/>
      <c r="V188" s="23"/>
      <c r="W188" s="23"/>
      <c r="X188" s="24"/>
      <c r="Y188" s="25">
        <f t="shared" si="9"/>
        <v>0</v>
      </c>
      <c r="Z188" s="25">
        <f t="shared" si="10"/>
        <v>0</v>
      </c>
      <c r="AA188" s="26"/>
      <c r="AB188" s="26"/>
      <c r="AC188" s="26"/>
      <c r="AD188" s="26"/>
      <c r="AE188" s="27"/>
      <c r="AF188" s="26"/>
      <c r="AG188" s="26"/>
      <c r="AH188" s="26"/>
      <c r="AI188" s="26"/>
      <c r="AJ188" s="26"/>
      <c r="AK188" s="26"/>
    </row>
    <row r="189" spans="1:37" s="10" customFormat="1" ht="25" customHeight="1" x14ac:dyDescent="0.25">
      <c r="A189" s="11">
        <v>186</v>
      </c>
      <c r="B189" s="12" t="str">
        <f t="shared" si="12"/>
        <v>000-000</v>
      </c>
      <c r="C189" s="12"/>
      <c r="D189" s="12"/>
      <c r="E189" s="12"/>
      <c r="F189" s="12"/>
      <c r="G189" s="16"/>
      <c r="H189" s="16"/>
      <c r="I189" s="15"/>
      <c r="J189" s="16"/>
      <c r="K189" s="16"/>
      <c r="L189" s="17"/>
      <c r="M189" s="18"/>
      <c r="N189" s="18"/>
      <c r="O189" s="20"/>
      <c r="P189" s="21"/>
      <c r="Q189" s="21"/>
      <c r="R189" s="22"/>
      <c r="S189" s="21"/>
      <c r="T189" s="21"/>
      <c r="U189" s="22"/>
      <c r="V189" s="23"/>
      <c r="W189" s="23"/>
      <c r="X189" s="24"/>
      <c r="Y189" s="25">
        <f t="shared" si="9"/>
        <v>0</v>
      </c>
      <c r="Z189" s="25">
        <f t="shared" si="10"/>
        <v>0</v>
      </c>
      <c r="AA189" s="26"/>
      <c r="AB189" s="26"/>
      <c r="AC189" s="26"/>
      <c r="AD189" s="26"/>
      <c r="AE189" s="27"/>
      <c r="AF189" s="26"/>
      <c r="AG189" s="26"/>
      <c r="AH189" s="26"/>
      <c r="AI189" s="26"/>
      <c r="AJ189" s="26"/>
      <c r="AK189" s="26"/>
    </row>
    <row r="190" spans="1:37" s="10" customFormat="1" ht="25" customHeight="1" x14ac:dyDescent="0.25">
      <c r="A190" s="11">
        <v>187</v>
      </c>
      <c r="B190" s="12" t="str">
        <f t="shared" si="12"/>
        <v>000-000</v>
      </c>
      <c r="C190" s="12"/>
      <c r="D190" s="12"/>
      <c r="E190" s="12"/>
      <c r="F190" s="12"/>
      <c r="G190" s="16"/>
      <c r="H190" s="16"/>
      <c r="I190" s="15"/>
      <c r="J190" s="16"/>
      <c r="K190" s="16"/>
      <c r="L190" s="17"/>
      <c r="M190" s="18"/>
      <c r="N190" s="18"/>
      <c r="O190" s="20"/>
      <c r="P190" s="21"/>
      <c r="Q190" s="21"/>
      <c r="R190" s="22"/>
      <c r="S190" s="21"/>
      <c r="T190" s="21"/>
      <c r="U190" s="22"/>
      <c r="V190" s="23"/>
      <c r="W190" s="23"/>
      <c r="X190" s="24"/>
      <c r="Y190" s="25">
        <f t="shared" si="9"/>
        <v>0</v>
      </c>
      <c r="Z190" s="25">
        <f t="shared" si="10"/>
        <v>0</v>
      </c>
      <c r="AA190" s="26"/>
      <c r="AB190" s="26"/>
      <c r="AC190" s="26"/>
      <c r="AD190" s="26"/>
      <c r="AE190" s="27"/>
      <c r="AF190" s="26"/>
      <c r="AG190" s="26"/>
      <c r="AH190" s="26"/>
      <c r="AI190" s="26"/>
      <c r="AJ190" s="26"/>
      <c r="AK190" s="26"/>
    </row>
    <row r="191" spans="1:37" s="10" customFormat="1" ht="25" customHeight="1" x14ac:dyDescent="0.25">
      <c r="A191" s="11">
        <v>188</v>
      </c>
      <c r="B191" s="12" t="str">
        <f t="shared" si="12"/>
        <v>000-000</v>
      </c>
      <c r="C191" s="12"/>
      <c r="D191" s="12"/>
      <c r="E191" s="12"/>
      <c r="F191" s="12"/>
      <c r="G191" s="16"/>
      <c r="H191" s="16"/>
      <c r="I191" s="15"/>
      <c r="J191" s="16"/>
      <c r="K191" s="16"/>
      <c r="L191" s="17"/>
      <c r="M191" s="18"/>
      <c r="N191" s="18"/>
      <c r="O191" s="20"/>
      <c r="P191" s="21"/>
      <c r="Q191" s="21"/>
      <c r="R191" s="22"/>
      <c r="S191" s="21"/>
      <c r="T191" s="21"/>
      <c r="U191" s="22"/>
      <c r="V191" s="23"/>
      <c r="W191" s="23"/>
      <c r="X191" s="24"/>
      <c r="Y191" s="25">
        <f t="shared" si="9"/>
        <v>0</v>
      </c>
      <c r="Z191" s="25">
        <f t="shared" si="10"/>
        <v>0</v>
      </c>
      <c r="AA191" s="26"/>
      <c r="AB191" s="26"/>
      <c r="AC191" s="26"/>
      <c r="AD191" s="26"/>
      <c r="AE191" s="27"/>
      <c r="AF191" s="26"/>
      <c r="AG191" s="26"/>
      <c r="AH191" s="26"/>
      <c r="AI191" s="26"/>
      <c r="AJ191" s="26"/>
      <c r="AK191" s="26"/>
    </row>
    <row r="192" spans="1:37" s="10" customFormat="1" ht="25" customHeight="1" x14ac:dyDescent="0.25">
      <c r="A192" s="11">
        <v>189</v>
      </c>
      <c r="B192" s="12" t="str">
        <f t="shared" si="12"/>
        <v>000-000</v>
      </c>
      <c r="C192" s="12"/>
      <c r="D192" s="12"/>
      <c r="E192" s="12"/>
      <c r="F192" s="12"/>
      <c r="G192" s="16"/>
      <c r="H192" s="16"/>
      <c r="I192" s="15"/>
      <c r="J192" s="16"/>
      <c r="K192" s="16"/>
      <c r="L192" s="17"/>
      <c r="M192" s="18"/>
      <c r="N192" s="18"/>
      <c r="O192" s="20"/>
      <c r="P192" s="21"/>
      <c r="Q192" s="21"/>
      <c r="R192" s="22"/>
      <c r="S192" s="21"/>
      <c r="T192" s="21"/>
      <c r="U192" s="22"/>
      <c r="V192" s="23"/>
      <c r="W192" s="23"/>
      <c r="X192" s="24"/>
      <c r="Y192" s="25">
        <f t="shared" si="9"/>
        <v>0</v>
      </c>
      <c r="Z192" s="25">
        <f t="shared" si="10"/>
        <v>0</v>
      </c>
      <c r="AA192" s="26"/>
      <c r="AB192" s="26"/>
      <c r="AC192" s="26"/>
      <c r="AD192" s="26"/>
      <c r="AE192" s="27"/>
      <c r="AF192" s="26"/>
      <c r="AG192" s="26"/>
      <c r="AH192" s="26"/>
      <c r="AI192" s="26"/>
      <c r="AJ192" s="26"/>
      <c r="AK192" s="26"/>
    </row>
    <row r="193" spans="1:37" s="10" customFormat="1" ht="25" customHeight="1" x14ac:dyDescent="0.25">
      <c r="A193" s="11">
        <v>190</v>
      </c>
      <c r="B193" s="12" t="str">
        <f t="shared" si="12"/>
        <v>000-000</v>
      </c>
      <c r="C193" s="12"/>
      <c r="D193" s="12"/>
      <c r="E193" s="12"/>
      <c r="F193" s="12"/>
      <c r="G193" s="16"/>
      <c r="H193" s="16"/>
      <c r="I193" s="15"/>
      <c r="J193" s="16"/>
      <c r="K193" s="16"/>
      <c r="L193" s="17"/>
      <c r="M193" s="18"/>
      <c r="N193" s="19"/>
      <c r="O193" s="20"/>
      <c r="P193" s="21"/>
      <c r="Q193" s="21"/>
      <c r="R193" s="22"/>
      <c r="S193" s="21"/>
      <c r="T193" s="21"/>
      <c r="U193" s="22"/>
      <c r="V193" s="23"/>
      <c r="W193" s="23"/>
      <c r="X193" s="24"/>
      <c r="Y193" s="25">
        <f t="shared" si="9"/>
        <v>0</v>
      </c>
      <c r="Z193" s="25">
        <f t="shared" si="10"/>
        <v>0</v>
      </c>
      <c r="AA193" s="26"/>
      <c r="AB193" s="26"/>
      <c r="AC193" s="26"/>
      <c r="AD193" s="26"/>
      <c r="AE193" s="27"/>
      <c r="AF193" s="26"/>
      <c r="AG193" s="26"/>
      <c r="AH193" s="26"/>
      <c r="AI193" s="26"/>
      <c r="AJ193" s="26"/>
      <c r="AK193" s="26"/>
    </row>
    <row r="194" spans="1:37" s="10" customFormat="1" ht="25" customHeight="1" x14ac:dyDescent="0.25">
      <c r="A194" s="11">
        <v>191</v>
      </c>
      <c r="B194" s="12" t="str">
        <f t="shared" si="12"/>
        <v>000-000</v>
      </c>
      <c r="C194" s="12"/>
      <c r="D194" s="12"/>
      <c r="E194" s="12"/>
      <c r="F194" s="12"/>
      <c r="G194" s="16"/>
      <c r="H194" s="16"/>
      <c r="I194" s="15"/>
      <c r="J194" s="16"/>
      <c r="K194" s="16"/>
      <c r="L194" s="17"/>
      <c r="M194" s="18"/>
      <c r="N194" s="19"/>
      <c r="O194" s="20"/>
      <c r="P194" s="21"/>
      <c r="Q194" s="21"/>
      <c r="R194" s="22"/>
      <c r="S194" s="21"/>
      <c r="T194" s="21"/>
      <c r="U194" s="22"/>
      <c r="V194" s="23"/>
      <c r="W194" s="23"/>
      <c r="X194" s="24"/>
      <c r="Y194" s="25">
        <f t="shared" si="9"/>
        <v>0</v>
      </c>
      <c r="Z194" s="25">
        <f t="shared" si="10"/>
        <v>0</v>
      </c>
      <c r="AA194" s="26"/>
      <c r="AB194" s="26"/>
      <c r="AC194" s="26"/>
      <c r="AD194" s="26"/>
      <c r="AE194" s="27"/>
      <c r="AF194" s="26"/>
      <c r="AG194" s="26"/>
      <c r="AH194" s="26"/>
      <c r="AI194" s="26"/>
      <c r="AJ194" s="26"/>
      <c r="AK194" s="26"/>
    </row>
    <row r="195" spans="1:37" s="10" customFormat="1" ht="25" customHeight="1" x14ac:dyDescent="0.25">
      <c r="A195" s="11">
        <v>192</v>
      </c>
      <c r="B195" s="12" t="str">
        <f t="shared" si="12"/>
        <v>000-000</v>
      </c>
      <c r="C195" s="12"/>
      <c r="D195" s="12"/>
      <c r="E195" s="12"/>
      <c r="F195" s="12"/>
      <c r="G195" s="16"/>
      <c r="H195" s="16"/>
      <c r="I195" s="15"/>
      <c r="J195" s="16"/>
      <c r="K195" s="16"/>
      <c r="L195" s="17"/>
      <c r="M195" s="18"/>
      <c r="N195" s="18"/>
      <c r="O195" s="20"/>
      <c r="P195" s="21"/>
      <c r="Q195" s="21"/>
      <c r="R195" s="22"/>
      <c r="S195" s="21"/>
      <c r="T195" s="21"/>
      <c r="U195" s="22"/>
      <c r="V195" s="23"/>
      <c r="W195" s="23"/>
      <c r="X195" s="24"/>
      <c r="Y195" s="25">
        <f t="shared" si="9"/>
        <v>0</v>
      </c>
      <c r="Z195" s="25">
        <f t="shared" si="10"/>
        <v>0</v>
      </c>
      <c r="AA195" s="26"/>
      <c r="AB195" s="26"/>
      <c r="AC195" s="26"/>
      <c r="AD195" s="26"/>
      <c r="AE195" s="27"/>
      <c r="AF195" s="26"/>
      <c r="AG195" s="26"/>
      <c r="AH195" s="26"/>
      <c r="AI195" s="26"/>
      <c r="AJ195" s="26"/>
      <c r="AK195" s="26"/>
    </row>
    <row r="196" spans="1:37" s="10" customFormat="1" ht="25" customHeight="1" x14ac:dyDescent="0.25">
      <c r="A196" s="11">
        <v>193</v>
      </c>
      <c r="B196" s="12" t="str">
        <f t="shared" si="12"/>
        <v>000-000</v>
      </c>
      <c r="C196" s="12"/>
      <c r="D196" s="12"/>
      <c r="E196" s="12"/>
      <c r="F196" s="12"/>
      <c r="G196" s="16"/>
      <c r="H196" s="16"/>
      <c r="I196" s="15"/>
      <c r="J196" s="16"/>
      <c r="K196" s="16"/>
      <c r="L196" s="17"/>
      <c r="M196" s="18"/>
      <c r="N196" s="18"/>
      <c r="O196" s="20"/>
      <c r="P196" s="21"/>
      <c r="Q196" s="21"/>
      <c r="R196" s="22"/>
      <c r="S196" s="21"/>
      <c r="T196" s="21"/>
      <c r="U196" s="22"/>
      <c r="V196" s="23"/>
      <c r="W196" s="23"/>
      <c r="X196" s="24"/>
      <c r="Y196" s="25">
        <f t="shared" ref="Y196:Y259" si="13">ROUND(I196-U196-X196,2)</f>
        <v>0</v>
      </c>
      <c r="Z196" s="25">
        <f t="shared" ref="Z196:Z259" si="14">ROUND(L196+O196-R196,2)</f>
        <v>0</v>
      </c>
      <c r="AA196" s="26"/>
      <c r="AB196" s="26"/>
      <c r="AC196" s="26"/>
      <c r="AD196" s="26"/>
      <c r="AE196" s="27"/>
      <c r="AF196" s="26"/>
      <c r="AG196" s="26"/>
      <c r="AH196" s="26"/>
      <c r="AI196" s="26"/>
      <c r="AJ196" s="26"/>
      <c r="AK196" s="26"/>
    </row>
    <row r="197" spans="1:37" s="10" customFormat="1" ht="25" customHeight="1" x14ac:dyDescent="0.25">
      <c r="A197" s="11">
        <v>194</v>
      </c>
      <c r="B197" s="12" t="str">
        <f t="shared" si="12"/>
        <v>000-000</v>
      </c>
      <c r="C197" s="12"/>
      <c r="D197" s="12"/>
      <c r="E197" s="12"/>
      <c r="F197" s="12"/>
      <c r="G197" s="16"/>
      <c r="H197" s="16"/>
      <c r="I197" s="15"/>
      <c r="J197" s="16"/>
      <c r="K197" s="16"/>
      <c r="L197" s="17"/>
      <c r="M197" s="18"/>
      <c r="N197" s="18"/>
      <c r="O197" s="20"/>
      <c r="P197" s="21"/>
      <c r="Q197" s="21"/>
      <c r="R197" s="22"/>
      <c r="S197" s="21"/>
      <c r="T197" s="21"/>
      <c r="U197" s="22"/>
      <c r="V197" s="23"/>
      <c r="W197" s="23"/>
      <c r="X197" s="24"/>
      <c r="Y197" s="25">
        <f t="shared" si="13"/>
        <v>0</v>
      </c>
      <c r="Z197" s="25">
        <f t="shared" si="14"/>
        <v>0</v>
      </c>
      <c r="AA197" s="26"/>
      <c r="AB197" s="26"/>
      <c r="AC197" s="26"/>
      <c r="AD197" s="26"/>
      <c r="AE197" s="27"/>
      <c r="AF197" s="26"/>
      <c r="AG197" s="26"/>
      <c r="AH197" s="26"/>
      <c r="AI197" s="26"/>
      <c r="AJ197" s="26"/>
      <c r="AK197" s="26"/>
    </row>
    <row r="198" spans="1:37" s="10" customFormat="1" ht="25" customHeight="1" x14ac:dyDescent="0.25">
      <c r="A198" s="11">
        <v>195</v>
      </c>
      <c r="B198" s="12" t="str">
        <f t="shared" si="12"/>
        <v>000-000</v>
      </c>
      <c r="C198" s="12"/>
      <c r="D198" s="12"/>
      <c r="E198" s="12"/>
      <c r="F198" s="12"/>
      <c r="G198" s="16"/>
      <c r="H198" s="16"/>
      <c r="I198" s="15"/>
      <c r="J198" s="16"/>
      <c r="K198" s="16"/>
      <c r="L198" s="17"/>
      <c r="M198" s="18"/>
      <c r="N198" s="18"/>
      <c r="O198" s="20"/>
      <c r="P198" s="21"/>
      <c r="Q198" s="21"/>
      <c r="R198" s="22"/>
      <c r="S198" s="21"/>
      <c r="T198" s="21"/>
      <c r="U198" s="22"/>
      <c r="V198" s="23"/>
      <c r="W198" s="23"/>
      <c r="X198" s="24"/>
      <c r="Y198" s="25">
        <f t="shared" si="13"/>
        <v>0</v>
      </c>
      <c r="Z198" s="25">
        <f t="shared" si="14"/>
        <v>0</v>
      </c>
      <c r="AA198" s="26"/>
      <c r="AB198" s="26"/>
      <c r="AC198" s="26"/>
      <c r="AD198" s="26"/>
      <c r="AE198" s="27"/>
      <c r="AF198" s="26"/>
      <c r="AG198" s="26"/>
      <c r="AH198" s="26"/>
      <c r="AI198" s="26"/>
      <c r="AJ198" s="26"/>
      <c r="AK198" s="26"/>
    </row>
    <row r="199" spans="1:37" s="10" customFormat="1" ht="25" customHeight="1" x14ac:dyDescent="0.25">
      <c r="A199" s="11">
        <v>196</v>
      </c>
      <c r="B199" s="12" t="str">
        <f t="shared" si="12"/>
        <v>000-000</v>
      </c>
      <c r="C199" s="12"/>
      <c r="D199" s="12"/>
      <c r="E199" s="12"/>
      <c r="F199" s="12"/>
      <c r="G199" s="16"/>
      <c r="H199" s="16"/>
      <c r="I199" s="15"/>
      <c r="J199" s="16"/>
      <c r="K199" s="16"/>
      <c r="L199" s="17"/>
      <c r="M199" s="18"/>
      <c r="N199" s="18"/>
      <c r="O199" s="20"/>
      <c r="P199" s="21"/>
      <c r="Q199" s="21"/>
      <c r="R199" s="22"/>
      <c r="S199" s="21"/>
      <c r="T199" s="21"/>
      <c r="U199" s="22"/>
      <c r="V199" s="23"/>
      <c r="W199" s="23"/>
      <c r="X199" s="24"/>
      <c r="Y199" s="25">
        <f t="shared" si="13"/>
        <v>0</v>
      </c>
      <c r="Z199" s="25">
        <f t="shared" si="14"/>
        <v>0</v>
      </c>
      <c r="AA199" s="26"/>
      <c r="AB199" s="26"/>
      <c r="AC199" s="26"/>
      <c r="AD199" s="26"/>
      <c r="AE199" s="27"/>
      <c r="AF199" s="26"/>
      <c r="AG199" s="26"/>
      <c r="AH199" s="26"/>
      <c r="AI199" s="26"/>
      <c r="AJ199" s="26"/>
      <c r="AK199" s="26"/>
    </row>
    <row r="200" spans="1:37" s="10" customFormat="1" ht="25" customHeight="1" x14ac:dyDescent="0.25">
      <c r="A200" s="11">
        <v>197</v>
      </c>
      <c r="B200" s="12" t="str">
        <f t="shared" si="12"/>
        <v>000-000</v>
      </c>
      <c r="C200" s="12"/>
      <c r="D200" s="12"/>
      <c r="E200" s="12"/>
      <c r="F200" s="12"/>
      <c r="G200" s="16"/>
      <c r="H200" s="16"/>
      <c r="I200" s="15"/>
      <c r="J200" s="16"/>
      <c r="K200" s="16"/>
      <c r="L200" s="17"/>
      <c r="M200" s="18"/>
      <c r="N200" s="18"/>
      <c r="O200" s="20"/>
      <c r="P200" s="21"/>
      <c r="Q200" s="21"/>
      <c r="R200" s="22"/>
      <c r="S200" s="21"/>
      <c r="T200" s="21"/>
      <c r="U200" s="22"/>
      <c r="V200" s="23"/>
      <c r="W200" s="23"/>
      <c r="X200" s="24"/>
      <c r="Y200" s="25">
        <f t="shared" si="13"/>
        <v>0</v>
      </c>
      <c r="Z200" s="25">
        <f t="shared" si="14"/>
        <v>0</v>
      </c>
      <c r="AA200" s="26"/>
      <c r="AB200" s="26"/>
      <c r="AC200" s="26"/>
      <c r="AD200" s="26"/>
      <c r="AE200" s="27"/>
      <c r="AF200" s="26"/>
      <c r="AG200" s="26"/>
      <c r="AH200" s="26"/>
      <c r="AI200" s="26"/>
      <c r="AJ200" s="26"/>
      <c r="AK200" s="26"/>
    </row>
    <row r="201" spans="1:37" s="10" customFormat="1" ht="25" customHeight="1" x14ac:dyDescent="0.25">
      <c r="A201" s="11">
        <v>198</v>
      </c>
      <c r="B201" s="12" t="str">
        <f t="shared" si="12"/>
        <v>000-000</v>
      </c>
      <c r="C201" s="12"/>
      <c r="D201" s="12"/>
      <c r="E201" s="12"/>
      <c r="F201" s="12"/>
      <c r="G201" s="16"/>
      <c r="H201" s="16"/>
      <c r="I201" s="15"/>
      <c r="J201" s="16"/>
      <c r="K201" s="16"/>
      <c r="L201" s="17"/>
      <c r="M201" s="18"/>
      <c r="N201" s="18"/>
      <c r="O201" s="20"/>
      <c r="P201" s="21"/>
      <c r="Q201" s="21"/>
      <c r="R201" s="22"/>
      <c r="S201" s="21"/>
      <c r="T201" s="21"/>
      <c r="U201" s="22"/>
      <c r="V201" s="23"/>
      <c r="W201" s="23"/>
      <c r="X201" s="24"/>
      <c r="Y201" s="25">
        <f t="shared" si="13"/>
        <v>0</v>
      </c>
      <c r="Z201" s="25">
        <f t="shared" si="14"/>
        <v>0</v>
      </c>
      <c r="AA201" s="26"/>
      <c r="AB201" s="26"/>
      <c r="AC201" s="26"/>
      <c r="AD201" s="26"/>
      <c r="AE201" s="27"/>
      <c r="AF201" s="26"/>
      <c r="AG201" s="26"/>
      <c r="AH201" s="26"/>
      <c r="AI201" s="26"/>
      <c r="AJ201" s="26"/>
      <c r="AK201" s="26"/>
    </row>
    <row r="202" spans="1:37" s="10" customFormat="1" ht="25" customHeight="1" x14ac:dyDescent="0.25">
      <c r="A202" s="11">
        <v>199</v>
      </c>
      <c r="B202" s="12" t="str">
        <f t="shared" si="12"/>
        <v>000-000</v>
      </c>
      <c r="C202" s="12"/>
      <c r="D202" s="12"/>
      <c r="E202" s="12"/>
      <c r="F202" s="12"/>
      <c r="G202" s="16"/>
      <c r="H202" s="16"/>
      <c r="I202" s="15"/>
      <c r="J202" s="16"/>
      <c r="K202" s="16"/>
      <c r="L202" s="17"/>
      <c r="M202" s="18"/>
      <c r="N202" s="18"/>
      <c r="O202" s="20"/>
      <c r="P202" s="21"/>
      <c r="Q202" s="21"/>
      <c r="R202" s="22"/>
      <c r="S202" s="21"/>
      <c r="T202" s="21"/>
      <c r="U202" s="22"/>
      <c r="V202" s="23"/>
      <c r="W202" s="23"/>
      <c r="X202" s="24"/>
      <c r="Y202" s="25">
        <f t="shared" si="13"/>
        <v>0</v>
      </c>
      <c r="Z202" s="25">
        <f t="shared" si="14"/>
        <v>0</v>
      </c>
      <c r="AA202" s="26"/>
      <c r="AB202" s="26"/>
      <c r="AC202" s="26"/>
      <c r="AD202" s="26"/>
      <c r="AE202" s="27"/>
      <c r="AF202" s="26"/>
      <c r="AG202" s="26"/>
      <c r="AH202" s="26"/>
      <c r="AI202" s="26"/>
      <c r="AJ202" s="26"/>
      <c r="AK202" s="26"/>
    </row>
    <row r="203" spans="1:37" s="10" customFormat="1" ht="25" customHeight="1" x14ac:dyDescent="0.25">
      <c r="A203" s="11">
        <v>200</v>
      </c>
      <c r="B203" s="12" t="str">
        <f t="shared" si="12"/>
        <v>000-000</v>
      </c>
      <c r="C203" s="12"/>
      <c r="D203" s="12"/>
      <c r="E203" s="12"/>
      <c r="F203" s="12"/>
      <c r="G203" s="16"/>
      <c r="H203" s="16"/>
      <c r="I203" s="15"/>
      <c r="J203" s="16"/>
      <c r="K203" s="16"/>
      <c r="L203" s="17"/>
      <c r="M203" s="18"/>
      <c r="N203" s="18"/>
      <c r="O203" s="20"/>
      <c r="P203" s="21"/>
      <c r="Q203" s="21"/>
      <c r="R203" s="22"/>
      <c r="S203" s="21"/>
      <c r="T203" s="21"/>
      <c r="U203" s="22"/>
      <c r="V203" s="23"/>
      <c r="W203" s="23"/>
      <c r="X203" s="24"/>
      <c r="Y203" s="25">
        <f t="shared" si="13"/>
        <v>0</v>
      </c>
      <c r="Z203" s="25">
        <f t="shared" si="14"/>
        <v>0</v>
      </c>
      <c r="AA203" s="26"/>
      <c r="AB203" s="26"/>
      <c r="AC203" s="26"/>
      <c r="AD203" s="26"/>
      <c r="AE203" s="27"/>
      <c r="AF203" s="26"/>
      <c r="AG203" s="26"/>
      <c r="AH203" s="26"/>
      <c r="AI203" s="26"/>
      <c r="AJ203" s="26"/>
      <c r="AK203" s="26"/>
    </row>
    <row r="204" spans="1:37" s="10" customFormat="1" ht="25" customHeight="1" x14ac:dyDescent="0.25">
      <c r="A204" s="11">
        <v>201</v>
      </c>
      <c r="B204" s="12" t="str">
        <f t="shared" si="12"/>
        <v>000-000</v>
      </c>
      <c r="C204" s="12"/>
      <c r="D204" s="12"/>
      <c r="E204" s="12"/>
      <c r="F204" s="12"/>
      <c r="G204" s="16"/>
      <c r="H204" s="16"/>
      <c r="I204" s="15"/>
      <c r="J204" s="16"/>
      <c r="K204" s="16"/>
      <c r="L204" s="17"/>
      <c r="M204" s="18"/>
      <c r="N204" s="19"/>
      <c r="O204" s="20"/>
      <c r="P204" s="21"/>
      <c r="Q204" s="21"/>
      <c r="R204" s="22"/>
      <c r="S204" s="21"/>
      <c r="T204" s="21"/>
      <c r="U204" s="22"/>
      <c r="V204" s="23"/>
      <c r="W204" s="23"/>
      <c r="X204" s="24"/>
      <c r="Y204" s="25">
        <f t="shared" si="13"/>
        <v>0</v>
      </c>
      <c r="Z204" s="25">
        <f t="shared" si="14"/>
        <v>0</v>
      </c>
      <c r="AA204" s="26"/>
      <c r="AB204" s="26"/>
      <c r="AC204" s="26"/>
      <c r="AD204" s="26"/>
      <c r="AE204" s="27"/>
      <c r="AF204" s="26"/>
      <c r="AG204" s="26"/>
      <c r="AH204" s="26"/>
      <c r="AI204" s="26"/>
      <c r="AJ204" s="26"/>
      <c r="AK204" s="26"/>
    </row>
    <row r="205" spans="1:37" s="10" customFormat="1" ht="25" customHeight="1" x14ac:dyDescent="0.25">
      <c r="A205" s="11">
        <v>202</v>
      </c>
      <c r="B205" s="12" t="str">
        <f t="shared" si="12"/>
        <v>000-000</v>
      </c>
      <c r="C205" s="12"/>
      <c r="D205" s="12"/>
      <c r="E205" s="12"/>
      <c r="F205" s="12"/>
      <c r="G205" s="16"/>
      <c r="H205" s="16"/>
      <c r="I205" s="15"/>
      <c r="J205" s="16"/>
      <c r="K205" s="16"/>
      <c r="L205" s="17"/>
      <c r="M205" s="18"/>
      <c r="N205" s="19"/>
      <c r="O205" s="20"/>
      <c r="P205" s="21"/>
      <c r="Q205" s="21"/>
      <c r="R205" s="22"/>
      <c r="S205" s="21"/>
      <c r="T205" s="21"/>
      <c r="U205" s="22"/>
      <c r="V205" s="23"/>
      <c r="W205" s="23"/>
      <c r="X205" s="24"/>
      <c r="Y205" s="25">
        <f t="shared" si="13"/>
        <v>0</v>
      </c>
      <c r="Z205" s="25">
        <f t="shared" si="14"/>
        <v>0</v>
      </c>
      <c r="AA205" s="26"/>
      <c r="AB205" s="26"/>
      <c r="AC205" s="26"/>
      <c r="AD205" s="26"/>
      <c r="AE205" s="27"/>
      <c r="AF205" s="26"/>
      <c r="AG205" s="26"/>
      <c r="AH205" s="26"/>
      <c r="AI205" s="26"/>
      <c r="AJ205" s="26"/>
      <c r="AK205" s="26"/>
    </row>
    <row r="206" spans="1:37" s="10" customFormat="1" ht="25" customHeight="1" x14ac:dyDescent="0.25">
      <c r="A206" s="11">
        <v>203</v>
      </c>
      <c r="B206" s="12" t="str">
        <f t="shared" si="12"/>
        <v>000-000</v>
      </c>
      <c r="C206" s="12"/>
      <c r="D206" s="12"/>
      <c r="E206" s="12"/>
      <c r="F206" s="12"/>
      <c r="G206" s="16"/>
      <c r="H206" s="16"/>
      <c r="I206" s="15"/>
      <c r="J206" s="16"/>
      <c r="K206" s="16"/>
      <c r="L206" s="17"/>
      <c r="M206" s="18"/>
      <c r="N206" s="19"/>
      <c r="O206" s="20"/>
      <c r="P206" s="21"/>
      <c r="Q206" s="21"/>
      <c r="R206" s="22"/>
      <c r="S206" s="21"/>
      <c r="T206" s="21"/>
      <c r="U206" s="22"/>
      <c r="V206" s="23"/>
      <c r="W206" s="23"/>
      <c r="X206" s="24"/>
      <c r="Y206" s="25">
        <f t="shared" si="13"/>
        <v>0</v>
      </c>
      <c r="Z206" s="25">
        <f t="shared" si="14"/>
        <v>0</v>
      </c>
      <c r="AA206" s="26"/>
      <c r="AB206" s="26"/>
      <c r="AC206" s="26"/>
      <c r="AD206" s="26"/>
      <c r="AE206" s="27"/>
      <c r="AF206" s="26"/>
      <c r="AG206" s="26"/>
      <c r="AH206" s="26"/>
      <c r="AI206" s="26"/>
      <c r="AJ206" s="26"/>
      <c r="AK206" s="26"/>
    </row>
    <row r="207" spans="1:37" s="10" customFormat="1" ht="25" customHeight="1" x14ac:dyDescent="0.25">
      <c r="A207" s="11">
        <v>204</v>
      </c>
      <c r="B207" s="12" t="str">
        <f t="shared" si="12"/>
        <v>000-000</v>
      </c>
      <c r="C207" s="12"/>
      <c r="D207" s="12"/>
      <c r="E207" s="12"/>
      <c r="F207" s="12"/>
      <c r="G207" s="16"/>
      <c r="H207" s="16"/>
      <c r="I207" s="15"/>
      <c r="J207" s="16"/>
      <c r="K207" s="16"/>
      <c r="L207" s="17"/>
      <c r="M207" s="18"/>
      <c r="N207" s="19"/>
      <c r="O207" s="20"/>
      <c r="P207" s="21"/>
      <c r="Q207" s="21"/>
      <c r="R207" s="22"/>
      <c r="S207" s="21"/>
      <c r="T207" s="21"/>
      <c r="U207" s="22"/>
      <c r="V207" s="23"/>
      <c r="W207" s="23"/>
      <c r="X207" s="24"/>
      <c r="Y207" s="25">
        <f t="shared" si="13"/>
        <v>0</v>
      </c>
      <c r="Z207" s="25">
        <f t="shared" si="14"/>
        <v>0</v>
      </c>
      <c r="AA207" s="26"/>
      <c r="AB207" s="26"/>
      <c r="AC207" s="26"/>
      <c r="AD207" s="26"/>
      <c r="AE207" s="27"/>
      <c r="AF207" s="26"/>
      <c r="AG207" s="26"/>
      <c r="AH207" s="26"/>
      <c r="AI207" s="26"/>
      <c r="AJ207" s="26"/>
      <c r="AK207" s="26"/>
    </row>
    <row r="208" spans="1:37" s="10" customFormat="1" ht="25" customHeight="1" x14ac:dyDescent="0.25">
      <c r="A208" s="11">
        <v>205</v>
      </c>
      <c r="B208" s="12" t="str">
        <f t="shared" si="12"/>
        <v>000-000</v>
      </c>
      <c r="C208" s="12"/>
      <c r="D208" s="12"/>
      <c r="E208" s="12"/>
      <c r="F208" s="12"/>
      <c r="G208" s="16"/>
      <c r="H208" s="16"/>
      <c r="I208" s="15"/>
      <c r="J208" s="16"/>
      <c r="K208" s="16"/>
      <c r="L208" s="17"/>
      <c r="M208" s="18"/>
      <c r="N208" s="18"/>
      <c r="O208" s="20"/>
      <c r="P208" s="21"/>
      <c r="Q208" s="21"/>
      <c r="R208" s="22"/>
      <c r="S208" s="21"/>
      <c r="T208" s="21"/>
      <c r="U208" s="22"/>
      <c r="V208" s="23"/>
      <c r="W208" s="23"/>
      <c r="X208" s="24"/>
      <c r="Y208" s="25">
        <f t="shared" si="13"/>
        <v>0</v>
      </c>
      <c r="Z208" s="25">
        <f t="shared" si="14"/>
        <v>0</v>
      </c>
      <c r="AA208" s="26"/>
      <c r="AB208" s="26"/>
      <c r="AC208" s="26"/>
      <c r="AD208" s="26"/>
      <c r="AE208" s="27"/>
      <c r="AF208" s="26"/>
      <c r="AG208" s="26"/>
      <c r="AH208" s="26"/>
      <c r="AI208" s="26"/>
      <c r="AJ208" s="26"/>
      <c r="AK208" s="26"/>
    </row>
    <row r="209" spans="1:37" s="10" customFormat="1" ht="25" customHeight="1" x14ac:dyDescent="0.25">
      <c r="A209" s="11">
        <v>206</v>
      </c>
      <c r="B209" s="12" t="str">
        <f t="shared" si="12"/>
        <v>000-000</v>
      </c>
      <c r="C209" s="12"/>
      <c r="D209" s="12"/>
      <c r="E209" s="12"/>
      <c r="F209" s="12"/>
      <c r="G209" s="16"/>
      <c r="H209" s="16"/>
      <c r="I209" s="15"/>
      <c r="J209" s="16"/>
      <c r="K209" s="16"/>
      <c r="L209" s="17"/>
      <c r="M209" s="18"/>
      <c r="N209" s="18"/>
      <c r="O209" s="20"/>
      <c r="P209" s="21"/>
      <c r="Q209" s="21"/>
      <c r="R209" s="22"/>
      <c r="S209" s="21"/>
      <c r="T209" s="21"/>
      <c r="U209" s="22"/>
      <c r="V209" s="23"/>
      <c r="W209" s="23"/>
      <c r="X209" s="24"/>
      <c r="Y209" s="25">
        <f t="shared" si="13"/>
        <v>0</v>
      </c>
      <c r="Z209" s="25">
        <f t="shared" si="14"/>
        <v>0</v>
      </c>
      <c r="AA209" s="26"/>
      <c r="AB209" s="26"/>
      <c r="AC209" s="26"/>
      <c r="AD209" s="26"/>
      <c r="AE209" s="27"/>
      <c r="AF209" s="26"/>
      <c r="AG209" s="26"/>
      <c r="AH209" s="26"/>
      <c r="AI209" s="26"/>
      <c r="AJ209" s="26"/>
      <c r="AK209" s="26"/>
    </row>
    <row r="210" spans="1:37" s="10" customFormat="1" ht="25" customHeight="1" x14ac:dyDescent="0.25">
      <c r="A210" s="11">
        <v>207</v>
      </c>
      <c r="B210" s="12" t="str">
        <f t="shared" si="12"/>
        <v>000-000</v>
      </c>
      <c r="C210" s="12"/>
      <c r="D210" s="12"/>
      <c r="E210" s="12"/>
      <c r="F210" s="12"/>
      <c r="G210" s="16"/>
      <c r="H210" s="16"/>
      <c r="I210" s="15"/>
      <c r="J210" s="16"/>
      <c r="K210" s="16"/>
      <c r="L210" s="17"/>
      <c r="M210" s="18"/>
      <c r="N210" s="18"/>
      <c r="O210" s="20"/>
      <c r="P210" s="21"/>
      <c r="Q210" s="21"/>
      <c r="R210" s="22"/>
      <c r="S210" s="21"/>
      <c r="T210" s="21"/>
      <c r="U210" s="22"/>
      <c r="V210" s="23"/>
      <c r="W210" s="23"/>
      <c r="X210" s="24"/>
      <c r="Y210" s="25">
        <f t="shared" si="13"/>
        <v>0</v>
      </c>
      <c r="Z210" s="25">
        <f t="shared" si="14"/>
        <v>0</v>
      </c>
      <c r="AA210" s="26"/>
      <c r="AB210" s="26"/>
      <c r="AC210" s="26"/>
      <c r="AD210" s="26"/>
      <c r="AE210" s="27"/>
      <c r="AF210" s="26"/>
      <c r="AG210" s="26"/>
      <c r="AH210" s="26"/>
      <c r="AI210" s="26"/>
      <c r="AJ210" s="26"/>
      <c r="AK210" s="26"/>
    </row>
    <row r="211" spans="1:37" s="10" customFormat="1" ht="25" customHeight="1" x14ac:dyDescent="0.25">
      <c r="A211" s="11">
        <v>208</v>
      </c>
      <c r="B211" s="12" t="str">
        <f t="shared" si="12"/>
        <v>000-000</v>
      </c>
      <c r="C211" s="12"/>
      <c r="D211" s="12"/>
      <c r="E211" s="12"/>
      <c r="F211" s="12"/>
      <c r="G211" s="16"/>
      <c r="H211" s="16"/>
      <c r="I211" s="15"/>
      <c r="J211" s="16"/>
      <c r="K211" s="16"/>
      <c r="L211" s="17"/>
      <c r="M211" s="18"/>
      <c r="N211" s="18"/>
      <c r="O211" s="20"/>
      <c r="P211" s="21"/>
      <c r="Q211" s="21"/>
      <c r="R211" s="22"/>
      <c r="S211" s="21"/>
      <c r="T211" s="21"/>
      <c r="U211" s="22"/>
      <c r="V211" s="23"/>
      <c r="W211" s="23"/>
      <c r="X211" s="24"/>
      <c r="Y211" s="25">
        <f t="shared" si="13"/>
        <v>0</v>
      </c>
      <c r="Z211" s="25">
        <f t="shared" si="14"/>
        <v>0</v>
      </c>
      <c r="AA211" s="26"/>
      <c r="AB211" s="26"/>
      <c r="AC211" s="26"/>
      <c r="AD211" s="26"/>
      <c r="AE211" s="27"/>
      <c r="AF211" s="26"/>
      <c r="AG211" s="26"/>
      <c r="AH211" s="26"/>
      <c r="AI211" s="26"/>
      <c r="AJ211" s="26"/>
      <c r="AK211" s="26"/>
    </row>
    <row r="212" spans="1:37" s="10" customFormat="1" ht="25" customHeight="1" x14ac:dyDescent="0.25">
      <c r="A212" s="11">
        <v>209</v>
      </c>
      <c r="B212" s="12" t="str">
        <f t="shared" si="12"/>
        <v>000-000</v>
      </c>
      <c r="C212" s="12"/>
      <c r="D212" s="12"/>
      <c r="E212" s="12"/>
      <c r="F212" s="12"/>
      <c r="G212" s="16"/>
      <c r="H212" s="16"/>
      <c r="I212" s="15"/>
      <c r="J212" s="16"/>
      <c r="K212" s="16"/>
      <c r="L212" s="17"/>
      <c r="M212" s="18"/>
      <c r="N212" s="18"/>
      <c r="O212" s="20"/>
      <c r="P212" s="21"/>
      <c r="Q212" s="21"/>
      <c r="R212" s="22"/>
      <c r="S212" s="21"/>
      <c r="T212" s="21"/>
      <c r="U212" s="22"/>
      <c r="V212" s="23"/>
      <c r="W212" s="23"/>
      <c r="X212" s="24"/>
      <c r="Y212" s="25">
        <f t="shared" si="13"/>
        <v>0</v>
      </c>
      <c r="Z212" s="25">
        <f t="shared" si="14"/>
        <v>0</v>
      </c>
      <c r="AA212" s="26"/>
      <c r="AB212" s="26"/>
      <c r="AC212" s="26"/>
      <c r="AD212" s="26"/>
      <c r="AE212" s="27"/>
      <c r="AF212" s="26"/>
      <c r="AG212" s="26"/>
      <c r="AH212" s="26"/>
      <c r="AI212" s="26"/>
      <c r="AJ212" s="26"/>
      <c r="AK212" s="26"/>
    </row>
    <row r="213" spans="1:37" s="10" customFormat="1" ht="25" customHeight="1" x14ac:dyDescent="0.25">
      <c r="A213" s="11">
        <v>210</v>
      </c>
      <c r="B213" s="12" t="str">
        <f t="shared" si="12"/>
        <v>000-000</v>
      </c>
      <c r="C213" s="12"/>
      <c r="D213" s="12"/>
      <c r="E213" s="12"/>
      <c r="F213" s="12"/>
      <c r="G213" s="16"/>
      <c r="H213" s="16"/>
      <c r="I213" s="15"/>
      <c r="J213" s="16"/>
      <c r="K213" s="16"/>
      <c r="L213" s="17"/>
      <c r="M213" s="18"/>
      <c r="N213" s="18"/>
      <c r="O213" s="20"/>
      <c r="P213" s="21"/>
      <c r="Q213" s="21"/>
      <c r="R213" s="22"/>
      <c r="S213" s="21"/>
      <c r="T213" s="21"/>
      <c r="U213" s="22"/>
      <c r="V213" s="23"/>
      <c r="W213" s="23"/>
      <c r="X213" s="24"/>
      <c r="Y213" s="25">
        <f t="shared" si="13"/>
        <v>0</v>
      </c>
      <c r="Z213" s="25">
        <f t="shared" si="14"/>
        <v>0</v>
      </c>
      <c r="AA213" s="26"/>
      <c r="AB213" s="26"/>
      <c r="AC213" s="26"/>
      <c r="AD213" s="26"/>
      <c r="AE213" s="27"/>
      <c r="AF213" s="26"/>
      <c r="AG213" s="26"/>
      <c r="AH213" s="26"/>
      <c r="AI213" s="26"/>
      <c r="AJ213" s="26"/>
      <c r="AK213" s="26"/>
    </row>
    <row r="214" spans="1:37" s="10" customFormat="1" ht="25" customHeight="1" x14ac:dyDescent="0.25">
      <c r="A214" s="11">
        <v>211</v>
      </c>
      <c r="B214" s="12" t="str">
        <f t="shared" si="12"/>
        <v>000-000</v>
      </c>
      <c r="C214" s="12"/>
      <c r="D214" s="12"/>
      <c r="E214" s="12"/>
      <c r="F214" s="12"/>
      <c r="G214" s="16"/>
      <c r="H214" s="16"/>
      <c r="I214" s="15"/>
      <c r="J214" s="16"/>
      <c r="K214" s="16"/>
      <c r="L214" s="17"/>
      <c r="M214" s="18"/>
      <c r="N214" s="18"/>
      <c r="O214" s="20"/>
      <c r="P214" s="21"/>
      <c r="Q214" s="21"/>
      <c r="R214" s="22"/>
      <c r="S214" s="21"/>
      <c r="T214" s="21"/>
      <c r="U214" s="22"/>
      <c r="V214" s="23"/>
      <c r="W214" s="23"/>
      <c r="X214" s="24"/>
      <c r="Y214" s="25">
        <f t="shared" si="13"/>
        <v>0</v>
      </c>
      <c r="Z214" s="25">
        <f t="shared" si="14"/>
        <v>0</v>
      </c>
      <c r="AA214" s="26"/>
      <c r="AB214" s="26"/>
      <c r="AC214" s="26"/>
      <c r="AD214" s="26"/>
      <c r="AE214" s="27"/>
      <c r="AF214" s="26"/>
      <c r="AG214" s="26"/>
      <c r="AH214" s="26"/>
      <c r="AI214" s="26"/>
      <c r="AJ214" s="26"/>
      <c r="AK214" s="26"/>
    </row>
    <row r="215" spans="1:37" s="10" customFormat="1" ht="25" customHeight="1" x14ac:dyDescent="0.25">
      <c r="A215" s="11">
        <v>212</v>
      </c>
      <c r="B215" s="12" t="str">
        <f t="shared" si="12"/>
        <v>000-000</v>
      </c>
      <c r="C215" s="12"/>
      <c r="D215" s="12"/>
      <c r="E215" s="12"/>
      <c r="F215" s="12"/>
      <c r="G215" s="16"/>
      <c r="H215" s="16"/>
      <c r="I215" s="15"/>
      <c r="J215" s="16"/>
      <c r="K215" s="16"/>
      <c r="L215" s="17"/>
      <c r="M215" s="18"/>
      <c r="N215" s="18"/>
      <c r="O215" s="20"/>
      <c r="P215" s="21"/>
      <c r="Q215" s="21"/>
      <c r="R215" s="22"/>
      <c r="S215" s="21"/>
      <c r="T215" s="21"/>
      <c r="U215" s="22"/>
      <c r="V215" s="23"/>
      <c r="W215" s="23"/>
      <c r="X215" s="24"/>
      <c r="Y215" s="25">
        <f t="shared" si="13"/>
        <v>0</v>
      </c>
      <c r="Z215" s="25">
        <f t="shared" si="14"/>
        <v>0</v>
      </c>
      <c r="AA215" s="26"/>
      <c r="AB215" s="26"/>
      <c r="AC215" s="26"/>
      <c r="AD215" s="26"/>
      <c r="AE215" s="27"/>
      <c r="AF215" s="26"/>
      <c r="AG215" s="26"/>
      <c r="AH215" s="26"/>
      <c r="AI215" s="26"/>
      <c r="AJ215" s="26"/>
      <c r="AK215" s="26"/>
    </row>
    <row r="216" spans="1:37" s="10" customFormat="1" ht="25" customHeight="1" x14ac:dyDescent="0.25">
      <c r="A216" s="11">
        <v>213</v>
      </c>
      <c r="B216" s="12" t="str">
        <f t="shared" si="12"/>
        <v>000-000</v>
      </c>
      <c r="C216" s="12"/>
      <c r="D216" s="12"/>
      <c r="E216" s="12"/>
      <c r="F216" s="12"/>
      <c r="G216" s="16"/>
      <c r="H216" s="16"/>
      <c r="I216" s="15"/>
      <c r="J216" s="16"/>
      <c r="K216" s="16"/>
      <c r="L216" s="17"/>
      <c r="M216" s="18"/>
      <c r="N216" s="18"/>
      <c r="O216" s="20"/>
      <c r="P216" s="21"/>
      <c r="Q216" s="21"/>
      <c r="R216" s="22"/>
      <c r="S216" s="21"/>
      <c r="T216" s="21"/>
      <c r="U216" s="22"/>
      <c r="V216" s="23"/>
      <c r="W216" s="23"/>
      <c r="X216" s="24"/>
      <c r="Y216" s="25">
        <f t="shared" si="13"/>
        <v>0</v>
      </c>
      <c r="Z216" s="25">
        <f t="shared" si="14"/>
        <v>0</v>
      </c>
      <c r="AA216" s="26"/>
      <c r="AB216" s="26"/>
      <c r="AC216" s="26"/>
      <c r="AD216" s="26"/>
      <c r="AE216" s="27"/>
      <c r="AF216" s="26"/>
      <c r="AG216" s="26"/>
      <c r="AH216" s="26"/>
      <c r="AI216" s="26"/>
      <c r="AJ216" s="26"/>
      <c r="AK216" s="26"/>
    </row>
    <row r="217" spans="1:37" s="10" customFormat="1" ht="25" customHeight="1" x14ac:dyDescent="0.25">
      <c r="A217" s="11">
        <v>214</v>
      </c>
      <c r="B217" s="12" t="str">
        <f t="shared" si="12"/>
        <v>000-000</v>
      </c>
      <c r="C217" s="12"/>
      <c r="D217" s="12"/>
      <c r="E217" s="12"/>
      <c r="F217" s="12"/>
      <c r="G217" s="16"/>
      <c r="H217" s="16"/>
      <c r="I217" s="15"/>
      <c r="J217" s="16"/>
      <c r="K217" s="16"/>
      <c r="L217" s="17"/>
      <c r="M217" s="18"/>
      <c r="N217" s="19"/>
      <c r="O217" s="20"/>
      <c r="P217" s="21"/>
      <c r="Q217" s="21"/>
      <c r="R217" s="22"/>
      <c r="S217" s="21"/>
      <c r="T217" s="21"/>
      <c r="U217" s="22"/>
      <c r="V217" s="23"/>
      <c r="W217" s="23"/>
      <c r="X217" s="24"/>
      <c r="Y217" s="25">
        <f t="shared" si="13"/>
        <v>0</v>
      </c>
      <c r="Z217" s="25">
        <f t="shared" si="14"/>
        <v>0</v>
      </c>
      <c r="AA217" s="26"/>
      <c r="AB217" s="26"/>
      <c r="AC217" s="26"/>
      <c r="AD217" s="26"/>
      <c r="AE217" s="27"/>
      <c r="AF217" s="26"/>
      <c r="AG217" s="26"/>
      <c r="AH217" s="26"/>
      <c r="AI217" s="26"/>
      <c r="AJ217" s="26"/>
      <c r="AK217" s="26"/>
    </row>
    <row r="218" spans="1:37" s="10" customFormat="1" ht="25" customHeight="1" x14ac:dyDescent="0.25">
      <c r="A218" s="11">
        <v>215</v>
      </c>
      <c r="B218" s="12" t="str">
        <f t="shared" si="12"/>
        <v>000-000</v>
      </c>
      <c r="C218" s="12"/>
      <c r="D218" s="12"/>
      <c r="E218" s="12"/>
      <c r="F218" s="12"/>
      <c r="G218" s="16"/>
      <c r="H218" s="16"/>
      <c r="I218" s="15"/>
      <c r="J218" s="16"/>
      <c r="K218" s="16"/>
      <c r="L218" s="17"/>
      <c r="M218" s="18"/>
      <c r="N218" s="19"/>
      <c r="O218" s="20"/>
      <c r="P218" s="21"/>
      <c r="Q218" s="21"/>
      <c r="R218" s="22"/>
      <c r="S218" s="21"/>
      <c r="T218" s="21"/>
      <c r="U218" s="22"/>
      <c r="V218" s="23"/>
      <c r="W218" s="23"/>
      <c r="X218" s="24"/>
      <c r="Y218" s="25">
        <f t="shared" si="13"/>
        <v>0</v>
      </c>
      <c r="Z218" s="25">
        <f t="shared" si="14"/>
        <v>0</v>
      </c>
      <c r="AA218" s="26"/>
      <c r="AB218" s="26"/>
      <c r="AC218" s="26"/>
      <c r="AD218" s="26"/>
      <c r="AE218" s="27"/>
      <c r="AF218" s="26"/>
      <c r="AG218" s="26"/>
      <c r="AH218" s="26"/>
      <c r="AI218" s="26"/>
      <c r="AJ218" s="26"/>
      <c r="AK218" s="26"/>
    </row>
    <row r="219" spans="1:37" s="10" customFormat="1" ht="25" customHeight="1" x14ac:dyDescent="0.25">
      <c r="A219" s="11">
        <v>216</v>
      </c>
      <c r="B219" s="12" t="str">
        <f t="shared" si="12"/>
        <v>000-000</v>
      </c>
      <c r="C219" s="12"/>
      <c r="D219" s="12"/>
      <c r="E219" s="12"/>
      <c r="F219" s="12"/>
      <c r="G219" s="16"/>
      <c r="H219" s="16"/>
      <c r="I219" s="15"/>
      <c r="J219" s="16"/>
      <c r="K219" s="16"/>
      <c r="L219" s="17"/>
      <c r="M219" s="18"/>
      <c r="N219" s="18"/>
      <c r="O219" s="20"/>
      <c r="P219" s="21"/>
      <c r="Q219" s="21"/>
      <c r="R219" s="22"/>
      <c r="S219" s="21"/>
      <c r="T219" s="21"/>
      <c r="U219" s="22"/>
      <c r="V219" s="23"/>
      <c r="W219" s="23"/>
      <c r="X219" s="24"/>
      <c r="Y219" s="25">
        <f t="shared" si="13"/>
        <v>0</v>
      </c>
      <c r="Z219" s="25">
        <f t="shared" si="14"/>
        <v>0</v>
      </c>
      <c r="AA219" s="26"/>
      <c r="AB219" s="26"/>
      <c r="AC219" s="26"/>
      <c r="AD219" s="26"/>
      <c r="AE219" s="27"/>
      <c r="AF219" s="26"/>
      <c r="AG219" s="26"/>
      <c r="AH219" s="26"/>
      <c r="AI219" s="26"/>
      <c r="AJ219" s="26"/>
      <c r="AK219" s="26"/>
    </row>
    <row r="220" spans="1:37" s="10" customFormat="1" ht="25" customHeight="1" x14ac:dyDescent="0.25">
      <c r="A220" s="11">
        <v>217</v>
      </c>
      <c r="B220" s="12" t="str">
        <f t="shared" si="12"/>
        <v>000-000</v>
      </c>
      <c r="C220" s="12"/>
      <c r="D220" s="12"/>
      <c r="E220" s="12"/>
      <c r="F220" s="12"/>
      <c r="G220" s="16"/>
      <c r="H220" s="16"/>
      <c r="I220" s="15"/>
      <c r="J220" s="16"/>
      <c r="K220" s="16"/>
      <c r="L220" s="17"/>
      <c r="M220" s="18"/>
      <c r="N220" s="18"/>
      <c r="O220" s="20"/>
      <c r="P220" s="21"/>
      <c r="Q220" s="21"/>
      <c r="R220" s="22"/>
      <c r="S220" s="21"/>
      <c r="T220" s="21"/>
      <c r="U220" s="22"/>
      <c r="V220" s="23"/>
      <c r="W220" s="23"/>
      <c r="X220" s="24"/>
      <c r="Y220" s="25">
        <f t="shared" si="13"/>
        <v>0</v>
      </c>
      <c r="Z220" s="25">
        <f t="shared" si="14"/>
        <v>0</v>
      </c>
      <c r="AA220" s="26"/>
      <c r="AB220" s="26"/>
      <c r="AC220" s="26"/>
      <c r="AD220" s="26"/>
      <c r="AE220" s="27"/>
      <c r="AF220" s="26"/>
      <c r="AG220" s="26"/>
      <c r="AH220" s="26"/>
      <c r="AI220" s="26"/>
      <c r="AJ220" s="26"/>
      <c r="AK220" s="26"/>
    </row>
    <row r="221" spans="1:37" s="10" customFormat="1" ht="25" customHeight="1" x14ac:dyDescent="0.25">
      <c r="A221" s="11">
        <v>218</v>
      </c>
      <c r="B221" s="12" t="str">
        <f t="shared" si="12"/>
        <v>000-000</v>
      </c>
      <c r="C221" s="12"/>
      <c r="D221" s="12"/>
      <c r="E221" s="12"/>
      <c r="F221" s="12"/>
      <c r="G221" s="16"/>
      <c r="H221" s="16"/>
      <c r="I221" s="15"/>
      <c r="J221" s="16"/>
      <c r="K221" s="16"/>
      <c r="L221" s="17"/>
      <c r="M221" s="18"/>
      <c r="N221" s="18"/>
      <c r="O221" s="20"/>
      <c r="P221" s="21"/>
      <c r="Q221" s="21"/>
      <c r="R221" s="22"/>
      <c r="S221" s="21"/>
      <c r="T221" s="21"/>
      <c r="U221" s="22"/>
      <c r="V221" s="23"/>
      <c r="W221" s="23"/>
      <c r="X221" s="24"/>
      <c r="Y221" s="25">
        <f t="shared" si="13"/>
        <v>0</v>
      </c>
      <c r="Z221" s="25">
        <f t="shared" si="14"/>
        <v>0</v>
      </c>
      <c r="AA221" s="26"/>
      <c r="AB221" s="26"/>
      <c r="AC221" s="26"/>
      <c r="AD221" s="26"/>
      <c r="AE221" s="27"/>
      <c r="AF221" s="26"/>
      <c r="AG221" s="26"/>
      <c r="AH221" s="26"/>
      <c r="AI221" s="26"/>
      <c r="AJ221" s="26"/>
      <c r="AK221" s="26"/>
    </row>
    <row r="222" spans="1:37" s="10" customFormat="1" ht="25" customHeight="1" x14ac:dyDescent="0.25">
      <c r="A222" s="11">
        <v>219</v>
      </c>
      <c r="B222" s="12" t="str">
        <f t="shared" si="12"/>
        <v>000-000</v>
      </c>
      <c r="C222" s="12"/>
      <c r="D222" s="12"/>
      <c r="E222" s="12"/>
      <c r="F222" s="12"/>
      <c r="G222" s="16"/>
      <c r="H222" s="16"/>
      <c r="I222" s="15"/>
      <c r="J222" s="16"/>
      <c r="K222" s="16"/>
      <c r="L222" s="17"/>
      <c r="M222" s="18"/>
      <c r="N222" s="18"/>
      <c r="O222" s="20"/>
      <c r="P222" s="21"/>
      <c r="Q222" s="21"/>
      <c r="R222" s="22"/>
      <c r="S222" s="21"/>
      <c r="T222" s="21"/>
      <c r="U222" s="22"/>
      <c r="V222" s="23"/>
      <c r="W222" s="23"/>
      <c r="X222" s="24"/>
      <c r="Y222" s="25">
        <f t="shared" si="13"/>
        <v>0</v>
      </c>
      <c r="Z222" s="25">
        <f t="shared" si="14"/>
        <v>0</v>
      </c>
      <c r="AA222" s="26"/>
      <c r="AB222" s="26"/>
      <c r="AC222" s="26"/>
      <c r="AD222" s="26"/>
      <c r="AE222" s="27"/>
      <c r="AF222" s="26"/>
      <c r="AG222" s="26"/>
      <c r="AH222" s="26"/>
      <c r="AI222" s="26"/>
      <c r="AJ222" s="26"/>
      <c r="AK222" s="26"/>
    </row>
    <row r="223" spans="1:37" s="10" customFormat="1" ht="25" customHeight="1" x14ac:dyDescent="0.25">
      <c r="A223" s="11">
        <v>220</v>
      </c>
      <c r="B223" s="12" t="str">
        <f t="shared" si="12"/>
        <v>000-000</v>
      </c>
      <c r="C223" s="12"/>
      <c r="D223" s="12"/>
      <c r="E223" s="12"/>
      <c r="F223" s="12"/>
      <c r="G223" s="16"/>
      <c r="H223" s="16"/>
      <c r="I223" s="15"/>
      <c r="J223" s="16"/>
      <c r="K223" s="16"/>
      <c r="L223" s="17"/>
      <c r="M223" s="18"/>
      <c r="N223" s="18"/>
      <c r="O223" s="20"/>
      <c r="P223" s="21"/>
      <c r="Q223" s="21"/>
      <c r="R223" s="22"/>
      <c r="S223" s="21"/>
      <c r="T223" s="21"/>
      <c r="U223" s="22"/>
      <c r="V223" s="23"/>
      <c r="W223" s="23"/>
      <c r="X223" s="24"/>
      <c r="Y223" s="25">
        <f t="shared" si="13"/>
        <v>0</v>
      </c>
      <c r="Z223" s="25">
        <f t="shared" si="14"/>
        <v>0</v>
      </c>
      <c r="AA223" s="26"/>
      <c r="AB223" s="26"/>
      <c r="AC223" s="26"/>
      <c r="AD223" s="26"/>
      <c r="AE223" s="27"/>
      <c r="AF223" s="26"/>
      <c r="AG223" s="26"/>
      <c r="AH223" s="26"/>
      <c r="AI223" s="26"/>
      <c r="AJ223" s="26"/>
      <c r="AK223" s="26"/>
    </row>
    <row r="224" spans="1:37" s="10" customFormat="1" ht="25" customHeight="1" x14ac:dyDescent="0.25">
      <c r="A224" s="11">
        <v>221</v>
      </c>
      <c r="B224" s="12" t="str">
        <f t="shared" si="12"/>
        <v>000-000</v>
      </c>
      <c r="C224" s="12"/>
      <c r="D224" s="12"/>
      <c r="E224" s="12"/>
      <c r="F224" s="12"/>
      <c r="G224" s="16"/>
      <c r="H224" s="16"/>
      <c r="I224" s="15"/>
      <c r="J224" s="16"/>
      <c r="K224" s="16"/>
      <c r="L224" s="17"/>
      <c r="M224" s="18"/>
      <c r="N224" s="18"/>
      <c r="O224" s="20"/>
      <c r="P224" s="21"/>
      <c r="Q224" s="21"/>
      <c r="R224" s="22"/>
      <c r="S224" s="21"/>
      <c r="T224" s="21"/>
      <c r="U224" s="22"/>
      <c r="V224" s="23"/>
      <c r="W224" s="23"/>
      <c r="X224" s="24"/>
      <c r="Y224" s="25">
        <f t="shared" si="13"/>
        <v>0</v>
      </c>
      <c r="Z224" s="25">
        <f t="shared" si="14"/>
        <v>0</v>
      </c>
      <c r="AA224" s="26"/>
      <c r="AB224" s="26"/>
      <c r="AC224" s="26"/>
      <c r="AD224" s="26"/>
      <c r="AE224" s="27"/>
      <c r="AF224" s="26"/>
      <c r="AG224" s="26"/>
      <c r="AH224" s="26"/>
      <c r="AI224" s="26"/>
      <c r="AJ224" s="26"/>
      <c r="AK224" s="26"/>
    </row>
    <row r="225" spans="1:37" s="10" customFormat="1" ht="25" customHeight="1" x14ac:dyDescent="0.25">
      <c r="A225" s="11">
        <v>222</v>
      </c>
      <c r="B225" s="12" t="str">
        <f t="shared" si="12"/>
        <v>000-000</v>
      </c>
      <c r="C225" s="12"/>
      <c r="D225" s="12"/>
      <c r="E225" s="12"/>
      <c r="F225" s="12"/>
      <c r="G225" s="16"/>
      <c r="H225" s="16"/>
      <c r="I225" s="15"/>
      <c r="J225" s="16"/>
      <c r="K225" s="16"/>
      <c r="L225" s="17"/>
      <c r="M225" s="18"/>
      <c r="N225" s="18"/>
      <c r="O225" s="20"/>
      <c r="P225" s="21"/>
      <c r="Q225" s="21"/>
      <c r="R225" s="22"/>
      <c r="S225" s="21"/>
      <c r="T225" s="21"/>
      <c r="U225" s="22"/>
      <c r="V225" s="23"/>
      <c r="W225" s="23"/>
      <c r="X225" s="24"/>
      <c r="Y225" s="25">
        <f t="shared" si="13"/>
        <v>0</v>
      </c>
      <c r="Z225" s="25">
        <f t="shared" si="14"/>
        <v>0</v>
      </c>
      <c r="AA225" s="26"/>
      <c r="AB225" s="26"/>
      <c r="AC225" s="26"/>
      <c r="AD225" s="26"/>
      <c r="AE225" s="27"/>
      <c r="AF225" s="26"/>
      <c r="AG225" s="26"/>
      <c r="AH225" s="26"/>
      <c r="AI225" s="26"/>
      <c r="AJ225" s="26"/>
      <c r="AK225" s="26"/>
    </row>
    <row r="226" spans="1:37" s="10" customFormat="1" ht="25" customHeight="1" x14ac:dyDescent="0.25">
      <c r="A226" s="11">
        <v>223</v>
      </c>
      <c r="B226" s="12" t="str">
        <f t="shared" si="12"/>
        <v>000-000</v>
      </c>
      <c r="C226" s="12"/>
      <c r="D226" s="12"/>
      <c r="E226" s="12"/>
      <c r="F226" s="12"/>
      <c r="G226" s="16"/>
      <c r="H226" s="16"/>
      <c r="I226" s="15"/>
      <c r="J226" s="16"/>
      <c r="K226" s="16"/>
      <c r="L226" s="17"/>
      <c r="M226" s="18"/>
      <c r="N226" s="18"/>
      <c r="O226" s="20"/>
      <c r="P226" s="21"/>
      <c r="Q226" s="21"/>
      <c r="R226" s="22"/>
      <c r="S226" s="21"/>
      <c r="T226" s="21"/>
      <c r="U226" s="22"/>
      <c r="V226" s="23"/>
      <c r="W226" s="23"/>
      <c r="X226" s="24"/>
      <c r="Y226" s="25">
        <f t="shared" si="13"/>
        <v>0</v>
      </c>
      <c r="Z226" s="25">
        <f t="shared" si="14"/>
        <v>0</v>
      </c>
      <c r="AA226" s="26"/>
      <c r="AB226" s="26"/>
      <c r="AC226" s="26"/>
      <c r="AD226" s="26"/>
      <c r="AE226" s="27"/>
      <c r="AF226" s="26"/>
      <c r="AG226" s="26"/>
      <c r="AH226" s="26"/>
      <c r="AI226" s="26"/>
      <c r="AJ226" s="26"/>
      <c r="AK226" s="26"/>
    </row>
    <row r="227" spans="1:37" s="10" customFormat="1" ht="25" customHeight="1" x14ac:dyDescent="0.25">
      <c r="A227" s="11">
        <v>224</v>
      </c>
      <c r="B227" s="12" t="str">
        <f t="shared" si="12"/>
        <v>000-000</v>
      </c>
      <c r="C227" s="12"/>
      <c r="D227" s="12"/>
      <c r="E227" s="12"/>
      <c r="F227" s="12"/>
      <c r="G227" s="16"/>
      <c r="H227" s="16"/>
      <c r="I227" s="15"/>
      <c r="J227" s="16"/>
      <c r="K227" s="16"/>
      <c r="L227" s="17"/>
      <c r="M227" s="18"/>
      <c r="N227" s="18"/>
      <c r="O227" s="20"/>
      <c r="P227" s="21"/>
      <c r="Q227" s="21"/>
      <c r="R227" s="22"/>
      <c r="S227" s="21"/>
      <c r="T227" s="21"/>
      <c r="U227" s="22"/>
      <c r="V227" s="23"/>
      <c r="W227" s="23"/>
      <c r="X227" s="24"/>
      <c r="Y227" s="25">
        <f t="shared" si="13"/>
        <v>0</v>
      </c>
      <c r="Z227" s="25">
        <f t="shared" si="14"/>
        <v>0</v>
      </c>
      <c r="AA227" s="26"/>
      <c r="AB227" s="26"/>
      <c r="AC227" s="26"/>
      <c r="AD227" s="26"/>
      <c r="AE227" s="27"/>
      <c r="AF227" s="26"/>
      <c r="AG227" s="26"/>
      <c r="AH227" s="26"/>
      <c r="AI227" s="26"/>
      <c r="AJ227" s="26"/>
      <c r="AK227" s="26"/>
    </row>
    <row r="228" spans="1:37" s="10" customFormat="1" ht="25" customHeight="1" x14ac:dyDescent="0.25">
      <c r="A228" s="11">
        <v>225</v>
      </c>
      <c r="B228" s="12" t="str">
        <f t="shared" si="12"/>
        <v>000-000</v>
      </c>
      <c r="C228" s="12"/>
      <c r="D228" s="12"/>
      <c r="E228" s="12"/>
      <c r="F228" s="12"/>
      <c r="G228" s="16"/>
      <c r="H228" s="16"/>
      <c r="I228" s="15"/>
      <c r="J228" s="16"/>
      <c r="K228" s="16"/>
      <c r="L228" s="17"/>
      <c r="M228" s="18"/>
      <c r="N228" s="19"/>
      <c r="O228" s="20"/>
      <c r="P228" s="21"/>
      <c r="Q228" s="21"/>
      <c r="R228" s="22"/>
      <c r="S228" s="21"/>
      <c r="T228" s="21"/>
      <c r="U228" s="22"/>
      <c r="V228" s="23"/>
      <c r="W228" s="23"/>
      <c r="X228" s="24"/>
      <c r="Y228" s="25">
        <f t="shared" si="13"/>
        <v>0</v>
      </c>
      <c r="Z228" s="25">
        <f t="shared" si="14"/>
        <v>0</v>
      </c>
      <c r="AA228" s="26"/>
      <c r="AB228" s="26"/>
      <c r="AC228" s="26"/>
      <c r="AD228" s="26"/>
      <c r="AE228" s="27"/>
      <c r="AF228" s="26"/>
      <c r="AG228" s="26"/>
      <c r="AH228" s="26"/>
      <c r="AI228" s="26"/>
      <c r="AJ228" s="26"/>
      <c r="AK228" s="26"/>
    </row>
    <row r="229" spans="1:37" s="10" customFormat="1" ht="25" customHeight="1" x14ac:dyDescent="0.25">
      <c r="A229" s="11">
        <v>226</v>
      </c>
      <c r="B229" s="12" t="str">
        <f t="shared" si="12"/>
        <v>000-000</v>
      </c>
      <c r="C229" s="12"/>
      <c r="D229" s="12"/>
      <c r="E229" s="12"/>
      <c r="F229" s="12"/>
      <c r="G229" s="16"/>
      <c r="H229" s="16"/>
      <c r="I229" s="15"/>
      <c r="J229" s="16"/>
      <c r="K229" s="16"/>
      <c r="L229" s="17"/>
      <c r="M229" s="18"/>
      <c r="N229" s="19"/>
      <c r="O229" s="20"/>
      <c r="P229" s="21"/>
      <c r="Q229" s="21"/>
      <c r="R229" s="22"/>
      <c r="S229" s="21"/>
      <c r="T229" s="21"/>
      <c r="U229" s="22"/>
      <c r="V229" s="23"/>
      <c r="W229" s="23"/>
      <c r="X229" s="24"/>
      <c r="Y229" s="25">
        <f t="shared" si="13"/>
        <v>0</v>
      </c>
      <c r="Z229" s="25">
        <f t="shared" si="14"/>
        <v>0</v>
      </c>
      <c r="AA229" s="26"/>
      <c r="AB229" s="26"/>
      <c r="AC229" s="26"/>
      <c r="AD229" s="26"/>
      <c r="AE229" s="27"/>
      <c r="AF229" s="26"/>
      <c r="AG229" s="26"/>
      <c r="AH229" s="26"/>
      <c r="AI229" s="26"/>
      <c r="AJ229" s="26"/>
      <c r="AK229" s="26"/>
    </row>
    <row r="230" spans="1:37" s="10" customFormat="1" ht="25" customHeight="1" x14ac:dyDescent="0.25">
      <c r="A230" s="11">
        <v>227</v>
      </c>
      <c r="B230" s="12" t="str">
        <f t="shared" si="12"/>
        <v>000-000</v>
      </c>
      <c r="C230" s="12"/>
      <c r="D230" s="12"/>
      <c r="E230" s="12"/>
      <c r="F230" s="12"/>
      <c r="G230" s="16"/>
      <c r="H230" s="16"/>
      <c r="I230" s="15"/>
      <c r="J230" s="16"/>
      <c r="K230" s="16"/>
      <c r="L230" s="17"/>
      <c r="M230" s="18"/>
      <c r="N230" s="18"/>
      <c r="O230" s="20"/>
      <c r="P230" s="21"/>
      <c r="Q230" s="21"/>
      <c r="R230" s="22"/>
      <c r="S230" s="21"/>
      <c r="T230" s="21"/>
      <c r="U230" s="22"/>
      <c r="V230" s="23"/>
      <c r="W230" s="23"/>
      <c r="X230" s="24"/>
      <c r="Y230" s="25">
        <f t="shared" si="13"/>
        <v>0</v>
      </c>
      <c r="Z230" s="25">
        <f t="shared" si="14"/>
        <v>0</v>
      </c>
      <c r="AA230" s="26"/>
      <c r="AB230" s="26"/>
      <c r="AC230" s="26"/>
      <c r="AD230" s="26"/>
      <c r="AE230" s="27"/>
      <c r="AF230" s="26"/>
      <c r="AG230" s="26"/>
      <c r="AH230" s="26"/>
      <c r="AI230" s="26"/>
      <c r="AJ230" s="26"/>
      <c r="AK230" s="26"/>
    </row>
    <row r="231" spans="1:37" s="10" customFormat="1" ht="25" customHeight="1" x14ac:dyDescent="0.25">
      <c r="A231" s="11">
        <v>228</v>
      </c>
      <c r="B231" s="12" t="str">
        <f t="shared" si="12"/>
        <v>000-000</v>
      </c>
      <c r="C231" s="12"/>
      <c r="D231" s="12"/>
      <c r="E231" s="12"/>
      <c r="F231" s="12"/>
      <c r="G231" s="16"/>
      <c r="H231" s="16"/>
      <c r="I231" s="15"/>
      <c r="J231" s="16"/>
      <c r="K231" s="16"/>
      <c r="L231" s="17"/>
      <c r="M231" s="18"/>
      <c r="N231" s="18"/>
      <c r="O231" s="20"/>
      <c r="P231" s="21"/>
      <c r="Q231" s="21"/>
      <c r="R231" s="22"/>
      <c r="S231" s="21"/>
      <c r="T231" s="21"/>
      <c r="U231" s="22"/>
      <c r="V231" s="23"/>
      <c r="W231" s="23"/>
      <c r="X231" s="24"/>
      <c r="Y231" s="25">
        <f t="shared" si="13"/>
        <v>0</v>
      </c>
      <c r="Z231" s="25">
        <f t="shared" si="14"/>
        <v>0</v>
      </c>
      <c r="AA231" s="26"/>
      <c r="AB231" s="26"/>
      <c r="AC231" s="26"/>
      <c r="AD231" s="26"/>
      <c r="AE231" s="27"/>
      <c r="AF231" s="26"/>
      <c r="AG231" s="26"/>
      <c r="AH231" s="26"/>
      <c r="AI231" s="26"/>
      <c r="AJ231" s="26"/>
      <c r="AK231" s="26"/>
    </row>
    <row r="232" spans="1:37" s="10" customFormat="1" ht="25" customHeight="1" x14ac:dyDescent="0.25">
      <c r="A232" s="11">
        <v>229</v>
      </c>
      <c r="B232" s="12" t="str">
        <f t="shared" si="12"/>
        <v>000-000</v>
      </c>
      <c r="C232" s="12"/>
      <c r="D232" s="12"/>
      <c r="E232" s="12"/>
      <c r="F232" s="12"/>
      <c r="G232" s="16"/>
      <c r="H232" s="16"/>
      <c r="I232" s="15"/>
      <c r="J232" s="16"/>
      <c r="K232" s="16"/>
      <c r="L232" s="17"/>
      <c r="M232" s="18"/>
      <c r="N232" s="18"/>
      <c r="O232" s="20"/>
      <c r="P232" s="21"/>
      <c r="Q232" s="21"/>
      <c r="R232" s="22"/>
      <c r="S232" s="21"/>
      <c r="T232" s="21"/>
      <c r="U232" s="22"/>
      <c r="V232" s="23"/>
      <c r="W232" s="23"/>
      <c r="X232" s="24"/>
      <c r="Y232" s="25">
        <f t="shared" si="13"/>
        <v>0</v>
      </c>
      <c r="Z232" s="25">
        <f t="shared" si="14"/>
        <v>0</v>
      </c>
      <c r="AA232" s="26"/>
      <c r="AB232" s="26"/>
      <c r="AC232" s="26"/>
      <c r="AD232" s="26"/>
      <c r="AE232" s="27"/>
      <c r="AF232" s="26"/>
      <c r="AG232" s="26"/>
      <c r="AH232" s="26"/>
      <c r="AI232" s="26"/>
      <c r="AJ232" s="26"/>
      <c r="AK232" s="26"/>
    </row>
    <row r="233" spans="1:37" s="10" customFormat="1" ht="25" customHeight="1" x14ac:dyDescent="0.25">
      <c r="A233" s="11">
        <v>230</v>
      </c>
      <c r="B233" s="12" t="str">
        <f t="shared" si="12"/>
        <v>000-000</v>
      </c>
      <c r="C233" s="12"/>
      <c r="D233" s="12"/>
      <c r="E233" s="12"/>
      <c r="F233" s="12"/>
      <c r="G233" s="16"/>
      <c r="H233" s="16"/>
      <c r="I233" s="15"/>
      <c r="J233" s="16"/>
      <c r="K233" s="16"/>
      <c r="L233" s="17"/>
      <c r="M233" s="18"/>
      <c r="N233" s="18"/>
      <c r="O233" s="20"/>
      <c r="P233" s="21"/>
      <c r="Q233" s="21"/>
      <c r="R233" s="22"/>
      <c r="S233" s="21"/>
      <c r="T233" s="21"/>
      <c r="U233" s="22"/>
      <c r="V233" s="23"/>
      <c r="W233" s="23"/>
      <c r="X233" s="24"/>
      <c r="Y233" s="25">
        <f t="shared" si="13"/>
        <v>0</v>
      </c>
      <c r="Z233" s="25">
        <f t="shared" si="14"/>
        <v>0</v>
      </c>
      <c r="AA233" s="26"/>
      <c r="AB233" s="26"/>
      <c r="AC233" s="26"/>
      <c r="AD233" s="26"/>
      <c r="AE233" s="27"/>
      <c r="AF233" s="26"/>
      <c r="AG233" s="26"/>
      <c r="AH233" s="26"/>
      <c r="AI233" s="26"/>
      <c r="AJ233" s="26"/>
      <c r="AK233" s="26"/>
    </row>
    <row r="234" spans="1:37" s="10" customFormat="1" ht="25" customHeight="1" x14ac:dyDescent="0.25">
      <c r="A234" s="11">
        <v>231</v>
      </c>
      <c r="B234" s="12" t="str">
        <f t="shared" si="12"/>
        <v>000-000</v>
      </c>
      <c r="C234" s="12"/>
      <c r="D234" s="12"/>
      <c r="E234" s="12"/>
      <c r="F234" s="12"/>
      <c r="G234" s="16"/>
      <c r="H234" s="16"/>
      <c r="I234" s="15"/>
      <c r="J234" s="16"/>
      <c r="K234" s="16"/>
      <c r="L234" s="17"/>
      <c r="M234" s="18"/>
      <c r="N234" s="18"/>
      <c r="O234" s="20"/>
      <c r="P234" s="21"/>
      <c r="Q234" s="21"/>
      <c r="R234" s="22"/>
      <c r="S234" s="21"/>
      <c r="T234" s="21"/>
      <c r="U234" s="22"/>
      <c r="V234" s="23"/>
      <c r="W234" s="23"/>
      <c r="X234" s="24"/>
      <c r="Y234" s="25">
        <f t="shared" si="13"/>
        <v>0</v>
      </c>
      <c r="Z234" s="25">
        <f t="shared" si="14"/>
        <v>0</v>
      </c>
      <c r="AA234" s="26"/>
      <c r="AB234" s="26"/>
      <c r="AC234" s="26"/>
      <c r="AD234" s="26"/>
      <c r="AE234" s="27"/>
      <c r="AF234" s="26"/>
      <c r="AG234" s="26"/>
      <c r="AH234" s="26"/>
      <c r="AI234" s="26"/>
      <c r="AJ234" s="26"/>
      <c r="AK234" s="26"/>
    </row>
    <row r="235" spans="1:37" s="10" customFormat="1" ht="25" customHeight="1" x14ac:dyDescent="0.25">
      <c r="A235" s="11">
        <v>232</v>
      </c>
      <c r="B235" s="12" t="str">
        <f t="shared" si="12"/>
        <v>000-000</v>
      </c>
      <c r="C235" s="12"/>
      <c r="D235" s="12"/>
      <c r="E235" s="12"/>
      <c r="F235" s="12"/>
      <c r="G235" s="16"/>
      <c r="H235" s="16"/>
      <c r="I235" s="15"/>
      <c r="J235" s="16"/>
      <c r="K235" s="16"/>
      <c r="L235" s="17"/>
      <c r="M235" s="18"/>
      <c r="N235" s="18"/>
      <c r="O235" s="20"/>
      <c r="P235" s="21"/>
      <c r="Q235" s="21"/>
      <c r="R235" s="22"/>
      <c r="S235" s="21"/>
      <c r="T235" s="21"/>
      <c r="U235" s="22"/>
      <c r="V235" s="23"/>
      <c r="W235" s="23"/>
      <c r="X235" s="24"/>
      <c r="Y235" s="25">
        <f t="shared" si="13"/>
        <v>0</v>
      </c>
      <c r="Z235" s="25">
        <f t="shared" si="14"/>
        <v>0</v>
      </c>
      <c r="AA235" s="26"/>
      <c r="AB235" s="26"/>
      <c r="AC235" s="26"/>
      <c r="AD235" s="26"/>
      <c r="AE235" s="27"/>
      <c r="AF235" s="26"/>
      <c r="AG235" s="26"/>
      <c r="AH235" s="26"/>
      <c r="AI235" s="26"/>
      <c r="AJ235" s="26"/>
      <c r="AK235" s="26"/>
    </row>
    <row r="236" spans="1:37" s="10" customFormat="1" ht="25" customHeight="1" x14ac:dyDescent="0.25">
      <c r="A236" s="11">
        <v>233</v>
      </c>
      <c r="B236" s="12" t="str">
        <f t="shared" si="12"/>
        <v>000-000</v>
      </c>
      <c r="C236" s="12"/>
      <c r="D236" s="12"/>
      <c r="E236" s="12"/>
      <c r="F236" s="12"/>
      <c r="G236" s="16"/>
      <c r="H236" s="16"/>
      <c r="I236" s="15"/>
      <c r="J236" s="16"/>
      <c r="K236" s="16"/>
      <c r="L236" s="17"/>
      <c r="M236" s="18"/>
      <c r="N236" s="18"/>
      <c r="O236" s="20"/>
      <c r="P236" s="21"/>
      <c r="Q236" s="21"/>
      <c r="R236" s="22"/>
      <c r="S236" s="21"/>
      <c r="T236" s="21"/>
      <c r="U236" s="22"/>
      <c r="V236" s="23"/>
      <c r="W236" s="23"/>
      <c r="X236" s="24"/>
      <c r="Y236" s="25">
        <f t="shared" si="13"/>
        <v>0</v>
      </c>
      <c r="Z236" s="25">
        <f t="shared" si="14"/>
        <v>0</v>
      </c>
      <c r="AA236" s="26"/>
      <c r="AB236" s="26"/>
      <c r="AC236" s="26"/>
      <c r="AD236" s="26"/>
      <c r="AE236" s="27"/>
      <c r="AF236" s="26"/>
      <c r="AG236" s="26"/>
      <c r="AH236" s="26"/>
      <c r="AI236" s="26"/>
      <c r="AJ236" s="26"/>
      <c r="AK236" s="26"/>
    </row>
    <row r="237" spans="1:37" s="10" customFormat="1" ht="25" customHeight="1" x14ac:dyDescent="0.25">
      <c r="A237" s="11">
        <v>234</v>
      </c>
      <c r="B237" s="12" t="str">
        <f t="shared" si="12"/>
        <v>000-000</v>
      </c>
      <c r="C237" s="12"/>
      <c r="D237" s="12"/>
      <c r="E237" s="12"/>
      <c r="F237" s="12"/>
      <c r="G237" s="16"/>
      <c r="H237" s="16"/>
      <c r="I237" s="15"/>
      <c r="J237" s="16"/>
      <c r="K237" s="16"/>
      <c r="L237" s="17"/>
      <c r="M237" s="18"/>
      <c r="N237" s="18"/>
      <c r="O237" s="20"/>
      <c r="P237" s="21"/>
      <c r="Q237" s="21"/>
      <c r="R237" s="22"/>
      <c r="S237" s="21"/>
      <c r="T237" s="21"/>
      <c r="U237" s="22"/>
      <c r="V237" s="23"/>
      <c r="W237" s="23"/>
      <c r="X237" s="24"/>
      <c r="Y237" s="25">
        <f t="shared" si="13"/>
        <v>0</v>
      </c>
      <c r="Z237" s="25">
        <f t="shared" si="14"/>
        <v>0</v>
      </c>
      <c r="AA237" s="26"/>
      <c r="AB237" s="26"/>
      <c r="AC237" s="26"/>
      <c r="AD237" s="26"/>
      <c r="AE237" s="27"/>
      <c r="AF237" s="26"/>
      <c r="AG237" s="26"/>
      <c r="AH237" s="26"/>
      <c r="AI237" s="26"/>
      <c r="AJ237" s="26"/>
      <c r="AK237" s="26"/>
    </row>
    <row r="238" spans="1:37" s="10" customFormat="1" ht="25" customHeight="1" x14ac:dyDescent="0.25">
      <c r="A238" s="11">
        <v>235</v>
      </c>
      <c r="B238" s="12" t="str">
        <f t="shared" ref="B238:B301" si="15">TEXT(C238,"000")&amp;"-"&amp;TEXT(E238,"000")</f>
        <v>000-000</v>
      </c>
      <c r="C238" s="12"/>
      <c r="D238" s="12"/>
      <c r="E238" s="12"/>
      <c r="F238" s="12"/>
      <c r="G238" s="16"/>
      <c r="H238" s="16"/>
      <c r="I238" s="15"/>
      <c r="J238" s="16"/>
      <c r="K238" s="16"/>
      <c r="L238" s="17"/>
      <c r="M238" s="18"/>
      <c r="N238" s="18"/>
      <c r="O238" s="20"/>
      <c r="P238" s="21"/>
      <c r="Q238" s="21"/>
      <c r="R238" s="22"/>
      <c r="S238" s="21"/>
      <c r="T238" s="21"/>
      <c r="U238" s="22"/>
      <c r="V238" s="23"/>
      <c r="W238" s="23"/>
      <c r="X238" s="24"/>
      <c r="Y238" s="25">
        <f t="shared" si="13"/>
        <v>0</v>
      </c>
      <c r="Z238" s="25">
        <f t="shared" si="14"/>
        <v>0</v>
      </c>
      <c r="AA238" s="26"/>
      <c r="AB238" s="26"/>
      <c r="AC238" s="26"/>
      <c r="AD238" s="26"/>
      <c r="AE238" s="27"/>
      <c r="AF238" s="26"/>
      <c r="AG238" s="26"/>
      <c r="AH238" s="26"/>
      <c r="AI238" s="26"/>
      <c r="AJ238" s="26"/>
      <c r="AK238" s="26"/>
    </row>
    <row r="239" spans="1:37" s="10" customFormat="1" ht="25" customHeight="1" x14ac:dyDescent="0.25">
      <c r="A239" s="11">
        <v>236</v>
      </c>
      <c r="B239" s="12" t="str">
        <f t="shared" si="15"/>
        <v>000-000</v>
      </c>
      <c r="C239" s="12"/>
      <c r="D239" s="12"/>
      <c r="E239" s="12"/>
      <c r="F239" s="12"/>
      <c r="G239" s="16"/>
      <c r="H239" s="16"/>
      <c r="I239" s="15"/>
      <c r="J239" s="16"/>
      <c r="K239" s="16"/>
      <c r="L239" s="17"/>
      <c r="M239" s="18"/>
      <c r="N239" s="19"/>
      <c r="O239" s="20"/>
      <c r="P239" s="21"/>
      <c r="Q239" s="21"/>
      <c r="R239" s="22"/>
      <c r="S239" s="21"/>
      <c r="T239" s="21"/>
      <c r="U239" s="22"/>
      <c r="V239" s="23"/>
      <c r="W239" s="23"/>
      <c r="X239" s="24"/>
      <c r="Y239" s="25">
        <f t="shared" si="13"/>
        <v>0</v>
      </c>
      <c r="Z239" s="25">
        <f t="shared" si="14"/>
        <v>0</v>
      </c>
      <c r="AA239" s="26"/>
      <c r="AB239" s="26"/>
      <c r="AC239" s="26"/>
      <c r="AD239" s="26"/>
      <c r="AE239" s="27"/>
      <c r="AF239" s="26"/>
      <c r="AG239" s="26"/>
      <c r="AH239" s="26"/>
      <c r="AI239" s="26"/>
      <c r="AJ239" s="26"/>
      <c r="AK239" s="26"/>
    </row>
    <row r="240" spans="1:37" s="10" customFormat="1" ht="25" customHeight="1" x14ac:dyDescent="0.25">
      <c r="A240" s="11">
        <v>237</v>
      </c>
      <c r="B240" s="12" t="str">
        <f t="shared" si="15"/>
        <v>000-000</v>
      </c>
      <c r="C240" s="12"/>
      <c r="D240" s="12"/>
      <c r="E240" s="12"/>
      <c r="F240" s="12"/>
      <c r="G240" s="16"/>
      <c r="H240" s="16"/>
      <c r="I240" s="15"/>
      <c r="J240" s="16"/>
      <c r="K240" s="16"/>
      <c r="L240" s="17"/>
      <c r="M240" s="18"/>
      <c r="N240" s="19"/>
      <c r="O240" s="20"/>
      <c r="P240" s="21"/>
      <c r="Q240" s="21"/>
      <c r="R240" s="22"/>
      <c r="S240" s="21"/>
      <c r="T240" s="21"/>
      <c r="U240" s="22"/>
      <c r="V240" s="23"/>
      <c r="W240" s="23"/>
      <c r="X240" s="24"/>
      <c r="Y240" s="25">
        <f t="shared" si="13"/>
        <v>0</v>
      </c>
      <c r="Z240" s="25">
        <f t="shared" si="14"/>
        <v>0</v>
      </c>
      <c r="AA240" s="26"/>
      <c r="AB240" s="26"/>
      <c r="AC240" s="26"/>
      <c r="AD240" s="26"/>
      <c r="AE240" s="27"/>
      <c r="AF240" s="26"/>
      <c r="AG240" s="26"/>
      <c r="AH240" s="26"/>
      <c r="AI240" s="26"/>
      <c r="AJ240" s="26"/>
      <c r="AK240" s="26"/>
    </row>
    <row r="241" spans="1:37" s="10" customFormat="1" ht="25" customHeight="1" x14ac:dyDescent="0.25">
      <c r="A241" s="11">
        <v>238</v>
      </c>
      <c r="B241" s="12" t="str">
        <f t="shared" si="15"/>
        <v>000-000</v>
      </c>
      <c r="C241" s="12"/>
      <c r="D241" s="12"/>
      <c r="E241" s="12"/>
      <c r="F241" s="12"/>
      <c r="G241" s="16"/>
      <c r="H241" s="16"/>
      <c r="I241" s="15"/>
      <c r="J241" s="16"/>
      <c r="K241" s="16"/>
      <c r="L241" s="17"/>
      <c r="M241" s="18"/>
      <c r="N241" s="18"/>
      <c r="O241" s="20"/>
      <c r="P241" s="21"/>
      <c r="Q241" s="21"/>
      <c r="R241" s="22"/>
      <c r="S241" s="21"/>
      <c r="T241" s="21"/>
      <c r="U241" s="22"/>
      <c r="V241" s="23"/>
      <c r="W241" s="23"/>
      <c r="X241" s="24"/>
      <c r="Y241" s="25">
        <f t="shared" si="13"/>
        <v>0</v>
      </c>
      <c r="Z241" s="25">
        <f t="shared" si="14"/>
        <v>0</v>
      </c>
      <c r="AA241" s="26"/>
      <c r="AB241" s="26"/>
      <c r="AC241" s="26"/>
      <c r="AD241" s="26"/>
      <c r="AE241" s="27"/>
      <c r="AF241" s="26"/>
      <c r="AG241" s="26"/>
      <c r="AH241" s="26"/>
      <c r="AI241" s="26"/>
      <c r="AJ241" s="26"/>
      <c r="AK241" s="26"/>
    </row>
    <row r="242" spans="1:37" s="10" customFormat="1" ht="25" customHeight="1" x14ac:dyDescent="0.25">
      <c r="A242" s="11">
        <v>239</v>
      </c>
      <c r="B242" s="12" t="str">
        <f t="shared" si="15"/>
        <v>000-000</v>
      </c>
      <c r="C242" s="12"/>
      <c r="D242" s="12"/>
      <c r="E242" s="12"/>
      <c r="F242" s="12"/>
      <c r="G242" s="16"/>
      <c r="H242" s="16"/>
      <c r="I242" s="15"/>
      <c r="J242" s="16"/>
      <c r="K242" s="16"/>
      <c r="L242" s="17"/>
      <c r="M242" s="18"/>
      <c r="N242" s="18"/>
      <c r="O242" s="20"/>
      <c r="P242" s="21"/>
      <c r="Q242" s="21"/>
      <c r="R242" s="22"/>
      <c r="S242" s="21"/>
      <c r="T242" s="21"/>
      <c r="U242" s="22"/>
      <c r="V242" s="23"/>
      <c r="W242" s="23"/>
      <c r="X242" s="24"/>
      <c r="Y242" s="25">
        <f t="shared" si="13"/>
        <v>0</v>
      </c>
      <c r="Z242" s="25">
        <f t="shared" si="14"/>
        <v>0</v>
      </c>
      <c r="AA242" s="26"/>
      <c r="AB242" s="26"/>
      <c r="AC242" s="26"/>
      <c r="AD242" s="26"/>
      <c r="AE242" s="27"/>
      <c r="AF242" s="26"/>
      <c r="AG242" s="26"/>
      <c r="AH242" s="26"/>
      <c r="AI242" s="26"/>
      <c r="AJ242" s="26"/>
      <c r="AK242" s="26"/>
    </row>
    <row r="243" spans="1:37" s="10" customFormat="1" ht="25" customHeight="1" x14ac:dyDescent="0.25">
      <c r="A243" s="11">
        <v>240</v>
      </c>
      <c r="B243" s="12" t="str">
        <f t="shared" si="15"/>
        <v>000-000</v>
      </c>
      <c r="C243" s="12"/>
      <c r="D243" s="12"/>
      <c r="E243" s="12"/>
      <c r="F243" s="12"/>
      <c r="G243" s="16"/>
      <c r="H243" s="16"/>
      <c r="I243" s="15"/>
      <c r="J243" s="16"/>
      <c r="K243" s="16"/>
      <c r="L243" s="17"/>
      <c r="M243" s="18"/>
      <c r="N243" s="18"/>
      <c r="O243" s="20"/>
      <c r="P243" s="21"/>
      <c r="Q243" s="21"/>
      <c r="R243" s="22"/>
      <c r="S243" s="21"/>
      <c r="T243" s="21"/>
      <c r="U243" s="22"/>
      <c r="V243" s="23"/>
      <c r="W243" s="23"/>
      <c r="X243" s="24"/>
      <c r="Y243" s="25">
        <f t="shared" si="13"/>
        <v>0</v>
      </c>
      <c r="Z243" s="25">
        <f t="shared" si="14"/>
        <v>0</v>
      </c>
      <c r="AA243" s="26"/>
      <c r="AB243" s="26"/>
      <c r="AC243" s="26"/>
      <c r="AD243" s="26"/>
      <c r="AE243" s="27"/>
      <c r="AF243" s="26"/>
      <c r="AG243" s="26"/>
      <c r="AH243" s="26"/>
      <c r="AI243" s="26"/>
      <c r="AJ243" s="26"/>
      <c r="AK243" s="26"/>
    </row>
    <row r="244" spans="1:37" s="10" customFormat="1" ht="25" customHeight="1" x14ac:dyDescent="0.25">
      <c r="A244" s="11">
        <v>241</v>
      </c>
      <c r="B244" s="12" t="str">
        <f t="shared" si="15"/>
        <v>000-000</v>
      </c>
      <c r="C244" s="12"/>
      <c r="D244" s="12"/>
      <c r="E244" s="12"/>
      <c r="F244" s="12"/>
      <c r="G244" s="16"/>
      <c r="H244" s="16"/>
      <c r="I244" s="15"/>
      <c r="J244" s="16"/>
      <c r="K244" s="16"/>
      <c r="L244" s="17"/>
      <c r="M244" s="18"/>
      <c r="N244" s="18"/>
      <c r="O244" s="20"/>
      <c r="P244" s="21"/>
      <c r="Q244" s="21"/>
      <c r="R244" s="22"/>
      <c r="S244" s="21"/>
      <c r="T244" s="21"/>
      <c r="U244" s="22"/>
      <c r="V244" s="23"/>
      <c r="W244" s="23"/>
      <c r="X244" s="24"/>
      <c r="Y244" s="25">
        <f t="shared" si="13"/>
        <v>0</v>
      </c>
      <c r="Z244" s="25">
        <f t="shared" si="14"/>
        <v>0</v>
      </c>
      <c r="AA244" s="26"/>
      <c r="AB244" s="26"/>
      <c r="AC244" s="26"/>
      <c r="AD244" s="26"/>
      <c r="AE244" s="27"/>
      <c r="AF244" s="26"/>
      <c r="AG244" s="26"/>
      <c r="AH244" s="26"/>
      <c r="AI244" s="26"/>
      <c r="AJ244" s="26"/>
      <c r="AK244" s="26"/>
    </row>
    <row r="245" spans="1:37" s="10" customFormat="1" ht="25" customHeight="1" x14ac:dyDescent="0.25">
      <c r="A245" s="11">
        <v>242</v>
      </c>
      <c r="B245" s="12" t="str">
        <f t="shared" si="15"/>
        <v>000-000</v>
      </c>
      <c r="C245" s="12"/>
      <c r="D245" s="12"/>
      <c r="E245" s="12"/>
      <c r="F245" s="12"/>
      <c r="G245" s="16"/>
      <c r="H245" s="16"/>
      <c r="I245" s="15"/>
      <c r="J245" s="16"/>
      <c r="K245" s="16"/>
      <c r="L245" s="17"/>
      <c r="M245" s="18"/>
      <c r="N245" s="18"/>
      <c r="O245" s="20"/>
      <c r="P245" s="21"/>
      <c r="Q245" s="21"/>
      <c r="R245" s="22"/>
      <c r="S245" s="21"/>
      <c r="T245" s="21"/>
      <c r="U245" s="22"/>
      <c r="V245" s="23"/>
      <c r="W245" s="23"/>
      <c r="X245" s="24"/>
      <c r="Y245" s="25">
        <f t="shared" si="13"/>
        <v>0</v>
      </c>
      <c r="Z245" s="25">
        <f t="shared" si="14"/>
        <v>0</v>
      </c>
      <c r="AA245" s="26"/>
      <c r="AB245" s="26"/>
      <c r="AC245" s="26"/>
      <c r="AD245" s="26"/>
      <c r="AE245" s="27"/>
      <c r="AF245" s="26"/>
      <c r="AG245" s="26"/>
      <c r="AH245" s="26"/>
      <c r="AI245" s="26"/>
      <c r="AJ245" s="26"/>
      <c r="AK245" s="26"/>
    </row>
    <row r="246" spans="1:37" s="10" customFormat="1" ht="25" customHeight="1" x14ac:dyDescent="0.25">
      <c r="A246" s="11">
        <v>243</v>
      </c>
      <c r="B246" s="12" t="str">
        <f t="shared" si="15"/>
        <v>000-000</v>
      </c>
      <c r="C246" s="12"/>
      <c r="D246" s="12"/>
      <c r="E246" s="12"/>
      <c r="F246" s="12"/>
      <c r="G246" s="16"/>
      <c r="H246" s="16"/>
      <c r="I246" s="15"/>
      <c r="J246" s="16"/>
      <c r="K246" s="16"/>
      <c r="L246" s="17"/>
      <c r="M246" s="18"/>
      <c r="N246" s="18"/>
      <c r="O246" s="20"/>
      <c r="P246" s="21"/>
      <c r="Q246" s="21"/>
      <c r="R246" s="22"/>
      <c r="S246" s="21"/>
      <c r="T246" s="21"/>
      <c r="U246" s="22"/>
      <c r="V246" s="23"/>
      <c r="W246" s="23"/>
      <c r="X246" s="24"/>
      <c r="Y246" s="25">
        <f t="shared" si="13"/>
        <v>0</v>
      </c>
      <c r="Z246" s="25">
        <f t="shared" si="14"/>
        <v>0</v>
      </c>
      <c r="AA246" s="26"/>
      <c r="AB246" s="26"/>
      <c r="AC246" s="26"/>
      <c r="AD246" s="26"/>
      <c r="AE246" s="27"/>
      <c r="AF246" s="26"/>
      <c r="AG246" s="26"/>
      <c r="AH246" s="26"/>
      <c r="AI246" s="26"/>
      <c r="AJ246" s="26"/>
      <c r="AK246" s="26"/>
    </row>
    <row r="247" spans="1:37" s="10" customFormat="1" ht="25" customHeight="1" x14ac:dyDescent="0.25">
      <c r="A247" s="11">
        <v>244</v>
      </c>
      <c r="B247" s="12" t="str">
        <f t="shared" si="15"/>
        <v>000-000</v>
      </c>
      <c r="C247" s="12"/>
      <c r="D247" s="12"/>
      <c r="E247" s="12"/>
      <c r="F247" s="12"/>
      <c r="G247" s="16"/>
      <c r="H247" s="16"/>
      <c r="I247" s="15"/>
      <c r="J247" s="16"/>
      <c r="K247" s="16"/>
      <c r="L247" s="17"/>
      <c r="M247" s="18"/>
      <c r="N247" s="18"/>
      <c r="O247" s="20"/>
      <c r="P247" s="21"/>
      <c r="Q247" s="21"/>
      <c r="R247" s="22"/>
      <c r="S247" s="21"/>
      <c r="T247" s="21"/>
      <c r="U247" s="22"/>
      <c r="V247" s="23"/>
      <c r="W247" s="23"/>
      <c r="X247" s="24"/>
      <c r="Y247" s="25">
        <f t="shared" si="13"/>
        <v>0</v>
      </c>
      <c r="Z247" s="25">
        <f t="shared" si="14"/>
        <v>0</v>
      </c>
      <c r="AA247" s="26"/>
      <c r="AB247" s="26"/>
      <c r="AC247" s="26"/>
      <c r="AD247" s="26"/>
      <c r="AE247" s="27"/>
      <c r="AF247" s="26"/>
      <c r="AG247" s="26"/>
      <c r="AH247" s="26"/>
      <c r="AI247" s="26"/>
      <c r="AJ247" s="26"/>
      <c r="AK247" s="26"/>
    </row>
    <row r="248" spans="1:37" s="10" customFormat="1" ht="25" customHeight="1" x14ac:dyDescent="0.25">
      <c r="A248" s="11">
        <v>245</v>
      </c>
      <c r="B248" s="12" t="str">
        <f t="shared" si="15"/>
        <v>000-000</v>
      </c>
      <c r="C248" s="12"/>
      <c r="D248" s="12"/>
      <c r="E248" s="12"/>
      <c r="F248" s="12"/>
      <c r="G248" s="16"/>
      <c r="H248" s="16"/>
      <c r="I248" s="15"/>
      <c r="J248" s="16"/>
      <c r="K248" s="16"/>
      <c r="L248" s="17"/>
      <c r="M248" s="18"/>
      <c r="N248" s="18"/>
      <c r="O248" s="20"/>
      <c r="P248" s="21"/>
      <c r="Q248" s="21"/>
      <c r="R248" s="22"/>
      <c r="S248" s="21"/>
      <c r="T248" s="21"/>
      <c r="U248" s="22"/>
      <c r="V248" s="23"/>
      <c r="W248" s="23"/>
      <c r="X248" s="24"/>
      <c r="Y248" s="25">
        <f t="shared" si="13"/>
        <v>0</v>
      </c>
      <c r="Z248" s="25">
        <f t="shared" si="14"/>
        <v>0</v>
      </c>
      <c r="AA248" s="26"/>
      <c r="AB248" s="26"/>
      <c r="AC248" s="26"/>
      <c r="AD248" s="26"/>
      <c r="AE248" s="27"/>
      <c r="AF248" s="26"/>
      <c r="AG248" s="26"/>
      <c r="AH248" s="26"/>
      <c r="AI248" s="26"/>
      <c r="AJ248" s="26"/>
      <c r="AK248" s="26"/>
    </row>
    <row r="249" spans="1:37" s="10" customFormat="1" ht="25" customHeight="1" x14ac:dyDescent="0.25">
      <c r="A249" s="11">
        <v>246</v>
      </c>
      <c r="B249" s="12" t="str">
        <f t="shared" si="15"/>
        <v>000-000</v>
      </c>
      <c r="C249" s="12"/>
      <c r="D249" s="12"/>
      <c r="E249" s="12"/>
      <c r="F249" s="12"/>
      <c r="G249" s="16"/>
      <c r="H249" s="16"/>
      <c r="I249" s="15"/>
      <c r="J249" s="16"/>
      <c r="K249" s="16"/>
      <c r="L249" s="17"/>
      <c r="M249" s="18"/>
      <c r="N249" s="18"/>
      <c r="O249" s="20"/>
      <c r="P249" s="21"/>
      <c r="Q249" s="21"/>
      <c r="R249" s="22"/>
      <c r="S249" s="21"/>
      <c r="T249" s="21"/>
      <c r="U249" s="22"/>
      <c r="V249" s="23"/>
      <c r="W249" s="23"/>
      <c r="X249" s="24"/>
      <c r="Y249" s="25">
        <f t="shared" si="13"/>
        <v>0</v>
      </c>
      <c r="Z249" s="25">
        <f t="shared" si="14"/>
        <v>0</v>
      </c>
      <c r="AA249" s="26"/>
      <c r="AB249" s="26"/>
      <c r="AC249" s="26"/>
      <c r="AD249" s="26"/>
      <c r="AE249" s="27"/>
      <c r="AF249" s="26"/>
      <c r="AG249" s="26"/>
      <c r="AH249" s="26"/>
      <c r="AI249" s="26"/>
      <c r="AJ249" s="26"/>
      <c r="AK249" s="26"/>
    </row>
    <row r="250" spans="1:37" s="10" customFormat="1" ht="25" customHeight="1" x14ac:dyDescent="0.25">
      <c r="A250" s="11">
        <v>247</v>
      </c>
      <c r="B250" s="12" t="str">
        <f t="shared" si="15"/>
        <v>000-000</v>
      </c>
      <c r="C250" s="12"/>
      <c r="D250" s="12"/>
      <c r="E250" s="12"/>
      <c r="F250" s="12"/>
      <c r="G250" s="16"/>
      <c r="H250" s="16"/>
      <c r="I250" s="15"/>
      <c r="J250" s="16"/>
      <c r="K250" s="16"/>
      <c r="L250" s="17"/>
      <c r="M250" s="18"/>
      <c r="N250" s="19"/>
      <c r="O250" s="20"/>
      <c r="P250" s="21"/>
      <c r="Q250" s="21"/>
      <c r="R250" s="22"/>
      <c r="S250" s="21"/>
      <c r="T250" s="21"/>
      <c r="U250" s="22"/>
      <c r="V250" s="23"/>
      <c r="W250" s="23"/>
      <c r="X250" s="24"/>
      <c r="Y250" s="25">
        <f t="shared" si="13"/>
        <v>0</v>
      </c>
      <c r="Z250" s="25">
        <f t="shared" si="14"/>
        <v>0</v>
      </c>
      <c r="AA250" s="26"/>
      <c r="AB250" s="26"/>
      <c r="AC250" s="26"/>
      <c r="AD250" s="26"/>
      <c r="AE250" s="27"/>
      <c r="AF250" s="26"/>
      <c r="AG250" s="26"/>
      <c r="AH250" s="26"/>
      <c r="AI250" s="26"/>
      <c r="AJ250" s="26"/>
      <c r="AK250" s="26"/>
    </row>
    <row r="251" spans="1:37" s="10" customFormat="1" ht="25" customHeight="1" x14ac:dyDescent="0.25">
      <c r="A251" s="11">
        <v>248</v>
      </c>
      <c r="B251" s="12" t="str">
        <f t="shared" si="15"/>
        <v>000-000</v>
      </c>
      <c r="C251" s="12"/>
      <c r="D251" s="12"/>
      <c r="E251" s="12"/>
      <c r="F251" s="12"/>
      <c r="G251" s="16"/>
      <c r="H251" s="16"/>
      <c r="I251" s="15"/>
      <c r="J251" s="16"/>
      <c r="K251" s="16"/>
      <c r="L251" s="17"/>
      <c r="M251" s="18"/>
      <c r="N251" s="19"/>
      <c r="O251" s="20"/>
      <c r="P251" s="21"/>
      <c r="Q251" s="21"/>
      <c r="R251" s="22"/>
      <c r="S251" s="21"/>
      <c r="T251" s="21"/>
      <c r="U251" s="22"/>
      <c r="V251" s="23"/>
      <c r="W251" s="23"/>
      <c r="X251" s="24"/>
      <c r="Y251" s="25">
        <f t="shared" si="13"/>
        <v>0</v>
      </c>
      <c r="Z251" s="25">
        <f t="shared" si="14"/>
        <v>0</v>
      </c>
      <c r="AA251" s="26"/>
      <c r="AB251" s="26"/>
      <c r="AC251" s="26"/>
      <c r="AD251" s="26"/>
      <c r="AE251" s="27"/>
      <c r="AF251" s="26"/>
      <c r="AG251" s="26"/>
      <c r="AH251" s="26"/>
      <c r="AI251" s="26"/>
      <c r="AJ251" s="26"/>
      <c r="AK251" s="26"/>
    </row>
    <row r="252" spans="1:37" s="10" customFormat="1" ht="25" customHeight="1" x14ac:dyDescent="0.25">
      <c r="A252" s="11">
        <v>249</v>
      </c>
      <c r="B252" s="12" t="str">
        <f t="shared" si="15"/>
        <v>000-000</v>
      </c>
      <c r="C252" s="12"/>
      <c r="D252" s="12"/>
      <c r="E252" s="12"/>
      <c r="F252" s="12"/>
      <c r="G252" s="16"/>
      <c r="H252" s="16"/>
      <c r="I252" s="15"/>
      <c r="J252" s="16"/>
      <c r="K252" s="16"/>
      <c r="L252" s="17"/>
      <c r="M252" s="18"/>
      <c r="N252" s="18"/>
      <c r="O252" s="20"/>
      <c r="P252" s="21"/>
      <c r="Q252" s="21"/>
      <c r="R252" s="22"/>
      <c r="S252" s="21"/>
      <c r="T252" s="21"/>
      <c r="U252" s="22"/>
      <c r="V252" s="23"/>
      <c r="W252" s="23"/>
      <c r="X252" s="24"/>
      <c r="Y252" s="25">
        <f t="shared" si="13"/>
        <v>0</v>
      </c>
      <c r="Z252" s="25">
        <f t="shared" si="14"/>
        <v>0</v>
      </c>
      <c r="AA252" s="26"/>
      <c r="AB252" s="26"/>
      <c r="AC252" s="26"/>
      <c r="AD252" s="26"/>
      <c r="AE252" s="27"/>
      <c r="AF252" s="26"/>
      <c r="AG252" s="26"/>
      <c r="AH252" s="26"/>
      <c r="AI252" s="26"/>
      <c r="AJ252" s="26"/>
      <c r="AK252" s="26"/>
    </row>
    <row r="253" spans="1:37" s="10" customFormat="1" ht="25" customHeight="1" x14ac:dyDescent="0.25">
      <c r="A253" s="11">
        <v>250</v>
      </c>
      <c r="B253" s="12" t="str">
        <f t="shared" si="15"/>
        <v>000-000</v>
      </c>
      <c r="C253" s="12"/>
      <c r="D253" s="12"/>
      <c r="E253" s="12"/>
      <c r="F253" s="12"/>
      <c r="G253" s="16"/>
      <c r="H253" s="16"/>
      <c r="I253" s="15"/>
      <c r="J253" s="16"/>
      <c r="K253" s="16"/>
      <c r="L253" s="17"/>
      <c r="M253" s="18"/>
      <c r="N253" s="18"/>
      <c r="O253" s="20"/>
      <c r="P253" s="21"/>
      <c r="Q253" s="21"/>
      <c r="R253" s="22"/>
      <c r="S253" s="21"/>
      <c r="T253" s="21"/>
      <c r="U253" s="22"/>
      <c r="V253" s="23"/>
      <c r="W253" s="23"/>
      <c r="X253" s="24"/>
      <c r="Y253" s="25">
        <f t="shared" si="13"/>
        <v>0</v>
      </c>
      <c r="Z253" s="25">
        <f t="shared" si="14"/>
        <v>0</v>
      </c>
      <c r="AA253" s="26"/>
      <c r="AB253" s="26"/>
      <c r="AC253" s="26"/>
      <c r="AD253" s="26"/>
      <c r="AE253" s="27"/>
      <c r="AF253" s="26"/>
      <c r="AG253" s="26"/>
      <c r="AH253" s="26"/>
      <c r="AI253" s="26"/>
      <c r="AJ253" s="26"/>
      <c r="AK253" s="26"/>
    </row>
    <row r="254" spans="1:37" s="10" customFormat="1" ht="25" customHeight="1" x14ac:dyDescent="0.25">
      <c r="A254" s="11">
        <v>251</v>
      </c>
      <c r="B254" s="12" t="str">
        <f t="shared" si="15"/>
        <v>000-000</v>
      </c>
      <c r="C254" s="12"/>
      <c r="D254" s="12"/>
      <c r="E254" s="12"/>
      <c r="F254" s="12"/>
      <c r="G254" s="16"/>
      <c r="H254" s="16"/>
      <c r="I254" s="15"/>
      <c r="J254" s="16"/>
      <c r="K254" s="16"/>
      <c r="L254" s="17"/>
      <c r="M254" s="18"/>
      <c r="N254" s="18"/>
      <c r="O254" s="20"/>
      <c r="P254" s="21"/>
      <c r="Q254" s="21"/>
      <c r="R254" s="22"/>
      <c r="S254" s="21"/>
      <c r="T254" s="21"/>
      <c r="U254" s="22"/>
      <c r="V254" s="23"/>
      <c r="W254" s="23"/>
      <c r="X254" s="24"/>
      <c r="Y254" s="25">
        <f t="shared" si="13"/>
        <v>0</v>
      </c>
      <c r="Z254" s="25">
        <f t="shared" si="14"/>
        <v>0</v>
      </c>
      <c r="AA254" s="26"/>
      <c r="AB254" s="26"/>
      <c r="AC254" s="26"/>
      <c r="AD254" s="26"/>
      <c r="AE254" s="27"/>
      <c r="AF254" s="26"/>
      <c r="AG254" s="26"/>
      <c r="AH254" s="26"/>
      <c r="AI254" s="26"/>
      <c r="AJ254" s="26"/>
      <c r="AK254" s="26"/>
    </row>
    <row r="255" spans="1:37" s="10" customFormat="1" ht="25" customHeight="1" x14ac:dyDescent="0.25">
      <c r="A255" s="11">
        <v>252</v>
      </c>
      <c r="B255" s="12" t="str">
        <f t="shared" si="15"/>
        <v>000-000</v>
      </c>
      <c r="C255" s="12"/>
      <c r="D255" s="12"/>
      <c r="E255" s="12"/>
      <c r="F255" s="12"/>
      <c r="G255" s="16"/>
      <c r="H255" s="16"/>
      <c r="I255" s="15"/>
      <c r="J255" s="16"/>
      <c r="K255" s="16"/>
      <c r="L255" s="17"/>
      <c r="M255" s="18"/>
      <c r="N255" s="18"/>
      <c r="O255" s="20"/>
      <c r="P255" s="21"/>
      <c r="Q255" s="21"/>
      <c r="R255" s="22"/>
      <c r="S255" s="21"/>
      <c r="T255" s="21"/>
      <c r="U255" s="22"/>
      <c r="V255" s="23"/>
      <c r="W255" s="23"/>
      <c r="X255" s="24"/>
      <c r="Y255" s="25">
        <f t="shared" si="13"/>
        <v>0</v>
      </c>
      <c r="Z255" s="25">
        <f t="shared" si="14"/>
        <v>0</v>
      </c>
      <c r="AA255" s="26"/>
      <c r="AB255" s="26"/>
      <c r="AC255" s="26"/>
      <c r="AD255" s="26"/>
      <c r="AE255" s="27"/>
      <c r="AF255" s="26"/>
      <c r="AG255" s="26"/>
      <c r="AH255" s="26"/>
      <c r="AI255" s="26"/>
      <c r="AJ255" s="26"/>
      <c r="AK255" s="26"/>
    </row>
    <row r="256" spans="1:37" s="10" customFormat="1" ht="25" customHeight="1" x14ac:dyDescent="0.25">
      <c r="A256" s="11">
        <v>253</v>
      </c>
      <c r="B256" s="12" t="str">
        <f t="shared" si="15"/>
        <v>000-000</v>
      </c>
      <c r="C256" s="12"/>
      <c r="D256" s="12"/>
      <c r="E256" s="12"/>
      <c r="F256" s="12"/>
      <c r="G256" s="16"/>
      <c r="H256" s="16"/>
      <c r="I256" s="15"/>
      <c r="J256" s="16"/>
      <c r="K256" s="16"/>
      <c r="L256" s="17"/>
      <c r="M256" s="18"/>
      <c r="N256" s="18"/>
      <c r="O256" s="20"/>
      <c r="P256" s="21"/>
      <c r="Q256" s="21"/>
      <c r="R256" s="22"/>
      <c r="S256" s="21"/>
      <c r="T256" s="21"/>
      <c r="U256" s="22"/>
      <c r="V256" s="23"/>
      <c r="W256" s="23"/>
      <c r="X256" s="24"/>
      <c r="Y256" s="25">
        <f t="shared" si="13"/>
        <v>0</v>
      </c>
      <c r="Z256" s="25">
        <f t="shared" si="14"/>
        <v>0</v>
      </c>
      <c r="AA256" s="26"/>
      <c r="AB256" s="26"/>
      <c r="AC256" s="26"/>
      <c r="AD256" s="26"/>
      <c r="AE256" s="27"/>
      <c r="AF256" s="26"/>
      <c r="AG256" s="26"/>
      <c r="AH256" s="26"/>
      <c r="AI256" s="26"/>
      <c r="AJ256" s="26"/>
      <c r="AK256" s="26"/>
    </row>
    <row r="257" spans="1:37" s="10" customFormat="1" ht="25" customHeight="1" x14ac:dyDescent="0.25">
      <c r="A257" s="11">
        <v>254</v>
      </c>
      <c r="B257" s="12" t="str">
        <f t="shared" si="15"/>
        <v>000-000</v>
      </c>
      <c r="C257" s="12"/>
      <c r="D257" s="12"/>
      <c r="E257" s="12"/>
      <c r="F257" s="12"/>
      <c r="G257" s="16"/>
      <c r="H257" s="16"/>
      <c r="I257" s="15"/>
      <c r="J257" s="16"/>
      <c r="K257" s="16"/>
      <c r="L257" s="17"/>
      <c r="M257" s="18"/>
      <c r="N257" s="18"/>
      <c r="O257" s="20"/>
      <c r="P257" s="21"/>
      <c r="Q257" s="21"/>
      <c r="R257" s="22"/>
      <c r="S257" s="21"/>
      <c r="T257" s="21"/>
      <c r="U257" s="22"/>
      <c r="V257" s="23"/>
      <c r="W257" s="23"/>
      <c r="X257" s="24"/>
      <c r="Y257" s="25">
        <f t="shared" si="13"/>
        <v>0</v>
      </c>
      <c r="Z257" s="25">
        <f t="shared" si="14"/>
        <v>0</v>
      </c>
      <c r="AA257" s="26"/>
      <c r="AB257" s="26"/>
      <c r="AC257" s="26"/>
      <c r="AD257" s="26"/>
      <c r="AE257" s="27"/>
      <c r="AF257" s="26"/>
      <c r="AG257" s="26"/>
      <c r="AH257" s="26"/>
      <c r="AI257" s="26"/>
      <c r="AJ257" s="26"/>
      <c r="AK257" s="26"/>
    </row>
    <row r="258" spans="1:37" s="10" customFormat="1" ht="25" customHeight="1" x14ac:dyDescent="0.25">
      <c r="A258" s="11">
        <v>255</v>
      </c>
      <c r="B258" s="12" t="str">
        <f t="shared" si="15"/>
        <v>000-000</v>
      </c>
      <c r="C258" s="12"/>
      <c r="D258" s="12"/>
      <c r="E258" s="12"/>
      <c r="F258" s="12"/>
      <c r="G258" s="16"/>
      <c r="H258" s="16"/>
      <c r="I258" s="15"/>
      <c r="J258" s="16"/>
      <c r="K258" s="16"/>
      <c r="L258" s="17"/>
      <c r="M258" s="18"/>
      <c r="N258" s="18"/>
      <c r="O258" s="20"/>
      <c r="P258" s="21"/>
      <c r="Q258" s="21"/>
      <c r="R258" s="22"/>
      <c r="S258" s="21"/>
      <c r="T258" s="21"/>
      <c r="U258" s="22"/>
      <c r="V258" s="23"/>
      <c r="W258" s="23"/>
      <c r="X258" s="24"/>
      <c r="Y258" s="25">
        <f t="shared" si="13"/>
        <v>0</v>
      </c>
      <c r="Z258" s="25">
        <f t="shared" si="14"/>
        <v>0</v>
      </c>
      <c r="AA258" s="26"/>
      <c r="AB258" s="26"/>
      <c r="AC258" s="26"/>
      <c r="AD258" s="26"/>
      <c r="AE258" s="27"/>
      <c r="AF258" s="26"/>
      <c r="AG258" s="26"/>
      <c r="AH258" s="26"/>
      <c r="AI258" s="26"/>
      <c r="AJ258" s="26"/>
      <c r="AK258" s="26"/>
    </row>
    <row r="259" spans="1:37" s="10" customFormat="1" ht="25" customHeight="1" x14ac:dyDescent="0.25">
      <c r="A259" s="11">
        <v>256</v>
      </c>
      <c r="B259" s="12" t="str">
        <f t="shared" si="15"/>
        <v>000-000</v>
      </c>
      <c r="C259" s="12"/>
      <c r="D259" s="12"/>
      <c r="E259" s="12"/>
      <c r="F259" s="12"/>
      <c r="G259" s="16"/>
      <c r="H259" s="16"/>
      <c r="I259" s="15"/>
      <c r="J259" s="16"/>
      <c r="K259" s="16"/>
      <c r="L259" s="17"/>
      <c r="M259" s="18"/>
      <c r="N259" s="18"/>
      <c r="O259" s="20"/>
      <c r="P259" s="21"/>
      <c r="Q259" s="21"/>
      <c r="R259" s="22"/>
      <c r="S259" s="21"/>
      <c r="T259" s="21"/>
      <c r="U259" s="22"/>
      <c r="V259" s="23"/>
      <c r="W259" s="23"/>
      <c r="X259" s="24"/>
      <c r="Y259" s="25">
        <f t="shared" si="13"/>
        <v>0</v>
      </c>
      <c r="Z259" s="25">
        <f t="shared" si="14"/>
        <v>0</v>
      </c>
      <c r="AA259" s="26"/>
      <c r="AB259" s="26"/>
      <c r="AC259" s="26"/>
      <c r="AD259" s="26"/>
      <c r="AE259" s="27"/>
      <c r="AF259" s="26"/>
      <c r="AG259" s="26"/>
      <c r="AH259" s="26"/>
      <c r="AI259" s="26"/>
      <c r="AJ259" s="26"/>
      <c r="AK259" s="26"/>
    </row>
    <row r="260" spans="1:37" s="10" customFormat="1" ht="25" customHeight="1" x14ac:dyDescent="0.25">
      <c r="A260" s="11">
        <v>257</v>
      </c>
      <c r="B260" s="12" t="str">
        <f t="shared" si="15"/>
        <v>000-000</v>
      </c>
      <c r="C260" s="12"/>
      <c r="D260" s="12"/>
      <c r="E260" s="12"/>
      <c r="F260" s="12"/>
      <c r="G260" s="16"/>
      <c r="H260" s="16"/>
      <c r="I260" s="15"/>
      <c r="J260" s="16"/>
      <c r="K260" s="16"/>
      <c r="L260" s="17"/>
      <c r="M260" s="18"/>
      <c r="N260" s="18"/>
      <c r="O260" s="20"/>
      <c r="P260" s="21"/>
      <c r="Q260" s="21"/>
      <c r="R260" s="22"/>
      <c r="S260" s="21"/>
      <c r="T260" s="21"/>
      <c r="U260" s="22"/>
      <c r="V260" s="23"/>
      <c r="W260" s="23"/>
      <c r="X260" s="24"/>
      <c r="Y260" s="25">
        <f t="shared" ref="Y260:Y323" si="16">ROUND(I260-U260-X260,2)</f>
        <v>0</v>
      </c>
      <c r="Z260" s="25">
        <f t="shared" ref="Z260:Z323" si="17">ROUND(L260+O260-R260,2)</f>
        <v>0</v>
      </c>
      <c r="AA260" s="26"/>
      <c r="AB260" s="26"/>
      <c r="AC260" s="26"/>
      <c r="AD260" s="26"/>
      <c r="AE260" s="27"/>
      <c r="AF260" s="26"/>
      <c r="AG260" s="26"/>
      <c r="AH260" s="26"/>
      <c r="AI260" s="26"/>
      <c r="AJ260" s="26"/>
      <c r="AK260" s="26"/>
    </row>
    <row r="261" spans="1:37" s="10" customFormat="1" ht="25" customHeight="1" x14ac:dyDescent="0.25">
      <c r="A261" s="11">
        <v>258</v>
      </c>
      <c r="B261" s="12" t="str">
        <f t="shared" si="15"/>
        <v>000-000</v>
      </c>
      <c r="C261" s="12"/>
      <c r="D261" s="12"/>
      <c r="E261" s="12"/>
      <c r="F261" s="12"/>
      <c r="G261" s="16"/>
      <c r="H261" s="16"/>
      <c r="I261" s="15"/>
      <c r="J261" s="16"/>
      <c r="K261" s="16"/>
      <c r="L261" s="17"/>
      <c r="M261" s="18"/>
      <c r="N261" s="19"/>
      <c r="O261" s="20"/>
      <c r="P261" s="21"/>
      <c r="Q261" s="21"/>
      <c r="R261" s="22"/>
      <c r="S261" s="21"/>
      <c r="T261" s="21"/>
      <c r="U261" s="22"/>
      <c r="V261" s="23"/>
      <c r="W261" s="23"/>
      <c r="X261" s="24"/>
      <c r="Y261" s="25">
        <f t="shared" si="16"/>
        <v>0</v>
      </c>
      <c r="Z261" s="25">
        <f t="shared" si="17"/>
        <v>0</v>
      </c>
      <c r="AA261" s="26"/>
      <c r="AB261" s="26"/>
      <c r="AC261" s="26"/>
      <c r="AD261" s="26"/>
      <c r="AE261" s="27"/>
      <c r="AF261" s="26"/>
      <c r="AG261" s="26"/>
      <c r="AH261" s="26"/>
      <c r="AI261" s="26"/>
      <c r="AJ261" s="26"/>
      <c r="AK261" s="26"/>
    </row>
    <row r="262" spans="1:37" s="10" customFormat="1" ht="25" customHeight="1" x14ac:dyDescent="0.25">
      <c r="A262" s="11">
        <v>259</v>
      </c>
      <c r="B262" s="12" t="str">
        <f t="shared" si="15"/>
        <v>000-000</v>
      </c>
      <c r="C262" s="12"/>
      <c r="D262" s="12"/>
      <c r="E262" s="12"/>
      <c r="F262" s="12"/>
      <c r="G262" s="16"/>
      <c r="H262" s="16"/>
      <c r="I262" s="15"/>
      <c r="J262" s="16"/>
      <c r="K262" s="16"/>
      <c r="L262" s="17"/>
      <c r="M262" s="18"/>
      <c r="N262" s="19"/>
      <c r="O262" s="20"/>
      <c r="P262" s="21"/>
      <c r="Q262" s="21"/>
      <c r="R262" s="22"/>
      <c r="S262" s="21"/>
      <c r="T262" s="21"/>
      <c r="U262" s="22"/>
      <c r="V262" s="23"/>
      <c r="W262" s="23"/>
      <c r="X262" s="24"/>
      <c r="Y262" s="25">
        <f t="shared" si="16"/>
        <v>0</v>
      </c>
      <c r="Z262" s="25">
        <f t="shared" si="17"/>
        <v>0</v>
      </c>
      <c r="AA262" s="26"/>
      <c r="AB262" s="26"/>
      <c r="AC262" s="26"/>
      <c r="AD262" s="26"/>
      <c r="AE262" s="27"/>
      <c r="AF262" s="26"/>
      <c r="AG262" s="26"/>
      <c r="AH262" s="26"/>
      <c r="AI262" s="26"/>
      <c r="AJ262" s="26"/>
      <c r="AK262" s="26"/>
    </row>
    <row r="263" spans="1:37" s="10" customFormat="1" ht="25" customHeight="1" x14ac:dyDescent="0.25">
      <c r="A263" s="11">
        <v>260</v>
      </c>
      <c r="B263" s="12" t="str">
        <f t="shared" si="15"/>
        <v>000-000</v>
      </c>
      <c r="C263" s="12"/>
      <c r="D263" s="12"/>
      <c r="E263" s="12"/>
      <c r="F263" s="12"/>
      <c r="G263" s="16"/>
      <c r="H263" s="16"/>
      <c r="I263" s="15"/>
      <c r="J263" s="16"/>
      <c r="K263" s="16"/>
      <c r="L263" s="17"/>
      <c r="M263" s="18"/>
      <c r="N263" s="18"/>
      <c r="O263" s="20"/>
      <c r="P263" s="21"/>
      <c r="Q263" s="21"/>
      <c r="R263" s="22"/>
      <c r="S263" s="21"/>
      <c r="T263" s="21"/>
      <c r="U263" s="22"/>
      <c r="V263" s="23"/>
      <c r="W263" s="23"/>
      <c r="X263" s="24"/>
      <c r="Y263" s="25">
        <f t="shared" si="16"/>
        <v>0</v>
      </c>
      <c r="Z263" s="25">
        <f t="shared" si="17"/>
        <v>0</v>
      </c>
      <c r="AA263" s="26"/>
      <c r="AB263" s="26"/>
      <c r="AC263" s="26"/>
      <c r="AD263" s="26"/>
      <c r="AE263" s="27"/>
      <c r="AF263" s="26"/>
      <c r="AG263" s="26"/>
      <c r="AH263" s="26"/>
      <c r="AI263" s="26"/>
      <c r="AJ263" s="26"/>
      <c r="AK263" s="26"/>
    </row>
    <row r="264" spans="1:37" s="10" customFormat="1" ht="25" customHeight="1" x14ac:dyDescent="0.25">
      <c r="A264" s="11">
        <v>261</v>
      </c>
      <c r="B264" s="12" t="str">
        <f t="shared" si="15"/>
        <v>000-000</v>
      </c>
      <c r="C264" s="12"/>
      <c r="D264" s="12"/>
      <c r="E264" s="12"/>
      <c r="F264" s="12"/>
      <c r="G264" s="16"/>
      <c r="H264" s="16"/>
      <c r="I264" s="15"/>
      <c r="J264" s="16"/>
      <c r="K264" s="16"/>
      <c r="L264" s="17"/>
      <c r="M264" s="18"/>
      <c r="N264" s="18"/>
      <c r="O264" s="20"/>
      <c r="P264" s="21"/>
      <c r="Q264" s="21"/>
      <c r="R264" s="22"/>
      <c r="S264" s="21"/>
      <c r="T264" s="21"/>
      <c r="U264" s="22"/>
      <c r="V264" s="23"/>
      <c r="W264" s="23"/>
      <c r="X264" s="24"/>
      <c r="Y264" s="25">
        <f t="shared" si="16"/>
        <v>0</v>
      </c>
      <c r="Z264" s="25">
        <f t="shared" si="17"/>
        <v>0</v>
      </c>
      <c r="AA264" s="26"/>
      <c r="AB264" s="26"/>
      <c r="AC264" s="26"/>
      <c r="AD264" s="26"/>
      <c r="AE264" s="27"/>
      <c r="AF264" s="26"/>
      <c r="AG264" s="26"/>
      <c r="AH264" s="26"/>
      <c r="AI264" s="26"/>
      <c r="AJ264" s="26"/>
      <c r="AK264" s="26"/>
    </row>
    <row r="265" spans="1:37" s="10" customFormat="1" ht="25" customHeight="1" x14ac:dyDescent="0.25">
      <c r="A265" s="11">
        <v>262</v>
      </c>
      <c r="B265" s="12" t="str">
        <f t="shared" si="15"/>
        <v>000-000</v>
      </c>
      <c r="C265" s="12"/>
      <c r="D265" s="12"/>
      <c r="E265" s="12"/>
      <c r="F265" s="12"/>
      <c r="G265" s="16"/>
      <c r="H265" s="16"/>
      <c r="I265" s="15"/>
      <c r="J265" s="16"/>
      <c r="K265" s="16"/>
      <c r="L265" s="17"/>
      <c r="M265" s="18"/>
      <c r="N265" s="18"/>
      <c r="O265" s="20"/>
      <c r="P265" s="21"/>
      <c r="Q265" s="21"/>
      <c r="R265" s="22"/>
      <c r="S265" s="21"/>
      <c r="T265" s="21"/>
      <c r="U265" s="22"/>
      <c r="V265" s="23"/>
      <c r="W265" s="23"/>
      <c r="X265" s="24"/>
      <c r="Y265" s="25">
        <f t="shared" si="16"/>
        <v>0</v>
      </c>
      <c r="Z265" s="25">
        <f t="shared" si="17"/>
        <v>0</v>
      </c>
      <c r="AA265" s="26"/>
      <c r="AB265" s="26"/>
      <c r="AC265" s="26"/>
      <c r="AD265" s="26"/>
      <c r="AE265" s="27"/>
      <c r="AF265" s="26"/>
      <c r="AG265" s="26"/>
      <c r="AH265" s="26"/>
      <c r="AI265" s="26"/>
      <c r="AJ265" s="26"/>
      <c r="AK265" s="26"/>
    </row>
    <row r="266" spans="1:37" s="10" customFormat="1" ht="25" customHeight="1" x14ac:dyDescent="0.25">
      <c r="A266" s="11">
        <v>263</v>
      </c>
      <c r="B266" s="12" t="str">
        <f t="shared" si="15"/>
        <v>000-000</v>
      </c>
      <c r="C266" s="12"/>
      <c r="D266" s="12"/>
      <c r="E266" s="12"/>
      <c r="F266" s="12"/>
      <c r="G266" s="16"/>
      <c r="H266" s="16"/>
      <c r="I266" s="15"/>
      <c r="J266" s="16"/>
      <c r="K266" s="16"/>
      <c r="L266" s="17"/>
      <c r="M266" s="18"/>
      <c r="N266" s="18"/>
      <c r="O266" s="20"/>
      <c r="P266" s="21"/>
      <c r="Q266" s="21"/>
      <c r="R266" s="22"/>
      <c r="S266" s="21"/>
      <c r="T266" s="21"/>
      <c r="U266" s="22"/>
      <c r="V266" s="23"/>
      <c r="W266" s="23"/>
      <c r="X266" s="24"/>
      <c r="Y266" s="25">
        <f t="shared" si="16"/>
        <v>0</v>
      </c>
      <c r="Z266" s="25">
        <f t="shared" si="17"/>
        <v>0</v>
      </c>
      <c r="AA266" s="26"/>
      <c r="AB266" s="26"/>
      <c r="AC266" s="26"/>
      <c r="AD266" s="26"/>
      <c r="AE266" s="27"/>
      <c r="AF266" s="26"/>
      <c r="AG266" s="26"/>
      <c r="AH266" s="26"/>
      <c r="AI266" s="26"/>
      <c r="AJ266" s="26"/>
      <c r="AK266" s="26"/>
    </row>
    <row r="267" spans="1:37" s="10" customFormat="1" ht="25" customHeight="1" x14ac:dyDescent="0.25">
      <c r="A267" s="11">
        <v>264</v>
      </c>
      <c r="B267" s="12" t="str">
        <f t="shared" si="15"/>
        <v>000-000</v>
      </c>
      <c r="C267" s="12"/>
      <c r="D267" s="12"/>
      <c r="E267" s="12"/>
      <c r="F267" s="12"/>
      <c r="G267" s="16"/>
      <c r="H267" s="16"/>
      <c r="I267" s="15"/>
      <c r="J267" s="16"/>
      <c r="K267" s="16"/>
      <c r="L267" s="17"/>
      <c r="M267" s="18"/>
      <c r="N267" s="18"/>
      <c r="O267" s="20"/>
      <c r="P267" s="21"/>
      <c r="Q267" s="21"/>
      <c r="R267" s="22"/>
      <c r="S267" s="21"/>
      <c r="T267" s="21"/>
      <c r="U267" s="22"/>
      <c r="V267" s="23"/>
      <c r="W267" s="23"/>
      <c r="X267" s="24"/>
      <c r="Y267" s="25">
        <f t="shared" si="16"/>
        <v>0</v>
      </c>
      <c r="Z267" s="25">
        <f t="shared" si="17"/>
        <v>0</v>
      </c>
      <c r="AA267" s="26"/>
      <c r="AB267" s="26"/>
      <c r="AC267" s="26"/>
      <c r="AD267" s="26"/>
      <c r="AE267" s="27"/>
      <c r="AF267" s="26"/>
      <c r="AG267" s="26"/>
      <c r="AH267" s="26"/>
      <c r="AI267" s="26"/>
      <c r="AJ267" s="26"/>
      <c r="AK267" s="26"/>
    </row>
    <row r="268" spans="1:37" s="10" customFormat="1" ht="25" customHeight="1" x14ac:dyDescent="0.25">
      <c r="A268" s="11">
        <v>265</v>
      </c>
      <c r="B268" s="12" t="str">
        <f t="shared" si="15"/>
        <v>000-000</v>
      </c>
      <c r="C268" s="12"/>
      <c r="D268" s="12"/>
      <c r="E268" s="12"/>
      <c r="F268" s="12"/>
      <c r="G268" s="16"/>
      <c r="H268" s="16"/>
      <c r="I268" s="15"/>
      <c r="J268" s="16"/>
      <c r="K268" s="16"/>
      <c r="L268" s="17"/>
      <c r="M268" s="18"/>
      <c r="N268" s="18"/>
      <c r="O268" s="20"/>
      <c r="P268" s="21"/>
      <c r="Q268" s="21"/>
      <c r="R268" s="22"/>
      <c r="S268" s="21"/>
      <c r="T268" s="21"/>
      <c r="U268" s="22"/>
      <c r="V268" s="23"/>
      <c r="W268" s="23"/>
      <c r="X268" s="24"/>
      <c r="Y268" s="25">
        <f t="shared" si="16"/>
        <v>0</v>
      </c>
      <c r="Z268" s="25">
        <f t="shared" si="17"/>
        <v>0</v>
      </c>
      <c r="AA268" s="26"/>
      <c r="AB268" s="26"/>
      <c r="AC268" s="26"/>
      <c r="AD268" s="26"/>
      <c r="AE268" s="27"/>
      <c r="AF268" s="26"/>
      <c r="AG268" s="26"/>
      <c r="AH268" s="26"/>
      <c r="AI268" s="26"/>
      <c r="AJ268" s="26"/>
      <c r="AK268" s="26"/>
    </row>
    <row r="269" spans="1:37" s="10" customFormat="1" ht="25" customHeight="1" x14ac:dyDescent="0.25">
      <c r="A269" s="11">
        <v>266</v>
      </c>
      <c r="B269" s="12" t="str">
        <f t="shared" si="15"/>
        <v>000-000</v>
      </c>
      <c r="C269" s="12"/>
      <c r="D269" s="12"/>
      <c r="E269" s="12"/>
      <c r="F269" s="12"/>
      <c r="G269" s="16"/>
      <c r="H269" s="16"/>
      <c r="I269" s="15"/>
      <c r="J269" s="16"/>
      <c r="K269" s="16"/>
      <c r="L269" s="17"/>
      <c r="M269" s="18"/>
      <c r="N269" s="18"/>
      <c r="O269" s="20"/>
      <c r="P269" s="21"/>
      <c r="Q269" s="21"/>
      <c r="R269" s="22"/>
      <c r="S269" s="21"/>
      <c r="T269" s="21"/>
      <c r="U269" s="22"/>
      <c r="V269" s="23"/>
      <c r="W269" s="23"/>
      <c r="X269" s="24"/>
      <c r="Y269" s="25">
        <f t="shared" si="16"/>
        <v>0</v>
      </c>
      <c r="Z269" s="25">
        <f t="shared" si="17"/>
        <v>0</v>
      </c>
      <c r="AA269" s="26"/>
      <c r="AB269" s="26"/>
      <c r="AC269" s="26"/>
      <c r="AD269" s="26"/>
      <c r="AE269" s="27"/>
      <c r="AF269" s="26"/>
      <c r="AG269" s="26"/>
      <c r="AH269" s="26"/>
      <c r="AI269" s="26"/>
      <c r="AJ269" s="26"/>
      <c r="AK269" s="26"/>
    </row>
    <row r="270" spans="1:37" s="10" customFormat="1" ht="25" customHeight="1" x14ac:dyDescent="0.25">
      <c r="A270" s="11">
        <v>267</v>
      </c>
      <c r="B270" s="12" t="str">
        <f t="shared" si="15"/>
        <v>000-000</v>
      </c>
      <c r="C270" s="12"/>
      <c r="D270" s="12"/>
      <c r="E270" s="12"/>
      <c r="F270" s="12"/>
      <c r="G270" s="16"/>
      <c r="H270" s="16"/>
      <c r="I270" s="15"/>
      <c r="J270" s="16"/>
      <c r="K270" s="16"/>
      <c r="L270" s="17"/>
      <c r="M270" s="18"/>
      <c r="N270" s="18"/>
      <c r="O270" s="20"/>
      <c r="P270" s="21"/>
      <c r="Q270" s="21"/>
      <c r="R270" s="22"/>
      <c r="S270" s="21"/>
      <c r="T270" s="21"/>
      <c r="U270" s="22"/>
      <c r="V270" s="23"/>
      <c r="W270" s="23"/>
      <c r="X270" s="24"/>
      <c r="Y270" s="25">
        <f t="shared" si="16"/>
        <v>0</v>
      </c>
      <c r="Z270" s="25">
        <f t="shared" si="17"/>
        <v>0</v>
      </c>
      <c r="AA270" s="26"/>
      <c r="AB270" s="26"/>
      <c r="AC270" s="26"/>
      <c r="AD270" s="26"/>
      <c r="AE270" s="27"/>
      <c r="AF270" s="26"/>
      <c r="AG270" s="26"/>
      <c r="AH270" s="26"/>
      <c r="AI270" s="26"/>
      <c r="AJ270" s="26"/>
      <c r="AK270" s="26"/>
    </row>
    <row r="271" spans="1:37" s="10" customFormat="1" ht="25" customHeight="1" x14ac:dyDescent="0.25">
      <c r="A271" s="11">
        <v>268</v>
      </c>
      <c r="B271" s="12" t="str">
        <f t="shared" si="15"/>
        <v>000-000</v>
      </c>
      <c r="C271" s="12"/>
      <c r="D271" s="12"/>
      <c r="E271" s="12"/>
      <c r="F271" s="12"/>
      <c r="G271" s="16"/>
      <c r="H271" s="16"/>
      <c r="I271" s="15"/>
      <c r="J271" s="16"/>
      <c r="K271" s="16"/>
      <c r="L271" s="17"/>
      <c r="M271" s="18"/>
      <c r="N271" s="18"/>
      <c r="O271" s="20"/>
      <c r="P271" s="21"/>
      <c r="Q271" s="21"/>
      <c r="R271" s="22"/>
      <c r="S271" s="21"/>
      <c r="T271" s="21"/>
      <c r="U271" s="22"/>
      <c r="V271" s="23"/>
      <c r="W271" s="23"/>
      <c r="X271" s="24"/>
      <c r="Y271" s="25">
        <f t="shared" si="16"/>
        <v>0</v>
      </c>
      <c r="Z271" s="25">
        <f t="shared" si="17"/>
        <v>0</v>
      </c>
      <c r="AA271" s="26"/>
      <c r="AB271" s="26"/>
      <c r="AC271" s="26"/>
      <c r="AD271" s="26"/>
      <c r="AE271" s="27"/>
      <c r="AF271" s="26"/>
      <c r="AG271" s="26"/>
      <c r="AH271" s="26"/>
      <c r="AI271" s="26"/>
      <c r="AJ271" s="26"/>
      <c r="AK271" s="26"/>
    </row>
    <row r="272" spans="1:37" s="10" customFormat="1" ht="25" customHeight="1" x14ac:dyDescent="0.25">
      <c r="A272" s="11">
        <v>269</v>
      </c>
      <c r="B272" s="12" t="str">
        <f t="shared" si="15"/>
        <v>000-000</v>
      </c>
      <c r="C272" s="12"/>
      <c r="D272" s="12"/>
      <c r="E272" s="12"/>
      <c r="F272" s="12"/>
      <c r="G272" s="16"/>
      <c r="H272" s="16"/>
      <c r="I272" s="15"/>
      <c r="J272" s="16"/>
      <c r="K272" s="16"/>
      <c r="L272" s="17"/>
      <c r="M272" s="18"/>
      <c r="N272" s="19"/>
      <c r="O272" s="20"/>
      <c r="P272" s="21"/>
      <c r="Q272" s="21"/>
      <c r="R272" s="22"/>
      <c r="S272" s="21"/>
      <c r="T272" s="21"/>
      <c r="U272" s="22"/>
      <c r="V272" s="23"/>
      <c r="W272" s="23"/>
      <c r="X272" s="24"/>
      <c r="Y272" s="25">
        <f t="shared" si="16"/>
        <v>0</v>
      </c>
      <c r="Z272" s="25">
        <f t="shared" si="17"/>
        <v>0</v>
      </c>
      <c r="AA272" s="26"/>
      <c r="AB272" s="26"/>
      <c r="AC272" s="26"/>
      <c r="AD272" s="26"/>
      <c r="AE272" s="27"/>
      <c r="AF272" s="26"/>
      <c r="AG272" s="26"/>
      <c r="AH272" s="26"/>
      <c r="AI272" s="26"/>
      <c r="AJ272" s="26"/>
      <c r="AK272" s="26"/>
    </row>
    <row r="273" spans="1:37" s="10" customFormat="1" ht="25" customHeight="1" x14ac:dyDescent="0.25">
      <c r="A273" s="11">
        <v>270</v>
      </c>
      <c r="B273" s="12" t="str">
        <f t="shared" si="15"/>
        <v>000-000</v>
      </c>
      <c r="C273" s="12"/>
      <c r="D273" s="12"/>
      <c r="E273" s="12"/>
      <c r="F273" s="12"/>
      <c r="G273" s="16"/>
      <c r="H273" s="16"/>
      <c r="I273" s="15"/>
      <c r="J273" s="16"/>
      <c r="K273" s="16"/>
      <c r="L273" s="17"/>
      <c r="M273" s="18"/>
      <c r="N273" s="19"/>
      <c r="O273" s="20"/>
      <c r="P273" s="21"/>
      <c r="Q273" s="21"/>
      <c r="R273" s="22"/>
      <c r="S273" s="21"/>
      <c r="T273" s="21"/>
      <c r="U273" s="22"/>
      <c r="V273" s="23"/>
      <c r="W273" s="23"/>
      <c r="X273" s="24"/>
      <c r="Y273" s="25">
        <f t="shared" si="16"/>
        <v>0</v>
      </c>
      <c r="Z273" s="25">
        <f t="shared" si="17"/>
        <v>0</v>
      </c>
      <c r="AA273" s="26"/>
      <c r="AB273" s="26"/>
      <c r="AC273" s="26"/>
      <c r="AD273" s="26"/>
      <c r="AE273" s="27"/>
      <c r="AF273" s="26"/>
      <c r="AG273" s="26"/>
      <c r="AH273" s="26"/>
      <c r="AI273" s="26"/>
      <c r="AJ273" s="26"/>
      <c r="AK273" s="26"/>
    </row>
    <row r="274" spans="1:37" s="10" customFormat="1" ht="25" customHeight="1" x14ac:dyDescent="0.25">
      <c r="A274" s="11">
        <v>271</v>
      </c>
      <c r="B274" s="12" t="str">
        <f t="shared" si="15"/>
        <v>000-000</v>
      </c>
      <c r="C274" s="12"/>
      <c r="D274" s="12"/>
      <c r="E274" s="12"/>
      <c r="F274" s="12"/>
      <c r="G274" s="16"/>
      <c r="H274" s="16"/>
      <c r="I274" s="15"/>
      <c r="J274" s="16"/>
      <c r="K274" s="16"/>
      <c r="L274" s="17"/>
      <c r="M274" s="18"/>
      <c r="N274" s="18"/>
      <c r="O274" s="20"/>
      <c r="P274" s="21"/>
      <c r="Q274" s="21"/>
      <c r="R274" s="22"/>
      <c r="S274" s="21"/>
      <c r="T274" s="21"/>
      <c r="U274" s="22"/>
      <c r="V274" s="23"/>
      <c r="W274" s="23"/>
      <c r="X274" s="24"/>
      <c r="Y274" s="25">
        <f t="shared" si="16"/>
        <v>0</v>
      </c>
      <c r="Z274" s="25">
        <f t="shared" si="17"/>
        <v>0</v>
      </c>
      <c r="AA274" s="26"/>
      <c r="AB274" s="26"/>
      <c r="AC274" s="26"/>
      <c r="AD274" s="26"/>
      <c r="AE274" s="27"/>
      <c r="AF274" s="26"/>
      <c r="AG274" s="26"/>
      <c r="AH274" s="26"/>
      <c r="AI274" s="26"/>
      <c r="AJ274" s="26"/>
      <c r="AK274" s="26"/>
    </row>
    <row r="275" spans="1:37" s="10" customFormat="1" ht="25" customHeight="1" x14ac:dyDescent="0.25">
      <c r="A275" s="11">
        <v>272</v>
      </c>
      <c r="B275" s="12" t="str">
        <f t="shared" si="15"/>
        <v>000-000</v>
      </c>
      <c r="C275" s="12"/>
      <c r="D275" s="12"/>
      <c r="E275" s="12"/>
      <c r="F275" s="12"/>
      <c r="G275" s="16"/>
      <c r="H275" s="16"/>
      <c r="I275" s="15"/>
      <c r="J275" s="16"/>
      <c r="K275" s="16"/>
      <c r="L275" s="17"/>
      <c r="M275" s="18"/>
      <c r="N275" s="18"/>
      <c r="O275" s="20"/>
      <c r="P275" s="21"/>
      <c r="Q275" s="21"/>
      <c r="R275" s="22"/>
      <c r="S275" s="21"/>
      <c r="T275" s="21"/>
      <c r="U275" s="22"/>
      <c r="V275" s="23"/>
      <c r="W275" s="23"/>
      <c r="X275" s="24"/>
      <c r="Y275" s="25">
        <f t="shared" si="16"/>
        <v>0</v>
      </c>
      <c r="Z275" s="25">
        <f t="shared" si="17"/>
        <v>0</v>
      </c>
      <c r="AA275" s="26"/>
      <c r="AB275" s="26"/>
      <c r="AC275" s="26"/>
      <c r="AD275" s="26"/>
      <c r="AE275" s="27"/>
      <c r="AF275" s="26"/>
      <c r="AG275" s="26"/>
      <c r="AH275" s="26"/>
      <c r="AI275" s="26"/>
      <c r="AJ275" s="26"/>
      <c r="AK275" s="26"/>
    </row>
    <row r="276" spans="1:37" s="10" customFormat="1" ht="25" customHeight="1" x14ac:dyDescent="0.25">
      <c r="A276" s="11">
        <v>273</v>
      </c>
      <c r="B276" s="12" t="str">
        <f t="shared" si="15"/>
        <v>000-000</v>
      </c>
      <c r="C276" s="12"/>
      <c r="D276" s="12"/>
      <c r="E276" s="12"/>
      <c r="F276" s="12"/>
      <c r="G276" s="16"/>
      <c r="H276" s="16"/>
      <c r="I276" s="15"/>
      <c r="J276" s="16"/>
      <c r="K276" s="16"/>
      <c r="L276" s="17"/>
      <c r="M276" s="18"/>
      <c r="N276" s="18"/>
      <c r="O276" s="20"/>
      <c r="P276" s="21"/>
      <c r="Q276" s="21"/>
      <c r="R276" s="22"/>
      <c r="S276" s="21"/>
      <c r="T276" s="21"/>
      <c r="U276" s="22"/>
      <c r="V276" s="23"/>
      <c r="W276" s="23"/>
      <c r="X276" s="24"/>
      <c r="Y276" s="25">
        <f t="shared" si="16"/>
        <v>0</v>
      </c>
      <c r="Z276" s="25">
        <f t="shared" si="17"/>
        <v>0</v>
      </c>
      <c r="AA276" s="26"/>
      <c r="AB276" s="26"/>
      <c r="AC276" s="26"/>
      <c r="AD276" s="26"/>
      <c r="AE276" s="27"/>
      <c r="AF276" s="26"/>
      <c r="AG276" s="26"/>
      <c r="AH276" s="26"/>
      <c r="AI276" s="26"/>
      <c r="AJ276" s="26"/>
      <c r="AK276" s="26"/>
    </row>
    <row r="277" spans="1:37" s="10" customFormat="1" ht="25" customHeight="1" x14ac:dyDescent="0.25">
      <c r="A277" s="11">
        <v>274</v>
      </c>
      <c r="B277" s="12" t="str">
        <f t="shared" si="15"/>
        <v>000-000</v>
      </c>
      <c r="C277" s="12"/>
      <c r="D277" s="12"/>
      <c r="E277" s="12"/>
      <c r="F277" s="12"/>
      <c r="G277" s="16"/>
      <c r="H277" s="16"/>
      <c r="I277" s="15"/>
      <c r="J277" s="16"/>
      <c r="K277" s="16"/>
      <c r="L277" s="17"/>
      <c r="M277" s="18"/>
      <c r="N277" s="18"/>
      <c r="O277" s="20"/>
      <c r="P277" s="21"/>
      <c r="Q277" s="21"/>
      <c r="R277" s="22"/>
      <c r="S277" s="21"/>
      <c r="T277" s="21"/>
      <c r="U277" s="22"/>
      <c r="V277" s="23"/>
      <c r="W277" s="23"/>
      <c r="X277" s="24"/>
      <c r="Y277" s="25">
        <f t="shared" si="16"/>
        <v>0</v>
      </c>
      <c r="Z277" s="25">
        <f t="shared" si="17"/>
        <v>0</v>
      </c>
      <c r="AA277" s="26"/>
      <c r="AB277" s="26"/>
      <c r="AC277" s="26"/>
      <c r="AD277" s="26"/>
      <c r="AE277" s="27"/>
      <c r="AF277" s="26"/>
      <c r="AG277" s="26"/>
      <c r="AH277" s="26"/>
      <c r="AI277" s="26"/>
      <c r="AJ277" s="26"/>
      <c r="AK277" s="26"/>
    </row>
    <row r="278" spans="1:37" s="10" customFormat="1" ht="25" customHeight="1" x14ac:dyDescent="0.25">
      <c r="A278" s="11">
        <v>275</v>
      </c>
      <c r="B278" s="12" t="str">
        <f t="shared" si="15"/>
        <v>000-000</v>
      </c>
      <c r="C278" s="12"/>
      <c r="D278" s="12"/>
      <c r="E278" s="12"/>
      <c r="F278" s="12"/>
      <c r="G278" s="16"/>
      <c r="H278" s="16"/>
      <c r="I278" s="15"/>
      <c r="J278" s="16"/>
      <c r="K278" s="16"/>
      <c r="L278" s="17"/>
      <c r="M278" s="18"/>
      <c r="N278" s="18"/>
      <c r="O278" s="20"/>
      <c r="P278" s="21"/>
      <c r="Q278" s="21"/>
      <c r="R278" s="22"/>
      <c r="S278" s="21"/>
      <c r="T278" s="21"/>
      <c r="U278" s="22"/>
      <c r="V278" s="23"/>
      <c r="W278" s="23"/>
      <c r="X278" s="24"/>
      <c r="Y278" s="25">
        <f t="shared" si="16"/>
        <v>0</v>
      </c>
      <c r="Z278" s="25">
        <f t="shared" si="17"/>
        <v>0</v>
      </c>
      <c r="AA278" s="26"/>
      <c r="AB278" s="26"/>
      <c r="AC278" s="26"/>
      <c r="AD278" s="26"/>
      <c r="AE278" s="27"/>
      <c r="AF278" s="26"/>
      <c r="AG278" s="26"/>
      <c r="AH278" s="26"/>
      <c r="AI278" s="26"/>
      <c r="AJ278" s="26"/>
      <c r="AK278" s="26"/>
    </row>
    <row r="279" spans="1:37" s="10" customFormat="1" ht="25" customHeight="1" x14ac:dyDescent="0.25">
      <c r="A279" s="11">
        <v>276</v>
      </c>
      <c r="B279" s="12" t="str">
        <f t="shared" si="15"/>
        <v>000-000</v>
      </c>
      <c r="C279" s="12"/>
      <c r="D279" s="12"/>
      <c r="E279" s="12"/>
      <c r="F279" s="12"/>
      <c r="G279" s="16"/>
      <c r="H279" s="16"/>
      <c r="I279" s="15"/>
      <c r="J279" s="16"/>
      <c r="K279" s="16"/>
      <c r="L279" s="17"/>
      <c r="M279" s="18"/>
      <c r="N279" s="18"/>
      <c r="O279" s="20"/>
      <c r="P279" s="21"/>
      <c r="Q279" s="21"/>
      <c r="R279" s="22"/>
      <c r="S279" s="21"/>
      <c r="T279" s="21"/>
      <c r="U279" s="22"/>
      <c r="V279" s="23"/>
      <c r="W279" s="23"/>
      <c r="X279" s="24"/>
      <c r="Y279" s="25">
        <f t="shared" si="16"/>
        <v>0</v>
      </c>
      <c r="Z279" s="25">
        <f t="shared" si="17"/>
        <v>0</v>
      </c>
      <c r="AA279" s="26"/>
      <c r="AB279" s="26"/>
      <c r="AC279" s="26"/>
      <c r="AD279" s="26"/>
      <c r="AE279" s="27"/>
      <c r="AF279" s="26"/>
      <c r="AG279" s="26"/>
      <c r="AH279" s="26"/>
      <c r="AI279" s="26"/>
      <c r="AJ279" s="26"/>
      <c r="AK279" s="26"/>
    </row>
    <row r="280" spans="1:37" s="10" customFormat="1" ht="25" customHeight="1" x14ac:dyDescent="0.25">
      <c r="A280" s="11">
        <v>277</v>
      </c>
      <c r="B280" s="12" t="str">
        <f t="shared" si="15"/>
        <v>000-000</v>
      </c>
      <c r="C280" s="12"/>
      <c r="D280" s="12"/>
      <c r="E280" s="12"/>
      <c r="F280" s="12"/>
      <c r="G280" s="16"/>
      <c r="H280" s="16"/>
      <c r="I280" s="15"/>
      <c r="J280" s="16"/>
      <c r="K280" s="16"/>
      <c r="L280" s="17"/>
      <c r="M280" s="18"/>
      <c r="N280" s="18"/>
      <c r="O280" s="20"/>
      <c r="P280" s="21"/>
      <c r="Q280" s="21"/>
      <c r="R280" s="22"/>
      <c r="S280" s="21"/>
      <c r="T280" s="21"/>
      <c r="U280" s="22"/>
      <c r="V280" s="23"/>
      <c r="W280" s="23"/>
      <c r="X280" s="24"/>
      <c r="Y280" s="25">
        <f t="shared" si="16"/>
        <v>0</v>
      </c>
      <c r="Z280" s="25">
        <f t="shared" si="17"/>
        <v>0</v>
      </c>
      <c r="AA280" s="26"/>
      <c r="AB280" s="26"/>
      <c r="AC280" s="26"/>
      <c r="AD280" s="26"/>
      <c r="AE280" s="27"/>
      <c r="AF280" s="26"/>
      <c r="AG280" s="26"/>
      <c r="AH280" s="26"/>
      <c r="AI280" s="26"/>
      <c r="AJ280" s="26"/>
      <c r="AK280" s="26"/>
    </row>
    <row r="281" spans="1:37" s="10" customFormat="1" ht="25" customHeight="1" x14ac:dyDescent="0.25">
      <c r="A281" s="11">
        <v>278</v>
      </c>
      <c r="B281" s="12" t="str">
        <f t="shared" si="15"/>
        <v>000-000</v>
      </c>
      <c r="C281" s="12"/>
      <c r="D281" s="12"/>
      <c r="E281" s="12"/>
      <c r="F281" s="12"/>
      <c r="G281" s="16"/>
      <c r="H281" s="16"/>
      <c r="I281" s="15"/>
      <c r="J281" s="16"/>
      <c r="K281" s="16"/>
      <c r="L281" s="17"/>
      <c r="M281" s="18"/>
      <c r="N281" s="18"/>
      <c r="O281" s="20"/>
      <c r="P281" s="21"/>
      <c r="Q281" s="21"/>
      <c r="R281" s="22"/>
      <c r="S281" s="21"/>
      <c r="T281" s="21"/>
      <c r="U281" s="22"/>
      <c r="V281" s="23"/>
      <c r="W281" s="23"/>
      <c r="X281" s="24"/>
      <c r="Y281" s="25">
        <f t="shared" si="16"/>
        <v>0</v>
      </c>
      <c r="Z281" s="25">
        <f t="shared" si="17"/>
        <v>0</v>
      </c>
      <c r="AA281" s="26"/>
      <c r="AB281" s="26"/>
      <c r="AC281" s="26"/>
      <c r="AD281" s="26"/>
      <c r="AE281" s="27"/>
      <c r="AF281" s="26"/>
      <c r="AG281" s="26"/>
      <c r="AH281" s="26"/>
      <c r="AI281" s="26"/>
      <c r="AJ281" s="26"/>
      <c r="AK281" s="26"/>
    </row>
    <row r="282" spans="1:37" s="10" customFormat="1" ht="25" customHeight="1" x14ac:dyDescent="0.25">
      <c r="A282" s="11">
        <v>279</v>
      </c>
      <c r="B282" s="12" t="str">
        <f t="shared" si="15"/>
        <v>000-000</v>
      </c>
      <c r="C282" s="12"/>
      <c r="D282" s="12"/>
      <c r="E282" s="12"/>
      <c r="F282" s="12"/>
      <c r="G282" s="16"/>
      <c r="H282" s="16"/>
      <c r="I282" s="15"/>
      <c r="J282" s="16"/>
      <c r="K282" s="16"/>
      <c r="L282" s="17"/>
      <c r="M282" s="18"/>
      <c r="N282" s="18"/>
      <c r="O282" s="20"/>
      <c r="P282" s="21"/>
      <c r="Q282" s="21"/>
      <c r="R282" s="22"/>
      <c r="S282" s="21"/>
      <c r="T282" s="21"/>
      <c r="U282" s="22"/>
      <c r="V282" s="23"/>
      <c r="W282" s="23"/>
      <c r="X282" s="24"/>
      <c r="Y282" s="25">
        <f t="shared" si="16"/>
        <v>0</v>
      </c>
      <c r="Z282" s="25">
        <f t="shared" si="17"/>
        <v>0</v>
      </c>
      <c r="AA282" s="26"/>
      <c r="AB282" s="26"/>
      <c r="AC282" s="26"/>
      <c r="AD282" s="26"/>
      <c r="AE282" s="27"/>
      <c r="AF282" s="26"/>
      <c r="AG282" s="26"/>
      <c r="AH282" s="26"/>
      <c r="AI282" s="26"/>
      <c r="AJ282" s="26"/>
      <c r="AK282" s="26"/>
    </row>
    <row r="283" spans="1:37" s="10" customFormat="1" ht="25" customHeight="1" x14ac:dyDescent="0.25">
      <c r="A283" s="11">
        <v>280</v>
      </c>
      <c r="B283" s="12" t="str">
        <f t="shared" si="15"/>
        <v>000-000</v>
      </c>
      <c r="C283" s="12"/>
      <c r="D283" s="12"/>
      <c r="E283" s="12"/>
      <c r="F283" s="12"/>
      <c r="G283" s="16"/>
      <c r="H283" s="16"/>
      <c r="I283" s="15"/>
      <c r="J283" s="16"/>
      <c r="K283" s="16"/>
      <c r="L283" s="17"/>
      <c r="M283" s="18"/>
      <c r="N283" s="19"/>
      <c r="O283" s="20"/>
      <c r="P283" s="21"/>
      <c r="Q283" s="21"/>
      <c r="R283" s="22"/>
      <c r="S283" s="21"/>
      <c r="T283" s="21"/>
      <c r="U283" s="22"/>
      <c r="V283" s="23"/>
      <c r="W283" s="23"/>
      <c r="X283" s="24"/>
      <c r="Y283" s="25">
        <f t="shared" si="16"/>
        <v>0</v>
      </c>
      <c r="Z283" s="25">
        <f t="shared" si="17"/>
        <v>0</v>
      </c>
      <c r="AA283" s="26"/>
      <c r="AB283" s="26"/>
      <c r="AC283" s="26"/>
      <c r="AD283" s="26"/>
      <c r="AE283" s="27"/>
      <c r="AF283" s="26"/>
      <c r="AG283" s="26"/>
      <c r="AH283" s="26"/>
      <c r="AI283" s="26"/>
      <c r="AJ283" s="26"/>
      <c r="AK283" s="26"/>
    </row>
    <row r="284" spans="1:37" s="10" customFormat="1" ht="25" customHeight="1" x14ac:dyDescent="0.25">
      <c r="A284" s="11">
        <v>281</v>
      </c>
      <c r="B284" s="12" t="str">
        <f t="shared" si="15"/>
        <v>000-000</v>
      </c>
      <c r="C284" s="12"/>
      <c r="D284" s="12"/>
      <c r="E284" s="12"/>
      <c r="F284" s="12"/>
      <c r="G284" s="16"/>
      <c r="H284" s="16"/>
      <c r="I284" s="15"/>
      <c r="J284" s="16"/>
      <c r="K284" s="16"/>
      <c r="L284" s="17"/>
      <c r="M284" s="18"/>
      <c r="N284" s="19"/>
      <c r="O284" s="20"/>
      <c r="P284" s="21"/>
      <c r="Q284" s="21"/>
      <c r="R284" s="22"/>
      <c r="S284" s="21"/>
      <c r="T284" s="21"/>
      <c r="U284" s="22"/>
      <c r="V284" s="23"/>
      <c r="W284" s="23"/>
      <c r="X284" s="24"/>
      <c r="Y284" s="25">
        <f t="shared" si="16"/>
        <v>0</v>
      </c>
      <c r="Z284" s="25">
        <f t="shared" si="17"/>
        <v>0</v>
      </c>
      <c r="AA284" s="26"/>
      <c r="AB284" s="26"/>
      <c r="AC284" s="26"/>
      <c r="AD284" s="26"/>
      <c r="AE284" s="27"/>
      <c r="AF284" s="26"/>
      <c r="AG284" s="26"/>
      <c r="AH284" s="26"/>
      <c r="AI284" s="26"/>
      <c r="AJ284" s="26"/>
      <c r="AK284" s="26"/>
    </row>
    <row r="285" spans="1:37" s="10" customFormat="1" ht="25" customHeight="1" x14ac:dyDescent="0.25">
      <c r="A285" s="11">
        <v>282</v>
      </c>
      <c r="B285" s="12" t="str">
        <f t="shared" si="15"/>
        <v>000-000</v>
      </c>
      <c r="C285" s="12"/>
      <c r="D285" s="12"/>
      <c r="E285" s="12"/>
      <c r="F285" s="12"/>
      <c r="G285" s="16"/>
      <c r="H285" s="16"/>
      <c r="I285" s="15"/>
      <c r="J285" s="16"/>
      <c r="K285" s="16"/>
      <c r="L285" s="17"/>
      <c r="M285" s="18"/>
      <c r="N285" s="18"/>
      <c r="O285" s="20"/>
      <c r="P285" s="21"/>
      <c r="Q285" s="21"/>
      <c r="R285" s="22"/>
      <c r="S285" s="21"/>
      <c r="T285" s="21"/>
      <c r="U285" s="22"/>
      <c r="V285" s="23"/>
      <c r="W285" s="23"/>
      <c r="X285" s="24"/>
      <c r="Y285" s="25">
        <f t="shared" si="16"/>
        <v>0</v>
      </c>
      <c r="Z285" s="25">
        <f t="shared" si="17"/>
        <v>0</v>
      </c>
      <c r="AA285" s="26"/>
      <c r="AB285" s="26"/>
      <c r="AC285" s="26"/>
      <c r="AD285" s="26"/>
      <c r="AE285" s="27"/>
      <c r="AF285" s="26"/>
      <c r="AG285" s="26"/>
      <c r="AH285" s="26"/>
      <c r="AI285" s="26"/>
      <c r="AJ285" s="26"/>
      <c r="AK285" s="26"/>
    </row>
    <row r="286" spans="1:37" s="10" customFormat="1" ht="25" customHeight="1" x14ac:dyDescent="0.25">
      <c r="A286" s="11">
        <v>283</v>
      </c>
      <c r="B286" s="12" t="str">
        <f t="shared" si="15"/>
        <v>000-000</v>
      </c>
      <c r="C286" s="12"/>
      <c r="D286" s="12"/>
      <c r="E286" s="12"/>
      <c r="F286" s="12"/>
      <c r="G286" s="16"/>
      <c r="H286" s="16"/>
      <c r="I286" s="15"/>
      <c r="J286" s="16"/>
      <c r="K286" s="16"/>
      <c r="L286" s="17"/>
      <c r="M286" s="18"/>
      <c r="N286" s="18"/>
      <c r="O286" s="20"/>
      <c r="P286" s="21"/>
      <c r="Q286" s="21"/>
      <c r="R286" s="22"/>
      <c r="S286" s="21"/>
      <c r="T286" s="21"/>
      <c r="U286" s="22"/>
      <c r="V286" s="23"/>
      <c r="W286" s="23"/>
      <c r="X286" s="24"/>
      <c r="Y286" s="25">
        <f t="shared" si="16"/>
        <v>0</v>
      </c>
      <c r="Z286" s="25">
        <f t="shared" si="17"/>
        <v>0</v>
      </c>
      <c r="AA286" s="26"/>
      <c r="AB286" s="26"/>
      <c r="AC286" s="26"/>
      <c r="AD286" s="26"/>
      <c r="AE286" s="27"/>
      <c r="AF286" s="26"/>
      <c r="AG286" s="26"/>
      <c r="AH286" s="26"/>
      <c r="AI286" s="26"/>
      <c r="AJ286" s="26"/>
      <c r="AK286" s="26"/>
    </row>
    <row r="287" spans="1:37" s="10" customFormat="1" ht="25" customHeight="1" x14ac:dyDescent="0.25">
      <c r="A287" s="11">
        <v>284</v>
      </c>
      <c r="B287" s="12" t="str">
        <f t="shared" si="15"/>
        <v>000-000</v>
      </c>
      <c r="C287" s="12"/>
      <c r="D287" s="12"/>
      <c r="E287" s="12"/>
      <c r="F287" s="12"/>
      <c r="G287" s="16"/>
      <c r="H287" s="16"/>
      <c r="I287" s="15"/>
      <c r="J287" s="16"/>
      <c r="K287" s="16"/>
      <c r="L287" s="17"/>
      <c r="M287" s="18"/>
      <c r="N287" s="18"/>
      <c r="O287" s="20"/>
      <c r="P287" s="21"/>
      <c r="Q287" s="21"/>
      <c r="R287" s="22"/>
      <c r="S287" s="21"/>
      <c r="T287" s="21"/>
      <c r="U287" s="22"/>
      <c r="V287" s="23"/>
      <c r="W287" s="23"/>
      <c r="X287" s="24"/>
      <c r="Y287" s="25">
        <f t="shared" si="16"/>
        <v>0</v>
      </c>
      <c r="Z287" s="25">
        <f t="shared" si="17"/>
        <v>0</v>
      </c>
      <c r="AA287" s="26"/>
      <c r="AB287" s="26"/>
      <c r="AC287" s="26"/>
      <c r="AD287" s="26"/>
      <c r="AE287" s="27"/>
      <c r="AF287" s="26"/>
      <c r="AG287" s="26"/>
      <c r="AH287" s="26"/>
      <c r="AI287" s="26"/>
      <c r="AJ287" s="26"/>
      <c r="AK287" s="26"/>
    </row>
    <row r="288" spans="1:37" s="10" customFormat="1" ht="25" customHeight="1" x14ac:dyDescent="0.25">
      <c r="A288" s="11">
        <v>285</v>
      </c>
      <c r="B288" s="12" t="str">
        <f t="shared" si="15"/>
        <v>000-000</v>
      </c>
      <c r="C288" s="12"/>
      <c r="D288" s="12"/>
      <c r="E288" s="12"/>
      <c r="F288" s="12"/>
      <c r="G288" s="16"/>
      <c r="H288" s="16"/>
      <c r="I288" s="15"/>
      <c r="J288" s="16"/>
      <c r="K288" s="16"/>
      <c r="L288" s="17"/>
      <c r="M288" s="18"/>
      <c r="N288" s="18"/>
      <c r="O288" s="20"/>
      <c r="P288" s="21"/>
      <c r="Q288" s="21"/>
      <c r="R288" s="22"/>
      <c r="S288" s="21"/>
      <c r="T288" s="21"/>
      <c r="U288" s="22"/>
      <c r="V288" s="23"/>
      <c r="W288" s="23"/>
      <c r="X288" s="24"/>
      <c r="Y288" s="25">
        <f t="shared" si="16"/>
        <v>0</v>
      </c>
      <c r="Z288" s="25">
        <f t="shared" si="17"/>
        <v>0</v>
      </c>
      <c r="AA288" s="26"/>
      <c r="AB288" s="26"/>
      <c r="AC288" s="26"/>
      <c r="AD288" s="26"/>
      <c r="AE288" s="27"/>
      <c r="AF288" s="26"/>
      <c r="AG288" s="26"/>
      <c r="AH288" s="26"/>
      <c r="AI288" s="26"/>
      <c r="AJ288" s="26"/>
      <c r="AK288" s="26"/>
    </row>
    <row r="289" spans="1:37" s="10" customFormat="1" ht="25" customHeight="1" x14ac:dyDescent="0.25">
      <c r="A289" s="11">
        <v>286</v>
      </c>
      <c r="B289" s="12" t="str">
        <f t="shared" si="15"/>
        <v>000-000</v>
      </c>
      <c r="C289" s="12"/>
      <c r="D289" s="12"/>
      <c r="E289" s="12"/>
      <c r="F289" s="12"/>
      <c r="G289" s="16"/>
      <c r="H289" s="16"/>
      <c r="I289" s="15"/>
      <c r="J289" s="16"/>
      <c r="K289" s="16"/>
      <c r="L289" s="17"/>
      <c r="M289" s="18"/>
      <c r="N289" s="18"/>
      <c r="O289" s="20"/>
      <c r="P289" s="21"/>
      <c r="Q289" s="21"/>
      <c r="R289" s="22"/>
      <c r="S289" s="21"/>
      <c r="T289" s="21"/>
      <c r="U289" s="22"/>
      <c r="V289" s="23"/>
      <c r="W289" s="23"/>
      <c r="X289" s="24"/>
      <c r="Y289" s="25">
        <f t="shared" si="16"/>
        <v>0</v>
      </c>
      <c r="Z289" s="25">
        <f t="shared" si="17"/>
        <v>0</v>
      </c>
      <c r="AA289" s="26"/>
      <c r="AB289" s="26"/>
      <c r="AC289" s="26"/>
      <c r="AD289" s="26"/>
      <c r="AE289" s="27"/>
      <c r="AF289" s="26"/>
      <c r="AG289" s="26"/>
      <c r="AH289" s="26"/>
      <c r="AI289" s="26"/>
      <c r="AJ289" s="26"/>
      <c r="AK289" s="26"/>
    </row>
    <row r="290" spans="1:37" s="10" customFormat="1" ht="25" customHeight="1" x14ac:dyDescent="0.25">
      <c r="A290" s="11">
        <v>287</v>
      </c>
      <c r="B290" s="12" t="str">
        <f t="shared" si="15"/>
        <v>000-000</v>
      </c>
      <c r="C290" s="12"/>
      <c r="D290" s="12"/>
      <c r="E290" s="12"/>
      <c r="F290" s="12"/>
      <c r="G290" s="16"/>
      <c r="H290" s="16"/>
      <c r="I290" s="15"/>
      <c r="J290" s="16"/>
      <c r="K290" s="16"/>
      <c r="L290" s="17"/>
      <c r="M290" s="18"/>
      <c r="N290" s="18"/>
      <c r="O290" s="20"/>
      <c r="P290" s="21"/>
      <c r="Q290" s="21"/>
      <c r="R290" s="22"/>
      <c r="S290" s="21"/>
      <c r="T290" s="21"/>
      <c r="U290" s="22"/>
      <c r="V290" s="23"/>
      <c r="W290" s="23"/>
      <c r="X290" s="24"/>
      <c r="Y290" s="25">
        <f t="shared" si="16"/>
        <v>0</v>
      </c>
      <c r="Z290" s="25">
        <f t="shared" si="17"/>
        <v>0</v>
      </c>
      <c r="AA290" s="26"/>
      <c r="AB290" s="26"/>
      <c r="AC290" s="26"/>
      <c r="AD290" s="26"/>
      <c r="AE290" s="27"/>
      <c r="AF290" s="26"/>
      <c r="AG290" s="26"/>
      <c r="AH290" s="26"/>
      <c r="AI290" s="26"/>
      <c r="AJ290" s="26"/>
      <c r="AK290" s="26"/>
    </row>
    <row r="291" spans="1:37" s="10" customFormat="1" ht="25" customHeight="1" x14ac:dyDescent="0.25">
      <c r="A291" s="11">
        <v>288</v>
      </c>
      <c r="B291" s="12" t="str">
        <f t="shared" si="15"/>
        <v>000-000</v>
      </c>
      <c r="C291" s="12"/>
      <c r="D291" s="12"/>
      <c r="E291" s="12"/>
      <c r="F291" s="12"/>
      <c r="G291" s="16"/>
      <c r="H291" s="16"/>
      <c r="I291" s="15"/>
      <c r="J291" s="16"/>
      <c r="K291" s="16"/>
      <c r="L291" s="17"/>
      <c r="M291" s="18"/>
      <c r="N291" s="18"/>
      <c r="O291" s="20"/>
      <c r="P291" s="21"/>
      <c r="Q291" s="21"/>
      <c r="R291" s="22"/>
      <c r="S291" s="21"/>
      <c r="T291" s="21"/>
      <c r="U291" s="22"/>
      <c r="V291" s="23"/>
      <c r="W291" s="23"/>
      <c r="X291" s="24"/>
      <c r="Y291" s="25">
        <f t="shared" si="16"/>
        <v>0</v>
      </c>
      <c r="Z291" s="25">
        <f t="shared" si="17"/>
        <v>0</v>
      </c>
      <c r="AA291" s="26"/>
      <c r="AB291" s="26"/>
      <c r="AC291" s="26"/>
      <c r="AD291" s="26"/>
      <c r="AE291" s="27"/>
      <c r="AF291" s="26"/>
      <c r="AG291" s="26"/>
      <c r="AH291" s="26"/>
      <c r="AI291" s="26"/>
      <c r="AJ291" s="26"/>
      <c r="AK291" s="26"/>
    </row>
    <row r="292" spans="1:37" s="10" customFormat="1" ht="25" customHeight="1" x14ac:dyDescent="0.25">
      <c r="A292" s="11">
        <v>289</v>
      </c>
      <c r="B292" s="12" t="str">
        <f t="shared" si="15"/>
        <v>000-000</v>
      </c>
      <c r="C292" s="12"/>
      <c r="D292" s="12"/>
      <c r="E292" s="12"/>
      <c r="F292" s="12"/>
      <c r="G292" s="16"/>
      <c r="H292" s="16"/>
      <c r="I292" s="15"/>
      <c r="J292" s="16"/>
      <c r="K292" s="16"/>
      <c r="L292" s="17"/>
      <c r="M292" s="18"/>
      <c r="N292" s="18"/>
      <c r="O292" s="20"/>
      <c r="P292" s="21"/>
      <c r="Q292" s="21"/>
      <c r="R292" s="22"/>
      <c r="S292" s="21"/>
      <c r="T292" s="21"/>
      <c r="U292" s="22"/>
      <c r="V292" s="23"/>
      <c r="W292" s="23"/>
      <c r="X292" s="24"/>
      <c r="Y292" s="25">
        <f t="shared" si="16"/>
        <v>0</v>
      </c>
      <c r="Z292" s="25">
        <f t="shared" si="17"/>
        <v>0</v>
      </c>
      <c r="AA292" s="26"/>
      <c r="AB292" s="26"/>
      <c r="AC292" s="26"/>
      <c r="AD292" s="26"/>
      <c r="AE292" s="27"/>
      <c r="AF292" s="26"/>
      <c r="AG292" s="26"/>
      <c r="AH292" s="26"/>
      <c r="AI292" s="26"/>
      <c r="AJ292" s="26"/>
      <c r="AK292" s="26"/>
    </row>
    <row r="293" spans="1:37" s="10" customFormat="1" ht="25" customHeight="1" x14ac:dyDescent="0.25">
      <c r="A293" s="11">
        <v>290</v>
      </c>
      <c r="B293" s="12" t="str">
        <f t="shared" si="15"/>
        <v>000-000</v>
      </c>
      <c r="C293" s="12"/>
      <c r="D293" s="12"/>
      <c r="E293" s="12"/>
      <c r="F293" s="12"/>
      <c r="G293" s="16"/>
      <c r="H293" s="16"/>
      <c r="I293" s="15"/>
      <c r="J293" s="16"/>
      <c r="K293" s="16"/>
      <c r="L293" s="17"/>
      <c r="M293" s="18"/>
      <c r="N293" s="18"/>
      <c r="O293" s="20"/>
      <c r="P293" s="21"/>
      <c r="Q293" s="21"/>
      <c r="R293" s="22"/>
      <c r="S293" s="21"/>
      <c r="T293" s="21"/>
      <c r="U293" s="22"/>
      <c r="V293" s="23"/>
      <c r="W293" s="23"/>
      <c r="X293" s="24"/>
      <c r="Y293" s="25">
        <f t="shared" si="16"/>
        <v>0</v>
      </c>
      <c r="Z293" s="25">
        <f t="shared" si="17"/>
        <v>0</v>
      </c>
      <c r="AA293" s="26"/>
      <c r="AB293" s="26"/>
      <c r="AC293" s="26"/>
      <c r="AD293" s="26"/>
      <c r="AE293" s="27"/>
      <c r="AF293" s="26"/>
      <c r="AG293" s="26"/>
      <c r="AH293" s="26"/>
      <c r="AI293" s="26"/>
      <c r="AJ293" s="26"/>
      <c r="AK293" s="26"/>
    </row>
    <row r="294" spans="1:37" s="10" customFormat="1" ht="25" customHeight="1" x14ac:dyDescent="0.25">
      <c r="A294" s="11">
        <v>291</v>
      </c>
      <c r="B294" s="12" t="str">
        <f t="shared" si="15"/>
        <v>000-000</v>
      </c>
      <c r="C294" s="12"/>
      <c r="D294" s="12"/>
      <c r="E294" s="12"/>
      <c r="F294" s="12"/>
      <c r="G294" s="16"/>
      <c r="H294" s="16"/>
      <c r="I294" s="15"/>
      <c r="J294" s="16"/>
      <c r="K294" s="16"/>
      <c r="L294" s="17"/>
      <c r="M294" s="18"/>
      <c r="N294" s="19"/>
      <c r="O294" s="20"/>
      <c r="P294" s="21"/>
      <c r="Q294" s="21"/>
      <c r="R294" s="22"/>
      <c r="S294" s="21"/>
      <c r="T294" s="21"/>
      <c r="U294" s="22"/>
      <c r="V294" s="23"/>
      <c r="W294" s="23"/>
      <c r="X294" s="24"/>
      <c r="Y294" s="25">
        <f t="shared" si="16"/>
        <v>0</v>
      </c>
      <c r="Z294" s="25">
        <f t="shared" si="17"/>
        <v>0</v>
      </c>
      <c r="AA294" s="26"/>
      <c r="AB294" s="26"/>
      <c r="AC294" s="26"/>
      <c r="AD294" s="26"/>
      <c r="AE294" s="27"/>
      <c r="AF294" s="26"/>
      <c r="AG294" s="26"/>
      <c r="AH294" s="26"/>
      <c r="AI294" s="26"/>
      <c r="AJ294" s="26"/>
      <c r="AK294" s="26"/>
    </row>
    <row r="295" spans="1:37" s="10" customFormat="1" ht="25" customHeight="1" x14ac:dyDescent="0.25">
      <c r="A295" s="11">
        <v>292</v>
      </c>
      <c r="B295" s="12" t="str">
        <f t="shared" si="15"/>
        <v>000-000</v>
      </c>
      <c r="C295" s="12"/>
      <c r="D295" s="12"/>
      <c r="E295" s="12"/>
      <c r="F295" s="12"/>
      <c r="G295" s="16"/>
      <c r="H295" s="16"/>
      <c r="I295" s="15"/>
      <c r="J295" s="16"/>
      <c r="K295" s="16"/>
      <c r="L295" s="17"/>
      <c r="M295" s="18"/>
      <c r="N295" s="19"/>
      <c r="O295" s="20"/>
      <c r="P295" s="21"/>
      <c r="Q295" s="21"/>
      <c r="R295" s="22"/>
      <c r="S295" s="21"/>
      <c r="T295" s="21"/>
      <c r="U295" s="22"/>
      <c r="V295" s="23"/>
      <c r="W295" s="23"/>
      <c r="X295" s="24"/>
      <c r="Y295" s="25">
        <f t="shared" si="16"/>
        <v>0</v>
      </c>
      <c r="Z295" s="25">
        <f t="shared" si="17"/>
        <v>0</v>
      </c>
      <c r="AA295" s="26"/>
      <c r="AB295" s="26"/>
      <c r="AC295" s="26"/>
      <c r="AD295" s="26"/>
      <c r="AE295" s="27"/>
      <c r="AF295" s="26"/>
      <c r="AG295" s="26"/>
      <c r="AH295" s="26"/>
      <c r="AI295" s="26"/>
      <c r="AJ295" s="26"/>
      <c r="AK295" s="26"/>
    </row>
    <row r="296" spans="1:37" s="10" customFormat="1" ht="25" customHeight="1" x14ac:dyDescent="0.25">
      <c r="A296" s="11">
        <v>293</v>
      </c>
      <c r="B296" s="12" t="str">
        <f t="shared" si="15"/>
        <v>000-000</v>
      </c>
      <c r="C296" s="12"/>
      <c r="D296" s="12"/>
      <c r="E296" s="12"/>
      <c r="F296" s="12"/>
      <c r="G296" s="16"/>
      <c r="H296" s="16"/>
      <c r="I296" s="15"/>
      <c r="J296" s="16"/>
      <c r="K296" s="16"/>
      <c r="L296" s="17"/>
      <c r="M296" s="18"/>
      <c r="N296" s="18"/>
      <c r="O296" s="20"/>
      <c r="P296" s="21"/>
      <c r="Q296" s="21"/>
      <c r="R296" s="22"/>
      <c r="S296" s="21"/>
      <c r="T296" s="21"/>
      <c r="U296" s="22"/>
      <c r="V296" s="23"/>
      <c r="W296" s="23"/>
      <c r="X296" s="24"/>
      <c r="Y296" s="25">
        <f t="shared" si="16"/>
        <v>0</v>
      </c>
      <c r="Z296" s="25">
        <f t="shared" si="17"/>
        <v>0</v>
      </c>
      <c r="AA296" s="26"/>
      <c r="AB296" s="26"/>
      <c r="AC296" s="26"/>
      <c r="AD296" s="26"/>
      <c r="AE296" s="27"/>
      <c r="AF296" s="26"/>
      <c r="AG296" s="26"/>
      <c r="AH296" s="26"/>
      <c r="AI296" s="26"/>
      <c r="AJ296" s="26"/>
      <c r="AK296" s="26"/>
    </row>
    <row r="297" spans="1:37" s="10" customFormat="1" ht="25" customHeight="1" x14ac:dyDescent="0.25">
      <c r="A297" s="11">
        <v>294</v>
      </c>
      <c r="B297" s="12" t="str">
        <f t="shared" si="15"/>
        <v>000-000</v>
      </c>
      <c r="C297" s="12"/>
      <c r="D297" s="12"/>
      <c r="E297" s="12"/>
      <c r="F297" s="12"/>
      <c r="G297" s="16"/>
      <c r="H297" s="16"/>
      <c r="I297" s="15"/>
      <c r="J297" s="16"/>
      <c r="K297" s="16"/>
      <c r="L297" s="17"/>
      <c r="M297" s="18"/>
      <c r="N297" s="18"/>
      <c r="O297" s="20"/>
      <c r="P297" s="21"/>
      <c r="Q297" s="21"/>
      <c r="R297" s="22"/>
      <c r="S297" s="21"/>
      <c r="T297" s="21"/>
      <c r="U297" s="22"/>
      <c r="V297" s="23"/>
      <c r="W297" s="23"/>
      <c r="X297" s="24"/>
      <c r="Y297" s="25">
        <f t="shared" si="16"/>
        <v>0</v>
      </c>
      <c r="Z297" s="25">
        <f t="shared" si="17"/>
        <v>0</v>
      </c>
      <c r="AA297" s="26"/>
      <c r="AB297" s="26"/>
      <c r="AC297" s="26"/>
      <c r="AD297" s="26"/>
      <c r="AE297" s="27"/>
      <c r="AF297" s="26"/>
      <c r="AG297" s="26"/>
      <c r="AH297" s="26"/>
      <c r="AI297" s="26"/>
      <c r="AJ297" s="26"/>
      <c r="AK297" s="26"/>
    </row>
    <row r="298" spans="1:37" s="10" customFormat="1" ht="25" customHeight="1" x14ac:dyDescent="0.25">
      <c r="A298" s="11">
        <v>295</v>
      </c>
      <c r="B298" s="12" t="str">
        <f t="shared" si="15"/>
        <v>000-000</v>
      </c>
      <c r="C298" s="12"/>
      <c r="D298" s="12"/>
      <c r="E298" s="12"/>
      <c r="F298" s="12"/>
      <c r="G298" s="16"/>
      <c r="H298" s="16"/>
      <c r="I298" s="15"/>
      <c r="J298" s="16"/>
      <c r="K298" s="16"/>
      <c r="L298" s="17"/>
      <c r="M298" s="18"/>
      <c r="N298" s="18"/>
      <c r="O298" s="20"/>
      <c r="P298" s="21"/>
      <c r="Q298" s="21"/>
      <c r="R298" s="22"/>
      <c r="S298" s="21"/>
      <c r="T298" s="21"/>
      <c r="U298" s="22"/>
      <c r="V298" s="23"/>
      <c r="W298" s="23"/>
      <c r="X298" s="24"/>
      <c r="Y298" s="25">
        <f t="shared" si="16"/>
        <v>0</v>
      </c>
      <c r="Z298" s="25">
        <f t="shared" si="17"/>
        <v>0</v>
      </c>
      <c r="AA298" s="26"/>
      <c r="AB298" s="26"/>
      <c r="AC298" s="26"/>
      <c r="AD298" s="26"/>
      <c r="AE298" s="27"/>
      <c r="AF298" s="26"/>
      <c r="AG298" s="26"/>
      <c r="AH298" s="26"/>
      <c r="AI298" s="26"/>
      <c r="AJ298" s="26"/>
      <c r="AK298" s="26"/>
    </row>
    <row r="299" spans="1:37" s="10" customFormat="1" ht="25" customHeight="1" x14ac:dyDescent="0.25">
      <c r="A299" s="11">
        <v>296</v>
      </c>
      <c r="B299" s="12" t="str">
        <f t="shared" si="15"/>
        <v>000-000</v>
      </c>
      <c r="C299" s="12"/>
      <c r="D299" s="12"/>
      <c r="E299" s="12"/>
      <c r="F299" s="12"/>
      <c r="G299" s="16"/>
      <c r="H299" s="16"/>
      <c r="I299" s="15"/>
      <c r="J299" s="16"/>
      <c r="K299" s="16"/>
      <c r="L299" s="17"/>
      <c r="M299" s="18"/>
      <c r="N299" s="18"/>
      <c r="O299" s="20"/>
      <c r="P299" s="21"/>
      <c r="Q299" s="21"/>
      <c r="R299" s="22"/>
      <c r="S299" s="21"/>
      <c r="T299" s="21"/>
      <c r="U299" s="22"/>
      <c r="V299" s="23"/>
      <c r="W299" s="23"/>
      <c r="X299" s="24"/>
      <c r="Y299" s="25">
        <f t="shared" si="16"/>
        <v>0</v>
      </c>
      <c r="Z299" s="25">
        <f t="shared" si="17"/>
        <v>0</v>
      </c>
      <c r="AA299" s="26"/>
      <c r="AB299" s="26"/>
      <c r="AC299" s="26"/>
      <c r="AD299" s="26"/>
      <c r="AE299" s="27"/>
      <c r="AF299" s="26"/>
      <c r="AG299" s="26"/>
      <c r="AH299" s="26"/>
      <c r="AI299" s="26"/>
      <c r="AJ299" s="26"/>
      <c r="AK299" s="26"/>
    </row>
    <row r="300" spans="1:37" s="10" customFormat="1" ht="25" customHeight="1" x14ac:dyDescent="0.25">
      <c r="A300" s="11">
        <v>297</v>
      </c>
      <c r="B300" s="12" t="str">
        <f t="shared" si="15"/>
        <v>000-000</v>
      </c>
      <c r="C300" s="12"/>
      <c r="D300" s="12"/>
      <c r="E300" s="12"/>
      <c r="F300" s="12"/>
      <c r="G300" s="16"/>
      <c r="H300" s="16"/>
      <c r="I300" s="15"/>
      <c r="J300" s="16"/>
      <c r="K300" s="16"/>
      <c r="L300" s="17"/>
      <c r="M300" s="18"/>
      <c r="N300" s="18"/>
      <c r="O300" s="20"/>
      <c r="P300" s="21"/>
      <c r="Q300" s="21"/>
      <c r="R300" s="22"/>
      <c r="S300" s="21"/>
      <c r="T300" s="21"/>
      <c r="U300" s="22"/>
      <c r="V300" s="23"/>
      <c r="W300" s="23"/>
      <c r="X300" s="24"/>
      <c r="Y300" s="25">
        <f t="shared" si="16"/>
        <v>0</v>
      </c>
      <c r="Z300" s="25">
        <f t="shared" si="17"/>
        <v>0</v>
      </c>
      <c r="AA300" s="26"/>
      <c r="AB300" s="26"/>
      <c r="AC300" s="26"/>
      <c r="AD300" s="26"/>
      <c r="AE300" s="27"/>
      <c r="AF300" s="26"/>
      <c r="AG300" s="26"/>
      <c r="AH300" s="26"/>
      <c r="AI300" s="26"/>
      <c r="AJ300" s="26"/>
      <c r="AK300" s="26"/>
    </row>
    <row r="301" spans="1:37" s="10" customFormat="1" ht="25" customHeight="1" x14ac:dyDescent="0.25">
      <c r="A301" s="11">
        <v>298</v>
      </c>
      <c r="B301" s="12" t="str">
        <f t="shared" si="15"/>
        <v>000-000</v>
      </c>
      <c r="C301" s="12"/>
      <c r="D301" s="12"/>
      <c r="E301" s="12"/>
      <c r="F301" s="12"/>
      <c r="G301" s="16"/>
      <c r="H301" s="16"/>
      <c r="I301" s="15"/>
      <c r="J301" s="16"/>
      <c r="K301" s="16"/>
      <c r="L301" s="17"/>
      <c r="M301" s="18"/>
      <c r="N301" s="18"/>
      <c r="O301" s="20"/>
      <c r="P301" s="21"/>
      <c r="Q301" s="21"/>
      <c r="R301" s="22"/>
      <c r="S301" s="21"/>
      <c r="T301" s="21"/>
      <c r="U301" s="22"/>
      <c r="V301" s="23"/>
      <c r="W301" s="23"/>
      <c r="X301" s="24"/>
      <c r="Y301" s="25">
        <f t="shared" si="16"/>
        <v>0</v>
      </c>
      <c r="Z301" s="25">
        <f t="shared" si="17"/>
        <v>0</v>
      </c>
      <c r="AA301" s="26"/>
      <c r="AB301" s="26"/>
      <c r="AC301" s="26"/>
      <c r="AD301" s="26"/>
      <c r="AE301" s="27"/>
      <c r="AF301" s="26"/>
      <c r="AG301" s="26"/>
      <c r="AH301" s="26"/>
      <c r="AI301" s="26"/>
      <c r="AJ301" s="26"/>
      <c r="AK301" s="26"/>
    </row>
    <row r="302" spans="1:37" s="10" customFormat="1" ht="25" customHeight="1" x14ac:dyDescent="0.25">
      <c r="A302" s="11">
        <v>299</v>
      </c>
      <c r="B302" s="12" t="str">
        <f t="shared" ref="B302:B365" si="18">TEXT(C302,"000")&amp;"-"&amp;TEXT(E302,"000")</f>
        <v>000-000</v>
      </c>
      <c r="C302" s="12"/>
      <c r="D302" s="12"/>
      <c r="E302" s="12"/>
      <c r="F302" s="12"/>
      <c r="G302" s="16"/>
      <c r="H302" s="16"/>
      <c r="I302" s="15"/>
      <c r="J302" s="16"/>
      <c r="K302" s="16"/>
      <c r="L302" s="17"/>
      <c r="M302" s="18"/>
      <c r="N302" s="18"/>
      <c r="O302" s="20"/>
      <c r="P302" s="21"/>
      <c r="Q302" s="21"/>
      <c r="R302" s="22"/>
      <c r="S302" s="21"/>
      <c r="T302" s="21"/>
      <c r="U302" s="22"/>
      <c r="V302" s="23"/>
      <c r="W302" s="23"/>
      <c r="X302" s="24"/>
      <c r="Y302" s="25">
        <f t="shared" si="16"/>
        <v>0</v>
      </c>
      <c r="Z302" s="25">
        <f t="shared" si="17"/>
        <v>0</v>
      </c>
      <c r="AA302" s="26"/>
      <c r="AB302" s="26"/>
      <c r="AC302" s="26"/>
      <c r="AD302" s="26"/>
      <c r="AE302" s="27"/>
      <c r="AF302" s="26"/>
      <c r="AG302" s="26"/>
      <c r="AH302" s="26"/>
      <c r="AI302" s="26"/>
      <c r="AJ302" s="26"/>
      <c r="AK302" s="26"/>
    </row>
    <row r="303" spans="1:37" s="10" customFormat="1" ht="25" customHeight="1" x14ac:dyDescent="0.25">
      <c r="A303" s="11">
        <v>300</v>
      </c>
      <c r="B303" s="12" t="str">
        <f t="shared" si="18"/>
        <v>000-000</v>
      </c>
      <c r="C303" s="12"/>
      <c r="D303" s="12"/>
      <c r="E303" s="12"/>
      <c r="F303" s="12"/>
      <c r="G303" s="16"/>
      <c r="H303" s="16"/>
      <c r="I303" s="15"/>
      <c r="J303" s="16"/>
      <c r="K303" s="16"/>
      <c r="L303" s="17"/>
      <c r="M303" s="18"/>
      <c r="N303" s="18"/>
      <c r="O303" s="20"/>
      <c r="P303" s="21"/>
      <c r="Q303" s="21"/>
      <c r="R303" s="22"/>
      <c r="S303" s="21"/>
      <c r="T303" s="21"/>
      <c r="U303" s="22"/>
      <c r="V303" s="23"/>
      <c r="W303" s="23"/>
      <c r="X303" s="24"/>
      <c r="Y303" s="25">
        <f t="shared" si="16"/>
        <v>0</v>
      </c>
      <c r="Z303" s="25">
        <f t="shared" si="17"/>
        <v>0</v>
      </c>
      <c r="AA303" s="26"/>
      <c r="AB303" s="26"/>
      <c r="AC303" s="26"/>
      <c r="AD303" s="26"/>
      <c r="AE303" s="27"/>
      <c r="AF303" s="26"/>
      <c r="AG303" s="26"/>
      <c r="AH303" s="26"/>
      <c r="AI303" s="26"/>
      <c r="AJ303" s="26"/>
      <c r="AK303" s="26"/>
    </row>
    <row r="304" spans="1:37" s="10" customFormat="1" ht="25" customHeight="1" x14ac:dyDescent="0.25">
      <c r="A304" s="11">
        <v>301</v>
      </c>
      <c r="B304" s="12" t="str">
        <f t="shared" si="18"/>
        <v>000-000</v>
      </c>
      <c r="C304" s="12"/>
      <c r="D304" s="12"/>
      <c r="E304" s="12"/>
      <c r="F304" s="12"/>
      <c r="G304" s="16"/>
      <c r="H304" s="16"/>
      <c r="I304" s="15"/>
      <c r="J304" s="16"/>
      <c r="K304" s="16"/>
      <c r="L304" s="17"/>
      <c r="M304" s="18"/>
      <c r="N304" s="18"/>
      <c r="O304" s="20"/>
      <c r="P304" s="21"/>
      <c r="Q304" s="21"/>
      <c r="R304" s="22"/>
      <c r="S304" s="21"/>
      <c r="T304" s="21"/>
      <c r="U304" s="22"/>
      <c r="V304" s="23"/>
      <c r="W304" s="23"/>
      <c r="X304" s="24"/>
      <c r="Y304" s="25">
        <f t="shared" si="16"/>
        <v>0</v>
      </c>
      <c r="Z304" s="25">
        <f t="shared" si="17"/>
        <v>0</v>
      </c>
      <c r="AA304" s="26"/>
      <c r="AB304" s="26"/>
      <c r="AC304" s="26"/>
      <c r="AD304" s="26"/>
      <c r="AE304" s="27"/>
      <c r="AF304" s="26"/>
      <c r="AG304" s="26"/>
      <c r="AH304" s="26"/>
      <c r="AI304" s="26"/>
      <c r="AJ304" s="26"/>
      <c r="AK304" s="26"/>
    </row>
    <row r="305" spans="1:37" s="10" customFormat="1" ht="25" customHeight="1" x14ac:dyDescent="0.25">
      <c r="A305" s="11">
        <v>302</v>
      </c>
      <c r="B305" s="12" t="str">
        <f t="shared" si="18"/>
        <v>000-000</v>
      </c>
      <c r="C305" s="12"/>
      <c r="D305" s="12"/>
      <c r="E305" s="12"/>
      <c r="F305" s="12"/>
      <c r="G305" s="16"/>
      <c r="H305" s="16"/>
      <c r="I305" s="15"/>
      <c r="J305" s="16"/>
      <c r="K305" s="16"/>
      <c r="L305" s="17"/>
      <c r="M305" s="18"/>
      <c r="N305" s="19"/>
      <c r="O305" s="20"/>
      <c r="P305" s="21"/>
      <c r="Q305" s="21"/>
      <c r="R305" s="22"/>
      <c r="S305" s="21"/>
      <c r="T305" s="21"/>
      <c r="U305" s="22"/>
      <c r="V305" s="23"/>
      <c r="W305" s="23"/>
      <c r="X305" s="24"/>
      <c r="Y305" s="25">
        <f t="shared" si="16"/>
        <v>0</v>
      </c>
      <c r="Z305" s="25">
        <f t="shared" si="17"/>
        <v>0</v>
      </c>
      <c r="AA305" s="26"/>
      <c r="AB305" s="26"/>
      <c r="AC305" s="26"/>
      <c r="AD305" s="26"/>
      <c r="AE305" s="27"/>
      <c r="AF305" s="26"/>
      <c r="AG305" s="26"/>
      <c r="AH305" s="26"/>
      <c r="AI305" s="26"/>
      <c r="AJ305" s="26"/>
      <c r="AK305" s="26"/>
    </row>
    <row r="306" spans="1:37" s="10" customFormat="1" ht="25" customHeight="1" x14ac:dyDescent="0.25">
      <c r="A306" s="11">
        <v>303</v>
      </c>
      <c r="B306" s="12" t="str">
        <f t="shared" si="18"/>
        <v>000-000</v>
      </c>
      <c r="C306" s="12"/>
      <c r="D306" s="12"/>
      <c r="E306" s="12"/>
      <c r="F306" s="12"/>
      <c r="G306" s="16"/>
      <c r="H306" s="16"/>
      <c r="I306" s="15"/>
      <c r="J306" s="16"/>
      <c r="K306" s="16"/>
      <c r="L306" s="17"/>
      <c r="M306" s="18"/>
      <c r="N306" s="19"/>
      <c r="O306" s="20"/>
      <c r="P306" s="21"/>
      <c r="Q306" s="21"/>
      <c r="R306" s="22"/>
      <c r="S306" s="21"/>
      <c r="T306" s="21"/>
      <c r="U306" s="22"/>
      <c r="V306" s="23"/>
      <c r="W306" s="23"/>
      <c r="X306" s="24"/>
      <c r="Y306" s="25">
        <f t="shared" si="16"/>
        <v>0</v>
      </c>
      <c r="Z306" s="25">
        <f t="shared" si="17"/>
        <v>0</v>
      </c>
      <c r="AA306" s="26"/>
      <c r="AB306" s="26"/>
      <c r="AC306" s="26"/>
      <c r="AD306" s="26"/>
      <c r="AE306" s="27"/>
      <c r="AF306" s="26"/>
      <c r="AG306" s="26"/>
      <c r="AH306" s="26"/>
      <c r="AI306" s="26"/>
      <c r="AJ306" s="26"/>
      <c r="AK306" s="26"/>
    </row>
    <row r="307" spans="1:37" s="10" customFormat="1" ht="25" customHeight="1" x14ac:dyDescent="0.25">
      <c r="A307" s="11">
        <v>304</v>
      </c>
      <c r="B307" s="12" t="str">
        <f t="shared" si="18"/>
        <v>000-000</v>
      </c>
      <c r="C307" s="12"/>
      <c r="D307" s="12"/>
      <c r="E307" s="12"/>
      <c r="F307" s="12"/>
      <c r="G307" s="16"/>
      <c r="H307" s="16"/>
      <c r="I307" s="15"/>
      <c r="J307" s="16"/>
      <c r="K307" s="16"/>
      <c r="L307" s="17"/>
      <c r="M307" s="18"/>
      <c r="N307" s="18"/>
      <c r="O307" s="20"/>
      <c r="P307" s="21"/>
      <c r="Q307" s="21"/>
      <c r="R307" s="22"/>
      <c r="S307" s="21"/>
      <c r="T307" s="21"/>
      <c r="U307" s="22"/>
      <c r="V307" s="23"/>
      <c r="W307" s="23"/>
      <c r="X307" s="24"/>
      <c r="Y307" s="25">
        <f t="shared" si="16"/>
        <v>0</v>
      </c>
      <c r="Z307" s="25">
        <f t="shared" si="17"/>
        <v>0</v>
      </c>
      <c r="AA307" s="26"/>
      <c r="AB307" s="26"/>
      <c r="AC307" s="26"/>
      <c r="AD307" s="26"/>
      <c r="AE307" s="27"/>
      <c r="AF307" s="26"/>
      <c r="AG307" s="26"/>
      <c r="AH307" s="26"/>
      <c r="AI307" s="26"/>
      <c r="AJ307" s="26"/>
      <c r="AK307" s="26"/>
    </row>
    <row r="308" spans="1:37" s="10" customFormat="1" ht="25" customHeight="1" x14ac:dyDescent="0.25">
      <c r="A308" s="11">
        <v>305</v>
      </c>
      <c r="B308" s="12" t="str">
        <f t="shared" si="18"/>
        <v>000-000</v>
      </c>
      <c r="C308" s="12"/>
      <c r="D308" s="12"/>
      <c r="E308" s="12"/>
      <c r="F308" s="12"/>
      <c r="G308" s="16"/>
      <c r="H308" s="16"/>
      <c r="I308" s="15"/>
      <c r="J308" s="16"/>
      <c r="K308" s="16"/>
      <c r="L308" s="17"/>
      <c r="M308" s="18"/>
      <c r="N308" s="18"/>
      <c r="O308" s="20"/>
      <c r="P308" s="21"/>
      <c r="Q308" s="21"/>
      <c r="R308" s="22"/>
      <c r="S308" s="21"/>
      <c r="T308" s="21"/>
      <c r="U308" s="22"/>
      <c r="V308" s="23"/>
      <c r="W308" s="23"/>
      <c r="X308" s="24"/>
      <c r="Y308" s="25">
        <f t="shared" si="16"/>
        <v>0</v>
      </c>
      <c r="Z308" s="25">
        <f t="shared" si="17"/>
        <v>0</v>
      </c>
      <c r="AA308" s="26"/>
      <c r="AB308" s="26"/>
      <c r="AC308" s="26"/>
      <c r="AD308" s="26"/>
      <c r="AE308" s="27"/>
      <c r="AF308" s="26"/>
      <c r="AG308" s="26"/>
      <c r="AH308" s="26"/>
      <c r="AI308" s="26"/>
      <c r="AJ308" s="26"/>
      <c r="AK308" s="26"/>
    </row>
    <row r="309" spans="1:37" s="10" customFormat="1" ht="25" customHeight="1" x14ac:dyDescent="0.25">
      <c r="A309" s="11">
        <v>306</v>
      </c>
      <c r="B309" s="12" t="str">
        <f t="shared" si="18"/>
        <v>000-000</v>
      </c>
      <c r="C309" s="12"/>
      <c r="D309" s="12"/>
      <c r="E309" s="12"/>
      <c r="F309" s="12"/>
      <c r="G309" s="16"/>
      <c r="H309" s="16"/>
      <c r="I309" s="15"/>
      <c r="J309" s="16"/>
      <c r="K309" s="16"/>
      <c r="L309" s="17"/>
      <c r="M309" s="18"/>
      <c r="N309" s="18"/>
      <c r="O309" s="20"/>
      <c r="P309" s="21"/>
      <c r="Q309" s="21"/>
      <c r="R309" s="22"/>
      <c r="S309" s="21"/>
      <c r="T309" s="21"/>
      <c r="U309" s="22"/>
      <c r="V309" s="23"/>
      <c r="W309" s="23"/>
      <c r="X309" s="24"/>
      <c r="Y309" s="25">
        <f t="shared" si="16"/>
        <v>0</v>
      </c>
      <c r="Z309" s="25">
        <f t="shared" si="17"/>
        <v>0</v>
      </c>
      <c r="AA309" s="26"/>
      <c r="AB309" s="26"/>
      <c r="AC309" s="26"/>
      <c r="AD309" s="26"/>
      <c r="AE309" s="27"/>
      <c r="AF309" s="26"/>
      <c r="AG309" s="26"/>
      <c r="AH309" s="26"/>
      <c r="AI309" s="26"/>
      <c r="AJ309" s="26"/>
      <c r="AK309" s="26"/>
    </row>
    <row r="310" spans="1:37" s="10" customFormat="1" ht="25" customHeight="1" x14ac:dyDescent="0.25">
      <c r="A310" s="11">
        <v>307</v>
      </c>
      <c r="B310" s="12" t="str">
        <f t="shared" si="18"/>
        <v>000-000</v>
      </c>
      <c r="C310" s="12"/>
      <c r="D310" s="12"/>
      <c r="E310" s="12"/>
      <c r="F310" s="12"/>
      <c r="G310" s="16"/>
      <c r="H310" s="16"/>
      <c r="I310" s="15"/>
      <c r="J310" s="16"/>
      <c r="K310" s="16"/>
      <c r="L310" s="17"/>
      <c r="M310" s="18"/>
      <c r="N310" s="18"/>
      <c r="O310" s="20"/>
      <c r="P310" s="21"/>
      <c r="Q310" s="21"/>
      <c r="R310" s="22"/>
      <c r="S310" s="21"/>
      <c r="T310" s="21"/>
      <c r="U310" s="22"/>
      <c r="V310" s="23"/>
      <c r="W310" s="23"/>
      <c r="X310" s="24"/>
      <c r="Y310" s="25">
        <f t="shared" si="16"/>
        <v>0</v>
      </c>
      <c r="Z310" s="25">
        <f t="shared" si="17"/>
        <v>0</v>
      </c>
      <c r="AA310" s="26"/>
      <c r="AB310" s="26"/>
      <c r="AC310" s="26"/>
      <c r="AD310" s="26"/>
      <c r="AE310" s="27"/>
      <c r="AF310" s="26"/>
      <c r="AG310" s="26"/>
      <c r="AH310" s="26"/>
      <c r="AI310" s="26"/>
      <c r="AJ310" s="26"/>
      <c r="AK310" s="26"/>
    </row>
    <row r="311" spans="1:37" s="10" customFormat="1" ht="25" customHeight="1" x14ac:dyDescent="0.25">
      <c r="A311" s="11">
        <v>308</v>
      </c>
      <c r="B311" s="12" t="str">
        <f t="shared" si="18"/>
        <v>000-000</v>
      </c>
      <c r="C311" s="12"/>
      <c r="D311" s="12"/>
      <c r="E311" s="12"/>
      <c r="F311" s="12"/>
      <c r="G311" s="16"/>
      <c r="H311" s="16"/>
      <c r="I311" s="15"/>
      <c r="J311" s="16"/>
      <c r="K311" s="16"/>
      <c r="L311" s="17"/>
      <c r="M311" s="18"/>
      <c r="N311" s="18"/>
      <c r="O311" s="20"/>
      <c r="P311" s="21"/>
      <c r="Q311" s="21"/>
      <c r="R311" s="22"/>
      <c r="S311" s="21"/>
      <c r="T311" s="21"/>
      <c r="U311" s="22"/>
      <c r="V311" s="23"/>
      <c r="W311" s="23"/>
      <c r="X311" s="24"/>
      <c r="Y311" s="25">
        <f t="shared" si="16"/>
        <v>0</v>
      </c>
      <c r="Z311" s="25">
        <f t="shared" si="17"/>
        <v>0</v>
      </c>
      <c r="AA311" s="26"/>
      <c r="AB311" s="26"/>
      <c r="AC311" s="26"/>
      <c r="AD311" s="26"/>
      <c r="AE311" s="27"/>
      <c r="AF311" s="26"/>
      <c r="AG311" s="26"/>
      <c r="AH311" s="26"/>
      <c r="AI311" s="26"/>
      <c r="AJ311" s="26"/>
      <c r="AK311" s="26"/>
    </row>
    <row r="312" spans="1:37" s="10" customFormat="1" ht="25" customHeight="1" x14ac:dyDescent="0.25">
      <c r="A312" s="11">
        <v>309</v>
      </c>
      <c r="B312" s="12" t="str">
        <f t="shared" si="18"/>
        <v>000-000</v>
      </c>
      <c r="C312" s="12"/>
      <c r="D312" s="12"/>
      <c r="E312" s="12"/>
      <c r="F312" s="12"/>
      <c r="G312" s="16"/>
      <c r="H312" s="16"/>
      <c r="I312" s="15"/>
      <c r="J312" s="16"/>
      <c r="K312" s="16"/>
      <c r="L312" s="17"/>
      <c r="M312" s="18"/>
      <c r="N312" s="18"/>
      <c r="O312" s="20"/>
      <c r="P312" s="21"/>
      <c r="Q312" s="21"/>
      <c r="R312" s="22"/>
      <c r="S312" s="21"/>
      <c r="T312" s="21"/>
      <c r="U312" s="22"/>
      <c r="V312" s="23"/>
      <c r="W312" s="23"/>
      <c r="X312" s="24"/>
      <c r="Y312" s="25">
        <f t="shared" si="16"/>
        <v>0</v>
      </c>
      <c r="Z312" s="25">
        <f t="shared" si="17"/>
        <v>0</v>
      </c>
      <c r="AA312" s="26"/>
      <c r="AB312" s="26"/>
      <c r="AC312" s="26"/>
      <c r="AD312" s="26"/>
      <c r="AE312" s="27"/>
      <c r="AF312" s="26"/>
      <c r="AG312" s="26"/>
      <c r="AH312" s="26"/>
      <c r="AI312" s="26"/>
      <c r="AJ312" s="26"/>
      <c r="AK312" s="26"/>
    </row>
    <row r="313" spans="1:37" s="10" customFormat="1" ht="25" customHeight="1" x14ac:dyDescent="0.25">
      <c r="A313" s="11">
        <v>310</v>
      </c>
      <c r="B313" s="12" t="str">
        <f t="shared" si="18"/>
        <v>000-000</v>
      </c>
      <c r="C313" s="12"/>
      <c r="D313" s="12"/>
      <c r="E313" s="12"/>
      <c r="F313" s="12"/>
      <c r="G313" s="16"/>
      <c r="H313" s="16"/>
      <c r="I313" s="15"/>
      <c r="J313" s="16"/>
      <c r="K313" s="16"/>
      <c r="L313" s="17"/>
      <c r="M313" s="18"/>
      <c r="N313" s="18"/>
      <c r="O313" s="20"/>
      <c r="P313" s="21"/>
      <c r="Q313" s="21"/>
      <c r="R313" s="22"/>
      <c r="S313" s="21"/>
      <c r="T313" s="21"/>
      <c r="U313" s="22"/>
      <c r="V313" s="23"/>
      <c r="W313" s="23"/>
      <c r="X313" s="24"/>
      <c r="Y313" s="25">
        <f t="shared" si="16"/>
        <v>0</v>
      </c>
      <c r="Z313" s="25">
        <f t="shared" si="17"/>
        <v>0</v>
      </c>
      <c r="AA313" s="26"/>
      <c r="AB313" s="26"/>
      <c r="AC313" s="26"/>
      <c r="AD313" s="26"/>
      <c r="AE313" s="27"/>
      <c r="AF313" s="26"/>
      <c r="AG313" s="26"/>
      <c r="AH313" s="26"/>
      <c r="AI313" s="26"/>
      <c r="AJ313" s="26"/>
      <c r="AK313" s="26"/>
    </row>
    <row r="314" spans="1:37" s="10" customFormat="1" ht="25" customHeight="1" x14ac:dyDescent="0.25">
      <c r="A314" s="11">
        <v>311</v>
      </c>
      <c r="B314" s="12" t="str">
        <f t="shared" si="18"/>
        <v>000-000</v>
      </c>
      <c r="C314" s="12"/>
      <c r="D314" s="12"/>
      <c r="E314" s="12"/>
      <c r="F314" s="12"/>
      <c r="G314" s="16"/>
      <c r="H314" s="16"/>
      <c r="I314" s="15"/>
      <c r="J314" s="16"/>
      <c r="K314" s="16"/>
      <c r="L314" s="17"/>
      <c r="M314" s="18"/>
      <c r="N314" s="18"/>
      <c r="O314" s="20"/>
      <c r="P314" s="21"/>
      <c r="Q314" s="21"/>
      <c r="R314" s="22"/>
      <c r="S314" s="21"/>
      <c r="T314" s="21"/>
      <c r="U314" s="22"/>
      <c r="V314" s="23"/>
      <c r="W314" s="23"/>
      <c r="X314" s="24"/>
      <c r="Y314" s="25">
        <f t="shared" si="16"/>
        <v>0</v>
      </c>
      <c r="Z314" s="25">
        <f t="shared" si="17"/>
        <v>0</v>
      </c>
      <c r="AA314" s="26"/>
      <c r="AB314" s="26"/>
      <c r="AC314" s="26"/>
      <c r="AD314" s="26"/>
      <c r="AE314" s="27"/>
      <c r="AF314" s="26"/>
      <c r="AG314" s="26"/>
      <c r="AH314" s="26"/>
      <c r="AI314" s="26"/>
      <c r="AJ314" s="26"/>
      <c r="AK314" s="26"/>
    </row>
    <row r="315" spans="1:37" s="10" customFormat="1" ht="25" customHeight="1" x14ac:dyDescent="0.25">
      <c r="A315" s="11">
        <v>312</v>
      </c>
      <c r="B315" s="12" t="str">
        <f t="shared" si="18"/>
        <v>000-000</v>
      </c>
      <c r="C315" s="12"/>
      <c r="D315" s="12"/>
      <c r="E315" s="12"/>
      <c r="F315" s="12"/>
      <c r="G315" s="16"/>
      <c r="H315" s="16"/>
      <c r="I315" s="15"/>
      <c r="J315" s="16"/>
      <c r="K315" s="16"/>
      <c r="L315" s="17"/>
      <c r="M315" s="18"/>
      <c r="N315" s="18"/>
      <c r="O315" s="20"/>
      <c r="P315" s="21"/>
      <c r="Q315" s="21"/>
      <c r="R315" s="22"/>
      <c r="S315" s="21"/>
      <c r="T315" s="21"/>
      <c r="U315" s="22"/>
      <c r="V315" s="23"/>
      <c r="W315" s="23"/>
      <c r="X315" s="24"/>
      <c r="Y315" s="25">
        <f t="shared" si="16"/>
        <v>0</v>
      </c>
      <c r="Z315" s="25">
        <f t="shared" si="17"/>
        <v>0</v>
      </c>
      <c r="AA315" s="26"/>
      <c r="AB315" s="26"/>
      <c r="AC315" s="26"/>
      <c r="AD315" s="26"/>
      <c r="AE315" s="27"/>
      <c r="AF315" s="26"/>
      <c r="AG315" s="26"/>
      <c r="AH315" s="26"/>
      <c r="AI315" s="26"/>
      <c r="AJ315" s="26"/>
      <c r="AK315" s="26"/>
    </row>
    <row r="316" spans="1:37" s="10" customFormat="1" ht="25" customHeight="1" x14ac:dyDescent="0.25">
      <c r="A316" s="11">
        <v>313</v>
      </c>
      <c r="B316" s="12" t="str">
        <f t="shared" si="18"/>
        <v>000-000</v>
      </c>
      <c r="C316" s="12"/>
      <c r="D316" s="12"/>
      <c r="E316" s="12"/>
      <c r="F316" s="12"/>
      <c r="G316" s="16"/>
      <c r="H316" s="16"/>
      <c r="I316" s="15"/>
      <c r="J316" s="16"/>
      <c r="K316" s="16"/>
      <c r="L316" s="17"/>
      <c r="M316" s="18"/>
      <c r="N316" s="19"/>
      <c r="O316" s="20"/>
      <c r="P316" s="21"/>
      <c r="Q316" s="21"/>
      <c r="R316" s="22"/>
      <c r="S316" s="21"/>
      <c r="T316" s="21"/>
      <c r="U316" s="22"/>
      <c r="V316" s="23"/>
      <c r="W316" s="23"/>
      <c r="X316" s="24"/>
      <c r="Y316" s="25">
        <f t="shared" si="16"/>
        <v>0</v>
      </c>
      <c r="Z316" s="25">
        <f t="shared" si="17"/>
        <v>0</v>
      </c>
      <c r="AA316" s="26"/>
      <c r="AB316" s="26"/>
      <c r="AC316" s="26"/>
      <c r="AD316" s="26"/>
      <c r="AE316" s="27"/>
      <c r="AF316" s="26"/>
      <c r="AG316" s="26"/>
      <c r="AH316" s="26"/>
      <c r="AI316" s="26"/>
      <c r="AJ316" s="26"/>
      <c r="AK316" s="26"/>
    </row>
    <row r="317" spans="1:37" s="10" customFormat="1" ht="25" customHeight="1" x14ac:dyDescent="0.25">
      <c r="A317" s="11">
        <v>314</v>
      </c>
      <c r="B317" s="12" t="str">
        <f t="shared" si="18"/>
        <v>000-000</v>
      </c>
      <c r="C317" s="12"/>
      <c r="D317" s="12"/>
      <c r="E317" s="12"/>
      <c r="F317" s="12"/>
      <c r="G317" s="16"/>
      <c r="H317" s="16"/>
      <c r="I317" s="15"/>
      <c r="J317" s="16"/>
      <c r="K317" s="16"/>
      <c r="L317" s="17"/>
      <c r="M317" s="18"/>
      <c r="N317" s="19"/>
      <c r="O317" s="20"/>
      <c r="P317" s="21"/>
      <c r="Q317" s="21"/>
      <c r="R317" s="22"/>
      <c r="S317" s="21"/>
      <c r="T317" s="21"/>
      <c r="U317" s="22"/>
      <c r="V317" s="23"/>
      <c r="W317" s="23"/>
      <c r="X317" s="24"/>
      <c r="Y317" s="25">
        <f t="shared" si="16"/>
        <v>0</v>
      </c>
      <c r="Z317" s="25">
        <f t="shared" si="17"/>
        <v>0</v>
      </c>
      <c r="AA317" s="26"/>
      <c r="AB317" s="26"/>
      <c r="AC317" s="26"/>
      <c r="AD317" s="26"/>
      <c r="AE317" s="27"/>
      <c r="AF317" s="26"/>
      <c r="AG317" s="26"/>
      <c r="AH317" s="26"/>
      <c r="AI317" s="26"/>
      <c r="AJ317" s="26"/>
      <c r="AK317" s="26"/>
    </row>
    <row r="318" spans="1:37" s="10" customFormat="1" ht="25" customHeight="1" x14ac:dyDescent="0.25">
      <c r="A318" s="11">
        <v>315</v>
      </c>
      <c r="B318" s="12" t="str">
        <f t="shared" si="18"/>
        <v>000-000</v>
      </c>
      <c r="C318" s="12"/>
      <c r="D318" s="12"/>
      <c r="E318" s="12"/>
      <c r="F318" s="12"/>
      <c r="G318" s="16"/>
      <c r="H318" s="16"/>
      <c r="I318" s="15"/>
      <c r="J318" s="16"/>
      <c r="K318" s="16"/>
      <c r="L318" s="17"/>
      <c r="M318" s="18"/>
      <c r="N318" s="18"/>
      <c r="O318" s="20"/>
      <c r="P318" s="21"/>
      <c r="Q318" s="21"/>
      <c r="R318" s="22"/>
      <c r="S318" s="21"/>
      <c r="T318" s="21"/>
      <c r="U318" s="22"/>
      <c r="V318" s="23"/>
      <c r="W318" s="23"/>
      <c r="X318" s="24"/>
      <c r="Y318" s="25">
        <f t="shared" si="16"/>
        <v>0</v>
      </c>
      <c r="Z318" s="25">
        <f t="shared" si="17"/>
        <v>0</v>
      </c>
      <c r="AA318" s="26"/>
      <c r="AB318" s="26"/>
      <c r="AC318" s="26"/>
      <c r="AD318" s="26"/>
      <c r="AE318" s="27"/>
      <c r="AF318" s="26"/>
      <c r="AG318" s="26"/>
      <c r="AH318" s="26"/>
      <c r="AI318" s="26"/>
      <c r="AJ318" s="26"/>
      <c r="AK318" s="26"/>
    </row>
    <row r="319" spans="1:37" s="10" customFormat="1" ht="25" customHeight="1" x14ac:dyDescent="0.25">
      <c r="A319" s="11">
        <v>316</v>
      </c>
      <c r="B319" s="12" t="str">
        <f t="shared" si="18"/>
        <v>000-000</v>
      </c>
      <c r="C319" s="12"/>
      <c r="D319" s="12"/>
      <c r="E319" s="12"/>
      <c r="F319" s="12"/>
      <c r="G319" s="16"/>
      <c r="H319" s="16"/>
      <c r="I319" s="15"/>
      <c r="J319" s="16"/>
      <c r="K319" s="16"/>
      <c r="L319" s="17"/>
      <c r="M319" s="18"/>
      <c r="N319" s="18"/>
      <c r="O319" s="20"/>
      <c r="P319" s="21"/>
      <c r="Q319" s="21"/>
      <c r="R319" s="22"/>
      <c r="S319" s="21"/>
      <c r="T319" s="21"/>
      <c r="U319" s="22"/>
      <c r="V319" s="23"/>
      <c r="W319" s="23"/>
      <c r="X319" s="24"/>
      <c r="Y319" s="25">
        <f t="shared" si="16"/>
        <v>0</v>
      </c>
      <c r="Z319" s="25">
        <f t="shared" si="17"/>
        <v>0</v>
      </c>
      <c r="AA319" s="26"/>
      <c r="AB319" s="26"/>
      <c r="AC319" s="26"/>
      <c r="AD319" s="26"/>
      <c r="AE319" s="27"/>
      <c r="AF319" s="26"/>
      <c r="AG319" s="26"/>
      <c r="AH319" s="26"/>
      <c r="AI319" s="26"/>
      <c r="AJ319" s="26"/>
      <c r="AK319" s="26"/>
    </row>
    <row r="320" spans="1:37" s="10" customFormat="1" ht="25" customHeight="1" x14ac:dyDescent="0.25">
      <c r="A320" s="11">
        <v>317</v>
      </c>
      <c r="B320" s="12" t="str">
        <f t="shared" si="18"/>
        <v>000-000</v>
      </c>
      <c r="C320" s="12"/>
      <c r="D320" s="12"/>
      <c r="E320" s="12"/>
      <c r="F320" s="12"/>
      <c r="G320" s="16"/>
      <c r="H320" s="16"/>
      <c r="I320" s="15"/>
      <c r="J320" s="16"/>
      <c r="K320" s="16"/>
      <c r="L320" s="17"/>
      <c r="M320" s="18"/>
      <c r="N320" s="18"/>
      <c r="O320" s="20"/>
      <c r="P320" s="21"/>
      <c r="Q320" s="21"/>
      <c r="R320" s="22"/>
      <c r="S320" s="21"/>
      <c r="T320" s="21"/>
      <c r="U320" s="22"/>
      <c r="V320" s="23"/>
      <c r="W320" s="23"/>
      <c r="X320" s="24"/>
      <c r="Y320" s="25">
        <f t="shared" si="16"/>
        <v>0</v>
      </c>
      <c r="Z320" s="25">
        <f t="shared" si="17"/>
        <v>0</v>
      </c>
      <c r="AA320" s="26"/>
      <c r="AB320" s="26"/>
      <c r="AC320" s="26"/>
      <c r="AD320" s="26"/>
      <c r="AE320" s="27"/>
      <c r="AF320" s="26"/>
      <c r="AG320" s="26"/>
      <c r="AH320" s="26"/>
      <c r="AI320" s="26"/>
      <c r="AJ320" s="26"/>
      <c r="AK320" s="26"/>
    </row>
    <row r="321" spans="1:37" s="10" customFormat="1" ht="25" customHeight="1" x14ac:dyDescent="0.25">
      <c r="A321" s="11">
        <v>318</v>
      </c>
      <c r="B321" s="12" t="str">
        <f t="shared" si="18"/>
        <v>000-000</v>
      </c>
      <c r="C321" s="12"/>
      <c r="D321" s="12"/>
      <c r="E321" s="12"/>
      <c r="F321" s="12"/>
      <c r="G321" s="16"/>
      <c r="H321" s="16"/>
      <c r="I321" s="15"/>
      <c r="J321" s="16"/>
      <c r="K321" s="16"/>
      <c r="L321" s="17"/>
      <c r="M321" s="18"/>
      <c r="N321" s="18"/>
      <c r="O321" s="20"/>
      <c r="P321" s="21"/>
      <c r="Q321" s="21"/>
      <c r="R321" s="22"/>
      <c r="S321" s="21"/>
      <c r="T321" s="21"/>
      <c r="U321" s="22"/>
      <c r="V321" s="23"/>
      <c r="W321" s="23"/>
      <c r="X321" s="24"/>
      <c r="Y321" s="25">
        <f t="shared" si="16"/>
        <v>0</v>
      </c>
      <c r="Z321" s="25">
        <f t="shared" si="17"/>
        <v>0</v>
      </c>
      <c r="AA321" s="26"/>
      <c r="AB321" s="26"/>
      <c r="AC321" s="26"/>
      <c r="AD321" s="26"/>
      <c r="AE321" s="27"/>
      <c r="AF321" s="26"/>
      <c r="AG321" s="26"/>
      <c r="AH321" s="26"/>
      <c r="AI321" s="26"/>
      <c r="AJ321" s="26"/>
      <c r="AK321" s="26"/>
    </row>
    <row r="322" spans="1:37" s="10" customFormat="1" ht="25" customHeight="1" x14ac:dyDescent="0.25">
      <c r="A322" s="11">
        <v>319</v>
      </c>
      <c r="B322" s="12" t="str">
        <f t="shared" si="18"/>
        <v>000-000</v>
      </c>
      <c r="C322" s="12"/>
      <c r="D322" s="12"/>
      <c r="E322" s="12"/>
      <c r="F322" s="12"/>
      <c r="G322" s="16"/>
      <c r="H322" s="16"/>
      <c r="I322" s="15"/>
      <c r="J322" s="16"/>
      <c r="K322" s="16"/>
      <c r="L322" s="17"/>
      <c r="M322" s="18"/>
      <c r="N322" s="18"/>
      <c r="O322" s="20"/>
      <c r="P322" s="21"/>
      <c r="Q322" s="21"/>
      <c r="R322" s="22"/>
      <c r="S322" s="21"/>
      <c r="T322" s="21"/>
      <c r="U322" s="22"/>
      <c r="V322" s="23"/>
      <c r="W322" s="23"/>
      <c r="X322" s="24"/>
      <c r="Y322" s="25">
        <f t="shared" si="16"/>
        <v>0</v>
      </c>
      <c r="Z322" s="25">
        <f t="shared" si="17"/>
        <v>0</v>
      </c>
      <c r="AA322" s="26"/>
      <c r="AB322" s="26"/>
      <c r="AC322" s="26"/>
      <c r="AD322" s="26"/>
      <c r="AE322" s="27"/>
      <c r="AF322" s="26"/>
      <c r="AG322" s="26"/>
      <c r="AH322" s="26"/>
      <c r="AI322" s="26"/>
      <c r="AJ322" s="26"/>
      <c r="AK322" s="26"/>
    </row>
    <row r="323" spans="1:37" s="10" customFormat="1" ht="25" customHeight="1" x14ac:dyDescent="0.25">
      <c r="A323" s="11">
        <v>320</v>
      </c>
      <c r="B323" s="12" t="str">
        <f t="shared" si="18"/>
        <v>000-000</v>
      </c>
      <c r="C323" s="12"/>
      <c r="D323" s="12"/>
      <c r="E323" s="12"/>
      <c r="F323" s="12"/>
      <c r="G323" s="16"/>
      <c r="H323" s="16"/>
      <c r="I323" s="15"/>
      <c r="J323" s="16"/>
      <c r="K323" s="16"/>
      <c r="L323" s="17"/>
      <c r="M323" s="18"/>
      <c r="N323" s="18"/>
      <c r="O323" s="20"/>
      <c r="P323" s="21"/>
      <c r="Q323" s="21"/>
      <c r="R323" s="22"/>
      <c r="S323" s="21"/>
      <c r="T323" s="21"/>
      <c r="U323" s="22"/>
      <c r="V323" s="23"/>
      <c r="W323" s="23"/>
      <c r="X323" s="24"/>
      <c r="Y323" s="25">
        <f t="shared" si="16"/>
        <v>0</v>
      </c>
      <c r="Z323" s="25">
        <f t="shared" si="17"/>
        <v>0</v>
      </c>
      <c r="AA323" s="26"/>
      <c r="AB323" s="26"/>
      <c r="AC323" s="26"/>
      <c r="AD323" s="26"/>
      <c r="AE323" s="27"/>
      <c r="AF323" s="26"/>
      <c r="AG323" s="26"/>
      <c r="AH323" s="26"/>
      <c r="AI323" s="26"/>
      <c r="AJ323" s="26"/>
      <c r="AK323" s="26"/>
    </row>
    <row r="324" spans="1:37" s="10" customFormat="1" ht="25" customHeight="1" x14ac:dyDescent="0.25">
      <c r="A324" s="11">
        <v>321</v>
      </c>
      <c r="B324" s="12" t="str">
        <f t="shared" si="18"/>
        <v>000-000</v>
      </c>
      <c r="C324" s="12"/>
      <c r="D324" s="12"/>
      <c r="E324" s="12"/>
      <c r="F324" s="12"/>
      <c r="G324" s="16"/>
      <c r="H324" s="16"/>
      <c r="I324" s="15"/>
      <c r="J324" s="16"/>
      <c r="K324" s="16"/>
      <c r="L324" s="17"/>
      <c r="M324" s="18"/>
      <c r="N324" s="18"/>
      <c r="O324" s="20"/>
      <c r="P324" s="21"/>
      <c r="Q324" s="21"/>
      <c r="R324" s="22"/>
      <c r="S324" s="21"/>
      <c r="T324" s="21"/>
      <c r="U324" s="22"/>
      <c r="V324" s="23"/>
      <c r="W324" s="23"/>
      <c r="X324" s="24"/>
      <c r="Y324" s="25">
        <f t="shared" ref="Y324:Y387" si="19">ROUND(I324-U324-X324,2)</f>
        <v>0</v>
      </c>
      <c r="Z324" s="25">
        <f t="shared" ref="Z324:Z387" si="20">ROUND(L324+O324-R324,2)</f>
        <v>0</v>
      </c>
      <c r="AA324" s="26"/>
      <c r="AB324" s="26"/>
      <c r="AC324" s="26"/>
      <c r="AD324" s="26"/>
      <c r="AE324" s="27"/>
      <c r="AF324" s="26"/>
      <c r="AG324" s="26"/>
      <c r="AH324" s="26"/>
      <c r="AI324" s="26"/>
      <c r="AJ324" s="26"/>
      <c r="AK324" s="26"/>
    </row>
    <row r="325" spans="1:37" s="10" customFormat="1" ht="25" customHeight="1" x14ac:dyDescent="0.25">
      <c r="A325" s="11">
        <v>322</v>
      </c>
      <c r="B325" s="12" t="str">
        <f t="shared" si="18"/>
        <v>000-000</v>
      </c>
      <c r="C325" s="12"/>
      <c r="D325" s="12"/>
      <c r="E325" s="12"/>
      <c r="F325" s="12"/>
      <c r="G325" s="16"/>
      <c r="H325" s="16"/>
      <c r="I325" s="15"/>
      <c r="J325" s="16"/>
      <c r="K325" s="16"/>
      <c r="L325" s="17"/>
      <c r="M325" s="18"/>
      <c r="N325" s="18"/>
      <c r="O325" s="20"/>
      <c r="P325" s="21"/>
      <c r="Q325" s="21"/>
      <c r="R325" s="22"/>
      <c r="S325" s="21"/>
      <c r="T325" s="21"/>
      <c r="U325" s="22"/>
      <c r="V325" s="23"/>
      <c r="W325" s="23"/>
      <c r="X325" s="24"/>
      <c r="Y325" s="25">
        <f t="shared" si="19"/>
        <v>0</v>
      </c>
      <c r="Z325" s="25">
        <f t="shared" si="20"/>
        <v>0</v>
      </c>
      <c r="AA325" s="26"/>
      <c r="AB325" s="26"/>
      <c r="AC325" s="26"/>
      <c r="AD325" s="26"/>
      <c r="AE325" s="27"/>
      <c r="AF325" s="26"/>
      <c r="AG325" s="26"/>
      <c r="AH325" s="26"/>
      <c r="AI325" s="26"/>
      <c r="AJ325" s="26"/>
      <c r="AK325" s="26"/>
    </row>
    <row r="326" spans="1:37" s="10" customFormat="1" ht="25" customHeight="1" x14ac:dyDescent="0.25">
      <c r="A326" s="11">
        <v>323</v>
      </c>
      <c r="B326" s="12" t="str">
        <f t="shared" si="18"/>
        <v>000-000</v>
      </c>
      <c r="C326" s="12"/>
      <c r="D326" s="12"/>
      <c r="E326" s="12"/>
      <c r="F326" s="12"/>
      <c r="G326" s="16"/>
      <c r="H326" s="16"/>
      <c r="I326" s="15"/>
      <c r="J326" s="16"/>
      <c r="K326" s="16"/>
      <c r="L326" s="17"/>
      <c r="M326" s="18"/>
      <c r="N326" s="18"/>
      <c r="O326" s="20"/>
      <c r="P326" s="21"/>
      <c r="Q326" s="21"/>
      <c r="R326" s="22"/>
      <c r="S326" s="21"/>
      <c r="T326" s="21"/>
      <c r="U326" s="22"/>
      <c r="V326" s="23"/>
      <c r="W326" s="23"/>
      <c r="X326" s="24"/>
      <c r="Y326" s="25">
        <f t="shared" si="19"/>
        <v>0</v>
      </c>
      <c r="Z326" s="25">
        <f t="shared" si="20"/>
        <v>0</v>
      </c>
      <c r="AA326" s="26"/>
      <c r="AB326" s="26"/>
      <c r="AC326" s="26"/>
      <c r="AD326" s="26"/>
      <c r="AE326" s="27"/>
      <c r="AF326" s="26"/>
      <c r="AG326" s="26"/>
      <c r="AH326" s="26"/>
      <c r="AI326" s="26"/>
      <c r="AJ326" s="26"/>
      <c r="AK326" s="26"/>
    </row>
    <row r="327" spans="1:37" s="10" customFormat="1" ht="25" customHeight="1" x14ac:dyDescent="0.25">
      <c r="A327" s="11">
        <v>324</v>
      </c>
      <c r="B327" s="12" t="str">
        <f t="shared" si="18"/>
        <v>000-000</v>
      </c>
      <c r="C327" s="12"/>
      <c r="D327" s="12"/>
      <c r="E327" s="12"/>
      <c r="F327" s="12"/>
      <c r="G327" s="16"/>
      <c r="H327" s="16"/>
      <c r="I327" s="15"/>
      <c r="J327" s="16"/>
      <c r="K327" s="16"/>
      <c r="L327" s="17"/>
      <c r="M327" s="18"/>
      <c r="N327" s="19"/>
      <c r="O327" s="20"/>
      <c r="P327" s="21"/>
      <c r="Q327" s="21"/>
      <c r="R327" s="22"/>
      <c r="S327" s="21"/>
      <c r="T327" s="21"/>
      <c r="U327" s="22"/>
      <c r="V327" s="23"/>
      <c r="W327" s="23"/>
      <c r="X327" s="24"/>
      <c r="Y327" s="25">
        <f t="shared" si="19"/>
        <v>0</v>
      </c>
      <c r="Z327" s="25">
        <f t="shared" si="20"/>
        <v>0</v>
      </c>
      <c r="AA327" s="26"/>
      <c r="AB327" s="26"/>
      <c r="AC327" s="26"/>
      <c r="AD327" s="26"/>
      <c r="AE327" s="27"/>
      <c r="AF327" s="26"/>
      <c r="AG327" s="26"/>
      <c r="AH327" s="26"/>
      <c r="AI327" s="26"/>
      <c r="AJ327" s="26"/>
      <c r="AK327" s="26"/>
    </row>
    <row r="328" spans="1:37" s="10" customFormat="1" ht="25" customHeight="1" x14ac:dyDescent="0.25">
      <c r="A328" s="11">
        <v>325</v>
      </c>
      <c r="B328" s="12" t="str">
        <f t="shared" si="18"/>
        <v>000-000</v>
      </c>
      <c r="C328" s="12"/>
      <c r="D328" s="12"/>
      <c r="E328" s="12"/>
      <c r="F328" s="12"/>
      <c r="G328" s="16"/>
      <c r="H328" s="16"/>
      <c r="I328" s="15"/>
      <c r="J328" s="16"/>
      <c r="K328" s="16"/>
      <c r="L328" s="17"/>
      <c r="M328" s="18"/>
      <c r="N328" s="19"/>
      <c r="O328" s="20"/>
      <c r="P328" s="21"/>
      <c r="Q328" s="21"/>
      <c r="R328" s="22"/>
      <c r="S328" s="21"/>
      <c r="T328" s="21"/>
      <c r="U328" s="22"/>
      <c r="V328" s="23"/>
      <c r="W328" s="23"/>
      <c r="X328" s="24"/>
      <c r="Y328" s="25">
        <f t="shared" si="19"/>
        <v>0</v>
      </c>
      <c r="Z328" s="25">
        <f t="shared" si="20"/>
        <v>0</v>
      </c>
      <c r="AA328" s="26"/>
      <c r="AB328" s="26"/>
      <c r="AC328" s="26"/>
      <c r="AD328" s="26"/>
      <c r="AE328" s="27"/>
      <c r="AF328" s="26"/>
      <c r="AG328" s="26"/>
      <c r="AH328" s="26"/>
      <c r="AI328" s="26"/>
      <c r="AJ328" s="26"/>
      <c r="AK328" s="26"/>
    </row>
    <row r="329" spans="1:37" s="10" customFormat="1" ht="25" customHeight="1" x14ac:dyDescent="0.25">
      <c r="A329" s="11">
        <v>326</v>
      </c>
      <c r="B329" s="12" t="str">
        <f t="shared" si="18"/>
        <v>000-000</v>
      </c>
      <c r="C329" s="12"/>
      <c r="D329" s="12"/>
      <c r="E329" s="12"/>
      <c r="F329" s="12"/>
      <c r="G329" s="16"/>
      <c r="H329" s="16"/>
      <c r="I329" s="15"/>
      <c r="J329" s="16"/>
      <c r="K329" s="16"/>
      <c r="L329" s="17"/>
      <c r="M329" s="18"/>
      <c r="N329" s="18"/>
      <c r="O329" s="20"/>
      <c r="P329" s="21"/>
      <c r="Q329" s="21"/>
      <c r="R329" s="22"/>
      <c r="S329" s="21"/>
      <c r="T329" s="21"/>
      <c r="U329" s="22"/>
      <c r="V329" s="23"/>
      <c r="W329" s="23"/>
      <c r="X329" s="24"/>
      <c r="Y329" s="25">
        <f t="shared" si="19"/>
        <v>0</v>
      </c>
      <c r="Z329" s="25">
        <f t="shared" si="20"/>
        <v>0</v>
      </c>
      <c r="AA329" s="26"/>
      <c r="AB329" s="26"/>
      <c r="AC329" s="26"/>
      <c r="AD329" s="26"/>
      <c r="AE329" s="27"/>
      <c r="AF329" s="26"/>
      <c r="AG329" s="26"/>
      <c r="AH329" s="26"/>
      <c r="AI329" s="26"/>
      <c r="AJ329" s="26"/>
      <c r="AK329" s="26"/>
    </row>
    <row r="330" spans="1:37" s="10" customFormat="1" ht="25" customHeight="1" x14ac:dyDescent="0.25">
      <c r="A330" s="11">
        <v>327</v>
      </c>
      <c r="B330" s="12" t="str">
        <f t="shared" si="18"/>
        <v>000-000</v>
      </c>
      <c r="C330" s="12"/>
      <c r="D330" s="12"/>
      <c r="E330" s="12"/>
      <c r="F330" s="12"/>
      <c r="G330" s="16"/>
      <c r="H330" s="16"/>
      <c r="I330" s="15"/>
      <c r="J330" s="16"/>
      <c r="K330" s="16"/>
      <c r="L330" s="17"/>
      <c r="M330" s="18"/>
      <c r="N330" s="18"/>
      <c r="O330" s="20"/>
      <c r="P330" s="21"/>
      <c r="Q330" s="21"/>
      <c r="R330" s="22"/>
      <c r="S330" s="21"/>
      <c r="T330" s="21"/>
      <c r="U330" s="22"/>
      <c r="V330" s="23"/>
      <c r="W330" s="23"/>
      <c r="X330" s="24"/>
      <c r="Y330" s="25">
        <f t="shared" si="19"/>
        <v>0</v>
      </c>
      <c r="Z330" s="25">
        <f t="shared" si="20"/>
        <v>0</v>
      </c>
      <c r="AA330" s="26"/>
      <c r="AB330" s="26"/>
      <c r="AC330" s="26"/>
      <c r="AD330" s="26"/>
      <c r="AE330" s="27"/>
      <c r="AF330" s="26"/>
      <c r="AG330" s="26"/>
      <c r="AH330" s="26"/>
      <c r="AI330" s="26"/>
      <c r="AJ330" s="26"/>
      <c r="AK330" s="26"/>
    </row>
    <row r="331" spans="1:37" s="10" customFormat="1" ht="25" customHeight="1" x14ac:dyDescent="0.25">
      <c r="A331" s="11">
        <v>328</v>
      </c>
      <c r="B331" s="12" t="str">
        <f t="shared" si="18"/>
        <v>000-000</v>
      </c>
      <c r="C331" s="12"/>
      <c r="D331" s="12"/>
      <c r="E331" s="12"/>
      <c r="F331" s="12"/>
      <c r="G331" s="16"/>
      <c r="H331" s="16"/>
      <c r="I331" s="15"/>
      <c r="J331" s="16"/>
      <c r="K331" s="16"/>
      <c r="L331" s="17"/>
      <c r="M331" s="18"/>
      <c r="N331" s="18"/>
      <c r="O331" s="20"/>
      <c r="P331" s="21"/>
      <c r="Q331" s="21"/>
      <c r="R331" s="22"/>
      <c r="S331" s="21"/>
      <c r="T331" s="21"/>
      <c r="U331" s="22"/>
      <c r="V331" s="23"/>
      <c r="W331" s="23"/>
      <c r="X331" s="24"/>
      <c r="Y331" s="25">
        <f t="shared" si="19"/>
        <v>0</v>
      </c>
      <c r="Z331" s="25">
        <f t="shared" si="20"/>
        <v>0</v>
      </c>
      <c r="AA331" s="26"/>
      <c r="AB331" s="26"/>
      <c r="AC331" s="26"/>
      <c r="AD331" s="26"/>
      <c r="AE331" s="27"/>
      <c r="AF331" s="26"/>
      <c r="AG331" s="26"/>
      <c r="AH331" s="26"/>
      <c r="AI331" s="26"/>
      <c r="AJ331" s="26"/>
      <c r="AK331" s="26"/>
    </row>
    <row r="332" spans="1:37" s="10" customFormat="1" ht="25" customHeight="1" x14ac:dyDescent="0.25">
      <c r="A332" s="11">
        <v>329</v>
      </c>
      <c r="B332" s="12" t="str">
        <f t="shared" si="18"/>
        <v>000-000</v>
      </c>
      <c r="C332" s="12"/>
      <c r="D332" s="12"/>
      <c r="E332" s="12"/>
      <c r="F332" s="12"/>
      <c r="G332" s="16"/>
      <c r="H332" s="16"/>
      <c r="I332" s="15"/>
      <c r="J332" s="16"/>
      <c r="K332" s="16"/>
      <c r="L332" s="17"/>
      <c r="M332" s="18"/>
      <c r="N332" s="18"/>
      <c r="O332" s="20"/>
      <c r="P332" s="21"/>
      <c r="Q332" s="21"/>
      <c r="R332" s="22"/>
      <c r="S332" s="21"/>
      <c r="T332" s="21"/>
      <c r="U332" s="22"/>
      <c r="V332" s="23"/>
      <c r="W332" s="23"/>
      <c r="X332" s="24"/>
      <c r="Y332" s="25">
        <f t="shared" si="19"/>
        <v>0</v>
      </c>
      <c r="Z332" s="25">
        <f t="shared" si="20"/>
        <v>0</v>
      </c>
      <c r="AA332" s="26"/>
      <c r="AB332" s="26"/>
      <c r="AC332" s="26"/>
      <c r="AD332" s="26"/>
      <c r="AE332" s="27"/>
      <c r="AF332" s="26"/>
      <c r="AG332" s="26"/>
      <c r="AH332" s="26"/>
      <c r="AI332" s="26"/>
      <c r="AJ332" s="26"/>
      <c r="AK332" s="26"/>
    </row>
    <row r="333" spans="1:37" s="10" customFormat="1" ht="25" customHeight="1" x14ac:dyDescent="0.25">
      <c r="A333" s="11">
        <v>330</v>
      </c>
      <c r="B333" s="12" t="str">
        <f t="shared" si="18"/>
        <v>000-000</v>
      </c>
      <c r="C333" s="12"/>
      <c r="D333" s="12"/>
      <c r="E333" s="12"/>
      <c r="F333" s="12"/>
      <c r="G333" s="16"/>
      <c r="H333" s="16"/>
      <c r="I333" s="15"/>
      <c r="J333" s="16"/>
      <c r="K333" s="16"/>
      <c r="L333" s="17"/>
      <c r="M333" s="18"/>
      <c r="N333" s="18"/>
      <c r="O333" s="20"/>
      <c r="P333" s="21"/>
      <c r="Q333" s="21"/>
      <c r="R333" s="22"/>
      <c r="S333" s="21"/>
      <c r="T333" s="21"/>
      <c r="U333" s="22"/>
      <c r="V333" s="23"/>
      <c r="W333" s="23"/>
      <c r="X333" s="24"/>
      <c r="Y333" s="25">
        <f t="shared" si="19"/>
        <v>0</v>
      </c>
      <c r="Z333" s="25">
        <f t="shared" si="20"/>
        <v>0</v>
      </c>
      <c r="AA333" s="26"/>
      <c r="AB333" s="26"/>
      <c r="AC333" s="26"/>
      <c r="AD333" s="26"/>
      <c r="AE333" s="27"/>
      <c r="AF333" s="26"/>
      <c r="AG333" s="26"/>
      <c r="AH333" s="26"/>
      <c r="AI333" s="26"/>
      <c r="AJ333" s="26"/>
      <c r="AK333" s="26"/>
    </row>
    <row r="334" spans="1:37" s="10" customFormat="1" ht="25" customHeight="1" x14ac:dyDescent="0.25">
      <c r="A334" s="11">
        <v>331</v>
      </c>
      <c r="B334" s="12" t="str">
        <f t="shared" si="18"/>
        <v>000-000</v>
      </c>
      <c r="C334" s="12"/>
      <c r="D334" s="12"/>
      <c r="E334" s="12"/>
      <c r="F334" s="12"/>
      <c r="G334" s="16"/>
      <c r="H334" s="16"/>
      <c r="I334" s="15"/>
      <c r="J334" s="16"/>
      <c r="K334" s="16"/>
      <c r="L334" s="17"/>
      <c r="M334" s="18"/>
      <c r="N334" s="18"/>
      <c r="O334" s="20"/>
      <c r="P334" s="21"/>
      <c r="Q334" s="21"/>
      <c r="R334" s="22"/>
      <c r="S334" s="21"/>
      <c r="T334" s="21"/>
      <c r="U334" s="22"/>
      <c r="V334" s="23"/>
      <c r="W334" s="23"/>
      <c r="X334" s="24"/>
      <c r="Y334" s="25">
        <f t="shared" si="19"/>
        <v>0</v>
      </c>
      <c r="Z334" s="25">
        <f t="shared" si="20"/>
        <v>0</v>
      </c>
      <c r="AA334" s="26"/>
      <c r="AB334" s="26"/>
      <c r="AC334" s="26"/>
      <c r="AD334" s="26"/>
      <c r="AE334" s="27"/>
      <c r="AF334" s="26"/>
      <c r="AG334" s="26"/>
      <c r="AH334" s="26"/>
      <c r="AI334" s="26"/>
      <c r="AJ334" s="26"/>
      <c r="AK334" s="26"/>
    </row>
    <row r="335" spans="1:37" s="10" customFormat="1" ht="25" customHeight="1" x14ac:dyDescent="0.25">
      <c r="A335" s="11">
        <v>332</v>
      </c>
      <c r="B335" s="12" t="str">
        <f t="shared" si="18"/>
        <v>000-000</v>
      </c>
      <c r="C335" s="12"/>
      <c r="D335" s="12"/>
      <c r="E335" s="12"/>
      <c r="F335" s="12"/>
      <c r="G335" s="16"/>
      <c r="H335" s="16"/>
      <c r="I335" s="15"/>
      <c r="J335" s="16"/>
      <c r="K335" s="16"/>
      <c r="L335" s="17"/>
      <c r="M335" s="18"/>
      <c r="N335" s="18"/>
      <c r="O335" s="20"/>
      <c r="P335" s="21"/>
      <c r="Q335" s="21"/>
      <c r="R335" s="22"/>
      <c r="S335" s="21"/>
      <c r="T335" s="21"/>
      <c r="U335" s="22"/>
      <c r="V335" s="23"/>
      <c r="W335" s="23"/>
      <c r="X335" s="24"/>
      <c r="Y335" s="25">
        <f t="shared" si="19"/>
        <v>0</v>
      </c>
      <c r="Z335" s="25">
        <f t="shared" si="20"/>
        <v>0</v>
      </c>
      <c r="AA335" s="26"/>
      <c r="AB335" s="26"/>
      <c r="AC335" s="26"/>
      <c r="AD335" s="26"/>
      <c r="AE335" s="27"/>
      <c r="AF335" s="26"/>
      <c r="AG335" s="26"/>
      <c r="AH335" s="26"/>
      <c r="AI335" s="26"/>
      <c r="AJ335" s="26"/>
      <c r="AK335" s="26"/>
    </row>
    <row r="336" spans="1:37" s="10" customFormat="1" ht="25" customHeight="1" x14ac:dyDescent="0.25">
      <c r="A336" s="11">
        <v>333</v>
      </c>
      <c r="B336" s="12" t="str">
        <f t="shared" si="18"/>
        <v>000-000</v>
      </c>
      <c r="C336" s="12"/>
      <c r="D336" s="12"/>
      <c r="E336" s="12"/>
      <c r="F336" s="12"/>
      <c r="G336" s="16"/>
      <c r="H336" s="16"/>
      <c r="I336" s="15"/>
      <c r="J336" s="16"/>
      <c r="K336" s="16"/>
      <c r="L336" s="17"/>
      <c r="M336" s="18"/>
      <c r="N336" s="18"/>
      <c r="O336" s="20"/>
      <c r="P336" s="21"/>
      <c r="Q336" s="21"/>
      <c r="R336" s="22"/>
      <c r="S336" s="21"/>
      <c r="T336" s="21"/>
      <c r="U336" s="22"/>
      <c r="V336" s="23"/>
      <c r="W336" s="23"/>
      <c r="X336" s="24"/>
      <c r="Y336" s="25">
        <f t="shared" si="19"/>
        <v>0</v>
      </c>
      <c r="Z336" s="25">
        <f t="shared" si="20"/>
        <v>0</v>
      </c>
      <c r="AA336" s="26"/>
      <c r="AB336" s="26"/>
      <c r="AC336" s="26"/>
      <c r="AD336" s="26"/>
      <c r="AE336" s="27"/>
      <c r="AF336" s="26"/>
      <c r="AG336" s="26"/>
      <c r="AH336" s="26"/>
      <c r="AI336" s="26"/>
      <c r="AJ336" s="26"/>
      <c r="AK336" s="26"/>
    </row>
    <row r="337" spans="1:37" s="10" customFormat="1" ht="25" customHeight="1" x14ac:dyDescent="0.25">
      <c r="A337" s="11">
        <v>334</v>
      </c>
      <c r="B337" s="12" t="str">
        <f t="shared" si="18"/>
        <v>000-000</v>
      </c>
      <c r="C337" s="12"/>
      <c r="D337" s="12"/>
      <c r="E337" s="12"/>
      <c r="F337" s="12"/>
      <c r="G337" s="16"/>
      <c r="H337" s="16"/>
      <c r="I337" s="15"/>
      <c r="J337" s="16"/>
      <c r="K337" s="16"/>
      <c r="L337" s="17"/>
      <c r="M337" s="18"/>
      <c r="N337" s="18"/>
      <c r="O337" s="20"/>
      <c r="P337" s="21"/>
      <c r="Q337" s="21"/>
      <c r="R337" s="22"/>
      <c r="S337" s="21"/>
      <c r="T337" s="21"/>
      <c r="U337" s="22"/>
      <c r="V337" s="23"/>
      <c r="W337" s="23"/>
      <c r="X337" s="24"/>
      <c r="Y337" s="25">
        <f t="shared" si="19"/>
        <v>0</v>
      </c>
      <c r="Z337" s="25">
        <f t="shared" si="20"/>
        <v>0</v>
      </c>
      <c r="AA337" s="26"/>
      <c r="AB337" s="26"/>
      <c r="AC337" s="26"/>
      <c r="AD337" s="26"/>
      <c r="AE337" s="27"/>
      <c r="AF337" s="26"/>
      <c r="AG337" s="26"/>
      <c r="AH337" s="26"/>
      <c r="AI337" s="26"/>
      <c r="AJ337" s="26"/>
      <c r="AK337" s="26"/>
    </row>
    <row r="338" spans="1:37" s="10" customFormat="1" ht="25" customHeight="1" x14ac:dyDescent="0.25">
      <c r="A338" s="11">
        <v>335</v>
      </c>
      <c r="B338" s="12" t="str">
        <f t="shared" si="18"/>
        <v>000-000</v>
      </c>
      <c r="C338" s="12"/>
      <c r="D338" s="12"/>
      <c r="E338" s="12"/>
      <c r="F338" s="12"/>
      <c r="G338" s="16"/>
      <c r="H338" s="16"/>
      <c r="I338" s="15"/>
      <c r="J338" s="16"/>
      <c r="K338" s="16"/>
      <c r="L338" s="17"/>
      <c r="M338" s="18"/>
      <c r="N338" s="19"/>
      <c r="O338" s="20"/>
      <c r="P338" s="21"/>
      <c r="Q338" s="21"/>
      <c r="R338" s="22"/>
      <c r="S338" s="21"/>
      <c r="T338" s="21"/>
      <c r="U338" s="22"/>
      <c r="V338" s="23"/>
      <c r="W338" s="23"/>
      <c r="X338" s="24"/>
      <c r="Y338" s="25">
        <f t="shared" si="19"/>
        <v>0</v>
      </c>
      <c r="Z338" s="25">
        <f t="shared" si="20"/>
        <v>0</v>
      </c>
      <c r="AA338" s="26"/>
      <c r="AB338" s="26"/>
      <c r="AC338" s="26"/>
      <c r="AD338" s="26"/>
      <c r="AE338" s="27"/>
      <c r="AF338" s="26"/>
      <c r="AG338" s="26"/>
      <c r="AH338" s="26"/>
      <c r="AI338" s="26"/>
      <c r="AJ338" s="26"/>
      <c r="AK338" s="26"/>
    </row>
    <row r="339" spans="1:37" s="10" customFormat="1" ht="25" customHeight="1" x14ac:dyDescent="0.25">
      <c r="A339" s="11">
        <v>336</v>
      </c>
      <c r="B339" s="12" t="str">
        <f t="shared" si="18"/>
        <v>000-000</v>
      </c>
      <c r="C339" s="12"/>
      <c r="D339" s="12"/>
      <c r="E339" s="12"/>
      <c r="F339" s="12"/>
      <c r="G339" s="16"/>
      <c r="H339" s="16"/>
      <c r="I339" s="15"/>
      <c r="J339" s="16"/>
      <c r="K339" s="16"/>
      <c r="L339" s="17"/>
      <c r="M339" s="18"/>
      <c r="N339" s="19"/>
      <c r="O339" s="20"/>
      <c r="P339" s="21"/>
      <c r="Q339" s="21"/>
      <c r="R339" s="22"/>
      <c r="S339" s="21"/>
      <c r="T339" s="21"/>
      <c r="U339" s="22"/>
      <c r="V339" s="23"/>
      <c r="W339" s="23"/>
      <c r="X339" s="24"/>
      <c r="Y339" s="25">
        <f t="shared" si="19"/>
        <v>0</v>
      </c>
      <c r="Z339" s="25">
        <f t="shared" si="20"/>
        <v>0</v>
      </c>
      <c r="AA339" s="26"/>
      <c r="AB339" s="26"/>
      <c r="AC339" s="26"/>
      <c r="AD339" s="26"/>
      <c r="AE339" s="27"/>
      <c r="AF339" s="26"/>
      <c r="AG339" s="26"/>
      <c r="AH339" s="26"/>
      <c r="AI339" s="26"/>
      <c r="AJ339" s="26"/>
      <c r="AK339" s="26"/>
    </row>
    <row r="340" spans="1:37" s="10" customFormat="1" ht="25" customHeight="1" x14ac:dyDescent="0.25">
      <c r="A340" s="11">
        <v>337</v>
      </c>
      <c r="B340" s="12" t="str">
        <f t="shared" si="18"/>
        <v>000-000</v>
      </c>
      <c r="C340" s="12"/>
      <c r="D340" s="12"/>
      <c r="E340" s="12"/>
      <c r="F340" s="12"/>
      <c r="G340" s="16"/>
      <c r="H340" s="16"/>
      <c r="I340" s="15"/>
      <c r="J340" s="16"/>
      <c r="K340" s="16"/>
      <c r="L340" s="17"/>
      <c r="M340" s="18"/>
      <c r="N340" s="18"/>
      <c r="O340" s="20"/>
      <c r="P340" s="21"/>
      <c r="Q340" s="21"/>
      <c r="R340" s="22"/>
      <c r="S340" s="21"/>
      <c r="T340" s="21"/>
      <c r="U340" s="22"/>
      <c r="V340" s="23"/>
      <c r="W340" s="23"/>
      <c r="X340" s="24"/>
      <c r="Y340" s="25">
        <f t="shared" si="19"/>
        <v>0</v>
      </c>
      <c r="Z340" s="25">
        <f t="shared" si="20"/>
        <v>0</v>
      </c>
      <c r="AA340" s="26"/>
      <c r="AB340" s="26"/>
      <c r="AC340" s="26"/>
      <c r="AD340" s="26"/>
      <c r="AE340" s="27"/>
      <c r="AF340" s="26"/>
      <c r="AG340" s="26"/>
      <c r="AH340" s="26"/>
      <c r="AI340" s="26"/>
      <c r="AJ340" s="26"/>
      <c r="AK340" s="26"/>
    </row>
    <row r="341" spans="1:37" s="10" customFormat="1" ht="25" customHeight="1" x14ac:dyDescent="0.25">
      <c r="A341" s="11">
        <v>338</v>
      </c>
      <c r="B341" s="12" t="str">
        <f t="shared" si="18"/>
        <v>000-000</v>
      </c>
      <c r="C341" s="12"/>
      <c r="D341" s="12"/>
      <c r="E341" s="12"/>
      <c r="F341" s="12"/>
      <c r="G341" s="16"/>
      <c r="H341" s="16"/>
      <c r="I341" s="15"/>
      <c r="J341" s="16"/>
      <c r="K341" s="16"/>
      <c r="L341" s="17"/>
      <c r="M341" s="18"/>
      <c r="N341" s="18"/>
      <c r="O341" s="20"/>
      <c r="P341" s="21"/>
      <c r="Q341" s="21"/>
      <c r="R341" s="22"/>
      <c r="S341" s="21"/>
      <c r="T341" s="21"/>
      <c r="U341" s="22"/>
      <c r="V341" s="23"/>
      <c r="W341" s="23"/>
      <c r="X341" s="24"/>
      <c r="Y341" s="25">
        <f t="shared" si="19"/>
        <v>0</v>
      </c>
      <c r="Z341" s="25">
        <f t="shared" si="20"/>
        <v>0</v>
      </c>
      <c r="AA341" s="26"/>
      <c r="AB341" s="26"/>
      <c r="AC341" s="26"/>
      <c r="AD341" s="26"/>
      <c r="AE341" s="27"/>
      <c r="AF341" s="26"/>
      <c r="AG341" s="26"/>
      <c r="AH341" s="26"/>
      <c r="AI341" s="26"/>
      <c r="AJ341" s="26"/>
      <c r="AK341" s="26"/>
    </row>
    <row r="342" spans="1:37" s="10" customFormat="1" ht="25" customHeight="1" x14ac:dyDescent="0.25">
      <c r="A342" s="11">
        <v>339</v>
      </c>
      <c r="B342" s="12" t="str">
        <f t="shared" si="18"/>
        <v>000-000</v>
      </c>
      <c r="C342" s="12"/>
      <c r="D342" s="12"/>
      <c r="E342" s="12"/>
      <c r="F342" s="12"/>
      <c r="G342" s="16"/>
      <c r="H342" s="16"/>
      <c r="I342" s="15"/>
      <c r="J342" s="16"/>
      <c r="K342" s="16"/>
      <c r="L342" s="17"/>
      <c r="M342" s="18"/>
      <c r="N342" s="18"/>
      <c r="O342" s="20"/>
      <c r="P342" s="21"/>
      <c r="Q342" s="21"/>
      <c r="R342" s="22"/>
      <c r="S342" s="21"/>
      <c r="T342" s="21"/>
      <c r="U342" s="22"/>
      <c r="V342" s="23"/>
      <c r="W342" s="23"/>
      <c r="X342" s="24"/>
      <c r="Y342" s="25">
        <f t="shared" si="19"/>
        <v>0</v>
      </c>
      <c r="Z342" s="25">
        <f t="shared" si="20"/>
        <v>0</v>
      </c>
      <c r="AA342" s="26"/>
      <c r="AB342" s="26"/>
      <c r="AC342" s="26"/>
      <c r="AD342" s="26"/>
      <c r="AE342" s="27"/>
      <c r="AF342" s="26"/>
      <c r="AG342" s="26"/>
      <c r="AH342" s="26"/>
      <c r="AI342" s="26"/>
      <c r="AJ342" s="26"/>
      <c r="AK342" s="26"/>
    </row>
    <row r="343" spans="1:37" s="10" customFormat="1" ht="25" customHeight="1" x14ac:dyDescent="0.25">
      <c r="A343" s="11">
        <v>340</v>
      </c>
      <c r="B343" s="12" t="str">
        <f t="shared" si="18"/>
        <v>000-000</v>
      </c>
      <c r="C343" s="12"/>
      <c r="D343" s="12"/>
      <c r="E343" s="12"/>
      <c r="F343" s="12"/>
      <c r="G343" s="16"/>
      <c r="H343" s="16"/>
      <c r="I343" s="15"/>
      <c r="J343" s="16"/>
      <c r="K343" s="16"/>
      <c r="L343" s="17"/>
      <c r="M343" s="18"/>
      <c r="N343" s="18"/>
      <c r="O343" s="20"/>
      <c r="P343" s="21"/>
      <c r="Q343" s="21"/>
      <c r="R343" s="22"/>
      <c r="S343" s="21"/>
      <c r="T343" s="21"/>
      <c r="U343" s="22"/>
      <c r="V343" s="23"/>
      <c r="W343" s="23"/>
      <c r="X343" s="24"/>
      <c r="Y343" s="25">
        <f t="shared" si="19"/>
        <v>0</v>
      </c>
      <c r="Z343" s="25">
        <f t="shared" si="20"/>
        <v>0</v>
      </c>
      <c r="AA343" s="26"/>
      <c r="AB343" s="26"/>
      <c r="AC343" s="26"/>
      <c r="AD343" s="26"/>
      <c r="AE343" s="27"/>
      <c r="AF343" s="26"/>
      <c r="AG343" s="26"/>
      <c r="AH343" s="26"/>
      <c r="AI343" s="26"/>
      <c r="AJ343" s="26"/>
      <c r="AK343" s="26"/>
    </row>
    <row r="344" spans="1:37" s="10" customFormat="1" ht="25" customHeight="1" x14ac:dyDescent="0.25">
      <c r="A344" s="11">
        <v>341</v>
      </c>
      <c r="B344" s="12" t="str">
        <f t="shared" si="18"/>
        <v>000-000</v>
      </c>
      <c r="C344" s="12"/>
      <c r="D344" s="12"/>
      <c r="E344" s="12"/>
      <c r="F344" s="12"/>
      <c r="G344" s="16"/>
      <c r="H344" s="16"/>
      <c r="I344" s="15"/>
      <c r="J344" s="16"/>
      <c r="K344" s="16"/>
      <c r="L344" s="17"/>
      <c r="M344" s="18"/>
      <c r="N344" s="18"/>
      <c r="O344" s="20"/>
      <c r="P344" s="21"/>
      <c r="Q344" s="21"/>
      <c r="R344" s="22"/>
      <c r="S344" s="21"/>
      <c r="T344" s="21"/>
      <c r="U344" s="22"/>
      <c r="V344" s="23"/>
      <c r="W344" s="23"/>
      <c r="X344" s="24"/>
      <c r="Y344" s="25">
        <f t="shared" si="19"/>
        <v>0</v>
      </c>
      <c r="Z344" s="25">
        <f t="shared" si="20"/>
        <v>0</v>
      </c>
      <c r="AA344" s="26"/>
      <c r="AB344" s="26"/>
      <c r="AC344" s="26"/>
      <c r="AD344" s="26"/>
      <c r="AE344" s="27"/>
      <c r="AF344" s="26"/>
      <c r="AG344" s="26"/>
      <c r="AH344" s="26"/>
      <c r="AI344" s="26"/>
      <c r="AJ344" s="26"/>
      <c r="AK344" s="26"/>
    </row>
    <row r="345" spans="1:37" s="10" customFormat="1" ht="25" customHeight="1" x14ac:dyDescent="0.25">
      <c r="A345" s="11">
        <v>342</v>
      </c>
      <c r="B345" s="12" t="str">
        <f t="shared" si="18"/>
        <v>000-000</v>
      </c>
      <c r="C345" s="12"/>
      <c r="D345" s="12"/>
      <c r="E345" s="12"/>
      <c r="F345" s="12"/>
      <c r="G345" s="16"/>
      <c r="H345" s="16"/>
      <c r="I345" s="15"/>
      <c r="J345" s="16"/>
      <c r="K345" s="16"/>
      <c r="L345" s="17"/>
      <c r="M345" s="18"/>
      <c r="N345" s="18"/>
      <c r="O345" s="20"/>
      <c r="P345" s="21"/>
      <c r="Q345" s="21"/>
      <c r="R345" s="22"/>
      <c r="S345" s="21"/>
      <c r="T345" s="21"/>
      <c r="U345" s="22"/>
      <c r="V345" s="23"/>
      <c r="W345" s="23"/>
      <c r="X345" s="24"/>
      <c r="Y345" s="25">
        <f t="shared" si="19"/>
        <v>0</v>
      </c>
      <c r="Z345" s="25">
        <f t="shared" si="20"/>
        <v>0</v>
      </c>
      <c r="AA345" s="26"/>
      <c r="AB345" s="26"/>
      <c r="AC345" s="26"/>
      <c r="AD345" s="26"/>
      <c r="AE345" s="27"/>
      <c r="AF345" s="26"/>
      <c r="AG345" s="26"/>
      <c r="AH345" s="26"/>
      <c r="AI345" s="26"/>
      <c r="AJ345" s="26"/>
      <c r="AK345" s="26"/>
    </row>
    <row r="346" spans="1:37" s="10" customFormat="1" ht="25" customHeight="1" x14ac:dyDescent="0.25">
      <c r="A346" s="11">
        <v>343</v>
      </c>
      <c r="B346" s="12" t="str">
        <f t="shared" si="18"/>
        <v>000-000</v>
      </c>
      <c r="C346" s="12"/>
      <c r="D346" s="12"/>
      <c r="E346" s="12"/>
      <c r="F346" s="12"/>
      <c r="G346" s="16"/>
      <c r="H346" s="16"/>
      <c r="I346" s="15"/>
      <c r="J346" s="16"/>
      <c r="K346" s="16"/>
      <c r="L346" s="17"/>
      <c r="M346" s="18"/>
      <c r="N346" s="18"/>
      <c r="O346" s="20"/>
      <c r="P346" s="21"/>
      <c r="Q346" s="21"/>
      <c r="R346" s="22"/>
      <c r="S346" s="21"/>
      <c r="T346" s="21"/>
      <c r="U346" s="22"/>
      <c r="V346" s="23"/>
      <c r="W346" s="23"/>
      <c r="X346" s="24"/>
      <c r="Y346" s="25">
        <f t="shared" si="19"/>
        <v>0</v>
      </c>
      <c r="Z346" s="25">
        <f t="shared" si="20"/>
        <v>0</v>
      </c>
      <c r="AA346" s="26"/>
      <c r="AB346" s="26"/>
      <c r="AC346" s="26"/>
      <c r="AD346" s="26"/>
      <c r="AE346" s="27"/>
      <c r="AF346" s="26"/>
      <c r="AG346" s="26"/>
      <c r="AH346" s="26"/>
      <c r="AI346" s="26"/>
      <c r="AJ346" s="26"/>
      <c r="AK346" s="26"/>
    </row>
    <row r="347" spans="1:37" s="10" customFormat="1" ht="25" customHeight="1" x14ac:dyDescent="0.25">
      <c r="A347" s="11">
        <v>344</v>
      </c>
      <c r="B347" s="12" t="str">
        <f t="shared" si="18"/>
        <v>000-000</v>
      </c>
      <c r="C347" s="12"/>
      <c r="D347" s="12"/>
      <c r="E347" s="12"/>
      <c r="F347" s="12"/>
      <c r="G347" s="16"/>
      <c r="H347" s="16"/>
      <c r="I347" s="15"/>
      <c r="J347" s="16"/>
      <c r="K347" s="16"/>
      <c r="L347" s="17"/>
      <c r="M347" s="18"/>
      <c r="N347" s="18"/>
      <c r="O347" s="20"/>
      <c r="P347" s="21"/>
      <c r="Q347" s="21"/>
      <c r="R347" s="22"/>
      <c r="S347" s="21"/>
      <c r="T347" s="21"/>
      <c r="U347" s="22"/>
      <c r="V347" s="23"/>
      <c r="W347" s="23"/>
      <c r="X347" s="24"/>
      <c r="Y347" s="25">
        <f t="shared" si="19"/>
        <v>0</v>
      </c>
      <c r="Z347" s="25">
        <f t="shared" si="20"/>
        <v>0</v>
      </c>
      <c r="AA347" s="26"/>
      <c r="AB347" s="26"/>
      <c r="AC347" s="26"/>
      <c r="AD347" s="26"/>
      <c r="AE347" s="27"/>
      <c r="AF347" s="26"/>
      <c r="AG347" s="26"/>
      <c r="AH347" s="26"/>
      <c r="AI347" s="26"/>
      <c r="AJ347" s="26"/>
      <c r="AK347" s="26"/>
    </row>
    <row r="348" spans="1:37" s="10" customFormat="1" ht="25" customHeight="1" x14ac:dyDescent="0.25">
      <c r="A348" s="11">
        <v>345</v>
      </c>
      <c r="B348" s="12" t="str">
        <f t="shared" si="18"/>
        <v>000-000</v>
      </c>
      <c r="C348" s="12"/>
      <c r="D348" s="12"/>
      <c r="E348" s="12"/>
      <c r="F348" s="12"/>
      <c r="G348" s="16"/>
      <c r="H348" s="16"/>
      <c r="I348" s="15"/>
      <c r="J348" s="16"/>
      <c r="K348" s="16"/>
      <c r="L348" s="17"/>
      <c r="M348" s="18"/>
      <c r="N348" s="18"/>
      <c r="O348" s="20"/>
      <c r="P348" s="21"/>
      <c r="Q348" s="21"/>
      <c r="R348" s="22"/>
      <c r="S348" s="21"/>
      <c r="T348" s="21"/>
      <c r="U348" s="22"/>
      <c r="V348" s="23"/>
      <c r="W348" s="23"/>
      <c r="X348" s="24"/>
      <c r="Y348" s="25">
        <f t="shared" si="19"/>
        <v>0</v>
      </c>
      <c r="Z348" s="25">
        <f t="shared" si="20"/>
        <v>0</v>
      </c>
      <c r="AA348" s="26"/>
      <c r="AB348" s="26"/>
      <c r="AC348" s="26"/>
      <c r="AD348" s="26"/>
      <c r="AE348" s="27"/>
      <c r="AF348" s="26"/>
      <c r="AG348" s="26"/>
      <c r="AH348" s="26"/>
      <c r="AI348" s="26"/>
      <c r="AJ348" s="26"/>
      <c r="AK348" s="26"/>
    </row>
    <row r="349" spans="1:37" s="10" customFormat="1" ht="25" customHeight="1" x14ac:dyDescent="0.25">
      <c r="A349" s="11">
        <v>346</v>
      </c>
      <c r="B349" s="12" t="str">
        <f t="shared" si="18"/>
        <v>000-000</v>
      </c>
      <c r="C349" s="12"/>
      <c r="D349" s="12"/>
      <c r="E349" s="12"/>
      <c r="F349" s="12"/>
      <c r="G349" s="16"/>
      <c r="H349" s="16"/>
      <c r="I349" s="15"/>
      <c r="J349" s="16"/>
      <c r="K349" s="16"/>
      <c r="L349" s="17"/>
      <c r="M349" s="18"/>
      <c r="N349" s="19"/>
      <c r="O349" s="20"/>
      <c r="P349" s="21"/>
      <c r="Q349" s="21"/>
      <c r="R349" s="22"/>
      <c r="S349" s="21"/>
      <c r="T349" s="21"/>
      <c r="U349" s="22"/>
      <c r="V349" s="23"/>
      <c r="W349" s="23"/>
      <c r="X349" s="24"/>
      <c r="Y349" s="25">
        <f t="shared" si="19"/>
        <v>0</v>
      </c>
      <c r="Z349" s="25">
        <f t="shared" si="20"/>
        <v>0</v>
      </c>
      <c r="AA349" s="26"/>
      <c r="AB349" s="26"/>
      <c r="AC349" s="26"/>
      <c r="AD349" s="26"/>
      <c r="AE349" s="27"/>
      <c r="AF349" s="26"/>
      <c r="AG349" s="26"/>
      <c r="AH349" s="26"/>
      <c r="AI349" s="26"/>
      <c r="AJ349" s="26"/>
      <c r="AK349" s="26"/>
    </row>
    <row r="350" spans="1:37" s="10" customFormat="1" ht="25" customHeight="1" x14ac:dyDescent="0.25">
      <c r="A350" s="11">
        <v>347</v>
      </c>
      <c r="B350" s="12" t="str">
        <f t="shared" si="18"/>
        <v>000-000</v>
      </c>
      <c r="C350" s="12"/>
      <c r="D350" s="12"/>
      <c r="E350" s="12"/>
      <c r="F350" s="12"/>
      <c r="G350" s="16"/>
      <c r="H350" s="16"/>
      <c r="I350" s="15"/>
      <c r="J350" s="16"/>
      <c r="K350" s="16"/>
      <c r="L350" s="17"/>
      <c r="M350" s="18"/>
      <c r="N350" s="19"/>
      <c r="O350" s="20"/>
      <c r="P350" s="21"/>
      <c r="Q350" s="21"/>
      <c r="R350" s="22"/>
      <c r="S350" s="21"/>
      <c r="T350" s="21"/>
      <c r="U350" s="22"/>
      <c r="V350" s="23"/>
      <c r="W350" s="23"/>
      <c r="X350" s="24"/>
      <c r="Y350" s="25">
        <f t="shared" si="19"/>
        <v>0</v>
      </c>
      <c r="Z350" s="25">
        <f t="shared" si="20"/>
        <v>0</v>
      </c>
      <c r="AA350" s="26"/>
      <c r="AB350" s="26"/>
      <c r="AC350" s="26"/>
      <c r="AD350" s="26"/>
      <c r="AE350" s="27"/>
      <c r="AF350" s="26"/>
      <c r="AG350" s="26"/>
      <c r="AH350" s="26"/>
      <c r="AI350" s="26"/>
      <c r="AJ350" s="26"/>
      <c r="AK350" s="26"/>
    </row>
    <row r="351" spans="1:37" s="10" customFormat="1" ht="25" customHeight="1" x14ac:dyDescent="0.25">
      <c r="A351" s="11">
        <v>348</v>
      </c>
      <c r="B351" s="12" t="str">
        <f t="shared" si="18"/>
        <v>000-000</v>
      </c>
      <c r="C351" s="12"/>
      <c r="D351" s="12"/>
      <c r="E351" s="12"/>
      <c r="F351" s="12"/>
      <c r="G351" s="16"/>
      <c r="H351" s="16"/>
      <c r="I351" s="15"/>
      <c r="J351" s="16"/>
      <c r="K351" s="16"/>
      <c r="L351" s="17"/>
      <c r="M351" s="18"/>
      <c r="N351" s="18"/>
      <c r="O351" s="20"/>
      <c r="P351" s="21"/>
      <c r="Q351" s="21"/>
      <c r="R351" s="22"/>
      <c r="S351" s="21"/>
      <c r="T351" s="21"/>
      <c r="U351" s="22"/>
      <c r="V351" s="23"/>
      <c r="W351" s="23"/>
      <c r="X351" s="24"/>
      <c r="Y351" s="25">
        <f t="shared" si="19"/>
        <v>0</v>
      </c>
      <c r="Z351" s="25">
        <f t="shared" si="20"/>
        <v>0</v>
      </c>
      <c r="AA351" s="26"/>
      <c r="AB351" s="26"/>
      <c r="AC351" s="26"/>
      <c r="AD351" s="26"/>
      <c r="AE351" s="27"/>
      <c r="AF351" s="26"/>
      <c r="AG351" s="26"/>
      <c r="AH351" s="26"/>
      <c r="AI351" s="26"/>
      <c r="AJ351" s="26"/>
      <c r="AK351" s="26"/>
    </row>
    <row r="352" spans="1:37" s="10" customFormat="1" ht="25" customHeight="1" x14ac:dyDescent="0.25">
      <c r="A352" s="11">
        <v>349</v>
      </c>
      <c r="B352" s="12" t="str">
        <f t="shared" si="18"/>
        <v>000-000</v>
      </c>
      <c r="C352" s="12"/>
      <c r="D352" s="12"/>
      <c r="E352" s="12"/>
      <c r="F352" s="12"/>
      <c r="G352" s="16"/>
      <c r="H352" s="16"/>
      <c r="I352" s="15"/>
      <c r="J352" s="16"/>
      <c r="K352" s="16"/>
      <c r="L352" s="17"/>
      <c r="M352" s="18"/>
      <c r="N352" s="18"/>
      <c r="O352" s="20"/>
      <c r="P352" s="21"/>
      <c r="Q352" s="21"/>
      <c r="R352" s="22"/>
      <c r="S352" s="21"/>
      <c r="T352" s="21"/>
      <c r="U352" s="22"/>
      <c r="V352" s="23"/>
      <c r="W352" s="23"/>
      <c r="X352" s="24"/>
      <c r="Y352" s="25">
        <f t="shared" si="19"/>
        <v>0</v>
      </c>
      <c r="Z352" s="25">
        <f t="shared" si="20"/>
        <v>0</v>
      </c>
      <c r="AA352" s="26"/>
      <c r="AB352" s="26"/>
      <c r="AC352" s="26"/>
      <c r="AD352" s="26"/>
      <c r="AE352" s="27"/>
      <c r="AF352" s="26"/>
      <c r="AG352" s="26"/>
      <c r="AH352" s="26"/>
      <c r="AI352" s="26"/>
      <c r="AJ352" s="26"/>
      <c r="AK352" s="26"/>
    </row>
    <row r="353" spans="1:37" s="10" customFormat="1" ht="25" customHeight="1" x14ac:dyDescent="0.25">
      <c r="A353" s="11">
        <v>350</v>
      </c>
      <c r="B353" s="12" t="str">
        <f t="shared" si="18"/>
        <v>000-000</v>
      </c>
      <c r="C353" s="12"/>
      <c r="D353" s="12"/>
      <c r="E353" s="12"/>
      <c r="F353" s="12"/>
      <c r="G353" s="16"/>
      <c r="H353" s="16"/>
      <c r="I353" s="15"/>
      <c r="J353" s="16"/>
      <c r="K353" s="16"/>
      <c r="L353" s="17"/>
      <c r="M353" s="18"/>
      <c r="N353" s="18"/>
      <c r="O353" s="20"/>
      <c r="P353" s="21"/>
      <c r="Q353" s="21"/>
      <c r="R353" s="22"/>
      <c r="S353" s="21"/>
      <c r="T353" s="21"/>
      <c r="U353" s="22"/>
      <c r="V353" s="23"/>
      <c r="W353" s="23"/>
      <c r="X353" s="24"/>
      <c r="Y353" s="25">
        <f t="shared" si="19"/>
        <v>0</v>
      </c>
      <c r="Z353" s="25">
        <f t="shared" si="20"/>
        <v>0</v>
      </c>
      <c r="AA353" s="26"/>
      <c r="AB353" s="26"/>
      <c r="AC353" s="26"/>
      <c r="AD353" s="26"/>
      <c r="AE353" s="27"/>
      <c r="AF353" s="26"/>
      <c r="AG353" s="26"/>
      <c r="AH353" s="26"/>
      <c r="AI353" s="26"/>
      <c r="AJ353" s="26"/>
      <c r="AK353" s="26"/>
    </row>
    <row r="354" spans="1:37" s="10" customFormat="1" ht="25" customHeight="1" x14ac:dyDescent="0.25">
      <c r="A354" s="11">
        <v>351</v>
      </c>
      <c r="B354" s="12" t="str">
        <f t="shared" si="18"/>
        <v>000-000</v>
      </c>
      <c r="C354" s="12"/>
      <c r="D354" s="12"/>
      <c r="E354" s="12"/>
      <c r="F354" s="12"/>
      <c r="G354" s="16"/>
      <c r="H354" s="16"/>
      <c r="I354" s="15"/>
      <c r="J354" s="16"/>
      <c r="K354" s="16"/>
      <c r="L354" s="17"/>
      <c r="M354" s="18"/>
      <c r="N354" s="18"/>
      <c r="O354" s="20"/>
      <c r="P354" s="21"/>
      <c r="Q354" s="21"/>
      <c r="R354" s="22"/>
      <c r="S354" s="21"/>
      <c r="T354" s="21"/>
      <c r="U354" s="22"/>
      <c r="V354" s="23"/>
      <c r="W354" s="23"/>
      <c r="X354" s="24"/>
      <c r="Y354" s="25">
        <f t="shared" si="19"/>
        <v>0</v>
      </c>
      <c r="Z354" s="25">
        <f t="shared" si="20"/>
        <v>0</v>
      </c>
      <c r="AA354" s="26"/>
      <c r="AB354" s="26"/>
      <c r="AC354" s="26"/>
      <c r="AD354" s="26"/>
      <c r="AE354" s="27"/>
      <c r="AF354" s="26"/>
      <c r="AG354" s="26"/>
      <c r="AH354" s="26"/>
      <c r="AI354" s="26"/>
      <c r="AJ354" s="26"/>
      <c r="AK354" s="26"/>
    </row>
    <row r="355" spans="1:37" s="10" customFormat="1" ht="25" customHeight="1" x14ac:dyDescent="0.25">
      <c r="A355" s="11">
        <v>352</v>
      </c>
      <c r="B355" s="12" t="str">
        <f t="shared" si="18"/>
        <v>000-000</v>
      </c>
      <c r="C355" s="12"/>
      <c r="D355" s="12"/>
      <c r="E355" s="12"/>
      <c r="F355" s="12"/>
      <c r="G355" s="16"/>
      <c r="H355" s="16"/>
      <c r="I355" s="15"/>
      <c r="J355" s="16"/>
      <c r="K355" s="16"/>
      <c r="L355" s="17"/>
      <c r="M355" s="18"/>
      <c r="N355" s="18"/>
      <c r="O355" s="20"/>
      <c r="P355" s="21"/>
      <c r="Q355" s="21"/>
      <c r="R355" s="22"/>
      <c r="S355" s="21"/>
      <c r="T355" s="21"/>
      <c r="U355" s="22"/>
      <c r="V355" s="23"/>
      <c r="W355" s="23"/>
      <c r="X355" s="24"/>
      <c r="Y355" s="25">
        <f t="shared" si="19"/>
        <v>0</v>
      </c>
      <c r="Z355" s="25">
        <f t="shared" si="20"/>
        <v>0</v>
      </c>
      <c r="AA355" s="26"/>
      <c r="AB355" s="26"/>
      <c r="AC355" s="26"/>
      <c r="AD355" s="26"/>
      <c r="AE355" s="27"/>
      <c r="AF355" s="26"/>
      <c r="AG355" s="26"/>
      <c r="AH355" s="26"/>
      <c r="AI355" s="26"/>
      <c r="AJ355" s="26"/>
      <c r="AK355" s="26"/>
    </row>
    <row r="356" spans="1:37" s="10" customFormat="1" ht="25" customHeight="1" x14ac:dyDescent="0.25">
      <c r="A356" s="11">
        <v>353</v>
      </c>
      <c r="B356" s="12" t="str">
        <f t="shared" si="18"/>
        <v>000-000</v>
      </c>
      <c r="C356" s="12"/>
      <c r="D356" s="12"/>
      <c r="E356" s="12"/>
      <c r="F356" s="12"/>
      <c r="G356" s="16"/>
      <c r="H356" s="16"/>
      <c r="I356" s="15"/>
      <c r="J356" s="16"/>
      <c r="K356" s="16"/>
      <c r="L356" s="17"/>
      <c r="M356" s="18"/>
      <c r="N356" s="18"/>
      <c r="O356" s="20"/>
      <c r="P356" s="21"/>
      <c r="Q356" s="21"/>
      <c r="R356" s="22"/>
      <c r="S356" s="21"/>
      <c r="T356" s="21"/>
      <c r="U356" s="22"/>
      <c r="V356" s="23"/>
      <c r="W356" s="23"/>
      <c r="X356" s="24"/>
      <c r="Y356" s="25">
        <f t="shared" si="19"/>
        <v>0</v>
      </c>
      <c r="Z356" s="25">
        <f t="shared" si="20"/>
        <v>0</v>
      </c>
      <c r="AA356" s="26"/>
      <c r="AB356" s="26"/>
      <c r="AC356" s="26"/>
      <c r="AD356" s="26"/>
      <c r="AE356" s="27"/>
      <c r="AF356" s="26"/>
      <c r="AG356" s="26"/>
      <c r="AH356" s="26"/>
      <c r="AI356" s="26"/>
      <c r="AJ356" s="26"/>
      <c r="AK356" s="26"/>
    </row>
    <row r="357" spans="1:37" s="10" customFormat="1" ht="25" customHeight="1" x14ac:dyDescent="0.25">
      <c r="A357" s="11">
        <v>354</v>
      </c>
      <c r="B357" s="12" t="str">
        <f t="shared" si="18"/>
        <v>000-000</v>
      </c>
      <c r="C357" s="12"/>
      <c r="D357" s="12"/>
      <c r="E357" s="12"/>
      <c r="F357" s="12"/>
      <c r="G357" s="16"/>
      <c r="H357" s="16"/>
      <c r="I357" s="15"/>
      <c r="J357" s="16"/>
      <c r="K357" s="16"/>
      <c r="L357" s="17"/>
      <c r="M357" s="18"/>
      <c r="N357" s="18"/>
      <c r="O357" s="20"/>
      <c r="P357" s="21"/>
      <c r="Q357" s="21"/>
      <c r="R357" s="22"/>
      <c r="S357" s="21"/>
      <c r="T357" s="21"/>
      <c r="U357" s="22"/>
      <c r="V357" s="23"/>
      <c r="W357" s="23"/>
      <c r="X357" s="24"/>
      <c r="Y357" s="25">
        <f t="shared" si="19"/>
        <v>0</v>
      </c>
      <c r="Z357" s="25">
        <f t="shared" si="20"/>
        <v>0</v>
      </c>
      <c r="AA357" s="26"/>
      <c r="AB357" s="26"/>
      <c r="AC357" s="26"/>
      <c r="AD357" s="26"/>
      <c r="AE357" s="27"/>
      <c r="AF357" s="26"/>
      <c r="AG357" s="26"/>
      <c r="AH357" s="26"/>
      <c r="AI357" s="26"/>
      <c r="AJ357" s="26"/>
      <c r="AK357" s="26"/>
    </row>
    <row r="358" spans="1:37" s="10" customFormat="1" ht="25" customHeight="1" x14ac:dyDescent="0.25">
      <c r="A358" s="11">
        <v>355</v>
      </c>
      <c r="B358" s="12" t="str">
        <f t="shared" si="18"/>
        <v>000-000</v>
      </c>
      <c r="C358" s="12"/>
      <c r="D358" s="12"/>
      <c r="E358" s="12"/>
      <c r="F358" s="12"/>
      <c r="G358" s="16"/>
      <c r="H358" s="16"/>
      <c r="I358" s="15"/>
      <c r="J358" s="16"/>
      <c r="K358" s="16"/>
      <c r="L358" s="17"/>
      <c r="M358" s="18"/>
      <c r="N358" s="18"/>
      <c r="O358" s="20"/>
      <c r="P358" s="21"/>
      <c r="Q358" s="21"/>
      <c r="R358" s="22"/>
      <c r="S358" s="21"/>
      <c r="T358" s="21"/>
      <c r="U358" s="22"/>
      <c r="V358" s="23"/>
      <c r="W358" s="23"/>
      <c r="X358" s="24"/>
      <c r="Y358" s="25">
        <f t="shared" si="19"/>
        <v>0</v>
      </c>
      <c r="Z358" s="25">
        <f t="shared" si="20"/>
        <v>0</v>
      </c>
      <c r="AA358" s="26"/>
      <c r="AB358" s="26"/>
      <c r="AC358" s="26"/>
      <c r="AD358" s="26"/>
      <c r="AE358" s="27"/>
      <c r="AF358" s="26"/>
      <c r="AG358" s="26"/>
      <c r="AH358" s="26"/>
      <c r="AI358" s="26"/>
      <c r="AJ358" s="26"/>
      <c r="AK358" s="26"/>
    </row>
    <row r="359" spans="1:37" s="10" customFormat="1" ht="25" customHeight="1" x14ac:dyDescent="0.25">
      <c r="A359" s="11">
        <v>356</v>
      </c>
      <c r="B359" s="12" t="str">
        <f t="shared" si="18"/>
        <v>000-000</v>
      </c>
      <c r="C359" s="12"/>
      <c r="D359" s="12"/>
      <c r="E359" s="12"/>
      <c r="F359" s="12"/>
      <c r="G359" s="16"/>
      <c r="H359" s="16"/>
      <c r="I359" s="15"/>
      <c r="J359" s="16"/>
      <c r="K359" s="16"/>
      <c r="L359" s="17"/>
      <c r="M359" s="18"/>
      <c r="N359" s="18"/>
      <c r="O359" s="20"/>
      <c r="P359" s="21"/>
      <c r="Q359" s="21"/>
      <c r="R359" s="22"/>
      <c r="S359" s="21"/>
      <c r="T359" s="21"/>
      <c r="U359" s="22"/>
      <c r="V359" s="23"/>
      <c r="W359" s="23"/>
      <c r="X359" s="24"/>
      <c r="Y359" s="25">
        <f t="shared" si="19"/>
        <v>0</v>
      </c>
      <c r="Z359" s="25">
        <f t="shared" si="20"/>
        <v>0</v>
      </c>
      <c r="AA359" s="26"/>
      <c r="AB359" s="26"/>
      <c r="AC359" s="26"/>
      <c r="AD359" s="26"/>
      <c r="AE359" s="27"/>
      <c r="AF359" s="26"/>
      <c r="AG359" s="26"/>
      <c r="AH359" s="26"/>
      <c r="AI359" s="26"/>
      <c r="AJ359" s="26"/>
      <c r="AK359" s="26"/>
    </row>
    <row r="360" spans="1:37" s="10" customFormat="1" ht="25" customHeight="1" x14ac:dyDescent="0.25">
      <c r="A360" s="11">
        <v>357</v>
      </c>
      <c r="B360" s="12" t="str">
        <f t="shared" si="18"/>
        <v>000-000</v>
      </c>
      <c r="C360" s="12"/>
      <c r="D360" s="12"/>
      <c r="E360" s="12"/>
      <c r="F360" s="12"/>
      <c r="G360" s="16"/>
      <c r="H360" s="16"/>
      <c r="I360" s="15"/>
      <c r="J360" s="16"/>
      <c r="K360" s="16"/>
      <c r="L360" s="17"/>
      <c r="M360" s="18"/>
      <c r="N360" s="19"/>
      <c r="O360" s="20"/>
      <c r="P360" s="21"/>
      <c r="Q360" s="21"/>
      <c r="R360" s="22"/>
      <c r="S360" s="21"/>
      <c r="T360" s="21"/>
      <c r="U360" s="22"/>
      <c r="V360" s="23"/>
      <c r="W360" s="23"/>
      <c r="X360" s="24"/>
      <c r="Y360" s="25">
        <f t="shared" si="19"/>
        <v>0</v>
      </c>
      <c r="Z360" s="25">
        <f t="shared" si="20"/>
        <v>0</v>
      </c>
      <c r="AA360" s="26"/>
      <c r="AB360" s="26"/>
      <c r="AC360" s="26"/>
      <c r="AD360" s="26"/>
      <c r="AE360" s="27"/>
      <c r="AF360" s="26"/>
      <c r="AG360" s="26"/>
      <c r="AH360" s="26"/>
      <c r="AI360" s="26"/>
      <c r="AJ360" s="26"/>
      <c r="AK360" s="26"/>
    </row>
    <row r="361" spans="1:37" s="10" customFormat="1" ht="25" customHeight="1" x14ac:dyDescent="0.25">
      <c r="A361" s="11">
        <v>358</v>
      </c>
      <c r="B361" s="12" t="str">
        <f t="shared" si="18"/>
        <v>000-000</v>
      </c>
      <c r="C361" s="12"/>
      <c r="D361" s="12"/>
      <c r="E361" s="12"/>
      <c r="F361" s="12"/>
      <c r="G361" s="16"/>
      <c r="H361" s="16"/>
      <c r="I361" s="15"/>
      <c r="J361" s="16"/>
      <c r="K361" s="16"/>
      <c r="L361" s="17"/>
      <c r="M361" s="18"/>
      <c r="N361" s="19"/>
      <c r="O361" s="20"/>
      <c r="P361" s="21"/>
      <c r="Q361" s="21"/>
      <c r="R361" s="22"/>
      <c r="S361" s="21"/>
      <c r="T361" s="21"/>
      <c r="U361" s="22"/>
      <c r="V361" s="23"/>
      <c r="W361" s="23"/>
      <c r="X361" s="24"/>
      <c r="Y361" s="25">
        <f t="shared" si="19"/>
        <v>0</v>
      </c>
      <c r="Z361" s="25">
        <f t="shared" si="20"/>
        <v>0</v>
      </c>
      <c r="AA361" s="26"/>
      <c r="AB361" s="26"/>
      <c r="AC361" s="26"/>
      <c r="AD361" s="26"/>
      <c r="AE361" s="27"/>
      <c r="AF361" s="26"/>
      <c r="AG361" s="26"/>
      <c r="AH361" s="26"/>
      <c r="AI361" s="26"/>
      <c r="AJ361" s="26"/>
      <c r="AK361" s="26"/>
    </row>
    <row r="362" spans="1:37" s="10" customFormat="1" ht="25" customHeight="1" x14ac:dyDescent="0.25">
      <c r="A362" s="11">
        <v>359</v>
      </c>
      <c r="B362" s="12" t="str">
        <f t="shared" si="18"/>
        <v>000-000</v>
      </c>
      <c r="C362" s="12"/>
      <c r="D362" s="12"/>
      <c r="E362" s="12"/>
      <c r="F362" s="12"/>
      <c r="G362" s="16"/>
      <c r="H362" s="16"/>
      <c r="I362" s="15"/>
      <c r="J362" s="16"/>
      <c r="K362" s="16"/>
      <c r="L362" s="17"/>
      <c r="M362" s="18"/>
      <c r="N362" s="18"/>
      <c r="O362" s="20"/>
      <c r="P362" s="21"/>
      <c r="Q362" s="21"/>
      <c r="R362" s="22"/>
      <c r="S362" s="21"/>
      <c r="T362" s="21"/>
      <c r="U362" s="22"/>
      <c r="V362" s="23"/>
      <c r="W362" s="23"/>
      <c r="X362" s="24"/>
      <c r="Y362" s="25">
        <f t="shared" si="19"/>
        <v>0</v>
      </c>
      <c r="Z362" s="25">
        <f t="shared" si="20"/>
        <v>0</v>
      </c>
      <c r="AA362" s="26"/>
      <c r="AB362" s="26"/>
      <c r="AC362" s="26"/>
      <c r="AD362" s="26"/>
      <c r="AE362" s="27"/>
      <c r="AF362" s="26"/>
      <c r="AG362" s="26"/>
      <c r="AH362" s="26"/>
      <c r="AI362" s="26"/>
      <c r="AJ362" s="26"/>
      <c r="AK362" s="26"/>
    </row>
    <row r="363" spans="1:37" s="10" customFormat="1" ht="25" customHeight="1" x14ac:dyDescent="0.25">
      <c r="A363" s="11">
        <v>360</v>
      </c>
      <c r="B363" s="12" t="str">
        <f t="shared" si="18"/>
        <v>000-000</v>
      </c>
      <c r="C363" s="12"/>
      <c r="D363" s="12"/>
      <c r="E363" s="12"/>
      <c r="F363" s="12"/>
      <c r="G363" s="16"/>
      <c r="H363" s="16"/>
      <c r="I363" s="15"/>
      <c r="J363" s="16"/>
      <c r="K363" s="16"/>
      <c r="L363" s="17"/>
      <c r="M363" s="18"/>
      <c r="N363" s="18"/>
      <c r="O363" s="20"/>
      <c r="P363" s="21"/>
      <c r="Q363" s="21"/>
      <c r="R363" s="22"/>
      <c r="S363" s="21"/>
      <c r="T363" s="21"/>
      <c r="U363" s="22"/>
      <c r="V363" s="23"/>
      <c r="W363" s="23"/>
      <c r="X363" s="24"/>
      <c r="Y363" s="25">
        <f t="shared" si="19"/>
        <v>0</v>
      </c>
      <c r="Z363" s="25">
        <f t="shared" si="20"/>
        <v>0</v>
      </c>
      <c r="AA363" s="26"/>
      <c r="AB363" s="26"/>
      <c r="AC363" s="26"/>
      <c r="AD363" s="26"/>
      <c r="AE363" s="27"/>
      <c r="AF363" s="26"/>
      <c r="AG363" s="26"/>
      <c r="AH363" s="26"/>
      <c r="AI363" s="26"/>
      <c r="AJ363" s="26"/>
      <c r="AK363" s="26"/>
    </row>
    <row r="364" spans="1:37" s="10" customFormat="1" ht="25" customHeight="1" x14ac:dyDescent="0.25">
      <c r="A364" s="11">
        <v>361</v>
      </c>
      <c r="B364" s="12" t="str">
        <f t="shared" si="18"/>
        <v>000-000</v>
      </c>
      <c r="C364" s="12"/>
      <c r="D364" s="12"/>
      <c r="E364" s="12"/>
      <c r="F364" s="12"/>
      <c r="G364" s="16"/>
      <c r="H364" s="16"/>
      <c r="I364" s="15"/>
      <c r="J364" s="16"/>
      <c r="K364" s="16"/>
      <c r="L364" s="17"/>
      <c r="M364" s="18"/>
      <c r="N364" s="18"/>
      <c r="O364" s="20"/>
      <c r="P364" s="21"/>
      <c r="Q364" s="21"/>
      <c r="R364" s="22"/>
      <c r="S364" s="21"/>
      <c r="T364" s="21"/>
      <c r="U364" s="22"/>
      <c r="V364" s="23"/>
      <c r="W364" s="23"/>
      <c r="X364" s="24"/>
      <c r="Y364" s="25">
        <f t="shared" si="19"/>
        <v>0</v>
      </c>
      <c r="Z364" s="25">
        <f t="shared" si="20"/>
        <v>0</v>
      </c>
      <c r="AA364" s="26"/>
      <c r="AB364" s="26"/>
      <c r="AC364" s="26"/>
      <c r="AD364" s="26"/>
      <c r="AE364" s="27"/>
      <c r="AF364" s="26"/>
      <c r="AG364" s="26"/>
      <c r="AH364" s="26"/>
      <c r="AI364" s="26"/>
      <c r="AJ364" s="26"/>
      <c r="AK364" s="26"/>
    </row>
    <row r="365" spans="1:37" s="10" customFormat="1" ht="25" customHeight="1" x14ac:dyDescent="0.25">
      <c r="A365" s="11">
        <v>362</v>
      </c>
      <c r="B365" s="12" t="str">
        <f t="shared" si="18"/>
        <v>000-000</v>
      </c>
      <c r="C365" s="12"/>
      <c r="D365" s="12"/>
      <c r="E365" s="12"/>
      <c r="F365" s="12"/>
      <c r="G365" s="16"/>
      <c r="H365" s="16"/>
      <c r="I365" s="15"/>
      <c r="J365" s="16"/>
      <c r="K365" s="16"/>
      <c r="L365" s="17"/>
      <c r="M365" s="18"/>
      <c r="N365" s="18"/>
      <c r="O365" s="20"/>
      <c r="P365" s="21"/>
      <c r="Q365" s="21"/>
      <c r="R365" s="22"/>
      <c r="S365" s="21"/>
      <c r="T365" s="21"/>
      <c r="U365" s="22"/>
      <c r="V365" s="23"/>
      <c r="W365" s="23"/>
      <c r="X365" s="24"/>
      <c r="Y365" s="25">
        <f t="shared" si="19"/>
        <v>0</v>
      </c>
      <c r="Z365" s="25">
        <f t="shared" si="20"/>
        <v>0</v>
      </c>
      <c r="AA365" s="26"/>
      <c r="AB365" s="26"/>
      <c r="AC365" s="26"/>
      <c r="AD365" s="26"/>
      <c r="AE365" s="27"/>
      <c r="AF365" s="26"/>
      <c r="AG365" s="26"/>
      <c r="AH365" s="26"/>
      <c r="AI365" s="26"/>
      <c r="AJ365" s="26"/>
      <c r="AK365" s="26"/>
    </row>
    <row r="366" spans="1:37" s="10" customFormat="1" ht="25" customHeight="1" x14ac:dyDescent="0.25">
      <c r="A366" s="11">
        <v>363</v>
      </c>
      <c r="B366" s="12" t="str">
        <f t="shared" ref="B366:B403" si="21">TEXT(C366,"000")&amp;"-"&amp;TEXT(E366,"000")</f>
        <v>000-000</v>
      </c>
      <c r="C366" s="12"/>
      <c r="D366" s="12"/>
      <c r="E366" s="12"/>
      <c r="F366" s="12"/>
      <c r="G366" s="16"/>
      <c r="H366" s="16"/>
      <c r="I366" s="15"/>
      <c r="J366" s="16"/>
      <c r="K366" s="16"/>
      <c r="L366" s="17"/>
      <c r="M366" s="18"/>
      <c r="N366" s="18"/>
      <c r="O366" s="20"/>
      <c r="P366" s="21"/>
      <c r="Q366" s="21"/>
      <c r="R366" s="22"/>
      <c r="S366" s="21"/>
      <c r="T366" s="21"/>
      <c r="U366" s="22"/>
      <c r="V366" s="23"/>
      <c r="W366" s="23"/>
      <c r="X366" s="24"/>
      <c r="Y366" s="25">
        <f t="shared" si="19"/>
        <v>0</v>
      </c>
      <c r="Z366" s="25">
        <f t="shared" si="20"/>
        <v>0</v>
      </c>
      <c r="AA366" s="26"/>
      <c r="AB366" s="26"/>
      <c r="AC366" s="26"/>
      <c r="AD366" s="26"/>
      <c r="AE366" s="27"/>
      <c r="AF366" s="26"/>
      <c r="AG366" s="26"/>
      <c r="AH366" s="26"/>
      <c r="AI366" s="26"/>
      <c r="AJ366" s="26"/>
      <c r="AK366" s="26"/>
    </row>
    <row r="367" spans="1:37" s="10" customFormat="1" ht="25" customHeight="1" x14ac:dyDescent="0.25">
      <c r="A367" s="11">
        <v>364</v>
      </c>
      <c r="B367" s="12" t="str">
        <f t="shared" si="21"/>
        <v>000-000</v>
      </c>
      <c r="C367" s="12"/>
      <c r="D367" s="12"/>
      <c r="E367" s="12"/>
      <c r="F367" s="12"/>
      <c r="G367" s="16"/>
      <c r="H367" s="16"/>
      <c r="I367" s="15"/>
      <c r="J367" s="16"/>
      <c r="K367" s="16"/>
      <c r="L367" s="17"/>
      <c r="M367" s="18"/>
      <c r="N367" s="18"/>
      <c r="O367" s="20"/>
      <c r="P367" s="21"/>
      <c r="Q367" s="21"/>
      <c r="R367" s="22"/>
      <c r="S367" s="21"/>
      <c r="T367" s="21"/>
      <c r="U367" s="22"/>
      <c r="V367" s="23"/>
      <c r="W367" s="23"/>
      <c r="X367" s="24"/>
      <c r="Y367" s="25">
        <f t="shared" si="19"/>
        <v>0</v>
      </c>
      <c r="Z367" s="25">
        <f t="shared" si="20"/>
        <v>0</v>
      </c>
      <c r="AA367" s="26"/>
      <c r="AB367" s="26"/>
      <c r="AC367" s="26"/>
      <c r="AD367" s="26"/>
      <c r="AE367" s="27"/>
      <c r="AF367" s="26"/>
      <c r="AG367" s="26"/>
      <c r="AH367" s="26"/>
      <c r="AI367" s="26"/>
      <c r="AJ367" s="26"/>
      <c r="AK367" s="26"/>
    </row>
    <row r="368" spans="1:37" s="10" customFormat="1" ht="25" customHeight="1" x14ac:dyDescent="0.25">
      <c r="A368" s="11">
        <v>365</v>
      </c>
      <c r="B368" s="12" t="str">
        <f t="shared" si="21"/>
        <v>000-000</v>
      </c>
      <c r="C368" s="12"/>
      <c r="D368" s="12"/>
      <c r="E368" s="12"/>
      <c r="F368" s="12"/>
      <c r="G368" s="16"/>
      <c r="H368" s="16"/>
      <c r="I368" s="15"/>
      <c r="J368" s="16"/>
      <c r="K368" s="16"/>
      <c r="L368" s="17"/>
      <c r="M368" s="18"/>
      <c r="N368" s="18"/>
      <c r="O368" s="20"/>
      <c r="P368" s="21"/>
      <c r="Q368" s="21"/>
      <c r="R368" s="22"/>
      <c r="S368" s="21"/>
      <c r="T368" s="21"/>
      <c r="U368" s="22"/>
      <c r="V368" s="23"/>
      <c r="W368" s="23"/>
      <c r="X368" s="24"/>
      <c r="Y368" s="25">
        <f t="shared" si="19"/>
        <v>0</v>
      </c>
      <c r="Z368" s="25">
        <f t="shared" si="20"/>
        <v>0</v>
      </c>
      <c r="AA368" s="26"/>
      <c r="AB368" s="26"/>
      <c r="AC368" s="26"/>
      <c r="AD368" s="26"/>
      <c r="AE368" s="27"/>
      <c r="AF368" s="26"/>
      <c r="AG368" s="26"/>
      <c r="AH368" s="26"/>
      <c r="AI368" s="26"/>
      <c r="AJ368" s="26"/>
      <c r="AK368" s="26"/>
    </row>
    <row r="369" spans="1:37" s="10" customFormat="1" ht="25" customHeight="1" x14ac:dyDescent="0.25">
      <c r="A369" s="11">
        <v>366</v>
      </c>
      <c r="B369" s="12" t="str">
        <f t="shared" si="21"/>
        <v>000-000</v>
      </c>
      <c r="C369" s="12"/>
      <c r="D369" s="12"/>
      <c r="E369" s="12"/>
      <c r="F369" s="12"/>
      <c r="G369" s="16"/>
      <c r="H369" s="16"/>
      <c r="I369" s="15"/>
      <c r="J369" s="16"/>
      <c r="K369" s="16"/>
      <c r="L369" s="17"/>
      <c r="M369" s="18"/>
      <c r="N369" s="18"/>
      <c r="O369" s="20"/>
      <c r="P369" s="21"/>
      <c r="Q369" s="21"/>
      <c r="R369" s="22"/>
      <c r="S369" s="21"/>
      <c r="T369" s="21"/>
      <c r="U369" s="22"/>
      <c r="V369" s="23"/>
      <c r="W369" s="23"/>
      <c r="X369" s="24"/>
      <c r="Y369" s="25">
        <f t="shared" si="19"/>
        <v>0</v>
      </c>
      <c r="Z369" s="25">
        <f t="shared" si="20"/>
        <v>0</v>
      </c>
      <c r="AA369" s="26"/>
      <c r="AB369" s="26"/>
      <c r="AC369" s="26"/>
      <c r="AD369" s="26"/>
      <c r="AE369" s="27"/>
      <c r="AF369" s="26"/>
      <c r="AG369" s="26"/>
      <c r="AH369" s="26"/>
      <c r="AI369" s="26"/>
      <c r="AJ369" s="26"/>
      <c r="AK369" s="26"/>
    </row>
    <row r="370" spans="1:37" s="10" customFormat="1" ht="25" customHeight="1" x14ac:dyDescent="0.25">
      <c r="A370" s="11">
        <v>367</v>
      </c>
      <c r="B370" s="12" t="str">
        <f t="shared" si="21"/>
        <v>000-000</v>
      </c>
      <c r="C370" s="12"/>
      <c r="D370" s="12"/>
      <c r="E370" s="12"/>
      <c r="F370" s="12"/>
      <c r="G370" s="16"/>
      <c r="H370" s="16"/>
      <c r="I370" s="15"/>
      <c r="J370" s="16"/>
      <c r="K370" s="16"/>
      <c r="L370" s="17"/>
      <c r="M370" s="18"/>
      <c r="N370" s="18"/>
      <c r="O370" s="20"/>
      <c r="P370" s="21"/>
      <c r="Q370" s="21"/>
      <c r="R370" s="22"/>
      <c r="S370" s="21"/>
      <c r="T370" s="21"/>
      <c r="U370" s="22"/>
      <c r="V370" s="23"/>
      <c r="W370" s="23"/>
      <c r="X370" s="24"/>
      <c r="Y370" s="25">
        <f t="shared" si="19"/>
        <v>0</v>
      </c>
      <c r="Z370" s="25">
        <f t="shared" si="20"/>
        <v>0</v>
      </c>
      <c r="AA370" s="26"/>
      <c r="AB370" s="26"/>
      <c r="AC370" s="26"/>
      <c r="AD370" s="26"/>
      <c r="AE370" s="27"/>
      <c r="AF370" s="26"/>
      <c r="AG370" s="26"/>
      <c r="AH370" s="26"/>
      <c r="AI370" s="26"/>
      <c r="AJ370" s="26"/>
      <c r="AK370" s="26"/>
    </row>
    <row r="371" spans="1:37" s="10" customFormat="1" ht="25" customHeight="1" x14ac:dyDescent="0.25">
      <c r="A371" s="11">
        <v>368</v>
      </c>
      <c r="B371" s="12" t="str">
        <f t="shared" si="21"/>
        <v>000-000</v>
      </c>
      <c r="C371" s="12"/>
      <c r="D371" s="12"/>
      <c r="E371" s="12"/>
      <c r="F371" s="12"/>
      <c r="G371" s="16"/>
      <c r="H371" s="16"/>
      <c r="I371" s="15"/>
      <c r="J371" s="16"/>
      <c r="K371" s="16"/>
      <c r="L371" s="17"/>
      <c r="M371" s="18"/>
      <c r="N371" s="19"/>
      <c r="O371" s="20"/>
      <c r="P371" s="21"/>
      <c r="Q371" s="21"/>
      <c r="R371" s="22"/>
      <c r="S371" s="21"/>
      <c r="T371" s="21"/>
      <c r="U371" s="22"/>
      <c r="V371" s="23"/>
      <c r="W371" s="23"/>
      <c r="X371" s="24"/>
      <c r="Y371" s="25">
        <f t="shared" si="19"/>
        <v>0</v>
      </c>
      <c r="Z371" s="25">
        <f t="shared" si="20"/>
        <v>0</v>
      </c>
      <c r="AA371" s="26"/>
      <c r="AB371" s="26"/>
      <c r="AC371" s="26"/>
      <c r="AD371" s="26"/>
      <c r="AE371" s="27"/>
      <c r="AF371" s="26"/>
      <c r="AG371" s="26"/>
      <c r="AH371" s="26"/>
      <c r="AI371" s="26"/>
      <c r="AJ371" s="26"/>
      <c r="AK371" s="26"/>
    </row>
    <row r="372" spans="1:37" s="10" customFormat="1" ht="25" customHeight="1" x14ac:dyDescent="0.25">
      <c r="A372" s="11">
        <v>369</v>
      </c>
      <c r="B372" s="12" t="str">
        <f t="shared" si="21"/>
        <v>000-000</v>
      </c>
      <c r="C372" s="12"/>
      <c r="D372" s="12"/>
      <c r="E372" s="12"/>
      <c r="F372" s="12"/>
      <c r="G372" s="16"/>
      <c r="H372" s="16"/>
      <c r="I372" s="15"/>
      <c r="J372" s="16"/>
      <c r="K372" s="16"/>
      <c r="L372" s="17"/>
      <c r="M372" s="18"/>
      <c r="N372" s="19"/>
      <c r="O372" s="20"/>
      <c r="P372" s="21"/>
      <c r="Q372" s="21"/>
      <c r="R372" s="22"/>
      <c r="S372" s="21"/>
      <c r="T372" s="21"/>
      <c r="U372" s="22"/>
      <c r="V372" s="23"/>
      <c r="W372" s="23"/>
      <c r="X372" s="24"/>
      <c r="Y372" s="25">
        <f t="shared" si="19"/>
        <v>0</v>
      </c>
      <c r="Z372" s="25">
        <f t="shared" si="20"/>
        <v>0</v>
      </c>
      <c r="AA372" s="26"/>
      <c r="AB372" s="26"/>
      <c r="AC372" s="26"/>
      <c r="AD372" s="26"/>
      <c r="AE372" s="27"/>
      <c r="AF372" s="26"/>
      <c r="AG372" s="26"/>
      <c r="AH372" s="26"/>
      <c r="AI372" s="26"/>
      <c r="AJ372" s="26"/>
      <c r="AK372" s="26"/>
    </row>
    <row r="373" spans="1:37" s="10" customFormat="1" ht="25" customHeight="1" x14ac:dyDescent="0.25">
      <c r="A373" s="11">
        <v>370</v>
      </c>
      <c r="B373" s="12" t="str">
        <f t="shared" si="21"/>
        <v>000-000</v>
      </c>
      <c r="C373" s="12"/>
      <c r="D373" s="12"/>
      <c r="E373" s="12"/>
      <c r="F373" s="12"/>
      <c r="G373" s="16"/>
      <c r="H373" s="16"/>
      <c r="I373" s="15"/>
      <c r="J373" s="16"/>
      <c r="K373" s="16"/>
      <c r="L373" s="17"/>
      <c r="M373" s="18"/>
      <c r="N373" s="18"/>
      <c r="O373" s="20"/>
      <c r="P373" s="21"/>
      <c r="Q373" s="21"/>
      <c r="R373" s="22"/>
      <c r="S373" s="21"/>
      <c r="T373" s="21"/>
      <c r="U373" s="22"/>
      <c r="V373" s="23"/>
      <c r="W373" s="23"/>
      <c r="X373" s="24"/>
      <c r="Y373" s="25">
        <f t="shared" si="19"/>
        <v>0</v>
      </c>
      <c r="Z373" s="25">
        <f t="shared" si="20"/>
        <v>0</v>
      </c>
      <c r="AA373" s="26"/>
      <c r="AB373" s="26"/>
      <c r="AC373" s="26"/>
      <c r="AD373" s="26"/>
      <c r="AE373" s="27"/>
      <c r="AF373" s="26"/>
      <c r="AG373" s="26"/>
      <c r="AH373" s="26"/>
      <c r="AI373" s="26"/>
      <c r="AJ373" s="26"/>
      <c r="AK373" s="26"/>
    </row>
    <row r="374" spans="1:37" s="10" customFormat="1" ht="25" customHeight="1" x14ac:dyDescent="0.25">
      <c r="A374" s="11">
        <v>371</v>
      </c>
      <c r="B374" s="12" t="str">
        <f t="shared" si="21"/>
        <v>000-000</v>
      </c>
      <c r="C374" s="12"/>
      <c r="D374" s="12"/>
      <c r="E374" s="12"/>
      <c r="F374" s="12"/>
      <c r="G374" s="16"/>
      <c r="H374" s="16"/>
      <c r="I374" s="15"/>
      <c r="J374" s="16"/>
      <c r="K374" s="16"/>
      <c r="L374" s="17"/>
      <c r="M374" s="18"/>
      <c r="N374" s="18"/>
      <c r="O374" s="20"/>
      <c r="P374" s="21"/>
      <c r="Q374" s="21"/>
      <c r="R374" s="22"/>
      <c r="S374" s="21"/>
      <c r="T374" s="21"/>
      <c r="U374" s="22"/>
      <c r="V374" s="23"/>
      <c r="W374" s="23"/>
      <c r="X374" s="24"/>
      <c r="Y374" s="25">
        <f t="shared" si="19"/>
        <v>0</v>
      </c>
      <c r="Z374" s="25">
        <f t="shared" si="20"/>
        <v>0</v>
      </c>
      <c r="AA374" s="26"/>
      <c r="AB374" s="26"/>
      <c r="AC374" s="26"/>
      <c r="AD374" s="26"/>
      <c r="AE374" s="27"/>
      <c r="AF374" s="26"/>
      <c r="AG374" s="26"/>
      <c r="AH374" s="26"/>
      <c r="AI374" s="26"/>
      <c r="AJ374" s="26"/>
      <c r="AK374" s="26"/>
    </row>
    <row r="375" spans="1:37" s="10" customFormat="1" ht="25" customHeight="1" x14ac:dyDescent="0.25">
      <c r="A375" s="11">
        <v>372</v>
      </c>
      <c r="B375" s="12" t="str">
        <f t="shared" si="21"/>
        <v>000-000</v>
      </c>
      <c r="C375" s="12"/>
      <c r="D375" s="12"/>
      <c r="E375" s="12"/>
      <c r="F375" s="12"/>
      <c r="G375" s="16"/>
      <c r="H375" s="16"/>
      <c r="I375" s="15"/>
      <c r="J375" s="16"/>
      <c r="K375" s="16"/>
      <c r="L375" s="17"/>
      <c r="M375" s="18"/>
      <c r="N375" s="18"/>
      <c r="O375" s="20"/>
      <c r="P375" s="21"/>
      <c r="Q375" s="21"/>
      <c r="R375" s="22"/>
      <c r="S375" s="21"/>
      <c r="T375" s="21"/>
      <c r="U375" s="22"/>
      <c r="V375" s="23"/>
      <c r="W375" s="23"/>
      <c r="X375" s="24"/>
      <c r="Y375" s="25">
        <f t="shared" si="19"/>
        <v>0</v>
      </c>
      <c r="Z375" s="25">
        <f t="shared" si="20"/>
        <v>0</v>
      </c>
      <c r="AA375" s="26"/>
      <c r="AB375" s="26"/>
      <c r="AC375" s="26"/>
      <c r="AD375" s="26"/>
      <c r="AE375" s="27"/>
      <c r="AF375" s="26"/>
      <c r="AG375" s="26"/>
      <c r="AH375" s="26"/>
      <c r="AI375" s="26"/>
      <c r="AJ375" s="26"/>
      <c r="AK375" s="26"/>
    </row>
    <row r="376" spans="1:37" s="10" customFormat="1" ht="25" customHeight="1" x14ac:dyDescent="0.25">
      <c r="A376" s="11">
        <v>373</v>
      </c>
      <c r="B376" s="12" t="str">
        <f t="shared" si="21"/>
        <v>000-000</v>
      </c>
      <c r="C376" s="12"/>
      <c r="D376" s="12"/>
      <c r="E376" s="12"/>
      <c r="F376" s="12"/>
      <c r="G376" s="16"/>
      <c r="H376" s="16"/>
      <c r="I376" s="15"/>
      <c r="J376" s="16"/>
      <c r="K376" s="16"/>
      <c r="L376" s="17"/>
      <c r="M376" s="18"/>
      <c r="N376" s="18"/>
      <c r="O376" s="20"/>
      <c r="P376" s="21"/>
      <c r="Q376" s="21"/>
      <c r="R376" s="22"/>
      <c r="S376" s="21"/>
      <c r="T376" s="21"/>
      <c r="U376" s="22"/>
      <c r="V376" s="23"/>
      <c r="W376" s="23"/>
      <c r="X376" s="24"/>
      <c r="Y376" s="25">
        <f t="shared" si="19"/>
        <v>0</v>
      </c>
      <c r="Z376" s="25">
        <f t="shared" si="20"/>
        <v>0</v>
      </c>
      <c r="AA376" s="26"/>
      <c r="AB376" s="26"/>
      <c r="AC376" s="26"/>
      <c r="AD376" s="26"/>
      <c r="AE376" s="27"/>
      <c r="AF376" s="26"/>
      <c r="AG376" s="26"/>
      <c r="AH376" s="26"/>
      <c r="AI376" s="26"/>
      <c r="AJ376" s="26"/>
      <c r="AK376" s="26"/>
    </row>
    <row r="377" spans="1:37" s="10" customFormat="1" ht="25" customHeight="1" x14ac:dyDescent="0.25">
      <c r="A377" s="11">
        <v>374</v>
      </c>
      <c r="B377" s="12" t="str">
        <f t="shared" si="21"/>
        <v>000-000</v>
      </c>
      <c r="C377" s="12"/>
      <c r="D377" s="12"/>
      <c r="E377" s="12"/>
      <c r="F377" s="12"/>
      <c r="G377" s="16"/>
      <c r="H377" s="16"/>
      <c r="I377" s="15"/>
      <c r="J377" s="16"/>
      <c r="K377" s="16"/>
      <c r="L377" s="17"/>
      <c r="M377" s="18"/>
      <c r="N377" s="18"/>
      <c r="O377" s="20"/>
      <c r="P377" s="21"/>
      <c r="Q377" s="21"/>
      <c r="R377" s="22"/>
      <c r="S377" s="21"/>
      <c r="T377" s="21"/>
      <c r="U377" s="22"/>
      <c r="V377" s="23"/>
      <c r="W377" s="23"/>
      <c r="X377" s="24"/>
      <c r="Y377" s="25">
        <f t="shared" si="19"/>
        <v>0</v>
      </c>
      <c r="Z377" s="25">
        <f t="shared" si="20"/>
        <v>0</v>
      </c>
      <c r="AA377" s="26"/>
      <c r="AB377" s="26"/>
      <c r="AC377" s="26"/>
      <c r="AD377" s="26"/>
      <c r="AE377" s="27"/>
      <c r="AF377" s="26"/>
      <c r="AG377" s="26"/>
      <c r="AH377" s="26"/>
      <c r="AI377" s="26"/>
      <c r="AJ377" s="26"/>
      <c r="AK377" s="26"/>
    </row>
    <row r="378" spans="1:37" s="10" customFormat="1" ht="25" customHeight="1" x14ac:dyDescent="0.25">
      <c r="A378" s="11">
        <v>375</v>
      </c>
      <c r="B378" s="12" t="str">
        <f t="shared" si="21"/>
        <v>000-000</v>
      </c>
      <c r="C378" s="12"/>
      <c r="D378" s="12"/>
      <c r="E378" s="12"/>
      <c r="F378" s="12"/>
      <c r="G378" s="16"/>
      <c r="H378" s="16"/>
      <c r="I378" s="15"/>
      <c r="J378" s="16"/>
      <c r="K378" s="16"/>
      <c r="L378" s="17"/>
      <c r="M378" s="18"/>
      <c r="N378" s="18"/>
      <c r="O378" s="20"/>
      <c r="P378" s="21"/>
      <c r="Q378" s="21"/>
      <c r="R378" s="22"/>
      <c r="S378" s="21"/>
      <c r="T378" s="21"/>
      <c r="U378" s="22"/>
      <c r="V378" s="23"/>
      <c r="W378" s="23"/>
      <c r="X378" s="24"/>
      <c r="Y378" s="25">
        <f t="shared" si="19"/>
        <v>0</v>
      </c>
      <c r="Z378" s="25">
        <f t="shared" si="20"/>
        <v>0</v>
      </c>
      <c r="AA378" s="26"/>
      <c r="AB378" s="26"/>
      <c r="AC378" s="26"/>
      <c r="AD378" s="26"/>
      <c r="AE378" s="27"/>
      <c r="AF378" s="26"/>
      <c r="AG378" s="26"/>
      <c r="AH378" s="26"/>
      <c r="AI378" s="26"/>
      <c r="AJ378" s="26"/>
      <c r="AK378" s="26"/>
    </row>
    <row r="379" spans="1:37" s="10" customFormat="1" ht="25" customHeight="1" x14ac:dyDescent="0.25">
      <c r="A379" s="11">
        <v>376</v>
      </c>
      <c r="B379" s="12" t="str">
        <f t="shared" si="21"/>
        <v>000-000</v>
      </c>
      <c r="C379" s="12"/>
      <c r="D379" s="12"/>
      <c r="E379" s="12"/>
      <c r="F379" s="12"/>
      <c r="G379" s="16"/>
      <c r="H379" s="16"/>
      <c r="I379" s="15"/>
      <c r="J379" s="16"/>
      <c r="K379" s="16"/>
      <c r="L379" s="17"/>
      <c r="M379" s="18"/>
      <c r="N379" s="18"/>
      <c r="O379" s="20"/>
      <c r="P379" s="21"/>
      <c r="Q379" s="21"/>
      <c r="R379" s="22"/>
      <c r="S379" s="21"/>
      <c r="T379" s="21"/>
      <c r="U379" s="22"/>
      <c r="V379" s="23"/>
      <c r="W379" s="23"/>
      <c r="X379" s="24"/>
      <c r="Y379" s="25">
        <f t="shared" si="19"/>
        <v>0</v>
      </c>
      <c r="Z379" s="25">
        <f t="shared" si="20"/>
        <v>0</v>
      </c>
      <c r="AA379" s="26"/>
      <c r="AB379" s="26"/>
      <c r="AC379" s="26"/>
      <c r="AD379" s="26"/>
      <c r="AE379" s="27"/>
      <c r="AF379" s="26"/>
      <c r="AG379" s="26"/>
      <c r="AH379" s="26"/>
      <c r="AI379" s="26"/>
      <c r="AJ379" s="26"/>
      <c r="AK379" s="26"/>
    </row>
    <row r="380" spans="1:37" s="10" customFormat="1" ht="25" customHeight="1" x14ac:dyDescent="0.25">
      <c r="A380" s="11">
        <v>377</v>
      </c>
      <c r="B380" s="12" t="str">
        <f t="shared" si="21"/>
        <v>000-000</v>
      </c>
      <c r="C380" s="12"/>
      <c r="D380" s="12"/>
      <c r="E380" s="12"/>
      <c r="F380" s="12"/>
      <c r="G380" s="16"/>
      <c r="H380" s="16"/>
      <c r="I380" s="15"/>
      <c r="J380" s="16"/>
      <c r="K380" s="16"/>
      <c r="L380" s="17"/>
      <c r="M380" s="18"/>
      <c r="N380" s="18"/>
      <c r="O380" s="20"/>
      <c r="P380" s="21"/>
      <c r="Q380" s="21"/>
      <c r="R380" s="22"/>
      <c r="S380" s="21"/>
      <c r="T380" s="21"/>
      <c r="U380" s="22"/>
      <c r="V380" s="23"/>
      <c r="W380" s="23"/>
      <c r="X380" s="24"/>
      <c r="Y380" s="25">
        <f t="shared" si="19"/>
        <v>0</v>
      </c>
      <c r="Z380" s="25">
        <f t="shared" si="20"/>
        <v>0</v>
      </c>
      <c r="AA380" s="26"/>
      <c r="AB380" s="26"/>
      <c r="AC380" s="26"/>
      <c r="AD380" s="26"/>
      <c r="AE380" s="27"/>
      <c r="AF380" s="26"/>
      <c r="AG380" s="26"/>
      <c r="AH380" s="26"/>
      <c r="AI380" s="26"/>
      <c r="AJ380" s="26"/>
      <c r="AK380" s="26"/>
    </row>
    <row r="381" spans="1:37" s="10" customFormat="1" ht="25" customHeight="1" x14ac:dyDescent="0.25">
      <c r="A381" s="11">
        <v>378</v>
      </c>
      <c r="B381" s="12" t="str">
        <f t="shared" si="21"/>
        <v>000-000</v>
      </c>
      <c r="C381" s="12"/>
      <c r="D381" s="12"/>
      <c r="E381" s="12"/>
      <c r="F381" s="12"/>
      <c r="G381" s="16"/>
      <c r="H381" s="16"/>
      <c r="I381" s="15"/>
      <c r="J381" s="16"/>
      <c r="K381" s="16"/>
      <c r="L381" s="17"/>
      <c r="M381" s="18"/>
      <c r="N381" s="18"/>
      <c r="O381" s="20"/>
      <c r="P381" s="21"/>
      <c r="Q381" s="21"/>
      <c r="R381" s="22"/>
      <c r="S381" s="21"/>
      <c r="T381" s="21"/>
      <c r="U381" s="22"/>
      <c r="V381" s="23"/>
      <c r="W381" s="23"/>
      <c r="X381" s="24"/>
      <c r="Y381" s="25">
        <f t="shared" si="19"/>
        <v>0</v>
      </c>
      <c r="Z381" s="25">
        <f t="shared" si="20"/>
        <v>0</v>
      </c>
      <c r="AA381" s="26"/>
      <c r="AB381" s="26"/>
      <c r="AC381" s="26"/>
      <c r="AD381" s="26"/>
      <c r="AE381" s="27"/>
      <c r="AF381" s="26"/>
      <c r="AG381" s="26"/>
      <c r="AH381" s="26"/>
      <c r="AI381" s="26"/>
      <c r="AJ381" s="26"/>
      <c r="AK381" s="26"/>
    </row>
    <row r="382" spans="1:37" s="10" customFormat="1" ht="25" customHeight="1" x14ac:dyDescent="0.25">
      <c r="A382" s="11">
        <v>379</v>
      </c>
      <c r="B382" s="12" t="str">
        <f t="shared" si="21"/>
        <v>000-000</v>
      </c>
      <c r="C382" s="12"/>
      <c r="D382" s="12"/>
      <c r="E382" s="12"/>
      <c r="F382" s="12"/>
      <c r="G382" s="16"/>
      <c r="H382" s="16"/>
      <c r="I382" s="15"/>
      <c r="J382" s="16"/>
      <c r="K382" s="16"/>
      <c r="L382" s="17"/>
      <c r="M382" s="18"/>
      <c r="N382" s="19"/>
      <c r="O382" s="20"/>
      <c r="P382" s="21"/>
      <c r="Q382" s="21"/>
      <c r="R382" s="22"/>
      <c r="S382" s="21"/>
      <c r="T382" s="21"/>
      <c r="U382" s="22"/>
      <c r="V382" s="23"/>
      <c r="W382" s="23"/>
      <c r="X382" s="24"/>
      <c r="Y382" s="25">
        <f t="shared" si="19"/>
        <v>0</v>
      </c>
      <c r="Z382" s="25">
        <f t="shared" si="20"/>
        <v>0</v>
      </c>
      <c r="AA382" s="26"/>
      <c r="AB382" s="26"/>
      <c r="AC382" s="26"/>
      <c r="AD382" s="26"/>
      <c r="AE382" s="27"/>
      <c r="AF382" s="26"/>
      <c r="AG382" s="26"/>
      <c r="AH382" s="26"/>
      <c r="AI382" s="26"/>
      <c r="AJ382" s="26"/>
      <c r="AK382" s="26"/>
    </row>
    <row r="383" spans="1:37" s="10" customFormat="1" ht="25" customHeight="1" x14ac:dyDescent="0.25">
      <c r="A383" s="11">
        <v>380</v>
      </c>
      <c r="B383" s="12" t="str">
        <f t="shared" si="21"/>
        <v>000-000</v>
      </c>
      <c r="C383" s="12"/>
      <c r="D383" s="12"/>
      <c r="E383" s="12"/>
      <c r="F383" s="12"/>
      <c r="G383" s="16"/>
      <c r="H383" s="16"/>
      <c r="I383" s="15"/>
      <c r="J383" s="16"/>
      <c r="K383" s="16"/>
      <c r="L383" s="17"/>
      <c r="M383" s="18"/>
      <c r="N383" s="19"/>
      <c r="O383" s="20"/>
      <c r="P383" s="21"/>
      <c r="Q383" s="21"/>
      <c r="R383" s="22"/>
      <c r="S383" s="21"/>
      <c r="T383" s="21"/>
      <c r="U383" s="22"/>
      <c r="V383" s="23"/>
      <c r="W383" s="23"/>
      <c r="X383" s="24"/>
      <c r="Y383" s="25">
        <f t="shared" si="19"/>
        <v>0</v>
      </c>
      <c r="Z383" s="25">
        <f t="shared" si="20"/>
        <v>0</v>
      </c>
      <c r="AA383" s="26"/>
      <c r="AB383" s="26"/>
      <c r="AC383" s="26"/>
      <c r="AD383" s="26"/>
      <c r="AE383" s="27"/>
      <c r="AF383" s="26"/>
      <c r="AG383" s="26"/>
      <c r="AH383" s="26"/>
      <c r="AI383" s="26"/>
      <c r="AJ383" s="26"/>
      <c r="AK383" s="26"/>
    </row>
    <row r="384" spans="1:37" s="10" customFormat="1" ht="25" customHeight="1" x14ac:dyDescent="0.25">
      <c r="A384" s="11">
        <v>381</v>
      </c>
      <c r="B384" s="12" t="str">
        <f t="shared" si="21"/>
        <v>000-000</v>
      </c>
      <c r="C384" s="12"/>
      <c r="D384" s="12"/>
      <c r="E384" s="12"/>
      <c r="F384" s="12"/>
      <c r="G384" s="16"/>
      <c r="H384" s="16"/>
      <c r="I384" s="15"/>
      <c r="J384" s="16"/>
      <c r="K384" s="16"/>
      <c r="L384" s="17"/>
      <c r="M384" s="18"/>
      <c r="N384" s="18"/>
      <c r="O384" s="20"/>
      <c r="P384" s="21"/>
      <c r="Q384" s="21"/>
      <c r="R384" s="22"/>
      <c r="S384" s="21"/>
      <c r="T384" s="21"/>
      <c r="U384" s="22"/>
      <c r="V384" s="23"/>
      <c r="W384" s="23"/>
      <c r="X384" s="24"/>
      <c r="Y384" s="25">
        <f t="shared" si="19"/>
        <v>0</v>
      </c>
      <c r="Z384" s="25">
        <f t="shared" si="20"/>
        <v>0</v>
      </c>
      <c r="AA384" s="26"/>
      <c r="AB384" s="26"/>
      <c r="AC384" s="26"/>
      <c r="AD384" s="26"/>
      <c r="AE384" s="27"/>
      <c r="AF384" s="26"/>
      <c r="AG384" s="26"/>
      <c r="AH384" s="26"/>
      <c r="AI384" s="26"/>
      <c r="AJ384" s="26"/>
      <c r="AK384" s="26"/>
    </row>
    <row r="385" spans="1:37" s="10" customFormat="1" ht="25" customHeight="1" x14ac:dyDescent="0.25">
      <c r="A385" s="11">
        <v>382</v>
      </c>
      <c r="B385" s="12" t="str">
        <f t="shared" si="21"/>
        <v>000-000</v>
      </c>
      <c r="C385" s="12"/>
      <c r="D385" s="12"/>
      <c r="E385" s="12"/>
      <c r="F385" s="12"/>
      <c r="G385" s="16"/>
      <c r="H385" s="16"/>
      <c r="I385" s="15"/>
      <c r="J385" s="16"/>
      <c r="K385" s="16"/>
      <c r="L385" s="17"/>
      <c r="M385" s="18"/>
      <c r="N385" s="18"/>
      <c r="O385" s="20"/>
      <c r="P385" s="21"/>
      <c r="Q385" s="21"/>
      <c r="R385" s="22"/>
      <c r="S385" s="21"/>
      <c r="T385" s="21"/>
      <c r="U385" s="22"/>
      <c r="V385" s="23"/>
      <c r="W385" s="23"/>
      <c r="X385" s="24"/>
      <c r="Y385" s="25">
        <f t="shared" si="19"/>
        <v>0</v>
      </c>
      <c r="Z385" s="25">
        <f t="shared" si="20"/>
        <v>0</v>
      </c>
      <c r="AA385" s="26"/>
      <c r="AB385" s="26"/>
      <c r="AC385" s="26"/>
      <c r="AD385" s="26"/>
      <c r="AE385" s="27"/>
      <c r="AF385" s="26"/>
      <c r="AG385" s="26"/>
      <c r="AH385" s="26"/>
      <c r="AI385" s="26"/>
      <c r="AJ385" s="26"/>
      <c r="AK385" s="26"/>
    </row>
    <row r="386" spans="1:37" s="10" customFormat="1" ht="25" customHeight="1" x14ac:dyDescent="0.25">
      <c r="A386" s="11">
        <v>383</v>
      </c>
      <c r="B386" s="12" t="str">
        <f t="shared" si="21"/>
        <v>000-000</v>
      </c>
      <c r="C386" s="12"/>
      <c r="D386" s="12"/>
      <c r="E386" s="12"/>
      <c r="F386" s="12"/>
      <c r="G386" s="16"/>
      <c r="H386" s="16"/>
      <c r="I386" s="15"/>
      <c r="J386" s="16"/>
      <c r="K386" s="16"/>
      <c r="L386" s="17"/>
      <c r="M386" s="18"/>
      <c r="N386" s="18"/>
      <c r="O386" s="20"/>
      <c r="P386" s="21"/>
      <c r="Q386" s="21"/>
      <c r="R386" s="22"/>
      <c r="S386" s="21"/>
      <c r="T386" s="21"/>
      <c r="U386" s="22"/>
      <c r="V386" s="23"/>
      <c r="W386" s="23"/>
      <c r="X386" s="24"/>
      <c r="Y386" s="25">
        <f t="shared" si="19"/>
        <v>0</v>
      </c>
      <c r="Z386" s="25">
        <f t="shared" si="20"/>
        <v>0</v>
      </c>
      <c r="AA386" s="26"/>
      <c r="AB386" s="26"/>
      <c r="AC386" s="26"/>
      <c r="AD386" s="26"/>
      <c r="AE386" s="27"/>
      <c r="AF386" s="26"/>
      <c r="AG386" s="26"/>
      <c r="AH386" s="26"/>
      <c r="AI386" s="26"/>
      <c r="AJ386" s="26"/>
      <c r="AK386" s="26"/>
    </row>
    <row r="387" spans="1:37" s="10" customFormat="1" ht="25" customHeight="1" x14ac:dyDescent="0.25">
      <c r="A387" s="11">
        <v>384</v>
      </c>
      <c r="B387" s="12" t="str">
        <f t="shared" si="21"/>
        <v>000-000</v>
      </c>
      <c r="C387" s="12"/>
      <c r="D387" s="12"/>
      <c r="E387" s="12"/>
      <c r="F387" s="12"/>
      <c r="G387" s="16"/>
      <c r="H387" s="16"/>
      <c r="I387" s="15"/>
      <c r="J387" s="16"/>
      <c r="K387" s="16"/>
      <c r="L387" s="17"/>
      <c r="M387" s="18"/>
      <c r="N387" s="18"/>
      <c r="O387" s="20"/>
      <c r="P387" s="21"/>
      <c r="Q387" s="21"/>
      <c r="R387" s="22"/>
      <c r="S387" s="21"/>
      <c r="T387" s="21"/>
      <c r="U387" s="22"/>
      <c r="V387" s="23"/>
      <c r="W387" s="23"/>
      <c r="X387" s="24"/>
      <c r="Y387" s="25">
        <f t="shared" si="19"/>
        <v>0</v>
      </c>
      <c r="Z387" s="25">
        <f t="shared" si="20"/>
        <v>0</v>
      </c>
      <c r="AA387" s="26"/>
      <c r="AB387" s="26"/>
      <c r="AC387" s="26"/>
      <c r="AD387" s="26"/>
      <c r="AE387" s="27"/>
      <c r="AF387" s="26"/>
      <c r="AG387" s="26"/>
      <c r="AH387" s="26"/>
      <c r="AI387" s="26"/>
      <c r="AJ387" s="26"/>
      <c r="AK387" s="26"/>
    </row>
    <row r="388" spans="1:37" s="10" customFormat="1" ht="25" customHeight="1" x14ac:dyDescent="0.25">
      <c r="A388" s="11">
        <v>385</v>
      </c>
      <c r="B388" s="12" t="str">
        <f t="shared" si="21"/>
        <v>000-000</v>
      </c>
      <c r="C388" s="12"/>
      <c r="D388" s="12"/>
      <c r="E388" s="12"/>
      <c r="F388" s="12"/>
      <c r="G388" s="16"/>
      <c r="H388" s="16"/>
      <c r="I388" s="15"/>
      <c r="J388" s="16"/>
      <c r="K388" s="16"/>
      <c r="L388" s="17"/>
      <c r="M388" s="18"/>
      <c r="N388" s="18"/>
      <c r="O388" s="20"/>
      <c r="P388" s="21"/>
      <c r="Q388" s="21"/>
      <c r="R388" s="22"/>
      <c r="S388" s="21"/>
      <c r="T388" s="21"/>
      <c r="U388" s="22"/>
      <c r="V388" s="23"/>
      <c r="W388" s="23"/>
      <c r="X388" s="24"/>
      <c r="Y388" s="25">
        <f t="shared" ref="Y388:Y403" si="22">ROUND(I388-U388-X388,2)</f>
        <v>0</v>
      </c>
      <c r="Z388" s="25">
        <f t="shared" ref="Z388:Z403" si="23">ROUND(L388+O388-R388,2)</f>
        <v>0</v>
      </c>
      <c r="AA388" s="26"/>
      <c r="AB388" s="26"/>
      <c r="AC388" s="26"/>
      <c r="AD388" s="26"/>
      <c r="AE388" s="27"/>
      <c r="AF388" s="26"/>
      <c r="AG388" s="26"/>
      <c r="AH388" s="26"/>
      <c r="AI388" s="26"/>
      <c r="AJ388" s="26"/>
      <c r="AK388" s="26"/>
    </row>
    <row r="389" spans="1:37" s="10" customFormat="1" ht="25" customHeight="1" x14ac:dyDescent="0.25">
      <c r="A389" s="11">
        <v>386</v>
      </c>
      <c r="B389" s="12" t="str">
        <f t="shared" si="21"/>
        <v>000-000</v>
      </c>
      <c r="C389" s="12"/>
      <c r="D389" s="12"/>
      <c r="E389" s="12"/>
      <c r="F389" s="12"/>
      <c r="G389" s="16"/>
      <c r="H389" s="16"/>
      <c r="I389" s="15"/>
      <c r="J389" s="16"/>
      <c r="K389" s="16"/>
      <c r="L389" s="17"/>
      <c r="M389" s="18"/>
      <c r="N389" s="18"/>
      <c r="O389" s="20"/>
      <c r="P389" s="21"/>
      <c r="Q389" s="21"/>
      <c r="R389" s="22"/>
      <c r="S389" s="21"/>
      <c r="T389" s="21"/>
      <c r="U389" s="22"/>
      <c r="V389" s="23"/>
      <c r="W389" s="23"/>
      <c r="X389" s="24"/>
      <c r="Y389" s="25">
        <f t="shared" si="22"/>
        <v>0</v>
      </c>
      <c r="Z389" s="25">
        <f t="shared" si="23"/>
        <v>0</v>
      </c>
      <c r="AA389" s="26"/>
      <c r="AB389" s="26"/>
      <c r="AC389" s="26"/>
      <c r="AD389" s="26"/>
      <c r="AE389" s="27"/>
      <c r="AF389" s="26"/>
      <c r="AG389" s="26"/>
      <c r="AH389" s="26"/>
      <c r="AI389" s="26"/>
      <c r="AJ389" s="26"/>
      <c r="AK389" s="26"/>
    </row>
    <row r="390" spans="1:37" s="10" customFormat="1" ht="25" customHeight="1" x14ac:dyDescent="0.25">
      <c r="A390" s="11">
        <v>387</v>
      </c>
      <c r="B390" s="12" t="str">
        <f t="shared" si="21"/>
        <v>000-000</v>
      </c>
      <c r="C390" s="12"/>
      <c r="D390" s="12"/>
      <c r="E390" s="12"/>
      <c r="F390" s="12"/>
      <c r="G390" s="16"/>
      <c r="H390" s="16"/>
      <c r="I390" s="15"/>
      <c r="J390" s="16"/>
      <c r="K390" s="16"/>
      <c r="L390" s="17"/>
      <c r="M390" s="18"/>
      <c r="N390" s="18"/>
      <c r="O390" s="20"/>
      <c r="P390" s="21"/>
      <c r="Q390" s="21"/>
      <c r="R390" s="22"/>
      <c r="S390" s="21"/>
      <c r="T390" s="21"/>
      <c r="U390" s="22"/>
      <c r="V390" s="23"/>
      <c r="W390" s="23"/>
      <c r="X390" s="24"/>
      <c r="Y390" s="25">
        <f t="shared" si="22"/>
        <v>0</v>
      </c>
      <c r="Z390" s="25">
        <f t="shared" si="23"/>
        <v>0</v>
      </c>
      <c r="AA390" s="26"/>
      <c r="AB390" s="26"/>
      <c r="AC390" s="26"/>
      <c r="AD390" s="26"/>
      <c r="AE390" s="27"/>
      <c r="AF390" s="26"/>
      <c r="AG390" s="26"/>
      <c r="AH390" s="26"/>
      <c r="AI390" s="26"/>
      <c r="AJ390" s="26"/>
      <c r="AK390" s="26"/>
    </row>
    <row r="391" spans="1:37" s="10" customFormat="1" ht="25" customHeight="1" x14ac:dyDescent="0.25">
      <c r="A391" s="11">
        <v>388</v>
      </c>
      <c r="B391" s="12" t="str">
        <f t="shared" si="21"/>
        <v>000-000</v>
      </c>
      <c r="C391" s="12"/>
      <c r="D391" s="12"/>
      <c r="E391" s="12"/>
      <c r="F391" s="12"/>
      <c r="G391" s="16"/>
      <c r="H391" s="16"/>
      <c r="I391" s="15"/>
      <c r="J391" s="16"/>
      <c r="K391" s="16"/>
      <c r="L391" s="17"/>
      <c r="M391" s="18"/>
      <c r="N391" s="18"/>
      <c r="O391" s="20"/>
      <c r="P391" s="21"/>
      <c r="Q391" s="21"/>
      <c r="R391" s="22"/>
      <c r="S391" s="21"/>
      <c r="T391" s="21"/>
      <c r="U391" s="22"/>
      <c r="V391" s="23"/>
      <c r="W391" s="23"/>
      <c r="X391" s="24"/>
      <c r="Y391" s="25">
        <f t="shared" si="22"/>
        <v>0</v>
      </c>
      <c r="Z391" s="25">
        <f t="shared" si="23"/>
        <v>0</v>
      </c>
      <c r="AA391" s="26"/>
      <c r="AB391" s="26"/>
      <c r="AC391" s="26"/>
      <c r="AD391" s="26"/>
      <c r="AE391" s="27"/>
      <c r="AF391" s="26"/>
      <c r="AG391" s="26"/>
      <c r="AH391" s="26"/>
      <c r="AI391" s="26"/>
      <c r="AJ391" s="26"/>
      <c r="AK391" s="26"/>
    </row>
    <row r="392" spans="1:37" s="10" customFormat="1" ht="25" customHeight="1" x14ac:dyDescent="0.25">
      <c r="A392" s="11">
        <v>389</v>
      </c>
      <c r="B392" s="12" t="str">
        <f t="shared" si="21"/>
        <v>000-000</v>
      </c>
      <c r="C392" s="12"/>
      <c r="D392" s="12"/>
      <c r="E392" s="12"/>
      <c r="F392" s="12"/>
      <c r="G392" s="16"/>
      <c r="H392" s="16"/>
      <c r="I392" s="15"/>
      <c r="J392" s="16"/>
      <c r="K392" s="16"/>
      <c r="L392" s="17"/>
      <c r="M392" s="18"/>
      <c r="N392" s="18"/>
      <c r="O392" s="20"/>
      <c r="P392" s="21"/>
      <c r="Q392" s="21"/>
      <c r="R392" s="22"/>
      <c r="S392" s="21"/>
      <c r="T392" s="21"/>
      <c r="U392" s="22"/>
      <c r="V392" s="23"/>
      <c r="W392" s="23"/>
      <c r="X392" s="24"/>
      <c r="Y392" s="25">
        <f t="shared" si="22"/>
        <v>0</v>
      </c>
      <c r="Z392" s="25">
        <f t="shared" si="23"/>
        <v>0</v>
      </c>
      <c r="AA392" s="26"/>
      <c r="AB392" s="26"/>
      <c r="AC392" s="26"/>
      <c r="AD392" s="26"/>
      <c r="AE392" s="27"/>
      <c r="AF392" s="26"/>
      <c r="AG392" s="26"/>
      <c r="AH392" s="26"/>
      <c r="AI392" s="26"/>
      <c r="AJ392" s="26"/>
      <c r="AK392" s="26"/>
    </row>
    <row r="393" spans="1:37" s="10" customFormat="1" ht="25" customHeight="1" x14ac:dyDescent="0.25">
      <c r="A393" s="11">
        <v>390</v>
      </c>
      <c r="B393" s="12" t="str">
        <f t="shared" si="21"/>
        <v>000-000</v>
      </c>
      <c r="C393" s="12"/>
      <c r="D393" s="12"/>
      <c r="E393" s="12"/>
      <c r="F393" s="12"/>
      <c r="G393" s="16"/>
      <c r="H393" s="16"/>
      <c r="I393" s="15"/>
      <c r="J393" s="16"/>
      <c r="K393" s="16"/>
      <c r="L393" s="17"/>
      <c r="M393" s="18"/>
      <c r="N393" s="19"/>
      <c r="O393" s="20"/>
      <c r="P393" s="21"/>
      <c r="Q393" s="21"/>
      <c r="R393" s="22"/>
      <c r="S393" s="21"/>
      <c r="T393" s="21"/>
      <c r="U393" s="22"/>
      <c r="V393" s="23"/>
      <c r="W393" s="23"/>
      <c r="X393" s="24"/>
      <c r="Y393" s="25">
        <f t="shared" si="22"/>
        <v>0</v>
      </c>
      <c r="Z393" s="25">
        <f t="shared" si="23"/>
        <v>0</v>
      </c>
      <c r="AA393" s="26"/>
      <c r="AB393" s="26"/>
      <c r="AC393" s="26"/>
      <c r="AD393" s="26"/>
      <c r="AE393" s="27"/>
      <c r="AF393" s="26"/>
      <c r="AG393" s="26"/>
      <c r="AH393" s="26"/>
      <c r="AI393" s="26"/>
      <c r="AJ393" s="26"/>
      <c r="AK393" s="26"/>
    </row>
    <row r="394" spans="1:37" s="10" customFormat="1" ht="25" customHeight="1" x14ac:dyDescent="0.25">
      <c r="A394" s="11">
        <v>391</v>
      </c>
      <c r="B394" s="12" t="str">
        <f t="shared" si="21"/>
        <v>000-000</v>
      </c>
      <c r="C394" s="12"/>
      <c r="D394" s="12"/>
      <c r="E394" s="12"/>
      <c r="F394" s="12"/>
      <c r="G394" s="16"/>
      <c r="H394" s="16"/>
      <c r="I394" s="15"/>
      <c r="J394" s="16"/>
      <c r="K394" s="16"/>
      <c r="L394" s="17"/>
      <c r="M394" s="18"/>
      <c r="N394" s="19"/>
      <c r="O394" s="20"/>
      <c r="P394" s="21"/>
      <c r="Q394" s="21"/>
      <c r="R394" s="22"/>
      <c r="S394" s="21"/>
      <c r="T394" s="21"/>
      <c r="U394" s="22"/>
      <c r="V394" s="23"/>
      <c r="W394" s="23"/>
      <c r="X394" s="24"/>
      <c r="Y394" s="25">
        <f t="shared" si="22"/>
        <v>0</v>
      </c>
      <c r="Z394" s="25">
        <f t="shared" si="23"/>
        <v>0</v>
      </c>
      <c r="AA394" s="26"/>
      <c r="AB394" s="26"/>
      <c r="AC394" s="26"/>
      <c r="AD394" s="26"/>
      <c r="AE394" s="27"/>
      <c r="AF394" s="26"/>
      <c r="AG394" s="26"/>
      <c r="AH394" s="26"/>
      <c r="AI394" s="26"/>
      <c r="AJ394" s="26"/>
      <c r="AK394" s="26"/>
    </row>
    <row r="395" spans="1:37" s="10" customFormat="1" ht="25" customHeight="1" x14ac:dyDescent="0.25">
      <c r="A395" s="11">
        <v>392</v>
      </c>
      <c r="B395" s="12" t="str">
        <f t="shared" si="21"/>
        <v>000-000</v>
      </c>
      <c r="C395" s="12"/>
      <c r="D395" s="12"/>
      <c r="E395" s="12"/>
      <c r="F395" s="12"/>
      <c r="G395" s="16"/>
      <c r="H395" s="16"/>
      <c r="I395" s="15"/>
      <c r="J395" s="16"/>
      <c r="K395" s="16"/>
      <c r="L395" s="17"/>
      <c r="M395" s="18"/>
      <c r="N395" s="18"/>
      <c r="O395" s="20"/>
      <c r="P395" s="21"/>
      <c r="Q395" s="21"/>
      <c r="R395" s="22"/>
      <c r="S395" s="21"/>
      <c r="T395" s="21"/>
      <c r="U395" s="22"/>
      <c r="V395" s="23"/>
      <c r="W395" s="23"/>
      <c r="X395" s="24"/>
      <c r="Y395" s="25">
        <f t="shared" si="22"/>
        <v>0</v>
      </c>
      <c r="Z395" s="25">
        <f t="shared" si="23"/>
        <v>0</v>
      </c>
      <c r="AA395" s="26"/>
      <c r="AB395" s="26"/>
      <c r="AC395" s="26"/>
      <c r="AD395" s="26"/>
      <c r="AE395" s="27"/>
      <c r="AF395" s="26"/>
      <c r="AG395" s="26"/>
      <c r="AH395" s="26"/>
      <c r="AI395" s="26"/>
      <c r="AJ395" s="26"/>
      <c r="AK395" s="26"/>
    </row>
    <row r="396" spans="1:37" s="10" customFormat="1" ht="25" customHeight="1" x14ac:dyDescent="0.25">
      <c r="A396" s="11">
        <v>393</v>
      </c>
      <c r="B396" s="12" t="str">
        <f t="shared" si="21"/>
        <v>000-000</v>
      </c>
      <c r="C396" s="12"/>
      <c r="D396" s="12"/>
      <c r="E396" s="12"/>
      <c r="F396" s="12"/>
      <c r="G396" s="16"/>
      <c r="H396" s="16"/>
      <c r="I396" s="15"/>
      <c r="J396" s="16"/>
      <c r="K396" s="16"/>
      <c r="L396" s="17"/>
      <c r="M396" s="18"/>
      <c r="N396" s="18"/>
      <c r="O396" s="20"/>
      <c r="P396" s="21"/>
      <c r="Q396" s="21"/>
      <c r="R396" s="22"/>
      <c r="S396" s="21"/>
      <c r="T396" s="21"/>
      <c r="U396" s="22"/>
      <c r="V396" s="23"/>
      <c r="W396" s="23"/>
      <c r="X396" s="24"/>
      <c r="Y396" s="25">
        <f t="shared" si="22"/>
        <v>0</v>
      </c>
      <c r="Z396" s="25">
        <f t="shared" si="23"/>
        <v>0</v>
      </c>
      <c r="AA396" s="26"/>
      <c r="AB396" s="26"/>
      <c r="AC396" s="26"/>
      <c r="AD396" s="26"/>
      <c r="AE396" s="27"/>
      <c r="AF396" s="26"/>
      <c r="AG396" s="26"/>
      <c r="AH396" s="26"/>
      <c r="AI396" s="26"/>
      <c r="AJ396" s="26"/>
      <c r="AK396" s="26"/>
    </row>
    <row r="397" spans="1:37" s="10" customFormat="1" ht="25" customHeight="1" x14ac:dyDescent="0.25">
      <c r="A397" s="11">
        <v>394</v>
      </c>
      <c r="B397" s="12" t="str">
        <f t="shared" si="21"/>
        <v>000-000</v>
      </c>
      <c r="C397" s="12"/>
      <c r="D397" s="12"/>
      <c r="E397" s="12"/>
      <c r="F397" s="12"/>
      <c r="G397" s="16"/>
      <c r="H397" s="16"/>
      <c r="I397" s="15"/>
      <c r="J397" s="16"/>
      <c r="K397" s="16"/>
      <c r="L397" s="17"/>
      <c r="M397" s="18"/>
      <c r="N397" s="18"/>
      <c r="O397" s="20"/>
      <c r="P397" s="21"/>
      <c r="Q397" s="21"/>
      <c r="R397" s="22"/>
      <c r="S397" s="21"/>
      <c r="T397" s="21"/>
      <c r="U397" s="22"/>
      <c r="V397" s="23"/>
      <c r="W397" s="23"/>
      <c r="X397" s="24"/>
      <c r="Y397" s="25">
        <f t="shared" si="22"/>
        <v>0</v>
      </c>
      <c r="Z397" s="25">
        <f t="shared" si="23"/>
        <v>0</v>
      </c>
      <c r="AA397" s="26"/>
      <c r="AB397" s="26"/>
      <c r="AC397" s="26"/>
      <c r="AD397" s="26"/>
      <c r="AE397" s="27"/>
      <c r="AF397" s="26"/>
      <c r="AG397" s="26"/>
      <c r="AH397" s="26"/>
      <c r="AI397" s="26"/>
      <c r="AJ397" s="26"/>
      <c r="AK397" s="26"/>
    </row>
    <row r="398" spans="1:37" s="10" customFormat="1" ht="25" customHeight="1" x14ac:dyDescent="0.25">
      <c r="A398" s="11">
        <v>395</v>
      </c>
      <c r="B398" s="12" t="str">
        <f t="shared" si="21"/>
        <v>000-000</v>
      </c>
      <c r="C398" s="12"/>
      <c r="D398" s="12"/>
      <c r="E398" s="12"/>
      <c r="F398" s="12"/>
      <c r="G398" s="16"/>
      <c r="H398" s="16"/>
      <c r="I398" s="15"/>
      <c r="J398" s="16"/>
      <c r="K398" s="16"/>
      <c r="L398" s="17"/>
      <c r="M398" s="18"/>
      <c r="N398" s="18"/>
      <c r="O398" s="20"/>
      <c r="P398" s="21"/>
      <c r="Q398" s="21"/>
      <c r="R398" s="22"/>
      <c r="S398" s="21"/>
      <c r="T398" s="21"/>
      <c r="U398" s="22"/>
      <c r="V398" s="23"/>
      <c r="W398" s="23"/>
      <c r="X398" s="24"/>
      <c r="Y398" s="25">
        <f t="shared" si="22"/>
        <v>0</v>
      </c>
      <c r="Z398" s="25">
        <f t="shared" si="23"/>
        <v>0</v>
      </c>
      <c r="AA398" s="26"/>
      <c r="AB398" s="26"/>
      <c r="AC398" s="26"/>
      <c r="AD398" s="26"/>
      <c r="AE398" s="27"/>
      <c r="AF398" s="26"/>
      <c r="AG398" s="26"/>
      <c r="AH398" s="26"/>
      <c r="AI398" s="26"/>
      <c r="AJ398" s="26"/>
      <c r="AK398" s="26"/>
    </row>
    <row r="399" spans="1:37" s="10" customFormat="1" ht="25" customHeight="1" x14ac:dyDescent="0.25">
      <c r="A399" s="11">
        <v>396</v>
      </c>
      <c r="B399" s="12" t="str">
        <f t="shared" si="21"/>
        <v>000-000</v>
      </c>
      <c r="C399" s="12"/>
      <c r="D399" s="12"/>
      <c r="E399" s="12"/>
      <c r="F399" s="12"/>
      <c r="G399" s="16"/>
      <c r="H399" s="16"/>
      <c r="I399" s="15"/>
      <c r="J399" s="16"/>
      <c r="K399" s="16"/>
      <c r="L399" s="17"/>
      <c r="M399" s="18"/>
      <c r="N399" s="18"/>
      <c r="O399" s="20"/>
      <c r="P399" s="21"/>
      <c r="Q399" s="21"/>
      <c r="R399" s="22"/>
      <c r="S399" s="21"/>
      <c r="T399" s="21"/>
      <c r="U399" s="22"/>
      <c r="V399" s="23"/>
      <c r="W399" s="23"/>
      <c r="X399" s="24"/>
      <c r="Y399" s="25">
        <f t="shared" si="22"/>
        <v>0</v>
      </c>
      <c r="Z399" s="25">
        <f t="shared" si="23"/>
        <v>0</v>
      </c>
      <c r="AA399" s="26"/>
      <c r="AB399" s="26"/>
      <c r="AC399" s="26"/>
      <c r="AD399" s="26"/>
      <c r="AE399" s="27"/>
      <c r="AF399" s="26"/>
      <c r="AG399" s="26"/>
      <c r="AH399" s="26"/>
      <c r="AI399" s="26"/>
      <c r="AJ399" s="26"/>
      <c r="AK399" s="26"/>
    </row>
    <row r="400" spans="1:37" s="10" customFormat="1" ht="25" customHeight="1" x14ac:dyDescent="0.25">
      <c r="A400" s="11">
        <v>397</v>
      </c>
      <c r="B400" s="12" t="str">
        <f t="shared" si="21"/>
        <v>000-000</v>
      </c>
      <c r="C400" s="12"/>
      <c r="D400" s="12"/>
      <c r="E400" s="12"/>
      <c r="F400" s="12"/>
      <c r="G400" s="16"/>
      <c r="H400" s="16"/>
      <c r="I400" s="15"/>
      <c r="J400" s="16"/>
      <c r="K400" s="16"/>
      <c r="L400" s="17"/>
      <c r="M400" s="18"/>
      <c r="N400" s="18"/>
      <c r="O400" s="20"/>
      <c r="P400" s="21"/>
      <c r="Q400" s="21"/>
      <c r="R400" s="22"/>
      <c r="S400" s="21"/>
      <c r="T400" s="21"/>
      <c r="U400" s="22"/>
      <c r="V400" s="23"/>
      <c r="W400" s="23"/>
      <c r="X400" s="24"/>
      <c r="Y400" s="25">
        <f t="shared" si="22"/>
        <v>0</v>
      </c>
      <c r="Z400" s="25">
        <f t="shared" si="23"/>
        <v>0</v>
      </c>
      <c r="AA400" s="26"/>
      <c r="AB400" s="26"/>
      <c r="AC400" s="26"/>
      <c r="AD400" s="26"/>
      <c r="AE400" s="27"/>
      <c r="AF400" s="26"/>
      <c r="AG400" s="26"/>
      <c r="AH400" s="26"/>
      <c r="AI400" s="26"/>
      <c r="AJ400" s="26"/>
      <c r="AK400" s="26"/>
    </row>
    <row r="401" spans="1:37" s="10" customFormat="1" ht="25" customHeight="1" x14ac:dyDescent="0.25">
      <c r="A401" s="11">
        <v>398</v>
      </c>
      <c r="B401" s="12" t="str">
        <f t="shared" si="21"/>
        <v>000-000</v>
      </c>
      <c r="C401" s="12"/>
      <c r="D401" s="12"/>
      <c r="E401" s="12"/>
      <c r="F401" s="12"/>
      <c r="G401" s="16"/>
      <c r="H401" s="16"/>
      <c r="I401" s="15"/>
      <c r="J401" s="16"/>
      <c r="K401" s="16"/>
      <c r="L401" s="17"/>
      <c r="M401" s="18"/>
      <c r="N401" s="18"/>
      <c r="O401" s="20"/>
      <c r="P401" s="21"/>
      <c r="Q401" s="21"/>
      <c r="R401" s="22"/>
      <c r="S401" s="21"/>
      <c r="T401" s="21"/>
      <c r="U401" s="22"/>
      <c r="V401" s="23"/>
      <c r="W401" s="23"/>
      <c r="X401" s="24"/>
      <c r="Y401" s="25">
        <f t="shared" si="22"/>
        <v>0</v>
      </c>
      <c r="Z401" s="25">
        <f t="shared" si="23"/>
        <v>0</v>
      </c>
      <c r="AA401" s="26"/>
      <c r="AB401" s="26"/>
      <c r="AC401" s="26"/>
      <c r="AD401" s="26"/>
      <c r="AE401" s="27"/>
      <c r="AF401" s="26"/>
      <c r="AG401" s="26"/>
      <c r="AH401" s="26"/>
      <c r="AI401" s="26"/>
      <c r="AJ401" s="26"/>
      <c r="AK401" s="26"/>
    </row>
    <row r="402" spans="1:37" s="10" customFormat="1" ht="25" customHeight="1" x14ac:dyDescent="0.25">
      <c r="A402" s="11">
        <v>399</v>
      </c>
      <c r="B402" s="12" t="str">
        <f t="shared" si="21"/>
        <v>000-000</v>
      </c>
      <c r="C402" s="12"/>
      <c r="D402" s="12"/>
      <c r="E402" s="12"/>
      <c r="F402" s="12"/>
      <c r="G402" s="16"/>
      <c r="H402" s="16"/>
      <c r="I402" s="15"/>
      <c r="J402" s="16"/>
      <c r="K402" s="16"/>
      <c r="L402" s="17"/>
      <c r="M402" s="18"/>
      <c r="N402" s="18"/>
      <c r="O402" s="20"/>
      <c r="P402" s="21"/>
      <c r="Q402" s="21"/>
      <c r="R402" s="22"/>
      <c r="S402" s="21"/>
      <c r="T402" s="21"/>
      <c r="U402" s="22"/>
      <c r="V402" s="23"/>
      <c r="W402" s="23"/>
      <c r="X402" s="24"/>
      <c r="Y402" s="25">
        <f t="shared" si="22"/>
        <v>0</v>
      </c>
      <c r="Z402" s="25">
        <f t="shared" si="23"/>
        <v>0</v>
      </c>
      <c r="AA402" s="26"/>
      <c r="AB402" s="26"/>
      <c r="AC402" s="26"/>
      <c r="AD402" s="26"/>
      <c r="AE402" s="27"/>
      <c r="AF402" s="26"/>
      <c r="AG402" s="26"/>
      <c r="AH402" s="26"/>
      <c r="AI402" s="26"/>
      <c r="AJ402" s="26"/>
      <c r="AK402" s="26"/>
    </row>
    <row r="403" spans="1:37" s="10" customFormat="1" ht="25" customHeight="1" x14ac:dyDescent="0.25">
      <c r="A403" s="11">
        <v>400</v>
      </c>
      <c r="B403" s="12" t="str">
        <f t="shared" si="21"/>
        <v>000-000</v>
      </c>
      <c r="C403" s="12"/>
      <c r="D403" s="12"/>
      <c r="E403" s="12"/>
      <c r="F403" s="12"/>
      <c r="G403" s="16"/>
      <c r="H403" s="16"/>
      <c r="I403" s="15"/>
      <c r="J403" s="16"/>
      <c r="K403" s="16"/>
      <c r="L403" s="17"/>
      <c r="M403" s="18"/>
      <c r="N403" s="18"/>
      <c r="O403" s="20"/>
      <c r="P403" s="21"/>
      <c r="Q403" s="21"/>
      <c r="R403" s="22"/>
      <c r="S403" s="21"/>
      <c r="T403" s="21"/>
      <c r="U403" s="22"/>
      <c r="V403" s="23"/>
      <c r="W403" s="23"/>
      <c r="X403" s="24"/>
      <c r="Y403" s="25">
        <f t="shared" si="22"/>
        <v>0</v>
      </c>
      <c r="Z403" s="25">
        <f t="shared" si="23"/>
        <v>0</v>
      </c>
      <c r="AA403" s="26"/>
      <c r="AB403" s="26"/>
      <c r="AC403" s="26"/>
      <c r="AD403" s="26"/>
      <c r="AE403" s="27"/>
      <c r="AF403" s="26"/>
      <c r="AG403" s="26"/>
      <c r="AH403" s="26"/>
      <c r="AI403" s="26"/>
      <c r="AJ403" s="26"/>
      <c r="AK403" s="26"/>
    </row>
    <row r="404" spans="1:37" ht="16.5" customHeight="1" x14ac:dyDescent="0.25">
      <c r="B404" s="1" t="s">
        <v>70</v>
      </c>
      <c r="C404" s="1"/>
      <c r="D404" s="29"/>
    </row>
    <row r="405" spans="1:37" ht="15.75" customHeight="1" x14ac:dyDescent="0.25">
      <c r="B405" s="2" t="s">
        <v>150</v>
      </c>
    </row>
    <row r="406" spans="1:37" ht="13" x14ac:dyDescent="0.25">
      <c r="B406" s="30" t="s">
        <v>151</v>
      </c>
      <c r="C406" s="30"/>
    </row>
    <row r="407" spans="1:37" ht="13" x14ac:dyDescent="0.25">
      <c r="B407" s="30" t="s">
        <v>152</v>
      </c>
      <c r="C407" s="30"/>
    </row>
    <row r="408" spans="1:37" ht="13" x14ac:dyDescent="0.25">
      <c r="B408" s="2" t="s">
        <v>153</v>
      </c>
    </row>
    <row r="409" spans="1:37" ht="13" x14ac:dyDescent="0.25">
      <c r="B409" s="30" t="s">
        <v>154</v>
      </c>
      <c r="C409" s="30"/>
    </row>
    <row r="410" spans="1:37" ht="13" x14ac:dyDescent="0.25">
      <c r="B410" s="2" t="s">
        <v>155</v>
      </c>
    </row>
  </sheetData>
  <sheetProtection insertColumns="0"/>
  <phoneticPr fontId="23" type="noConversion"/>
  <dataValidations count="3">
    <dataValidation type="list" allowBlank="1" showInputMessage="1" showErrorMessage="1" sqref="D4:D172 D174:D403 F4:F27 F29:F403" xr:uid="{00000000-0002-0000-0600-000000000000}">
      <formula1>INDIRECT("_"&amp;C4)</formula1>
    </dataValidation>
    <dataValidation type="list" allowBlank="1" showInputMessage="1" showErrorMessage="1" sqref="C20:C29 E20:E29" xr:uid="{00000000-0002-0000-0600-000001000000}">
      <formula1>#REF!</formula1>
    </dataValidation>
    <dataValidation type="list" allowBlank="1" showInputMessage="1" showErrorMessage="1" sqref="E173" xr:uid="{00000000-0002-0000-0600-000002000000}">
      <formula1>INDIRECT("_"&amp;C173)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4" max="1048575" man="1"/>
  </col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600-000003000000}">
          <x14:formula1>
            <xm:f>'C:\Users\chizh\Desktop\关联交易表\[02-关联交易等事项统计表-三角公司.xlsx]Sheet2'!#REF!</xm:f>
          </x14:formula1>
          <xm:sqref>C4:C19 C30:C403 E4:E19 E30:E172 E174:E403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4"/>
  <dimension ref="A1:AK410"/>
  <sheetViews>
    <sheetView view="pageBreakPreview" zoomScale="80" zoomScaleNormal="100" zoomScaleSheetLayoutView="80" workbookViewId="0">
      <pane xSplit="2" ySplit="3" topLeftCell="C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2.75" customHeight="1" outlineLevelCol="1" x14ac:dyDescent="0.25"/>
  <cols>
    <col min="1" max="1" width="6.6328125" style="2" customWidth="1"/>
    <col min="2" max="3" width="26.36328125" style="2" customWidth="1"/>
    <col min="4" max="4" width="48.36328125" style="2" bestFit="1" customWidth="1"/>
    <col min="5" max="5" width="15.6328125" style="2" bestFit="1" customWidth="1"/>
    <col min="6" max="6" width="28.81640625" style="2" bestFit="1" customWidth="1"/>
    <col min="7" max="7" width="14.1796875" style="2" bestFit="1" customWidth="1"/>
    <col min="8" max="8" width="13" style="31" bestFit="1" customWidth="1"/>
    <col min="9" max="9" width="17" style="32" bestFit="1" customWidth="1"/>
    <col min="10" max="10" width="18" style="2" bestFit="1" customWidth="1"/>
    <col min="11" max="11" width="13" style="31" bestFit="1" customWidth="1"/>
    <col min="12" max="12" width="17" style="32" bestFit="1" customWidth="1"/>
    <col min="13" max="13" width="18" style="2" bestFit="1" customWidth="1"/>
    <col min="14" max="14" width="13" style="2" bestFit="1" customWidth="1"/>
    <col min="15" max="15" width="18" style="2" bestFit="1" customWidth="1"/>
    <col min="16" max="16" width="10.81640625" style="2" bestFit="1" customWidth="1" outlineLevel="1"/>
    <col min="17" max="18" width="13" style="2" bestFit="1" customWidth="1" outlineLevel="1"/>
    <col min="19" max="19" width="15.6328125" style="2" bestFit="1" customWidth="1" outlineLevel="1"/>
    <col min="20" max="21" width="13" style="2" bestFit="1" customWidth="1" outlineLevel="1"/>
    <col min="22" max="22" width="18" style="2" bestFit="1" customWidth="1" outlineLevel="1"/>
    <col min="23" max="23" width="13" style="2" bestFit="1" customWidth="1" outlineLevel="1"/>
    <col min="24" max="26" width="18" style="2" bestFit="1" customWidth="1" outlineLevel="1"/>
    <col min="27" max="28" width="10.81640625" style="2" bestFit="1" customWidth="1" outlineLevel="1"/>
    <col min="29" max="29" width="14.1796875" style="2" bestFit="1" customWidth="1" outlineLevel="1"/>
    <col min="30" max="30" width="13" style="33" bestFit="1" customWidth="1" outlineLevel="1"/>
    <col min="31" max="31" width="13" style="34" bestFit="1" customWidth="1" outlineLevel="1"/>
    <col min="32" max="32" width="15.6328125" style="33" bestFit="1" customWidth="1" outlineLevel="1"/>
    <col min="33" max="33" width="10.81640625" style="33" bestFit="1" customWidth="1" outlineLevel="1"/>
    <col min="34" max="34" width="14.36328125" style="33" bestFit="1" customWidth="1" outlineLevel="1"/>
    <col min="35" max="35" width="13" style="33" bestFit="1" customWidth="1" outlineLevel="1"/>
    <col min="36" max="36" width="10.81640625" style="33" bestFit="1" customWidth="1" outlineLevel="1"/>
    <col min="37" max="37" width="13" style="33" bestFit="1" customWidth="1" outlineLevel="1"/>
    <col min="38" max="16384" width="10.1796875" style="33"/>
  </cols>
  <sheetData>
    <row r="1" spans="1:37" s="3" customFormat="1" ht="14.1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>
        <v>2</v>
      </c>
      <c r="G1" s="154" t="s">
        <v>9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7" t="s">
        <v>10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8" t="s">
        <v>11</v>
      </c>
      <c r="Z1" s="158" t="s">
        <v>11</v>
      </c>
      <c r="AA1" s="158" t="s">
        <v>11</v>
      </c>
      <c r="AB1" s="158" t="s">
        <v>11</v>
      </c>
      <c r="AC1" s="159" t="s">
        <v>12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</row>
    <row r="2" spans="1:37" s="3" customFormat="1" ht="14.1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>
        <v>3</v>
      </c>
      <c r="G2" s="154" t="s">
        <v>13</v>
      </c>
      <c r="H2" s="154" t="s">
        <v>13</v>
      </c>
      <c r="I2" s="154" t="s">
        <v>13</v>
      </c>
      <c r="J2" s="168" t="s">
        <v>14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57" t="s">
        <v>13</v>
      </c>
      <c r="Q2" s="157" t="s">
        <v>13</v>
      </c>
      <c r="R2" s="157" t="s">
        <v>13</v>
      </c>
      <c r="S2" s="169" t="s">
        <v>14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59" t="s">
        <v>15</v>
      </c>
      <c r="Z2" s="159" t="s">
        <v>16</v>
      </c>
      <c r="AA2" s="166" t="s">
        <v>17</v>
      </c>
      <c r="AB2" s="166" t="s">
        <v>18</v>
      </c>
      <c r="AC2" s="159" t="s">
        <v>13</v>
      </c>
      <c r="AD2" s="159" t="s">
        <v>13</v>
      </c>
      <c r="AE2" s="159" t="s">
        <v>13</v>
      </c>
      <c r="AF2" s="160" t="s">
        <v>14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</row>
    <row r="3" spans="1:37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>
        <v>4</v>
      </c>
      <c r="G3" s="4" t="s">
        <v>19</v>
      </c>
      <c r="H3" s="4" t="s">
        <v>20</v>
      </c>
      <c r="I3" s="7" t="s">
        <v>157</v>
      </c>
      <c r="J3" s="4" t="s">
        <v>22</v>
      </c>
      <c r="K3" s="4" t="s">
        <v>20</v>
      </c>
      <c r="L3" s="7" t="s">
        <v>23</v>
      </c>
      <c r="M3" s="4" t="s">
        <v>24</v>
      </c>
      <c r="N3" s="4" t="s">
        <v>20</v>
      </c>
      <c r="O3" s="4" t="s">
        <v>25</v>
      </c>
      <c r="P3" s="5" t="s">
        <v>19</v>
      </c>
      <c r="Q3" s="5" t="s">
        <v>20</v>
      </c>
      <c r="R3" s="8" t="s">
        <v>157</v>
      </c>
      <c r="S3" s="5" t="s">
        <v>22</v>
      </c>
      <c r="T3" s="5" t="s">
        <v>20</v>
      </c>
      <c r="U3" s="8" t="s">
        <v>23</v>
      </c>
      <c r="V3" s="5" t="s">
        <v>24</v>
      </c>
      <c r="W3" s="5" t="s">
        <v>20</v>
      </c>
      <c r="X3" s="5" t="s">
        <v>25</v>
      </c>
      <c r="Y3" s="159" t="s">
        <v>15</v>
      </c>
      <c r="Z3" s="159" t="s">
        <v>16</v>
      </c>
      <c r="AA3" s="166" t="s">
        <v>17</v>
      </c>
      <c r="AB3" s="166" t="s">
        <v>18</v>
      </c>
      <c r="AC3" s="5" t="s">
        <v>19</v>
      </c>
      <c r="AD3" s="5" t="s">
        <v>20</v>
      </c>
      <c r="AE3" s="9" t="s">
        <v>26</v>
      </c>
      <c r="AF3" s="5" t="s">
        <v>22</v>
      </c>
      <c r="AG3" s="5" t="s">
        <v>20</v>
      </c>
      <c r="AH3" s="8" t="s">
        <v>23</v>
      </c>
      <c r="AI3" s="5" t="s">
        <v>24</v>
      </c>
      <c r="AJ3" s="5" t="s">
        <v>20</v>
      </c>
      <c r="AK3" s="5" t="s">
        <v>25</v>
      </c>
    </row>
    <row r="4" spans="1:37" s="10" customFormat="1" ht="25" customHeight="1" x14ac:dyDescent="0.25">
      <c r="A4" s="11">
        <v>1</v>
      </c>
      <c r="B4" s="12" t="str">
        <f t="shared" ref="B4:B35" si="0">TEXT(C4,"000")&amp;"-"&amp;TEXT(E4,"000")</f>
        <v>2级-1级</v>
      </c>
      <c r="C4" s="12" t="s">
        <v>29</v>
      </c>
      <c r="D4" s="12" t="s">
        <v>158</v>
      </c>
      <c r="E4" s="12" t="s">
        <v>27</v>
      </c>
      <c r="F4" s="12" t="s">
        <v>28</v>
      </c>
      <c r="G4" s="14" t="s">
        <v>144</v>
      </c>
      <c r="H4" s="16"/>
      <c r="I4" s="15">
        <v>28049.55</v>
      </c>
      <c r="J4" s="16"/>
      <c r="K4" s="16"/>
      <c r="L4" s="17"/>
      <c r="M4" s="18"/>
      <c r="N4" s="19"/>
      <c r="O4" s="20"/>
      <c r="P4" s="21"/>
      <c r="Q4" s="21"/>
      <c r="R4" s="22"/>
      <c r="S4" s="21"/>
      <c r="T4" s="21"/>
      <c r="U4" s="22"/>
      <c r="V4" s="23"/>
      <c r="W4" s="23"/>
      <c r="X4" s="24"/>
      <c r="Y4" s="25">
        <f t="shared" ref="Y4:Y35" si="1">ROUND(I6-U4-X4,2)</f>
        <v>5341.32</v>
      </c>
      <c r="Z4" s="25">
        <f t="shared" ref="Z4:Z67" si="2">ROUND(L4+O4-R4,2)</f>
        <v>0</v>
      </c>
      <c r="AA4" s="26"/>
      <c r="AB4" s="26"/>
      <c r="AC4" s="26"/>
      <c r="AD4" s="26"/>
      <c r="AE4" s="27"/>
      <c r="AF4" s="26"/>
      <c r="AG4" s="26"/>
      <c r="AH4" s="26"/>
      <c r="AI4" s="26"/>
      <c r="AJ4" s="26"/>
      <c r="AK4" s="26"/>
    </row>
    <row r="5" spans="1:37" s="10" customFormat="1" ht="25" customHeight="1" x14ac:dyDescent="0.25">
      <c r="A5" s="11">
        <v>2</v>
      </c>
      <c r="B5" s="12" t="str">
        <f t="shared" si="0"/>
        <v>2级-2级</v>
      </c>
      <c r="C5" s="12" t="s">
        <v>29</v>
      </c>
      <c r="D5" s="12" t="s">
        <v>158</v>
      </c>
      <c r="E5" s="12" t="s">
        <v>29</v>
      </c>
      <c r="F5" s="12" t="s">
        <v>57</v>
      </c>
      <c r="G5" s="16" t="s">
        <v>144</v>
      </c>
      <c r="H5" s="16"/>
      <c r="I5" s="15">
        <v>1194.51</v>
      </c>
      <c r="J5" s="16"/>
      <c r="K5" s="16"/>
      <c r="L5" s="17"/>
      <c r="M5" s="18"/>
      <c r="N5" s="19"/>
      <c r="O5" s="20"/>
      <c r="P5" s="21"/>
      <c r="Q5" s="21"/>
      <c r="R5" s="22"/>
      <c r="S5" s="21"/>
      <c r="T5" s="21"/>
      <c r="U5" s="22"/>
      <c r="V5" s="23"/>
      <c r="W5" s="23"/>
      <c r="X5" s="24"/>
      <c r="Y5" s="25">
        <f t="shared" si="1"/>
        <v>204.42</v>
      </c>
      <c r="Z5" s="25">
        <f t="shared" si="2"/>
        <v>0</v>
      </c>
      <c r="AA5" s="26"/>
      <c r="AB5" s="26"/>
      <c r="AC5" s="26"/>
      <c r="AD5" s="26"/>
      <c r="AE5" s="27"/>
      <c r="AF5" s="26"/>
      <c r="AG5" s="26"/>
      <c r="AH5" s="26"/>
      <c r="AI5" s="26"/>
      <c r="AJ5" s="26"/>
      <c r="AK5" s="26"/>
    </row>
    <row r="6" spans="1:37" s="10" customFormat="1" ht="25" customHeight="1" x14ac:dyDescent="0.25">
      <c r="A6" s="11">
        <v>3</v>
      </c>
      <c r="B6" s="12" t="str">
        <f t="shared" si="0"/>
        <v>2级-2级</v>
      </c>
      <c r="C6" s="12" t="s">
        <v>29</v>
      </c>
      <c r="D6" s="12" t="s">
        <v>158</v>
      </c>
      <c r="E6" s="12" t="s">
        <v>29</v>
      </c>
      <c r="F6" s="12" t="s">
        <v>55</v>
      </c>
      <c r="G6" s="16" t="s">
        <v>144</v>
      </c>
      <c r="H6" s="16"/>
      <c r="I6" s="15">
        <v>5341.32</v>
      </c>
      <c r="J6" s="16"/>
      <c r="K6" s="16"/>
      <c r="L6" s="17"/>
      <c r="M6" s="18"/>
      <c r="N6" s="19"/>
      <c r="O6" s="20"/>
      <c r="P6" s="21"/>
      <c r="Q6" s="21"/>
      <c r="R6" s="22"/>
      <c r="S6" s="21"/>
      <c r="T6" s="21"/>
      <c r="U6" s="22"/>
      <c r="V6" s="23"/>
      <c r="W6" s="23"/>
      <c r="X6" s="24"/>
      <c r="Y6" s="25">
        <f t="shared" si="1"/>
        <v>107.08</v>
      </c>
      <c r="Z6" s="25">
        <f t="shared" si="2"/>
        <v>0</v>
      </c>
      <c r="AA6" s="26"/>
      <c r="AB6" s="26"/>
      <c r="AC6" s="26"/>
      <c r="AD6" s="26"/>
      <c r="AE6" s="27"/>
      <c r="AF6" s="26"/>
      <c r="AG6" s="26"/>
      <c r="AH6" s="26"/>
      <c r="AI6" s="26"/>
      <c r="AJ6" s="26"/>
      <c r="AK6" s="26"/>
    </row>
    <row r="7" spans="1:37" s="10" customFormat="1" ht="25" customHeight="1" x14ac:dyDescent="0.25">
      <c r="A7" s="11">
        <v>4</v>
      </c>
      <c r="B7" s="12" t="str">
        <f t="shared" si="0"/>
        <v>2级-3级</v>
      </c>
      <c r="C7" s="12" t="s">
        <v>29</v>
      </c>
      <c r="D7" s="12" t="s">
        <v>158</v>
      </c>
      <c r="E7" s="12" t="s">
        <v>33</v>
      </c>
      <c r="F7" s="12" t="s">
        <v>159</v>
      </c>
      <c r="G7" s="16" t="s">
        <v>144</v>
      </c>
      <c r="H7" s="16"/>
      <c r="I7" s="15">
        <v>204.42</v>
      </c>
      <c r="J7" s="16"/>
      <c r="K7" s="16"/>
      <c r="L7" s="17"/>
      <c r="M7" s="18"/>
      <c r="N7" s="19"/>
      <c r="O7" s="20"/>
      <c r="P7" s="21"/>
      <c r="Q7" s="21"/>
      <c r="R7" s="22"/>
      <c r="S7" s="21"/>
      <c r="T7" s="21"/>
      <c r="U7" s="22"/>
      <c r="V7" s="23"/>
      <c r="W7" s="23"/>
      <c r="X7" s="24"/>
      <c r="Y7" s="25">
        <f t="shared" si="1"/>
        <v>720.35</v>
      </c>
      <c r="Z7" s="25">
        <f t="shared" si="2"/>
        <v>0</v>
      </c>
      <c r="AA7" s="26"/>
      <c r="AB7" s="26"/>
      <c r="AC7" s="26"/>
      <c r="AD7" s="26"/>
      <c r="AE7" s="27"/>
      <c r="AF7" s="26"/>
      <c r="AG7" s="26"/>
      <c r="AH7" s="26"/>
      <c r="AI7" s="26"/>
      <c r="AJ7" s="26"/>
      <c r="AK7" s="26"/>
    </row>
    <row r="8" spans="1:37" s="10" customFormat="1" ht="25" customHeight="1" x14ac:dyDescent="0.25">
      <c r="A8" s="11">
        <v>5</v>
      </c>
      <c r="B8" s="12" t="str">
        <f t="shared" si="0"/>
        <v>2级-3级</v>
      </c>
      <c r="C8" s="12" t="s">
        <v>29</v>
      </c>
      <c r="D8" s="12" t="s">
        <v>158</v>
      </c>
      <c r="E8" s="12" t="s">
        <v>33</v>
      </c>
      <c r="F8" s="12" t="s">
        <v>160</v>
      </c>
      <c r="G8" s="16" t="s">
        <v>144</v>
      </c>
      <c r="H8" s="16"/>
      <c r="I8" s="15">
        <v>107.08</v>
      </c>
      <c r="J8" s="16"/>
      <c r="K8" s="16"/>
      <c r="L8" s="17"/>
      <c r="M8" s="18"/>
      <c r="N8" s="18"/>
      <c r="O8" s="20"/>
      <c r="P8" s="21"/>
      <c r="Q8" s="21"/>
      <c r="R8" s="22"/>
      <c r="S8" s="21"/>
      <c r="T8" s="21"/>
      <c r="U8" s="22"/>
      <c r="V8" s="23"/>
      <c r="W8" s="23"/>
      <c r="X8" s="24"/>
      <c r="Y8" s="25">
        <f t="shared" si="1"/>
        <v>136.28</v>
      </c>
      <c r="Z8" s="25">
        <f t="shared" si="2"/>
        <v>0</v>
      </c>
      <c r="AA8" s="26"/>
      <c r="AB8" s="26"/>
      <c r="AC8" s="26"/>
      <c r="AD8" s="26"/>
      <c r="AE8" s="27"/>
      <c r="AF8" s="26"/>
      <c r="AG8" s="26"/>
      <c r="AH8" s="26"/>
      <c r="AI8" s="26"/>
      <c r="AJ8" s="26"/>
      <c r="AK8" s="26"/>
    </row>
    <row r="9" spans="1:37" s="10" customFormat="1" ht="25" customHeight="1" x14ac:dyDescent="0.25">
      <c r="A9" s="11">
        <v>6</v>
      </c>
      <c r="B9" s="12" t="str">
        <f t="shared" si="0"/>
        <v>2级-3级</v>
      </c>
      <c r="C9" s="12" t="s">
        <v>29</v>
      </c>
      <c r="D9" s="12" t="s">
        <v>158</v>
      </c>
      <c r="E9" s="12" t="s">
        <v>33</v>
      </c>
      <c r="F9" s="12" t="s">
        <v>161</v>
      </c>
      <c r="G9" s="16" t="s">
        <v>144</v>
      </c>
      <c r="H9" s="16"/>
      <c r="I9" s="15">
        <v>720.35</v>
      </c>
      <c r="J9" s="16"/>
      <c r="K9" s="16"/>
      <c r="L9" s="17"/>
      <c r="M9" s="18"/>
      <c r="N9" s="18"/>
      <c r="O9" s="20"/>
      <c r="P9" s="21"/>
      <c r="Q9" s="21"/>
      <c r="R9" s="22"/>
      <c r="S9" s="21"/>
      <c r="T9" s="21"/>
      <c r="U9" s="22"/>
      <c r="V9" s="23"/>
      <c r="W9" s="23"/>
      <c r="X9" s="24"/>
      <c r="Y9" s="25">
        <f t="shared" si="1"/>
        <v>866.37</v>
      </c>
      <c r="Z9" s="25">
        <f t="shared" si="2"/>
        <v>0</v>
      </c>
      <c r="AA9" s="26"/>
      <c r="AB9" s="26"/>
      <c r="AC9" s="26"/>
      <c r="AD9" s="26"/>
      <c r="AE9" s="27"/>
      <c r="AF9" s="26"/>
      <c r="AG9" s="26"/>
      <c r="AH9" s="26"/>
      <c r="AI9" s="26"/>
      <c r="AJ9" s="26"/>
      <c r="AK9" s="26"/>
    </row>
    <row r="10" spans="1:37" s="10" customFormat="1" ht="25" customHeight="1" x14ac:dyDescent="0.25">
      <c r="A10" s="11">
        <v>7</v>
      </c>
      <c r="B10" s="12" t="str">
        <f t="shared" si="0"/>
        <v>2级-3级</v>
      </c>
      <c r="C10" s="12" t="s">
        <v>29</v>
      </c>
      <c r="D10" s="12" t="s">
        <v>158</v>
      </c>
      <c r="E10" s="12" t="s">
        <v>33</v>
      </c>
      <c r="F10" s="12" t="s">
        <v>146</v>
      </c>
      <c r="G10" s="16" t="s">
        <v>144</v>
      </c>
      <c r="H10" s="16"/>
      <c r="I10" s="15">
        <v>136.28</v>
      </c>
      <c r="J10" s="16" t="s">
        <v>68</v>
      </c>
      <c r="K10" s="16"/>
      <c r="L10" s="17">
        <v>2196</v>
      </c>
      <c r="M10" s="18"/>
      <c r="N10" s="18"/>
      <c r="O10" s="20"/>
      <c r="P10" s="21"/>
      <c r="Q10" s="21"/>
      <c r="R10" s="22"/>
      <c r="S10" s="21"/>
      <c r="T10" s="21"/>
      <c r="U10" s="22"/>
      <c r="V10" s="23"/>
      <c r="W10" s="23"/>
      <c r="X10" s="24"/>
      <c r="Y10" s="25">
        <f t="shared" si="1"/>
        <v>233.63</v>
      </c>
      <c r="Z10" s="25">
        <f t="shared" si="2"/>
        <v>2196</v>
      </c>
      <c r="AA10" s="26"/>
      <c r="AB10" s="26"/>
      <c r="AC10" s="26"/>
      <c r="AD10" s="26"/>
      <c r="AE10" s="27"/>
      <c r="AF10" s="26"/>
      <c r="AG10" s="26"/>
      <c r="AH10" s="26"/>
      <c r="AI10" s="26"/>
      <c r="AJ10" s="26"/>
      <c r="AK10" s="26"/>
    </row>
    <row r="11" spans="1:37" s="10" customFormat="1" ht="25" customHeight="1" x14ac:dyDescent="0.25">
      <c r="A11" s="11">
        <v>8</v>
      </c>
      <c r="B11" s="12" t="str">
        <f t="shared" si="0"/>
        <v>2级-2级</v>
      </c>
      <c r="C11" s="12" t="s">
        <v>29</v>
      </c>
      <c r="D11" s="12" t="s">
        <v>158</v>
      </c>
      <c r="E11" s="12" t="s">
        <v>29</v>
      </c>
      <c r="F11" s="12" t="s">
        <v>50</v>
      </c>
      <c r="G11" s="16" t="s">
        <v>144</v>
      </c>
      <c r="H11" s="16"/>
      <c r="I11" s="15">
        <v>866.37</v>
      </c>
      <c r="J11" s="16"/>
      <c r="K11" s="16"/>
      <c r="L11" s="17"/>
      <c r="M11" s="18"/>
      <c r="N11" s="18"/>
      <c r="O11" s="20"/>
      <c r="P11" s="21"/>
      <c r="Q11" s="21"/>
      <c r="R11" s="22"/>
      <c r="S11" s="21"/>
      <c r="T11" s="21"/>
      <c r="U11" s="22"/>
      <c r="V11" s="23"/>
      <c r="W11" s="23"/>
      <c r="X11" s="24"/>
      <c r="Y11" s="25">
        <f t="shared" si="1"/>
        <v>58.41</v>
      </c>
      <c r="Z11" s="25">
        <f t="shared" si="2"/>
        <v>0</v>
      </c>
      <c r="AA11" s="26"/>
      <c r="AB11" s="26"/>
      <c r="AC11" s="26"/>
      <c r="AD11" s="26"/>
      <c r="AE11" s="27"/>
      <c r="AF11" s="26"/>
      <c r="AG11" s="26"/>
      <c r="AH11" s="26"/>
      <c r="AI11" s="26"/>
      <c r="AJ11" s="26"/>
      <c r="AK11" s="26"/>
    </row>
    <row r="12" spans="1:37" s="10" customFormat="1" ht="25" customHeight="1" x14ac:dyDescent="0.25">
      <c r="A12" s="11">
        <v>9</v>
      </c>
      <c r="B12" s="12" t="str">
        <f t="shared" si="0"/>
        <v>2级-3级</v>
      </c>
      <c r="C12" s="12" t="s">
        <v>29</v>
      </c>
      <c r="D12" s="12" t="s">
        <v>158</v>
      </c>
      <c r="E12" s="12" t="s">
        <v>33</v>
      </c>
      <c r="F12" s="12" t="s">
        <v>162</v>
      </c>
      <c r="G12" s="16" t="s">
        <v>144</v>
      </c>
      <c r="H12" s="16"/>
      <c r="I12" s="15">
        <v>233.63</v>
      </c>
      <c r="J12" s="16"/>
      <c r="K12" s="16"/>
      <c r="L12" s="17"/>
      <c r="M12" s="18"/>
      <c r="N12" s="18"/>
      <c r="O12" s="20"/>
      <c r="P12" s="21"/>
      <c r="Q12" s="21"/>
      <c r="R12" s="22"/>
      <c r="S12" s="21"/>
      <c r="T12" s="21"/>
      <c r="U12" s="22"/>
      <c r="V12" s="23"/>
      <c r="W12" s="23"/>
      <c r="X12" s="24"/>
      <c r="Y12" s="25">
        <f t="shared" si="1"/>
        <v>126.55</v>
      </c>
      <c r="Z12" s="25">
        <f t="shared" si="2"/>
        <v>0</v>
      </c>
      <c r="AA12" s="26"/>
      <c r="AB12" s="26"/>
      <c r="AC12" s="26"/>
      <c r="AD12" s="26"/>
      <c r="AE12" s="27"/>
      <c r="AF12" s="26"/>
      <c r="AG12" s="26"/>
      <c r="AH12" s="26"/>
      <c r="AI12" s="26"/>
      <c r="AJ12" s="26"/>
      <c r="AK12" s="26"/>
    </row>
    <row r="13" spans="1:37" s="10" customFormat="1" ht="25" customHeight="1" x14ac:dyDescent="0.25">
      <c r="A13" s="11">
        <v>10</v>
      </c>
      <c r="B13" s="12" t="str">
        <f t="shared" si="0"/>
        <v>2级-3级</v>
      </c>
      <c r="C13" s="12" t="s">
        <v>29</v>
      </c>
      <c r="D13" s="12" t="s">
        <v>158</v>
      </c>
      <c r="E13" s="12" t="s">
        <v>33</v>
      </c>
      <c r="F13" s="12" t="s">
        <v>65</v>
      </c>
      <c r="G13" s="16" t="s">
        <v>144</v>
      </c>
      <c r="H13" s="16"/>
      <c r="I13" s="15">
        <v>58.41</v>
      </c>
      <c r="J13" s="16"/>
      <c r="K13" s="16"/>
      <c r="L13" s="17"/>
      <c r="M13" s="18"/>
      <c r="N13" s="18"/>
      <c r="O13" s="20"/>
      <c r="P13" s="21"/>
      <c r="Q13" s="21"/>
      <c r="R13" s="22"/>
      <c r="S13" s="21"/>
      <c r="T13" s="21"/>
      <c r="U13" s="22"/>
      <c r="V13" s="23"/>
      <c r="W13" s="23"/>
      <c r="X13" s="24"/>
      <c r="Y13" s="25">
        <f t="shared" si="1"/>
        <v>798.23</v>
      </c>
      <c r="Z13" s="25">
        <f t="shared" si="2"/>
        <v>0</v>
      </c>
      <c r="AA13" s="26"/>
      <c r="AB13" s="26"/>
      <c r="AC13" s="26"/>
      <c r="AD13" s="26"/>
      <c r="AE13" s="27"/>
      <c r="AF13" s="26"/>
      <c r="AG13" s="26"/>
      <c r="AH13" s="26"/>
      <c r="AI13" s="26"/>
      <c r="AJ13" s="26"/>
      <c r="AK13" s="26"/>
    </row>
    <row r="14" spans="1:37" s="10" customFormat="1" ht="25" customHeight="1" x14ac:dyDescent="0.25">
      <c r="A14" s="11">
        <v>11</v>
      </c>
      <c r="B14" s="12" t="str">
        <f t="shared" si="0"/>
        <v>2级-4级</v>
      </c>
      <c r="C14" s="12" t="s">
        <v>29</v>
      </c>
      <c r="D14" s="12" t="s">
        <v>158</v>
      </c>
      <c r="E14" s="12" t="s">
        <v>37</v>
      </c>
      <c r="F14" s="12" t="s">
        <v>66</v>
      </c>
      <c r="G14" s="16" t="s">
        <v>144</v>
      </c>
      <c r="H14" s="16"/>
      <c r="I14" s="15">
        <v>126.55</v>
      </c>
      <c r="J14" s="16"/>
      <c r="K14" s="16"/>
      <c r="L14" s="17"/>
      <c r="M14" s="18"/>
      <c r="N14" s="18"/>
      <c r="O14" s="20"/>
      <c r="P14" s="21"/>
      <c r="Q14" s="21"/>
      <c r="R14" s="22"/>
      <c r="S14" s="21"/>
      <c r="T14" s="21"/>
      <c r="U14" s="22"/>
      <c r="V14" s="23"/>
      <c r="W14" s="23"/>
      <c r="X14" s="24"/>
      <c r="Y14" s="25">
        <f t="shared" si="1"/>
        <v>194.69</v>
      </c>
      <c r="Z14" s="25">
        <f t="shared" si="2"/>
        <v>0</v>
      </c>
      <c r="AA14" s="26"/>
      <c r="AB14" s="26"/>
      <c r="AC14" s="26"/>
      <c r="AD14" s="26"/>
      <c r="AE14" s="27"/>
      <c r="AF14" s="26"/>
      <c r="AG14" s="26"/>
      <c r="AH14" s="26"/>
      <c r="AI14" s="26"/>
      <c r="AJ14" s="26"/>
      <c r="AK14" s="26"/>
    </row>
    <row r="15" spans="1:37" s="10" customFormat="1" ht="25" customHeight="1" x14ac:dyDescent="0.25">
      <c r="A15" s="11">
        <v>12</v>
      </c>
      <c r="B15" s="12" t="str">
        <f t="shared" si="0"/>
        <v>2级-2级</v>
      </c>
      <c r="C15" s="12" t="s">
        <v>29</v>
      </c>
      <c r="D15" s="12" t="s">
        <v>158</v>
      </c>
      <c r="E15" s="12" t="s">
        <v>29</v>
      </c>
      <c r="F15" s="12" t="s">
        <v>163</v>
      </c>
      <c r="G15" s="16" t="s">
        <v>144</v>
      </c>
      <c r="H15" s="16"/>
      <c r="I15" s="15">
        <v>798.23</v>
      </c>
      <c r="J15" s="16"/>
      <c r="K15" s="16"/>
      <c r="L15" s="17"/>
      <c r="M15" s="18"/>
      <c r="N15" s="18"/>
      <c r="O15" s="20"/>
      <c r="P15" s="21"/>
      <c r="Q15" s="21"/>
      <c r="R15" s="22"/>
      <c r="S15" s="21"/>
      <c r="T15" s="21"/>
      <c r="U15" s="22"/>
      <c r="V15" s="23"/>
      <c r="W15" s="23"/>
      <c r="X15" s="24"/>
      <c r="Y15" s="25">
        <f t="shared" si="1"/>
        <v>155.75</v>
      </c>
      <c r="Z15" s="25">
        <f t="shared" si="2"/>
        <v>0</v>
      </c>
      <c r="AA15" s="26"/>
      <c r="AB15" s="26"/>
      <c r="AC15" s="26"/>
      <c r="AD15" s="26"/>
      <c r="AE15" s="27"/>
      <c r="AF15" s="26"/>
      <c r="AG15" s="26"/>
      <c r="AH15" s="26"/>
      <c r="AI15" s="26"/>
      <c r="AJ15" s="26"/>
      <c r="AK15" s="26"/>
    </row>
    <row r="16" spans="1:37" s="10" customFormat="1" ht="25" customHeight="1" x14ac:dyDescent="0.25">
      <c r="A16" s="11">
        <v>13</v>
      </c>
      <c r="B16" s="12" t="str">
        <f t="shared" si="0"/>
        <v>2级-2级</v>
      </c>
      <c r="C16" s="12" t="s">
        <v>29</v>
      </c>
      <c r="D16" s="12" t="s">
        <v>158</v>
      </c>
      <c r="E16" s="12" t="s">
        <v>29</v>
      </c>
      <c r="F16" s="12" t="s">
        <v>54</v>
      </c>
      <c r="G16" s="16" t="s">
        <v>144</v>
      </c>
      <c r="H16" s="16"/>
      <c r="I16" s="15">
        <v>194.69</v>
      </c>
      <c r="J16" s="14" t="s">
        <v>164</v>
      </c>
      <c r="K16" s="16"/>
      <c r="L16" s="17">
        <v>33000</v>
      </c>
      <c r="M16" s="18"/>
      <c r="N16" s="18"/>
      <c r="O16" s="20"/>
      <c r="P16" s="21"/>
      <c r="Q16" s="21"/>
      <c r="R16" s="22"/>
      <c r="S16" s="21"/>
      <c r="T16" s="21"/>
      <c r="U16" s="22"/>
      <c r="V16" s="23"/>
      <c r="W16" s="23"/>
      <c r="X16" s="24"/>
      <c r="Y16" s="25">
        <f t="shared" si="1"/>
        <v>87.61</v>
      </c>
      <c r="Z16" s="25">
        <f t="shared" si="2"/>
        <v>33000</v>
      </c>
      <c r="AA16" s="26"/>
      <c r="AB16" s="26"/>
      <c r="AC16" s="26"/>
      <c r="AD16" s="26"/>
      <c r="AE16" s="27"/>
      <c r="AF16" s="26"/>
      <c r="AG16" s="26"/>
      <c r="AH16" s="26"/>
      <c r="AI16" s="26"/>
      <c r="AJ16" s="26"/>
      <c r="AK16" s="26"/>
    </row>
    <row r="17" spans="1:37" s="10" customFormat="1" ht="25" customHeight="1" x14ac:dyDescent="0.25">
      <c r="A17" s="11">
        <v>14</v>
      </c>
      <c r="B17" s="12" t="str">
        <f t="shared" si="0"/>
        <v>2级-2级</v>
      </c>
      <c r="C17" s="12" t="s">
        <v>29</v>
      </c>
      <c r="D17" s="12" t="s">
        <v>158</v>
      </c>
      <c r="E17" s="12" t="s">
        <v>29</v>
      </c>
      <c r="F17" s="12" t="s">
        <v>56</v>
      </c>
      <c r="G17" s="16" t="s">
        <v>144</v>
      </c>
      <c r="H17" s="16"/>
      <c r="I17" s="15">
        <v>155.75</v>
      </c>
      <c r="J17" s="16"/>
      <c r="K17" s="16"/>
      <c r="L17" s="17"/>
      <c r="M17" s="18"/>
      <c r="N17" s="19"/>
      <c r="O17" s="20"/>
      <c r="P17" s="21"/>
      <c r="Q17" s="21"/>
      <c r="R17" s="22"/>
      <c r="S17" s="21"/>
      <c r="T17" s="21"/>
      <c r="U17" s="22"/>
      <c r="V17" s="23"/>
      <c r="W17" s="23"/>
      <c r="X17" s="24"/>
      <c r="Y17" s="25">
        <f t="shared" si="1"/>
        <v>4778.76</v>
      </c>
      <c r="Z17" s="25">
        <f t="shared" si="2"/>
        <v>0</v>
      </c>
      <c r="AA17" s="26"/>
      <c r="AB17" s="26"/>
      <c r="AC17" s="26"/>
      <c r="AD17" s="26"/>
      <c r="AE17" s="27"/>
      <c r="AF17" s="26"/>
      <c r="AG17" s="26"/>
      <c r="AH17" s="26"/>
      <c r="AI17" s="26"/>
      <c r="AJ17" s="26"/>
      <c r="AK17" s="26"/>
    </row>
    <row r="18" spans="1:37" s="10" customFormat="1" ht="25" customHeight="1" x14ac:dyDescent="0.25">
      <c r="A18" s="11">
        <v>15</v>
      </c>
      <c r="B18" s="12" t="str">
        <f t="shared" si="0"/>
        <v>2级-2级</v>
      </c>
      <c r="C18" s="12" t="s">
        <v>29</v>
      </c>
      <c r="D18" s="12" t="s">
        <v>158</v>
      </c>
      <c r="E18" s="12" t="s">
        <v>29</v>
      </c>
      <c r="F18" s="12" t="s">
        <v>47</v>
      </c>
      <c r="G18" s="16" t="s">
        <v>144</v>
      </c>
      <c r="H18" s="16"/>
      <c r="I18" s="15">
        <v>87.61</v>
      </c>
      <c r="J18" s="16"/>
      <c r="K18" s="16"/>
      <c r="L18" s="17"/>
      <c r="M18" s="18"/>
      <c r="N18" s="19"/>
      <c r="O18" s="20"/>
      <c r="P18" s="21"/>
      <c r="Q18" s="21"/>
      <c r="R18" s="22"/>
      <c r="S18" s="21"/>
      <c r="T18" s="21"/>
      <c r="U18" s="22"/>
      <c r="V18" s="23"/>
      <c r="W18" s="23"/>
      <c r="X18" s="24"/>
      <c r="Y18" s="25">
        <f t="shared" si="1"/>
        <v>340.71</v>
      </c>
      <c r="Z18" s="25">
        <f t="shared" si="2"/>
        <v>0</v>
      </c>
      <c r="AA18" s="26"/>
      <c r="AB18" s="26"/>
      <c r="AC18" s="26"/>
      <c r="AD18" s="26"/>
      <c r="AE18" s="27"/>
      <c r="AF18" s="26"/>
      <c r="AG18" s="26"/>
      <c r="AH18" s="26"/>
      <c r="AI18" s="26"/>
      <c r="AJ18" s="26"/>
      <c r="AK18" s="26"/>
    </row>
    <row r="19" spans="1:37" s="10" customFormat="1" ht="25" customHeight="1" x14ac:dyDescent="0.25">
      <c r="A19" s="11">
        <v>16</v>
      </c>
      <c r="B19" s="12" t="str">
        <f t="shared" si="0"/>
        <v>2级-3级</v>
      </c>
      <c r="C19" s="12" t="s">
        <v>29</v>
      </c>
      <c r="D19" s="12" t="s">
        <v>158</v>
      </c>
      <c r="E19" s="12" t="s">
        <v>33</v>
      </c>
      <c r="F19" s="12" t="s">
        <v>114</v>
      </c>
      <c r="G19" s="16" t="s">
        <v>144</v>
      </c>
      <c r="H19" s="16"/>
      <c r="I19" s="15">
        <v>4778.76</v>
      </c>
      <c r="J19" s="16"/>
      <c r="K19" s="16"/>
      <c r="L19" s="17"/>
      <c r="M19" s="18"/>
      <c r="N19" s="18"/>
      <c r="O19" s="20"/>
      <c r="P19" s="21"/>
      <c r="Q19" s="21"/>
      <c r="R19" s="22"/>
      <c r="S19" s="21"/>
      <c r="T19" s="21"/>
      <c r="U19" s="22"/>
      <c r="V19" s="23"/>
      <c r="W19" s="23"/>
      <c r="X19" s="24"/>
      <c r="Y19" s="25">
        <f t="shared" si="1"/>
        <v>0</v>
      </c>
      <c r="Z19" s="25">
        <f t="shared" si="2"/>
        <v>0</v>
      </c>
      <c r="AA19" s="26"/>
      <c r="AB19" s="26"/>
      <c r="AC19" s="26"/>
      <c r="AD19" s="26"/>
      <c r="AE19" s="27"/>
      <c r="AF19" s="26"/>
      <c r="AG19" s="26"/>
      <c r="AH19" s="26"/>
      <c r="AI19" s="26"/>
      <c r="AJ19" s="26"/>
      <c r="AK19" s="26"/>
    </row>
    <row r="20" spans="1:37" s="10" customFormat="1" ht="25" customHeight="1" x14ac:dyDescent="0.25">
      <c r="A20" s="11">
        <v>17</v>
      </c>
      <c r="B20" s="12" t="str">
        <f t="shared" si="0"/>
        <v>2级-2级</v>
      </c>
      <c r="C20" s="12" t="s">
        <v>29</v>
      </c>
      <c r="D20" s="12" t="s">
        <v>158</v>
      </c>
      <c r="E20" s="12" t="s">
        <v>29</v>
      </c>
      <c r="F20" s="12" t="s">
        <v>49</v>
      </c>
      <c r="G20" s="16" t="s">
        <v>144</v>
      </c>
      <c r="H20" s="16"/>
      <c r="I20" s="15">
        <v>340.71</v>
      </c>
      <c r="J20" s="16"/>
      <c r="K20" s="16"/>
      <c r="L20" s="17"/>
      <c r="M20" s="18"/>
      <c r="N20" s="18"/>
      <c r="O20" s="20"/>
      <c r="P20" s="21"/>
      <c r="Q20" s="21"/>
      <c r="R20" s="22"/>
      <c r="S20" s="21"/>
      <c r="T20" s="21"/>
      <c r="U20" s="22"/>
      <c r="V20" s="23"/>
      <c r="W20" s="23"/>
      <c r="X20" s="24"/>
      <c r="Y20" s="25">
        <f t="shared" si="1"/>
        <v>0</v>
      </c>
      <c r="Z20" s="25">
        <f t="shared" si="2"/>
        <v>0</v>
      </c>
      <c r="AA20" s="26"/>
      <c r="AB20" s="26"/>
      <c r="AC20" s="26"/>
      <c r="AD20" s="26"/>
      <c r="AE20" s="27"/>
      <c r="AF20" s="26"/>
      <c r="AG20" s="26"/>
      <c r="AH20" s="26"/>
      <c r="AI20" s="26"/>
      <c r="AJ20" s="26"/>
      <c r="AK20" s="26"/>
    </row>
    <row r="21" spans="1:37" s="10" customFormat="1" ht="25" customHeight="1" x14ac:dyDescent="0.25">
      <c r="A21" s="11">
        <v>18</v>
      </c>
      <c r="B21" s="12" t="str">
        <f t="shared" si="0"/>
        <v>2级-4级</v>
      </c>
      <c r="C21" s="12" t="s">
        <v>29</v>
      </c>
      <c r="D21" s="12" t="s">
        <v>158</v>
      </c>
      <c r="E21" s="12" t="s">
        <v>37</v>
      </c>
      <c r="F21" s="12" t="s">
        <v>42</v>
      </c>
      <c r="G21" s="16"/>
      <c r="H21" s="16"/>
      <c r="I21" s="15"/>
      <c r="J21" s="14" t="s">
        <v>68</v>
      </c>
      <c r="K21" s="16"/>
      <c r="L21" s="17">
        <v>446081.56</v>
      </c>
      <c r="M21" s="18"/>
      <c r="N21" s="18"/>
      <c r="O21" s="20"/>
      <c r="P21" s="21"/>
      <c r="Q21" s="21"/>
      <c r="R21" s="22"/>
      <c r="S21" s="21"/>
      <c r="T21" s="21"/>
      <c r="U21" s="22"/>
      <c r="V21" s="23"/>
      <c r="W21" s="23"/>
      <c r="X21" s="24"/>
      <c r="Y21" s="25">
        <f t="shared" si="1"/>
        <v>0</v>
      </c>
      <c r="Z21" s="25">
        <f t="shared" si="2"/>
        <v>446081.56</v>
      </c>
      <c r="AA21" s="26"/>
      <c r="AB21" s="26"/>
      <c r="AC21" s="26"/>
      <c r="AD21" s="26"/>
      <c r="AE21" s="27"/>
      <c r="AF21" s="26"/>
      <c r="AG21" s="26"/>
      <c r="AH21" s="26"/>
      <c r="AI21" s="26"/>
      <c r="AJ21" s="26"/>
      <c r="AK21" s="26"/>
    </row>
    <row r="22" spans="1:37" s="10" customFormat="1" ht="25" customHeight="1" x14ac:dyDescent="0.25">
      <c r="A22" s="11">
        <v>19</v>
      </c>
      <c r="B22" s="12" t="str">
        <f t="shared" si="0"/>
        <v>2级-3级</v>
      </c>
      <c r="C22" s="12" t="s">
        <v>29</v>
      </c>
      <c r="D22" s="12" t="s">
        <v>158</v>
      </c>
      <c r="E22" s="12" t="s">
        <v>33</v>
      </c>
      <c r="F22" s="12" t="s">
        <v>165</v>
      </c>
      <c r="G22" s="16"/>
      <c r="H22" s="16"/>
      <c r="I22" s="15"/>
      <c r="J22" s="14" t="s">
        <v>68</v>
      </c>
      <c r="K22" s="16"/>
      <c r="L22" s="17">
        <v>5504</v>
      </c>
      <c r="M22" s="18"/>
      <c r="N22" s="18"/>
      <c r="O22" s="20"/>
      <c r="P22" s="21"/>
      <c r="Q22" s="21"/>
      <c r="R22" s="22"/>
      <c r="S22" s="21"/>
      <c r="T22" s="21"/>
      <c r="U22" s="22"/>
      <c r="V22" s="23"/>
      <c r="W22" s="23"/>
      <c r="X22" s="24"/>
      <c r="Y22" s="25">
        <f t="shared" si="1"/>
        <v>0</v>
      </c>
      <c r="Z22" s="25">
        <f t="shared" si="2"/>
        <v>5504</v>
      </c>
      <c r="AA22" s="26"/>
      <c r="AB22" s="26"/>
      <c r="AC22" s="26"/>
      <c r="AD22" s="26"/>
      <c r="AE22" s="27"/>
      <c r="AF22" s="26"/>
      <c r="AG22" s="26"/>
      <c r="AH22" s="26"/>
      <c r="AI22" s="26"/>
      <c r="AJ22" s="26"/>
      <c r="AK22" s="26"/>
    </row>
    <row r="23" spans="1:37" s="10" customFormat="1" ht="25" customHeight="1" x14ac:dyDescent="0.25">
      <c r="A23" s="11">
        <v>20</v>
      </c>
      <c r="B23" s="12" t="str">
        <f t="shared" si="0"/>
        <v>2级-2级</v>
      </c>
      <c r="C23" s="12" t="s">
        <v>29</v>
      </c>
      <c r="D23" s="12" t="s">
        <v>158</v>
      </c>
      <c r="E23" s="12" t="s">
        <v>29</v>
      </c>
      <c r="F23" s="12" t="s">
        <v>54</v>
      </c>
      <c r="G23" s="16"/>
      <c r="H23" s="16"/>
      <c r="I23" s="15"/>
      <c r="J23" s="14" t="s">
        <v>115</v>
      </c>
      <c r="K23" s="16"/>
      <c r="L23" s="17">
        <v>8814.16</v>
      </c>
      <c r="M23" s="18"/>
      <c r="N23" s="18"/>
      <c r="O23" s="20"/>
      <c r="P23" s="21"/>
      <c r="Q23" s="21"/>
      <c r="R23" s="22"/>
      <c r="S23" s="21"/>
      <c r="T23" s="21"/>
      <c r="U23" s="22"/>
      <c r="V23" s="23"/>
      <c r="W23" s="23"/>
      <c r="X23" s="24"/>
      <c r="Y23" s="25">
        <f t="shared" si="1"/>
        <v>0</v>
      </c>
      <c r="Z23" s="25">
        <f t="shared" si="2"/>
        <v>8814.16</v>
      </c>
      <c r="AA23" s="26"/>
      <c r="AB23" s="26"/>
      <c r="AC23" s="26"/>
      <c r="AD23" s="26"/>
      <c r="AE23" s="27"/>
      <c r="AF23" s="26"/>
      <c r="AG23" s="26"/>
      <c r="AH23" s="26"/>
      <c r="AI23" s="26"/>
      <c r="AJ23" s="26"/>
      <c r="AK23" s="26"/>
    </row>
    <row r="24" spans="1:37" s="10" customFormat="1" ht="25" customHeight="1" x14ac:dyDescent="0.25">
      <c r="A24" s="11">
        <v>21</v>
      </c>
      <c r="B24" s="12" t="str">
        <f t="shared" si="0"/>
        <v>2级-3级</v>
      </c>
      <c r="C24" s="12" t="s">
        <v>29</v>
      </c>
      <c r="D24" s="12" t="s">
        <v>158</v>
      </c>
      <c r="E24" s="12" t="s">
        <v>33</v>
      </c>
      <c r="F24" s="12" t="s">
        <v>117</v>
      </c>
      <c r="G24" s="16"/>
      <c r="H24" s="16"/>
      <c r="I24" s="15"/>
      <c r="J24" s="14" t="s">
        <v>68</v>
      </c>
      <c r="K24" s="16"/>
      <c r="L24" s="17">
        <v>660</v>
      </c>
      <c r="M24" s="18"/>
      <c r="N24" s="18"/>
      <c r="O24" s="20"/>
      <c r="P24" s="21"/>
      <c r="Q24" s="21"/>
      <c r="R24" s="22"/>
      <c r="S24" s="21"/>
      <c r="T24" s="21"/>
      <c r="U24" s="22"/>
      <c r="V24" s="23"/>
      <c r="W24" s="23"/>
      <c r="X24" s="24"/>
      <c r="Y24" s="25">
        <f t="shared" si="1"/>
        <v>0</v>
      </c>
      <c r="Z24" s="25">
        <f t="shared" si="2"/>
        <v>660</v>
      </c>
      <c r="AA24" s="26"/>
      <c r="AB24" s="26"/>
      <c r="AC24" s="26"/>
      <c r="AD24" s="26"/>
      <c r="AE24" s="27"/>
      <c r="AF24" s="26"/>
      <c r="AG24" s="26"/>
      <c r="AH24" s="26"/>
      <c r="AI24" s="26"/>
      <c r="AJ24" s="26"/>
      <c r="AK24" s="26"/>
    </row>
    <row r="25" spans="1:37" s="10" customFormat="1" ht="25" customHeight="1" x14ac:dyDescent="0.25">
      <c r="A25" s="11">
        <v>22</v>
      </c>
      <c r="B25" s="12" t="str">
        <f t="shared" si="0"/>
        <v>2级-2级</v>
      </c>
      <c r="C25" s="12" t="s">
        <v>29</v>
      </c>
      <c r="D25" s="12" t="s">
        <v>158</v>
      </c>
      <c r="E25" s="12" t="s">
        <v>29</v>
      </c>
      <c r="F25" s="12" t="s">
        <v>44</v>
      </c>
      <c r="G25" s="16"/>
      <c r="H25" s="16"/>
      <c r="I25" s="15"/>
      <c r="J25" s="14" t="s">
        <v>68</v>
      </c>
      <c r="K25" s="16"/>
      <c r="L25" s="17">
        <v>840</v>
      </c>
      <c r="M25" s="18"/>
      <c r="N25" s="18"/>
      <c r="O25" s="20"/>
      <c r="P25" s="21"/>
      <c r="Q25" s="21"/>
      <c r="R25" s="22"/>
      <c r="S25" s="21"/>
      <c r="T25" s="21"/>
      <c r="U25" s="22"/>
      <c r="V25" s="23"/>
      <c r="W25" s="23"/>
      <c r="X25" s="24"/>
      <c r="Y25" s="25">
        <f t="shared" si="1"/>
        <v>0</v>
      </c>
      <c r="Z25" s="25">
        <f t="shared" si="2"/>
        <v>840</v>
      </c>
      <c r="AA25" s="26"/>
      <c r="AB25" s="26"/>
      <c r="AC25" s="26"/>
      <c r="AD25" s="26"/>
      <c r="AE25" s="27"/>
      <c r="AF25" s="26"/>
      <c r="AG25" s="26"/>
      <c r="AH25" s="26"/>
      <c r="AI25" s="26"/>
      <c r="AJ25" s="26"/>
      <c r="AK25" s="26"/>
    </row>
    <row r="26" spans="1:37" s="10" customFormat="1" ht="25" customHeight="1" x14ac:dyDescent="0.25">
      <c r="A26" s="11">
        <v>23</v>
      </c>
      <c r="B26" s="12" t="str">
        <f t="shared" si="0"/>
        <v>2级-3级</v>
      </c>
      <c r="C26" s="12" t="s">
        <v>29</v>
      </c>
      <c r="D26" s="12" t="s">
        <v>158</v>
      </c>
      <c r="E26" s="12" t="s">
        <v>33</v>
      </c>
      <c r="F26" s="12" t="s">
        <v>112</v>
      </c>
      <c r="G26" s="16"/>
      <c r="H26" s="16"/>
      <c r="I26" s="15"/>
      <c r="J26" s="14" t="s">
        <v>68</v>
      </c>
      <c r="K26" s="16"/>
      <c r="L26" s="17">
        <v>1610.1</v>
      </c>
      <c r="M26" s="18"/>
      <c r="N26" s="18"/>
      <c r="O26" s="20"/>
      <c r="P26" s="21"/>
      <c r="Q26" s="21"/>
      <c r="R26" s="22"/>
      <c r="S26" s="21"/>
      <c r="T26" s="21"/>
      <c r="U26" s="22"/>
      <c r="V26" s="23"/>
      <c r="W26" s="23"/>
      <c r="X26" s="24"/>
      <c r="Y26" s="25">
        <f t="shared" si="1"/>
        <v>0</v>
      </c>
      <c r="Z26" s="25">
        <f t="shared" si="2"/>
        <v>1610.1</v>
      </c>
      <c r="AA26" s="26"/>
      <c r="AB26" s="26"/>
      <c r="AC26" s="26"/>
      <c r="AD26" s="26"/>
      <c r="AE26" s="27"/>
      <c r="AF26" s="26"/>
      <c r="AG26" s="26"/>
      <c r="AH26" s="26"/>
      <c r="AI26" s="26"/>
      <c r="AJ26" s="26"/>
      <c r="AK26" s="26"/>
    </row>
    <row r="27" spans="1:37" s="10" customFormat="1" ht="25" customHeight="1" x14ac:dyDescent="0.25">
      <c r="A27" s="11">
        <v>24</v>
      </c>
      <c r="B27" s="12" t="str">
        <f t="shared" si="0"/>
        <v>2级-2级</v>
      </c>
      <c r="C27" s="12" t="s">
        <v>29</v>
      </c>
      <c r="D27" s="12" t="s">
        <v>158</v>
      </c>
      <c r="E27" s="12" t="s">
        <v>29</v>
      </c>
      <c r="F27" s="12" t="s">
        <v>46</v>
      </c>
      <c r="G27" s="16"/>
      <c r="H27" s="16"/>
      <c r="I27" s="15"/>
      <c r="J27" s="14" t="s">
        <v>68</v>
      </c>
      <c r="K27" s="16"/>
      <c r="L27" s="17">
        <v>1824</v>
      </c>
      <c r="M27" s="18"/>
      <c r="N27" s="18"/>
      <c r="O27" s="20"/>
      <c r="P27" s="21"/>
      <c r="Q27" s="21"/>
      <c r="R27" s="22"/>
      <c r="S27" s="21"/>
      <c r="T27" s="21"/>
      <c r="U27" s="22"/>
      <c r="V27" s="23"/>
      <c r="W27" s="23"/>
      <c r="X27" s="24"/>
      <c r="Y27" s="25">
        <f t="shared" si="1"/>
        <v>0</v>
      </c>
      <c r="Z27" s="25">
        <f t="shared" si="2"/>
        <v>1824</v>
      </c>
      <c r="AA27" s="26"/>
      <c r="AB27" s="26"/>
      <c r="AC27" s="26"/>
      <c r="AD27" s="26"/>
      <c r="AE27" s="27"/>
      <c r="AF27" s="26"/>
      <c r="AG27" s="26"/>
      <c r="AH27" s="26"/>
      <c r="AI27" s="26"/>
      <c r="AJ27" s="26"/>
      <c r="AK27" s="26"/>
    </row>
    <row r="28" spans="1:37" s="10" customFormat="1" ht="25" customHeight="1" x14ac:dyDescent="0.25">
      <c r="A28" s="11">
        <v>25</v>
      </c>
      <c r="B28" s="12" t="str">
        <f t="shared" si="0"/>
        <v>2级-4级</v>
      </c>
      <c r="C28" s="12" t="s">
        <v>29</v>
      </c>
      <c r="D28" s="12" t="s">
        <v>158</v>
      </c>
      <c r="E28" s="12" t="s">
        <v>37</v>
      </c>
      <c r="F28" s="12" t="s">
        <v>148</v>
      </c>
      <c r="G28" s="16"/>
      <c r="H28" s="16"/>
      <c r="I28" s="15"/>
      <c r="J28" s="14" t="s">
        <v>68</v>
      </c>
      <c r="K28" s="16"/>
      <c r="L28" s="17">
        <v>21168.16</v>
      </c>
      <c r="M28" s="18"/>
      <c r="N28" s="19"/>
      <c r="O28" s="20"/>
      <c r="P28" s="21"/>
      <c r="Q28" s="21"/>
      <c r="R28" s="22"/>
      <c r="S28" s="21"/>
      <c r="T28" s="21"/>
      <c r="U28" s="22"/>
      <c r="V28" s="23"/>
      <c r="W28" s="23"/>
      <c r="X28" s="24"/>
      <c r="Y28" s="25">
        <f t="shared" si="1"/>
        <v>0</v>
      </c>
      <c r="Z28" s="25">
        <f t="shared" si="2"/>
        <v>21168.16</v>
      </c>
      <c r="AA28" s="26"/>
      <c r="AB28" s="26"/>
      <c r="AC28" s="26"/>
      <c r="AD28" s="26"/>
      <c r="AE28" s="27"/>
      <c r="AF28" s="26"/>
      <c r="AG28" s="26"/>
      <c r="AH28" s="26"/>
      <c r="AI28" s="26"/>
      <c r="AJ28" s="26"/>
      <c r="AK28" s="26"/>
    </row>
    <row r="29" spans="1:37" s="10" customFormat="1" ht="25" customHeight="1" x14ac:dyDescent="0.25">
      <c r="A29" s="11">
        <v>26</v>
      </c>
      <c r="B29" s="12" t="str">
        <f t="shared" si="0"/>
        <v>2级-2级</v>
      </c>
      <c r="C29" s="12" t="s">
        <v>29</v>
      </c>
      <c r="D29" s="12" t="s">
        <v>158</v>
      </c>
      <c r="E29" s="12" t="s">
        <v>29</v>
      </c>
      <c r="F29" s="12" t="s">
        <v>163</v>
      </c>
      <c r="G29" s="16"/>
      <c r="H29" s="16"/>
      <c r="I29" s="15"/>
      <c r="J29" s="14" t="s">
        <v>166</v>
      </c>
      <c r="K29" s="16"/>
      <c r="L29" s="17">
        <v>122636</v>
      </c>
      <c r="M29" s="18"/>
      <c r="N29" s="19"/>
      <c r="O29" s="20"/>
      <c r="P29" s="21"/>
      <c r="Q29" s="21"/>
      <c r="R29" s="22"/>
      <c r="S29" s="21"/>
      <c r="T29" s="21"/>
      <c r="U29" s="22"/>
      <c r="V29" s="23"/>
      <c r="W29" s="23"/>
      <c r="X29" s="24"/>
      <c r="Y29" s="25">
        <f t="shared" si="1"/>
        <v>0</v>
      </c>
      <c r="Z29" s="25">
        <f t="shared" si="2"/>
        <v>122636</v>
      </c>
      <c r="AA29" s="26"/>
      <c r="AB29" s="26"/>
      <c r="AC29" s="26"/>
      <c r="AD29" s="26"/>
      <c r="AE29" s="27"/>
      <c r="AF29" s="26"/>
      <c r="AG29" s="26"/>
      <c r="AH29" s="26"/>
      <c r="AI29" s="26"/>
      <c r="AJ29" s="26"/>
      <c r="AK29" s="26"/>
    </row>
    <row r="30" spans="1:37" s="10" customFormat="1" ht="25" customHeight="1" x14ac:dyDescent="0.25">
      <c r="A30" s="11">
        <v>27</v>
      </c>
      <c r="B30" s="12" t="str">
        <f t="shared" si="0"/>
        <v>2级-2级</v>
      </c>
      <c r="C30" s="12" t="s">
        <v>29</v>
      </c>
      <c r="D30" s="12" t="s">
        <v>158</v>
      </c>
      <c r="E30" s="12" t="s">
        <v>29</v>
      </c>
      <c r="F30" s="12" t="s">
        <v>167</v>
      </c>
      <c r="G30" s="16"/>
      <c r="H30" s="16"/>
      <c r="I30" s="15"/>
      <c r="J30" s="14" t="s">
        <v>168</v>
      </c>
      <c r="K30" s="16"/>
      <c r="L30" s="17">
        <v>259828.57</v>
      </c>
      <c r="M30" s="18"/>
      <c r="N30" s="18"/>
      <c r="O30" s="20"/>
      <c r="P30" s="21"/>
      <c r="Q30" s="21"/>
      <c r="R30" s="22"/>
      <c r="S30" s="21"/>
      <c r="T30" s="21"/>
      <c r="U30" s="22"/>
      <c r="V30" s="23"/>
      <c r="W30" s="23"/>
      <c r="X30" s="24"/>
      <c r="Y30" s="25">
        <f t="shared" si="1"/>
        <v>0</v>
      </c>
      <c r="Z30" s="25">
        <f t="shared" si="2"/>
        <v>259828.57</v>
      </c>
      <c r="AA30" s="26"/>
      <c r="AB30" s="26"/>
      <c r="AC30" s="26"/>
      <c r="AD30" s="26"/>
      <c r="AE30" s="27"/>
      <c r="AF30" s="26"/>
      <c r="AG30" s="26"/>
      <c r="AH30" s="26"/>
      <c r="AI30" s="26"/>
      <c r="AJ30" s="26"/>
      <c r="AK30" s="26"/>
    </row>
    <row r="31" spans="1:37" s="10" customFormat="1" ht="25" customHeight="1" x14ac:dyDescent="0.25">
      <c r="A31" s="11">
        <v>28</v>
      </c>
      <c r="B31" s="12" t="str">
        <f t="shared" si="0"/>
        <v>3级-2级</v>
      </c>
      <c r="C31" s="12" t="s">
        <v>33</v>
      </c>
      <c r="D31" s="12" t="s">
        <v>169</v>
      </c>
      <c r="E31" s="12" t="s">
        <v>29</v>
      </c>
      <c r="F31" s="12" t="s">
        <v>46</v>
      </c>
      <c r="G31" s="16"/>
      <c r="H31" s="16"/>
      <c r="I31" s="15"/>
      <c r="J31" s="16" t="s">
        <v>164</v>
      </c>
      <c r="K31" s="16"/>
      <c r="L31" s="17">
        <v>42960</v>
      </c>
      <c r="M31" s="18"/>
      <c r="N31" s="18"/>
      <c r="O31" s="20"/>
      <c r="P31" s="21"/>
      <c r="Q31" s="21"/>
      <c r="R31" s="22"/>
      <c r="S31" s="21"/>
      <c r="T31" s="21"/>
      <c r="U31" s="22"/>
      <c r="V31" s="23"/>
      <c r="W31" s="23"/>
      <c r="X31" s="24"/>
      <c r="Y31" s="25">
        <f t="shared" si="1"/>
        <v>0</v>
      </c>
      <c r="Z31" s="25">
        <f t="shared" si="2"/>
        <v>42960</v>
      </c>
      <c r="AA31" s="26"/>
      <c r="AB31" s="26"/>
      <c r="AC31" s="26"/>
      <c r="AD31" s="26"/>
      <c r="AE31" s="27"/>
      <c r="AF31" s="26"/>
      <c r="AG31" s="26"/>
      <c r="AH31" s="26"/>
      <c r="AI31" s="26"/>
      <c r="AJ31" s="26"/>
      <c r="AK31" s="26"/>
    </row>
    <row r="32" spans="1:37" s="10" customFormat="1" ht="25" customHeight="1" x14ac:dyDescent="0.25">
      <c r="A32" s="11">
        <v>29</v>
      </c>
      <c r="B32" s="12" t="str">
        <f t="shared" si="0"/>
        <v>000-000</v>
      </c>
      <c r="C32" s="12"/>
      <c r="D32" s="12"/>
      <c r="E32" s="12"/>
      <c r="F32" s="12"/>
      <c r="G32" s="16"/>
      <c r="H32" s="16"/>
      <c r="I32" s="15"/>
      <c r="J32" s="16"/>
      <c r="K32" s="16"/>
      <c r="L32" s="17"/>
      <c r="M32" s="18"/>
      <c r="N32" s="18"/>
      <c r="O32" s="20"/>
      <c r="P32" s="21"/>
      <c r="Q32" s="21"/>
      <c r="R32" s="22"/>
      <c r="S32" s="21"/>
      <c r="T32" s="21"/>
      <c r="U32" s="22"/>
      <c r="V32" s="23"/>
      <c r="W32" s="23"/>
      <c r="X32" s="24"/>
      <c r="Y32" s="25">
        <f t="shared" si="1"/>
        <v>0</v>
      </c>
      <c r="Z32" s="25">
        <f t="shared" si="2"/>
        <v>0</v>
      </c>
      <c r="AA32" s="26"/>
      <c r="AB32" s="26"/>
      <c r="AC32" s="26"/>
      <c r="AD32" s="26"/>
      <c r="AE32" s="27"/>
      <c r="AF32" s="26"/>
      <c r="AG32" s="26"/>
      <c r="AH32" s="26"/>
      <c r="AI32" s="26"/>
      <c r="AJ32" s="26"/>
      <c r="AK32" s="26"/>
    </row>
    <row r="33" spans="1:37" s="10" customFormat="1" ht="25" customHeight="1" x14ac:dyDescent="0.25">
      <c r="A33" s="11">
        <v>30</v>
      </c>
      <c r="B33" s="12" t="str">
        <f t="shared" si="0"/>
        <v>000-000</v>
      </c>
      <c r="C33" s="12"/>
      <c r="D33" s="12"/>
      <c r="E33" s="12"/>
      <c r="F33" s="12"/>
      <c r="G33" s="16"/>
      <c r="H33" s="16"/>
      <c r="I33" s="15"/>
      <c r="J33" s="16"/>
      <c r="K33" s="16"/>
      <c r="L33" s="17"/>
      <c r="M33" s="18"/>
      <c r="N33" s="18"/>
      <c r="O33" s="20"/>
      <c r="P33" s="21"/>
      <c r="Q33" s="21"/>
      <c r="R33" s="22"/>
      <c r="S33" s="21"/>
      <c r="T33" s="21"/>
      <c r="U33" s="22"/>
      <c r="V33" s="23"/>
      <c r="W33" s="23"/>
      <c r="X33" s="24"/>
      <c r="Y33" s="25">
        <f t="shared" si="1"/>
        <v>0</v>
      </c>
      <c r="Z33" s="25">
        <f t="shared" si="2"/>
        <v>0</v>
      </c>
      <c r="AA33" s="26"/>
      <c r="AB33" s="26"/>
      <c r="AC33" s="26"/>
      <c r="AD33" s="26"/>
      <c r="AE33" s="27"/>
      <c r="AF33" s="26"/>
      <c r="AG33" s="26"/>
      <c r="AH33" s="26"/>
      <c r="AI33" s="26"/>
      <c r="AJ33" s="26"/>
      <c r="AK33" s="26"/>
    </row>
    <row r="34" spans="1:37" s="10" customFormat="1" ht="25" customHeight="1" x14ac:dyDescent="0.25">
      <c r="A34" s="11">
        <v>31</v>
      </c>
      <c r="B34" s="12" t="str">
        <f t="shared" si="0"/>
        <v>000-000</v>
      </c>
      <c r="C34" s="12"/>
      <c r="D34" s="12"/>
      <c r="E34" s="12"/>
      <c r="F34" s="12"/>
      <c r="G34" s="16"/>
      <c r="H34" s="16"/>
      <c r="I34" s="15"/>
      <c r="J34" s="16"/>
      <c r="K34" s="16"/>
      <c r="L34" s="17"/>
      <c r="M34" s="18"/>
      <c r="N34" s="18"/>
      <c r="O34" s="20"/>
      <c r="P34" s="21"/>
      <c r="Q34" s="21"/>
      <c r="R34" s="22"/>
      <c r="S34" s="21"/>
      <c r="T34" s="21"/>
      <c r="U34" s="22"/>
      <c r="V34" s="23"/>
      <c r="W34" s="23"/>
      <c r="X34" s="24"/>
      <c r="Y34" s="25">
        <f t="shared" si="1"/>
        <v>0</v>
      </c>
      <c r="Z34" s="25">
        <f t="shared" si="2"/>
        <v>0</v>
      </c>
      <c r="AA34" s="26"/>
      <c r="AB34" s="26"/>
      <c r="AC34" s="26"/>
      <c r="AD34" s="26"/>
      <c r="AE34" s="27"/>
      <c r="AF34" s="26"/>
      <c r="AG34" s="26"/>
      <c r="AH34" s="26"/>
      <c r="AI34" s="26"/>
      <c r="AJ34" s="26"/>
      <c r="AK34" s="26"/>
    </row>
    <row r="35" spans="1:37" s="10" customFormat="1" ht="25" customHeight="1" x14ac:dyDescent="0.25">
      <c r="A35" s="11">
        <v>32</v>
      </c>
      <c r="B35" s="12" t="str">
        <f t="shared" si="0"/>
        <v>000-000</v>
      </c>
      <c r="C35" s="12"/>
      <c r="D35" s="12"/>
      <c r="E35" s="12"/>
      <c r="F35" s="12"/>
      <c r="G35" s="16"/>
      <c r="H35" s="16"/>
      <c r="I35" s="15"/>
      <c r="J35" s="16"/>
      <c r="K35" s="16"/>
      <c r="L35" s="17"/>
      <c r="M35" s="18"/>
      <c r="N35" s="18"/>
      <c r="O35" s="20"/>
      <c r="P35" s="21"/>
      <c r="Q35" s="21"/>
      <c r="R35" s="22"/>
      <c r="S35" s="21"/>
      <c r="T35" s="21"/>
      <c r="U35" s="22"/>
      <c r="V35" s="23"/>
      <c r="W35" s="23"/>
      <c r="X35" s="24"/>
      <c r="Y35" s="25">
        <f t="shared" si="1"/>
        <v>0</v>
      </c>
      <c r="Z35" s="25">
        <f t="shared" si="2"/>
        <v>0</v>
      </c>
      <c r="AA35" s="26"/>
      <c r="AB35" s="26"/>
      <c r="AC35" s="26"/>
      <c r="AD35" s="26"/>
      <c r="AE35" s="27"/>
      <c r="AF35" s="26"/>
      <c r="AG35" s="26"/>
      <c r="AH35" s="26"/>
      <c r="AI35" s="26"/>
      <c r="AJ35" s="26"/>
      <c r="AK35" s="26"/>
    </row>
    <row r="36" spans="1:37" s="10" customFormat="1" ht="25" customHeight="1" x14ac:dyDescent="0.25">
      <c r="A36" s="11">
        <v>33</v>
      </c>
      <c r="B36" s="12" t="str">
        <f t="shared" ref="B36:B67" si="3">TEXT(C36,"000")&amp;"-"&amp;TEXT(E36,"000")</f>
        <v>000-000</v>
      </c>
      <c r="C36" s="12"/>
      <c r="D36" s="12"/>
      <c r="E36" s="12"/>
      <c r="F36" s="12"/>
      <c r="G36" s="16"/>
      <c r="H36" s="16"/>
      <c r="I36" s="15"/>
      <c r="J36" s="16"/>
      <c r="K36" s="16"/>
      <c r="L36" s="17"/>
      <c r="M36" s="18"/>
      <c r="N36" s="18"/>
      <c r="O36" s="20"/>
      <c r="P36" s="21"/>
      <c r="Q36" s="21"/>
      <c r="R36" s="22"/>
      <c r="S36" s="21"/>
      <c r="T36" s="21"/>
      <c r="U36" s="22"/>
      <c r="V36" s="23"/>
      <c r="W36" s="23"/>
      <c r="X36" s="24"/>
      <c r="Y36" s="25">
        <f t="shared" ref="Y36:Y67" si="4">ROUND(I38-U36-X36,2)</f>
        <v>0</v>
      </c>
      <c r="Z36" s="25">
        <f t="shared" si="2"/>
        <v>0</v>
      </c>
      <c r="AA36" s="26"/>
      <c r="AB36" s="26"/>
      <c r="AC36" s="26"/>
      <c r="AD36" s="26"/>
      <c r="AE36" s="27"/>
      <c r="AF36" s="26"/>
      <c r="AG36" s="26"/>
      <c r="AH36" s="26"/>
      <c r="AI36" s="26"/>
      <c r="AJ36" s="26"/>
      <c r="AK36" s="26"/>
    </row>
    <row r="37" spans="1:37" s="10" customFormat="1" ht="25" customHeight="1" x14ac:dyDescent="0.25">
      <c r="A37" s="11">
        <v>34</v>
      </c>
      <c r="B37" s="12" t="str">
        <f t="shared" si="3"/>
        <v>000-000</v>
      </c>
      <c r="C37" s="12"/>
      <c r="D37" s="12"/>
      <c r="E37" s="12"/>
      <c r="F37" s="12"/>
      <c r="G37" s="16"/>
      <c r="H37" s="16"/>
      <c r="I37" s="15"/>
      <c r="J37" s="16"/>
      <c r="K37" s="16"/>
      <c r="L37" s="17"/>
      <c r="M37" s="18"/>
      <c r="N37" s="18"/>
      <c r="O37" s="20"/>
      <c r="P37" s="21"/>
      <c r="Q37" s="21"/>
      <c r="R37" s="22"/>
      <c r="S37" s="21"/>
      <c r="T37" s="21"/>
      <c r="U37" s="22"/>
      <c r="V37" s="23"/>
      <c r="W37" s="23"/>
      <c r="X37" s="24"/>
      <c r="Y37" s="25">
        <f t="shared" si="4"/>
        <v>0</v>
      </c>
      <c r="Z37" s="25">
        <f t="shared" si="2"/>
        <v>0</v>
      </c>
      <c r="AA37" s="26"/>
      <c r="AB37" s="26"/>
      <c r="AC37" s="26"/>
      <c r="AD37" s="26"/>
      <c r="AE37" s="27"/>
      <c r="AF37" s="26"/>
      <c r="AG37" s="26"/>
      <c r="AH37" s="26"/>
      <c r="AI37" s="26"/>
      <c r="AJ37" s="26"/>
      <c r="AK37" s="26"/>
    </row>
    <row r="38" spans="1:37" s="10" customFormat="1" ht="25" customHeight="1" x14ac:dyDescent="0.25">
      <c r="A38" s="11">
        <v>35</v>
      </c>
      <c r="B38" s="12" t="str">
        <f t="shared" si="3"/>
        <v>000-000</v>
      </c>
      <c r="C38" s="12"/>
      <c r="D38" s="12"/>
      <c r="E38" s="12"/>
      <c r="F38" s="12"/>
      <c r="G38" s="16"/>
      <c r="H38" s="16"/>
      <c r="I38" s="15"/>
      <c r="J38" s="16"/>
      <c r="K38" s="16"/>
      <c r="L38" s="17"/>
      <c r="M38" s="18"/>
      <c r="N38" s="18"/>
      <c r="O38" s="20"/>
      <c r="P38" s="21"/>
      <c r="Q38" s="21"/>
      <c r="R38" s="22"/>
      <c r="S38" s="21"/>
      <c r="T38" s="21"/>
      <c r="U38" s="22"/>
      <c r="V38" s="23"/>
      <c r="W38" s="23"/>
      <c r="X38" s="24"/>
      <c r="Y38" s="25">
        <f t="shared" si="4"/>
        <v>0</v>
      </c>
      <c r="Z38" s="25">
        <f t="shared" si="2"/>
        <v>0</v>
      </c>
      <c r="AA38" s="26"/>
      <c r="AB38" s="26"/>
      <c r="AC38" s="26"/>
      <c r="AD38" s="26"/>
      <c r="AE38" s="27"/>
      <c r="AF38" s="26"/>
      <c r="AG38" s="26"/>
      <c r="AH38" s="26"/>
      <c r="AI38" s="26"/>
      <c r="AJ38" s="26"/>
      <c r="AK38" s="26"/>
    </row>
    <row r="39" spans="1:37" s="10" customFormat="1" ht="25" customHeight="1" x14ac:dyDescent="0.25">
      <c r="A39" s="11">
        <v>36</v>
      </c>
      <c r="B39" s="12" t="str">
        <f t="shared" si="3"/>
        <v>000-000</v>
      </c>
      <c r="C39" s="12"/>
      <c r="D39" s="12"/>
      <c r="E39" s="12"/>
      <c r="F39" s="12"/>
      <c r="G39" s="16"/>
      <c r="H39" s="16"/>
      <c r="I39" s="15"/>
      <c r="J39" s="16"/>
      <c r="K39" s="16"/>
      <c r="L39" s="17"/>
      <c r="M39" s="18"/>
      <c r="N39" s="19"/>
      <c r="O39" s="20"/>
      <c r="P39" s="21"/>
      <c r="Q39" s="21"/>
      <c r="R39" s="22"/>
      <c r="S39" s="21"/>
      <c r="T39" s="21"/>
      <c r="U39" s="22"/>
      <c r="V39" s="23"/>
      <c r="W39" s="23"/>
      <c r="X39" s="24"/>
      <c r="Y39" s="25">
        <f t="shared" si="4"/>
        <v>0</v>
      </c>
      <c r="Z39" s="25">
        <f t="shared" si="2"/>
        <v>0</v>
      </c>
      <c r="AA39" s="26"/>
      <c r="AB39" s="26"/>
      <c r="AC39" s="26"/>
      <c r="AD39" s="26"/>
      <c r="AE39" s="27"/>
      <c r="AF39" s="26"/>
      <c r="AG39" s="26"/>
      <c r="AH39" s="26"/>
      <c r="AI39" s="26"/>
      <c r="AJ39" s="26"/>
      <c r="AK39" s="26"/>
    </row>
    <row r="40" spans="1:37" s="10" customFormat="1" ht="25" customHeight="1" x14ac:dyDescent="0.25">
      <c r="A40" s="11">
        <v>37</v>
      </c>
      <c r="B40" s="12" t="str">
        <f t="shared" si="3"/>
        <v>000-000</v>
      </c>
      <c r="C40" s="12"/>
      <c r="D40" s="12"/>
      <c r="E40" s="12"/>
      <c r="F40" s="12"/>
      <c r="G40" s="16"/>
      <c r="H40" s="16"/>
      <c r="I40" s="15"/>
      <c r="J40" s="16"/>
      <c r="K40" s="16"/>
      <c r="L40" s="17"/>
      <c r="M40" s="18"/>
      <c r="N40" s="19"/>
      <c r="O40" s="20"/>
      <c r="P40" s="21"/>
      <c r="Q40" s="21"/>
      <c r="R40" s="22"/>
      <c r="S40" s="21"/>
      <c r="T40" s="21"/>
      <c r="U40" s="22"/>
      <c r="V40" s="23"/>
      <c r="W40" s="23"/>
      <c r="X40" s="24"/>
      <c r="Y40" s="25">
        <f t="shared" si="4"/>
        <v>0</v>
      </c>
      <c r="Z40" s="25">
        <f t="shared" si="2"/>
        <v>0</v>
      </c>
      <c r="AA40" s="26"/>
      <c r="AB40" s="26"/>
      <c r="AC40" s="26"/>
      <c r="AD40" s="26"/>
      <c r="AE40" s="27"/>
      <c r="AF40" s="26"/>
      <c r="AG40" s="26"/>
      <c r="AH40" s="26"/>
      <c r="AI40" s="26"/>
      <c r="AJ40" s="26"/>
      <c r="AK40" s="26"/>
    </row>
    <row r="41" spans="1:37" s="10" customFormat="1" ht="25" customHeight="1" x14ac:dyDescent="0.25">
      <c r="A41" s="11">
        <v>38</v>
      </c>
      <c r="B41" s="12" t="str">
        <f t="shared" si="3"/>
        <v>000-000</v>
      </c>
      <c r="C41" s="12"/>
      <c r="D41" s="12"/>
      <c r="E41" s="12"/>
      <c r="F41" s="12"/>
      <c r="G41" s="16"/>
      <c r="H41" s="16"/>
      <c r="I41" s="15"/>
      <c r="J41" s="16"/>
      <c r="K41" s="16"/>
      <c r="L41" s="17"/>
      <c r="M41" s="18"/>
      <c r="N41" s="18"/>
      <c r="O41" s="20"/>
      <c r="P41" s="21"/>
      <c r="Q41" s="21"/>
      <c r="R41" s="22"/>
      <c r="S41" s="21"/>
      <c r="T41" s="21"/>
      <c r="U41" s="22"/>
      <c r="V41" s="23"/>
      <c r="W41" s="23"/>
      <c r="X41" s="24"/>
      <c r="Y41" s="25">
        <f t="shared" si="4"/>
        <v>0</v>
      </c>
      <c r="Z41" s="25">
        <f t="shared" si="2"/>
        <v>0</v>
      </c>
      <c r="AA41" s="26"/>
      <c r="AB41" s="26"/>
      <c r="AC41" s="26"/>
      <c r="AD41" s="26"/>
      <c r="AE41" s="27"/>
      <c r="AF41" s="26"/>
      <c r="AG41" s="26"/>
      <c r="AH41" s="26"/>
      <c r="AI41" s="26"/>
      <c r="AJ41" s="26"/>
      <c r="AK41" s="26"/>
    </row>
    <row r="42" spans="1:37" s="10" customFormat="1" ht="25" customHeight="1" x14ac:dyDescent="0.25">
      <c r="A42" s="11">
        <v>39</v>
      </c>
      <c r="B42" s="12" t="str">
        <f t="shared" si="3"/>
        <v>000-000</v>
      </c>
      <c r="C42" s="12"/>
      <c r="D42" s="12"/>
      <c r="E42" s="12"/>
      <c r="F42" s="12"/>
      <c r="G42" s="16"/>
      <c r="H42" s="16"/>
      <c r="I42" s="15"/>
      <c r="J42" s="16"/>
      <c r="K42" s="16"/>
      <c r="L42" s="17"/>
      <c r="M42" s="18"/>
      <c r="N42" s="18"/>
      <c r="O42" s="20"/>
      <c r="P42" s="21"/>
      <c r="Q42" s="21"/>
      <c r="R42" s="22"/>
      <c r="S42" s="21"/>
      <c r="T42" s="21"/>
      <c r="U42" s="22"/>
      <c r="V42" s="23"/>
      <c r="W42" s="23"/>
      <c r="X42" s="24"/>
      <c r="Y42" s="25">
        <f t="shared" si="4"/>
        <v>0</v>
      </c>
      <c r="Z42" s="25">
        <f t="shared" si="2"/>
        <v>0</v>
      </c>
      <c r="AA42" s="26"/>
      <c r="AB42" s="26"/>
      <c r="AC42" s="26"/>
      <c r="AD42" s="26"/>
      <c r="AE42" s="27"/>
      <c r="AF42" s="26"/>
      <c r="AG42" s="26"/>
      <c r="AH42" s="26"/>
      <c r="AI42" s="26"/>
      <c r="AJ42" s="26"/>
      <c r="AK42" s="26"/>
    </row>
    <row r="43" spans="1:37" s="10" customFormat="1" ht="25" customHeight="1" x14ac:dyDescent="0.25">
      <c r="A43" s="11">
        <v>40</v>
      </c>
      <c r="B43" s="12" t="str">
        <f t="shared" si="3"/>
        <v>000-000</v>
      </c>
      <c r="C43" s="12"/>
      <c r="D43" s="12"/>
      <c r="E43" s="12"/>
      <c r="F43" s="12"/>
      <c r="G43" s="16"/>
      <c r="H43" s="16"/>
      <c r="I43" s="15"/>
      <c r="J43" s="16"/>
      <c r="K43" s="16"/>
      <c r="L43" s="17"/>
      <c r="M43" s="18"/>
      <c r="N43" s="18"/>
      <c r="O43" s="20"/>
      <c r="P43" s="21"/>
      <c r="Q43" s="21"/>
      <c r="R43" s="22"/>
      <c r="S43" s="21"/>
      <c r="T43" s="21"/>
      <c r="U43" s="22"/>
      <c r="V43" s="23"/>
      <c r="W43" s="23"/>
      <c r="X43" s="24"/>
      <c r="Y43" s="25">
        <f t="shared" si="4"/>
        <v>0</v>
      </c>
      <c r="Z43" s="25">
        <f t="shared" si="2"/>
        <v>0</v>
      </c>
      <c r="AA43" s="26"/>
      <c r="AB43" s="26"/>
      <c r="AC43" s="26"/>
      <c r="AD43" s="26"/>
      <c r="AE43" s="27"/>
      <c r="AF43" s="26"/>
      <c r="AG43" s="26"/>
      <c r="AH43" s="26"/>
      <c r="AI43" s="26"/>
      <c r="AJ43" s="26"/>
      <c r="AK43" s="26"/>
    </row>
    <row r="44" spans="1:37" s="10" customFormat="1" ht="25" customHeight="1" x14ac:dyDescent="0.25">
      <c r="A44" s="11">
        <v>41</v>
      </c>
      <c r="B44" s="12" t="str">
        <f t="shared" si="3"/>
        <v>000-000</v>
      </c>
      <c r="C44" s="12"/>
      <c r="D44" s="12"/>
      <c r="E44" s="12"/>
      <c r="F44" s="12"/>
      <c r="G44" s="16"/>
      <c r="H44" s="16"/>
      <c r="I44" s="15"/>
      <c r="J44" s="16"/>
      <c r="K44" s="16"/>
      <c r="L44" s="17"/>
      <c r="M44" s="18"/>
      <c r="N44" s="18"/>
      <c r="O44" s="20"/>
      <c r="P44" s="21"/>
      <c r="Q44" s="21"/>
      <c r="R44" s="22"/>
      <c r="S44" s="21"/>
      <c r="T44" s="21"/>
      <c r="U44" s="22"/>
      <c r="V44" s="23"/>
      <c r="W44" s="23"/>
      <c r="X44" s="24"/>
      <c r="Y44" s="25">
        <f t="shared" si="4"/>
        <v>0</v>
      </c>
      <c r="Z44" s="25">
        <f t="shared" si="2"/>
        <v>0</v>
      </c>
      <c r="AA44" s="26"/>
      <c r="AB44" s="26"/>
      <c r="AC44" s="26"/>
      <c r="AD44" s="26"/>
      <c r="AE44" s="27"/>
      <c r="AF44" s="26"/>
      <c r="AG44" s="26"/>
      <c r="AH44" s="26"/>
      <c r="AI44" s="26"/>
      <c r="AJ44" s="26"/>
      <c r="AK44" s="26"/>
    </row>
    <row r="45" spans="1:37" s="10" customFormat="1" ht="25" customHeight="1" x14ac:dyDescent="0.25">
      <c r="A45" s="11">
        <v>42</v>
      </c>
      <c r="B45" s="12" t="str">
        <f t="shared" si="3"/>
        <v>000-000</v>
      </c>
      <c r="C45" s="12"/>
      <c r="D45" s="12"/>
      <c r="E45" s="12"/>
      <c r="F45" s="12"/>
      <c r="G45" s="16"/>
      <c r="H45" s="16"/>
      <c r="I45" s="15"/>
      <c r="J45" s="16"/>
      <c r="K45" s="16"/>
      <c r="L45" s="17"/>
      <c r="M45" s="18"/>
      <c r="N45" s="18"/>
      <c r="O45" s="20"/>
      <c r="P45" s="21"/>
      <c r="Q45" s="21"/>
      <c r="R45" s="22"/>
      <c r="S45" s="21"/>
      <c r="T45" s="21"/>
      <c r="U45" s="22"/>
      <c r="V45" s="23"/>
      <c r="W45" s="23"/>
      <c r="X45" s="24"/>
      <c r="Y45" s="25">
        <f t="shared" si="4"/>
        <v>0</v>
      </c>
      <c r="Z45" s="25">
        <f t="shared" si="2"/>
        <v>0</v>
      </c>
      <c r="AA45" s="26"/>
      <c r="AB45" s="26"/>
      <c r="AC45" s="26"/>
      <c r="AD45" s="26"/>
      <c r="AE45" s="27"/>
      <c r="AF45" s="26"/>
      <c r="AG45" s="26"/>
      <c r="AH45" s="26"/>
      <c r="AI45" s="26"/>
      <c r="AJ45" s="26"/>
      <c r="AK45" s="26"/>
    </row>
    <row r="46" spans="1:37" s="10" customFormat="1" ht="25" customHeight="1" x14ac:dyDescent="0.25">
      <c r="A46" s="11">
        <v>43</v>
      </c>
      <c r="B46" s="12" t="str">
        <f t="shared" si="3"/>
        <v>000-000</v>
      </c>
      <c r="C46" s="12"/>
      <c r="D46" s="12"/>
      <c r="E46" s="12"/>
      <c r="F46" s="12"/>
      <c r="G46" s="16"/>
      <c r="H46" s="16"/>
      <c r="I46" s="15"/>
      <c r="J46" s="16"/>
      <c r="K46" s="16"/>
      <c r="L46" s="17"/>
      <c r="M46" s="18"/>
      <c r="N46" s="18"/>
      <c r="O46" s="20"/>
      <c r="P46" s="21"/>
      <c r="Q46" s="21"/>
      <c r="R46" s="22"/>
      <c r="S46" s="21"/>
      <c r="T46" s="21"/>
      <c r="U46" s="22"/>
      <c r="V46" s="23"/>
      <c r="W46" s="23"/>
      <c r="X46" s="24"/>
      <c r="Y46" s="25">
        <f t="shared" si="4"/>
        <v>0</v>
      </c>
      <c r="Z46" s="25">
        <f t="shared" si="2"/>
        <v>0</v>
      </c>
      <c r="AA46" s="26"/>
      <c r="AB46" s="26"/>
      <c r="AC46" s="26"/>
      <c r="AD46" s="26"/>
      <c r="AE46" s="27"/>
      <c r="AF46" s="26"/>
      <c r="AG46" s="26"/>
      <c r="AH46" s="26"/>
      <c r="AI46" s="26"/>
      <c r="AJ46" s="26"/>
      <c r="AK46" s="26"/>
    </row>
    <row r="47" spans="1:37" s="10" customFormat="1" ht="25" customHeight="1" x14ac:dyDescent="0.25">
      <c r="A47" s="11">
        <v>44</v>
      </c>
      <c r="B47" s="12" t="str">
        <f t="shared" si="3"/>
        <v>000-000</v>
      </c>
      <c r="C47" s="12"/>
      <c r="D47" s="12"/>
      <c r="E47" s="12"/>
      <c r="F47" s="12"/>
      <c r="G47" s="16"/>
      <c r="H47" s="16"/>
      <c r="I47" s="15"/>
      <c r="J47" s="16"/>
      <c r="K47" s="16"/>
      <c r="L47" s="17"/>
      <c r="M47" s="18"/>
      <c r="N47" s="18"/>
      <c r="O47" s="20"/>
      <c r="P47" s="21"/>
      <c r="Q47" s="21"/>
      <c r="R47" s="22"/>
      <c r="S47" s="21"/>
      <c r="T47" s="21"/>
      <c r="U47" s="22"/>
      <c r="V47" s="23"/>
      <c r="W47" s="23"/>
      <c r="X47" s="24"/>
      <c r="Y47" s="25">
        <f t="shared" si="4"/>
        <v>0</v>
      </c>
      <c r="Z47" s="25">
        <f t="shared" si="2"/>
        <v>0</v>
      </c>
      <c r="AA47" s="26"/>
      <c r="AB47" s="26"/>
      <c r="AC47" s="26"/>
      <c r="AD47" s="26"/>
      <c r="AE47" s="27"/>
      <c r="AF47" s="26"/>
      <c r="AG47" s="26"/>
      <c r="AH47" s="26"/>
      <c r="AI47" s="26"/>
      <c r="AJ47" s="26"/>
      <c r="AK47" s="26"/>
    </row>
    <row r="48" spans="1:37" s="10" customFormat="1" ht="25" customHeight="1" x14ac:dyDescent="0.25">
      <c r="A48" s="11">
        <v>45</v>
      </c>
      <c r="B48" s="12" t="str">
        <f t="shared" si="3"/>
        <v>000-000</v>
      </c>
      <c r="C48" s="12"/>
      <c r="D48" s="12"/>
      <c r="E48" s="12"/>
      <c r="F48" s="12"/>
      <c r="G48" s="16"/>
      <c r="H48" s="16"/>
      <c r="I48" s="15"/>
      <c r="J48" s="16"/>
      <c r="K48" s="16"/>
      <c r="L48" s="17"/>
      <c r="M48" s="18"/>
      <c r="N48" s="18"/>
      <c r="O48" s="20"/>
      <c r="P48" s="21"/>
      <c r="Q48" s="21"/>
      <c r="R48" s="22"/>
      <c r="S48" s="21"/>
      <c r="T48" s="21"/>
      <c r="U48" s="22"/>
      <c r="V48" s="23"/>
      <c r="W48" s="23"/>
      <c r="X48" s="24"/>
      <c r="Y48" s="25">
        <f t="shared" si="4"/>
        <v>0</v>
      </c>
      <c r="Z48" s="25">
        <f t="shared" si="2"/>
        <v>0</v>
      </c>
      <c r="AA48" s="26"/>
      <c r="AB48" s="26"/>
      <c r="AC48" s="26"/>
      <c r="AD48" s="26"/>
      <c r="AE48" s="27"/>
      <c r="AF48" s="26"/>
      <c r="AG48" s="26"/>
      <c r="AH48" s="26"/>
      <c r="AI48" s="26"/>
      <c r="AJ48" s="26"/>
      <c r="AK48" s="26"/>
    </row>
    <row r="49" spans="1:37" s="10" customFormat="1" ht="25" customHeight="1" x14ac:dyDescent="0.25">
      <c r="A49" s="11">
        <v>46</v>
      </c>
      <c r="B49" s="12" t="str">
        <f t="shared" si="3"/>
        <v>000-000</v>
      </c>
      <c r="C49" s="12"/>
      <c r="D49" s="12"/>
      <c r="E49" s="12"/>
      <c r="F49" s="12"/>
      <c r="G49" s="16"/>
      <c r="H49" s="16"/>
      <c r="I49" s="15"/>
      <c r="J49" s="16"/>
      <c r="K49" s="16"/>
      <c r="L49" s="17"/>
      <c r="M49" s="18"/>
      <c r="N49" s="18"/>
      <c r="O49" s="20"/>
      <c r="P49" s="21"/>
      <c r="Q49" s="21"/>
      <c r="R49" s="22"/>
      <c r="S49" s="21"/>
      <c r="T49" s="21"/>
      <c r="U49" s="22"/>
      <c r="V49" s="23"/>
      <c r="W49" s="23"/>
      <c r="X49" s="24"/>
      <c r="Y49" s="25">
        <f t="shared" si="4"/>
        <v>0</v>
      </c>
      <c r="Z49" s="25">
        <f t="shared" si="2"/>
        <v>0</v>
      </c>
      <c r="AA49" s="26"/>
      <c r="AB49" s="26"/>
      <c r="AC49" s="26"/>
      <c r="AD49" s="26"/>
      <c r="AE49" s="27"/>
      <c r="AF49" s="26"/>
      <c r="AG49" s="26"/>
      <c r="AH49" s="26"/>
      <c r="AI49" s="26"/>
      <c r="AJ49" s="26"/>
      <c r="AK49" s="26"/>
    </row>
    <row r="50" spans="1:37" s="10" customFormat="1" ht="25" customHeight="1" x14ac:dyDescent="0.25">
      <c r="A50" s="11">
        <v>47</v>
      </c>
      <c r="B50" s="12" t="str">
        <f t="shared" si="3"/>
        <v>000-000</v>
      </c>
      <c r="C50" s="12"/>
      <c r="D50" s="12"/>
      <c r="E50" s="12"/>
      <c r="F50" s="12"/>
      <c r="G50" s="16"/>
      <c r="H50" s="16"/>
      <c r="I50" s="15"/>
      <c r="J50" s="16"/>
      <c r="K50" s="16"/>
      <c r="L50" s="17"/>
      <c r="M50" s="18"/>
      <c r="N50" s="19"/>
      <c r="O50" s="20"/>
      <c r="P50" s="21"/>
      <c r="Q50" s="21"/>
      <c r="R50" s="22"/>
      <c r="S50" s="21"/>
      <c r="T50" s="21"/>
      <c r="U50" s="22"/>
      <c r="V50" s="23"/>
      <c r="W50" s="23"/>
      <c r="X50" s="24"/>
      <c r="Y50" s="25">
        <f t="shared" si="4"/>
        <v>0</v>
      </c>
      <c r="Z50" s="25">
        <f t="shared" si="2"/>
        <v>0</v>
      </c>
      <c r="AA50" s="26"/>
      <c r="AB50" s="26"/>
      <c r="AC50" s="26"/>
      <c r="AD50" s="26"/>
      <c r="AE50" s="27"/>
      <c r="AF50" s="26"/>
      <c r="AG50" s="26"/>
      <c r="AH50" s="26"/>
      <c r="AI50" s="26"/>
      <c r="AJ50" s="26"/>
      <c r="AK50" s="26"/>
    </row>
    <row r="51" spans="1:37" s="10" customFormat="1" ht="25" customHeight="1" x14ac:dyDescent="0.25">
      <c r="A51" s="11">
        <v>48</v>
      </c>
      <c r="B51" s="12" t="str">
        <f t="shared" si="3"/>
        <v>000-000</v>
      </c>
      <c r="C51" s="12"/>
      <c r="D51" s="12"/>
      <c r="E51" s="12"/>
      <c r="F51" s="12"/>
      <c r="G51" s="16"/>
      <c r="H51" s="16"/>
      <c r="I51" s="15"/>
      <c r="J51" s="16"/>
      <c r="K51" s="16"/>
      <c r="L51" s="17"/>
      <c r="M51" s="18"/>
      <c r="N51" s="19"/>
      <c r="O51" s="20"/>
      <c r="P51" s="21"/>
      <c r="Q51" s="21"/>
      <c r="R51" s="22"/>
      <c r="S51" s="21"/>
      <c r="T51" s="21"/>
      <c r="U51" s="22"/>
      <c r="V51" s="23"/>
      <c r="W51" s="23"/>
      <c r="X51" s="24"/>
      <c r="Y51" s="25">
        <f t="shared" si="4"/>
        <v>0</v>
      </c>
      <c r="Z51" s="25">
        <f t="shared" si="2"/>
        <v>0</v>
      </c>
      <c r="AA51" s="26"/>
      <c r="AB51" s="26"/>
      <c r="AC51" s="26"/>
      <c r="AD51" s="26"/>
      <c r="AE51" s="27"/>
      <c r="AF51" s="26"/>
      <c r="AG51" s="26"/>
      <c r="AH51" s="26"/>
      <c r="AI51" s="26"/>
      <c r="AJ51" s="26"/>
      <c r="AK51" s="26"/>
    </row>
    <row r="52" spans="1:37" s="10" customFormat="1" ht="25" customHeight="1" x14ac:dyDescent="0.25">
      <c r="A52" s="11">
        <v>49</v>
      </c>
      <c r="B52" s="12" t="str">
        <f t="shared" si="3"/>
        <v>000-000</v>
      </c>
      <c r="C52" s="12"/>
      <c r="D52" s="12"/>
      <c r="E52" s="12"/>
      <c r="F52" s="12"/>
      <c r="G52" s="16"/>
      <c r="H52" s="16"/>
      <c r="I52" s="15"/>
      <c r="J52" s="16"/>
      <c r="K52" s="16"/>
      <c r="L52" s="17"/>
      <c r="M52" s="18"/>
      <c r="N52" s="18"/>
      <c r="O52" s="20"/>
      <c r="P52" s="21"/>
      <c r="Q52" s="21"/>
      <c r="R52" s="22"/>
      <c r="S52" s="21"/>
      <c r="T52" s="21"/>
      <c r="U52" s="22"/>
      <c r="V52" s="23"/>
      <c r="W52" s="23"/>
      <c r="X52" s="24"/>
      <c r="Y52" s="25">
        <f t="shared" si="4"/>
        <v>0</v>
      </c>
      <c r="Z52" s="25">
        <f t="shared" si="2"/>
        <v>0</v>
      </c>
      <c r="AA52" s="26"/>
      <c r="AB52" s="26"/>
      <c r="AC52" s="26"/>
      <c r="AD52" s="26"/>
      <c r="AE52" s="27"/>
      <c r="AF52" s="26"/>
      <c r="AG52" s="26"/>
      <c r="AH52" s="26"/>
      <c r="AI52" s="26"/>
      <c r="AJ52" s="26"/>
      <c r="AK52" s="26"/>
    </row>
    <row r="53" spans="1:37" s="10" customFormat="1" ht="25" customHeight="1" x14ac:dyDescent="0.25">
      <c r="A53" s="11">
        <v>50</v>
      </c>
      <c r="B53" s="12" t="str">
        <f t="shared" si="3"/>
        <v>000-000</v>
      </c>
      <c r="C53" s="12"/>
      <c r="D53" s="12"/>
      <c r="E53" s="12"/>
      <c r="F53" s="12"/>
      <c r="G53" s="16"/>
      <c r="H53" s="16"/>
      <c r="I53" s="15"/>
      <c r="J53" s="16"/>
      <c r="K53" s="16"/>
      <c r="L53" s="17"/>
      <c r="M53" s="18"/>
      <c r="N53" s="18"/>
      <c r="O53" s="20"/>
      <c r="P53" s="21"/>
      <c r="Q53" s="21"/>
      <c r="R53" s="22"/>
      <c r="S53" s="21"/>
      <c r="T53" s="21"/>
      <c r="U53" s="22"/>
      <c r="V53" s="23"/>
      <c r="W53" s="23"/>
      <c r="X53" s="24"/>
      <c r="Y53" s="25">
        <f t="shared" si="4"/>
        <v>0</v>
      </c>
      <c r="Z53" s="25">
        <f t="shared" si="2"/>
        <v>0</v>
      </c>
      <c r="AA53" s="26"/>
      <c r="AB53" s="26"/>
      <c r="AC53" s="26"/>
      <c r="AD53" s="26"/>
      <c r="AE53" s="27"/>
      <c r="AF53" s="26"/>
      <c r="AG53" s="26"/>
      <c r="AH53" s="26"/>
      <c r="AI53" s="26"/>
      <c r="AJ53" s="26"/>
      <c r="AK53" s="26"/>
    </row>
    <row r="54" spans="1:37" s="10" customFormat="1" ht="25" customHeight="1" x14ac:dyDescent="0.25">
      <c r="A54" s="11">
        <v>51</v>
      </c>
      <c r="B54" s="12" t="str">
        <f t="shared" si="3"/>
        <v>000-000</v>
      </c>
      <c r="C54" s="12"/>
      <c r="D54" s="12"/>
      <c r="E54" s="12"/>
      <c r="F54" s="12"/>
      <c r="G54" s="16"/>
      <c r="H54" s="16"/>
      <c r="I54" s="15"/>
      <c r="J54" s="16"/>
      <c r="K54" s="16"/>
      <c r="L54" s="17"/>
      <c r="M54" s="18"/>
      <c r="N54" s="18"/>
      <c r="O54" s="20"/>
      <c r="P54" s="21"/>
      <c r="Q54" s="21"/>
      <c r="R54" s="22"/>
      <c r="S54" s="21"/>
      <c r="T54" s="21"/>
      <c r="U54" s="22"/>
      <c r="V54" s="23"/>
      <c r="W54" s="23"/>
      <c r="X54" s="24"/>
      <c r="Y54" s="25">
        <f t="shared" si="4"/>
        <v>0</v>
      </c>
      <c r="Z54" s="25">
        <f t="shared" si="2"/>
        <v>0</v>
      </c>
      <c r="AA54" s="26"/>
      <c r="AB54" s="26"/>
      <c r="AC54" s="26"/>
      <c r="AD54" s="26"/>
      <c r="AE54" s="27"/>
      <c r="AF54" s="26"/>
      <c r="AG54" s="26"/>
      <c r="AH54" s="26"/>
      <c r="AI54" s="26"/>
      <c r="AJ54" s="26"/>
      <c r="AK54" s="26"/>
    </row>
    <row r="55" spans="1:37" s="10" customFormat="1" ht="25" customHeight="1" x14ac:dyDescent="0.25">
      <c r="A55" s="11">
        <v>52</v>
      </c>
      <c r="B55" s="12" t="str">
        <f t="shared" si="3"/>
        <v>000-000</v>
      </c>
      <c r="C55" s="12"/>
      <c r="D55" s="12"/>
      <c r="E55" s="12"/>
      <c r="F55" s="12"/>
      <c r="G55" s="16"/>
      <c r="H55" s="16"/>
      <c r="I55" s="15"/>
      <c r="J55" s="16"/>
      <c r="K55" s="16"/>
      <c r="L55" s="17"/>
      <c r="M55" s="18"/>
      <c r="N55" s="18"/>
      <c r="O55" s="20"/>
      <c r="P55" s="21"/>
      <c r="Q55" s="21"/>
      <c r="R55" s="22"/>
      <c r="S55" s="21"/>
      <c r="T55" s="21"/>
      <c r="U55" s="22"/>
      <c r="V55" s="23"/>
      <c r="W55" s="23"/>
      <c r="X55" s="24"/>
      <c r="Y55" s="25">
        <f t="shared" si="4"/>
        <v>0</v>
      </c>
      <c r="Z55" s="25">
        <f t="shared" si="2"/>
        <v>0</v>
      </c>
      <c r="AA55" s="26"/>
      <c r="AB55" s="26"/>
      <c r="AC55" s="26"/>
      <c r="AD55" s="26"/>
      <c r="AE55" s="27"/>
      <c r="AF55" s="26"/>
      <c r="AG55" s="26"/>
      <c r="AH55" s="26"/>
      <c r="AI55" s="26"/>
      <c r="AJ55" s="26"/>
      <c r="AK55" s="26"/>
    </row>
    <row r="56" spans="1:37" s="10" customFormat="1" ht="25" customHeight="1" x14ac:dyDescent="0.25">
      <c r="A56" s="11">
        <v>53</v>
      </c>
      <c r="B56" s="12" t="str">
        <f t="shared" si="3"/>
        <v>000-000</v>
      </c>
      <c r="C56" s="12"/>
      <c r="D56" s="12"/>
      <c r="E56" s="12"/>
      <c r="F56" s="12"/>
      <c r="G56" s="16"/>
      <c r="H56" s="16"/>
      <c r="I56" s="15"/>
      <c r="J56" s="16"/>
      <c r="K56" s="16"/>
      <c r="L56" s="17"/>
      <c r="M56" s="18"/>
      <c r="N56" s="18"/>
      <c r="O56" s="20"/>
      <c r="P56" s="21"/>
      <c r="Q56" s="21"/>
      <c r="R56" s="22"/>
      <c r="S56" s="21"/>
      <c r="T56" s="21"/>
      <c r="U56" s="22"/>
      <c r="V56" s="23"/>
      <c r="W56" s="23"/>
      <c r="X56" s="24"/>
      <c r="Y56" s="25">
        <f t="shared" si="4"/>
        <v>0</v>
      </c>
      <c r="Z56" s="25">
        <f t="shared" si="2"/>
        <v>0</v>
      </c>
      <c r="AA56" s="26"/>
      <c r="AB56" s="26"/>
      <c r="AC56" s="26"/>
      <c r="AD56" s="26"/>
      <c r="AE56" s="27"/>
      <c r="AF56" s="26"/>
      <c r="AG56" s="26"/>
      <c r="AH56" s="26"/>
      <c r="AI56" s="26"/>
      <c r="AJ56" s="26"/>
      <c r="AK56" s="26"/>
    </row>
    <row r="57" spans="1:37" s="10" customFormat="1" ht="25" customHeight="1" x14ac:dyDescent="0.25">
      <c r="A57" s="11">
        <v>54</v>
      </c>
      <c r="B57" s="12" t="str">
        <f t="shared" si="3"/>
        <v>000-000</v>
      </c>
      <c r="C57" s="12"/>
      <c r="D57" s="12"/>
      <c r="E57" s="12"/>
      <c r="F57" s="12"/>
      <c r="G57" s="16"/>
      <c r="H57" s="16"/>
      <c r="I57" s="15"/>
      <c r="J57" s="16"/>
      <c r="K57" s="16"/>
      <c r="L57" s="17"/>
      <c r="M57" s="18"/>
      <c r="N57" s="18"/>
      <c r="O57" s="20"/>
      <c r="P57" s="21"/>
      <c r="Q57" s="21"/>
      <c r="R57" s="22"/>
      <c r="S57" s="21"/>
      <c r="T57" s="21"/>
      <c r="U57" s="22"/>
      <c r="V57" s="23"/>
      <c r="W57" s="23"/>
      <c r="X57" s="24"/>
      <c r="Y57" s="25">
        <f t="shared" si="4"/>
        <v>0</v>
      </c>
      <c r="Z57" s="25">
        <f t="shared" si="2"/>
        <v>0</v>
      </c>
      <c r="AA57" s="26"/>
      <c r="AB57" s="26"/>
      <c r="AC57" s="26"/>
      <c r="AD57" s="26"/>
      <c r="AE57" s="27"/>
      <c r="AF57" s="26"/>
      <c r="AG57" s="26"/>
      <c r="AH57" s="26"/>
      <c r="AI57" s="26"/>
      <c r="AJ57" s="26"/>
      <c r="AK57" s="26"/>
    </row>
    <row r="58" spans="1:37" s="10" customFormat="1" ht="25" customHeight="1" x14ac:dyDescent="0.25">
      <c r="A58" s="11">
        <v>55</v>
      </c>
      <c r="B58" s="12" t="str">
        <f t="shared" si="3"/>
        <v>000-000</v>
      </c>
      <c r="C58" s="12"/>
      <c r="D58" s="12"/>
      <c r="E58" s="12"/>
      <c r="F58" s="12"/>
      <c r="G58" s="16"/>
      <c r="H58" s="16"/>
      <c r="I58" s="15"/>
      <c r="J58" s="16"/>
      <c r="K58" s="16"/>
      <c r="L58" s="17"/>
      <c r="M58" s="18"/>
      <c r="N58" s="18"/>
      <c r="O58" s="20"/>
      <c r="P58" s="21"/>
      <c r="Q58" s="21"/>
      <c r="R58" s="22"/>
      <c r="S58" s="21"/>
      <c r="T58" s="21"/>
      <c r="U58" s="22"/>
      <c r="V58" s="23"/>
      <c r="W58" s="23"/>
      <c r="X58" s="24"/>
      <c r="Y58" s="25">
        <f t="shared" si="4"/>
        <v>0</v>
      </c>
      <c r="Z58" s="25">
        <f t="shared" si="2"/>
        <v>0</v>
      </c>
      <c r="AA58" s="26"/>
      <c r="AB58" s="26"/>
      <c r="AC58" s="26"/>
      <c r="AD58" s="26"/>
      <c r="AE58" s="27"/>
      <c r="AF58" s="26"/>
      <c r="AG58" s="26"/>
      <c r="AH58" s="26"/>
      <c r="AI58" s="26"/>
      <c r="AJ58" s="26"/>
      <c r="AK58" s="26"/>
    </row>
    <row r="59" spans="1:37" s="10" customFormat="1" ht="25" customHeight="1" x14ac:dyDescent="0.25">
      <c r="A59" s="11">
        <v>56</v>
      </c>
      <c r="B59" s="12" t="str">
        <f t="shared" si="3"/>
        <v>000-000</v>
      </c>
      <c r="C59" s="12"/>
      <c r="D59" s="12"/>
      <c r="E59" s="12"/>
      <c r="F59" s="12"/>
      <c r="G59" s="16"/>
      <c r="H59" s="16"/>
      <c r="I59" s="15"/>
      <c r="J59" s="16"/>
      <c r="K59" s="16"/>
      <c r="L59" s="17"/>
      <c r="M59" s="18"/>
      <c r="N59" s="18"/>
      <c r="O59" s="20"/>
      <c r="P59" s="21"/>
      <c r="Q59" s="21"/>
      <c r="R59" s="22"/>
      <c r="S59" s="21"/>
      <c r="T59" s="21"/>
      <c r="U59" s="22"/>
      <c r="V59" s="23"/>
      <c r="W59" s="23"/>
      <c r="X59" s="24"/>
      <c r="Y59" s="25">
        <f t="shared" si="4"/>
        <v>0</v>
      </c>
      <c r="Z59" s="25">
        <f t="shared" si="2"/>
        <v>0</v>
      </c>
      <c r="AA59" s="26"/>
      <c r="AB59" s="26"/>
      <c r="AC59" s="26"/>
      <c r="AD59" s="26"/>
      <c r="AE59" s="27"/>
      <c r="AF59" s="26"/>
      <c r="AG59" s="26"/>
      <c r="AH59" s="26"/>
      <c r="AI59" s="26"/>
      <c r="AJ59" s="26"/>
      <c r="AK59" s="26"/>
    </row>
    <row r="60" spans="1:37" s="10" customFormat="1" ht="25" customHeight="1" x14ac:dyDescent="0.25">
      <c r="A60" s="11">
        <v>57</v>
      </c>
      <c r="B60" s="12" t="str">
        <f t="shared" si="3"/>
        <v>000-000</v>
      </c>
      <c r="C60" s="12"/>
      <c r="D60" s="12"/>
      <c r="E60" s="12"/>
      <c r="F60" s="12"/>
      <c r="G60" s="16"/>
      <c r="H60" s="16"/>
      <c r="I60" s="15"/>
      <c r="J60" s="16"/>
      <c r="K60" s="16"/>
      <c r="L60" s="17"/>
      <c r="M60" s="18"/>
      <c r="N60" s="18"/>
      <c r="O60" s="20"/>
      <c r="P60" s="21"/>
      <c r="Q60" s="21"/>
      <c r="R60" s="22"/>
      <c r="S60" s="21"/>
      <c r="T60" s="21"/>
      <c r="U60" s="22"/>
      <c r="V60" s="23"/>
      <c r="W60" s="23"/>
      <c r="X60" s="24"/>
      <c r="Y60" s="25">
        <f t="shared" si="4"/>
        <v>0</v>
      </c>
      <c r="Z60" s="25">
        <f t="shared" si="2"/>
        <v>0</v>
      </c>
      <c r="AA60" s="26"/>
      <c r="AB60" s="26"/>
      <c r="AC60" s="26"/>
      <c r="AD60" s="26"/>
      <c r="AE60" s="27"/>
      <c r="AF60" s="26"/>
      <c r="AG60" s="26"/>
      <c r="AH60" s="26"/>
      <c r="AI60" s="26"/>
      <c r="AJ60" s="26"/>
      <c r="AK60" s="26"/>
    </row>
    <row r="61" spans="1:37" s="10" customFormat="1" ht="25" customHeight="1" x14ac:dyDescent="0.25">
      <c r="A61" s="11">
        <v>58</v>
      </c>
      <c r="B61" s="12" t="str">
        <f t="shared" si="3"/>
        <v>000-000</v>
      </c>
      <c r="C61" s="12"/>
      <c r="D61" s="12"/>
      <c r="E61" s="12"/>
      <c r="F61" s="12"/>
      <c r="G61" s="16"/>
      <c r="H61" s="16"/>
      <c r="I61" s="15"/>
      <c r="J61" s="16"/>
      <c r="K61" s="16"/>
      <c r="L61" s="17"/>
      <c r="M61" s="18"/>
      <c r="N61" s="19"/>
      <c r="O61" s="20"/>
      <c r="P61" s="21"/>
      <c r="Q61" s="21"/>
      <c r="R61" s="22"/>
      <c r="S61" s="21"/>
      <c r="T61" s="21"/>
      <c r="U61" s="22"/>
      <c r="V61" s="23"/>
      <c r="W61" s="23"/>
      <c r="X61" s="24"/>
      <c r="Y61" s="25">
        <f t="shared" si="4"/>
        <v>0</v>
      </c>
      <c r="Z61" s="25">
        <f t="shared" si="2"/>
        <v>0</v>
      </c>
      <c r="AA61" s="26"/>
      <c r="AB61" s="26"/>
      <c r="AC61" s="26"/>
      <c r="AD61" s="26"/>
      <c r="AE61" s="27"/>
      <c r="AF61" s="26"/>
      <c r="AG61" s="26"/>
      <c r="AH61" s="26"/>
      <c r="AI61" s="26"/>
      <c r="AJ61" s="26"/>
      <c r="AK61" s="26"/>
    </row>
    <row r="62" spans="1:37" s="10" customFormat="1" ht="25" customHeight="1" x14ac:dyDescent="0.25">
      <c r="A62" s="11">
        <v>59</v>
      </c>
      <c r="B62" s="12" t="str">
        <f t="shared" si="3"/>
        <v>000-000</v>
      </c>
      <c r="C62" s="12"/>
      <c r="D62" s="12"/>
      <c r="E62" s="12"/>
      <c r="F62" s="12"/>
      <c r="G62" s="16"/>
      <c r="H62" s="16"/>
      <c r="I62" s="15"/>
      <c r="J62" s="16"/>
      <c r="K62" s="16"/>
      <c r="L62" s="17"/>
      <c r="M62" s="18"/>
      <c r="N62" s="19"/>
      <c r="O62" s="20"/>
      <c r="P62" s="21"/>
      <c r="Q62" s="21"/>
      <c r="R62" s="22"/>
      <c r="S62" s="21"/>
      <c r="T62" s="21"/>
      <c r="U62" s="22"/>
      <c r="V62" s="23"/>
      <c r="W62" s="23"/>
      <c r="X62" s="24"/>
      <c r="Y62" s="25">
        <f t="shared" si="4"/>
        <v>0</v>
      </c>
      <c r="Z62" s="25">
        <f t="shared" si="2"/>
        <v>0</v>
      </c>
      <c r="AA62" s="26"/>
      <c r="AB62" s="26"/>
      <c r="AC62" s="26"/>
      <c r="AD62" s="26"/>
      <c r="AE62" s="27"/>
      <c r="AF62" s="26"/>
      <c r="AG62" s="26"/>
      <c r="AH62" s="26"/>
      <c r="AI62" s="26"/>
      <c r="AJ62" s="26"/>
      <c r="AK62" s="26"/>
    </row>
    <row r="63" spans="1:37" s="10" customFormat="1" ht="25" customHeight="1" x14ac:dyDescent="0.25">
      <c r="A63" s="11">
        <v>60</v>
      </c>
      <c r="B63" s="12" t="str">
        <f t="shared" si="3"/>
        <v>000-000</v>
      </c>
      <c r="C63" s="12"/>
      <c r="D63" s="12"/>
      <c r="E63" s="12"/>
      <c r="F63" s="12"/>
      <c r="G63" s="16"/>
      <c r="H63" s="16"/>
      <c r="I63" s="15"/>
      <c r="J63" s="16"/>
      <c r="K63" s="16"/>
      <c r="L63" s="17"/>
      <c r="M63" s="18"/>
      <c r="N63" s="18"/>
      <c r="O63" s="20"/>
      <c r="P63" s="21"/>
      <c r="Q63" s="21"/>
      <c r="R63" s="22"/>
      <c r="S63" s="21"/>
      <c r="T63" s="21"/>
      <c r="U63" s="22"/>
      <c r="V63" s="23"/>
      <c r="W63" s="23"/>
      <c r="X63" s="24"/>
      <c r="Y63" s="25">
        <f t="shared" si="4"/>
        <v>0</v>
      </c>
      <c r="Z63" s="25">
        <f t="shared" si="2"/>
        <v>0</v>
      </c>
      <c r="AA63" s="26"/>
      <c r="AB63" s="26"/>
      <c r="AC63" s="26"/>
      <c r="AD63" s="26"/>
      <c r="AE63" s="27"/>
      <c r="AF63" s="26"/>
      <c r="AG63" s="26"/>
      <c r="AH63" s="26"/>
      <c r="AI63" s="26"/>
      <c r="AJ63" s="26"/>
      <c r="AK63" s="26"/>
    </row>
    <row r="64" spans="1:37" s="10" customFormat="1" ht="25" customHeight="1" x14ac:dyDescent="0.25">
      <c r="A64" s="11">
        <v>61</v>
      </c>
      <c r="B64" s="12" t="str">
        <f t="shared" si="3"/>
        <v>000-000</v>
      </c>
      <c r="C64" s="12"/>
      <c r="D64" s="12"/>
      <c r="E64" s="12"/>
      <c r="F64" s="12"/>
      <c r="G64" s="16"/>
      <c r="H64" s="16"/>
      <c r="I64" s="15"/>
      <c r="J64" s="16"/>
      <c r="K64" s="16"/>
      <c r="L64" s="17"/>
      <c r="M64" s="18"/>
      <c r="N64" s="18"/>
      <c r="O64" s="20"/>
      <c r="P64" s="21"/>
      <c r="Q64" s="21"/>
      <c r="R64" s="22"/>
      <c r="S64" s="21"/>
      <c r="T64" s="21"/>
      <c r="U64" s="22"/>
      <c r="V64" s="23"/>
      <c r="W64" s="23"/>
      <c r="X64" s="24"/>
      <c r="Y64" s="25">
        <f t="shared" si="4"/>
        <v>0</v>
      </c>
      <c r="Z64" s="25">
        <f t="shared" si="2"/>
        <v>0</v>
      </c>
      <c r="AA64" s="26"/>
      <c r="AB64" s="26"/>
      <c r="AC64" s="26"/>
      <c r="AD64" s="26"/>
      <c r="AE64" s="27"/>
      <c r="AF64" s="26"/>
      <c r="AG64" s="26"/>
      <c r="AH64" s="26"/>
      <c r="AI64" s="26"/>
      <c r="AJ64" s="26"/>
      <c r="AK64" s="26"/>
    </row>
    <row r="65" spans="1:37" s="10" customFormat="1" ht="25" customHeight="1" x14ac:dyDescent="0.25">
      <c r="A65" s="11">
        <v>62</v>
      </c>
      <c r="B65" s="12" t="str">
        <f t="shared" si="3"/>
        <v>000-000</v>
      </c>
      <c r="C65" s="12"/>
      <c r="D65" s="12"/>
      <c r="E65" s="12"/>
      <c r="F65" s="12"/>
      <c r="G65" s="16"/>
      <c r="H65" s="16"/>
      <c r="I65" s="15"/>
      <c r="J65" s="16"/>
      <c r="K65" s="16"/>
      <c r="L65" s="17"/>
      <c r="M65" s="18"/>
      <c r="N65" s="18"/>
      <c r="O65" s="20"/>
      <c r="P65" s="21"/>
      <c r="Q65" s="21"/>
      <c r="R65" s="22"/>
      <c r="S65" s="21"/>
      <c r="T65" s="21"/>
      <c r="U65" s="22"/>
      <c r="V65" s="23"/>
      <c r="W65" s="23"/>
      <c r="X65" s="24"/>
      <c r="Y65" s="25">
        <f t="shared" si="4"/>
        <v>0</v>
      </c>
      <c r="Z65" s="25">
        <f t="shared" si="2"/>
        <v>0</v>
      </c>
      <c r="AA65" s="26"/>
      <c r="AB65" s="26"/>
      <c r="AC65" s="26"/>
      <c r="AD65" s="26"/>
      <c r="AE65" s="27"/>
      <c r="AF65" s="26"/>
      <c r="AG65" s="26"/>
      <c r="AH65" s="26"/>
      <c r="AI65" s="26"/>
      <c r="AJ65" s="26"/>
      <c r="AK65" s="26"/>
    </row>
    <row r="66" spans="1:37" s="10" customFormat="1" ht="25" customHeight="1" x14ac:dyDescent="0.25">
      <c r="A66" s="11">
        <v>63</v>
      </c>
      <c r="B66" s="12" t="str">
        <f t="shared" si="3"/>
        <v>000-000</v>
      </c>
      <c r="C66" s="12"/>
      <c r="D66" s="12"/>
      <c r="E66" s="12"/>
      <c r="F66" s="12"/>
      <c r="G66" s="16"/>
      <c r="H66" s="16"/>
      <c r="I66" s="15"/>
      <c r="J66" s="16"/>
      <c r="K66" s="16"/>
      <c r="L66" s="17"/>
      <c r="M66" s="18"/>
      <c r="N66" s="18"/>
      <c r="O66" s="20"/>
      <c r="P66" s="21"/>
      <c r="Q66" s="21"/>
      <c r="R66" s="22"/>
      <c r="S66" s="21"/>
      <c r="T66" s="21"/>
      <c r="U66" s="22"/>
      <c r="V66" s="23"/>
      <c r="W66" s="23"/>
      <c r="X66" s="24"/>
      <c r="Y66" s="25">
        <f t="shared" si="4"/>
        <v>0</v>
      </c>
      <c r="Z66" s="25">
        <f t="shared" si="2"/>
        <v>0</v>
      </c>
      <c r="AA66" s="26"/>
      <c r="AB66" s="26"/>
      <c r="AC66" s="26"/>
      <c r="AD66" s="26"/>
      <c r="AE66" s="27"/>
      <c r="AF66" s="26"/>
      <c r="AG66" s="26"/>
      <c r="AH66" s="26"/>
      <c r="AI66" s="26"/>
      <c r="AJ66" s="26"/>
      <c r="AK66" s="26"/>
    </row>
    <row r="67" spans="1:37" s="10" customFormat="1" ht="25" customHeight="1" x14ac:dyDescent="0.25">
      <c r="A67" s="11">
        <v>64</v>
      </c>
      <c r="B67" s="12" t="str">
        <f t="shared" si="3"/>
        <v>000-000</v>
      </c>
      <c r="C67" s="12"/>
      <c r="D67" s="12"/>
      <c r="E67" s="12"/>
      <c r="F67" s="12"/>
      <c r="G67" s="16"/>
      <c r="H67" s="16"/>
      <c r="I67" s="15"/>
      <c r="J67" s="16"/>
      <c r="K67" s="16"/>
      <c r="L67" s="17"/>
      <c r="M67" s="18"/>
      <c r="N67" s="18"/>
      <c r="O67" s="20"/>
      <c r="P67" s="21"/>
      <c r="Q67" s="21"/>
      <c r="R67" s="22"/>
      <c r="S67" s="21"/>
      <c r="T67" s="21"/>
      <c r="U67" s="22"/>
      <c r="V67" s="23"/>
      <c r="W67" s="23"/>
      <c r="X67" s="24"/>
      <c r="Y67" s="25">
        <f t="shared" si="4"/>
        <v>0</v>
      </c>
      <c r="Z67" s="25">
        <f t="shared" si="2"/>
        <v>0</v>
      </c>
      <c r="AA67" s="26"/>
      <c r="AB67" s="26"/>
      <c r="AC67" s="26"/>
      <c r="AD67" s="26"/>
      <c r="AE67" s="27"/>
      <c r="AF67" s="26"/>
      <c r="AG67" s="26"/>
      <c r="AH67" s="26"/>
      <c r="AI67" s="26"/>
      <c r="AJ67" s="26"/>
      <c r="AK67" s="26"/>
    </row>
    <row r="68" spans="1:37" s="10" customFormat="1" ht="25" customHeight="1" x14ac:dyDescent="0.25">
      <c r="A68" s="11">
        <v>65</v>
      </c>
      <c r="B68" s="12" t="str">
        <f t="shared" ref="B68:B99" si="5">TEXT(C68,"000")&amp;"-"&amp;TEXT(E68,"000")</f>
        <v>000-000</v>
      </c>
      <c r="C68" s="12"/>
      <c r="D68" s="12"/>
      <c r="E68" s="12"/>
      <c r="F68" s="12"/>
      <c r="G68" s="16"/>
      <c r="H68" s="16"/>
      <c r="I68" s="15"/>
      <c r="J68" s="16"/>
      <c r="K68" s="16"/>
      <c r="L68" s="17"/>
      <c r="M68" s="18"/>
      <c r="N68" s="18"/>
      <c r="O68" s="20"/>
      <c r="P68" s="21"/>
      <c r="Q68" s="21"/>
      <c r="R68" s="22"/>
      <c r="S68" s="21"/>
      <c r="T68" s="21"/>
      <c r="U68" s="22"/>
      <c r="V68" s="23"/>
      <c r="W68" s="23"/>
      <c r="X68" s="24"/>
      <c r="Y68" s="25">
        <f t="shared" ref="Y68:Y99" si="6">ROUND(I70-U68-X68,2)</f>
        <v>0</v>
      </c>
      <c r="Z68" s="25">
        <f t="shared" ref="Z68:Z131" si="7">ROUND(L68+O68-R68,2)</f>
        <v>0</v>
      </c>
      <c r="AA68" s="26"/>
      <c r="AB68" s="26"/>
      <c r="AC68" s="26"/>
      <c r="AD68" s="26"/>
      <c r="AE68" s="27"/>
      <c r="AF68" s="26"/>
      <c r="AG68" s="26"/>
      <c r="AH68" s="26"/>
      <c r="AI68" s="26"/>
      <c r="AJ68" s="26"/>
      <c r="AK68" s="26"/>
    </row>
    <row r="69" spans="1:37" s="10" customFormat="1" ht="25" customHeight="1" x14ac:dyDescent="0.25">
      <c r="A69" s="11">
        <v>66</v>
      </c>
      <c r="B69" s="12" t="str">
        <f t="shared" si="5"/>
        <v>000-000</v>
      </c>
      <c r="C69" s="12"/>
      <c r="D69" s="12"/>
      <c r="E69" s="12"/>
      <c r="F69" s="12"/>
      <c r="G69" s="16"/>
      <c r="H69" s="16"/>
      <c r="I69" s="15"/>
      <c r="J69" s="16"/>
      <c r="K69" s="16"/>
      <c r="L69" s="17"/>
      <c r="M69" s="18"/>
      <c r="N69" s="18"/>
      <c r="O69" s="20"/>
      <c r="P69" s="21"/>
      <c r="Q69" s="21"/>
      <c r="R69" s="22"/>
      <c r="S69" s="21"/>
      <c r="T69" s="21"/>
      <c r="U69" s="22"/>
      <c r="V69" s="23"/>
      <c r="W69" s="23"/>
      <c r="X69" s="24"/>
      <c r="Y69" s="25">
        <f t="shared" si="6"/>
        <v>0</v>
      </c>
      <c r="Z69" s="25">
        <f t="shared" si="7"/>
        <v>0</v>
      </c>
      <c r="AA69" s="26"/>
      <c r="AB69" s="26"/>
      <c r="AC69" s="26"/>
      <c r="AD69" s="26"/>
      <c r="AE69" s="27"/>
      <c r="AF69" s="26"/>
      <c r="AG69" s="26"/>
      <c r="AH69" s="26"/>
      <c r="AI69" s="26"/>
      <c r="AJ69" s="26"/>
      <c r="AK69" s="26"/>
    </row>
    <row r="70" spans="1:37" s="10" customFormat="1" ht="25" customHeight="1" x14ac:dyDescent="0.25">
      <c r="A70" s="11">
        <v>67</v>
      </c>
      <c r="B70" s="12" t="str">
        <f t="shared" si="5"/>
        <v>000-000</v>
      </c>
      <c r="C70" s="12"/>
      <c r="D70" s="12"/>
      <c r="E70" s="12"/>
      <c r="F70" s="12"/>
      <c r="G70" s="16"/>
      <c r="H70" s="16"/>
      <c r="I70" s="15"/>
      <c r="J70" s="16"/>
      <c r="K70" s="16"/>
      <c r="L70" s="17"/>
      <c r="M70" s="18"/>
      <c r="N70" s="18"/>
      <c r="O70" s="20"/>
      <c r="P70" s="21"/>
      <c r="Q70" s="21"/>
      <c r="R70" s="22"/>
      <c r="S70" s="21"/>
      <c r="T70" s="21"/>
      <c r="U70" s="22"/>
      <c r="V70" s="23"/>
      <c r="W70" s="23"/>
      <c r="X70" s="24"/>
      <c r="Y70" s="25">
        <f t="shared" si="6"/>
        <v>0</v>
      </c>
      <c r="Z70" s="25">
        <f t="shared" si="7"/>
        <v>0</v>
      </c>
      <c r="AA70" s="26"/>
      <c r="AB70" s="26"/>
      <c r="AC70" s="26"/>
      <c r="AD70" s="26"/>
      <c r="AE70" s="27"/>
      <c r="AF70" s="26"/>
      <c r="AG70" s="26"/>
      <c r="AH70" s="26"/>
      <c r="AI70" s="26"/>
      <c r="AJ70" s="26"/>
      <c r="AK70" s="26"/>
    </row>
    <row r="71" spans="1:37" s="10" customFormat="1" ht="25" customHeight="1" x14ac:dyDescent="0.25">
      <c r="A71" s="11">
        <v>68</v>
      </c>
      <c r="B71" s="12" t="str">
        <f t="shared" si="5"/>
        <v>000-000</v>
      </c>
      <c r="C71" s="12"/>
      <c r="D71" s="12"/>
      <c r="E71" s="12"/>
      <c r="F71" s="12"/>
      <c r="G71" s="16"/>
      <c r="H71" s="16"/>
      <c r="I71" s="15"/>
      <c r="J71" s="16"/>
      <c r="K71" s="16"/>
      <c r="L71" s="17"/>
      <c r="M71" s="18"/>
      <c r="N71" s="18"/>
      <c r="O71" s="20"/>
      <c r="P71" s="21"/>
      <c r="Q71" s="21"/>
      <c r="R71" s="22"/>
      <c r="S71" s="21"/>
      <c r="T71" s="21"/>
      <c r="U71" s="22"/>
      <c r="V71" s="23"/>
      <c r="W71" s="23"/>
      <c r="X71" s="24"/>
      <c r="Y71" s="25">
        <f t="shared" si="6"/>
        <v>0</v>
      </c>
      <c r="Z71" s="25">
        <f t="shared" si="7"/>
        <v>0</v>
      </c>
      <c r="AA71" s="26"/>
      <c r="AB71" s="26"/>
      <c r="AC71" s="26"/>
      <c r="AD71" s="26"/>
      <c r="AE71" s="27"/>
      <c r="AF71" s="26"/>
      <c r="AG71" s="26"/>
      <c r="AH71" s="26"/>
      <c r="AI71" s="26"/>
      <c r="AJ71" s="26"/>
      <c r="AK71" s="26"/>
    </row>
    <row r="72" spans="1:37" s="10" customFormat="1" ht="25" customHeight="1" x14ac:dyDescent="0.25">
      <c r="A72" s="11">
        <v>69</v>
      </c>
      <c r="B72" s="12" t="str">
        <f t="shared" si="5"/>
        <v>000-000</v>
      </c>
      <c r="C72" s="12"/>
      <c r="D72" s="12"/>
      <c r="E72" s="12"/>
      <c r="F72" s="12"/>
      <c r="G72" s="16"/>
      <c r="H72" s="16"/>
      <c r="I72" s="15"/>
      <c r="J72" s="16"/>
      <c r="K72" s="16"/>
      <c r="L72" s="17"/>
      <c r="M72" s="18"/>
      <c r="N72" s="19"/>
      <c r="O72" s="20"/>
      <c r="P72" s="21"/>
      <c r="Q72" s="21"/>
      <c r="R72" s="22"/>
      <c r="S72" s="21"/>
      <c r="T72" s="21"/>
      <c r="U72" s="22"/>
      <c r="V72" s="23"/>
      <c r="W72" s="23"/>
      <c r="X72" s="24"/>
      <c r="Y72" s="25">
        <f t="shared" si="6"/>
        <v>0</v>
      </c>
      <c r="Z72" s="25">
        <f t="shared" si="7"/>
        <v>0</v>
      </c>
      <c r="AA72" s="26"/>
      <c r="AB72" s="26"/>
      <c r="AC72" s="26"/>
      <c r="AD72" s="26"/>
      <c r="AE72" s="27"/>
      <c r="AF72" s="26"/>
      <c r="AG72" s="26"/>
      <c r="AH72" s="26"/>
      <c r="AI72" s="26"/>
      <c r="AJ72" s="26"/>
      <c r="AK72" s="26"/>
    </row>
    <row r="73" spans="1:37" s="10" customFormat="1" ht="25" customHeight="1" x14ac:dyDescent="0.25">
      <c r="A73" s="11">
        <v>70</v>
      </c>
      <c r="B73" s="12" t="str">
        <f t="shared" si="5"/>
        <v>000-000</v>
      </c>
      <c r="C73" s="12"/>
      <c r="D73" s="12"/>
      <c r="E73" s="12"/>
      <c r="F73" s="12"/>
      <c r="G73" s="16"/>
      <c r="H73" s="16"/>
      <c r="I73" s="15"/>
      <c r="J73" s="16"/>
      <c r="K73" s="16"/>
      <c r="L73" s="17"/>
      <c r="M73" s="18"/>
      <c r="N73" s="19"/>
      <c r="O73" s="20"/>
      <c r="P73" s="21"/>
      <c r="Q73" s="21"/>
      <c r="R73" s="22"/>
      <c r="S73" s="21"/>
      <c r="T73" s="21"/>
      <c r="U73" s="22"/>
      <c r="V73" s="23"/>
      <c r="W73" s="23"/>
      <c r="X73" s="24"/>
      <c r="Y73" s="25">
        <f t="shared" si="6"/>
        <v>0</v>
      </c>
      <c r="Z73" s="25">
        <f t="shared" si="7"/>
        <v>0</v>
      </c>
      <c r="AA73" s="26"/>
      <c r="AB73" s="26"/>
      <c r="AC73" s="26"/>
      <c r="AD73" s="26"/>
      <c r="AE73" s="27"/>
      <c r="AF73" s="26"/>
      <c r="AG73" s="26"/>
      <c r="AH73" s="26"/>
      <c r="AI73" s="26"/>
      <c r="AJ73" s="26"/>
      <c r="AK73" s="26"/>
    </row>
    <row r="74" spans="1:37" s="10" customFormat="1" ht="25" customHeight="1" x14ac:dyDescent="0.25">
      <c r="A74" s="11">
        <v>71</v>
      </c>
      <c r="B74" s="12" t="str">
        <f t="shared" si="5"/>
        <v>000-000</v>
      </c>
      <c r="C74" s="12"/>
      <c r="D74" s="12"/>
      <c r="E74" s="12"/>
      <c r="F74" s="12"/>
      <c r="G74" s="16"/>
      <c r="H74" s="16"/>
      <c r="I74" s="15"/>
      <c r="J74" s="16"/>
      <c r="K74" s="16"/>
      <c r="L74" s="17"/>
      <c r="M74" s="18"/>
      <c r="N74" s="18"/>
      <c r="O74" s="20"/>
      <c r="P74" s="21"/>
      <c r="Q74" s="21"/>
      <c r="R74" s="22"/>
      <c r="S74" s="21"/>
      <c r="T74" s="21"/>
      <c r="U74" s="22"/>
      <c r="V74" s="23"/>
      <c r="W74" s="23"/>
      <c r="X74" s="24"/>
      <c r="Y74" s="25">
        <f t="shared" si="6"/>
        <v>0</v>
      </c>
      <c r="Z74" s="25">
        <f t="shared" si="7"/>
        <v>0</v>
      </c>
      <c r="AA74" s="26"/>
      <c r="AB74" s="26"/>
      <c r="AC74" s="26"/>
      <c r="AD74" s="26"/>
      <c r="AE74" s="27"/>
      <c r="AF74" s="26"/>
      <c r="AG74" s="26"/>
      <c r="AH74" s="26"/>
      <c r="AI74" s="26"/>
      <c r="AJ74" s="26"/>
      <c r="AK74" s="26"/>
    </row>
    <row r="75" spans="1:37" s="10" customFormat="1" ht="25" customHeight="1" x14ac:dyDescent="0.25">
      <c r="A75" s="11">
        <v>72</v>
      </c>
      <c r="B75" s="12" t="str">
        <f t="shared" si="5"/>
        <v>000-000</v>
      </c>
      <c r="C75" s="12"/>
      <c r="D75" s="12"/>
      <c r="E75" s="12"/>
      <c r="F75" s="12"/>
      <c r="G75" s="16"/>
      <c r="H75" s="16"/>
      <c r="I75" s="15"/>
      <c r="J75" s="16"/>
      <c r="K75" s="16"/>
      <c r="L75" s="17"/>
      <c r="M75" s="18"/>
      <c r="N75" s="18"/>
      <c r="O75" s="20"/>
      <c r="P75" s="21"/>
      <c r="Q75" s="21"/>
      <c r="R75" s="22"/>
      <c r="S75" s="21"/>
      <c r="T75" s="21"/>
      <c r="U75" s="22"/>
      <c r="V75" s="23"/>
      <c r="W75" s="23"/>
      <c r="X75" s="24"/>
      <c r="Y75" s="25">
        <f t="shared" si="6"/>
        <v>0</v>
      </c>
      <c r="Z75" s="25">
        <f t="shared" si="7"/>
        <v>0</v>
      </c>
      <c r="AA75" s="26"/>
      <c r="AB75" s="26"/>
      <c r="AC75" s="26"/>
      <c r="AD75" s="26"/>
      <c r="AE75" s="27"/>
      <c r="AF75" s="26"/>
      <c r="AG75" s="26"/>
      <c r="AH75" s="26"/>
      <c r="AI75" s="26"/>
      <c r="AJ75" s="26"/>
      <c r="AK75" s="26"/>
    </row>
    <row r="76" spans="1:37" s="10" customFormat="1" ht="25" customHeight="1" x14ac:dyDescent="0.25">
      <c r="A76" s="11">
        <v>73</v>
      </c>
      <c r="B76" s="12" t="str">
        <f t="shared" si="5"/>
        <v>000-000</v>
      </c>
      <c r="C76" s="12"/>
      <c r="D76" s="12"/>
      <c r="E76" s="12"/>
      <c r="F76" s="12"/>
      <c r="G76" s="16"/>
      <c r="H76" s="16"/>
      <c r="I76" s="15"/>
      <c r="J76" s="16"/>
      <c r="K76" s="16"/>
      <c r="L76" s="17"/>
      <c r="M76" s="18"/>
      <c r="N76" s="18"/>
      <c r="O76" s="20"/>
      <c r="P76" s="21"/>
      <c r="Q76" s="21"/>
      <c r="R76" s="22"/>
      <c r="S76" s="21"/>
      <c r="T76" s="21"/>
      <c r="U76" s="22"/>
      <c r="V76" s="23"/>
      <c r="W76" s="23"/>
      <c r="X76" s="24"/>
      <c r="Y76" s="25">
        <f t="shared" si="6"/>
        <v>0</v>
      </c>
      <c r="Z76" s="25">
        <f t="shared" si="7"/>
        <v>0</v>
      </c>
      <c r="AA76" s="26"/>
      <c r="AB76" s="26"/>
      <c r="AC76" s="26"/>
      <c r="AD76" s="26"/>
      <c r="AE76" s="27"/>
      <c r="AF76" s="26"/>
      <c r="AG76" s="26"/>
      <c r="AH76" s="26"/>
      <c r="AI76" s="26"/>
      <c r="AJ76" s="26"/>
      <c r="AK76" s="26"/>
    </row>
    <row r="77" spans="1:37" s="10" customFormat="1" ht="25" customHeight="1" x14ac:dyDescent="0.25">
      <c r="A77" s="11">
        <v>74</v>
      </c>
      <c r="B77" s="12" t="str">
        <f t="shared" si="5"/>
        <v>000-000</v>
      </c>
      <c r="C77" s="12"/>
      <c r="D77" s="12"/>
      <c r="E77" s="12"/>
      <c r="F77" s="12"/>
      <c r="G77" s="16"/>
      <c r="H77" s="16"/>
      <c r="I77" s="15"/>
      <c r="J77" s="16"/>
      <c r="K77" s="16"/>
      <c r="L77" s="17"/>
      <c r="M77" s="18"/>
      <c r="N77" s="18"/>
      <c r="O77" s="20"/>
      <c r="P77" s="21"/>
      <c r="Q77" s="21"/>
      <c r="R77" s="22"/>
      <c r="S77" s="21"/>
      <c r="T77" s="21"/>
      <c r="U77" s="22"/>
      <c r="V77" s="23"/>
      <c r="W77" s="23"/>
      <c r="X77" s="24"/>
      <c r="Y77" s="25">
        <f t="shared" si="6"/>
        <v>0</v>
      </c>
      <c r="Z77" s="25">
        <f t="shared" si="7"/>
        <v>0</v>
      </c>
      <c r="AA77" s="26"/>
      <c r="AB77" s="26"/>
      <c r="AC77" s="26"/>
      <c r="AD77" s="26"/>
      <c r="AE77" s="27"/>
      <c r="AF77" s="26"/>
      <c r="AG77" s="26"/>
      <c r="AH77" s="26"/>
      <c r="AI77" s="26"/>
      <c r="AJ77" s="26"/>
      <c r="AK77" s="26"/>
    </row>
    <row r="78" spans="1:37" s="10" customFormat="1" ht="25" customHeight="1" x14ac:dyDescent="0.25">
      <c r="A78" s="11">
        <v>75</v>
      </c>
      <c r="B78" s="12" t="str">
        <f t="shared" si="5"/>
        <v>000-000</v>
      </c>
      <c r="C78" s="12"/>
      <c r="D78" s="12"/>
      <c r="E78" s="12"/>
      <c r="F78" s="12"/>
      <c r="G78" s="16"/>
      <c r="H78" s="16"/>
      <c r="I78" s="15"/>
      <c r="J78" s="16"/>
      <c r="K78" s="16"/>
      <c r="L78" s="17"/>
      <c r="M78" s="18"/>
      <c r="N78" s="18"/>
      <c r="O78" s="20"/>
      <c r="P78" s="21"/>
      <c r="Q78" s="21"/>
      <c r="R78" s="22"/>
      <c r="S78" s="21"/>
      <c r="T78" s="21"/>
      <c r="U78" s="22"/>
      <c r="V78" s="23"/>
      <c r="W78" s="23"/>
      <c r="X78" s="24"/>
      <c r="Y78" s="25">
        <f t="shared" si="6"/>
        <v>0</v>
      </c>
      <c r="Z78" s="25">
        <f t="shared" si="7"/>
        <v>0</v>
      </c>
      <c r="AA78" s="26"/>
      <c r="AB78" s="26"/>
      <c r="AC78" s="26"/>
      <c r="AD78" s="26"/>
      <c r="AE78" s="27"/>
      <c r="AF78" s="26"/>
      <c r="AG78" s="26"/>
      <c r="AH78" s="26"/>
      <c r="AI78" s="26"/>
      <c r="AJ78" s="26"/>
      <c r="AK78" s="26"/>
    </row>
    <row r="79" spans="1:37" s="10" customFormat="1" ht="25" customHeight="1" x14ac:dyDescent="0.25">
      <c r="A79" s="11">
        <v>76</v>
      </c>
      <c r="B79" s="12" t="str">
        <f t="shared" si="5"/>
        <v>000-000</v>
      </c>
      <c r="C79" s="12"/>
      <c r="D79" s="12"/>
      <c r="E79" s="12"/>
      <c r="F79" s="12"/>
      <c r="G79" s="16"/>
      <c r="H79" s="16"/>
      <c r="I79" s="15"/>
      <c r="J79" s="16"/>
      <c r="K79" s="16"/>
      <c r="L79" s="17"/>
      <c r="M79" s="18"/>
      <c r="N79" s="18"/>
      <c r="O79" s="20"/>
      <c r="P79" s="21"/>
      <c r="Q79" s="21"/>
      <c r="R79" s="22"/>
      <c r="S79" s="21"/>
      <c r="T79" s="21"/>
      <c r="U79" s="22"/>
      <c r="V79" s="23"/>
      <c r="W79" s="23"/>
      <c r="X79" s="24"/>
      <c r="Y79" s="25">
        <f t="shared" si="6"/>
        <v>0</v>
      </c>
      <c r="Z79" s="25">
        <f t="shared" si="7"/>
        <v>0</v>
      </c>
      <c r="AA79" s="26"/>
      <c r="AB79" s="26"/>
      <c r="AC79" s="26"/>
      <c r="AD79" s="26"/>
      <c r="AE79" s="27"/>
      <c r="AF79" s="26"/>
      <c r="AG79" s="26"/>
      <c r="AH79" s="26"/>
      <c r="AI79" s="26"/>
      <c r="AJ79" s="26"/>
      <c r="AK79" s="26"/>
    </row>
    <row r="80" spans="1:37" s="10" customFormat="1" ht="25" customHeight="1" x14ac:dyDescent="0.25">
      <c r="A80" s="11">
        <v>77</v>
      </c>
      <c r="B80" s="12" t="str">
        <f t="shared" si="5"/>
        <v>000-000</v>
      </c>
      <c r="C80" s="12"/>
      <c r="D80" s="12"/>
      <c r="E80" s="12"/>
      <c r="F80" s="12"/>
      <c r="G80" s="16"/>
      <c r="H80" s="16"/>
      <c r="I80" s="15"/>
      <c r="J80" s="16"/>
      <c r="K80" s="16"/>
      <c r="L80" s="17"/>
      <c r="M80" s="18"/>
      <c r="N80" s="18"/>
      <c r="O80" s="20"/>
      <c r="P80" s="21"/>
      <c r="Q80" s="21"/>
      <c r="R80" s="22"/>
      <c r="S80" s="21"/>
      <c r="T80" s="21"/>
      <c r="U80" s="22"/>
      <c r="V80" s="23"/>
      <c r="W80" s="23"/>
      <c r="X80" s="24"/>
      <c r="Y80" s="25">
        <f t="shared" si="6"/>
        <v>0</v>
      </c>
      <c r="Z80" s="25">
        <f t="shared" si="7"/>
        <v>0</v>
      </c>
      <c r="AA80" s="26"/>
      <c r="AB80" s="26"/>
      <c r="AC80" s="26"/>
      <c r="AD80" s="26"/>
      <c r="AE80" s="27"/>
      <c r="AF80" s="26"/>
      <c r="AG80" s="26"/>
      <c r="AH80" s="26"/>
      <c r="AI80" s="26"/>
      <c r="AJ80" s="26"/>
      <c r="AK80" s="26"/>
    </row>
    <row r="81" spans="1:37" s="10" customFormat="1" ht="25" customHeight="1" x14ac:dyDescent="0.25">
      <c r="A81" s="11">
        <v>78</v>
      </c>
      <c r="B81" s="12" t="str">
        <f t="shared" si="5"/>
        <v>000-000</v>
      </c>
      <c r="C81" s="12"/>
      <c r="D81" s="12"/>
      <c r="E81" s="12"/>
      <c r="F81" s="12"/>
      <c r="G81" s="16"/>
      <c r="H81" s="16"/>
      <c r="I81" s="15"/>
      <c r="J81" s="16"/>
      <c r="K81" s="16"/>
      <c r="L81" s="17"/>
      <c r="M81" s="18"/>
      <c r="N81" s="18"/>
      <c r="O81" s="20"/>
      <c r="P81" s="21"/>
      <c r="Q81" s="21"/>
      <c r="R81" s="22"/>
      <c r="S81" s="21"/>
      <c r="T81" s="21"/>
      <c r="U81" s="22"/>
      <c r="V81" s="23"/>
      <c r="W81" s="23"/>
      <c r="X81" s="24"/>
      <c r="Y81" s="25">
        <f t="shared" si="6"/>
        <v>0</v>
      </c>
      <c r="Z81" s="25">
        <f t="shared" si="7"/>
        <v>0</v>
      </c>
      <c r="AA81" s="26"/>
      <c r="AB81" s="26"/>
      <c r="AC81" s="26"/>
      <c r="AD81" s="26"/>
      <c r="AE81" s="27"/>
      <c r="AF81" s="26"/>
      <c r="AG81" s="26"/>
      <c r="AH81" s="26"/>
      <c r="AI81" s="26"/>
      <c r="AJ81" s="26"/>
      <c r="AK81" s="26"/>
    </row>
    <row r="82" spans="1:37" s="10" customFormat="1" ht="25" customHeight="1" x14ac:dyDescent="0.25">
      <c r="A82" s="11">
        <v>79</v>
      </c>
      <c r="B82" s="12" t="str">
        <f t="shared" si="5"/>
        <v>000-000</v>
      </c>
      <c r="C82" s="12"/>
      <c r="D82" s="12"/>
      <c r="E82" s="12"/>
      <c r="F82" s="12"/>
      <c r="G82" s="16"/>
      <c r="H82" s="16"/>
      <c r="I82" s="15"/>
      <c r="J82" s="16"/>
      <c r="K82" s="16"/>
      <c r="L82" s="17"/>
      <c r="M82" s="18"/>
      <c r="N82" s="18"/>
      <c r="O82" s="20"/>
      <c r="P82" s="21"/>
      <c r="Q82" s="21"/>
      <c r="R82" s="22"/>
      <c r="S82" s="21"/>
      <c r="T82" s="21"/>
      <c r="U82" s="22"/>
      <c r="V82" s="23"/>
      <c r="W82" s="23"/>
      <c r="X82" s="24"/>
      <c r="Y82" s="25">
        <f t="shared" si="6"/>
        <v>0</v>
      </c>
      <c r="Z82" s="25">
        <f t="shared" si="7"/>
        <v>0</v>
      </c>
      <c r="AA82" s="26"/>
      <c r="AB82" s="26"/>
      <c r="AC82" s="26"/>
      <c r="AD82" s="26"/>
      <c r="AE82" s="27"/>
      <c r="AF82" s="26"/>
      <c r="AG82" s="26"/>
      <c r="AH82" s="26"/>
      <c r="AI82" s="26"/>
      <c r="AJ82" s="26"/>
      <c r="AK82" s="26"/>
    </row>
    <row r="83" spans="1:37" s="10" customFormat="1" ht="25" customHeight="1" x14ac:dyDescent="0.25">
      <c r="A83" s="11">
        <v>80</v>
      </c>
      <c r="B83" s="12" t="str">
        <f t="shared" si="5"/>
        <v>000-000</v>
      </c>
      <c r="C83" s="12"/>
      <c r="D83" s="12"/>
      <c r="E83" s="12"/>
      <c r="F83" s="12"/>
      <c r="G83" s="16"/>
      <c r="H83" s="16"/>
      <c r="I83" s="15"/>
      <c r="J83" s="16"/>
      <c r="K83" s="16"/>
      <c r="L83" s="17"/>
      <c r="M83" s="18"/>
      <c r="N83" s="19"/>
      <c r="O83" s="20"/>
      <c r="P83" s="21"/>
      <c r="Q83" s="21"/>
      <c r="R83" s="22"/>
      <c r="S83" s="21"/>
      <c r="T83" s="21"/>
      <c r="U83" s="22"/>
      <c r="V83" s="23"/>
      <c r="W83" s="23"/>
      <c r="X83" s="24"/>
      <c r="Y83" s="25">
        <f t="shared" si="6"/>
        <v>0</v>
      </c>
      <c r="Z83" s="25">
        <f t="shared" si="7"/>
        <v>0</v>
      </c>
      <c r="AA83" s="26"/>
      <c r="AB83" s="26"/>
      <c r="AC83" s="26"/>
      <c r="AD83" s="26"/>
      <c r="AE83" s="27"/>
      <c r="AF83" s="26"/>
      <c r="AG83" s="26"/>
      <c r="AH83" s="26"/>
      <c r="AI83" s="26"/>
      <c r="AJ83" s="26"/>
      <c r="AK83" s="26"/>
    </row>
    <row r="84" spans="1:37" s="10" customFormat="1" ht="25" customHeight="1" x14ac:dyDescent="0.25">
      <c r="A84" s="11">
        <v>81</v>
      </c>
      <c r="B84" s="12" t="str">
        <f t="shared" si="5"/>
        <v>000-000</v>
      </c>
      <c r="C84" s="12"/>
      <c r="D84" s="12"/>
      <c r="E84" s="12"/>
      <c r="F84" s="12"/>
      <c r="G84" s="16"/>
      <c r="H84" s="16"/>
      <c r="I84" s="15"/>
      <c r="J84" s="16"/>
      <c r="K84" s="16"/>
      <c r="L84" s="17"/>
      <c r="M84" s="18"/>
      <c r="N84" s="19"/>
      <c r="O84" s="20"/>
      <c r="P84" s="21"/>
      <c r="Q84" s="21"/>
      <c r="R84" s="22"/>
      <c r="S84" s="21"/>
      <c r="T84" s="21"/>
      <c r="U84" s="22"/>
      <c r="V84" s="23"/>
      <c r="W84" s="23"/>
      <c r="X84" s="24"/>
      <c r="Y84" s="25">
        <f t="shared" si="6"/>
        <v>0</v>
      </c>
      <c r="Z84" s="25">
        <f t="shared" si="7"/>
        <v>0</v>
      </c>
      <c r="AA84" s="26"/>
      <c r="AB84" s="26"/>
      <c r="AC84" s="26"/>
      <c r="AD84" s="26"/>
      <c r="AE84" s="27"/>
      <c r="AF84" s="26"/>
      <c r="AG84" s="26"/>
      <c r="AH84" s="26"/>
      <c r="AI84" s="26"/>
      <c r="AJ84" s="26"/>
      <c r="AK84" s="26"/>
    </row>
    <row r="85" spans="1:37" s="10" customFormat="1" ht="25" customHeight="1" x14ac:dyDescent="0.25">
      <c r="A85" s="11">
        <v>82</v>
      </c>
      <c r="B85" s="12" t="str">
        <f t="shared" si="5"/>
        <v>000-000</v>
      </c>
      <c r="C85" s="12"/>
      <c r="D85" s="12"/>
      <c r="E85" s="12"/>
      <c r="F85" s="12"/>
      <c r="G85" s="16"/>
      <c r="H85" s="16"/>
      <c r="I85" s="15"/>
      <c r="J85" s="16"/>
      <c r="K85" s="16"/>
      <c r="L85" s="17"/>
      <c r="M85" s="18"/>
      <c r="N85" s="18"/>
      <c r="O85" s="20"/>
      <c r="P85" s="21"/>
      <c r="Q85" s="21"/>
      <c r="R85" s="22"/>
      <c r="S85" s="21"/>
      <c r="T85" s="21"/>
      <c r="U85" s="22"/>
      <c r="V85" s="23"/>
      <c r="W85" s="23"/>
      <c r="X85" s="24"/>
      <c r="Y85" s="25">
        <f t="shared" si="6"/>
        <v>0</v>
      </c>
      <c r="Z85" s="25">
        <f t="shared" si="7"/>
        <v>0</v>
      </c>
      <c r="AA85" s="26"/>
      <c r="AB85" s="26"/>
      <c r="AC85" s="26"/>
      <c r="AD85" s="26"/>
      <c r="AE85" s="27"/>
      <c r="AF85" s="26"/>
      <c r="AG85" s="26"/>
      <c r="AH85" s="26"/>
      <c r="AI85" s="26"/>
      <c r="AJ85" s="26"/>
      <c r="AK85" s="26"/>
    </row>
    <row r="86" spans="1:37" s="10" customFormat="1" ht="25" customHeight="1" x14ac:dyDescent="0.25">
      <c r="A86" s="11">
        <v>83</v>
      </c>
      <c r="B86" s="12" t="str">
        <f t="shared" si="5"/>
        <v>000-000</v>
      </c>
      <c r="C86" s="12"/>
      <c r="D86" s="12"/>
      <c r="E86" s="12"/>
      <c r="F86" s="12"/>
      <c r="G86" s="16"/>
      <c r="H86" s="16"/>
      <c r="I86" s="15"/>
      <c r="J86" s="16"/>
      <c r="K86" s="16"/>
      <c r="L86" s="17"/>
      <c r="M86" s="18"/>
      <c r="N86" s="18"/>
      <c r="O86" s="20"/>
      <c r="P86" s="21"/>
      <c r="Q86" s="21"/>
      <c r="R86" s="22"/>
      <c r="S86" s="21"/>
      <c r="T86" s="21"/>
      <c r="U86" s="22"/>
      <c r="V86" s="23"/>
      <c r="W86" s="23"/>
      <c r="X86" s="24"/>
      <c r="Y86" s="25">
        <f t="shared" si="6"/>
        <v>0</v>
      </c>
      <c r="Z86" s="25">
        <f t="shared" si="7"/>
        <v>0</v>
      </c>
      <c r="AA86" s="26"/>
      <c r="AB86" s="26"/>
      <c r="AC86" s="26"/>
      <c r="AD86" s="26"/>
      <c r="AE86" s="27"/>
      <c r="AF86" s="26"/>
      <c r="AG86" s="26"/>
      <c r="AH86" s="26"/>
      <c r="AI86" s="26"/>
      <c r="AJ86" s="26"/>
      <c r="AK86" s="26"/>
    </row>
    <row r="87" spans="1:37" s="10" customFormat="1" ht="25" customHeight="1" x14ac:dyDescent="0.25">
      <c r="A87" s="11">
        <v>84</v>
      </c>
      <c r="B87" s="12" t="str">
        <f t="shared" si="5"/>
        <v>000-000</v>
      </c>
      <c r="C87" s="12"/>
      <c r="D87" s="12"/>
      <c r="E87" s="12"/>
      <c r="F87" s="12"/>
      <c r="G87" s="16"/>
      <c r="H87" s="16"/>
      <c r="I87" s="15"/>
      <c r="J87" s="16"/>
      <c r="K87" s="16"/>
      <c r="L87" s="17"/>
      <c r="M87" s="18"/>
      <c r="N87" s="18"/>
      <c r="O87" s="20"/>
      <c r="P87" s="21"/>
      <c r="Q87" s="21"/>
      <c r="R87" s="22"/>
      <c r="S87" s="21"/>
      <c r="T87" s="21"/>
      <c r="U87" s="22"/>
      <c r="V87" s="23"/>
      <c r="W87" s="23"/>
      <c r="X87" s="24"/>
      <c r="Y87" s="25">
        <f t="shared" si="6"/>
        <v>0</v>
      </c>
      <c r="Z87" s="25">
        <f t="shared" si="7"/>
        <v>0</v>
      </c>
      <c r="AA87" s="26"/>
      <c r="AB87" s="26"/>
      <c r="AC87" s="26"/>
      <c r="AD87" s="26"/>
      <c r="AE87" s="27"/>
      <c r="AF87" s="26"/>
      <c r="AG87" s="26"/>
      <c r="AH87" s="26"/>
      <c r="AI87" s="26"/>
      <c r="AJ87" s="26"/>
      <c r="AK87" s="26"/>
    </row>
    <row r="88" spans="1:37" s="10" customFormat="1" ht="25" customHeight="1" x14ac:dyDescent="0.25">
      <c r="A88" s="11">
        <v>85</v>
      </c>
      <c r="B88" s="12" t="str">
        <f t="shared" si="5"/>
        <v>000-000</v>
      </c>
      <c r="C88" s="12"/>
      <c r="D88" s="12"/>
      <c r="E88" s="12"/>
      <c r="F88" s="12"/>
      <c r="G88" s="16"/>
      <c r="H88" s="16"/>
      <c r="I88" s="15"/>
      <c r="J88" s="16"/>
      <c r="K88" s="16"/>
      <c r="L88" s="17"/>
      <c r="M88" s="18"/>
      <c r="N88" s="18"/>
      <c r="O88" s="20"/>
      <c r="P88" s="21"/>
      <c r="Q88" s="21"/>
      <c r="R88" s="22"/>
      <c r="S88" s="21"/>
      <c r="T88" s="21"/>
      <c r="U88" s="22"/>
      <c r="V88" s="23"/>
      <c r="W88" s="23"/>
      <c r="X88" s="24"/>
      <c r="Y88" s="25">
        <f t="shared" si="6"/>
        <v>0</v>
      </c>
      <c r="Z88" s="25">
        <f t="shared" si="7"/>
        <v>0</v>
      </c>
      <c r="AA88" s="26"/>
      <c r="AB88" s="26"/>
      <c r="AC88" s="26"/>
      <c r="AD88" s="26"/>
      <c r="AE88" s="27"/>
      <c r="AF88" s="26"/>
      <c r="AG88" s="26"/>
      <c r="AH88" s="26"/>
      <c r="AI88" s="26"/>
      <c r="AJ88" s="26"/>
      <c r="AK88" s="26"/>
    </row>
    <row r="89" spans="1:37" s="10" customFormat="1" ht="25" customHeight="1" x14ac:dyDescent="0.25">
      <c r="A89" s="11">
        <v>86</v>
      </c>
      <c r="B89" s="12" t="str">
        <f t="shared" si="5"/>
        <v>000-000</v>
      </c>
      <c r="C89" s="12"/>
      <c r="D89" s="12"/>
      <c r="E89" s="12"/>
      <c r="F89" s="12"/>
      <c r="G89" s="16"/>
      <c r="H89" s="16"/>
      <c r="I89" s="15"/>
      <c r="J89" s="16"/>
      <c r="K89" s="16"/>
      <c r="L89" s="17"/>
      <c r="M89" s="18"/>
      <c r="N89" s="18"/>
      <c r="O89" s="20"/>
      <c r="P89" s="21"/>
      <c r="Q89" s="21"/>
      <c r="R89" s="22"/>
      <c r="S89" s="21"/>
      <c r="T89" s="21"/>
      <c r="U89" s="22"/>
      <c r="V89" s="23"/>
      <c r="W89" s="23"/>
      <c r="X89" s="24"/>
      <c r="Y89" s="25">
        <f t="shared" si="6"/>
        <v>0</v>
      </c>
      <c r="Z89" s="25">
        <f t="shared" si="7"/>
        <v>0</v>
      </c>
      <c r="AA89" s="26"/>
      <c r="AB89" s="26"/>
      <c r="AC89" s="26"/>
      <c r="AD89" s="26"/>
      <c r="AE89" s="27"/>
      <c r="AF89" s="26"/>
      <c r="AG89" s="26"/>
      <c r="AH89" s="26"/>
      <c r="AI89" s="26"/>
      <c r="AJ89" s="26"/>
      <c r="AK89" s="26"/>
    </row>
    <row r="90" spans="1:37" s="10" customFormat="1" ht="25" customHeight="1" x14ac:dyDescent="0.25">
      <c r="A90" s="11">
        <v>87</v>
      </c>
      <c r="B90" s="12" t="str">
        <f t="shared" si="5"/>
        <v>000-000</v>
      </c>
      <c r="C90" s="12"/>
      <c r="D90" s="12"/>
      <c r="E90" s="12"/>
      <c r="F90" s="12"/>
      <c r="G90" s="16"/>
      <c r="H90" s="16"/>
      <c r="I90" s="15"/>
      <c r="J90" s="16"/>
      <c r="K90" s="16"/>
      <c r="L90" s="17"/>
      <c r="M90" s="18"/>
      <c r="N90" s="18"/>
      <c r="O90" s="20"/>
      <c r="P90" s="21"/>
      <c r="Q90" s="21"/>
      <c r="R90" s="22"/>
      <c r="S90" s="21"/>
      <c r="T90" s="21"/>
      <c r="U90" s="22"/>
      <c r="V90" s="23"/>
      <c r="W90" s="23"/>
      <c r="X90" s="24"/>
      <c r="Y90" s="25">
        <f t="shared" si="6"/>
        <v>0</v>
      </c>
      <c r="Z90" s="25">
        <f t="shared" si="7"/>
        <v>0</v>
      </c>
      <c r="AA90" s="26"/>
      <c r="AB90" s="26"/>
      <c r="AC90" s="26"/>
      <c r="AD90" s="26"/>
      <c r="AE90" s="27"/>
      <c r="AF90" s="26"/>
      <c r="AG90" s="26"/>
      <c r="AH90" s="26"/>
      <c r="AI90" s="26"/>
      <c r="AJ90" s="26"/>
      <c r="AK90" s="26"/>
    </row>
    <row r="91" spans="1:37" s="10" customFormat="1" ht="25" customHeight="1" x14ac:dyDescent="0.25">
      <c r="A91" s="11">
        <v>88</v>
      </c>
      <c r="B91" s="12" t="str">
        <f t="shared" si="5"/>
        <v>000-000</v>
      </c>
      <c r="C91" s="12"/>
      <c r="D91" s="12"/>
      <c r="E91" s="12"/>
      <c r="F91" s="12"/>
      <c r="G91" s="16"/>
      <c r="H91" s="16"/>
      <c r="I91" s="15"/>
      <c r="J91" s="16"/>
      <c r="K91" s="16"/>
      <c r="L91" s="17"/>
      <c r="M91" s="18"/>
      <c r="N91" s="18"/>
      <c r="O91" s="20"/>
      <c r="P91" s="21"/>
      <c r="Q91" s="21"/>
      <c r="R91" s="22"/>
      <c r="S91" s="21"/>
      <c r="T91" s="21"/>
      <c r="U91" s="22"/>
      <c r="V91" s="23"/>
      <c r="W91" s="23"/>
      <c r="X91" s="24"/>
      <c r="Y91" s="25">
        <f t="shared" si="6"/>
        <v>0</v>
      </c>
      <c r="Z91" s="25">
        <f t="shared" si="7"/>
        <v>0</v>
      </c>
      <c r="AA91" s="26"/>
      <c r="AB91" s="26"/>
      <c r="AC91" s="26"/>
      <c r="AD91" s="26"/>
      <c r="AE91" s="27"/>
      <c r="AF91" s="26"/>
      <c r="AG91" s="26"/>
      <c r="AH91" s="26"/>
      <c r="AI91" s="26"/>
      <c r="AJ91" s="26"/>
      <c r="AK91" s="26"/>
    </row>
    <row r="92" spans="1:37" s="10" customFormat="1" ht="25" customHeight="1" x14ac:dyDescent="0.25">
      <c r="A92" s="11">
        <v>89</v>
      </c>
      <c r="B92" s="12" t="str">
        <f t="shared" si="5"/>
        <v>000-000</v>
      </c>
      <c r="C92" s="12"/>
      <c r="D92" s="12"/>
      <c r="E92" s="12"/>
      <c r="F92" s="12"/>
      <c r="G92" s="16"/>
      <c r="H92" s="16"/>
      <c r="I92" s="15"/>
      <c r="J92" s="16"/>
      <c r="K92" s="16"/>
      <c r="L92" s="17"/>
      <c r="M92" s="18"/>
      <c r="N92" s="18"/>
      <c r="O92" s="20"/>
      <c r="P92" s="21"/>
      <c r="Q92" s="21"/>
      <c r="R92" s="22"/>
      <c r="S92" s="21"/>
      <c r="T92" s="21"/>
      <c r="U92" s="22"/>
      <c r="V92" s="23"/>
      <c r="W92" s="23"/>
      <c r="X92" s="24"/>
      <c r="Y92" s="25">
        <f t="shared" si="6"/>
        <v>0</v>
      </c>
      <c r="Z92" s="25">
        <f t="shared" si="7"/>
        <v>0</v>
      </c>
      <c r="AA92" s="26"/>
      <c r="AB92" s="26"/>
      <c r="AC92" s="26"/>
      <c r="AD92" s="26"/>
      <c r="AE92" s="27"/>
      <c r="AF92" s="26"/>
      <c r="AG92" s="26"/>
      <c r="AH92" s="26"/>
      <c r="AI92" s="26"/>
      <c r="AJ92" s="26"/>
      <c r="AK92" s="26"/>
    </row>
    <row r="93" spans="1:37" s="10" customFormat="1" ht="25" customHeight="1" x14ac:dyDescent="0.25">
      <c r="A93" s="11">
        <v>90</v>
      </c>
      <c r="B93" s="12" t="str">
        <f t="shared" si="5"/>
        <v>000-000</v>
      </c>
      <c r="C93" s="12"/>
      <c r="D93" s="12"/>
      <c r="E93" s="12"/>
      <c r="F93" s="12"/>
      <c r="G93" s="16"/>
      <c r="H93" s="16"/>
      <c r="I93" s="15"/>
      <c r="J93" s="16"/>
      <c r="K93" s="16"/>
      <c r="L93" s="17"/>
      <c r="M93" s="18"/>
      <c r="N93" s="18"/>
      <c r="O93" s="20"/>
      <c r="P93" s="21"/>
      <c r="Q93" s="21"/>
      <c r="R93" s="22"/>
      <c r="S93" s="21"/>
      <c r="T93" s="21"/>
      <c r="U93" s="22"/>
      <c r="V93" s="23"/>
      <c r="W93" s="23"/>
      <c r="X93" s="24"/>
      <c r="Y93" s="25">
        <f t="shared" si="6"/>
        <v>0</v>
      </c>
      <c r="Z93" s="25">
        <f t="shared" si="7"/>
        <v>0</v>
      </c>
      <c r="AA93" s="26"/>
      <c r="AB93" s="26"/>
      <c r="AC93" s="26"/>
      <c r="AD93" s="26"/>
      <c r="AE93" s="27"/>
      <c r="AF93" s="26"/>
      <c r="AG93" s="26"/>
      <c r="AH93" s="26"/>
      <c r="AI93" s="26"/>
      <c r="AJ93" s="26"/>
      <c r="AK93" s="26"/>
    </row>
    <row r="94" spans="1:37" s="10" customFormat="1" ht="25" customHeight="1" x14ac:dyDescent="0.25">
      <c r="A94" s="11">
        <v>91</v>
      </c>
      <c r="B94" s="12" t="str">
        <f t="shared" si="5"/>
        <v>000-000</v>
      </c>
      <c r="C94" s="12"/>
      <c r="D94" s="12"/>
      <c r="E94" s="12"/>
      <c r="F94" s="12"/>
      <c r="G94" s="16"/>
      <c r="H94" s="16"/>
      <c r="I94" s="15"/>
      <c r="J94" s="16"/>
      <c r="K94" s="16"/>
      <c r="L94" s="17"/>
      <c r="M94" s="18"/>
      <c r="N94" s="19"/>
      <c r="O94" s="20"/>
      <c r="P94" s="21"/>
      <c r="Q94" s="21"/>
      <c r="R94" s="22"/>
      <c r="S94" s="21"/>
      <c r="T94" s="21"/>
      <c r="U94" s="22"/>
      <c r="V94" s="23"/>
      <c r="W94" s="23"/>
      <c r="X94" s="24"/>
      <c r="Y94" s="25">
        <f t="shared" si="6"/>
        <v>0</v>
      </c>
      <c r="Z94" s="25">
        <f t="shared" si="7"/>
        <v>0</v>
      </c>
      <c r="AA94" s="26"/>
      <c r="AB94" s="26"/>
      <c r="AC94" s="26"/>
      <c r="AD94" s="26"/>
      <c r="AE94" s="27"/>
      <c r="AF94" s="26"/>
      <c r="AG94" s="26"/>
      <c r="AH94" s="26"/>
      <c r="AI94" s="26"/>
      <c r="AJ94" s="26"/>
      <c r="AK94" s="26"/>
    </row>
    <row r="95" spans="1:37" s="10" customFormat="1" ht="25" customHeight="1" x14ac:dyDescent="0.25">
      <c r="A95" s="11">
        <v>92</v>
      </c>
      <c r="B95" s="12" t="str">
        <f t="shared" si="5"/>
        <v>000-000</v>
      </c>
      <c r="C95" s="12"/>
      <c r="D95" s="12"/>
      <c r="E95" s="12"/>
      <c r="F95" s="12"/>
      <c r="G95" s="16"/>
      <c r="H95" s="16"/>
      <c r="I95" s="15"/>
      <c r="J95" s="16"/>
      <c r="K95" s="16"/>
      <c r="L95" s="17"/>
      <c r="M95" s="18"/>
      <c r="N95" s="19"/>
      <c r="O95" s="20"/>
      <c r="P95" s="21"/>
      <c r="Q95" s="21"/>
      <c r="R95" s="22"/>
      <c r="S95" s="21"/>
      <c r="T95" s="21"/>
      <c r="U95" s="22"/>
      <c r="V95" s="23"/>
      <c r="W95" s="23"/>
      <c r="X95" s="24"/>
      <c r="Y95" s="25">
        <f t="shared" si="6"/>
        <v>0</v>
      </c>
      <c r="Z95" s="25">
        <f t="shared" si="7"/>
        <v>0</v>
      </c>
      <c r="AA95" s="26"/>
      <c r="AB95" s="26"/>
      <c r="AC95" s="26"/>
      <c r="AD95" s="26"/>
      <c r="AE95" s="27"/>
      <c r="AF95" s="26"/>
      <c r="AG95" s="26"/>
      <c r="AH95" s="26"/>
      <c r="AI95" s="26"/>
      <c r="AJ95" s="26"/>
      <c r="AK95" s="26"/>
    </row>
    <row r="96" spans="1:37" s="10" customFormat="1" ht="25" customHeight="1" x14ac:dyDescent="0.25">
      <c r="A96" s="11">
        <v>93</v>
      </c>
      <c r="B96" s="12" t="str">
        <f t="shared" si="5"/>
        <v>000-000</v>
      </c>
      <c r="C96" s="12"/>
      <c r="D96" s="12"/>
      <c r="E96" s="12"/>
      <c r="F96" s="12"/>
      <c r="G96" s="16"/>
      <c r="H96" s="16"/>
      <c r="I96" s="15"/>
      <c r="J96" s="16"/>
      <c r="K96" s="16"/>
      <c r="L96" s="17"/>
      <c r="M96" s="18"/>
      <c r="N96" s="18"/>
      <c r="O96" s="20"/>
      <c r="P96" s="21"/>
      <c r="Q96" s="21"/>
      <c r="R96" s="22"/>
      <c r="S96" s="21"/>
      <c r="T96" s="21"/>
      <c r="U96" s="22"/>
      <c r="V96" s="23"/>
      <c r="W96" s="23"/>
      <c r="X96" s="24"/>
      <c r="Y96" s="25">
        <f t="shared" si="6"/>
        <v>0</v>
      </c>
      <c r="Z96" s="25">
        <f t="shared" si="7"/>
        <v>0</v>
      </c>
      <c r="AA96" s="26"/>
      <c r="AB96" s="26"/>
      <c r="AC96" s="26"/>
      <c r="AD96" s="26"/>
      <c r="AE96" s="27"/>
      <c r="AF96" s="26"/>
      <c r="AG96" s="26"/>
      <c r="AH96" s="26"/>
      <c r="AI96" s="26"/>
      <c r="AJ96" s="26"/>
      <c r="AK96" s="26"/>
    </row>
    <row r="97" spans="1:37" s="10" customFormat="1" ht="25" customHeight="1" x14ac:dyDescent="0.25">
      <c r="A97" s="11">
        <v>94</v>
      </c>
      <c r="B97" s="12" t="str">
        <f t="shared" si="5"/>
        <v>000-000</v>
      </c>
      <c r="C97" s="12"/>
      <c r="D97" s="12"/>
      <c r="E97" s="12"/>
      <c r="F97" s="12"/>
      <c r="G97" s="16"/>
      <c r="H97" s="16"/>
      <c r="I97" s="15"/>
      <c r="J97" s="16"/>
      <c r="K97" s="16"/>
      <c r="L97" s="17"/>
      <c r="M97" s="18"/>
      <c r="N97" s="18"/>
      <c r="O97" s="20"/>
      <c r="P97" s="21"/>
      <c r="Q97" s="21"/>
      <c r="R97" s="22"/>
      <c r="S97" s="21"/>
      <c r="T97" s="21"/>
      <c r="U97" s="22"/>
      <c r="V97" s="23"/>
      <c r="W97" s="23"/>
      <c r="X97" s="24"/>
      <c r="Y97" s="25">
        <f t="shared" si="6"/>
        <v>0</v>
      </c>
      <c r="Z97" s="25">
        <f t="shared" si="7"/>
        <v>0</v>
      </c>
      <c r="AA97" s="26"/>
      <c r="AB97" s="26"/>
      <c r="AC97" s="26"/>
      <c r="AD97" s="26"/>
      <c r="AE97" s="27"/>
      <c r="AF97" s="26"/>
      <c r="AG97" s="26"/>
      <c r="AH97" s="26"/>
      <c r="AI97" s="26"/>
      <c r="AJ97" s="26"/>
      <c r="AK97" s="26"/>
    </row>
    <row r="98" spans="1:37" s="10" customFormat="1" ht="25" customHeight="1" x14ac:dyDescent="0.25">
      <c r="A98" s="11">
        <v>95</v>
      </c>
      <c r="B98" s="12" t="str">
        <f t="shared" si="5"/>
        <v>000-000</v>
      </c>
      <c r="C98" s="12"/>
      <c r="D98" s="12"/>
      <c r="E98" s="12"/>
      <c r="F98" s="12"/>
      <c r="G98" s="16"/>
      <c r="H98" s="16"/>
      <c r="I98" s="15"/>
      <c r="J98" s="16"/>
      <c r="K98" s="16"/>
      <c r="L98" s="17"/>
      <c r="M98" s="18"/>
      <c r="N98" s="18"/>
      <c r="O98" s="20"/>
      <c r="P98" s="21"/>
      <c r="Q98" s="21"/>
      <c r="R98" s="22"/>
      <c r="S98" s="21"/>
      <c r="T98" s="21"/>
      <c r="U98" s="22"/>
      <c r="V98" s="23"/>
      <c r="W98" s="23"/>
      <c r="X98" s="24"/>
      <c r="Y98" s="25">
        <f t="shared" si="6"/>
        <v>0</v>
      </c>
      <c r="Z98" s="25">
        <f t="shared" si="7"/>
        <v>0</v>
      </c>
      <c r="AA98" s="26"/>
      <c r="AB98" s="26"/>
      <c r="AC98" s="26"/>
      <c r="AD98" s="26"/>
      <c r="AE98" s="27"/>
      <c r="AF98" s="26"/>
      <c r="AG98" s="26"/>
      <c r="AH98" s="26"/>
      <c r="AI98" s="26"/>
      <c r="AJ98" s="26"/>
      <c r="AK98" s="26"/>
    </row>
    <row r="99" spans="1:37" s="10" customFormat="1" ht="25" customHeight="1" x14ac:dyDescent="0.25">
      <c r="A99" s="11">
        <v>96</v>
      </c>
      <c r="B99" s="12" t="str">
        <f t="shared" si="5"/>
        <v>000-000</v>
      </c>
      <c r="C99" s="12"/>
      <c r="D99" s="12"/>
      <c r="E99" s="12"/>
      <c r="F99" s="12"/>
      <c r="G99" s="16"/>
      <c r="H99" s="16"/>
      <c r="I99" s="15"/>
      <c r="J99" s="16"/>
      <c r="K99" s="16"/>
      <c r="L99" s="17"/>
      <c r="M99" s="18"/>
      <c r="N99" s="18"/>
      <c r="O99" s="20"/>
      <c r="P99" s="21"/>
      <c r="Q99" s="21"/>
      <c r="R99" s="22"/>
      <c r="S99" s="21"/>
      <c r="T99" s="21"/>
      <c r="U99" s="22"/>
      <c r="V99" s="23"/>
      <c r="W99" s="23"/>
      <c r="X99" s="24"/>
      <c r="Y99" s="25">
        <f t="shared" si="6"/>
        <v>0</v>
      </c>
      <c r="Z99" s="25">
        <f t="shared" si="7"/>
        <v>0</v>
      </c>
      <c r="AA99" s="26"/>
      <c r="AB99" s="26"/>
      <c r="AC99" s="26"/>
      <c r="AD99" s="26"/>
      <c r="AE99" s="27"/>
      <c r="AF99" s="26"/>
      <c r="AG99" s="26"/>
      <c r="AH99" s="26"/>
      <c r="AI99" s="26"/>
      <c r="AJ99" s="26"/>
      <c r="AK99" s="26"/>
    </row>
    <row r="100" spans="1:37" s="10" customFormat="1" ht="25" customHeight="1" x14ac:dyDescent="0.25">
      <c r="A100" s="11">
        <v>97</v>
      </c>
      <c r="B100" s="12" t="str">
        <f t="shared" ref="B100:B131" si="8">TEXT(C100,"000")&amp;"-"&amp;TEXT(E100,"000")</f>
        <v>000-000</v>
      </c>
      <c r="C100" s="12"/>
      <c r="D100" s="12"/>
      <c r="E100" s="12"/>
      <c r="F100" s="12"/>
      <c r="G100" s="16"/>
      <c r="H100" s="16"/>
      <c r="I100" s="15"/>
      <c r="J100" s="16"/>
      <c r="K100" s="16"/>
      <c r="L100" s="17"/>
      <c r="M100" s="18"/>
      <c r="N100" s="18"/>
      <c r="O100" s="20"/>
      <c r="P100" s="21"/>
      <c r="Q100" s="21"/>
      <c r="R100" s="22"/>
      <c r="S100" s="21"/>
      <c r="T100" s="21"/>
      <c r="U100" s="22"/>
      <c r="V100" s="23"/>
      <c r="W100" s="23"/>
      <c r="X100" s="24"/>
      <c r="Y100" s="25">
        <f t="shared" ref="Y100:Y131" si="9">ROUND(I102-U100-X100,2)</f>
        <v>0</v>
      </c>
      <c r="Z100" s="25">
        <f t="shared" si="7"/>
        <v>0</v>
      </c>
      <c r="AA100" s="26"/>
      <c r="AB100" s="26"/>
      <c r="AC100" s="26"/>
      <c r="AD100" s="26"/>
      <c r="AE100" s="27"/>
      <c r="AF100" s="26"/>
      <c r="AG100" s="26"/>
      <c r="AH100" s="26"/>
      <c r="AI100" s="26"/>
      <c r="AJ100" s="26"/>
      <c r="AK100" s="26"/>
    </row>
    <row r="101" spans="1:37" s="10" customFormat="1" ht="25" customHeight="1" x14ac:dyDescent="0.25">
      <c r="A101" s="11">
        <v>98</v>
      </c>
      <c r="B101" s="12" t="str">
        <f t="shared" si="8"/>
        <v>000-000</v>
      </c>
      <c r="C101" s="12"/>
      <c r="D101" s="12"/>
      <c r="E101" s="12"/>
      <c r="F101" s="12"/>
      <c r="G101" s="16"/>
      <c r="H101" s="16"/>
      <c r="I101" s="15"/>
      <c r="J101" s="16"/>
      <c r="K101" s="16"/>
      <c r="L101" s="17"/>
      <c r="M101" s="18"/>
      <c r="N101" s="18"/>
      <c r="O101" s="20"/>
      <c r="P101" s="21"/>
      <c r="Q101" s="21"/>
      <c r="R101" s="22"/>
      <c r="S101" s="21"/>
      <c r="T101" s="21"/>
      <c r="U101" s="22"/>
      <c r="V101" s="23"/>
      <c r="W101" s="23"/>
      <c r="X101" s="24"/>
      <c r="Y101" s="25">
        <f t="shared" si="9"/>
        <v>0</v>
      </c>
      <c r="Z101" s="25">
        <f t="shared" si="7"/>
        <v>0</v>
      </c>
      <c r="AA101" s="26"/>
      <c r="AB101" s="26"/>
      <c r="AC101" s="26"/>
      <c r="AD101" s="26"/>
      <c r="AE101" s="27"/>
      <c r="AF101" s="26"/>
      <c r="AG101" s="26"/>
      <c r="AH101" s="26"/>
      <c r="AI101" s="26"/>
      <c r="AJ101" s="26"/>
      <c r="AK101" s="26"/>
    </row>
    <row r="102" spans="1:37" s="10" customFormat="1" ht="25" customHeight="1" x14ac:dyDescent="0.25">
      <c r="A102" s="11">
        <v>99</v>
      </c>
      <c r="B102" s="12" t="str">
        <f t="shared" si="8"/>
        <v>000-000</v>
      </c>
      <c r="C102" s="12"/>
      <c r="D102" s="12"/>
      <c r="E102" s="12"/>
      <c r="F102" s="12"/>
      <c r="G102" s="16"/>
      <c r="H102" s="16"/>
      <c r="I102" s="15"/>
      <c r="J102" s="16"/>
      <c r="K102" s="16"/>
      <c r="L102" s="17"/>
      <c r="M102" s="18"/>
      <c r="N102" s="18"/>
      <c r="O102" s="20"/>
      <c r="P102" s="21"/>
      <c r="Q102" s="21"/>
      <c r="R102" s="22"/>
      <c r="S102" s="21"/>
      <c r="T102" s="21"/>
      <c r="U102" s="22"/>
      <c r="V102" s="23"/>
      <c r="W102" s="23"/>
      <c r="X102" s="24"/>
      <c r="Y102" s="25">
        <f t="shared" si="9"/>
        <v>0</v>
      </c>
      <c r="Z102" s="25">
        <f t="shared" si="7"/>
        <v>0</v>
      </c>
      <c r="AA102" s="26"/>
      <c r="AB102" s="26"/>
      <c r="AC102" s="26"/>
      <c r="AD102" s="26"/>
      <c r="AE102" s="27"/>
      <c r="AF102" s="26"/>
      <c r="AG102" s="26"/>
      <c r="AH102" s="26"/>
      <c r="AI102" s="26"/>
      <c r="AJ102" s="26"/>
      <c r="AK102" s="26"/>
    </row>
    <row r="103" spans="1:37" s="10" customFormat="1" ht="25" customHeight="1" x14ac:dyDescent="0.25">
      <c r="A103" s="11">
        <v>100</v>
      </c>
      <c r="B103" s="12" t="str">
        <f t="shared" si="8"/>
        <v>000-000</v>
      </c>
      <c r="C103" s="12"/>
      <c r="D103" s="12"/>
      <c r="E103" s="12"/>
      <c r="F103" s="12"/>
      <c r="G103" s="16"/>
      <c r="H103" s="16"/>
      <c r="I103" s="15"/>
      <c r="J103" s="16"/>
      <c r="K103" s="16"/>
      <c r="L103" s="17"/>
      <c r="M103" s="18"/>
      <c r="N103" s="18"/>
      <c r="O103" s="20"/>
      <c r="P103" s="21"/>
      <c r="Q103" s="21"/>
      <c r="R103" s="22"/>
      <c r="S103" s="21"/>
      <c r="T103" s="21"/>
      <c r="U103" s="22"/>
      <c r="V103" s="23"/>
      <c r="W103" s="23"/>
      <c r="X103" s="24"/>
      <c r="Y103" s="25">
        <f t="shared" si="9"/>
        <v>0</v>
      </c>
      <c r="Z103" s="25">
        <f t="shared" si="7"/>
        <v>0</v>
      </c>
      <c r="AA103" s="26"/>
      <c r="AB103" s="26"/>
      <c r="AC103" s="26"/>
      <c r="AD103" s="26"/>
      <c r="AE103" s="27"/>
      <c r="AF103" s="26"/>
      <c r="AG103" s="26"/>
      <c r="AH103" s="26"/>
      <c r="AI103" s="26"/>
      <c r="AJ103" s="26"/>
      <c r="AK103" s="26"/>
    </row>
    <row r="104" spans="1:37" s="10" customFormat="1" ht="25" customHeight="1" x14ac:dyDescent="0.25">
      <c r="A104" s="11">
        <v>101</v>
      </c>
      <c r="B104" s="12" t="str">
        <f t="shared" si="8"/>
        <v>000-000</v>
      </c>
      <c r="C104" s="12"/>
      <c r="D104" s="12"/>
      <c r="E104" s="12"/>
      <c r="F104" s="12"/>
      <c r="G104" s="16"/>
      <c r="H104" s="16"/>
      <c r="I104" s="15"/>
      <c r="J104" s="16"/>
      <c r="K104" s="16"/>
      <c r="L104" s="17"/>
      <c r="M104" s="18"/>
      <c r="N104" s="18"/>
      <c r="O104" s="20"/>
      <c r="P104" s="21"/>
      <c r="Q104" s="21"/>
      <c r="R104" s="22"/>
      <c r="S104" s="21"/>
      <c r="T104" s="21"/>
      <c r="U104" s="22"/>
      <c r="V104" s="23"/>
      <c r="W104" s="23"/>
      <c r="X104" s="24"/>
      <c r="Y104" s="25">
        <f t="shared" si="9"/>
        <v>0</v>
      </c>
      <c r="Z104" s="25">
        <f t="shared" si="7"/>
        <v>0</v>
      </c>
      <c r="AA104" s="26"/>
      <c r="AB104" s="26"/>
      <c r="AC104" s="26"/>
      <c r="AD104" s="26"/>
      <c r="AE104" s="27"/>
      <c r="AF104" s="26"/>
      <c r="AG104" s="26"/>
      <c r="AH104" s="26"/>
      <c r="AI104" s="26"/>
      <c r="AJ104" s="26"/>
      <c r="AK104" s="26"/>
    </row>
    <row r="105" spans="1:37" s="10" customFormat="1" ht="25" customHeight="1" x14ac:dyDescent="0.25">
      <c r="A105" s="11">
        <v>102</v>
      </c>
      <c r="B105" s="12" t="str">
        <f t="shared" si="8"/>
        <v>000-000</v>
      </c>
      <c r="C105" s="12"/>
      <c r="D105" s="12"/>
      <c r="E105" s="12"/>
      <c r="F105" s="12"/>
      <c r="G105" s="16"/>
      <c r="H105" s="16"/>
      <c r="I105" s="15"/>
      <c r="J105" s="16"/>
      <c r="K105" s="16"/>
      <c r="L105" s="17"/>
      <c r="M105" s="18"/>
      <c r="N105" s="19"/>
      <c r="O105" s="20"/>
      <c r="P105" s="21"/>
      <c r="Q105" s="21"/>
      <c r="R105" s="22"/>
      <c r="S105" s="21"/>
      <c r="T105" s="21"/>
      <c r="U105" s="22"/>
      <c r="V105" s="23"/>
      <c r="W105" s="23"/>
      <c r="X105" s="24"/>
      <c r="Y105" s="25">
        <f t="shared" si="9"/>
        <v>0</v>
      </c>
      <c r="Z105" s="25">
        <f t="shared" si="7"/>
        <v>0</v>
      </c>
      <c r="AA105" s="26"/>
      <c r="AB105" s="26"/>
      <c r="AC105" s="26"/>
      <c r="AD105" s="26"/>
      <c r="AE105" s="27"/>
      <c r="AF105" s="26"/>
      <c r="AG105" s="26"/>
      <c r="AH105" s="26"/>
      <c r="AI105" s="26"/>
      <c r="AJ105" s="26"/>
      <c r="AK105" s="26"/>
    </row>
    <row r="106" spans="1:37" s="10" customFormat="1" ht="25" customHeight="1" x14ac:dyDescent="0.25">
      <c r="A106" s="11">
        <v>103</v>
      </c>
      <c r="B106" s="12" t="str">
        <f t="shared" si="8"/>
        <v>000-000</v>
      </c>
      <c r="C106" s="12"/>
      <c r="D106" s="12"/>
      <c r="E106" s="12"/>
      <c r="F106" s="12"/>
      <c r="G106" s="16"/>
      <c r="H106" s="16"/>
      <c r="I106" s="15"/>
      <c r="J106" s="16"/>
      <c r="K106" s="16"/>
      <c r="L106" s="17"/>
      <c r="M106" s="18"/>
      <c r="N106" s="19"/>
      <c r="O106" s="20"/>
      <c r="P106" s="21"/>
      <c r="Q106" s="21"/>
      <c r="R106" s="22"/>
      <c r="S106" s="21"/>
      <c r="T106" s="21"/>
      <c r="U106" s="22"/>
      <c r="V106" s="23"/>
      <c r="W106" s="23"/>
      <c r="X106" s="24"/>
      <c r="Y106" s="25">
        <f t="shared" si="9"/>
        <v>0</v>
      </c>
      <c r="Z106" s="25">
        <f t="shared" si="7"/>
        <v>0</v>
      </c>
      <c r="AA106" s="26"/>
      <c r="AB106" s="26"/>
      <c r="AC106" s="26"/>
      <c r="AD106" s="26"/>
      <c r="AE106" s="27"/>
      <c r="AF106" s="26"/>
      <c r="AG106" s="26"/>
      <c r="AH106" s="26"/>
      <c r="AI106" s="26"/>
      <c r="AJ106" s="26"/>
      <c r="AK106" s="26"/>
    </row>
    <row r="107" spans="1:37" s="10" customFormat="1" ht="25" customHeight="1" x14ac:dyDescent="0.25">
      <c r="A107" s="11">
        <v>104</v>
      </c>
      <c r="B107" s="12" t="str">
        <f t="shared" si="8"/>
        <v>000-000</v>
      </c>
      <c r="C107" s="12"/>
      <c r="D107" s="12"/>
      <c r="E107" s="12"/>
      <c r="F107" s="12"/>
      <c r="G107" s="16"/>
      <c r="H107" s="16"/>
      <c r="I107" s="15"/>
      <c r="J107" s="16"/>
      <c r="K107" s="16"/>
      <c r="L107" s="17"/>
      <c r="M107" s="18"/>
      <c r="N107" s="18"/>
      <c r="O107" s="20"/>
      <c r="P107" s="21"/>
      <c r="Q107" s="21"/>
      <c r="R107" s="22"/>
      <c r="S107" s="21"/>
      <c r="T107" s="21"/>
      <c r="U107" s="22"/>
      <c r="V107" s="23"/>
      <c r="W107" s="23"/>
      <c r="X107" s="24"/>
      <c r="Y107" s="25">
        <f t="shared" si="9"/>
        <v>0</v>
      </c>
      <c r="Z107" s="25">
        <f t="shared" si="7"/>
        <v>0</v>
      </c>
      <c r="AA107" s="26"/>
      <c r="AB107" s="26"/>
      <c r="AC107" s="26"/>
      <c r="AD107" s="26"/>
      <c r="AE107" s="27"/>
      <c r="AF107" s="26"/>
      <c r="AG107" s="26"/>
      <c r="AH107" s="26"/>
      <c r="AI107" s="26"/>
      <c r="AJ107" s="26"/>
      <c r="AK107" s="26"/>
    </row>
    <row r="108" spans="1:37" s="10" customFormat="1" ht="25" customHeight="1" x14ac:dyDescent="0.25">
      <c r="A108" s="11">
        <v>105</v>
      </c>
      <c r="B108" s="12" t="str">
        <f t="shared" si="8"/>
        <v>000-000</v>
      </c>
      <c r="C108" s="12"/>
      <c r="D108" s="12"/>
      <c r="E108" s="12"/>
      <c r="F108" s="12"/>
      <c r="G108" s="16"/>
      <c r="H108" s="16"/>
      <c r="I108" s="15"/>
      <c r="J108" s="16"/>
      <c r="K108" s="16"/>
      <c r="L108" s="17"/>
      <c r="M108" s="18"/>
      <c r="N108" s="18"/>
      <c r="O108" s="20"/>
      <c r="P108" s="21"/>
      <c r="Q108" s="21"/>
      <c r="R108" s="22"/>
      <c r="S108" s="21"/>
      <c r="T108" s="21"/>
      <c r="U108" s="22"/>
      <c r="V108" s="23"/>
      <c r="W108" s="23"/>
      <c r="X108" s="24"/>
      <c r="Y108" s="25">
        <f t="shared" si="9"/>
        <v>0</v>
      </c>
      <c r="Z108" s="25">
        <f t="shared" si="7"/>
        <v>0</v>
      </c>
      <c r="AA108" s="26"/>
      <c r="AB108" s="26"/>
      <c r="AC108" s="26"/>
      <c r="AD108" s="26"/>
      <c r="AE108" s="27"/>
      <c r="AF108" s="26"/>
      <c r="AG108" s="26"/>
      <c r="AH108" s="26"/>
      <c r="AI108" s="26"/>
      <c r="AJ108" s="26"/>
      <c r="AK108" s="26"/>
    </row>
    <row r="109" spans="1:37" s="10" customFormat="1" ht="25" customHeight="1" x14ac:dyDescent="0.25">
      <c r="A109" s="11">
        <v>106</v>
      </c>
      <c r="B109" s="12" t="str">
        <f t="shared" si="8"/>
        <v>000-000</v>
      </c>
      <c r="C109" s="12"/>
      <c r="D109" s="12"/>
      <c r="E109" s="12"/>
      <c r="F109" s="12"/>
      <c r="G109" s="16"/>
      <c r="H109" s="16"/>
      <c r="I109" s="15"/>
      <c r="J109" s="16"/>
      <c r="K109" s="16"/>
      <c r="L109" s="17"/>
      <c r="M109" s="18"/>
      <c r="N109" s="18"/>
      <c r="O109" s="20"/>
      <c r="P109" s="21"/>
      <c r="Q109" s="21"/>
      <c r="R109" s="22"/>
      <c r="S109" s="21"/>
      <c r="T109" s="21"/>
      <c r="U109" s="22"/>
      <c r="V109" s="23"/>
      <c r="W109" s="23"/>
      <c r="X109" s="24"/>
      <c r="Y109" s="25">
        <f t="shared" si="9"/>
        <v>0</v>
      </c>
      <c r="Z109" s="25">
        <f t="shared" si="7"/>
        <v>0</v>
      </c>
      <c r="AA109" s="26"/>
      <c r="AB109" s="26"/>
      <c r="AC109" s="26"/>
      <c r="AD109" s="26"/>
      <c r="AE109" s="27"/>
      <c r="AF109" s="26"/>
      <c r="AG109" s="26"/>
      <c r="AH109" s="26"/>
      <c r="AI109" s="26"/>
      <c r="AJ109" s="26"/>
      <c r="AK109" s="26"/>
    </row>
    <row r="110" spans="1:37" s="10" customFormat="1" ht="25" customHeight="1" x14ac:dyDescent="0.25">
      <c r="A110" s="11">
        <v>107</v>
      </c>
      <c r="B110" s="12" t="str">
        <f t="shared" si="8"/>
        <v>000-000</v>
      </c>
      <c r="C110" s="12"/>
      <c r="D110" s="12"/>
      <c r="E110" s="12"/>
      <c r="F110" s="12"/>
      <c r="G110" s="16"/>
      <c r="H110" s="16"/>
      <c r="I110" s="15"/>
      <c r="J110" s="16"/>
      <c r="K110" s="16"/>
      <c r="L110" s="17"/>
      <c r="M110" s="18"/>
      <c r="N110" s="18"/>
      <c r="O110" s="20"/>
      <c r="P110" s="21"/>
      <c r="Q110" s="21"/>
      <c r="R110" s="22"/>
      <c r="S110" s="21"/>
      <c r="T110" s="21"/>
      <c r="U110" s="22"/>
      <c r="V110" s="23"/>
      <c r="W110" s="23"/>
      <c r="X110" s="24"/>
      <c r="Y110" s="25">
        <f t="shared" si="9"/>
        <v>0</v>
      </c>
      <c r="Z110" s="25">
        <f t="shared" si="7"/>
        <v>0</v>
      </c>
      <c r="AA110" s="26"/>
      <c r="AB110" s="26"/>
      <c r="AC110" s="26"/>
      <c r="AD110" s="26"/>
      <c r="AE110" s="27"/>
      <c r="AF110" s="26"/>
      <c r="AG110" s="26"/>
      <c r="AH110" s="26"/>
      <c r="AI110" s="26"/>
      <c r="AJ110" s="26"/>
      <c r="AK110" s="26"/>
    </row>
    <row r="111" spans="1:37" s="10" customFormat="1" ht="25" customHeight="1" x14ac:dyDescent="0.25">
      <c r="A111" s="11">
        <v>108</v>
      </c>
      <c r="B111" s="12" t="str">
        <f t="shared" si="8"/>
        <v>000-000</v>
      </c>
      <c r="C111" s="12"/>
      <c r="D111" s="12"/>
      <c r="E111" s="12"/>
      <c r="F111" s="12"/>
      <c r="G111" s="16"/>
      <c r="H111" s="16"/>
      <c r="I111" s="15"/>
      <c r="J111" s="16"/>
      <c r="K111" s="16"/>
      <c r="L111" s="17"/>
      <c r="M111" s="18"/>
      <c r="N111" s="18"/>
      <c r="O111" s="20"/>
      <c r="P111" s="21"/>
      <c r="Q111" s="21"/>
      <c r="R111" s="22"/>
      <c r="S111" s="21"/>
      <c r="T111" s="21"/>
      <c r="U111" s="22"/>
      <c r="V111" s="23"/>
      <c r="W111" s="23"/>
      <c r="X111" s="24"/>
      <c r="Y111" s="25">
        <f t="shared" si="9"/>
        <v>0</v>
      </c>
      <c r="Z111" s="25">
        <f t="shared" si="7"/>
        <v>0</v>
      </c>
      <c r="AA111" s="26"/>
      <c r="AB111" s="26"/>
      <c r="AC111" s="26"/>
      <c r="AD111" s="26"/>
      <c r="AE111" s="27"/>
      <c r="AF111" s="26"/>
      <c r="AG111" s="26"/>
      <c r="AH111" s="26"/>
      <c r="AI111" s="26"/>
      <c r="AJ111" s="26"/>
      <c r="AK111" s="26"/>
    </row>
    <row r="112" spans="1:37" s="10" customFormat="1" ht="25" customHeight="1" x14ac:dyDescent="0.25">
      <c r="A112" s="11">
        <v>109</v>
      </c>
      <c r="B112" s="12" t="str">
        <f t="shared" si="8"/>
        <v>000-000</v>
      </c>
      <c r="C112" s="12"/>
      <c r="D112" s="12"/>
      <c r="E112" s="12"/>
      <c r="F112" s="12"/>
      <c r="G112" s="16"/>
      <c r="H112" s="16"/>
      <c r="I112" s="15"/>
      <c r="J112" s="16"/>
      <c r="K112" s="16"/>
      <c r="L112" s="17"/>
      <c r="M112" s="18"/>
      <c r="N112" s="18"/>
      <c r="O112" s="20"/>
      <c r="P112" s="21"/>
      <c r="Q112" s="21"/>
      <c r="R112" s="22"/>
      <c r="S112" s="21"/>
      <c r="T112" s="21"/>
      <c r="U112" s="22"/>
      <c r="V112" s="23"/>
      <c r="W112" s="23"/>
      <c r="X112" s="24"/>
      <c r="Y112" s="25">
        <f t="shared" si="9"/>
        <v>0</v>
      </c>
      <c r="Z112" s="25">
        <f t="shared" si="7"/>
        <v>0</v>
      </c>
      <c r="AA112" s="26"/>
      <c r="AB112" s="26"/>
      <c r="AC112" s="26"/>
      <c r="AD112" s="26"/>
      <c r="AE112" s="27"/>
      <c r="AF112" s="26"/>
      <c r="AG112" s="26"/>
      <c r="AH112" s="26"/>
      <c r="AI112" s="26"/>
      <c r="AJ112" s="26"/>
      <c r="AK112" s="26"/>
    </row>
    <row r="113" spans="1:37" s="10" customFormat="1" ht="25" customHeight="1" x14ac:dyDescent="0.25">
      <c r="A113" s="11">
        <v>110</v>
      </c>
      <c r="B113" s="12" t="str">
        <f t="shared" si="8"/>
        <v>000-000</v>
      </c>
      <c r="C113" s="12"/>
      <c r="D113" s="12"/>
      <c r="E113" s="12"/>
      <c r="F113" s="12"/>
      <c r="G113" s="16"/>
      <c r="H113" s="16"/>
      <c r="I113" s="15"/>
      <c r="J113" s="16"/>
      <c r="K113" s="16"/>
      <c r="L113" s="17"/>
      <c r="M113" s="18"/>
      <c r="N113" s="18"/>
      <c r="O113" s="20"/>
      <c r="P113" s="21"/>
      <c r="Q113" s="21"/>
      <c r="R113" s="22"/>
      <c r="S113" s="21"/>
      <c r="T113" s="21"/>
      <c r="U113" s="22"/>
      <c r="V113" s="23"/>
      <c r="W113" s="23"/>
      <c r="X113" s="24"/>
      <c r="Y113" s="25">
        <f t="shared" si="9"/>
        <v>0</v>
      </c>
      <c r="Z113" s="25">
        <f t="shared" si="7"/>
        <v>0</v>
      </c>
      <c r="AA113" s="26"/>
      <c r="AB113" s="26"/>
      <c r="AC113" s="26"/>
      <c r="AD113" s="26"/>
      <c r="AE113" s="27"/>
      <c r="AF113" s="26"/>
      <c r="AG113" s="26"/>
      <c r="AH113" s="26"/>
      <c r="AI113" s="26"/>
      <c r="AJ113" s="26"/>
      <c r="AK113" s="26"/>
    </row>
    <row r="114" spans="1:37" s="10" customFormat="1" ht="25" customHeight="1" x14ac:dyDescent="0.25">
      <c r="A114" s="11">
        <v>111</v>
      </c>
      <c r="B114" s="12" t="str">
        <f t="shared" si="8"/>
        <v>000-000</v>
      </c>
      <c r="C114" s="12"/>
      <c r="D114" s="12"/>
      <c r="E114" s="12"/>
      <c r="F114" s="12"/>
      <c r="G114" s="16"/>
      <c r="H114" s="16"/>
      <c r="I114" s="15"/>
      <c r="J114" s="16"/>
      <c r="K114" s="16"/>
      <c r="L114" s="17"/>
      <c r="M114" s="18"/>
      <c r="N114" s="18"/>
      <c r="O114" s="20"/>
      <c r="P114" s="21"/>
      <c r="Q114" s="21"/>
      <c r="R114" s="22"/>
      <c r="S114" s="21"/>
      <c r="T114" s="21"/>
      <c r="U114" s="22"/>
      <c r="V114" s="23"/>
      <c r="W114" s="23"/>
      <c r="X114" s="24"/>
      <c r="Y114" s="25">
        <f t="shared" si="9"/>
        <v>0</v>
      </c>
      <c r="Z114" s="25">
        <f t="shared" si="7"/>
        <v>0</v>
      </c>
      <c r="AA114" s="26"/>
      <c r="AB114" s="26"/>
      <c r="AC114" s="26"/>
      <c r="AD114" s="26"/>
      <c r="AE114" s="27"/>
      <c r="AF114" s="26"/>
      <c r="AG114" s="26"/>
      <c r="AH114" s="26"/>
      <c r="AI114" s="26"/>
      <c r="AJ114" s="26"/>
      <c r="AK114" s="26"/>
    </row>
    <row r="115" spans="1:37" s="10" customFormat="1" ht="25" customHeight="1" x14ac:dyDescent="0.25">
      <c r="A115" s="11">
        <v>112</v>
      </c>
      <c r="B115" s="12" t="str">
        <f t="shared" si="8"/>
        <v>000-000</v>
      </c>
      <c r="C115" s="12"/>
      <c r="D115" s="12"/>
      <c r="E115" s="12"/>
      <c r="F115" s="12"/>
      <c r="G115" s="16"/>
      <c r="H115" s="16"/>
      <c r="I115" s="15"/>
      <c r="J115" s="16"/>
      <c r="K115" s="16"/>
      <c r="L115" s="17"/>
      <c r="M115" s="18"/>
      <c r="N115" s="18"/>
      <c r="O115" s="20"/>
      <c r="P115" s="21"/>
      <c r="Q115" s="21"/>
      <c r="R115" s="22"/>
      <c r="S115" s="21"/>
      <c r="T115" s="21"/>
      <c r="U115" s="22"/>
      <c r="V115" s="23"/>
      <c r="W115" s="23"/>
      <c r="X115" s="24"/>
      <c r="Y115" s="25">
        <f t="shared" si="9"/>
        <v>0</v>
      </c>
      <c r="Z115" s="25">
        <f t="shared" si="7"/>
        <v>0</v>
      </c>
      <c r="AA115" s="26"/>
      <c r="AB115" s="26"/>
      <c r="AC115" s="26"/>
      <c r="AD115" s="26"/>
      <c r="AE115" s="27"/>
      <c r="AF115" s="26"/>
      <c r="AG115" s="26"/>
      <c r="AH115" s="26"/>
      <c r="AI115" s="26"/>
      <c r="AJ115" s="26"/>
      <c r="AK115" s="26"/>
    </row>
    <row r="116" spans="1:37" s="10" customFormat="1" ht="25" customHeight="1" x14ac:dyDescent="0.25">
      <c r="A116" s="11">
        <v>113</v>
      </c>
      <c r="B116" s="12" t="str">
        <f t="shared" si="8"/>
        <v>000-000</v>
      </c>
      <c r="C116" s="12"/>
      <c r="D116" s="12"/>
      <c r="E116" s="12"/>
      <c r="F116" s="12"/>
      <c r="G116" s="16"/>
      <c r="H116" s="16"/>
      <c r="I116" s="15"/>
      <c r="J116" s="16"/>
      <c r="K116" s="16"/>
      <c r="L116" s="17"/>
      <c r="M116" s="18"/>
      <c r="N116" s="19"/>
      <c r="O116" s="20"/>
      <c r="P116" s="21"/>
      <c r="Q116" s="21"/>
      <c r="R116" s="22"/>
      <c r="S116" s="21"/>
      <c r="T116" s="21"/>
      <c r="U116" s="22"/>
      <c r="V116" s="23"/>
      <c r="W116" s="23"/>
      <c r="X116" s="24"/>
      <c r="Y116" s="25">
        <f t="shared" si="9"/>
        <v>0</v>
      </c>
      <c r="Z116" s="25">
        <f t="shared" si="7"/>
        <v>0</v>
      </c>
      <c r="AA116" s="26"/>
      <c r="AB116" s="26"/>
      <c r="AC116" s="26"/>
      <c r="AD116" s="26"/>
      <c r="AE116" s="27"/>
      <c r="AF116" s="26"/>
      <c r="AG116" s="26"/>
      <c r="AH116" s="26"/>
      <c r="AI116" s="26"/>
      <c r="AJ116" s="26"/>
      <c r="AK116" s="26"/>
    </row>
    <row r="117" spans="1:37" s="10" customFormat="1" ht="25" customHeight="1" x14ac:dyDescent="0.25">
      <c r="A117" s="11">
        <v>114</v>
      </c>
      <c r="B117" s="12" t="str">
        <f t="shared" si="8"/>
        <v>000-000</v>
      </c>
      <c r="C117" s="12"/>
      <c r="D117" s="12"/>
      <c r="E117" s="12"/>
      <c r="F117" s="12"/>
      <c r="G117" s="16"/>
      <c r="H117" s="16"/>
      <c r="I117" s="15"/>
      <c r="J117" s="16"/>
      <c r="K117" s="16"/>
      <c r="L117" s="17"/>
      <c r="M117" s="18"/>
      <c r="N117" s="19"/>
      <c r="O117" s="20"/>
      <c r="P117" s="21"/>
      <c r="Q117" s="21"/>
      <c r="R117" s="22"/>
      <c r="S117" s="21"/>
      <c r="T117" s="21"/>
      <c r="U117" s="22"/>
      <c r="V117" s="23"/>
      <c r="W117" s="23"/>
      <c r="X117" s="24"/>
      <c r="Y117" s="25">
        <f t="shared" si="9"/>
        <v>0</v>
      </c>
      <c r="Z117" s="25">
        <f t="shared" si="7"/>
        <v>0</v>
      </c>
      <c r="AA117" s="26"/>
      <c r="AB117" s="26"/>
      <c r="AC117" s="26"/>
      <c r="AD117" s="26"/>
      <c r="AE117" s="27"/>
      <c r="AF117" s="26"/>
      <c r="AG117" s="26"/>
      <c r="AH117" s="26"/>
      <c r="AI117" s="26"/>
      <c r="AJ117" s="26"/>
      <c r="AK117" s="26"/>
    </row>
    <row r="118" spans="1:37" s="10" customFormat="1" ht="25" customHeight="1" x14ac:dyDescent="0.25">
      <c r="A118" s="11">
        <v>115</v>
      </c>
      <c r="B118" s="12" t="str">
        <f t="shared" si="8"/>
        <v>000-000</v>
      </c>
      <c r="C118" s="12"/>
      <c r="D118" s="12"/>
      <c r="E118" s="12"/>
      <c r="F118" s="12"/>
      <c r="G118" s="16"/>
      <c r="H118" s="16"/>
      <c r="I118" s="15"/>
      <c r="J118" s="16"/>
      <c r="K118" s="16"/>
      <c r="L118" s="17"/>
      <c r="M118" s="18"/>
      <c r="N118" s="18"/>
      <c r="O118" s="20"/>
      <c r="P118" s="21"/>
      <c r="Q118" s="21"/>
      <c r="R118" s="22"/>
      <c r="S118" s="21"/>
      <c r="T118" s="21"/>
      <c r="U118" s="22"/>
      <c r="V118" s="23"/>
      <c r="W118" s="23"/>
      <c r="X118" s="24"/>
      <c r="Y118" s="25">
        <f t="shared" si="9"/>
        <v>0</v>
      </c>
      <c r="Z118" s="25">
        <f t="shared" si="7"/>
        <v>0</v>
      </c>
      <c r="AA118" s="26"/>
      <c r="AB118" s="26"/>
      <c r="AC118" s="26"/>
      <c r="AD118" s="26"/>
      <c r="AE118" s="27"/>
      <c r="AF118" s="26"/>
      <c r="AG118" s="26"/>
      <c r="AH118" s="26"/>
      <c r="AI118" s="26"/>
      <c r="AJ118" s="26"/>
      <c r="AK118" s="26"/>
    </row>
    <row r="119" spans="1:37" s="10" customFormat="1" ht="25" customHeight="1" x14ac:dyDescent="0.25">
      <c r="A119" s="11">
        <v>116</v>
      </c>
      <c r="B119" s="12" t="str">
        <f t="shared" si="8"/>
        <v>000-000</v>
      </c>
      <c r="C119" s="12"/>
      <c r="D119" s="12"/>
      <c r="E119" s="12"/>
      <c r="F119" s="12"/>
      <c r="G119" s="16"/>
      <c r="H119" s="16"/>
      <c r="I119" s="15"/>
      <c r="J119" s="16"/>
      <c r="K119" s="16"/>
      <c r="L119" s="17"/>
      <c r="M119" s="18"/>
      <c r="N119" s="18"/>
      <c r="O119" s="20"/>
      <c r="P119" s="21"/>
      <c r="Q119" s="21"/>
      <c r="R119" s="22"/>
      <c r="S119" s="21"/>
      <c r="T119" s="21"/>
      <c r="U119" s="22"/>
      <c r="V119" s="23"/>
      <c r="W119" s="23"/>
      <c r="X119" s="24"/>
      <c r="Y119" s="25">
        <f t="shared" si="9"/>
        <v>0</v>
      </c>
      <c r="Z119" s="25">
        <f t="shared" si="7"/>
        <v>0</v>
      </c>
      <c r="AA119" s="26"/>
      <c r="AB119" s="26"/>
      <c r="AC119" s="26"/>
      <c r="AD119" s="26"/>
      <c r="AE119" s="27"/>
      <c r="AF119" s="26"/>
      <c r="AG119" s="26"/>
      <c r="AH119" s="26"/>
      <c r="AI119" s="26"/>
      <c r="AJ119" s="26"/>
      <c r="AK119" s="26"/>
    </row>
    <row r="120" spans="1:37" s="10" customFormat="1" ht="25" customHeight="1" x14ac:dyDescent="0.25">
      <c r="A120" s="11">
        <v>117</v>
      </c>
      <c r="B120" s="12" t="str">
        <f t="shared" si="8"/>
        <v>000-000</v>
      </c>
      <c r="C120" s="12"/>
      <c r="D120" s="12"/>
      <c r="E120" s="12"/>
      <c r="F120" s="12"/>
      <c r="G120" s="16"/>
      <c r="H120" s="16"/>
      <c r="I120" s="15"/>
      <c r="J120" s="16"/>
      <c r="K120" s="16"/>
      <c r="L120" s="17"/>
      <c r="M120" s="18"/>
      <c r="N120" s="18"/>
      <c r="O120" s="20"/>
      <c r="P120" s="21"/>
      <c r="Q120" s="21"/>
      <c r="R120" s="22"/>
      <c r="S120" s="21"/>
      <c r="T120" s="21"/>
      <c r="U120" s="22"/>
      <c r="V120" s="23"/>
      <c r="W120" s="23"/>
      <c r="X120" s="24"/>
      <c r="Y120" s="25">
        <f t="shared" si="9"/>
        <v>0</v>
      </c>
      <c r="Z120" s="25">
        <f t="shared" si="7"/>
        <v>0</v>
      </c>
      <c r="AA120" s="26"/>
      <c r="AB120" s="26"/>
      <c r="AC120" s="26"/>
      <c r="AD120" s="26"/>
      <c r="AE120" s="27"/>
      <c r="AF120" s="26"/>
      <c r="AG120" s="26"/>
      <c r="AH120" s="26"/>
      <c r="AI120" s="26"/>
      <c r="AJ120" s="26"/>
      <c r="AK120" s="26"/>
    </row>
    <row r="121" spans="1:37" s="10" customFormat="1" ht="25" customHeight="1" x14ac:dyDescent="0.25">
      <c r="A121" s="11">
        <v>118</v>
      </c>
      <c r="B121" s="12" t="str">
        <f t="shared" si="8"/>
        <v>000-000</v>
      </c>
      <c r="C121" s="12"/>
      <c r="D121" s="12"/>
      <c r="E121" s="12"/>
      <c r="F121" s="12"/>
      <c r="G121" s="16"/>
      <c r="H121" s="16"/>
      <c r="I121" s="15"/>
      <c r="J121" s="16"/>
      <c r="K121" s="16"/>
      <c r="L121" s="17"/>
      <c r="M121" s="18"/>
      <c r="N121" s="18"/>
      <c r="O121" s="20"/>
      <c r="P121" s="21"/>
      <c r="Q121" s="21"/>
      <c r="R121" s="22"/>
      <c r="S121" s="21"/>
      <c r="T121" s="21"/>
      <c r="U121" s="22"/>
      <c r="V121" s="23"/>
      <c r="W121" s="23"/>
      <c r="X121" s="24"/>
      <c r="Y121" s="25">
        <f t="shared" si="9"/>
        <v>0</v>
      </c>
      <c r="Z121" s="25">
        <f t="shared" si="7"/>
        <v>0</v>
      </c>
      <c r="AA121" s="26"/>
      <c r="AB121" s="26"/>
      <c r="AC121" s="26"/>
      <c r="AD121" s="26"/>
      <c r="AE121" s="27"/>
      <c r="AF121" s="26"/>
      <c r="AG121" s="26"/>
      <c r="AH121" s="26"/>
      <c r="AI121" s="26"/>
      <c r="AJ121" s="26"/>
      <c r="AK121" s="26"/>
    </row>
    <row r="122" spans="1:37" s="10" customFormat="1" ht="25" customHeight="1" x14ac:dyDescent="0.25">
      <c r="A122" s="11">
        <v>119</v>
      </c>
      <c r="B122" s="12" t="str">
        <f t="shared" si="8"/>
        <v>000-000</v>
      </c>
      <c r="C122" s="12"/>
      <c r="D122" s="12"/>
      <c r="E122" s="12"/>
      <c r="F122" s="12"/>
      <c r="G122" s="16"/>
      <c r="H122" s="16"/>
      <c r="I122" s="15"/>
      <c r="J122" s="16"/>
      <c r="K122" s="16"/>
      <c r="L122" s="17"/>
      <c r="M122" s="18"/>
      <c r="N122" s="18"/>
      <c r="O122" s="20"/>
      <c r="P122" s="21"/>
      <c r="Q122" s="21"/>
      <c r="R122" s="22"/>
      <c r="S122" s="21"/>
      <c r="T122" s="21"/>
      <c r="U122" s="22"/>
      <c r="V122" s="23"/>
      <c r="W122" s="23"/>
      <c r="X122" s="24"/>
      <c r="Y122" s="25">
        <f t="shared" si="9"/>
        <v>0</v>
      </c>
      <c r="Z122" s="25">
        <f t="shared" si="7"/>
        <v>0</v>
      </c>
      <c r="AA122" s="26"/>
      <c r="AB122" s="26"/>
      <c r="AC122" s="26"/>
      <c r="AD122" s="26"/>
      <c r="AE122" s="27"/>
      <c r="AF122" s="26"/>
      <c r="AG122" s="26"/>
      <c r="AH122" s="26"/>
      <c r="AI122" s="26"/>
      <c r="AJ122" s="26"/>
      <c r="AK122" s="26"/>
    </row>
    <row r="123" spans="1:37" s="10" customFormat="1" ht="25" customHeight="1" x14ac:dyDescent="0.25">
      <c r="A123" s="11">
        <v>120</v>
      </c>
      <c r="B123" s="12" t="str">
        <f t="shared" si="8"/>
        <v>000-000</v>
      </c>
      <c r="C123" s="12"/>
      <c r="D123" s="12"/>
      <c r="E123" s="12"/>
      <c r="F123" s="12"/>
      <c r="G123" s="16"/>
      <c r="H123" s="16"/>
      <c r="I123" s="15"/>
      <c r="J123" s="16"/>
      <c r="K123" s="16"/>
      <c r="L123" s="17"/>
      <c r="M123" s="18"/>
      <c r="N123" s="18"/>
      <c r="O123" s="20"/>
      <c r="P123" s="21"/>
      <c r="Q123" s="21"/>
      <c r="R123" s="22"/>
      <c r="S123" s="21"/>
      <c r="T123" s="21"/>
      <c r="U123" s="22"/>
      <c r="V123" s="23"/>
      <c r="W123" s="23"/>
      <c r="X123" s="24"/>
      <c r="Y123" s="25">
        <f t="shared" si="9"/>
        <v>0</v>
      </c>
      <c r="Z123" s="25">
        <f t="shared" si="7"/>
        <v>0</v>
      </c>
      <c r="AA123" s="26"/>
      <c r="AB123" s="26"/>
      <c r="AC123" s="26"/>
      <c r="AD123" s="26"/>
      <c r="AE123" s="27"/>
      <c r="AF123" s="26"/>
      <c r="AG123" s="26"/>
      <c r="AH123" s="26"/>
      <c r="AI123" s="26"/>
      <c r="AJ123" s="26"/>
      <c r="AK123" s="26"/>
    </row>
    <row r="124" spans="1:37" s="10" customFormat="1" ht="25" customHeight="1" x14ac:dyDescent="0.25">
      <c r="A124" s="11">
        <v>121</v>
      </c>
      <c r="B124" s="12" t="str">
        <f t="shared" si="8"/>
        <v>000-000</v>
      </c>
      <c r="C124" s="12"/>
      <c r="D124" s="12"/>
      <c r="E124" s="12"/>
      <c r="F124" s="12"/>
      <c r="G124" s="16"/>
      <c r="H124" s="16"/>
      <c r="I124" s="15"/>
      <c r="J124" s="16"/>
      <c r="K124" s="16"/>
      <c r="L124" s="17"/>
      <c r="M124" s="18"/>
      <c r="N124" s="18"/>
      <c r="O124" s="20"/>
      <c r="P124" s="21"/>
      <c r="Q124" s="21"/>
      <c r="R124" s="22"/>
      <c r="S124" s="21"/>
      <c r="T124" s="21"/>
      <c r="U124" s="22"/>
      <c r="V124" s="23"/>
      <c r="W124" s="23"/>
      <c r="X124" s="24"/>
      <c r="Y124" s="25">
        <f t="shared" si="9"/>
        <v>0</v>
      </c>
      <c r="Z124" s="25">
        <f t="shared" si="7"/>
        <v>0</v>
      </c>
      <c r="AA124" s="26"/>
      <c r="AB124" s="26"/>
      <c r="AC124" s="26"/>
      <c r="AD124" s="26"/>
      <c r="AE124" s="27"/>
      <c r="AF124" s="26"/>
      <c r="AG124" s="26"/>
      <c r="AH124" s="26"/>
      <c r="AI124" s="26"/>
      <c r="AJ124" s="26"/>
      <c r="AK124" s="26"/>
    </row>
    <row r="125" spans="1:37" s="10" customFormat="1" ht="25" customHeight="1" x14ac:dyDescent="0.25">
      <c r="A125" s="11">
        <v>122</v>
      </c>
      <c r="B125" s="12" t="str">
        <f t="shared" si="8"/>
        <v>000-000</v>
      </c>
      <c r="C125" s="12"/>
      <c r="D125" s="12"/>
      <c r="E125" s="12"/>
      <c r="F125" s="12"/>
      <c r="G125" s="16"/>
      <c r="H125" s="16"/>
      <c r="I125" s="15"/>
      <c r="J125" s="16"/>
      <c r="K125" s="16"/>
      <c r="L125" s="17"/>
      <c r="M125" s="18"/>
      <c r="N125" s="18"/>
      <c r="O125" s="20"/>
      <c r="P125" s="21"/>
      <c r="Q125" s="21"/>
      <c r="R125" s="22"/>
      <c r="S125" s="21"/>
      <c r="T125" s="21"/>
      <c r="U125" s="22"/>
      <c r="V125" s="23"/>
      <c r="W125" s="23"/>
      <c r="X125" s="24"/>
      <c r="Y125" s="25">
        <f t="shared" si="9"/>
        <v>0</v>
      </c>
      <c r="Z125" s="25">
        <f t="shared" si="7"/>
        <v>0</v>
      </c>
      <c r="AA125" s="26"/>
      <c r="AB125" s="26"/>
      <c r="AC125" s="26"/>
      <c r="AD125" s="26"/>
      <c r="AE125" s="27"/>
      <c r="AF125" s="26"/>
      <c r="AG125" s="26"/>
      <c r="AH125" s="26"/>
      <c r="AI125" s="26"/>
      <c r="AJ125" s="26"/>
      <c r="AK125" s="26"/>
    </row>
    <row r="126" spans="1:37" s="10" customFormat="1" ht="25" customHeight="1" x14ac:dyDescent="0.25">
      <c r="A126" s="11">
        <v>123</v>
      </c>
      <c r="B126" s="12" t="str">
        <f t="shared" si="8"/>
        <v>000-000</v>
      </c>
      <c r="C126" s="12"/>
      <c r="D126" s="12"/>
      <c r="E126" s="12"/>
      <c r="F126" s="12"/>
      <c r="G126" s="16"/>
      <c r="H126" s="16"/>
      <c r="I126" s="15"/>
      <c r="J126" s="16"/>
      <c r="K126" s="16"/>
      <c r="L126" s="17"/>
      <c r="M126" s="18"/>
      <c r="N126" s="18"/>
      <c r="O126" s="20"/>
      <c r="P126" s="21"/>
      <c r="Q126" s="21"/>
      <c r="R126" s="22"/>
      <c r="S126" s="21"/>
      <c r="T126" s="21"/>
      <c r="U126" s="22"/>
      <c r="V126" s="23"/>
      <c r="W126" s="23"/>
      <c r="X126" s="24"/>
      <c r="Y126" s="25">
        <f t="shared" si="9"/>
        <v>0</v>
      </c>
      <c r="Z126" s="25">
        <f t="shared" si="7"/>
        <v>0</v>
      </c>
      <c r="AA126" s="26"/>
      <c r="AB126" s="26"/>
      <c r="AC126" s="26"/>
      <c r="AD126" s="26"/>
      <c r="AE126" s="27"/>
      <c r="AF126" s="26"/>
      <c r="AG126" s="26"/>
      <c r="AH126" s="26"/>
      <c r="AI126" s="26"/>
      <c r="AJ126" s="26"/>
      <c r="AK126" s="26"/>
    </row>
    <row r="127" spans="1:37" s="10" customFormat="1" ht="25" customHeight="1" x14ac:dyDescent="0.25">
      <c r="A127" s="11">
        <v>124</v>
      </c>
      <c r="B127" s="12" t="str">
        <f t="shared" si="8"/>
        <v>000-000</v>
      </c>
      <c r="C127" s="12"/>
      <c r="D127" s="12"/>
      <c r="E127" s="12"/>
      <c r="F127" s="12"/>
      <c r="G127" s="16"/>
      <c r="H127" s="16"/>
      <c r="I127" s="15"/>
      <c r="J127" s="16"/>
      <c r="K127" s="16"/>
      <c r="L127" s="17"/>
      <c r="M127" s="18"/>
      <c r="N127" s="19"/>
      <c r="O127" s="20"/>
      <c r="P127" s="21"/>
      <c r="Q127" s="21"/>
      <c r="R127" s="22"/>
      <c r="S127" s="21"/>
      <c r="T127" s="21"/>
      <c r="U127" s="22"/>
      <c r="V127" s="23"/>
      <c r="W127" s="23"/>
      <c r="X127" s="24"/>
      <c r="Y127" s="25">
        <f t="shared" si="9"/>
        <v>0</v>
      </c>
      <c r="Z127" s="25">
        <f t="shared" si="7"/>
        <v>0</v>
      </c>
      <c r="AA127" s="26"/>
      <c r="AB127" s="26"/>
      <c r="AC127" s="26"/>
      <c r="AD127" s="26"/>
      <c r="AE127" s="27"/>
      <c r="AF127" s="26"/>
      <c r="AG127" s="26"/>
      <c r="AH127" s="26"/>
      <c r="AI127" s="26"/>
      <c r="AJ127" s="26"/>
      <c r="AK127" s="26"/>
    </row>
    <row r="128" spans="1:37" s="10" customFormat="1" ht="25" customHeight="1" x14ac:dyDescent="0.25">
      <c r="A128" s="11">
        <v>125</v>
      </c>
      <c r="B128" s="12" t="str">
        <f t="shared" si="8"/>
        <v>000-000</v>
      </c>
      <c r="C128" s="12"/>
      <c r="D128" s="12"/>
      <c r="E128" s="12"/>
      <c r="F128" s="12"/>
      <c r="G128" s="16"/>
      <c r="H128" s="16"/>
      <c r="I128" s="15"/>
      <c r="J128" s="16"/>
      <c r="K128" s="16"/>
      <c r="L128" s="17"/>
      <c r="M128" s="18"/>
      <c r="N128" s="19"/>
      <c r="O128" s="20"/>
      <c r="P128" s="21"/>
      <c r="Q128" s="21"/>
      <c r="R128" s="22"/>
      <c r="S128" s="21"/>
      <c r="T128" s="21"/>
      <c r="U128" s="22"/>
      <c r="V128" s="23"/>
      <c r="W128" s="23"/>
      <c r="X128" s="24"/>
      <c r="Y128" s="25">
        <f t="shared" si="9"/>
        <v>0</v>
      </c>
      <c r="Z128" s="25">
        <f t="shared" si="7"/>
        <v>0</v>
      </c>
      <c r="AA128" s="26"/>
      <c r="AB128" s="26"/>
      <c r="AC128" s="26"/>
      <c r="AD128" s="26"/>
      <c r="AE128" s="27"/>
      <c r="AF128" s="26"/>
      <c r="AG128" s="26"/>
      <c r="AH128" s="26"/>
      <c r="AI128" s="26"/>
      <c r="AJ128" s="26"/>
      <c r="AK128" s="26"/>
    </row>
    <row r="129" spans="1:37" s="10" customFormat="1" ht="25" customHeight="1" x14ac:dyDescent="0.25">
      <c r="A129" s="11">
        <v>126</v>
      </c>
      <c r="B129" s="12" t="str">
        <f t="shared" si="8"/>
        <v>000-000</v>
      </c>
      <c r="C129" s="12"/>
      <c r="D129" s="12"/>
      <c r="E129" s="12"/>
      <c r="F129" s="12"/>
      <c r="G129" s="16"/>
      <c r="H129" s="16"/>
      <c r="I129" s="15"/>
      <c r="J129" s="16"/>
      <c r="K129" s="16"/>
      <c r="L129" s="17"/>
      <c r="M129" s="18"/>
      <c r="N129" s="18"/>
      <c r="O129" s="20"/>
      <c r="P129" s="21"/>
      <c r="Q129" s="21"/>
      <c r="R129" s="22"/>
      <c r="S129" s="21"/>
      <c r="T129" s="21"/>
      <c r="U129" s="22"/>
      <c r="V129" s="23"/>
      <c r="W129" s="23"/>
      <c r="X129" s="24"/>
      <c r="Y129" s="25">
        <f t="shared" si="9"/>
        <v>0</v>
      </c>
      <c r="Z129" s="25">
        <f t="shared" si="7"/>
        <v>0</v>
      </c>
      <c r="AA129" s="26"/>
      <c r="AB129" s="26"/>
      <c r="AC129" s="26"/>
      <c r="AD129" s="26"/>
      <c r="AE129" s="27"/>
      <c r="AF129" s="26"/>
      <c r="AG129" s="26"/>
      <c r="AH129" s="26"/>
      <c r="AI129" s="26"/>
      <c r="AJ129" s="26"/>
      <c r="AK129" s="26"/>
    </row>
    <row r="130" spans="1:37" s="10" customFormat="1" ht="25" customHeight="1" x14ac:dyDescent="0.25">
      <c r="A130" s="11">
        <v>127</v>
      </c>
      <c r="B130" s="12" t="str">
        <f t="shared" si="8"/>
        <v>000-000</v>
      </c>
      <c r="C130" s="12"/>
      <c r="D130" s="12"/>
      <c r="E130" s="12"/>
      <c r="F130" s="12"/>
      <c r="G130" s="16"/>
      <c r="H130" s="16"/>
      <c r="I130" s="15"/>
      <c r="J130" s="16"/>
      <c r="K130" s="16"/>
      <c r="L130" s="17"/>
      <c r="M130" s="18"/>
      <c r="N130" s="18"/>
      <c r="O130" s="20"/>
      <c r="P130" s="21"/>
      <c r="Q130" s="21"/>
      <c r="R130" s="22"/>
      <c r="S130" s="21"/>
      <c r="T130" s="21"/>
      <c r="U130" s="22"/>
      <c r="V130" s="23"/>
      <c r="W130" s="23"/>
      <c r="X130" s="24"/>
      <c r="Y130" s="25">
        <f t="shared" si="9"/>
        <v>0</v>
      </c>
      <c r="Z130" s="25">
        <f t="shared" si="7"/>
        <v>0</v>
      </c>
      <c r="AA130" s="26"/>
      <c r="AB130" s="26"/>
      <c r="AC130" s="26"/>
      <c r="AD130" s="26"/>
      <c r="AE130" s="27"/>
      <c r="AF130" s="26"/>
      <c r="AG130" s="26"/>
      <c r="AH130" s="26"/>
      <c r="AI130" s="26"/>
      <c r="AJ130" s="26"/>
      <c r="AK130" s="26"/>
    </row>
    <row r="131" spans="1:37" s="10" customFormat="1" ht="25" customHeight="1" x14ac:dyDescent="0.25">
      <c r="A131" s="11">
        <v>128</v>
      </c>
      <c r="B131" s="12" t="str">
        <f t="shared" si="8"/>
        <v>000-000</v>
      </c>
      <c r="C131" s="12"/>
      <c r="D131" s="12"/>
      <c r="E131" s="12"/>
      <c r="F131" s="12"/>
      <c r="G131" s="16"/>
      <c r="H131" s="16"/>
      <c r="I131" s="15"/>
      <c r="J131" s="16"/>
      <c r="K131" s="16"/>
      <c r="L131" s="17"/>
      <c r="M131" s="18"/>
      <c r="N131" s="18"/>
      <c r="O131" s="20"/>
      <c r="P131" s="21"/>
      <c r="Q131" s="21"/>
      <c r="R131" s="22"/>
      <c r="S131" s="21"/>
      <c r="T131" s="21"/>
      <c r="U131" s="22"/>
      <c r="V131" s="23"/>
      <c r="W131" s="23"/>
      <c r="X131" s="24"/>
      <c r="Y131" s="25">
        <f t="shared" si="9"/>
        <v>0</v>
      </c>
      <c r="Z131" s="25">
        <f t="shared" si="7"/>
        <v>0</v>
      </c>
      <c r="AA131" s="26"/>
      <c r="AB131" s="26"/>
      <c r="AC131" s="26"/>
      <c r="AD131" s="26"/>
      <c r="AE131" s="27"/>
      <c r="AF131" s="26"/>
      <c r="AG131" s="26"/>
      <c r="AH131" s="26"/>
      <c r="AI131" s="26"/>
      <c r="AJ131" s="26"/>
      <c r="AK131" s="26"/>
    </row>
    <row r="132" spans="1:37" s="10" customFormat="1" ht="25" customHeight="1" x14ac:dyDescent="0.25">
      <c r="A132" s="11">
        <v>129</v>
      </c>
      <c r="B132" s="12" t="str">
        <f t="shared" ref="B132:B163" si="10">TEXT(C132,"000")&amp;"-"&amp;TEXT(E132,"000")</f>
        <v>000-000</v>
      </c>
      <c r="C132" s="12"/>
      <c r="D132" s="12"/>
      <c r="E132" s="12"/>
      <c r="F132" s="12"/>
      <c r="G132" s="16"/>
      <c r="H132" s="16"/>
      <c r="I132" s="15"/>
      <c r="J132" s="16"/>
      <c r="K132" s="16"/>
      <c r="L132" s="17"/>
      <c r="M132" s="18"/>
      <c r="N132" s="18"/>
      <c r="O132" s="20"/>
      <c r="P132" s="21"/>
      <c r="Q132" s="21"/>
      <c r="R132" s="22"/>
      <c r="S132" s="21"/>
      <c r="T132" s="21"/>
      <c r="U132" s="22"/>
      <c r="V132" s="23"/>
      <c r="W132" s="23"/>
      <c r="X132" s="24"/>
      <c r="Y132" s="25">
        <f t="shared" ref="Y132:Y163" si="11">ROUND(I134-U132-X132,2)</f>
        <v>0</v>
      </c>
      <c r="Z132" s="25">
        <f t="shared" ref="Z132:Z195" si="12">ROUND(L132+O132-R132,2)</f>
        <v>0</v>
      </c>
      <c r="AA132" s="26"/>
      <c r="AB132" s="26"/>
      <c r="AC132" s="26"/>
      <c r="AD132" s="26"/>
      <c r="AE132" s="27"/>
      <c r="AF132" s="26"/>
      <c r="AG132" s="26"/>
      <c r="AH132" s="26"/>
      <c r="AI132" s="26"/>
      <c r="AJ132" s="26"/>
      <c r="AK132" s="26"/>
    </row>
    <row r="133" spans="1:37" s="10" customFormat="1" ht="25" customHeight="1" x14ac:dyDescent="0.25">
      <c r="A133" s="11">
        <v>130</v>
      </c>
      <c r="B133" s="12" t="str">
        <f t="shared" si="10"/>
        <v>000-000</v>
      </c>
      <c r="C133" s="12"/>
      <c r="D133" s="12"/>
      <c r="E133" s="12"/>
      <c r="F133" s="12"/>
      <c r="G133" s="16"/>
      <c r="H133" s="16"/>
      <c r="I133" s="15"/>
      <c r="J133" s="16"/>
      <c r="K133" s="16"/>
      <c r="L133" s="17"/>
      <c r="M133" s="18"/>
      <c r="N133" s="18"/>
      <c r="O133" s="20"/>
      <c r="P133" s="21"/>
      <c r="Q133" s="21"/>
      <c r="R133" s="22"/>
      <c r="S133" s="21"/>
      <c r="T133" s="21"/>
      <c r="U133" s="22"/>
      <c r="V133" s="23"/>
      <c r="W133" s="23"/>
      <c r="X133" s="24"/>
      <c r="Y133" s="25">
        <f t="shared" si="11"/>
        <v>0</v>
      </c>
      <c r="Z133" s="25">
        <f t="shared" si="12"/>
        <v>0</v>
      </c>
      <c r="AA133" s="26"/>
      <c r="AB133" s="26"/>
      <c r="AC133" s="26"/>
      <c r="AD133" s="26"/>
      <c r="AE133" s="27"/>
      <c r="AF133" s="26"/>
      <c r="AG133" s="26"/>
      <c r="AH133" s="26"/>
      <c r="AI133" s="26"/>
      <c r="AJ133" s="26"/>
      <c r="AK133" s="26"/>
    </row>
    <row r="134" spans="1:37" s="10" customFormat="1" ht="25" customHeight="1" x14ac:dyDescent="0.25">
      <c r="A134" s="11">
        <v>131</v>
      </c>
      <c r="B134" s="12" t="str">
        <f t="shared" si="10"/>
        <v>000-000</v>
      </c>
      <c r="C134" s="12"/>
      <c r="D134" s="12"/>
      <c r="E134" s="12"/>
      <c r="F134" s="12"/>
      <c r="G134" s="16"/>
      <c r="H134" s="16"/>
      <c r="I134" s="15"/>
      <c r="J134" s="16"/>
      <c r="K134" s="16"/>
      <c r="L134" s="17"/>
      <c r="M134" s="18"/>
      <c r="N134" s="18"/>
      <c r="O134" s="20"/>
      <c r="P134" s="21"/>
      <c r="Q134" s="21"/>
      <c r="R134" s="22"/>
      <c r="S134" s="21"/>
      <c r="T134" s="21"/>
      <c r="U134" s="22"/>
      <c r="V134" s="23"/>
      <c r="W134" s="23"/>
      <c r="X134" s="24"/>
      <c r="Y134" s="25">
        <f t="shared" si="11"/>
        <v>0</v>
      </c>
      <c r="Z134" s="25">
        <f t="shared" si="12"/>
        <v>0</v>
      </c>
      <c r="AA134" s="26"/>
      <c r="AB134" s="26"/>
      <c r="AC134" s="26"/>
      <c r="AD134" s="26"/>
      <c r="AE134" s="27"/>
      <c r="AF134" s="26"/>
      <c r="AG134" s="26"/>
      <c r="AH134" s="26"/>
      <c r="AI134" s="26"/>
      <c r="AJ134" s="26"/>
      <c r="AK134" s="26"/>
    </row>
    <row r="135" spans="1:37" s="10" customFormat="1" ht="25" customHeight="1" x14ac:dyDescent="0.25">
      <c r="A135" s="11">
        <v>132</v>
      </c>
      <c r="B135" s="12" t="str">
        <f t="shared" si="10"/>
        <v>000-000</v>
      </c>
      <c r="C135" s="12"/>
      <c r="D135" s="12"/>
      <c r="E135" s="12"/>
      <c r="F135" s="12"/>
      <c r="G135" s="16"/>
      <c r="H135" s="16"/>
      <c r="I135" s="15"/>
      <c r="J135" s="16"/>
      <c r="K135" s="16"/>
      <c r="L135" s="17"/>
      <c r="M135" s="18"/>
      <c r="N135" s="18"/>
      <c r="O135" s="20"/>
      <c r="P135" s="21"/>
      <c r="Q135" s="21"/>
      <c r="R135" s="22"/>
      <c r="S135" s="21"/>
      <c r="T135" s="21"/>
      <c r="U135" s="22"/>
      <c r="V135" s="23"/>
      <c r="W135" s="23"/>
      <c r="X135" s="24"/>
      <c r="Y135" s="25">
        <f t="shared" si="11"/>
        <v>0</v>
      </c>
      <c r="Z135" s="25">
        <f t="shared" si="12"/>
        <v>0</v>
      </c>
      <c r="AA135" s="26"/>
      <c r="AB135" s="26"/>
      <c r="AC135" s="26"/>
      <c r="AD135" s="26"/>
      <c r="AE135" s="27"/>
      <c r="AF135" s="26"/>
      <c r="AG135" s="26"/>
      <c r="AH135" s="26"/>
      <c r="AI135" s="26"/>
      <c r="AJ135" s="26"/>
      <c r="AK135" s="26"/>
    </row>
    <row r="136" spans="1:37" s="10" customFormat="1" ht="25" customHeight="1" x14ac:dyDescent="0.25">
      <c r="A136" s="11">
        <v>133</v>
      </c>
      <c r="B136" s="12" t="str">
        <f t="shared" si="10"/>
        <v>000-000</v>
      </c>
      <c r="C136" s="12"/>
      <c r="D136" s="12"/>
      <c r="E136" s="12"/>
      <c r="F136" s="12"/>
      <c r="G136" s="16"/>
      <c r="H136" s="16"/>
      <c r="I136" s="15"/>
      <c r="J136" s="16"/>
      <c r="K136" s="16"/>
      <c r="L136" s="17"/>
      <c r="M136" s="18"/>
      <c r="N136" s="18"/>
      <c r="O136" s="20"/>
      <c r="P136" s="21"/>
      <c r="Q136" s="21"/>
      <c r="R136" s="22"/>
      <c r="S136" s="21"/>
      <c r="T136" s="21"/>
      <c r="U136" s="22"/>
      <c r="V136" s="23"/>
      <c r="W136" s="23"/>
      <c r="X136" s="24"/>
      <c r="Y136" s="25">
        <f t="shared" si="11"/>
        <v>0</v>
      </c>
      <c r="Z136" s="25">
        <f t="shared" si="12"/>
        <v>0</v>
      </c>
      <c r="AA136" s="26"/>
      <c r="AB136" s="26"/>
      <c r="AC136" s="26"/>
      <c r="AD136" s="26"/>
      <c r="AE136" s="27"/>
      <c r="AF136" s="26"/>
      <c r="AG136" s="26"/>
      <c r="AH136" s="26"/>
      <c r="AI136" s="26"/>
      <c r="AJ136" s="26"/>
      <c r="AK136" s="26"/>
    </row>
    <row r="137" spans="1:37" s="10" customFormat="1" ht="25" customHeight="1" x14ac:dyDescent="0.25">
      <c r="A137" s="11">
        <v>134</v>
      </c>
      <c r="B137" s="12" t="str">
        <f t="shared" si="10"/>
        <v>000-000</v>
      </c>
      <c r="C137" s="12"/>
      <c r="D137" s="12"/>
      <c r="E137" s="12"/>
      <c r="F137" s="12"/>
      <c r="G137" s="16"/>
      <c r="H137" s="16"/>
      <c r="I137" s="15"/>
      <c r="J137" s="16"/>
      <c r="K137" s="16"/>
      <c r="L137" s="17"/>
      <c r="M137" s="18"/>
      <c r="N137" s="18"/>
      <c r="O137" s="20"/>
      <c r="P137" s="21"/>
      <c r="Q137" s="21"/>
      <c r="R137" s="22"/>
      <c r="S137" s="21"/>
      <c r="T137" s="21"/>
      <c r="U137" s="22"/>
      <c r="V137" s="23"/>
      <c r="W137" s="23"/>
      <c r="X137" s="24"/>
      <c r="Y137" s="25">
        <f t="shared" si="11"/>
        <v>0</v>
      </c>
      <c r="Z137" s="25">
        <f t="shared" si="12"/>
        <v>0</v>
      </c>
      <c r="AA137" s="26"/>
      <c r="AB137" s="26"/>
      <c r="AC137" s="26"/>
      <c r="AD137" s="26"/>
      <c r="AE137" s="27"/>
      <c r="AF137" s="26"/>
      <c r="AG137" s="26"/>
      <c r="AH137" s="26"/>
      <c r="AI137" s="26"/>
      <c r="AJ137" s="26"/>
      <c r="AK137" s="26"/>
    </row>
    <row r="138" spans="1:37" s="10" customFormat="1" ht="25" customHeight="1" x14ac:dyDescent="0.25">
      <c r="A138" s="11">
        <v>135</v>
      </c>
      <c r="B138" s="12" t="str">
        <f t="shared" si="10"/>
        <v>000-000</v>
      </c>
      <c r="C138" s="12"/>
      <c r="D138" s="12"/>
      <c r="E138" s="12"/>
      <c r="F138" s="12"/>
      <c r="G138" s="16"/>
      <c r="H138" s="16"/>
      <c r="I138" s="15"/>
      <c r="J138" s="16"/>
      <c r="K138" s="16"/>
      <c r="L138" s="17"/>
      <c r="M138" s="18"/>
      <c r="N138" s="19"/>
      <c r="O138" s="20"/>
      <c r="P138" s="21"/>
      <c r="Q138" s="21"/>
      <c r="R138" s="22"/>
      <c r="S138" s="21"/>
      <c r="T138" s="21"/>
      <c r="U138" s="22"/>
      <c r="V138" s="23"/>
      <c r="W138" s="23"/>
      <c r="X138" s="24"/>
      <c r="Y138" s="25">
        <f t="shared" si="11"/>
        <v>0</v>
      </c>
      <c r="Z138" s="25">
        <f t="shared" si="12"/>
        <v>0</v>
      </c>
      <c r="AA138" s="26"/>
      <c r="AB138" s="26"/>
      <c r="AC138" s="26"/>
      <c r="AD138" s="26"/>
      <c r="AE138" s="27"/>
      <c r="AF138" s="26"/>
      <c r="AG138" s="26"/>
      <c r="AH138" s="26"/>
      <c r="AI138" s="26"/>
      <c r="AJ138" s="26"/>
      <c r="AK138" s="26"/>
    </row>
    <row r="139" spans="1:37" s="10" customFormat="1" ht="25" customHeight="1" x14ac:dyDescent="0.25">
      <c r="A139" s="11">
        <v>136</v>
      </c>
      <c r="B139" s="12" t="str">
        <f t="shared" si="10"/>
        <v>000-000</v>
      </c>
      <c r="C139" s="12"/>
      <c r="D139" s="12"/>
      <c r="E139" s="12"/>
      <c r="F139" s="12"/>
      <c r="G139" s="16"/>
      <c r="H139" s="16"/>
      <c r="I139" s="15"/>
      <c r="J139" s="16"/>
      <c r="K139" s="16"/>
      <c r="L139" s="17"/>
      <c r="M139" s="18"/>
      <c r="N139" s="19"/>
      <c r="O139" s="20"/>
      <c r="P139" s="21"/>
      <c r="Q139" s="21"/>
      <c r="R139" s="22"/>
      <c r="S139" s="21"/>
      <c r="T139" s="21"/>
      <c r="U139" s="22"/>
      <c r="V139" s="23"/>
      <c r="W139" s="23"/>
      <c r="X139" s="24"/>
      <c r="Y139" s="25">
        <f t="shared" si="11"/>
        <v>0</v>
      </c>
      <c r="Z139" s="25">
        <f t="shared" si="12"/>
        <v>0</v>
      </c>
      <c r="AA139" s="26"/>
      <c r="AB139" s="26"/>
      <c r="AC139" s="26"/>
      <c r="AD139" s="26"/>
      <c r="AE139" s="27"/>
      <c r="AF139" s="26"/>
      <c r="AG139" s="26"/>
      <c r="AH139" s="26"/>
      <c r="AI139" s="26"/>
      <c r="AJ139" s="26"/>
      <c r="AK139" s="26"/>
    </row>
    <row r="140" spans="1:37" s="10" customFormat="1" ht="25" customHeight="1" x14ac:dyDescent="0.25">
      <c r="A140" s="11">
        <v>137</v>
      </c>
      <c r="B140" s="12" t="str">
        <f t="shared" si="10"/>
        <v>000-000</v>
      </c>
      <c r="C140" s="12"/>
      <c r="D140" s="12"/>
      <c r="E140" s="12"/>
      <c r="F140" s="12"/>
      <c r="G140" s="16"/>
      <c r="H140" s="16"/>
      <c r="I140" s="15"/>
      <c r="J140" s="16"/>
      <c r="K140" s="16"/>
      <c r="L140" s="17"/>
      <c r="M140" s="18"/>
      <c r="N140" s="18"/>
      <c r="O140" s="20"/>
      <c r="P140" s="21"/>
      <c r="Q140" s="21"/>
      <c r="R140" s="22"/>
      <c r="S140" s="21"/>
      <c r="T140" s="21"/>
      <c r="U140" s="22"/>
      <c r="V140" s="23"/>
      <c r="W140" s="23"/>
      <c r="X140" s="24"/>
      <c r="Y140" s="25">
        <f t="shared" si="11"/>
        <v>0</v>
      </c>
      <c r="Z140" s="25">
        <f t="shared" si="12"/>
        <v>0</v>
      </c>
      <c r="AA140" s="26"/>
      <c r="AB140" s="26"/>
      <c r="AC140" s="26"/>
      <c r="AD140" s="26"/>
      <c r="AE140" s="27"/>
      <c r="AF140" s="26"/>
      <c r="AG140" s="26"/>
      <c r="AH140" s="26"/>
      <c r="AI140" s="26"/>
      <c r="AJ140" s="26"/>
      <c r="AK140" s="26"/>
    </row>
    <row r="141" spans="1:37" s="10" customFormat="1" ht="25" customHeight="1" x14ac:dyDescent="0.25">
      <c r="A141" s="11">
        <v>138</v>
      </c>
      <c r="B141" s="12" t="str">
        <f t="shared" si="10"/>
        <v>000-000</v>
      </c>
      <c r="C141" s="12"/>
      <c r="D141" s="12"/>
      <c r="E141" s="12"/>
      <c r="F141" s="12"/>
      <c r="G141" s="16"/>
      <c r="H141" s="16"/>
      <c r="I141" s="15"/>
      <c r="J141" s="16"/>
      <c r="K141" s="16"/>
      <c r="L141" s="17"/>
      <c r="M141" s="18"/>
      <c r="N141" s="18"/>
      <c r="O141" s="20"/>
      <c r="P141" s="21"/>
      <c r="Q141" s="21"/>
      <c r="R141" s="22"/>
      <c r="S141" s="21"/>
      <c r="T141" s="21"/>
      <c r="U141" s="22"/>
      <c r="V141" s="23"/>
      <c r="W141" s="23"/>
      <c r="X141" s="24"/>
      <c r="Y141" s="25">
        <f t="shared" si="11"/>
        <v>0</v>
      </c>
      <c r="Z141" s="25">
        <f t="shared" si="12"/>
        <v>0</v>
      </c>
      <c r="AA141" s="26"/>
      <c r="AB141" s="26"/>
      <c r="AC141" s="26"/>
      <c r="AD141" s="26"/>
      <c r="AE141" s="27"/>
      <c r="AF141" s="26"/>
      <c r="AG141" s="26"/>
      <c r="AH141" s="26"/>
      <c r="AI141" s="26"/>
      <c r="AJ141" s="26"/>
      <c r="AK141" s="26"/>
    </row>
    <row r="142" spans="1:37" s="10" customFormat="1" ht="25" customHeight="1" x14ac:dyDescent="0.25">
      <c r="A142" s="11">
        <v>139</v>
      </c>
      <c r="B142" s="12" t="str">
        <f t="shared" si="10"/>
        <v>000-000</v>
      </c>
      <c r="C142" s="12"/>
      <c r="D142" s="12"/>
      <c r="E142" s="12"/>
      <c r="F142" s="12"/>
      <c r="G142" s="16"/>
      <c r="H142" s="16"/>
      <c r="I142" s="15"/>
      <c r="J142" s="16"/>
      <c r="K142" s="16"/>
      <c r="L142" s="17"/>
      <c r="M142" s="18"/>
      <c r="N142" s="18"/>
      <c r="O142" s="20"/>
      <c r="P142" s="21"/>
      <c r="Q142" s="21"/>
      <c r="R142" s="22"/>
      <c r="S142" s="21"/>
      <c r="T142" s="21"/>
      <c r="U142" s="22"/>
      <c r="V142" s="23"/>
      <c r="W142" s="23"/>
      <c r="X142" s="24"/>
      <c r="Y142" s="25">
        <f t="shared" si="11"/>
        <v>0</v>
      </c>
      <c r="Z142" s="25">
        <f t="shared" si="12"/>
        <v>0</v>
      </c>
      <c r="AA142" s="26"/>
      <c r="AB142" s="26"/>
      <c r="AC142" s="26"/>
      <c r="AD142" s="26"/>
      <c r="AE142" s="27"/>
      <c r="AF142" s="26"/>
      <c r="AG142" s="26"/>
      <c r="AH142" s="26"/>
      <c r="AI142" s="26"/>
      <c r="AJ142" s="26"/>
      <c r="AK142" s="26"/>
    </row>
    <row r="143" spans="1:37" s="10" customFormat="1" ht="25" customHeight="1" x14ac:dyDescent="0.25">
      <c r="A143" s="11">
        <v>140</v>
      </c>
      <c r="B143" s="12" t="str">
        <f t="shared" si="10"/>
        <v>000-000</v>
      </c>
      <c r="C143" s="12"/>
      <c r="D143" s="12"/>
      <c r="E143" s="12"/>
      <c r="F143" s="12"/>
      <c r="G143" s="16"/>
      <c r="H143" s="16"/>
      <c r="I143" s="15"/>
      <c r="J143" s="16"/>
      <c r="K143" s="16"/>
      <c r="L143" s="17"/>
      <c r="M143" s="18"/>
      <c r="N143" s="18"/>
      <c r="O143" s="20"/>
      <c r="P143" s="21"/>
      <c r="Q143" s="21"/>
      <c r="R143" s="22"/>
      <c r="S143" s="21"/>
      <c r="T143" s="21"/>
      <c r="U143" s="22"/>
      <c r="V143" s="23"/>
      <c r="W143" s="23"/>
      <c r="X143" s="24"/>
      <c r="Y143" s="25">
        <f t="shared" si="11"/>
        <v>0</v>
      </c>
      <c r="Z143" s="25">
        <f t="shared" si="12"/>
        <v>0</v>
      </c>
      <c r="AA143" s="26"/>
      <c r="AB143" s="26"/>
      <c r="AC143" s="26"/>
      <c r="AD143" s="26"/>
      <c r="AE143" s="27"/>
      <c r="AF143" s="26"/>
      <c r="AG143" s="26"/>
      <c r="AH143" s="26"/>
      <c r="AI143" s="26"/>
      <c r="AJ143" s="26"/>
      <c r="AK143" s="26"/>
    </row>
    <row r="144" spans="1:37" s="10" customFormat="1" ht="25" customHeight="1" x14ac:dyDescent="0.25">
      <c r="A144" s="11">
        <v>141</v>
      </c>
      <c r="B144" s="12" t="str">
        <f t="shared" si="10"/>
        <v>000-000</v>
      </c>
      <c r="C144" s="12"/>
      <c r="D144" s="12"/>
      <c r="E144" s="12"/>
      <c r="F144" s="12"/>
      <c r="G144" s="16"/>
      <c r="H144" s="16"/>
      <c r="I144" s="15"/>
      <c r="J144" s="16"/>
      <c r="K144" s="16"/>
      <c r="L144" s="17"/>
      <c r="M144" s="18"/>
      <c r="N144" s="18"/>
      <c r="O144" s="20"/>
      <c r="P144" s="21"/>
      <c r="Q144" s="21"/>
      <c r="R144" s="22"/>
      <c r="S144" s="21"/>
      <c r="T144" s="21"/>
      <c r="U144" s="22"/>
      <c r="V144" s="23"/>
      <c r="W144" s="23"/>
      <c r="X144" s="24"/>
      <c r="Y144" s="25">
        <f t="shared" si="11"/>
        <v>0</v>
      </c>
      <c r="Z144" s="25">
        <f t="shared" si="12"/>
        <v>0</v>
      </c>
      <c r="AA144" s="26"/>
      <c r="AB144" s="26"/>
      <c r="AC144" s="26"/>
      <c r="AD144" s="26"/>
      <c r="AE144" s="27"/>
      <c r="AF144" s="26"/>
      <c r="AG144" s="26"/>
      <c r="AH144" s="26"/>
      <c r="AI144" s="26"/>
      <c r="AJ144" s="26"/>
      <c r="AK144" s="26"/>
    </row>
    <row r="145" spans="1:37" s="10" customFormat="1" ht="25" customHeight="1" x14ac:dyDescent="0.25">
      <c r="A145" s="11">
        <v>142</v>
      </c>
      <c r="B145" s="12" t="str">
        <f t="shared" si="10"/>
        <v>000-000</v>
      </c>
      <c r="C145" s="12"/>
      <c r="D145" s="12"/>
      <c r="E145" s="12"/>
      <c r="F145" s="12"/>
      <c r="G145" s="16"/>
      <c r="H145" s="16"/>
      <c r="I145" s="15"/>
      <c r="J145" s="16"/>
      <c r="K145" s="16"/>
      <c r="L145" s="17"/>
      <c r="M145" s="18"/>
      <c r="N145" s="18"/>
      <c r="O145" s="20"/>
      <c r="P145" s="21"/>
      <c r="Q145" s="21"/>
      <c r="R145" s="22"/>
      <c r="S145" s="21"/>
      <c r="T145" s="21"/>
      <c r="U145" s="22"/>
      <c r="V145" s="23"/>
      <c r="W145" s="23"/>
      <c r="X145" s="24"/>
      <c r="Y145" s="25">
        <f t="shared" si="11"/>
        <v>0</v>
      </c>
      <c r="Z145" s="25">
        <f t="shared" si="12"/>
        <v>0</v>
      </c>
      <c r="AA145" s="26"/>
      <c r="AB145" s="26"/>
      <c r="AC145" s="26"/>
      <c r="AD145" s="26"/>
      <c r="AE145" s="27"/>
      <c r="AF145" s="26"/>
      <c r="AG145" s="26"/>
      <c r="AH145" s="26"/>
      <c r="AI145" s="26"/>
      <c r="AJ145" s="26"/>
      <c r="AK145" s="26"/>
    </row>
    <row r="146" spans="1:37" s="10" customFormat="1" ht="25" customHeight="1" x14ac:dyDescent="0.25">
      <c r="A146" s="11">
        <v>143</v>
      </c>
      <c r="B146" s="12" t="str">
        <f t="shared" si="10"/>
        <v>000-000</v>
      </c>
      <c r="C146" s="12"/>
      <c r="D146" s="12"/>
      <c r="E146" s="12"/>
      <c r="F146" s="12"/>
      <c r="G146" s="16"/>
      <c r="H146" s="16"/>
      <c r="I146" s="15"/>
      <c r="J146" s="16"/>
      <c r="K146" s="16"/>
      <c r="L146" s="17"/>
      <c r="M146" s="18"/>
      <c r="N146" s="18"/>
      <c r="O146" s="20"/>
      <c r="P146" s="21"/>
      <c r="Q146" s="21"/>
      <c r="R146" s="22"/>
      <c r="S146" s="21"/>
      <c r="T146" s="21"/>
      <c r="U146" s="22"/>
      <c r="V146" s="23"/>
      <c r="W146" s="23"/>
      <c r="X146" s="24"/>
      <c r="Y146" s="25">
        <f t="shared" si="11"/>
        <v>0</v>
      </c>
      <c r="Z146" s="25">
        <f t="shared" si="12"/>
        <v>0</v>
      </c>
      <c r="AA146" s="26"/>
      <c r="AB146" s="26"/>
      <c r="AC146" s="26"/>
      <c r="AD146" s="26"/>
      <c r="AE146" s="27"/>
      <c r="AF146" s="26"/>
      <c r="AG146" s="26"/>
      <c r="AH146" s="26"/>
      <c r="AI146" s="26"/>
      <c r="AJ146" s="26"/>
      <c r="AK146" s="26"/>
    </row>
    <row r="147" spans="1:37" s="10" customFormat="1" ht="25" customHeight="1" x14ac:dyDescent="0.25">
      <c r="A147" s="11">
        <v>144</v>
      </c>
      <c r="B147" s="12" t="str">
        <f t="shared" si="10"/>
        <v>000-000</v>
      </c>
      <c r="C147" s="12"/>
      <c r="D147" s="12"/>
      <c r="E147" s="12"/>
      <c r="F147" s="12"/>
      <c r="G147" s="16"/>
      <c r="H147" s="16"/>
      <c r="I147" s="15"/>
      <c r="J147" s="16"/>
      <c r="K147" s="16"/>
      <c r="L147" s="17"/>
      <c r="M147" s="18"/>
      <c r="N147" s="18"/>
      <c r="O147" s="20"/>
      <c r="P147" s="21"/>
      <c r="Q147" s="21"/>
      <c r="R147" s="22"/>
      <c r="S147" s="21"/>
      <c r="T147" s="21"/>
      <c r="U147" s="22"/>
      <c r="V147" s="23"/>
      <c r="W147" s="23"/>
      <c r="X147" s="24"/>
      <c r="Y147" s="25">
        <f t="shared" si="11"/>
        <v>0</v>
      </c>
      <c r="Z147" s="25">
        <f t="shared" si="12"/>
        <v>0</v>
      </c>
      <c r="AA147" s="26"/>
      <c r="AB147" s="26"/>
      <c r="AC147" s="26"/>
      <c r="AD147" s="26"/>
      <c r="AE147" s="27"/>
      <c r="AF147" s="26"/>
      <c r="AG147" s="26"/>
      <c r="AH147" s="26"/>
      <c r="AI147" s="26"/>
      <c r="AJ147" s="26"/>
      <c r="AK147" s="26"/>
    </row>
    <row r="148" spans="1:37" s="10" customFormat="1" ht="25" customHeight="1" x14ac:dyDescent="0.25">
      <c r="A148" s="11">
        <v>145</v>
      </c>
      <c r="B148" s="12" t="str">
        <f t="shared" si="10"/>
        <v>000-000</v>
      </c>
      <c r="C148" s="12"/>
      <c r="D148" s="12"/>
      <c r="E148" s="12"/>
      <c r="F148" s="12"/>
      <c r="G148" s="16"/>
      <c r="H148" s="16"/>
      <c r="I148" s="15"/>
      <c r="J148" s="16"/>
      <c r="K148" s="16"/>
      <c r="L148" s="17"/>
      <c r="M148" s="18"/>
      <c r="N148" s="18"/>
      <c r="O148" s="20"/>
      <c r="P148" s="21"/>
      <c r="Q148" s="21"/>
      <c r="R148" s="22"/>
      <c r="S148" s="21"/>
      <c r="T148" s="21"/>
      <c r="U148" s="22"/>
      <c r="V148" s="23"/>
      <c r="W148" s="23"/>
      <c r="X148" s="24"/>
      <c r="Y148" s="25">
        <f t="shared" si="11"/>
        <v>0</v>
      </c>
      <c r="Z148" s="25">
        <f t="shared" si="12"/>
        <v>0</v>
      </c>
      <c r="AA148" s="26"/>
      <c r="AB148" s="26"/>
      <c r="AC148" s="26"/>
      <c r="AD148" s="26"/>
      <c r="AE148" s="27"/>
      <c r="AF148" s="26"/>
      <c r="AG148" s="26"/>
      <c r="AH148" s="26"/>
      <c r="AI148" s="26"/>
      <c r="AJ148" s="26"/>
      <c r="AK148" s="26"/>
    </row>
    <row r="149" spans="1:37" s="10" customFormat="1" ht="25" customHeight="1" x14ac:dyDescent="0.25">
      <c r="A149" s="11">
        <v>146</v>
      </c>
      <c r="B149" s="12" t="str">
        <f t="shared" si="10"/>
        <v>000-000</v>
      </c>
      <c r="C149" s="12"/>
      <c r="D149" s="12"/>
      <c r="E149" s="12"/>
      <c r="F149" s="12"/>
      <c r="G149" s="16"/>
      <c r="H149" s="16"/>
      <c r="I149" s="15"/>
      <c r="J149" s="16"/>
      <c r="K149" s="16"/>
      <c r="L149" s="17"/>
      <c r="M149" s="18"/>
      <c r="N149" s="19"/>
      <c r="O149" s="20"/>
      <c r="P149" s="21"/>
      <c r="Q149" s="21"/>
      <c r="R149" s="22"/>
      <c r="S149" s="21"/>
      <c r="T149" s="21"/>
      <c r="U149" s="22"/>
      <c r="V149" s="23"/>
      <c r="W149" s="23"/>
      <c r="X149" s="24"/>
      <c r="Y149" s="25">
        <f t="shared" si="11"/>
        <v>0</v>
      </c>
      <c r="Z149" s="25">
        <f t="shared" si="12"/>
        <v>0</v>
      </c>
      <c r="AA149" s="26"/>
      <c r="AB149" s="26"/>
      <c r="AC149" s="26"/>
      <c r="AD149" s="26"/>
      <c r="AE149" s="27"/>
      <c r="AF149" s="26"/>
      <c r="AG149" s="26"/>
      <c r="AH149" s="26"/>
      <c r="AI149" s="26"/>
      <c r="AJ149" s="26"/>
      <c r="AK149" s="26"/>
    </row>
    <row r="150" spans="1:37" s="10" customFormat="1" ht="25" customHeight="1" x14ac:dyDescent="0.25">
      <c r="A150" s="11">
        <v>147</v>
      </c>
      <c r="B150" s="12" t="str">
        <f t="shared" si="10"/>
        <v>000-000</v>
      </c>
      <c r="C150" s="12"/>
      <c r="D150" s="12"/>
      <c r="E150" s="12"/>
      <c r="F150" s="12"/>
      <c r="G150" s="16"/>
      <c r="H150" s="16"/>
      <c r="I150" s="15"/>
      <c r="J150" s="16"/>
      <c r="K150" s="16"/>
      <c r="L150" s="17"/>
      <c r="M150" s="18"/>
      <c r="N150" s="19"/>
      <c r="O150" s="20"/>
      <c r="P150" s="21"/>
      <c r="Q150" s="21"/>
      <c r="R150" s="22"/>
      <c r="S150" s="21"/>
      <c r="T150" s="21"/>
      <c r="U150" s="22"/>
      <c r="V150" s="23"/>
      <c r="W150" s="23"/>
      <c r="X150" s="24"/>
      <c r="Y150" s="25">
        <f t="shared" si="11"/>
        <v>0</v>
      </c>
      <c r="Z150" s="25">
        <f t="shared" si="12"/>
        <v>0</v>
      </c>
      <c r="AA150" s="26"/>
      <c r="AB150" s="26"/>
      <c r="AC150" s="26"/>
      <c r="AD150" s="26"/>
      <c r="AE150" s="27"/>
      <c r="AF150" s="26"/>
      <c r="AG150" s="26"/>
      <c r="AH150" s="26"/>
      <c r="AI150" s="26"/>
      <c r="AJ150" s="26"/>
      <c r="AK150" s="26"/>
    </row>
    <row r="151" spans="1:37" s="10" customFormat="1" ht="25" customHeight="1" x14ac:dyDescent="0.25">
      <c r="A151" s="11">
        <v>148</v>
      </c>
      <c r="B151" s="12" t="str">
        <f t="shared" si="10"/>
        <v>000-000</v>
      </c>
      <c r="C151" s="12"/>
      <c r="D151" s="12"/>
      <c r="E151" s="12"/>
      <c r="F151" s="12"/>
      <c r="G151" s="16"/>
      <c r="H151" s="16"/>
      <c r="I151" s="15"/>
      <c r="J151" s="16"/>
      <c r="K151" s="16"/>
      <c r="L151" s="17"/>
      <c r="M151" s="18"/>
      <c r="N151" s="18"/>
      <c r="O151" s="20"/>
      <c r="P151" s="21"/>
      <c r="Q151" s="21"/>
      <c r="R151" s="22"/>
      <c r="S151" s="21"/>
      <c r="T151" s="21"/>
      <c r="U151" s="22"/>
      <c r="V151" s="23"/>
      <c r="W151" s="23"/>
      <c r="X151" s="24"/>
      <c r="Y151" s="25">
        <f t="shared" si="11"/>
        <v>0</v>
      </c>
      <c r="Z151" s="25">
        <f t="shared" si="12"/>
        <v>0</v>
      </c>
      <c r="AA151" s="26"/>
      <c r="AB151" s="26"/>
      <c r="AC151" s="26"/>
      <c r="AD151" s="26"/>
      <c r="AE151" s="27"/>
      <c r="AF151" s="26"/>
      <c r="AG151" s="26"/>
      <c r="AH151" s="26"/>
      <c r="AI151" s="26"/>
      <c r="AJ151" s="26"/>
      <c r="AK151" s="26"/>
    </row>
    <row r="152" spans="1:37" s="10" customFormat="1" ht="25" customHeight="1" x14ac:dyDescent="0.25">
      <c r="A152" s="11">
        <v>149</v>
      </c>
      <c r="B152" s="12" t="str">
        <f t="shared" si="10"/>
        <v>000-000</v>
      </c>
      <c r="C152" s="12"/>
      <c r="D152" s="12"/>
      <c r="E152" s="12"/>
      <c r="F152" s="12"/>
      <c r="G152" s="16"/>
      <c r="H152" s="16"/>
      <c r="I152" s="15"/>
      <c r="J152" s="16"/>
      <c r="K152" s="16"/>
      <c r="L152" s="17"/>
      <c r="M152" s="18"/>
      <c r="N152" s="18"/>
      <c r="O152" s="20"/>
      <c r="P152" s="21"/>
      <c r="Q152" s="21"/>
      <c r="R152" s="22"/>
      <c r="S152" s="21"/>
      <c r="T152" s="21"/>
      <c r="U152" s="22"/>
      <c r="V152" s="23"/>
      <c r="W152" s="23"/>
      <c r="X152" s="24"/>
      <c r="Y152" s="25">
        <f t="shared" si="11"/>
        <v>0</v>
      </c>
      <c r="Z152" s="25">
        <f t="shared" si="12"/>
        <v>0</v>
      </c>
      <c r="AA152" s="26"/>
      <c r="AB152" s="26"/>
      <c r="AC152" s="26"/>
      <c r="AD152" s="26"/>
      <c r="AE152" s="27"/>
      <c r="AF152" s="26"/>
      <c r="AG152" s="26"/>
      <c r="AH152" s="26"/>
      <c r="AI152" s="26"/>
      <c r="AJ152" s="26"/>
      <c r="AK152" s="26"/>
    </row>
    <row r="153" spans="1:37" s="10" customFormat="1" ht="25" customHeight="1" x14ac:dyDescent="0.25">
      <c r="A153" s="11">
        <v>150</v>
      </c>
      <c r="B153" s="12" t="str">
        <f t="shared" si="10"/>
        <v>000-000</v>
      </c>
      <c r="C153" s="12"/>
      <c r="D153" s="12"/>
      <c r="E153" s="12"/>
      <c r="F153" s="12"/>
      <c r="G153" s="16"/>
      <c r="H153" s="16"/>
      <c r="I153" s="15"/>
      <c r="J153" s="16"/>
      <c r="K153" s="16"/>
      <c r="L153" s="17"/>
      <c r="M153" s="18"/>
      <c r="N153" s="18"/>
      <c r="O153" s="20"/>
      <c r="P153" s="21"/>
      <c r="Q153" s="21"/>
      <c r="R153" s="22"/>
      <c r="S153" s="21"/>
      <c r="T153" s="21"/>
      <c r="U153" s="22"/>
      <c r="V153" s="23"/>
      <c r="W153" s="23"/>
      <c r="X153" s="24"/>
      <c r="Y153" s="25">
        <f t="shared" si="11"/>
        <v>0</v>
      </c>
      <c r="Z153" s="25">
        <f t="shared" si="12"/>
        <v>0</v>
      </c>
      <c r="AA153" s="26"/>
      <c r="AB153" s="26"/>
      <c r="AC153" s="26"/>
      <c r="AD153" s="26"/>
      <c r="AE153" s="27"/>
      <c r="AF153" s="26"/>
      <c r="AG153" s="26"/>
      <c r="AH153" s="26"/>
      <c r="AI153" s="26"/>
      <c r="AJ153" s="26"/>
      <c r="AK153" s="26"/>
    </row>
    <row r="154" spans="1:37" s="10" customFormat="1" ht="25" customHeight="1" x14ac:dyDescent="0.25">
      <c r="A154" s="11">
        <v>151</v>
      </c>
      <c r="B154" s="12" t="str">
        <f t="shared" si="10"/>
        <v>000-000</v>
      </c>
      <c r="C154" s="12"/>
      <c r="D154" s="12"/>
      <c r="E154" s="12"/>
      <c r="F154" s="12"/>
      <c r="G154" s="16"/>
      <c r="H154" s="16"/>
      <c r="I154" s="15"/>
      <c r="J154" s="16"/>
      <c r="K154" s="16"/>
      <c r="L154" s="17"/>
      <c r="M154" s="18"/>
      <c r="N154" s="18"/>
      <c r="O154" s="20"/>
      <c r="P154" s="21"/>
      <c r="Q154" s="21"/>
      <c r="R154" s="22"/>
      <c r="S154" s="21"/>
      <c r="T154" s="21"/>
      <c r="U154" s="22"/>
      <c r="V154" s="23"/>
      <c r="W154" s="23"/>
      <c r="X154" s="24"/>
      <c r="Y154" s="25">
        <f t="shared" si="11"/>
        <v>0</v>
      </c>
      <c r="Z154" s="25">
        <f t="shared" si="12"/>
        <v>0</v>
      </c>
      <c r="AA154" s="26"/>
      <c r="AB154" s="26"/>
      <c r="AC154" s="26"/>
      <c r="AD154" s="26"/>
      <c r="AE154" s="27"/>
      <c r="AF154" s="26"/>
      <c r="AG154" s="26"/>
      <c r="AH154" s="26"/>
      <c r="AI154" s="26"/>
      <c r="AJ154" s="26"/>
      <c r="AK154" s="26"/>
    </row>
    <row r="155" spans="1:37" s="10" customFormat="1" ht="25" customHeight="1" x14ac:dyDescent="0.25">
      <c r="A155" s="11">
        <v>152</v>
      </c>
      <c r="B155" s="12" t="str">
        <f t="shared" si="10"/>
        <v>000-000</v>
      </c>
      <c r="C155" s="12"/>
      <c r="D155" s="12"/>
      <c r="E155" s="12"/>
      <c r="F155" s="12"/>
      <c r="G155" s="16"/>
      <c r="H155" s="16"/>
      <c r="I155" s="15"/>
      <c r="J155" s="16"/>
      <c r="K155" s="16"/>
      <c r="L155" s="17"/>
      <c r="M155" s="18"/>
      <c r="N155" s="18"/>
      <c r="O155" s="20"/>
      <c r="P155" s="21"/>
      <c r="Q155" s="21"/>
      <c r="R155" s="22"/>
      <c r="S155" s="21"/>
      <c r="T155" s="21"/>
      <c r="U155" s="22"/>
      <c r="V155" s="23"/>
      <c r="W155" s="23"/>
      <c r="X155" s="24"/>
      <c r="Y155" s="25">
        <f t="shared" si="11"/>
        <v>0</v>
      </c>
      <c r="Z155" s="25">
        <f t="shared" si="12"/>
        <v>0</v>
      </c>
      <c r="AA155" s="26"/>
      <c r="AB155" s="26"/>
      <c r="AC155" s="26"/>
      <c r="AD155" s="26"/>
      <c r="AE155" s="27"/>
      <c r="AF155" s="26"/>
      <c r="AG155" s="26"/>
      <c r="AH155" s="26"/>
      <c r="AI155" s="26"/>
      <c r="AJ155" s="26"/>
      <c r="AK155" s="26"/>
    </row>
    <row r="156" spans="1:37" s="10" customFormat="1" ht="25" customHeight="1" x14ac:dyDescent="0.25">
      <c r="A156" s="11">
        <v>153</v>
      </c>
      <c r="B156" s="12" t="str">
        <f t="shared" si="10"/>
        <v>000-000</v>
      </c>
      <c r="C156" s="12"/>
      <c r="D156" s="12"/>
      <c r="E156" s="12"/>
      <c r="F156" s="12"/>
      <c r="G156" s="16"/>
      <c r="H156" s="16"/>
      <c r="I156" s="15"/>
      <c r="J156" s="16"/>
      <c r="K156" s="16"/>
      <c r="L156" s="17"/>
      <c r="M156" s="18"/>
      <c r="N156" s="18"/>
      <c r="O156" s="20"/>
      <c r="P156" s="21"/>
      <c r="Q156" s="21"/>
      <c r="R156" s="22"/>
      <c r="S156" s="21"/>
      <c r="T156" s="21"/>
      <c r="U156" s="22"/>
      <c r="V156" s="23"/>
      <c r="W156" s="23"/>
      <c r="X156" s="24"/>
      <c r="Y156" s="25">
        <f t="shared" si="11"/>
        <v>0</v>
      </c>
      <c r="Z156" s="25">
        <f t="shared" si="12"/>
        <v>0</v>
      </c>
      <c r="AA156" s="26"/>
      <c r="AB156" s="26"/>
      <c r="AC156" s="26"/>
      <c r="AD156" s="26"/>
      <c r="AE156" s="27"/>
      <c r="AF156" s="26"/>
      <c r="AG156" s="26"/>
      <c r="AH156" s="26"/>
      <c r="AI156" s="26"/>
      <c r="AJ156" s="26"/>
      <c r="AK156" s="26"/>
    </row>
    <row r="157" spans="1:37" s="10" customFormat="1" ht="25" customHeight="1" x14ac:dyDescent="0.25">
      <c r="A157" s="11">
        <v>154</v>
      </c>
      <c r="B157" s="12" t="str">
        <f t="shared" si="10"/>
        <v>000-000</v>
      </c>
      <c r="C157" s="12"/>
      <c r="D157" s="12"/>
      <c r="E157" s="12"/>
      <c r="F157" s="12"/>
      <c r="G157" s="16"/>
      <c r="H157" s="16"/>
      <c r="I157" s="15"/>
      <c r="J157" s="16"/>
      <c r="K157" s="16"/>
      <c r="L157" s="17"/>
      <c r="M157" s="18"/>
      <c r="N157" s="18"/>
      <c r="O157" s="20"/>
      <c r="P157" s="21"/>
      <c r="Q157" s="21"/>
      <c r="R157" s="22"/>
      <c r="S157" s="21"/>
      <c r="T157" s="21"/>
      <c r="U157" s="22"/>
      <c r="V157" s="23"/>
      <c r="W157" s="23"/>
      <c r="X157" s="24"/>
      <c r="Y157" s="25">
        <f t="shared" si="11"/>
        <v>0</v>
      </c>
      <c r="Z157" s="25">
        <f t="shared" si="12"/>
        <v>0</v>
      </c>
      <c r="AA157" s="26"/>
      <c r="AB157" s="26"/>
      <c r="AC157" s="26"/>
      <c r="AD157" s="26"/>
      <c r="AE157" s="27"/>
      <c r="AF157" s="26"/>
      <c r="AG157" s="26"/>
      <c r="AH157" s="26"/>
      <c r="AI157" s="26"/>
      <c r="AJ157" s="26"/>
      <c r="AK157" s="26"/>
    </row>
    <row r="158" spans="1:37" s="10" customFormat="1" ht="25" customHeight="1" x14ac:dyDescent="0.25">
      <c r="A158" s="11">
        <v>155</v>
      </c>
      <c r="B158" s="12" t="str">
        <f t="shared" si="10"/>
        <v>000-000</v>
      </c>
      <c r="C158" s="12"/>
      <c r="D158" s="12"/>
      <c r="E158" s="12"/>
      <c r="F158" s="12"/>
      <c r="G158" s="16"/>
      <c r="H158" s="16"/>
      <c r="I158" s="15"/>
      <c r="J158" s="16"/>
      <c r="K158" s="16"/>
      <c r="L158" s="17"/>
      <c r="M158" s="18"/>
      <c r="N158" s="18"/>
      <c r="O158" s="20"/>
      <c r="P158" s="21"/>
      <c r="Q158" s="21"/>
      <c r="R158" s="22"/>
      <c r="S158" s="21"/>
      <c r="T158" s="21"/>
      <c r="U158" s="22"/>
      <c r="V158" s="23"/>
      <c r="W158" s="23"/>
      <c r="X158" s="24"/>
      <c r="Y158" s="25">
        <f t="shared" si="11"/>
        <v>0</v>
      </c>
      <c r="Z158" s="25">
        <f t="shared" si="12"/>
        <v>0</v>
      </c>
      <c r="AA158" s="26"/>
      <c r="AB158" s="26"/>
      <c r="AC158" s="26"/>
      <c r="AD158" s="26"/>
      <c r="AE158" s="27"/>
      <c r="AF158" s="26"/>
      <c r="AG158" s="26"/>
      <c r="AH158" s="26"/>
      <c r="AI158" s="26"/>
      <c r="AJ158" s="26"/>
      <c r="AK158" s="26"/>
    </row>
    <row r="159" spans="1:37" s="10" customFormat="1" ht="25" customHeight="1" x14ac:dyDescent="0.25">
      <c r="A159" s="11">
        <v>156</v>
      </c>
      <c r="B159" s="12" t="str">
        <f t="shared" si="10"/>
        <v>000-000</v>
      </c>
      <c r="C159" s="12"/>
      <c r="D159" s="12"/>
      <c r="E159" s="12"/>
      <c r="F159" s="12"/>
      <c r="G159" s="16"/>
      <c r="H159" s="16"/>
      <c r="I159" s="15"/>
      <c r="J159" s="16"/>
      <c r="K159" s="16"/>
      <c r="L159" s="17"/>
      <c r="M159" s="18"/>
      <c r="N159" s="18"/>
      <c r="O159" s="20"/>
      <c r="P159" s="21"/>
      <c r="Q159" s="21"/>
      <c r="R159" s="22"/>
      <c r="S159" s="21"/>
      <c r="T159" s="21"/>
      <c r="U159" s="22"/>
      <c r="V159" s="23"/>
      <c r="W159" s="23"/>
      <c r="X159" s="24"/>
      <c r="Y159" s="25">
        <f t="shared" si="11"/>
        <v>0</v>
      </c>
      <c r="Z159" s="25">
        <f t="shared" si="12"/>
        <v>0</v>
      </c>
      <c r="AA159" s="26"/>
      <c r="AB159" s="26"/>
      <c r="AC159" s="26"/>
      <c r="AD159" s="26"/>
      <c r="AE159" s="27"/>
      <c r="AF159" s="26"/>
      <c r="AG159" s="26"/>
      <c r="AH159" s="26"/>
      <c r="AI159" s="26"/>
      <c r="AJ159" s="26"/>
      <c r="AK159" s="26"/>
    </row>
    <row r="160" spans="1:37" s="10" customFormat="1" ht="25" customHeight="1" x14ac:dyDescent="0.25">
      <c r="A160" s="11">
        <v>157</v>
      </c>
      <c r="B160" s="12" t="str">
        <f t="shared" si="10"/>
        <v>000-000</v>
      </c>
      <c r="C160" s="12"/>
      <c r="D160" s="12"/>
      <c r="E160" s="12"/>
      <c r="F160" s="12"/>
      <c r="G160" s="16"/>
      <c r="H160" s="16"/>
      <c r="I160" s="15"/>
      <c r="J160" s="16"/>
      <c r="K160" s="16"/>
      <c r="L160" s="17"/>
      <c r="M160" s="18"/>
      <c r="N160" s="19"/>
      <c r="O160" s="20"/>
      <c r="P160" s="21"/>
      <c r="Q160" s="21"/>
      <c r="R160" s="22"/>
      <c r="S160" s="21"/>
      <c r="T160" s="21"/>
      <c r="U160" s="22"/>
      <c r="V160" s="23"/>
      <c r="W160" s="23"/>
      <c r="X160" s="24"/>
      <c r="Y160" s="25">
        <f t="shared" si="11"/>
        <v>0</v>
      </c>
      <c r="Z160" s="25">
        <f t="shared" si="12"/>
        <v>0</v>
      </c>
      <c r="AA160" s="26"/>
      <c r="AB160" s="26"/>
      <c r="AC160" s="26"/>
      <c r="AD160" s="26"/>
      <c r="AE160" s="27"/>
      <c r="AF160" s="26"/>
      <c r="AG160" s="26"/>
      <c r="AH160" s="26"/>
      <c r="AI160" s="26"/>
      <c r="AJ160" s="26"/>
      <c r="AK160" s="26"/>
    </row>
    <row r="161" spans="1:37" s="10" customFormat="1" ht="25" customHeight="1" x14ac:dyDescent="0.25">
      <c r="A161" s="11">
        <v>158</v>
      </c>
      <c r="B161" s="12" t="str">
        <f t="shared" si="10"/>
        <v>000-000</v>
      </c>
      <c r="C161" s="12"/>
      <c r="D161" s="12"/>
      <c r="E161" s="12"/>
      <c r="F161" s="12"/>
      <c r="G161" s="16"/>
      <c r="H161" s="16"/>
      <c r="I161" s="15"/>
      <c r="J161" s="16"/>
      <c r="K161" s="16"/>
      <c r="L161" s="17"/>
      <c r="M161" s="18"/>
      <c r="N161" s="19"/>
      <c r="O161" s="20"/>
      <c r="P161" s="21"/>
      <c r="Q161" s="21"/>
      <c r="R161" s="22"/>
      <c r="S161" s="21"/>
      <c r="T161" s="21"/>
      <c r="U161" s="22"/>
      <c r="V161" s="23"/>
      <c r="W161" s="23"/>
      <c r="X161" s="24"/>
      <c r="Y161" s="25">
        <f t="shared" si="11"/>
        <v>0</v>
      </c>
      <c r="Z161" s="25">
        <f t="shared" si="12"/>
        <v>0</v>
      </c>
      <c r="AA161" s="26"/>
      <c r="AB161" s="26"/>
      <c r="AC161" s="26"/>
      <c r="AD161" s="26"/>
      <c r="AE161" s="27"/>
      <c r="AF161" s="26"/>
      <c r="AG161" s="26"/>
      <c r="AH161" s="26"/>
      <c r="AI161" s="26"/>
      <c r="AJ161" s="26"/>
      <c r="AK161" s="26"/>
    </row>
    <row r="162" spans="1:37" s="10" customFormat="1" ht="25" customHeight="1" x14ac:dyDescent="0.25">
      <c r="A162" s="11">
        <v>159</v>
      </c>
      <c r="B162" s="12" t="str">
        <f t="shared" si="10"/>
        <v>000-000</v>
      </c>
      <c r="C162" s="12"/>
      <c r="D162" s="12"/>
      <c r="E162" s="12"/>
      <c r="F162" s="12"/>
      <c r="G162" s="16"/>
      <c r="H162" s="16"/>
      <c r="I162" s="15"/>
      <c r="J162" s="16"/>
      <c r="K162" s="16"/>
      <c r="L162" s="17"/>
      <c r="M162" s="18"/>
      <c r="N162" s="18"/>
      <c r="O162" s="20"/>
      <c r="P162" s="21"/>
      <c r="Q162" s="21"/>
      <c r="R162" s="22"/>
      <c r="S162" s="21"/>
      <c r="T162" s="21"/>
      <c r="U162" s="22"/>
      <c r="V162" s="23"/>
      <c r="W162" s="23"/>
      <c r="X162" s="24"/>
      <c r="Y162" s="25">
        <f t="shared" si="11"/>
        <v>0</v>
      </c>
      <c r="Z162" s="25">
        <f t="shared" si="12"/>
        <v>0</v>
      </c>
      <c r="AA162" s="26"/>
      <c r="AB162" s="26"/>
      <c r="AC162" s="26"/>
      <c r="AD162" s="26"/>
      <c r="AE162" s="27"/>
      <c r="AF162" s="26"/>
      <c r="AG162" s="26"/>
      <c r="AH162" s="26"/>
      <c r="AI162" s="26"/>
      <c r="AJ162" s="26"/>
      <c r="AK162" s="26"/>
    </row>
    <row r="163" spans="1:37" s="10" customFormat="1" ht="25" customHeight="1" x14ac:dyDescent="0.25">
      <c r="A163" s="11">
        <v>160</v>
      </c>
      <c r="B163" s="12" t="str">
        <f t="shared" si="10"/>
        <v>000-000</v>
      </c>
      <c r="C163" s="12"/>
      <c r="D163" s="12"/>
      <c r="E163" s="12"/>
      <c r="F163" s="12"/>
      <c r="G163" s="16"/>
      <c r="H163" s="16"/>
      <c r="I163" s="15"/>
      <c r="J163" s="16"/>
      <c r="K163" s="16"/>
      <c r="L163" s="17"/>
      <c r="M163" s="18"/>
      <c r="N163" s="18"/>
      <c r="O163" s="20"/>
      <c r="P163" s="21"/>
      <c r="Q163" s="21"/>
      <c r="R163" s="22"/>
      <c r="S163" s="21"/>
      <c r="T163" s="21"/>
      <c r="U163" s="22"/>
      <c r="V163" s="23"/>
      <c r="W163" s="23"/>
      <c r="X163" s="24"/>
      <c r="Y163" s="25">
        <f t="shared" si="11"/>
        <v>0</v>
      </c>
      <c r="Z163" s="25">
        <f t="shared" si="12"/>
        <v>0</v>
      </c>
      <c r="AA163" s="26"/>
      <c r="AB163" s="26"/>
      <c r="AC163" s="26"/>
      <c r="AD163" s="26"/>
      <c r="AE163" s="27"/>
      <c r="AF163" s="26"/>
      <c r="AG163" s="26"/>
      <c r="AH163" s="26"/>
      <c r="AI163" s="26"/>
      <c r="AJ163" s="26"/>
      <c r="AK163" s="26"/>
    </row>
    <row r="164" spans="1:37" s="10" customFormat="1" ht="25" customHeight="1" x14ac:dyDescent="0.25">
      <c r="A164" s="11">
        <v>161</v>
      </c>
      <c r="B164" s="12" t="str">
        <f t="shared" ref="B164:B172" si="13">TEXT(C164,"000")&amp;"-"&amp;TEXT(E164,"000")</f>
        <v>000-000</v>
      </c>
      <c r="C164" s="12"/>
      <c r="D164" s="12"/>
      <c r="E164" s="12"/>
      <c r="F164" s="12"/>
      <c r="G164" s="16"/>
      <c r="H164" s="16"/>
      <c r="I164" s="15"/>
      <c r="J164" s="16"/>
      <c r="K164" s="16"/>
      <c r="L164" s="17"/>
      <c r="M164" s="18"/>
      <c r="N164" s="18"/>
      <c r="O164" s="20"/>
      <c r="P164" s="21"/>
      <c r="Q164" s="21"/>
      <c r="R164" s="22"/>
      <c r="S164" s="21"/>
      <c r="T164" s="21"/>
      <c r="U164" s="22"/>
      <c r="V164" s="23"/>
      <c r="W164" s="23"/>
      <c r="X164" s="24"/>
      <c r="Y164" s="25">
        <f t="shared" ref="Y164:Y171" si="14">ROUND(I166-U164-X164,2)</f>
        <v>0</v>
      </c>
      <c r="Z164" s="25">
        <f t="shared" si="12"/>
        <v>0</v>
      </c>
      <c r="AA164" s="26"/>
      <c r="AB164" s="26"/>
      <c r="AC164" s="26"/>
      <c r="AD164" s="26"/>
      <c r="AE164" s="27"/>
      <c r="AF164" s="26"/>
      <c r="AG164" s="26"/>
      <c r="AH164" s="26"/>
      <c r="AI164" s="26"/>
      <c r="AJ164" s="26"/>
      <c r="AK164" s="26"/>
    </row>
    <row r="165" spans="1:37" s="10" customFormat="1" ht="25" customHeight="1" x14ac:dyDescent="0.25">
      <c r="A165" s="11">
        <v>162</v>
      </c>
      <c r="B165" s="12" t="str">
        <f t="shared" si="13"/>
        <v>000-000</v>
      </c>
      <c r="C165" s="12"/>
      <c r="D165" s="12"/>
      <c r="E165" s="12"/>
      <c r="F165" s="12"/>
      <c r="G165" s="16"/>
      <c r="H165" s="16"/>
      <c r="I165" s="15"/>
      <c r="J165" s="16"/>
      <c r="K165" s="16"/>
      <c r="L165" s="17"/>
      <c r="M165" s="18"/>
      <c r="N165" s="18"/>
      <c r="O165" s="20"/>
      <c r="P165" s="21"/>
      <c r="Q165" s="21"/>
      <c r="R165" s="22"/>
      <c r="S165" s="21"/>
      <c r="T165" s="21"/>
      <c r="U165" s="22"/>
      <c r="V165" s="23"/>
      <c r="W165" s="23"/>
      <c r="X165" s="24"/>
      <c r="Y165" s="25">
        <f t="shared" si="14"/>
        <v>0</v>
      </c>
      <c r="Z165" s="25">
        <f t="shared" si="12"/>
        <v>0</v>
      </c>
      <c r="AA165" s="26"/>
      <c r="AB165" s="26"/>
      <c r="AC165" s="26"/>
      <c r="AD165" s="26"/>
      <c r="AE165" s="27"/>
      <c r="AF165" s="26"/>
      <c r="AG165" s="26"/>
      <c r="AH165" s="26"/>
      <c r="AI165" s="26"/>
      <c r="AJ165" s="26"/>
      <c r="AK165" s="26"/>
    </row>
    <row r="166" spans="1:37" s="10" customFormat="1" ht="25" customHeight="1" x14ac:dyDescent="0.25">
      <c r="A166" s="11">
        <v>163</v>
      </c>
      <c r="B166" s="12" t="str">
        <f t="shared" si="13"/>
        <v>000-000</v>
      </c>
      <c r="C166" s="12"/>
      <c r="D166" s="12"/>
      <c r="E166" s="12"/>
      <c r="F166" s="12"/>
      <c r="G166" s="16"/>
      <c r="H166" s="16"/>
      <c r="I166" s="15"/>
      <c r="J166" s="16"/>
      <c r="K166" s="16"/>
      <c r="L166" s="17"/>
      <c r="M166" s="18"/>
      <c r="N166" s="18"/>
      <c r="O166" s="20"/>
      <c r="P166" s="21"/>
      <c r="Q166" s="21"/>
      <c r="R166" s="22"/>
      <c r="S166" s="21"/>
      <c r="T166" s="21"/>
      <c r="U166" s="22"/>
      <c r="V166" s="23"/>
      <c r="W166" s="23"/>
      <c r="X166" s="24"/>
      <c r="Y166" s="25">
        <f t="shared" si="14"/>
        <v>0</v>
      </c>
      <c r="Z166" s="25">
        <f t="shared" si="12"/>
        <v>0</v>
      </c>
      <c r="AA166" s="26"/>
      <c r="AB166" s="26"/>
      <c r="AC166" s="26"/>
      <c r="AD166" s="26"/>
      <c r="AE166" s="27"/>
      <c r="AF166" s="26"/>
      <c r="AG166" s="26"/>
      <c r="AH166" s="26"/>
      <c r="AI166" s="26"/>
      <c r="AJ166" s="26"/>
      <c r="AK166" s="26"/>
    </row>
    <row r="167" spans="1:37" s="10" customFormat="1" ht="25" customHeight="1" x14ac:dyDescent="0.25">
      <c r="A167" s="11">
        <v>164</v>
      </c>
      <c r="B167" s="12" t="str">
        <f t="shared" si="13"/>
        <v>000-000</v>
      </c>
      <c r="C167" s="12"/>
      <c r="D167" s="12"/>
      <c r="E167" s="12"/>
      <c r="F167" s="12"/>
      <c r="G167" s="16"/>
      <c r="H167" s="16"/>
      <c r="I167" s="15"/>
      <c r="J167" s="16"/>
      <c r="K167" s="16"/>
      <c r="L167" s="17"/>
      <c r="M167" s="18"/>
      <c r="N167" s="18"/>
      <c r="O167" s="20"/>
      <c r="P167" s="21"/>
      <c r="Q167" s="21"/>
      <c r="R167" s="22"/>
      <c r="S167" s="21"/>
      <c r="T167" s="21"/>
      <c r="U167" s="22"/>
      <c r="V167" s="23"/>
      <c r="W167" s="23"/>
      <c r="X167" s="24"/>
      <c r="Y167" s="25">
        <f t="shared" si="14"/>
        <v>0</v>
      </c>
      <c r="Z167" s="25">
        <f t="shared" si="12"/>
        <v>0</v>
      </c>
      <c r="AA167" s="26"/>
      <c r="AB167" s="26"/>
      <c r="AC167" s="26"/>
      <c r="AD167" s="26"/>
      <c r="AE167" s="27"/>
      <c r="AF167" s="26"/>
      <c r="AG167" s="26"/>
      <c r="AH167" s="26"/>
      <c r="AI167" s="26"/>
      <c r="AJ167" s="26"/>
      <c r="AK167" s="26"/>
    </row>
    <row r="168" spans="1:37" s="10" customFormat="1" ht="25" customHeight="1" x14ac:dyDescent="0.25">
      <c r="A168" s="11">
        <v>165</v>
      </c>
      <c r="B168" s="12" t="str">
        <f t="shared" si="13"/>
        <v>000-000</v>
      </c>
      <c r="C168" s="12"/>
      <c r="D168" s="12"/>
      <c r="E168" s="12"/>
      <c r="F168" s="12"/>
      <c r="G168" s="16"/>
      <c r="H168" s="16"/>
      <c r="I168" s="15"/>
      <c r="J168" s="16"/>
      <c r="K168" s="16"/>
      <c r="L168" s="17"/>
      <c r="M168" s="18"/>
      <c r="N168" s="18"/>
      <c r="O168" s="20"/>
      <c r="P168" s="21"/>
      <c r="Q168" s="21"/>
      <c r="R168" s="22"/>
      <c r="S168" s="21"/>
      <c r="T168" s="21"/>
      <c r="U168" s="22"/>
      <c r="V168" s="23"/>
      <c r="W168" s="23"/>
      <c r="X168" s="24"/>
      <c r="Y168" s="25">
        <f t="shared" si="14"/>
        <v>0</v>
      </c>
      <c r="Z168" s="25">
        <f t="shared" si="12"/>
        <v>0</v>
      </c>
      <c r="AA168" s="26"/>
      <c r="AB168" s="26"/>
      <c r="AC168" s="26"/>
      <c r="AD168" s="26"/>
      <c r="AE168" s="27"/>
      <c r="AF168" s="26"/>
      <c r="AG168" s="26"/>
      <c r="AH168" s="26"/>
      <c r="AI168" s="26"/>
      <c r="AJ168" s="26"/>
      <c r="AK168" s="26"/>
    </row>
    <row r="169" spans="1:37" s="10" customFormat="1" ht="25" customHeight="1" x14ac:dyDescent="0.25">
      <c r="A169" s="11">
        <v>166</v>
      </c>
      <c r="B169" s="12" t="str">
        <f t="shared" si="13"/>
        <v>000-000</v>
      </c>
      <c r="C169" s="12"/>
      <c r="D169" s="13"/>
      <c r="E169" s="12"/>
      <c r="F169" s="12"/>
      <c r="G169" s="16"/>
      <c r="H169" s="16"/>
      <c r="I169" s="15"/>
      <c r="J169" s="16"/>
      <c r="K169" s="16"/>
      <c r="L169" s="17"/>
      <c r="M169" s="18"/>
      <c r="N169" s="18"/>
      <c r="O169" s="20"/>
      <c r="P169" s="21"/>
      <c r="Q169" s="21"/>
      <c r="R169" s="22"/>
      <c r="S169" s="21"/>
      <c r="T169" s="21"/>
      <c r="U169" s="22"/>
      <c r="V169" s="23"/>
      <c r="W169" s="23"/>
      <c r="X169" s="24"/>
      <c r="Y169" s="25">
        <f t="shared" si="14"/>
        <v>0</v>
      </c>
      <c r="Z169" s="25">
        <f t="shared" si="12"/>
        <v>0</v>
      </c>
      <c r="AA169" s="26"/>
      <c r="AB169" s="26"/>
      <c r="AC169" s="26"/>
      <c r="AD169" s="26"/>
      <c r="AE169" s="27"/>
      <c r="AF169" s="26"/>
      <c r="AG169" s="26"/>
      <c r="AH169" s="26"/>
      <c r="AI169" s="26"/>
      <c r="AJ169" s="26"/>
      <c r="AK169" s="26"/>
    </row>
    <row r="170" spans="1:37" s="10" customFormat="1" ht="25" customHeight="1" x14ac:dyDescent="0.25">
      <c r="A170" s="11">
        <v>167</v>
      </c>
      <c r="B170" s="12" t="str">
        <f t="shared" si="13"/>
        <v>000-000</v>
      </c>
      <c r="C170" s="12"/>
      <c r="D170" s="12"/>
      <c r="E170" s="12"/>
      <c r="F170" s="12"/>
      <c r="G170" s="16"/>
      <c r="H170" s="16"/>
      <c r="I170" s="15"/>
      <c r="J170" s="16"/>
      <c r="K170" s="16"/>
      <c r="L170" s="17"/>
      <c r="M170" s="18"/>
      <c r="N170" s="18"/>
      <c r="O170" s="20"/>
      <c r="P170" s="21"/>
      <c r="Q170" s="21"/>
      <c r="R170" s="22"/>
      <c r="S170" s="21"/>
      <c r="T170" s="21"/>
      <c r="U170" s="22"/>
      <c r="V170" s="23"/>
      <c r="W170" s="23"/>
      <c r="X170" s="24"/>
      <c r="Y170" s="25">
        <f t="shared" si="14"/>
        <v>0</v>
      </c>
      <c r="Z170" s="25">
        <f t="shared" si="12"/>
        <v>0</v>
      </c>
      <c r="AA170" s="26"/>
      <c r="AB170" s="26"/>
      <c r="AC170" s="26"/>
      <c r="AD170" s="26"/>
      <c r="AE170" s="27"/>
      <c r="AF170" s="26"/>
      <c r="AG170" s="26"/>
      <c r="AH170" s="26"/>
      <c r="AI170" s="26"/>
      <c r="AJ170" s="26"/>
      <c r="AK170" s="26"/>
    </row>
    <row r="171" spans="1:37" s="10" customFormat="1" ht="25" customHeight="1" x14ac:dyDescent="0.25">
      <c r="A171" s="11">
        <v>168</v>
      </c>
      <c r="B171" s="12" t="str">
        <f t="shared" si="13"/>
        <v>000-000</v>
      </c>
      <c r="C171" s="12"/>
      <c r="D171" s="12"/>
      <c r="E171" s="12"/>
      <c r="F171" s="12"/>
      <c r="G171" s="16"/>
      <c r="H171" s="16"/>
      <c r="I171" s="15"/>
      <c r="J171" s="16"/>
      <c r="K171" s="16"/>
      <c r="L171" s="17"/>
      <c r="M171" s="18"/>
      <c r="N171" s="19"/>
      <c r="O171" s="20"/>
      <c r="P171" s="21"/>
      <c r="Q171" s="21"/>
      <c r="R171" s="22"/>
      <c r="S171" s="21"/>
      <c r="T171" s="21"/>
      <c r="U171" s="22"/>
      <c r="V171" s="23"/>
      <c r="W171" s="23"/>
      <c r="X171" s="24"/>
      <c r="Y171" s="25">
        <f t="shared" si="14"/>
        <v>0</v>
      </c>
      <c r="Z171" s="25">
        <f t="shared" si="12"/>
        <v>0</v>
      </c>
      <c r="AA171" s="26"/>
      <c r="AB171" s="26"/>
      <c r="AC171" s="26"/>
      <c r="AD171" s="26"/>
      <c r="AE171" s="27"/>
      <c r="AF171" s="26"/>
      <c r="AG171" s="26"/>
      <c r="AH171" s="26"/>
      <c r="AI171" s="26"/>
      <c r="AJ171" s="26"/>
      <c r="AK171" s="26"/>
    </row>
    <row r="172" spans="1:37" s="10" customFormat="1" ht="25" customHeight="1" x14ac:dyDescent="0.25">
      <c r="A172" s="11">
        <v>169</v>
      </c>
      <c r="B172" s="12" t="str">
        <f t="shared" si="13"/>
        <v>000-000</v>
      </c>
      <c r="C172" s="12"/>
      <c r="D172" s="12"/>
      <c r="E172" s="12"/>
      <c r="F172" s="12"/>
      <c r="G172" s="16"/>
      <c r="H172" s="16"/>
      <c r="I172" s="15"/>
      <c r="J172" s="16"/>
      <c r="K172" s="16"/>
      <c r="L172" s="17"/>
      <c r="M172" s="18"/>
      <c r="N172" s="19"/>
      <c r="O172" s="20"/>
      <c r="P172" s="21"/>
      <c r="Q172" s="21"/>
      <c r="R172" s="22"/>
      <c r="S172" s="21"/>
      <c r="T172" s="21"/>
      <c r="U172" s="22"/>
      <c r="V172" s="23"/>
      <c r="W172" s="23"/>
      <c r="X172" s="24"/>
      <c r="Y172" s="25">
        <f>ROUND(I4-U172-X172,2)</f>
        <v>28049.55</v>
      </c>
      <c r="Z172" s="25">
        <f t="shared" si="12"/>
        <v>0</v>
      </c>
      <c r="AA172" s="26"/>
      <c r="AB172" s="26"/>
      <c r="AC172" s="26"/>
      <c r="AD172" s="26"/>
      <c r="AE172" s="27"/>
      <c r="AF172" s="26"/>
      <c r="AG172" s="26"/>
      <c r="AH172" s="26"/>
      <c r="AI172" s="26"/>
      <c r="AJ172" s="26"/>
      <c r="AK172" s="26"/>
    </row>
    <row r="173" spans="1:37" s="10" customFormat="1" ht="25" customHeight="1" x14ac:dyDescent="0.25">
      <c r="A173" s="11">
        <v>170</v>
      </c>
      <c r="B173" s="12" t="e">
        <f>TEXT(C173,"000")&amp;"-"&amp;TEXT(#REF!,"000")</f>
        <v>#REF!</v>
      </c>
      <c r="C173" s="12"/>
      <c r="E173" s="12"/>
      <c r="F173" s="12"/>
      <c r="G173" s="16"/>
      <c r="H173" s="16"/>
      <c r="I173" s="15"/>
      <c r="J173" s="16"/>
      <c r="K173" s="16"/>
      <c r="L173" s="17"/>
      <c r="M173" s="18"/>
      <c r="N173" s="18"/>
      <c r="O173" s="20"/>
      <c r="P173" s="21"/>
      <c r="Q173" s="21"/>
      <c r="R173" s="22"/>
      <c r="S173" s="21"/>
      <c r="T173" s="21"/>
      <c r="U173" s="22"/>
      <c r="V173" s="23"/>
      <c r="W173" s="23"/>
      <c r="X173" s="24"/>
      <c r="Y173" s="25">
        <f>ROUND(I5-U173-X173,2)</f>
        <v>1194.51</v>
      </c>
      <c r="Z173" s="25">
        <f t="shared" si="12"/>
        <v>0</v>
      </c>
      <c r="AA173" s="26"/>
      <c r="AB173" s="26"/>
      <c r="AC173" s="26"/>
      <c r="AD173" s="26"/>
      <c r="AE173" s="27"/>
      <c r="AF173" s="26"/>
      <c r="AG173" s="26"/>
      <c r="AH173" s="26"/>
      <c r="AI173" s="26"/>
      <c r="AJ173" s="26"/>
      <c r="AK173" s="26"/>
    </row>
    <row r="174" spans="1:37" s="10" customFormat="1" ht="25" customHeight="1" x14ac:dyDescent="0.25">
      <c r="A174" s="11">
        <v>171</v>
      </c>
      <c r="B174" s="12" t="str">
        <f t="shared" ref="B174:B237" si="15">TEXT(C174,"000")&amp;"-"&amp;TEXT(E174,"000")</f>
        <v>000-000</v>
      </c>
      <c r="C174" s="12"/>
      <c r="D174" s="12"/>
      <c r="E174" s="12"/>
      <c r="F174" s="12"/>
      <c r="G174" s="16"/>
      <c r="H174" s="16"/>
      <c r="I174" s="15"/>
      <c r="J174" s="16"/>
      <c r="K174" s="16"/>
      <c r="L174" s="17"/>
      <c r="M174" s="18"/>
      <c r="N174" s="18"/>
      <c r="O174" s="20"/>
      <c r="P174" s="21"/>
      <c r="Q174" s="21"/>
      <c r="R174" s="22"/>
      <c r="S174" s="21"/>
      <c r="T174" s="21"/>
      <c r="U174" s="22"/>
      <c r="V174" s="23"/>
      <c r="W174" s="23"/>
      <c r="X174" s="24"/>
      <c r="Y174" s="25">
        <f t="shared" ref="Y174:Y237" si="16">ROUND(I174-U174-X174,2)</f>
        <v>0</v>
      </c>
      <c r="Z174" s="25">
        <f t="shared" si="12"/>
        <v>0</v>
      </c>
      <c r="AA174" s="26"/>
      <c r="AB174" s="26"/>
      <c r="AC174" s="26"/>
      <c r="AD174" s="26"/>
      <c r="AE174" s="27"/>
      <c r="AF174" s="26"/>
      <c r="AG174" s="26"/>
      <c r="AH174" s="26"/>
      <c r="AI174" s="26"/>
      <c r="AJ174" s="26"/>
      <c r="AK174" s="26"/>
    </row>
    <row r="175" spans="1:37" s="10" customFormat="1" ht="25" customHeight="1" x14ac:dyDescent="0.25">
      <c r="A175" s="11">
        <v>172</v>
      </c>
      <c r="B175" s="12" t="str">
        <f t="shared" si="15"/>
        <v>000-000</v>
      </c>
      <c r="C175" s="12"/>
      <c r="D175" s="12"/>
      <c r="E175" s="12"/>
      <c r="F175" s="12"/>
      <c r="G175" s="16"/>
      <c r="H175" s="16"/>
      <c r="I175" s="15"/>
      <c r="J175" s="16"/>
      <c r="K175" s="16"/>
      <c r="L175" s="17"/>
      <c r="M175" s="18"/>
      <c r="N175" s="18"/>
      <c r="O175" s="20"/>
      <c r="P175" s="21"/>
      <c r="Q175" s="21"/>
      <c r="R175" s="22"/>
      <c r="S175" s="21"/>
      <c r="T175" s="21"/>
      <c r="U175" s="22"/>
      <c r="V175" s="23"/>
      <c r="W175" s="23"/>
      <c r="X175" s="24"/>
      <c r="Y175" s="25">
        <f t="shared" si="16"/>
        <v>0</v>
      </c>
      <c r="Z175" s="25">
        <f t="shared" si="12"/>
        <v>0</v>
      </c>
      <c r="AA175" s="26"/>
      <c r="AB175" s="26"/>
      <c r="AC175" s="26"/>
      <c r="AD175" s="26"/>
      <c r="AE175" s="27"/>
      <c r="AF175" s="26"/>
      <c r="AG175" s="26"/>
      <c r="AH175" s="26"/>
      <c r="AI175" s="26"/>
      <c r="AJ175" s="26"/>
      <c r="AK175" s="26"/>
    </row>
    <row r="176" spans="1:37" s="10" customFormat="1" ht="25" customHeight="1" x14ac:dyDescent="0.25">
      <c r="A176" s="11">
        <v>173</v>
      </c>
      <c r="B176" s="12" t="str">
        <f t="shared" si="15"/>
        <v>000-000</v>
      </c>
      <c r="C176" s="12"/>
      <c r="D176" s="12"/>
      <c r="E176" s="12"/>
      <c r="F176" s="12"/>
      <c r="G176" s="16"/>
      <c r="H176" s="16"/>
      <c r="I176" s="15"/>
      <c r="J176" s="16"/>
      <c r="K176" s="16"/>
      <c r="L176" s="17"/>
      <c r="M176" s="18"/>
      <c r="N176" s="18"/>
      <c r="O176" s="20"/>
      <c r="P176" s="21"/>
      <c r="Q176" s="21"/>
      <c r="R176" s="22"/>
      <c r="S176" s="21"/>
      <c r="T176" s="21"/>
      <c r="U176" s="22"/>
      <c r="V176" s="23"/>
      <c r="W176" s="23"/>
      <c r="X176" s="24"/>
      <c r="Y176" s="25">
        <f t="shared" si="16"/>
        <v>0</v>
      </c>
      <c r="Z176" s="25">
        <f t="shared" si="12"/>
        <v>0</v>
      </c>
      <c r="AA176" s="26"/>
      <c r="AB176" s="26"/>
      <c r="AC176" s="26"/>
      <c r="AD176" s="26"/>
      <c r="AE176" s="27"/>
      <c r="AF176" s="26"/>
      <c r="AG176" s="26"/>
      <c r="AH176" s="26"/>
      <c r="AI176" s="26"/>
      <c r="AJ176" s="26"/>
      <c r="AK176" s="26"/>
    </row>
    <row r="177" spans="1:37" s="10" customFormat="1" ht="25" customHeight="1" x14ac:dyDescent="0.25">
      <c r="A177" s="11">
        <v>174</v>
      </c>
      <c r="B177" s="12" t="str">
        <f t="shared" si="15"/>
        <v>000-000</v>
      </c>
      <c r="C177" s="12"/>
      <c r="D177" s="12"/>
      <c r="E177" s="12"/>
      <c r="F177" s="12"/>
      <c r="G177" s="16"/>
      <c r="H177" s="16"/>
      <c r="I177" s="15"/>
      <c r="J177" s="16"/>
      <c r="K177" s="16"/>
      <c r="L177" s="17"/>
      <c r="M177" s="18"/>
      <c r="N177" s="18"/>
      <c r="O177" s="20"/>
      <c r="P177" s="21"/>
      <c r="Q177" s="21"/>
      <c r="R177" s="22"/>
      <c r="S177" s="21"/>
      <c r="T177" s="21"/>
      <c r="U177" s="22"/>
      <c r="V177" s="23"/>
      <c r="W177" s="23"/>
      <c r="X177" s="24"/>
      <c r="Y177" s="25">
        <f t="shared" si="16"/>
        <v>0</v>
      </c>
      <c r="Z177" s="25">
        <f t="shared" si="12"/>
        <v>0</v>
      </c>
      <c r="AA177" s="26"/>
      <c r="AB177" s="26"/>
      <c r="AC177" s="26"/>
      <c r="AD177" s="26"/>
      <c r="AE177" s="27"/>
      <c r="AF177" s="26"/>
      <c r="AG177" s="26"/>
      <c r="AH177" s="26"/>
      <c r="AI177" s="26"/>
      <c r="AJ177" s="26"/>
      <c r="AK177" s="26"/>
    </row>
    <row r="178" spans="1:37" s="10" customFormat="1" ht="25" customHeight="1" x14ac:dyDescent="0.25">
      <c r="A178" s="11">
        <v>175</v>
      </c>
      <c r="B178" s="12" t="str">
        <f t="shared" si="15"/>
        <v>000-000</v>
      </c>
      <c r="C178" s="12"/>
      <c r="D178" s="12"/>
      <c r="E178" s="12"/>
      <c r="F178" s="12"/>
      <c r="G178" s="16"/>
      <c r="H178" s="16"/>
      <c r="I178" s="15"/>
      <c r="J178" s="16"/>
      <c r="K178" s="16"/>
      <c r="L178" s="17"/>
      <c r="M178" s="18"/>
      <c r="N178" s="18"/>
      <c r="O178" s="20"/>
      <c r="P178" s="21"/>
      <c r="Q178" s="21"/>
      <c r="R178" s="22"/>
      <c r="S178" s="21"/>
      <c r="T178" s="21"/>
      <c r="U178" s="22"/>
      <c r="V178" s="23"/>
      <c r="W178" s="23"/>
      <c r="X178" s="24"/>
      <c r="Y178" s="25">
        <f t="shared" si="16"/>
        <v>0</v>
      </c>
      <c r="Z178" s="25">
        <f t="shared" si="12"/>
        <v>0</v>
      </c>
      <c r="AA178" s="26"/>
      <c r="AB178" s="26"/>
      <c r="AC178" s="26"/>
      <c r="AD178" s="26"/>
      <c r="AE178" s="27"/>
      <c r="AF178" s="26"/>
      <c r="AG178" s="26"/>
      <c r="AH178" s="26"/>
      <c r="AI178" s="26"/>
      <c r="AJ178" s="26"/>
      <c r="AK178" s="26"/>
    </row>
    <row r="179" spans="1:37" s="10" customFormat="1" ht="25" customHeight="1" x14ac:dyDescent="0.25">
      <c r="A179" s="11">
        <v>176</v>
      </c>
      <c r="B179" s="12" t="str">
        <f t="shared" si="15"/>
        <v>000-000</v>
      </c>
      <c r="C179" s="12"/>
      <c r="D179" s="12"/>
      <c r="E179" s="12"/>
      <c r="F179" s="12"/>
      <c r="G179" s="16"/>
      <c r="H179" s="16"/>
      <c r="I179" s="15"/>
      <c r="J179" s="16"/>
      <c r="K179" s="16"/>
      <c r="L179" s="17"/>
      <c r="M179" s="18"/>
      <c r="N179" s="18"/>
      <c r="O179" s="20"/>
      <c r="P179" s="21"/>
      <c r="Q179" s="21"/>
      <c r="R179" s="22"/>
      <c r="S179" s="21"/>
      <c r="T179" s="21"/>
      <c r="U179" s="22"/>
      <c r="V179" s="23"/>
      <c r="W179" s="23"/>
      <c r="X179" s="24"/>
      <c r="Y179" s="25">
        <f t="shared" si="16"/>
        <v>0</v>
      </c>
      <c r="Z179" s="25">
        <f t="shared" si="12"/>
        <v>0</v>
      </c>
      <c r="AA179" s="26"/>
      <c r="AB179" s="26"/>
      <c r="AC179" s="26"/>
      <c r="AD179" s="26"/>
      <c r="AE179" s="27"/>
      <c r="AF179" s="26"/>
      <c r="AG179" s="26"/>
      <c r="AH179" s="26"/>
      <c r="AI179" s="26"/>
      <c r="AJ179" s="26"/>
      <c r="AK179" s="26"/>
    </row>
    <row r="180" spans="1:37" s="10" customFormat="1" ht="25" customHeight="1" x14ac:dyDescent="0.25">
      <c r="A180" s="11">
        <v>177</v>
      </c>
      <c r="B180" s="12" t="str">
        <f t="shared" si="15"/>
        <v>000-000</v>
      </c>
      <c r="C180" s="12"/>
      <c r="D180" s="12"/>
      <c r="E180" s="12"/>
      <c r="F180" s="12"/>
      <c r="G180" s="16"/>
      <c r="H180" s="16"/>
      <c r="I180" s="15"/>
      <c r="J180" s="16"/>
      <c r="K180" s="16"/>
      <c r="L180" s="17"/>
      <c r="M180" s="18"/>
      <c r="N180" s="18"/>
      <c r="O180" s="20"/>
      <c r="P180" s="21"/>
      <c r="Q180" s="21"/>
      <c r="R180" s="22"/>
      <c r="S180" s="21"/>
      <c r="T180" s="21"/>
      <c r="U180" s="22"/>
      <c r="V180" s="23"/>
      <c r="W180" s="23"/>
      <c r="X180" s="24"/>
      <c r="Y180" s="25">
        <f t="shared" si="16"/>
        <v>0</v>
      </c>
      <c r="Z180" s="25">
        <f t="shared" si="12"/>
        <v>0</v>
      </c>
      <c r="AA180" s="26"/>
      <c r="AB180" s="26"/>
      <c r="AC180" s="26"/>
      <c r="AD180" s="26"/>
      <c r="AE180" s="27"/>
      <c r="AF180" s="26"/>
      <c r="AG180" s="26"/>
      <c r="AH180" s="26"/>
      <c r="AI180" s="26"/>
      <c r="AJ180" s="26"/>
      <c r="AK180" s="26"/>
    </row>
    <row r="181" spans="1:37" s="10" customFormat="1" ht="25" customHeight="1" x14ac:dyDescent="0.25">
      <c r="A181" s="11">
        <v>178</v>
      </c>
      <c r="B181" s="12" t="str">
        <f t="shared" si="15"/>
        <v>000-000</v>
      </c>
      <c r="C181" s="12"/>
      <c r="D181" s="12"/>
      <c r="E181" s="12"/>
      <c r="F181" s="12"/>
      <c r="G181" s="16"/>
      <c r="H181" s="16"/>
      <c r="I181" s="15"/>
      <c r="J181" s="16"/>
      <c r="K181" s="16"/>
      <c r="L181" s="17"/>
      <c r="M181" s="18"/>
      <c r="N181" s="18"/>
      <c r="O181" s="20"/>
      <c r="P181" s="21"/>
      <c r="Q181" s="21"/>
      <c r="R181" s="22"/>
      <c r="S181" s="21"/>
      <c r="T181" s="21"/>
      <c r="U181" s="22"/>
      <c r="V181" s="23"/>
      <c r="W181" s="23"/>
      <c r="X181" s="24"/>
      <c r="Y181" s="25">
        <f t="shared" si="16"/>
        <v>0</v>
      </c>
      <c r="Z181" s="25">
        <f t="shared" si="12"/>
        <v>0</v>
      </c>
      <c r="AA181" s="26"/>
      <c r="AB181" s="26"/>
      <c r="AC181" s="26"/>
      <c r="AD181" s="26"/>
      <c r="AE181" s="27"/>
      <c r="AF181" s="26"/>
      <c r="AG181" s="26"/>
      <c r="AH181" s="26"/>
      <c r="AI181" s="26"/>
      <c r="AJ181" s="26"/>
      <c r="AK181" s="26"/>
    </row>
    <row r="182" spans="1:37" s="10" customFormat="1" ht="25" customHeight="1" x14ac:dyDescent="0.25">
      <c r="A182" s="11">
        <v>179</v>
      </c>
      <c r="B182" s="12" t="str">
        <f t="shared" si="15"/>
        <v>000-000</v>
      </c>
      <c r="C182" s="12"/>
      <c r="D182" s="12"/>
      <c r="E182" s="12"/>
      <c r="F182" s="12"/>
      <c r="G182" s="16"/>
      <c r="H182" s="16"/>
      <c r="I182" s="15"/>
      <c r="J182" s="16"/>
      <c r="K182" s="16"/>
      <c r="L182" s="17"/>
      <c r="M182" s="18"/>
      <c r="N182" s="19"/>
      <c r="O182" s="20"/>
      <c r="P182" s="21"/>
      <c r="Q182" s="21"/>
      <c r="R182" s="22"/>
      <c r="S182" s="21"/>
      <c r="T182" s="21"/>
      <c r="U182" s="22"/>
      <c r="V182" s="23"/>
      <c r="W182" s="23"/>
      <c r="X182" s="24"/>
      <c r="Y182" s="25">
        <f t="shared" si="16"/>
        <v>0</v>
      </c>
      <c r="Z182" s="25">
        <f t="shared" si="12"/>
        <v>0</v>
      </c>
      <c r="AA182" s="26"/>
      <c r="AB182" s="26"/>
      <c r="AC182" s="26"/>
      <c r="AD182" s="26"/>
      <c r="AE182" s="27"/>
      <c r="AF182" s="26"/>
      <c r="AG182" s="26"/>
      <c r="AH182" s="26"/>
      <c r="AI182" s="26"/>
      <c r="AJ182" s="26"/>
      <c r="AK182" s="26"/>
    </row>
    <row r="183" spans="1:37" s="10" customFormat="1" ht="25" customHeight="1" x14ac:dyDescent="0.25">
      <c r="A183" s="11">
        <v>180</v>
      </c>
      <c r="B183" s="12" t="str">
        <f t="shared" si="15"/>
        <v>000-000</v>
      </c>
      <c r="C183" s="12"/>
      <c r="D183" s="12"/>
      <c r="E183" s="12"/>
      <c r="F183" s="12"/>
      <c r="G183" s="16"/>
      <c r="H183" s="16"/>
      <c r="I183" s="15"/>
      <c r="J183" s="16"/>
      <c r="K183" s="16"/>
      <c r="L183" s="17"/>
      <c r="M183" s="18"/>
      <c r="N183" s="19"/>
      <c r="O183" s="20"/>
      <c r="P183" s="21"/>
      <c r="Q183" s="21"/>
      <c r="R183" s="22"/>
      <c r="S183" s="21"/>
      <c r="T183" s="21"/>
      <c r="U183" s="22"/>
      <c r="V183" s="23"/>
      <c r="W183" s="23"/>
      <c r="X183" s="24"/>
      <c r="Y183" s="25">
        <f t="shared" si="16"/>
        <v>0</v>
      </c>
      <c r="Z183" s="25">
        <f t="shared" si="12"/>
        <v>0</v>
      </c>
      <c r="AA183" s="26"/>
      <c r="AB183" s="26"/>
      <c r="AC183" s="26"/>
      <c r="AD183" s="26"/>
      <c r="AE183" s="27"/>
      <c r="AF183" s="26"/>
      <c r="AG183" s="26"/>
      <c r="AH183" s="26"/>
      <c r="AI183" s="26"/>
      <c r="AJ183" s="26"/>
      <c r="AK183" s="26"/>
    </row>
    <row r="184" spans="1:37" s="10" customFormat="1" ht="25" customHeight="1" x14ac:dyDescent="0.25">
      <c r="A184" s="11">
        <v>181</v>
      </c>
      <c r="B184" s="12" t="str">
        <f t="shared" si="15"/>
        <v>000-000</v>
      </c>
      <c r="C184" s="12"/>
      <c r="D184" s="12"/>
      <c r="E184" s="12"/>
      <c r="F184" s="12"/>
      <c r="G184" s="16"/>
      <c r="H184" s="16"/>
      <c r="I184" s="15"/>
      <c r="J184" s="16"/>
      <c r="K184" s="16"/>
      <c r="L184" s="17"/>
      <c r="M184" s="18"/>
      <c r="N184" s="18"/>
      <c r="O184" s="20"/>
      <c r="P184" s="21"/>
      <c r="Q184" s="21"/>
      <c r="R184" s="22"/>
      <c r="S184" s="21"/>
      <c r="T184" s="21"/>
      <c r="U184" s="22"/>
      <c r="V184" s="23"/>
      <c r="W184" s="23"/>
      <c r="X184" s="24"/>
      <c r="Y184" s="25">
        <f t="shared" si="16"/>
        <v>0</v>
      </c>
      <c r="Z184" s="25">
        <f t="shared" si="12"/>
        <v>0</v>
      </c>
      <c r="AA184" s="26"/>
      <c r="AB184" s="26"/>
      <c r="AC184" s="26"/>
      <c r="AD184" s="26"/>
      <c r="AE184" s="27"/>
      <c r="AF184" s="26"/>
      <c r="AG184" s="26"/>
      <c r="AH184" s="26"/>
      <c r="AI184" s="26"/>
      <c r="AJ184" s="26"/>
      <c r="AK184" s="26"/>
    </row>
    <row r="185" spans="1:37" s="10" customFormat="1" ht="25" customHeight="1" x14ac:dyDescent="0.25">
      <c r="A185" s="11">
        <v>182</v>
      </c>
      <c r="B185" s="12" t="str">
        <f t="shared" si="15"/>
        <v>000-000</v>
      </c>
      <c r="C185" s="12"/>
      <c r="D185" s="12"/>
      <c r="E185" s="12"/>
      <c r="F185" s="12"/>
      <c r="G185" s="16"/>
      <c r="H185" s="16"/>
      <c r="I185" s="15"/>
      <c r="J185" s="16"/>
      <c r="K185" s="16"/>
      <c r="L185" s="17"/>
      <c r="M185" s="18"/>
      <c r="N185" s="18"/>
      <c r="O185" s="20"/>
      <c r="P185" s="21"/>
      <c r="Q185" s="21"/>
      <c r="R185" s="22"/>
      <c r="S185" s="21"/>
      <c r="T185" s="21"/>
      <c r="U185" s="22"/>
      <c r="V185" s="23"/>
      <c r="W185" s="23"/>
      <c r="X185" s="24"/>
      <c r="Y185" s="25">
        <f t="shared" si="16"/>
        <v>0</v>
      </c>
      <c r="Z185" s="25">
        <f t="shared" si="12"/>
        <v>0</v>
      </c>
      <c r="AA185" s="26"/>
      <c r="AB185" s="26"/>
      <c r="AC185" s="26"/>
      <c r="AD185" s="26"/>
      <c r="AE185" s="27"/>
      <c r="AF185" s="26"/>
      <c r="AG185" s="26"/>
      <c r="AH185" s="26"/>
      <c r="AI185" s="26"/>
      <c r="AJ185" s="26"/>
      <c r="AK185" s="26"/>
    </row>
    <row r="186" spans="1:37" s="10" customFormat="1" ht="25" customHeight="1" x14ac:dyDescent="0.25">
      <c r="A186" s="11">
        <v>183</v>
      </c>
      <c r="B186" s="12" t="str">
        <f t="shared" si="15"/>
        <v>000-000</v>
      </c>
      <c r="C186" s="12"/>
      <c r="D186" s="12"/>
      <c r="E186" s="12"/>
      <c r="F186" s="12"/>
      <c r="G186" s="16"/>
      <c r="H186" s="16"/>
      <c r="I186" s="15"/>
      <c r="J186" s="16"/>
      <c r="K186" s="16"/>
      <c r="L186" s="17"/>
      <c r="M186" s="18"/>
      <c r="N186" s="18"/>
      <c r="O186" s="20"/>
      <c r="P186" s="21"/>
      <c r="Q186" s="21"/>
      <c r="R186" s="22"/>
      <c r="S186" s="21"/>
      <c r="T186" s="21"/>
      <c r="U186" s="22"/>
      <c r="V186" s="23"/>
      <c r="W186" s="23"/>
      <c r="X186" s="24"/>
      <c r="Y186" s="25">
        <f t="shared" si="16"/>
        <v>0</v>
      </c>
      <c r="Z186" s="25">
        <f t="shared" si="12"/>
        <v>0</v>
      </c>
      <c r="AA186" s="26"/>
      <c r="AB186" s="26"/>
      <c r="AC186" s="26"/>
      <c r="AD186" s="26"/>
      <c r="AE186" s="27"/>
      <c r="AF186" s="26"/>
      <c r="AG186" s="26"/>
      <c r="AH186" s="26"/>
      <c r="AI186" s="26"/>
      <c r="AJ186" s="26"/>
      <c r="AK186" s="26"/>
    </row>
    <row r="187" spans="1:37" s="10" customFormat="1" ht="25" customHeight="1" x14ac:dyDescent="0.25">
      <c r="A187" s="11">
        <v>184</v>
      </c>
      <c r="B187" s="12" t="str">
        <f t="shared" si="15"/>
        <v>000-000</v>
      </c>
      <c r="C187" s="12"/>
      <c r="D187" s="12"/>
      <c r="E187" s="12"/>
      <c r="F187" s="12"/>
      <c r="G187" s="16"/>
      <c r="H187" s="16"/>
      <c r="I187" s="15"/>
      <c r="J187" s="16"/>
      <c r="K187" s="16"/>
      <c r="L187" s="17"/>
      <c r="M187" s="18"/>
      <c r="N187" s="18"/>
      <c r="O187" s="20"/>
      <c r="P187" s="21"/>
      <c r="Q187" s="21"/>
      <c r="R187" s="22"/>
      <c r="S187" s="21"/>
      <c r="T187" s="21"/>
      <c r="U187" s="22"/>
      <c r="V187" s="23"/>
      <c r="W187" s="23"/>
      <c r="X187" s="24"/>
      <c r="Y187" s="25">
        <f t="shared" si="16"/>
        <v>0</v>
      </c>
      <c r="Z187" s="25">
        <f t="shared" si="12"/>
        <v>0</v>
      </c>
      <c r="AA187" s="26"/>
      <c r="AB187" s="26"/>
      <c r="AC187" s="26"/>
      <c r="AD187" s="26"/>
      <c r="AE187" s="27"/>
      <c r="AF187" s="26"/>
      <c r="AG187" s="26"/>
      <c r="AH187" s="26"/>
      <c r="AI187" s="26"/>
      <c r="AJ187" s="26"/>
      <c r="AK187" s="26"/>
    </row>
    <row r="188" spans="1:37" s="10" customFormat="1" ht="25" customHeight="1" x14ac:dyDescent="0.25">
      <c r="A188" s="11">
        <v>185</v>
      </c>
      <c r="B188" s="12" t="str">
        <f t="shared" si="15"/>
        <v>000-000</v>
      </c>
      <c r="C188" s="12"/>
      <c r="D188" s="12"/>
      <c r="E188" s="12"/>
      <c r="F188" s="12"/>
      <c r="G188" s="16"/>
      <c r="H188" s="16"/>
      <c r="I188" s="15"/>
      <c r="J188" s="16"/>
      <c r="K188" s="16"/>
      <c r="L188" s="17"/>
      <c r="M188" s="18"/>
      <c r="N188" s="18"/>
      <c r="O188" s="20"/>
      <c r="P188" s="21"/>
      <c r="Q188" s="21"/>
      <c r="R188" s="22"/>
      <c r="S188" s="21"/>
      <c r="T188" s="21"/>
      <c r="U188" s="22"/>
      <c r="V188" s="23"/>
      <c r="W188" s="23"/>
      <c r="X188" s="24"/>
      <c r="Y188" s="25">
        <f t="shared" si="16"/>
        <v>0</v>
      </c>
      <c r="Z188" s="25">
        <f t="shared" si="12"/>
        <v>0</v>
      </c>
      <c r="AA188" s="26"/>
      <c r="AB188" s="26"/>
      <c r="AC188" s="26"/>
      <c r="AD188" s="26"/>
      <c r="AE188" s="27"/>
      <c r="AF188" s="26"/>
      <c r="AG188" s="26"/>
      <c r="AH188" s="26"/>
      <c r="AI188" s="26"/>
      <c r="AJ188" s="26"/>
      <c r="AK188" s="26"/>
    </row>
    <row r="189" spans="1:37" s="10" customFormat="1" ht="25" customHeight="1" x14ac:dyDescent="0.25">
      <c r="A189" s="11">
        <v>186</v>
      </c>
      <c r="B189" s="12" t="str">
        <f t="shared" si="15"/>
        <v>000-000</v>
      </c>
      <c r="C189" s="12"/>
      <c r="D189" s="12"/>
      <c r="E189" s="12"/>
      <c r="F189" s="12"/>
      <c r="G189" s="16"/>
      <c r="H189" s="16"/>
      <c r="I189" s="15"/>
      <c r="J189" s="16"/>
      <c r="K189" s="16"/>
      <c r="L189" s="17"/>
      <c r="M189" s="18"/>
      <c r="N189" s="18"/>
      <c r="O189" s="20"/>
      <c r="P189" s="21"/>
      <c r="Q189" s="21"/>
      <c r="R189" s="22"/>
      <c r="S189" s="21"/>
      <c r="T189" s="21"/>
      <c r="U189" s="22"/>
      <c r="V189" s="23"/>
      <c r="W189" s="23"/>
      <c r="X189" s="24"/>
      <c r="Y189" s="25">
        <f t="shared" si="16"/>
        <v>0</v>
      </c>
      <c r="Z189" s="25">
        <f t="shared" si="12"/>
        <v>0</v>
      </c>
      <c r="AA189" s="26"/>
      <c r="AB189" s="26"/>
      <c r="AC189" s="26"/>
      <c r="AD189" s="26"/>
      <c r="AE189" s="27"/>
      <c r="AF189" s="26"/>
      <c r="AG189" s="26"/>
      <c r="AH189" s="26"/>
      <c r="AI189" s="26"/>
      <c r="AJ189" s="26"/>
      <c r="AK189" s="26"/>
    </row>
    <row r="190" spans="1:37" s="10" customFormat="1" ht="25" customHeight="1" x14ac:dyDescent="0.25">
      <c r="A190" s="11">
        <v>187</v>
      </c>
      <c r="B190" s="12" t="str">
        <f t="shared" si="15"/>
        <v>000-000</v>
      </c>
      <c r="C190" s="12"/>
      <c r="D190" s="12"/>
      <c r="E190" s="12"/>
      <c r="F190" s="12"/>
      <c r="G190" s="16"/>
      <c r="H190" s="16"/>
      <c r="I190" s="15"/>
      <c r="J190" s="16"/>
      <c r="K190" s="16"/>
      <c r="L190" s="17"/>
      <c r="M190" s="18"/>
      <c r="N190" s="18"/>
      <c r="O190" s="20"/>
      <c r="P190" s="21"/>
      <c r="Q190" s="21"/>
      <c r="R190" s="22"/>
      <c r="S190" s="21"/>
      <c r="T190" s="21"/>
      <c r="U190" s="22"/>
      <c r="V190" s="23"/>
      <c r="W190" s="23"/>
      <c r="X190" s="24"/>
      <c r="Y190" s="25">
        <f t="shared" si="16"/>
        <v>0</v>
      </c>
      <c r="Z190" s="25">
        <f t="shared" si="12"/>
        <v>0</v>
      </c>
      <c r="AA190" s="26"/>
      <c r="AB190" s="26"/>
      <c r="AC190" s="26"/>
      <c r="AD190" s="26"/>
      <c r="AE190" s="27"/>
      <c r="AF190" s="26"/>
      <c r="AG190" s="26"/>
      <c r="AH190" s="26"/>
      <c r="AI190" s="26"/>
      <c r="AJ190" s="26"/>
      <c r="AK190" s="26"/>
    </row>
    <row r="191" spans="1:37" s="10" customFormat="1" ht="25" customHeight="1" x14ac:dyDescent="0.25">
      <c r="A191" s="11">
        <v>188</v>
      </c>
      <c r="B191" s="12" t="str">
        <f t="shared" si="15"/>
        <v>000-000</v>
      </c>
      <c r="C191" s="12"/>
      <c r="D191" s="12"/>
      <c r="E191" s="12"/>
      <c r="F191" s="12"/>
      <c r="G191" s="16"/>
      <c r="H191" s="16"/>
      <c r="I191" s="15"/>
      <c r="J191" s="16"/>
      <c r="K191" s="16"/>
      <c r="L191" s="17"/>
      <c r="M191" s="18"/>
      <c r="N191" s="18"/>
      <c r="O191" s="20"/>
      <c r="P191" s="21"/>
      <c r="Q191" s="21"/>
      <c r="R191" s="22"/>
      <c r="S191" s="21"/>
      <c r="T191" s="21"/>
      <c r="U191" s="22"/>
      <c r="V191" s="23"/>
      <c r="W191" s="23"/>
      <c r="X191" s="24"/>
      <c r="Y191" s="25">
        <f t="shared" si="16"/>
        <v>0</v>
      </c>
      <c r="Z191" s="25">
        <f t="shared" si="12"/>
        <v>0</v>
      </c>
      <c r="AA191" s="26"/>
      <c r="AB191" s="26"/>
      <c r="AC191" s="26"/>
      <c r="AD191" s="26"/>
      <c r="AE191" s="27"/>
      <c r="AF191" s="26"/>
      <c r="AG191" s="26"/>
      <c r="AH191" s="26"/>
      <c r="AI191" s="26"/>
      <c r="AJ191" s="26"/>
      <c r="AK191" s="26"/>
    </row>
    <row r="192" spans="1:37" s="10" customFormat="1" ht="25" customHeight="1" x14ac:dyDescent="0.25">
      <c r="A192" s="11">
        <v>189</v>
      </c>
      <c r="B192" s="12" t="str">
        <f t="shared" si="15"/>
        <v>000-000</v>
      </c>
      <c r="C192" s="12"/>
      <c r="D192" s="12"/>
      <c r="E192" s="12"/>
      <c r="F192" s="12"/>
      <c r="G192" s="16"/>
      <c r="H192" s="16"/>
      <c r="I192" s="15"/>
      <c r="J192" s="16"/>
      <c r="K192" s="16"/>
      <c r="L192" s="17"/>
      <c r="M192" s="18"/>
      <c r="N192" s="18"/>
      <c r="O192" s="20"/>
      <c r="P192" s="21"/>
      <c r="Q192" s="21"/>
      <c r="R192" s="22"/>
      <c r="S192" s="21"/>
      <c r="T192" s="21"/>
      <c r="U192" s="22"/>
      <c r="V192" s="23"/>
      <c r="W192" s="23"/>
      <c r="X192" s="24"/>
      <c r="Y192" s="25">
        <f t="shared" si="16"/>
        <v>0</v>
      </c>
      <c r="Z192" s="25">
        <f t="shared" si="12"/>
        <v>0</v>
      </c>
      <c r="AA192" s="26"/>
      <c r="AB192" s="26"/>
      <c r="AC192" s="26"/>
      <c r="AD192" s="26"/>
      <c r="AE192" s="27"/>
      <c r="AF192" s="26"/>
      <c r="AG192" s="26"/>
      <c r="AH192" s="26"/>
      <c r="AI192" s="26"/>
      <c r="AJ192" s="26"/>
      <c r="AK192" s="26"/>
    </row>
    <row r="193" spans="1:37" s="10" customFormat="1" ht="25" customHeight="1" x14ac:dyDescent="0.25">
      <c r="A193" s="11">
        <v>190</v>
      </c>
      <c r="B193" s="12" t="str">
        <f t="shared" si="15"/>
        <v>000-000</v>
      </c>
      <c r="C193" s="12"/>
      <c r="D193" s="12"/>
      <c r="E193" s="12"/>
      <c r="F193" s="12"/>
      <c r="G193" s="16"/>
      <c r="H193" s="16"/>
      <c r="I193" s="15"/>
      <c r="J193" s="16"/>
      <c r="K193" s="16"/>
      <c r="L193" s="17"/>
      <c r="M193" s="18"/>
      <c r="N193" s="19"/>
      <c r="O193" s="20"/>
      <c r="P193" s="21"/>
      <c r="Q193" s="21"/>
      <c r="R193" s="22"/>
      <c r="S193" s="21"/>
      <c r="T193" s="21"/>
      <c r="U193" s="22"/>
      <c r="V193" s="23"/>
      <c r="W193" s="23"/>
      <c r="X193" s="24"/>
      <c r="Y193" s="25">
        <f t="shared" si="16"/>
        <v>0</v>
      </c>
      <c r="Z193" s="25">
        <f t="shared" si="12"/>
        <v>0</v>
      </c>
      <c r="AA193" s="26"/>
      <c r="AB193" s="26"/>
      <c r="AC193" s="26"/>
      <c r="AD193" s="26"/>
      <c r="AE193" s="27"/>
      <c r="AF193" s="26"/>
      <c r="AG193" s="26"/>
      <c r="AH193" s="26"/>
      <c r="AI193" s="26"/>
      <c r="AJ193" s="26"/>
      <c r="AK193" s="26"/>
    </row>
    <row r="194" spans="1:37" s="10" customFormat="1" ht="25" customHeight="1" x14ac:dyDescent="0.25">
      <c r="A194" s="11">
        <v>191</v>
      </c>
      <c r="B194" s="12" t="str">
        <f t="shared" si="15"/>
        <v>000-000</v>
      </c>
      <c r="C194" s="12"/>
      <c r="D194" s="12"/>
      <c r="E194" s="12"/>
      <c r="F194" s="12"/>
      <c r="G194" s="16"/>
      <c r="H194" s="16"/>
      <c r="I194" s="15"/>
      <c r="J194" s="16"/>
      <c r="K194" s="16"/>
      <c r="L194" s="17"/>
      <c r="M194" s="18"/>
      <c r="N194" s="19"/>
      <c r="O194" s="20"/>
      <c r="P194" s="21"/>
      <c r="Q194" s="21"/>
      <c r="R194" s="22"/>
      <c r="S194" s="21"/>
      <c r="T194" s="21"/>
      <c r="U194" s="22"/>
      <c r="V194" s="23"/>
      <c r="W194" s="23"/>
      <c r="X194" s="24"/>
      <c r="Y194" s="25">
        <f t="shared" si="16"/>
        <v>0</v>
      </c>
      <c r="Z194" s="25">
        <f t="shared" si="12"/>
        <v>0</v>
      </c>
      <c r="AA194" s="26"/>
      <c r="AB194" s="26"/>
      <c r="AC194" s="26"/>
      <c r="AD194" s="26"/>
      <c r="AE194" s="27"/>
      <c r="AF194" s="26"/>
      <c r="AG194" s="26"/>
      <c r="AH194" s="26"/>
      <c r="AI194" s="26"/>
      <c r="AJ194" s="26"/>
      <c r="AK194" s="26"/>
    </row>
    <row r="195" spans="1:37" s="10" customFormat="1" ht="25" customHeight="1" x14ac:dyDescent="0.25">
      <c r="A195" s="11">
        <v>192</v>
      </c>
      <c r="B195" s="12" t="str">
        <f t="shared" si="15"/>
        <v>000-000</v>
      </c>
      <c r="C195" s="12"/>
      <c r="D195" s="12"/>
      <c r="E195" s="12"/>
      <c r="F195" s="12"/>
      <c r="G195" s="16"/>
      <c r="H195" s="16"/>
      <c r="I195" s="15"/>
      <c r="J195" s="16"/>
      <c r="K195" s="16"/>
      <c r="L195" s="17"/>
      <c r="M195" s="18"/>
      <c r="N195" s="18"/>
      <c r="O195" s="20"/>
      <c r="P195" s="21"/>
      <c r="Q195" s="21"/>
      <c r="R195" s="22"/>
      <c r="S195" s="21"/>
      <c r="T195" s="21"/>
      <c r="U195" s="22"/>
      <c r="V195" s="23"/>
      <c r="W195" s="23"/>
      <c r="X195" s="24"/>
      <c r="Y195" s="25">
        <f t="shared" si="16"/>
        <v>0</v>
      </c>
      <c r="Z195" s="25">
        <f t="shared" si="12"/>
        <v>0</v>
      </c>
      <c r="AA195" s="26"/>
      <c r="AB195" s="26"/>
      <c r="AC195" s="26"/>
      <c r="AD195" s="26"/>
      <c r="AE195" s="27"/>
      <c r="AF195" s="26"/>
      <c r="AG195" s="26"/>
      <c r="AH195" s="26"/>
      <c r="AI195" s="26"/>
      <c r="AJ195" s="26"/>
      <c r="AK195" s="26"/>
    </row>
    <row r="196" spans="1:37" s="10" customFormat="1" ht="25" customHeight="1" x14ac:dyDescent="0.25">
      <c r="A196" s="11">
        <v>193</v>
      </c>
      <c r="B196" s="12" t="str">
        <f t="shared" si="15"/>
        <v>000-000</v>
      </c>
      <c r="C196" s="12"/>
      <c r="D196" s="12"/>
      <c r="E196" s="12"/>
      <c r="F196" s="12"/>
      <c r="G196" s="16"/>
      <c r="H196" s="16"/>
      <c r="I196" s="15"/>
      <c r="J196" s="16"/>
      <c r="K196" s="16"/>
      <c r="L196" s="17"/>
      <c r="M196" s="18"/>
      <c r="N196" s="18"/>
      <c r="O196" s="20"/>
      <c r="P196" s="21"/>
      <c r="Q196" s="21"/>
      <c r="R196" s="22"/>
      <c r="S196" s="21"/>
      <c r="T196" s="21"/>
      <c r="U196" s="22"/>
      <c r="V196" s="23"/>
      <c r="W196" s="23"/>
      <c r="X196" s="24"/>
      <c r="Y196" s="25">
        <f t="shared" si="16"/>
        <v>0</v>
      </c>
      <c r="Z196" s="25">
        <f t="shared" ref="Z196:Z259" si="17">ROUND(L196+O196-R196,2)</f>
        <v>0</v>
      </c>
      <c r="AA196" s="26"/>
      <c r="AB196" s="26"/>
      <c r="AC196" s="26"/>
      <c r="AD196" s="26"/>
      <c r="AE196" s="27"/>
      <c r="AF196" s="26"/>
      <c r="AG196" s="26"/>
      <c r="AH196" s="26"/>
      <c r="AI196" s="26"/>
      <c r="AJ196" s="26"/>
      <c r="AK196" s="26"/>
    </row>
    <row r="197" spans="1:37" s="10" customFormat="1" ht="25" customHeight="1" x14ac:dyDescent="0.25">
      <c r="A197" s="11">
        <v>194</v>
      </c>
      <c r="B197" s="12" t="str">
        <f t="shared" si="15"/>
        <v>000-000</v>
      </c>
      <c r="C197" s="12"/>
      <c r="D197" s="12"/>
      <c r="E197" s="12"/>
      <c r="F197" s="12"/>
      <c r="G197" s="16"/>
      <c r="H197" s="16"/>
      <c r="I197" s="15"/>
      <c r="J197" s="16"/>
      <c r="K197" s="16"/>
      <c r="L197" s="17"/>
      <c r="M197" s="18"/>
      <c r="N197" s="18"/>
      <c r="O197" s="20"/>
      <c r="P197" s="21"/>
      <c r="Q197" s="21"/>
      <c r="R197" s="22"/>
      <c r="S197" s="21"/>
      <c r="T197" s="21"/>
      <c r="U197" s="22"/>
      <c r="V197" s="23"/>
      <c r="W197" s="23"/>
      <c r="X197" s="24"/>
      <c r="Y197" s="25">
        <f t="shared" si="16"/>
        <v>0</v>
      </c>
      <c r="Z197" s="25">
        <f t="shared" si="17"/>
        <v>0</v>
      </c>
      <c r="AA197" s="26"/>
      <c r="AB197" s="26"/>
      <c r="AC197" s="26"/>
      <c r="AD197" s="26"/>
      <c r="AE197" s="27"/>
      <c r="AF197" s="26"/>
      <c r="AG197" s="26"/>
      <c r="AH197" s="26"/>
      <c r="AI197" s="26"/>
      <c r="AJ197" s="26"/>
      <c r="AK197" s="26"/>
    </row>
    <row r="198" spans="1:37" s="10" customFormat="1" ht="25" customHeight="1" x14ac:dyDescent="0.25">
      <c r="A198" s="11">
        <v>195</v>
      </c>
      <c r="B198" s="12" t="str">
        <f t="shared" si="15"/>
        <v>000-000</v>
      </c>
      <c r="C198" s="12"/>
      <c r="D198" s="12"/>
      <c r="E198" s="12"/>
      <c r="F198" s="12"/>
      <c r="G198" s="16"/>
      <c r="H198" s="16"/>
      <c r="I198" s="15"/>
      <c r="J198" s="16"/>
      <c r="K198" s="16"/>
      <c r="L198" s="17"/>
      <c r="M198" s="18"/>
      <c r="N198" s="18"/>
      <c r="O198" s="20"/>
      <c r="P198" s="21"/>
      <c r="Q198" s="21"/>
      <c r="R198" s="22"/>
      <c r="S198" s="21"/>
      <c r="T198" s="21"/>
      <c r="U198" s="22"/>
      <c r="V198" s="23"/>
      <c r="W198" s="23"/>
      <c r="X198" s="24"/>
      <c r="Y198" s="25">
        <f t="shared" si="16"/>
        <v>0</v>
      </c>
      <c r="Z198" s="25">
        <f t="shared" si="17"/>
        <v>0</v>
      </c>
      <c r="AA198" s="26"/>
      <c r="AB198" s="26"/>
      <c r="AC198" s="26"/>
      <c r="AD198" s="26"/>
      <c r="AE198" s="27"/>
      <c r="AF198" s="26"/>
      <c r="AG198" s="26"/>
      <c r="AH198" s="26"/>
      <c r="AI198" s="26"/>
      <c r="AJ198" s="26"/>
      <c r="AK198" s="26"/>
    </row>
    <row r="199" spans="1:37" s="10" customFormat="1" ht="25" customHeight="1" x14ac:dyDescent="0.25">
      <c r="A199" s="11">
        <v>196</v>
      </c>
      <c r="B199" s="12" t="str">
        <f t="shared" si="15"/>
        <v>000-000</v>
      </c>
      <c r="C199" s="12"/>
      <c r="D199" s="12"/>
      <c r="E199" s="12"/>
      <c r="F199" s="12"/>
      <c r="G199" s="16"/>
      <c r="H199" s="16"/>
      <c r="I199" s="15"/>
      <c r="J199" s="16"/>
      <c r="K199" s="16"/>
      <c r="L199" s="17"/>
      <c r="M199" s="18"/>
      <c r="N199" s="18"/>
      <c r="O199" s="20"/>
      <c r="P199" s="21"/>
      <c r="Q199" s="21"/>
      <c r="R199" s="22"/>
      <c r="S199" s="21"/>
      <c r="T199" s="21"/>
      <c r="U199" s="22"/>
      <c r="V199" s="23"/>
      <c r="W199" s="23"/>
      <c r="X199" s="24"/>
      <c r="Y199" s="25">
        <f t="shared" si="16"/>
        <v>0</v>
      </c>
      <c r="Z199" s="25">
        <f t="shared" si="17"/>
        <v>0</v>
      </c>
      <c r="AA199" s="26"/>
      <c r="AB199" s="26"/>
      <c r="AC199" s="26"/>
      <c r="AD199" s="26"/>
      <c r="AE199" s="27"/>
      <c r="AF199" s="26"/>
      <c r="AG199" s="26"/>
      <c r="AH199" s="26"/>
      <c r="AI199" s="26"/>
      <c r="AJ199" s="26"/>
      <c r="AK199" s="26"/>
    </row>
    <row r="200" spans="1:37" s="10" customFormat="1" ht="25" customHeight="1" x14ac:dyDescent="0.25">
      <c r="A200" s="11">
        <v>197</v>
      </c>
      <c r="B200" s="12" t="str">
        <f t="shared" si="15"/>
        <v>000-000</v>
      </c>
      <c r="C200" s="12"/>
      <c r="D200" s="12"/>
      <c r="E200" s="12"/>
      <c r="F200" s="12"/>
      <c r="G200" s="16"/>
      <c r="H200" s="16"/>
      <c r="I200" s="15"/>
      <c r="J200" s="16"/>
      <c r="K200" s="16"/>
      <c r="L200" s="17"/>
      <c r="M200" s="18"/>
      <c r="N200" s="18"/>
      <c r="O200" s="20"/>
      <c r="P200" s="21"/>
      <c r="Q200" s="21"/>
      <c r="R200" s="22"/>
      <c r="S200" s="21"/>
      <c r="T200" s="21"/>
      <c r="U200" s="22"/>
      <c r="V200" s="23"/>
      <c r="W200" s="23"/>
      <c r="X200" s="24"/>
      <c r="Y200" s="25">
        <f t="shared" si="16"/>
        <v>0</v>
      </c>
      <c r="Z200" s="25">
        <f t="shared" si="17"/>
        <v>0</v>
      </c>
      <c r="AA200" s="26"/>
      <c r="AB200" s="26"/>
      <c r="AC200" s="26"/>
      <c r="AD200" s="26"/>
      <c r="AE200" s="27"/>
      <c r="AF200" s="26"/>
      <c r="AG200" s="26"/>
      <c r="AH200" s="26"/>
      <c r="AI200" s="26"/>
      <c r="AJ200" s="26"/>
      <c r="AK200" s="26"/>
    </row>
    <row r="201" spans="1:37" s="10" customFormat="1" ht="25" customHeight="1" x14ac:dyDescent="0.25">
      <c r="A201" s="11">
        <v>198</v>
      </c>
      <c r="B201" s="12" t="str">
        <f t="shared" si="15"/>
        <v>000-000</v>
      </c>
      <c r="C201" s="12"/>
      <c r="D201" s="12"/>
      <c r="E201" s="12"/>
      <c r="F201" s="12"/>
      <c r="G201" s="16"/>
      <c r="H201" s="16"/>
      <c r="I201" s="15"/>
      <c r="J201" s="16"/>
      <c r="K201" s="16"/>
      <c r="L201" s="17"/>
      <c r="M201" s="18"/>
      <c r="N201" s="18"/>
      <c r="O201" s="20"/>
      <c r="P201" s="21"/>
      <c r="Q201" s="21"/>
      <c r="R201" s="22"/>
      <c r="S201" s="21"/>
      <c r="T201" s="21"/>
      <c r="U201" s="22"/>
      <c r="V201" s="23"/>
      <c r="W201" s="23"/>
      <c r="X201" s="24"/>
      <c r="Y201" s="25">
        <f t="shared" si="16"/>
        <v>0</v>
      </c>
      <c r="Z201" s="25">
        <f t="shared" si="17"/>
        <v>0</v>
      </c>
      <c r="AA201" s="26"/>
      <c r="AB201" s="26"/>
      <c r="AC201" s="26"/>
      <c r="AD201" s="26"/>
      <c r="AE201" s="27"/>
      <c r="AF201" s="26"/>
      <c r="AG201" s="26"/>
      <c r="AH201" s="26"/>
      <c r="AI201" s="26"/>
      <c r="AJ201" s="26"/>
      <c r="AK201" s="26"/>
    </row>
    <row r="202" spans="1:37" s="10" customFormat="1" ht="25" customHeight="1" x14ac:dyDescent="0.25">
      <c r="A202" s="11">
        <v>199</v>
      </c>
      <c r="B202" s="12" t="str">
        <f t="shared" si="15"/>
        <v>000-000</v>
      </c>
      <c r="C202" s="12"/>
      <c r="D202" s="12"/>
      <c r="E202" s="12"/>
      <c r="F202" s="12"/>
      <c r="G202" s="16"/>
      <c r="H202" s="16"/>
      <c r="I202" s="15"/>
      <c r="J202" s="16"/>
      <c r="K202" s="16"/>
      <c r="L202" s="17"/>
      <c r="M202" s="18"/>
      <c r="N202" s="18"/>
      <c r="O202" s="20"/>
      <c r="P202" s="21"/>
      <c r="Q202" s="21"/>
      <c r="R202" s="22"/>
      <c r="S202" s="21"/>
      <c r="T202" s="21"/>
      <c r="U202" s="22"/>
      <c r="V202" s="23"/>
      <c r="W202" s="23"/>
      <c r="X202" s="24"/>
      <c r="Y202" s="25">
        <f t="shared" si="16"/>
        <v>0</v>
      </c>
      <c r="Z202" s="25">
        <f t="shared" si="17"/>
        <v>0</v>
      </c>
      <c r="AA202" s="26"/>
      <c r="AB202" s="26"/>
      <c r="AC202" s="26"/>
      <c r="AD202" s="26"/>
      <c r="AE202" s="27"/>
      <c r="AF202" s="26"/>
      <c r="AG202" s="26"/>
      <c r="AH202" s="26"/>
      <c r="AI202" s="26"/>
      <c r="AJ202" s="26"/>
      <c r="AK202" s="26"/>
    </row>
    <row r="203" spans="1:37" s="10" customFormat="1" ht="25" customHeight="1" x14ac:dyDescent="0.25">
      <c r="A203" s="11">
        <v>200</v>
      </c>
      <c r="B203" s="12" t="str">
        <f t="shared" si="15"/>
        <v>000-000</v>
      </c>
      <c r="C203" s="12"/>
      <c r="D203" s="12"/>
      <c r="E203" s="12"/>
      <c r="F203" s="12"/>
      <c r="G203" s="16"/>
      <c r="H203" s="16"/>
      <c r="I203" s="15"/>
      <c r="J203" s="16"/>
      <c r="K203" s="16"/>
      <c r="L203" s="17"/>
      <c r="M203" s="18"/>
      <c r="N203" s="18"/>
      <c r="O203" s="20"/>
      <c r="P203" s="21"/>
      <c r="Q203" s="21"/>
      <c r="R203" s="22"/>
      <c r="S203" s="21"/>
      <c r="T203" s="21"/>
      <c r="U203" s="22"/>
      <c r="V203" s="23"/>
      <c r="W203" s="23"/>
      <c r="X203" s="24"/>
      <c r="Y203" s="25">
        <f t="shared" si="16"/>
        <v>0</v>
      </c>
      <c r="Z203" s="25">
        <f t="shared" si="17"/>
        <v>0</v>
      </c>
      <c r="AA203" s="26"/>
      <c r="AB203" s="26"/>
      <c r="AC203" s="26"/>
      <c r="AD203" s="26"/>
      <c r="AE203" s="27"/>
      <c r="AF203" s="26"/>
      <c r="AG203" s="26"/>
      <c r="AH203" s="26"/>
      <c r="AI203" s="26"/>
      <c r="AJ203" s="26"/>
      <c r="AK203" s="26"/>
    </row>
    <row r="204" spans="1:37" s="10" customFormat="1" ht="25" customHeight="1" x14ac:dyDescent="0.25">
      <c r="A204" s="11">
        <v>201</v>
      </c>
      <c r="B204" s="12" t="str">
        <f t="shared" si="15"/>
        <v>000-000</v>
      </c>
      <c r="C204" s="12"/>
      <c r="D204" s="12"/>
      <c r="E204" s="12"/>
      <c r="F204" s="12"/>
      <c r="G204" s="16"/>
      <c r="H204" s="16"/>
      <c r="I204" s="15"/>
      <c r="J204" s="16"/>
      <c r="K204" s="16"/>
      <c r="L204" s="17"/>
      <c r="M204" s="18"/>
      <c r="N204" s="19"/>
      <c r="O204" s="20"/>
      <c r="P204" s="21"/>
      <c r="Q204" s="21"/>
      <c r="R204" s="22"/>
      <c r="S204" s="21"/>
      <c r="T204" s="21"/>
      <c r="U204" s="22"/>
      <c r="V204" s="23"/>
      <c r="W204" s="23"/>
      <c r="X204" s="24"/>
      <c r="Y204" s="25">
        <f t="shared" si="16"/>
        <v>0</v>
      </c>
      <c r="Z204" s="25">
        <f t="shared" si="17"/>
        <v>0</v>
      </c>
      <c r="AA204" s="26"/>
      <c r="AB204" s="26"/>
      <c r="AC204" s="26"/>
      <c r="AD204" s="26"/>
      <c r="AE204" s="27"/>
      <c r="AF204" s="26"/>
      <c r="AG204" s="26"/>
      <c r="AH204" s="26"/>
      <c r="AI204" s="26"/>
      <c r="AJ204" s="26"/>
      <c r="AK204" s="26"/>
    </row>
    <row r="205" spans="1:37" s="10" customFormat="1" ht="25" customHeight="1" x14ac:dyDescent="0.25">
      <c r="A205" s="11">
        <v>202</v>
      </c>
      <c r="B205" s="12" t="str">
        <f t="shared" si="15"/>
        <v>000-000</v>
      </c>
      <c r="C205" s="12"/>
      <c r="D205" s="12"/>
      <c r="E205" s="12"/>
      <c r="F205" s="12"/>
      <c r="G205" s="16"/>
      <c r="H205" s="16"/>
      <c r="I205" s="15"/>
      <c r="J205" s="16"/>
      <c r="K205" s="16"/>
      <c r="L205" s="17"/>
      <c r="M205" s="18"/>
      <c r="N205" s="19"/>
      <c r="O205" s="20"/>
      <c r="P205" s="21"/>
      <c r="Q205" s="21"/>
      <c r="R205" s="22"/>
      <c r="S205" s="21"/>
      <c r="T205" s="21"/>
      <c r="U205" s="22"/>
      <c r="V205" s="23"/>
      <c r="W205" s="23"/>
      <c r="X205" s="24"/>
      <c r="Y205" s="25">
        <f t="shared" si="16"/>
        <v>0</v>
      </c>
      <c r="Z205" s="25">
        <f t="shared" si="17"/>
        <v>0</v>
      </c>
      <c r="AA205" s="26"/>
      <c r="AB205" s="26"/>
      <c r="AC205" s="26"/>
      <c r="AD205" s="26"/>
      <c r="AE205" s="27"/>
      <c r="AF205" s="26"/>
      <c r="AG205" s="26"/>
      <c r="AH205" s="26"/>
      <c r="AI205" s="26"/>
      <c r="AJ205" s="26"/>
      <c r="AK205" s="26"/>
    </row>
    <row r="206" spans="1:37" s="10" customFormat="1" ht="25" customHeight="1" x14ac:dyDescent="0.25">
      <c r="A206" s="11">
        <v>203</v>
      </c>
      <c r="B206" s="12" t="str">
        <f t="shared" si="15"/>
        <v>000-000</v>
      </c>
      <c r="C206" s="12"/>
      <c r="D206" s="12"/>
      <c r="E206" s="12"/>
      <c r="F206" s="12"/>
      <c r="G206" s="16"/>
      <c r="H206" s="16"/>
      <c r="I206" s="15"/>
      <c r="J206" s="16"/>
      <c r="K206" s="16"/>
      <c r="L206" s="17"/>
      <c r="M206" s="18"/>
      <c r="N206" s="19"/>
      <c r="O206" s="20"/>
      <c r="P206" s="21"/>
      <c r="Q206" s="21"/>
      <c r="R206" s="22"/>
      <c r="S206" s="21"/>
      <c r="T206" s="21"/>
      <c r="U206" s="22"/>
      <c r="V206" s="23"/>
      <c r="W206" s="23"/>
      <c r="X206" s="24"/>
      <c r="Y206" s="25">
        <f t="shared" si="16"/>
        <v>0</v>
      </c>
      <c r="Z206" s="25">
        <f t="shared" si="17"/>
        <v>0</v>
      </c>
      <c r="AA206" s="26"/>
      <c r="AB206" s="26"/>
      <c r="AC206" s="26"/>
      <c r="AD206" s="26"/>
      <c r="AE206" s="27"/>
      <c r="AF206" s="26"/>
      <c r="AG206" s="26"/>
      <c r="AH206" s="26"/>
      <c r="AI206" s="26"/>
      <c r="AJ206" s="26"/>
      <c r="AK206" s="26"/>
    </row>
    <row r="207" spans="1:37" s="10" customFormat="1" ht="25" customHeight="1" x14ac:dyDescent="0.25">
      <c r="A207" s="11">
        <v>204</v>
      </c>
      <c r="B207" s="12" t="str">
        <f t="shared" si="15"/>
        <v>000-000</v>
      </c>
      <c r="C207" s="12"/>
      <c r="D207" s="12"/>
      <c r="E207" s="12"/>
      <c r="F207" s="12"/>
      <c r="G207" s="16"/>
      <c r="H207" s="16"/>
      <c r="I207" s="15"/>
      <c r="J207" s="16"/>
      <c r="K207" s="16"/>
      <c r="L207" s="17"/>
      <c r="M207" s="18"/>
      <c r="N207" s="19"/>
      <c r="O207" s="20"/>
      <c r="P207" s="21"/>
      <c r="Q207" s="21"/>
      <c r="R207" s="22"/>
      <c r="S207" s="21"/>
      <c r="T207" s="21"/>
      <c r="U207" s="22"/>
      <c r="V207" s="23"/>
      <c r="W207" s="23"/>
      <c r="X207" s="24"/>
      <c r="Y207" s="25">
        <f t="shared" si="16"/>
        <v>0</v>
      </c>
      <c r="Z207" s="25">
        <f t="shared" si="17"/>
        <v>0</v>
      </c>
      <c r="AA207" s="26"/>
      <c r="AB207" s="26"/>
      <c r="AC207" s="26"/>
      <c r="AD207" s="26"/>
      <c r="AE207" s="27"/>
      <c r="AF207" s="26"/>
      <c r="AG207" s="26"/>
      <c r="AH207" s="26"/>
      <c r="AI207" s="26"/>
      <c r="AJ207" s="26"/>
      <c r="AK207" s="26"/>
    </row>
    <row r="208" spans="1:37" s="10" customFormat="1" ht="25" customHeight="1" x14ac:dyDescent="0.25">
      <c r="A208" s="11">
        <v>205</v>
      </c>
      <c r="B208" s="12" t="str">
        <f t="shared" si="15"/>
        <v>000-000</v>
      </c>
      <c r="C208" s="12"/>
      <c r="D208" s="12"/>
      <c r="E208" s="12"/>
      <c r="F208" s="12"/>
      <c r="G208" s="16"/>
      <c r="H208" s="16"/>
      <c r="I208" s="15"/>
      <c r="J208" s="16"/>
      <c r="K208" s="16"/>
      <c r="L208" s="17"/>
      <c r="M208" s="18"/>
      <c r="N208" s="18"/>
      <c r="O208" s="20"/>
      <c r="P208" s="21"/>
      <c r="Q208" s="21"/>
      <c r="R208" s="22"/>
      <c r="S208" s="21"/>
      <c r="T208" s="21"/>
      <c r="U208" s="22"/>
      <c r="V208" s="23"/>
      <c r="W208" s="23"/>
      <c r="X208" s="24"/>
      <c r="Y208" s="25">
        <f t="shared" si="16"/>
        <v>0</v>
      </c>
      <c r="Z208" s="25">
        <f t="shared" si="17"/>
        <v>0</v>
      </c>
      <c r="AA208" s="26"/>
      <c r="AB208" s="26"/>
      <c r="AC208" s="26"/>
      <c r="AD208" s="26"/>
      <c r="AE208" s="27"/>
      <c r="AF208" s="26"/>
      <c r="AG208" s="26"/>
      <c r="AH208" s="26"/>
      <c r="AI208" s="26"/>
      <c r="AJ208" s="26"/>
      <c r="AK208" s="26"/>
    </row>
    <row r="209" spans="1:37" s="10" customFormat="1" ht="25" customHeight="1" x14ac:dyDescent="0.25">
      <c r="A209" s="11">
        <v>206</v>
      </c>
      <c r="B209" s="12" t="str">
        <f t="shared" si="15"/>
        <v>000-000</v>
      </c>
      <c r="C209" s="12"/>
      <c r="D209" s="12"/>
      <c r="E209" s="12"/>
      <c r="F209" s="12"/>
      <c r="G209" s="16"/>
      <c r="H209" s="16"/>
      <c r="I209" s="15"/>
      <c r="J209" s="16"/>
      <c r="K209" s="16"/>
      <c r="L209" s="17"/>
      <c r="M209" s="18"/>
      <c r="N209" s="18"/>
      <c r="O209" s="20"/>
      <c r="P209" s="21"/>
      <c r="Q209" s="21"/>
      <c r="R209" s="22"/>
      <c r="S209" s="21"/>
      <c r="T209" s="21"/>
      <c r="U209" s="22"/>
      <c r="V209" s="23"/>
      <c r="W209" s="23"/>
      <c r="X209" s="24"/>
      <c r="Y209" s="25">
        <f t="shared" si="16"/>
        <v>0</v>
      </c>
      <c r="Z209" s="25">
        <f t="shared" si="17"/>
        <v>0</v>
      </c>
      <c r="AA209" s="26"/>
      <c r="AB209" s="26"/>
      <c r="AC209" s="26"/>
      <c r="AD209" s="26"/>
      <c r="AE209" s="27"/>
      <c r="AF209" s="26"/>
      <c r="AG209" s="26"/>
      <c r="AH209" s="26"/>
      <c r="AI209" s="26"/>
      <c r="AJ209" s="26"/>
      <c r="AK209" s="26"/>
    </row>
    <row r="210" spans="1:37" s="10" customFormat="1" ht="25" customHeight="1" x14ac:dyDescent="0.25">
      <c r="A210" s="11">
        <v>207</v>
      </c>
      <c r="B210" s="12" t="str">
        <f t="shared" si="15"/>
        <v>000-000</v>
      </c>
      <c r="C210" s="12"/>
      <c r="D210" s="12"/>
      <c r="E210" s="12"/>
      <c r="F210" s="12"/>
      <c r="G210" s="16"/>
      <c r="H210" s="16"/>
      <c r="I210" s="15"/>
      <c r="J210" s="16"/>
      <c r="K210" s="16"/>
      <c r="L210" s="17"/>
      <c r="M210" s="18"/>
      <c r="N210" s="18"/>
      <c r="O210" s="20"/>
      <c r="P210" s="21"/>
      <c r="Q210" s="21"/>
      <c r="R210" s="22"/>
      <c r="S210" s="21"/>
      <c r="T210" s="21"/>
      <c r="U210" s="22"/>
      <c r="V210" s="23"/>
      <c r="W210" s="23"/>
      <c r="X210" s="24"/>
      <c r="Y210" s="25">
        <f t="shared" si="16"/>
        <v>0</v>
      </c>
      <c r="Z210" s="25">
        <f t="shared" si="17"/>
        <v>0</v>
      </c>
      <c r="AA210" s="26"/>
      <c r="AB210" s="26"/>
      <c r="AC210" s="26"/>
      <c r="AD210" s="26"/>
      <c r="AE210" s="27"/>
      <c r="AF210" s="26"/>
      <c r="AG210" s="26"/>
      <c r="AH210" s="26"/>
      <c r="AI210" s="26"/>
      <c r="AJ210" s="26"/>
      <c r="AK210" s="26"/>
    </row>
    <row r="211" spans="1:37" s="10" customFormat="1" ht="25" customHeight="1" x14ac:dyDescent="0.25">
      <c r="A211" s="11">
        <v>208</v>
      </c>
      <c r="B211" s="12" t="str">
        <f t="shared" si="15"/>
        <v>000-000</v>
      </c>
      <c r="C211" s="12"/>
      <c r="D211" s="12"/>
      <c r="E211" s="12"/>
      <c r="F211" s="12"/>
      <c r="G211" s="16"/>
      <c r="H211" s="16"/>
      <c r="I211" s="15"/>
      <c r="J211" s="16"/>
      <c r="K211" s="16"/>
      <c r="L211" s="17"/>
      <c r="M211" s="18"/>
      <c r="N211" s="18"/>
      <c r="O211" s="20"/>
      <c r="P211" s="21"/>
      <c r="Q211" s="21"/>
      <c r="R211" s="22"/>
      <c r="S211" s="21"/>
      <c r="T211" s="21"/>
      <c r="U211" s="22"/>
      <c r="V211" s="23"/>
      <c r="W211" s="23"/>
      <c r="X211" s="24"/>
      <c r="Y211" s="25">
        <f t="shared" si="16"/>
        <v>0</v>
      </c>
      <c r="Z211" s="25">
        <f t="shared" si="17"/>
        <v>0</v>
      </c>
      <c r="AA211" s="26"/>
      <c r="AB211" s="26"/>
      <c r="AC211" s="26"/>
      <c r="AD211" s="26"/>
      <c r="AE211" s="27"/>
      <c r="AF211" s="26"/>
      <c r="AG211" s="26"/>
      <c r="AH211" s="26"/>
      <c r="AI211" s="26"/>
      <c r="AJ211" s="26"/>
      <c r="AK211" s="26"/>
    </row>
    <row r="212" spans="1:37" s="10" customFormat="1" ht="25" customHeight="1" x14ac:dyDescent="0.25">
      <c r="A212" s="11">
        <v>209</v>
      </c>
      <c r="B212" s="12" t="str">
        <f t="shared" si="15"/>
        <v>000-000</v>
      </c>
      <c r="C212" s="12"/>
      <c r="D212" s="12"/>
      <c r="E212" s="12"/>
      <c r="F212" s="12"/>
      <c r="G212" s="16"/>
      <c r="H212" s="16"/>
      <c r="I212" s="15"/>
      <c r="J212" s="16"/>
      <c r="K212" s="16"/>
      <c r="L212" s="17"/>
      <c r="M212" s="18"/>
      <c r="N212" s="18"/>
      <c r="O212" s="20"/>
      <c r="P212" s="21"/>
      <c r="Q212" s="21"/>
      <c r="R212" s="22"/>
      <c r="S212" s="21"/>
      <c r="T212" s="21"/>
      <c r="U212" s="22"/>
      <c r="V212" s="23"/>
      <c r="W212" s="23"/>
      <c r="X212" s="24"/>
      <c r="Y212" s="25">
        <f t="shared" si="16"/>
        <v>0</v>
      </c>
      <c r="Z212" s="25">
        <f t="shared" si="17"/>
        <v>0</v>
      </c>
      <c r="AA212" s="26"/>
      <c r="AB212" s="26"/>
      <c r="AC212" s="26"/>
      <c r="AD212" s="26"/>
      <c r="AE212" s="27"/>
      <c r="AF212" s="26"/>
      <c r="AG212" s="26"/>
      <c r="AH212" s="26"/>
      <c r="AI212" s="26"/>
      <c r="AJ212" s="26"/>
      <c r="AK212" s="26"/>
    </row>
    <row r="213" spans="1:37" s="10" customFormat="1" ht="25" customHeight="1" x14ac:dyDescent="0.25">
      <c r="A213" s="11">
        <v>210</v>
      </c>
      <c r="B213" s="12" t="str">
        <f t="shared" si="15"/>
        <v>000-000</v>
      </c>
      <c r="C213" s="12"/>
      <c r="D213" s="12"/>
      <c r="E213" s="12"/>
      <c r="F213" s="12"/>
      <c r="G213" s="16"/>
      <c r="H213" s="16"/>
      <c r="I213" s="15"/>
      <c r="J213" s="16"/>
      <c r="K213" s="16"/>
      <c r="L213" s="17"/>
      <c r="M213" s="18"/>
      <c r="N213" s="18"/>
      <c r="O213" s="20"/>
      <c r="P213" s="21"/>
      <c r="Q213" s="21"/>
      <c r="R213" s="22"/>
      <c r="S213" s="21"/>
      <c r="T213" s="21"/>
      <c r="U213" s="22"/>
      <c r="V213" s="23"/>
      <c r="W213" s="23"/>
      <c r="X213" s="24"/>
      <c r="Y213" s="25">
        <f t="shared" si="16"/>
        <v>0</v>
      </c>
      <c r="Z213" s="25">
        <f t="shared" si="17"/>
        <v>0</v>
      </c>
      <c r="AA213" s="26"/>
      <c r="AB213" s="26"/>
      <c r="AC213" s="26"/>
      <c r="AD213" s="26"/>
      <c r="AE213" s="27"/>
      <c r="AF213" s="26"/>
      <c r="AG213" s="26"/>
      <c r="AH213" s="26"/>
      <c r="AI213" s="26"/>
      <c r="AJ213" s="26"/>
      <c r="AK213" s="26"/>
    </row>
    <row r="214" spans="1:37" s="10" customFormat="1" ht="25" customHeight="1" x14ac:dyDescent="0.25">
      <c r="A214" s="11">
        <v>211</v>
      </c>
      <c r="B214" s="12" t="str">
        <f t="shared" si="15"/>
        <v>000-000</v>
      </c>
      <c r="C214" s="12"/>
      <c r="D214" s="12"/>
      <c r="E214" s="12"/>
      <c r="F214" s="12"/>
      <c r="G214" s="16"/>
      <c r="H214" s="16"/>
      <c r="I214" s="15"/>
      <c r="J214" s="16"/>
      <c r="K214" s="16"/>
      <c r="L214" s="17"/>
      <c r="M214" s="18"/>
      <c r="N214" s="18"/>
      <c r="O214" s="20"/>
      <c r="P214" s="21"/>
      <c r="Q214" s="21"/>
      <c r="R214" s="22"/>
      <c r="S214" s="21"/>
      <c r="T214" s="21"/>
      <c r="U214" s="22"/>
      <c r="V214" s="23"/>
      <c r="W214" s="23"/>
      <c r="X214" s="24"/>
      <c r="Y214" s="25">
        <f t="shared" si="16"/>
        <v>0</v>
      </c>
      <c r="Z214" s="25">
        <f t="shared" si="17"/>
        <v>0</v>
      </c>
      <c r="AA214" s="26"/>
      <c r="AB214" s="26"/>
      <c r="AC214" s="26"/>
      <c r="AD214" s="26"/>
      <c r="AE214" s="27"/>
      <c r="AF214" s="26"/>
      <c r="AG214" s="26"/>
      <c r="AH214" s="26"/>
      <c r="AI214" s="26"/>
      <c r="AJ214" s="26"/>
      <c r="AK214" s="26"/>
    </row>
    <row r="215" spans="1:37" s="10" customFormat="1" ht="25" customHeight="1" x14ac:dyDescent="0.25">
      <c r="A215" s="11">
        <v>212</v>
      </c>
      <c r="B215" s="12" t="str">
        <f t="shared" si="15"/>
        <v>000-000</v>
      </c>
      <c r="C215" s="12"/>
      <c r="D215" s="12"/>
      <c r="E215" s="12"/>
      <c r="F215" s="12"/>
      <c r="G215" s="16"/>
      <c r="H215" s="16"/>
      <c r="I215" s="15"/>
      <c r="J215" s="16"/>
      <c r="K215" s="16"/>
      <c r="L215" s="17"/>
      <c r="M215" s="18"/>
      <c r="N215" s="18"/>
      <c r="O215" s="20"/>
      <c r="P215" s="21"/>
      <c r="Q215" s="21"/>
      <c r="R215" s="22"/>
      <c r="S215" s="21"/>
      <c r="T215" s="21"/>
      <c r="U215" s="22"/>
      <c r="V215" s="23"/>
      <c r="W215" s="23"/>
      <c r="X215" s="24"/>
      <c r="Y215" s="25">
        <f t="shared" si="16"/>
        <v>0</v>
      </c>
      <c r="Z215" s="25">
        <f t="shared" si="17"/>
        <v>0</v>
      </c>
      <c r="AA215" s="26"/>
      <c r="AB215" s="26"/>
      <c r="AC215" s="26"/>
      <c r="AD215" s="26"/>
      <c r="AE215" s="27"/>
      <c r="AF215" s="26"/>
      <c r="AG215" s="26"/>
      <c r="AH215" s="26"/>
      <c r="AI215" s="26"/>
      <c r="AJ215" s="26"/>
      <c r="AK215" s="26"/>
    </row>
    <row r="216" spans="1:37" s="10" customFormat="1" ht="25" customHeight="1" x14ac:dyDescent="0.25">
      <c r="A216" s="11">
        <v>213</v>
      </c>
      <c r="B216" s="12" t="str">
        <f t="shared" si="15"/>
        <v>000-000</v>
      </c>
      <c r="C216" s="12"/>
      <c r="D216" s="12"/>
      <c r="E216" s="12"/>
      <c r="F216" s="12"/>
      <c r="G216" s="16"/>
      <c r="H216" s="16"/>
      <c r="I216" s="15"/>
      <c r="J216" s="16"/>
      <c r="K216" s="16"/>
      <c r="L216" s="17"/>
      <c r="M216" s="18"/>
      <c r="N216" s="18"/>
      <c r="O216" s="20"/>
      <c r="P216" s="21"/>
      <c r="Q216" s="21"/>
      <c r="R216" s="22"/>
      <c r="S216" s="21"/>
      <c r="T216" s="21"/>
      <c r="U216" s="22"/>
      <c r="V216" s="23"/>
      <c r="W216" s="23"/>
      <c r="X216" s="24"/>
      <c r="Y216" s="25">
        <f t="shared" si="16"/>
        <v>0</v>
      </c>
      <c r="Z216" s="25">
        <f t="shared" si="17"/>
        <v>0</v>
      </c>
      <c r="AA216" s="26"/>
      <c r="AB216" s="26"/>
      <c r="AC216" s="26"/>
      <c r="AD216" s="26"/>
      <c r="AE216" s="27"/>
      <c r="AF216" s="26"/>
      <c r="AG216" s="26"/>
      <c r="AH216" s="26"/>
      <c r="AI216" s="26"/>
      <c r="AJ216" s="26"/>
      <c r="AK216" s="26"/>
    </row>
    <row r="217" spans="1:37" s="10" customFormat="1" ht="25" customHeight="1" x14ac:dyDescent="0.25">
      <c r="A217" s="11">
        <v>214</v>
      </c>
      <c r="B217" s="12" t="str">
        <f t="shared" si="15"/>
        <v>000-000</v>
      </c>
      <c r="C217" s="12"/>
      <c r="D217" s="12"/>
      <c r="E217" s="12"/>
      <c r="F217" s="12"/>
      <c r="G217" s="16"/>
      <c r="H217" s="16"/>
      <c r="I217" s="15"/>
      <c r="J217" s="16"/>
      <c r="K217" s="16"/>
      <c r="L217" s="17"/>
      <c r="M217" s="18"/>
      <c r="N217" s="19"/>
      <c r="O217" s="20"/>
      <c r="P217" s="21"/>
      <c r="Q217" s="21"/>
      <c r="R217" s="22"/>
      <c r="S217" s="21"/>
      <c r="T217" s="21"/>
      <c r="U217" s="22"/>
      <c r="V217" s="23"/>
      <c r="W217" s="23"/>
      <c r="X217" s="24"/>
      <c r="Y217" s="25">
        <f t="shared" si="16"/>
        <v>0</v>
      </c>
      <c r="Z217" s="25">
        <f t="shared" si="17"/>
        <v>0</v>
      </c>
      <c r="AA217" s="26"/>
      <c r="AB217" s="26"/>
      <c r="AC217" s="26"/>
      <c r="AD217" s="26"/>
      <c r="AE217" s="27"/>
      <c r="AF217" s="26"/>
      <c r="AG217" s="26"/>
      <c r="AH217" s="26"/>
      <c r="AI217" s="26"/>
      <c r="AJ217" s="26"/>
      <c r="AK217" s="26"/>
    </row>
    <row r="218" spans="1:37" s="10" customFormat="1" ht="25" customHeight="1" x14ac:dyDescent="0.25">
      <c r="A218" s="11">
        <v>215</v>
      </c>
      <c r="B218" s="12" t="str">
        <f t="shared" si="15"/>
        <v>000-000</v>
      </c>
      <c r="C218" s="12"/>
      <c r="D218" s="12"/>
      <c r="E218" s="12"/>
      <c r="F218" s="12"/>
      <c r="G218" s="16"/>
      <c r="H218" s="16"/>
      <c r="I218" s="15"/>
      <c r="J218" s="16"/>
      <c r="K218" s="16"/>
      <c r="L218" s="17"/>
      <c r="M218" s="18"/>
      <c r="N218" s="19"/>
      <c r="O218" s="20"/>
      <c r="P218" s="21"/>
      <c r="Q218" s="21"/>
      <c r="R218" s="22"/>
      <c r="S218" s="21"/>
      <c r="T218" s="21"/>
      <c r="U218" s="22"/>
      <c r="V218" s="23"/>
      <c r="W218" s="23"/>
      <c r="X218" s="24"/>
      <c r="Y218" s="25">
        <f t="shared" si="16"/>
        <v>0</v>
      </c>
      <c r="Z218" s="25">
        <f t="shared" si="17"/>
        <v>0</v>
      </c>
      <c r="AA218" s="26"/>
      <c r="AB218" s="26"/>
      <c r="AC218" s="26"/>
      <c r="AD218" s="26"/>
      <c r="AE218" s="27"/>
      <c r="AF218" s="26"/>
      <c r="AG218" s="26"/>
      <c r="AH218" s="26"/>
      <c r="AI218" s="26"/>
      <c r="AJ218" s="26"/>
      <c r="AK218" s="26"/>
    </row>
    <row r="219" spans="1:37" s="10" customFormat="1" ht="25" customHeight="1" x14ac:dyDescent="0.25">
      <c r="A219" s="11">
        <v>216</v>
      </c>
      <c r="B219" s="12" t="str">
        <f t="shared" si="15"/>
        <v>000-000</v>
      </c>
      <c r="C219" s="12"/>
      <c r="D219" s="12"/>
      <c r="E219" s="12"/>
      <c r="F219" s="12"/>
      <c r="G219" s="16"/>
      <c r="H219" s="16"/>
      <c r="I219" s="15"/>
      <c r="J219" s="16"/>
      <c r="K219" s="16"/>
      <c r="L219" s="17"/>
      <c r="M219" s="18"/>
      <c r="N219" s="18"/>
      <c r="O219" s="20"/>
      <c r="P219" s="21"/>
      <c r="Q219" s="21"/>
      <c r="R219" s="22"/>
      <c r="S219" s="21"/>
      <c r="T219" s="21"/>
      <c r="U219" s="22"/>
      <c r="V219" s="23"/>
      <c r="W219" s="23"/>
      <c r="X219" s="24"/>
      <c r="Y219" s="25">
        <f t="shared" si="16"/>
        <v>0</v>
      </c>
      <c r="Z219" s="25">
        <f t="shared" si="17"/>
        <v>0</v>
      </c>
      <c r="AA219" s="26"/>
      <c r="AB219" s="26"/>
      <c r="AC219" s="26"/>
      <c r="AD219" s="26"/>
      <c r="AE219" s="27"/>
      <c r="AF219" s="26"/>
      <c r="AG219" s="26"/>
      <c r="AH219" s="26"/>
      <c r="AI219" s="26"/>
      <c r="AJ219" s="26"/>
      <c r="AK219" s="26"/>
    </row>
    <row r="220" spans="1:37" s="10" customFormat="1" ht="25" customHeight="1" x14ac:dyDescent="0.25">
      <c r="A220" s="11">
        <v>217</v>
      </c>
      <c r="B220" s="12" t="str">
        <f t="shared" si="15"/>
        <v>000-000</v>
      </c>
      <c r="C220" s="12"/>
      <c r="D220" s="12"/>
      <c r="E220" s="12"/>
      <c r="F220" s="12"/>
      <c r="G220" s="16"/>
      <c r="H220" s="16"/>
      <c r="I220" s="15"/>
      <c r="J220" s="16"/>
      <c r="K220" s="16"/>
      <c r="L220" s="17"/>
      <c r="M220" s="18"/>
      <c r="N220" s="18"/>
      <c r="O220" s="20"/>
      <c r="P220" s="21"/>
      <c r="Q220" s="21"/>
      <c r="R220" s="22"/>
      <c r="S220" s="21"/>
      <c r="T220" s="21"/>
      <c r="U220" s="22"/>
      <c r="V220" s="23"/>
      <c r="W220" s="23"/>
      <c r="X220" s="24"/>
      <c r="Y220" s="25">
        <f t="shared" si="16"/>
        <v>0</v>
      </c>
      <c r="Z220" s="25">
        <f t="shared" si="17"/>
        <v>0</v>
      </c>
      <c r="AA220" s="26"/>
      <c r="AB220" s="26"/>
      <c r="AC220" s="26"/>
      <c r="AD220" s="26"/>
      <c r="AE220" s="27"/>
      <c r="AF220" s="26"/>
      <c r="AG220" s="26"/>
      <c r="AH220" s="26"/>
      <c r="AI220" s="26"/>
      <c r="AJ220" s="26"/>
      <c r="AK220" s="26"/>
    </row>
    <row r="221" spans="1:37" s="10" customFormat="1" ht="25" customHeight="1" x14ac:dyDescent="0.25">
      <c r="A221" s="11">
        <v>218</v>
      </c>
      <c r="B221" s="12" t="str">
        <f t="shared" si="15"/>
        <v>000-000</v>
      </c>
      <c r="C221" s="12"/>
      <c r="D221" s="12"/>
      <c r="E221" s="12"/>
      <c r="F221" s="12"/>
      <c r="G221" s="16"/>
      <c r="H221" s="16"/>
      <c r="I221" s="15"/>
      <c r="J221" s="16"/>
      <c r="K221" s="16"/>
      <c r="L221" s="17"/>
      <c r="M221" s="18"/>
      <c r="N221" s="18"/>
      <c r="O221" s="20"/>
      <c r="P221" s="21"/>
      <c r="Q221" s="21"/>
      <c r="R221" s="22"/>
      <c r="S221" s="21"/>
      <c r="T221" s="21"/>
      <c r="U221" s="22"/>
      <c r="V221" s="23"/>
      <c r="W221" s="23"/>
      <c r="X221" s="24"/>
      <c r="Y221" s="25">
        <f t="shared" si="16"/>
        <v>0</v>
      </c>
      <c r="Z221" s="25">
        <f t="shared" si="17"/>
        <v>0</v>
      </c>
      <c r="AA221" s="26"/>
      <c r="AB221" s="26"/>
      <c r="AC221" s="26"/>
      <c r="AD221" s="26"/>
      <c r="AE221" s="27"/>
      <c r="AF221" s="26"/>
      <c r="AG221" s="26"/>
      <c r="AH221" s="26"/>
      <c r="AI221" s="26"/>
      <c r="AJ221" s="26"/>
      <c r="AK221" s="26"/>
    </row>
    <row r="222" spans="1:37" s="10" customFormat="1" ht="25" customHeight="1" x14ac:dyDescent="0.25">
      <c r="A222" s="11">
        <v>219</v>
      </c>
      <c r="B222" s="12" t="str">
        <f t="shared" si="15"/>
        <v>000-000</v>
      </c>
      <c r="C222" s="12"/>
      <c r="D222" s="12"/>
      <c r="E222" s="12"/>
      <c r="F222" s="12"/>
      <c r="G222" s="16"/>
      <c r="H222" s="16"/>
      <c r="I222" s="15"/>
      <c r="J222" s="16"/>
      <c r="K222" s="16"/>
      <c r="L222" s="17"/>
      <c r="M222" s="18"/>
      <c r="N222" s="18"/>
      <c r="O222" s="20"/>
      <c r="P222" s="21"/>
      <c r="Q222" s="21"/>
      <c r="R222" s="22"/>
      <c r="S222" s="21"/>
      <c r="T222" s="21"/>
      <c r="U222" s="22"/>
      <c r="V222" s="23"/>
      <c r="W222" s="23"/>
      <c r="X222" s="24"/>
      <c r="Y222" s="25">
        <f t="shared" si="16"/>
        <v>0</v>
      </c>
      <c r="Z222" s="25">
        <f t="shared" si="17"/>
        <v>0</v>
      </c>
      <c r="AA222" s="26"/>
      <c r="AB222" s="26"/>
      <c r="AC222" s="26"/>
      <c r="AD222" s="26"/>
      <c r="AE222" s="27"/>
      <c r="AF222" s="26"/>
      <c r="AG222" s="26"/>
      <c r="AH222" s="26"/>
      <c r="AI222" s="26"/>
      <c r="AJ222" s="26"/>
      <c r="AK222" s="26"/>
    </row>
    <row r="223" spans="1:37" s="10" customFormat="1" ht="25" customHeight="1" x14ac:dyDescent="0.25">
      <c r="A223" s="11">
        <v>220</v>
      </c>
      <c r="B223" s="12" t="str">
        <f t="shared" si="15"/>
        <v>000-000</v>
      </c>
      <c r="C223" s="12"/>
      <c r="D223" s="12"/>
      <c r="E223" s="12"/>
      <c r="F223" s="12"/>
      <c r="G223" s="16"/>
      <c r="H223" s="16"/>
      <c r="I223" s="15"/>
      <c r="J223" s="16"/>
      <c r="K223" s="16"/>
      <c r="L223" s="17"/>
      <c r="M223" s="18"/>
      <c r="N223" s="18"/>
      <c r="O223" s="20"/>
      <c r="P223" s="21"/>
      <c r="Q223" s="21"/>
      <c r="R223" s="22"/>
      <c r="S223" s="21"/>
      <c r="T223" s="21"/>
      <c r="U223" s="22"/>
      <c r="V223" s="23"/>
      <c r="W223" s="23"/>
      <c r="X223" s="24"/>
      <c r="Y223" s="25">
        <f t="shared" si="16"/>
        <v>0</v>
      </c>
      <c r="Z223" s="25">
        <f t="shared" si="17"/>
        <v>0</v>
      </c>
      <c r="AA223" s="26"/>
      <c r="AB223" s="26"/>
      <c r="AC223" s="26"/>
      <c r="AD223" s="26"/>
      <c r="AE223" s="27"/>
      <c r="AF223" s="26"/>
      <c r="AG223" s="26"/>
      <c r="AH223" s="26"/>
      <c r="AI223" s="26"/>
      <c r="AJ223" s="26"/>
      <c r="AK223" s="26"/>
    </row>
    <row r="224" spans="1:37" s="10" customFormat="1" ht="25" customHeight="1" x14ac:dyDescent="0.25">
      <c r="A224" s="11">
        <v>221</v>
      </c>
      <c r="B224" s="12" t="str">
        <f t="shared" si="15"/>
        <v>000-000</v>
      </c>
      <c r="C224" s="12"/>
      <c r="D224" s="12"/>
      <c r="E224" s="12"/>
      <c r="F224" s="12"/>
      <c r="G224" s="16"/>
      <c r="H224" s="16"/>
      <c r="I224" s="15"/>
      <c r="J224" s="16"/>
      <c r="K224" s="16"/>
      <c r="L224" s="17"/>
      <c r="M224" s="18"/>
      <c r="N224" s="18"/>
      <c r="O224" s="20"/>
      <c r="P224" s="21"/>
      <c r="Q224" s="21"/>
      <c r="R224" s="22"/>
      <c r="S224" s="21"/>
      <c r="T224" s="21"/>
      <c r="U224" s="22"/>
      <c r="V224" s="23"/>
      <c r="W224" s="23"/>
      <c r="X224" s="24"/>
      <c r="Y224" s="25">
        <f t="shared" si="16"/>
        <v>0</v>
      </c>
      <c r="Z224" s="25">
        <f t="shared" si="17"/>
        <v>0</v>
      </c>
      <c r="AA224" s="26"/>
      <c r="AB224" s="26"/>
      <c r="AC224" s="26"/>
      <c r="AD224" s="26"/>
      <c r="AE224" s="27"/>
      <c r="AF224" s="26"/>
      <c r="AG224" s="26"/>
      <c r="AH224" s="26"/>
      <c r="AI224" s="26"/>
      <c r="AJ224" s="26"/>
      <c r="AK224" s="26"/>
    </row>
    <row r="225" spans="1:37" s="10" customFormat="1" ht="25" customHeight="1" x14ac:dyDescent="0.25">
      <c r="A225" s="11">
        <v>222</v>
      </c>
      <c r="B225" s="12" t="str">
        <f t="shared" si="15"/>
        <v>000-000</v>
      </c>
      <c r="C225" s="12"/>
      <c r="D225" s="12"/>
      <c r="E225" s="12"/>
      <c r="F225" s="12"/>
      <c r="G225" s="16"/>
      <c r="H225" s="16"/>
      <c r="I225" s="15"/>
      <c r="J225" s="16"/>
      <c r="K225" s="16"/>
      <c r="L225" s="17"/>
      <c r="M225" s="18"/>
      <c r="N225" s="18"/>
      <c r="O225" s="20"/>
      <c r="P225" s="21"/>
      <c r="Q225" s="21"/>
      <c r="R225" s="22"/>
      <c r="S225" s="21"/>
      <c r="T225" s="21"/>
      <c r="U225" s="22"/>
      <c r="V225" s="23"/>
      <c r="W225" s="23"/>
      <c r="X225" s="24"/>
      <c r="Y225" s="25">
        <f t="shared" si="16"/>
        <v>0</v>
      </c>
      <c r="Z225" s="25">
        <f t="shared" si="17"/>
        <v>0</v>
      </c>
      <c r="AA225" s="26"/>
      <c r="AB225" s="26"/>
      <c r="AC225" s="26"/>
      <c r="AD225" s="26"/>
      <c r="AE225" s="27"/>
      <c r="AF225" s="26"/>
      <c r="AG225" s="26"/>
      <c r="AH225" s="26"/>
      <c r="AI225" s="26"/>
      <c r="AJ225" s="26"/>
      <c r="AK225" s="26"/>
    </row>
    <row r="226" spans="1:37" s="10" customFormat="1" ht="25" customHeight="1" x14ac:dyDescent="0.25">
      <c r="A226" s="11">
        <v>223</v>
      </c>
      <c r="B226" s="12" t="str">
        <f t="shared" si="15"/>
        <v>000-000</v>
      </c>
      <c r="C226" s="12"/>
      <c r="D226" s="12"/>
      <c r="E226" s="12"/>
      <c r="F226" s="12"/>
      <c r="G226" s="16"/>
      <c r="H226" s="16"/>
      <c r="I226" s="15"/>
      <c r="J226" s="16"/>
      <c r="K226" s="16"/>
      <c r="L226" s="17"/>
      <c r="M226" s="18"/>
      <c r="N226" s="18"/>
      <c r="O226" s="20"/>
      <c r="P226" s="21"/>
      <c r="Q226" s="21"/>
      <c r="R226" s="22"/>
      <c r="S226" s="21"/>
      <c r="T226" s="21"/>
      <c r="U226" s="22"/>
      <c r="V226" s="23"/>
      <c r="W226" s="23"/>
      <c r="X226" s="24"/>
      <c r="Y226" s="25">
        <f t="shared" si="16"/>
        <v>0</v>
      </c>
      <c r="Z226" s="25">
        <f t="shared" si="17"/>
        <v>0</v>
      </c>
      <c r="AA226" s="26"/>
      <c r="AB226" s="26"/>
      <c r="AC226" s="26"/>
      <c r="AD226" s="26"/>
      <c r="AE226" s="27"/>
      <c r="AF226" s="26"/>
      <c r="AG226" s="26"/>
      <c r="AH226" s="26"/>
      <c r="AI226" s="26"/>
      <c r="AJ226" s="26"/>
      <c r="AK226" s="26"/>
    </row>
    <row r="227" spans="1:37" s="10" customFormat="1" ht="25" customHeight="1" x14ac:dyDescent="0.25">
      <c r="A227" s="11">
        <v>224</v>
      </c>
      <c r="B227" s="12" t="str">
        <f t="shared" si="15"/>
        <v>000-000</v>
      </c>
      <c r="C227" s="12"/>
      <c r="D227" s="12"/>
      <c r="E227" s="12"/>
      <c r="F227" s="12"/>
      <c r="G227" s="16"/>
      <c r="H227" s="16"/>
      <c r="I227" s="15"/>
      <c r="J227" s="16"/>
      <c r="K227" s="16"/>
      <c r="L227" s="17"/>
      <c r="M227" s="18"/>
      <c r="N227" s="18"/>
      <c r="O227" s="20"/>
      <c r="P227" s="21"/>
      <c r="Q227" s="21"/>
      <c r="R227" s="22"/>
      <c r="S227" s="21"/>
      <c r="T227" s="21"/>
      <c r="U227" s="22"/>
      <c r="V227" s="23"/>
      <c r="W227" s="23"/>
      <c r="X227" s="24"/>
      <c r="Y227" s="25">
        <f t="shared" si="16"/>
        <v>0</v>
      </c>
      <c r="Z227" s="25">
        <f t="shared" si="17"/>
        <v>0</v>
      </c>
      <c r="AA227" s="26"/>
      <c r="AB227" s="26"/>
      <c r="AC227" s="26"/>
      <c r="AD227" s="26"/>
      <c r="AE227" s="27"/>
      <c r="AF227" s="26"/>
      <c r="AG227" s="26"/>
      <c r="AH227" s="26"/>
      <c r="AI227" s="26"/>
      <c r="AJ227" s="26"/>
      <c r="AK227" s="26"/>
    </row>
    <row r="228" spans="1:37" s="10" customFormat="1" ht="25" customHeight="1" x14ac:dyDescent="0.25">
      <c r="A228" s="11">
        <v>225</v>
      </c>
      <c r="B228" s="12" t="str">
        <f t="shared" si="15"/>
        <v>000-000</v>
      </c>
      <c r="C228" s="12"/>
      <c r="D228" s="12"/>
      <c r="E228" s="12"/>
      <c r="F228" s="12"/>
      <c r="G228" s="16"/>
      <c r="H228" s="16"/>
      <c r="I228" s="15"/>
      <c r="J228" s="16"/>
      <c r="K228" s="16"/>
      <c r="L228" s="17"/>
      <c r="M228" s="18"/>
      <c r="N228" s="19"/>
      <c r="O228" s="20"/>
      <c r="P228" s="21"/>
      <c r="Q228" s="21"/>
      <c r="R228" s="22"/>
      <c r="S228" s="21"/>
      <c r="T228" s="21"/>
      <c r="U228" s="22"/>
      <c r="V228" s="23"/>
      <c r="W228" s="23"/>
      <c r="X228" s="24"/>
      <c r="Y228" s="25">
        <f t="shared" si="16"/>
        <v>0</v>
      </c>
      <c r="Z228" s="25">
        <f t="shared" si="17"/>
        <v>0</v>
      </c>
      <c r="AA228" s="26"/>
      <c r="AB228" s="26"/>
      <c r="AC228" s="26"/>
      <c r="AD228" s="26"/>
      <c r="AE228" s="27"/>
      <c r="AF228" s="26"/>
      <c r="AG228" s="26"/>
      <c r="AH228" s="26"/>
      <c r="AI228" s="26"/>
      <c r="AJ228" s="26"/>
      <c r="AK228" s="26"/>
    </row>
    <row r="229" spans="1:37" s="10" customFormat="1" ht="25" customHeight="1" x14ac:dyDescent="0.25">
      <c r="A229" s="11">
        <v>226</v>
      </c>
      <c r="B229" s="12" t="str">
        <f t="shared" si="15"/>
        <v>000-000</v>
      </c>
      <c r="C229" s="12"/>
      <c r="D229" s="12"/>
      <c r="E229" s="12"/>
      <c r="F229" s="12"/>
      <c r="G229" s="16"/>
      <c r="H229" s="16"/>
      <c r="I229" s="15"/>
      <c r="J229" s="16"/>
      <c r="K229" s="16"/>
      <c r="L229" s="17"/>
      <c r="M229" s="18"/>
      <c r="N229" s="19"/>
      <c r="O229" s="20"/>
      <c r="P229" s="21"/>
      <c r="Q229" s="21"/>
      <c r="R229" s="22"/>
      <c r="S229" s="21"/>
      <c r="T229" s="21"/>
      <c r="U229" s="22"/>
      <c r="V229" s="23"/>
      <c r="W229" s="23"/>
      <c r="X229" s="24"/>
      <c r="Y229" s="25">
        <f t="shared" si="16"/>
        <v>0</v>
      </c>
      <c r="Z229" s="25">
        <f t="shared" si="17"/>
        <v>0</v>
      </c>
      <c r="AA229" s="26"/>
      <c r="AB229" s="26"/>
      <c r="AC229" s="26"/>
      <c r="AD229" s="26"/>
      <c r="AE229" s="27"/>
      <c r="AF229" s="26"/>
      <c r="AG229" s="26"/>
      <c r="AH229" s="26"/>
      <c r="AI229" s="26"/>
      <c r="AJ229" s="26"/>
      <c r="AK229" s="26"/>
    </row>
    <row r="230" spans="1:37" s="10" customFormat="1" ht="25" customHeight="1" x14ac:dyDescent="0.25">
      <c r="A230" s="11">
        <v>227</v>
      </c>
      <c r="B230" s="12" t="str">
        <f t="shared" si="15"/>
        <v>000-000</v>
      </c>
      <c r="C230" s="12"/>
      <c r="D230" s="12"/>
      <c r="E230" s="12"/>
      <c r="F230" s="12"/>
      <c r="G230" s="16"/>
      <c r="H230" s="16"/>
      <c r="I230" s="15"/>
      <c r="J230" s="16"/>
      <c r="K230" s="16"/>
      <c r="L230" s="17"/>
      <c r="M230" s="18"/>
      <c r="N230" s="18"/>
      <c r="O230" s="20"/>
      <c r="P230" s="21"/>
      <c r="Q230" s="21"/>
      <c r="R230" s="22"/>
      <c r="S230" s="21"/>
      <c r="T230" s="21"/>
      <c r="U230" s="22"/>
      <c r="V230" s="23"/>
      <c r="W230" s="23"/>
      <c r="X230" s="24"/>
      <c r="Y230" s="25">
        <f t="shared" si="16"/>
        <v>0</v>
      </c>
      <c r="Z230" s="25">
        <f t="shared" si="17"/>
        <v>0</v>
      </c>
      <c r="AA230" s="26"/>
      <c r="AB230" s="26"/>
      <c r="AC230" s="26"/>
      <c r="AD230" s="26"/>
      <c r="AE230" s="27"/>
      <c r="AF230" s="26"/>
      <c r="AG230" s="26"/>
      <c r="AH230" s="26"/>
      <c r="AI230" s="26"/>
      <c r="AJ230" s="26"/>
      <c r="AK230" s="26"/>
    </row>
    <row r="231" spans="1:37" s="10" customFormat="1" ht="25" customHeight="1" x14ac:dyDescent="0.25">
      <c r="A231" s="11">
        <v>228</v>
      </c>
      <c r="B231" s="12" t="str">
        <f t="shared" si="15"/>
        <v>000-000</v>
      </c>
      <c r="C231" s="12"/>
      <c r="D231" s="12"/>
      <c r="E231" s="12"/>
      <c r="F231" s="12"/>
      <c r="G231" s="16"/>
      <c r="H231" s="16"/>
      <c r="I231" s="15"/>
      <c r="J231" s="16"/>
      <c r="K231" s="16"/>
      <c r="L231" s="17"/>
      <c r="M231" s="18"/>
      <c r="N231" s="18"/>
      <c r="O231" s="20"/>
      <c r="P231" s="21"/>
      <c r="Q231" s="21"/>
      <c r="R231" s="22"/>
      <c r="S231" s="21"/>
      <c r="T231" s="21"/>
      <c r="U231" s="22"/>
      <c r="V231" s="23"/>
      <c r="W231" s="23"/>
      <c r="X231" s="24"/>
      <c r="Y231" s="25">
        <f t="shared" si="16"/>
        <v>0</v>
      </c>
      <c r="Z231" s="25">
        <f t="shared" si="17"/>
        <v>0</v>
      </c>
      <c r="AA231" s="26"/>
      <c r="AB231" s="26"/>
      <c r="AC231" s="26"/>
      <c r="AD231" s="26"/>
      <c r="AE231" s="27"/>
      <c r="AF231" s="26"/>
      <c r="AG231" s="26"/>
      <c r="AH231" s="26"/>
      <c r="AI231" s="26"/>
      <c r="AJ231" s="26"/>
      <c r="AK231" s="26"/>
    </row>
    <row r="232" spans="1:37" s="10" customFormat="1" ht="25" customHeight="1" x14ac:dyDescent="0.25">
      <c r="A232" s="11">
        <v>229</v>
      </c>
      <c r="B232" s="12" t="str">
        <f t="shared" si="15"/>
        <v>000-000</v>
      </c>
      <c r="C232" s="12"/>
      <c r="D232" s="12"/>
      <c r="E232" s="12"/>
      <c r="F232" s="12"/>
      <c r="G232" s="16"/>
      <c r="H232" s="16"/>
      <c r="I232" s="15"/>
      <c r="J232" s="16"/>
      <c r="K232" s="16"/>
      <c r="L232" s="17"/>
      <c r="M232" s="18"/>
      <c r="N232" s="18"/>
      <c r="O232" s="20"/>
      <c r="P232" s="21"/>
      <c r="Q232" s="21"/>
      <c r="R232" s="22"/>
      <c r="S232" s="21"/>
      <c r="T232" s="21"/>
      <c r="U232" s="22"/>
      <c r="V232" s="23"/>
      <c r="W232" s="23"/>
      <c r="X232" s="24"/>
      <c r="Y232" s="25">
        <f t="shared" si="16"/>
        <v>0</v>
      </c>
      <c r="Z232" s="25">
        <f t="shared" si="17"/>
        <v>0</v>
      </c>
      <c r="AA232" s="26"/>
      <c r="AB232" s="26"/>
      <c r="AC232" s="26"/>
      <c r="AD232" s="26"/>
      <c r="AE232" s="27"/>
      <c r="AF232" s="26"/>
      <c r="AG232" s="26"/>
      <c r="AH232" s="26"/>
      <c r="AI232" s="26"/>
      <c r="AJ232" s="26"/>
      <c r="AK232" s="26"/>
    </row>
    <row r="233" spans="1:37" s="10" customFormat="1" ht="25" customHeight="1" x14ac:dyDescent="0.25">
      <c r="A233" s="11">
        <v>230</v>
      </c>
      <c r="B233" s="12" t="str">
        <f t="shared" si="15"/>
        <v>000-000</v>
      </c>
      <c r="C233" s="12"/>
      <c r="D233" s="12"/>
      <c r="E233" s="12"/>
      <c r="F233" s="12"/>
      <c r="G233" s="16"/>
      <c r="H233" s="16"/>
      <c r="I233" s="15"/>
      <c r="J233" s="16"/>
      <c r="K233" s="16"/>
      <c r="L233" s="17"/>
      <c r="M233" s="18"/>
      <c r="N233" s="18"/>
      <c r="O233" s="20"/>
      <c r="P233" s="21"/>
      <c r="Q233" s="21"/>
      <c r="R233" s="22"/>
      <c r="S233" s="21"/>
      <c r="T233" s="21"/>
      <c r="U233" s="22"/>
      <c r="V233" s="23"/>
      <c r="W233" s="23"/>
      <c r="X233" s="24"/>
      <c r="Y233" s="25">
        <f t="shared" si="16"/>
        <v>0</v>
      </c>
      <c r="Z233" s="25">
        <f t="shared" si="17"/>
        <v>0</v>
      </c>
      <c r="AA233" s="26"/>
      <c r="AB233" s="26"/>
      <c r="AC233" s="26"/>
      <c r="AD233" s="26"/>
      <c r="AE233" s="27"/>
      <c r="AF233" s="26"/>
      <c r="AG233" s="26"/>
      <c r="AH233" s="26"/>
      <c r="AI233" s="26"/>
      <c r="AJ233" s="26"/>
      <c r="AK233" s="26"/>
    </row>
    <row r="234" spans="1:37" s="10" customFormat="1" ht="25" customHeight="1" x14ac:dyDescent="0.25">
      <c r="A234" s="11">
        <v>231</v>
      </c>
      <c r="B234" s="12" t="str">
        <f t="shared" si="15"/>
        <v>000-000</v>
      </c>
      <c r="C234" s="12"/>
      <c r="D234" s="12"/>
      <c r="E234" s="12"/>
      <c r="F234" s="12"/>
      <c r="G234" s="16"/>
      <c r="H234" s="16"/>
      <c r="I234" s="15"/>
      <c r="J234" s="16"/>
      <c r="K234" s="16"/>
      <c r="L234" s="17"/>
      <c r="M234" s="18"/>
      <c r="N234" s="18"/>
      <c r="O234" s="20"/>
      <c r="P234" s="21"/>
      <c r="Q234" s="21"/>
      <c r="R234" s="22"/>
      <c r="S234" s="21"/>
      <c r="T234" s="21"/>
      <c r="U234" s="22"/>
      <c r="V234" s="23"/>
      <c r="W234" s="23"/>
      <c r="X234" s="24"/>
      <c r="Y234" s="25">
        <f t="shared" si="16"/>
        <v>0</v>
      </c>
      <c r="Z234" s="25">
        <f t="shared" si="17"/>
        <v>0</v>
      </c>
      <c r="AA234" s="26"/>
      <c r="AB234" s="26"/>
      <c r="AC234" s="26"/>
      <c r="AD234" s="26"/>
      <c r="AE234" s="27"/>
      <c r="AF234" s="26"/>
      <c r="AG234" s="26"/>
      <c r="AH234" s="26"/>
      <c r="AI234" s="26"/>
      <c r="AJ234" s="26"/>
      <c r="AK234" s="26"/>
    </row>
    <row r="235" spans="1:37" s="10" customFormat="1" ht="25" customHeight="1" x14ac:dyDescent="0.25">
      <c r="A235" s="11">
        <v>232</v>
      </c>
      <c r="B235" s="12" t="str">
        <f t="shared" si="15"/>
        <v>000-000</v>
      </c>
      <c r="C235" s="12"/>
      <c r="D235" s="12"/>
      <c r="E235" s="12"/>
      <c r="F235" s="12"/>
      <c r="G235" s="16"/>
      <c r="H235" s="16"/>
      <c r="I235" s="15"/>
      <c r="J235" s="16"/>
      <c r="K235" s="16"/>
      <c r="L235" s="17"/>
      <c r="M235" s="18"/>
      <c r="N235" s="18"/>
      <c r="O235" s="20"/>
      <c r="P235" s="21"/>
      <c r="Q235" s="21"/>
      <c r="R235" s="22"/>
      <c r="S235" s="21"/>
      <c r="T235" s="21"/>
      <c r="U235" s="22"/>
      <c r="V235" s="23"/>
      <c r="W235" s="23"/>
      <c r="X235" s="24"/>
      <c r="Y235" s="25">
        <f t="shared" si="16"/>
        <v>0</v>
      </c>
      <c r="Z235" s="25">
        <f t="shared" si="17"/>
        <v>0</v>
      </c>
      <c r="AA235" s="26"/>
      <c r="AB235" s="26"/>
      <c r="AC235" s="26"/>
      <c r="AD235" s="26"/>
      <c r="AE235" s="27"/>
      <c r="AF235" s="26"/>
      <c r="AG235" s="26"/>
      <c r="AH235" s="26"/>
      <c r="AI235" s="26"/>
      <c r="AJ235" s="26"/>
      <c r="AK235" s="26"/>
    </row>
    <row r="236" spans="1:37" s="10" customFormat="1" ht="25" customHeight="1" x14ac:dyDescent="0.25">
      <c r="A236" s="11">
        <v>233</v>
      </c>
      <c r="B236" s="12" t="str">
        <f t="shared" si="15"/>
        <v>000-000</v>
      </c>
      <c r="C236" s="12"/>
      <c r="D236" s="12"/>
      <c r="E236" s="12"/>
      <c r="F236" s="12"/>
      <c r="G236" s="16"/>
      <c r="H236" s="16"/>
      <c r="I236" s="15"/>
      <c r="J236" s="16"/>
      <c r="K236" s="16"/>
      <c r="L236" s="17"/>
      <c r="M236" s="18"/>
      <c r="N236" s="18"/>
      <c r="O236" s="20"/>
      <c r="P236" s="21"/>
      <c r="Q236" s="21"/>
      <c r="R236" s="22"/>
      <c r="S236" s="21"/>
      <c r="T236" s="21"/>
      <c r="U236" s="22"/>
      <c r="V236" s="23"/>
      <c r="W236" s="23"/>
      <c r="X236" s="24"/>
      <c r="Y236" s="25">
        <f t="shared" si="16"/>
        <v>0</v>
      </c>
      <c r="Z236" s="25">
        <f t="shared" si="17"/>
        <v>0</v>
      </c>
      <c r="AA236" s="26"/>
      <c r="AB236" s="26"/>
      <c r="AC236" s="26"/>
      <c r="AD236" s="26"/>
      <c r="AE236" s="27"/>
      <c r="AF236" s="26"/>
      <c r="AG236" s="26"/>
      <c r="AH236" s="26"/>
      <c r="AI236" s="26"/>
      <c r="AJ236" s="26"/>
      <c r="AK236" s="26"/>
    </row>
    <row r="237" spans="1:37" s="10" customFormat="1" ht="25" customHeight="1" x14ac:dyDescent="0.25">
      <c r="A237" s="11">
        <v>234</v>
      </c>
      <c r="B237" s="12" t="str">
        <f t="shared" si="15"/>
        <v>000-000</v>
      </c>
      <c r="C237" s="12"/>
      <c r="D237" s="12"/>
      <c r="E237" s="12"/>
      <c r="F237" s="12"/>
      <c r="G237" s="16"/>
      <c r="H237" s="16"/>
      <c r="I237" s="15"/>
      <c r="J237" s="16"/>
      <c r="K237" s="16"/>
      <c r="L237" s="17"/>
      <c r="M237" s="18"/>
      <c r="N237" s="18"/>
      <c r="O237" s="20"/>
      <c r="P237" s="21"/>
      <c r="Q237" s="21"/>
      <c r="R237" s="22"/>
      <c r="S237" s="21"/>
      <c r="T237" s="21"/>
      <c r="U237" s="22"/>
      <c r="V237" s="23"/>
      <c r="W237" s="23"/>
      <c r="X237" s="24"/>
      <c r="Y237" s="25">
        <f t="shared" si="16"/>
        <v>0</v>
      </c>
      <c r="Z237" s="25">
        <f t="shared" si="17"/>
        <v>0</v>
      </c>
      <c r="AA237" s="26"/>
      <c r="AB237" s="26"/>
      <c r="AC237" s="26"/>
      <c r="AD237" s="26"/>
      <c r="AE237" s="27"/>
      <c r="AF237" s="26"/>
      <c r="AG237" s="26"/>
      <c r="AH237" s="26"/>
      <c r="AI237" s="26"/>
      <c r="AJ237" s="26"/>
      <c r="AK237" s="26"/>
    </row>
    <row r="238" spans="1:37" s="10" customFormat="1" ht="25" customHeight="1" x14ac:dyDescent="0.25">
      <c r="A238" s="11">
        <v>235</v>
      </c>
      <c r="B238" s="12" t="str">
        <f t="shared" ref="B238:B301" si="18">TEXT(C238,"000")&amp;"-"&amp;TEXT(E238,"000")</f>
        <v>000-000</v>
      </c>
      <c r="C238" s="12"/>
      <c r="D238" s="12"/>
      <c r="E238" s="12"/>
      <c r="F238" s="12"/>
      <c r="G238" s="16"/>
      <c r="H238" s="16"/>
      <c r="I238" s="15"/>
      <c r="J238" s="16"/>
      <c r="K238" s="16"/>
      <c r="L238" s="17"/>
      <c r="M238" s="18"/>
      <c r="N238" s="18"/>
      <c r="O238" s="20"/>
      <c r="P238" s="21"/>
      <c r="Q238" s="21"/>
      <c r="R238" s="22"/>
      <c r="S238" s="21"/>
      <c r="T238" s="21"/>
      <c r="U238" s="22"/>
      <c r="V238" s="23"/>
      <c r="W238" s="23"/>
      <c r="X238" s="24"/>
      <c r="Y238" s="25">
        <f t="shared" ref="Y238:Y301" si="19">ROUND(I238-U238-X238,2)</f>
        <v>0</v>
      </c>
      <c r="Z238" s="25">
        <f t="shared" si="17"/>
        <v>0</v>
      </c>
      <c r="AA238" s="26"/>
      <c r="AB238" s="26"/>
      <c r="AC238" s="26"/>
      <c r="AD238" s="26"/>
      <c r="AE238" s="27"/>
      <c r="AF238" s="26"/>
      <c r="AG238" s="26"/>
      <c r="AH238" s="26"/>
      <c r="AI238" s="26"/>
      <c r="AJ238" s="26"/>
      <c r="AK238" s="26"/>
    </row>
    <row r="239" spans="1:37" s="10" customFormat="1" ht="25" customHeight="1" x14ac:dyDescent="0.25">
      <c r="A239" s="11">
        <v>236</v>
      </c>
      <c r="B239" s="12" t="str">
        <f t="shared" si="18"/>
        <v>000-000</v>
      </c>
      <c r="C239" s="12"/>
      <c r="D239" s="12"/>
      <c r="E239" s="12"/>
      <c r="F239" s="12"/>
      <c r="G239" s="16"/>
      <c r="H239" s="16"/>
      <c r="I239" s="15"/>
      <c r="J239" s="16"/>
      <c r="K239" s="16"/>
      <c r="L239" s="17"/>
      <c r="M239" s="18"/>
      <c r="N239" s="19"/>
      <c r="O239" s="20"/>
      <c r="P239" s="21"/>
      <c r="Q239" s="21"/>
      <c r="R239" s="22"/>
      <c r="S239" s="21"/>
      <c r="T239" s="21"/>
      <c r="U239" s="22"/>
      <c r="V239" s="23"/>
      <c r="W239" s="23"/>
      <c r="X239" s="24"/>
      <c r="Y239" s="25">
        <f t="shared" si="19"/>
        <v>0</v>
      </c>
      <c r="Z239" s="25">
        <f t="shared" si="17"/>
        <v>0</v>
      </c>
      <c r="AA239" s="26"/>
      <c r="AB239" s="26"/>
      <c r="AC239" s="26"/>
      <c r="AD239" s="26"/>
      <c r="AE239" s="27"/>
      <c r="AF239" s="26"/>
      <c r="AG239" s="26"/>
      <c r="AH239" s="26"/>
      <c r="AI239" s="26"/>
      <c r="AJ239" s="26"/>
      <c r="AK239" s="26"/>
    </row>
    <row r="240" spans="1:37" s="10" customFormat="1" ht="25" customHeight="1" x14ac:dyDescent="0.25">
      <c r="A240" s="11">
        <v>237</v>
      </c>
      <c r="B240" s="12" t="str">
        <f t="shared" si="18"/>
        <v>000-000</v>
      </c>
      <c r="C240" s="12"/>
      <c r="D240" s="12"/>
      <c r="E240" s="12"/>
      <c r="F240" s="12"/>
      <c r="G240" s="16"/>
      <c r="H240" s="16"/>
      <c r="I240" s="15"/>
      <c r="J240" s="16"/>
      <c r="K240" s="16"/>
      <c r="L240" s="17"/>
      <c r="M240" s="18"/>
      <c r="N240" s="19"/>
      <c r="O240" s="20"/>
      <c r="P240" s="21"/>
      <c r="Q240" s="21"/>
      <c r="R240" s="22"/>
      <c r="S240" s="21"/>
      <c r="T240" s="21"/>
      <c r="U240" s="22"/>
      <c r="V240" s="23"/>
      <c r="W240" s="23"/>
      <c r="X240" s="24"/>
      <c r="Y240" s="25">
        <f t="shared" si="19"/>
        <v>0</v>
      </c>
      <c r="Z240" s="25">
        <f t="shared" si="17"/>
        <v>0</v>
      </c>
      <c r="AA240" s="26"/>
      <c r="AB240" s="26"/>
      <c r="AC240" s="26"/>
      <c r="AD240" s="26"/>
      <c r="AE240" s="27"/>
      <c r="AF240" s="26"/>
      <c r="AG240" s="26"/>
      <c r="AH240" s="26"/>
      <c r="AI240" s="26"/>
      <c r="AJ240" s="26"/>
      <c r="AK240" s="26"/>
    </row>
    <row r="241" spans="1:37" s="10" customFormat="1" ht="25" customHeight="1" x14ac:dyDescent="0.25">
      <c r="A241" s="11">
        <v>238</v>
      </c>
      <c r="B241" s="12" t="str">
        <f t="shared" si="18"/>
        <v>000-000</v>
      </c>
      <c r="C241" s="12"/>
      <c r="D241" s="12"/>
      <c r="E241" s="12"/>
      <c r="F241" s="12"/>
      <c r="G241" s="16"/>
      <c r="H241" s="16"/>
      <c r="I241" s="15"/>
      <c r="J241" s="16"/>
      <c r="K241" s="16"/>
      <c r="L241" s="17"/>
      <c r="M241" s="18"/>
      <c r="N241" s="18"/>
      <c r="O241" s="20"/>
      <c r="P241" s="21"/>
      <c r="Q241" s="21"/>
      <c r="R241" s="22"/>
      <c r="S241" s="21"/>
      <c r="T241" s="21"/>
      <c r="U241" s="22"/>
      <c r="V241" s="23"/>
      <c r="W241" s="23"/>
      <c r="X241" s="24"/>
      <c r="Y241" s="25">
        <f t="shared" si="19"/>
        <v>0</v>
      </c>
      <c r="Z241" s="25">
        <f t="shared" si="17"/>
        <v>0</v>
      </c>
      <c r="AA241" s="26"/>
      <c r="AB241" s="26"/>
      <c r="AC241" s="26"/>
      <c r="AD241" s="26"/>
      <c r="AE241" s="27"/>
      <c r="AF241" s="26"/>
      <c r="AG241" s="26"/>
      <c r="AH241" s="26"/>
      <c r="AI241" s="26"/>
      <c r="AJ241" s="26"/>
      <c r="AK241" s="26"/>
    </row>
    <row r="242" spans="1:37" s="10" customFormat="1" ht="25" customHeight="1" x14ac:dyDescent="0.25">
      <c r="A242" s="11">
        <v>239</v>
      </c>
      <c r="B242" s="12" t="str">
        <f t="shared" si="18"/>
        <v>000-000</v>
      </c>
      <c r="C242" s="12"/>
      <c r="D242" s="12"/>
      <c r="E242" s="12"/>
      <c r="F242" s="12"/>
      <c r="G242" s="16"/>
      <c r="H242" s="16"/>
      <c r="I242" s="15"/>
      <c r="J242" s="16"/>
      <c r="K242" s="16"/>
      <c r="L242" s="17"/>
      <c r="M242" s="18"/>
      <c r="N242" s="18"/>
      <c r="O242" s="20"/>
      <c r="P242" s="21"/>
      <c r="Q242" s="21"/>
      <c r="R242" s="22"/>
      <c r="S242" s="21"/>
      <c r="T242" s="21"/>
      <c r="U242" s="22"/>
      <c r="V242" s="23"/>
      <c r="W242" s="23"/>
      <c r="X242" s="24"/>
      <c r="Y242" s="25">
        <f t="shared" si="19"/>
        <v>0</v>
      </c>
      <c r="Z242" s="25">
        <f t="shared" si="17"/>
        <v>0</v>
      </c>
      <c r="AA242" s="26"/>
      <c r="AB242" s="26"/>
      <c r="AC242" s="26"/>
      <c r="AD242" s="26"/>
      <c r="AE242" s="27"/>
      <c r="AF242" s="26"/>
      <c r="AG242" s="26"/>
      <c r="AH242" s="26"/>
      <c r="AI242" s="26"/>
      <c r="AJ242" s="26"/>
      <c r="AK242" s="26"/>
    </row>
    <row r="243" spans="1:37" s="10" customFormat="1" ht="25" customHeight="1" x14ac:dyDescent="0.25">
      <c r="A243" s="11">
        <v>240</v>
      </c>
      <c r="B243" s="12" t="str">
        <f t="shared" si="18"/>
        <v>000-000</v>
      </c>
      <c r="C243" s="12"/>
      <c r="D243" s="12"/>
      <c r="E243" s="12"/>
      <c r="F243" s="12"/>
      <c r="G243" s="16"/>
      <c r="H243" s="16"/>
      <c r="I243" s="15"/>
      <c r="J243" s="16"/>
      <c r="K243" s="16"/>
      <c r="L243" s="17"/>
      <c r="M243" s="18"/>
      <c r="N243" s="18"/>
      <c r="O243" s="20"/>
      <c r="P243" s="21"/>
      <c r="Q243" s="21"/>
      <c r="R243" s="22"/>
      <c r="S243" s="21"/>
      <c r="T243" s="21"/>
      <c r="U243" s="22"/>
      <c r="V243" s="23"/>
      <c r="W243" s="23"/>
      <c r="X243" s="24"/>
      <c r="Y243" s="25">
        <f t="shared" si="19"/>
        <v>0</v>
      </c>
      <c r="Z243" s="25">
        <f t="shared" si="17"/>
        <v>0</v>
      </c>
      <c r="AA243" s="26"/>
      <c r="AB243" s="26"/>
      <c r="AC243" s="26"/>
      <c r="AD243" s="26"/>
      <c r="AE243" s="27"/>
      <c r="AF243" s="26"/>
      <c r="AG243" s="26"/>
      <c r="AH243" s="26"/>
      <c r="AI243" s="26"/>
      <c r="AJ243" s="26"/>
      <c r="AK243" s="26"/>
    </row>
    <row r="244" spans="1:37" s="10" customFormat="1" ht="25" customHeight="1" x14ac:dyDescent="0.25">
      <c r="A244" s="11">
        <v>241</v>
      </c>
      <c r="B244" s="12" t="str">
        <f t="shared" si="18"/>
        <v>000-000</v>
      </c>
      <c r="C244" s="12"/>
      <c r="D244" s="12"/>
      <c r="E244" s="12"/>
      <c r="F244" s="12"/>
      <c r="G244" s="16"/>
      <c r="H244" s="16"/>
      <c r="I244" s="15"/>
      <c r="J244" s="16"/>
      <c r="K244" s="16"/>
      <c r="L244" s="17"/>
      <c r="M244" s="18"/>
      <c r="N244" s="18"/>
      <c r="O244" s="20"/>
      <c r="P244" s="21"/>
      <c r="Q244" s="21"/>
      <c r="R244" s="22"/>
      <c r="S244" s="21"/>
      <c r="T244" s="21"/>
      <c r="U244" s="22"/>
      <c r="V244" s="23"/>
      <c r="W244" s="23"/>
      <c r="X244" s="24"/>
      <c r="Y244" s="25">
        <f t="shared" si="19"/>
        <v>0</v>
      </c>
      <c r="Z244" s="25">
        <f t="shared" si="17"/>
        <v>0</v>
      </c>
      <c r="AA244" s="26"/>
      <c r="AB244" s="26"/>
      <c r="AC244" s="26"/>
      <c r="AD244" s="26"/>
      <c r="AE244" s="27"/>
      <c r="AF244" s="26"/>
      <c r="AG244" s="26"/>
      <c r="AH244" s="26"/>
      <c r="AI244" s="26"/>
      <c r="AJ244" s="26"/>
      <c r="AK244" s="26"/>
    </row>
    <row r="245" spans="1:37" s="10" customFormat="1" ht="25" customHeight="1" x14ac:dyDescent="0.25">
      <c r="A245" s="11">
        <v>242</v>
      </c>
      <c r="B245" s="12" t="str">
        <f t="shared" si="18"/>
        <v>000-000</v>
      </c>
      <c r="C245" s="12"/>
      <c r="D245" s="12"/>
      <c r="E245" s="12"/>
      <c r="F245" s="12"/>
      <c r="G245" s="16"/>
      <c r="H245" s="16"/>
      <c r="I245" s="15"/>
      <c r="J245" s="16"/>
      <c r="K245" s="16"/>
      <c r="L245" s="17"/>
      <c r="M245" s="18"/>
      <c r="N245" s="18"/>
      <c r="O245" s="20"/>
      <c r="P245" s="21"/>
      <c r="Q245" s="21"/>
      <c r="R245" s="22"/>
      <c r="S245" s="21"/>
      <c r="T245" s="21"/>
      <c r="U245" s="22"/>
      <c r="V245" s="23"/>
      <c r="W245" s="23"/>
      <c r="X245" s="24"/>
      <c r="Y245" s="25">
        <f t="shared" si="19"/>
        <v>0</v>
      </c>
      <c r="Z245" s="25">
        <f t="shared" si="17"/>
        <v>0</v>
      </c>
      <c r="AA245" s="26"/>
      <c r="AB245" s="26"/>
      <c r="AC245" s="26"/>
      <c r="AD245" s="26"/>
      <c r="AE245" s="27"/>
      <c r="AF245" s="26"/>
      <c r="AG245" s="26"/>
      <c r="AH245" s="26"/>
      <c r="AI245" s="26"/>
      <c r="AJ245" s="26"/>
      <c r="AK245" s="26"/>
    </row>
    <row r="246" spans="1:37" s="10" customFormat="1" ht="25" customHeight="1" x14ac:dyDescent="0.25">
      <c r="A246" s="11">
        <v>243</v>
      </c>
      <c r="B246" s="12" t="str">
        <f t="shared" si="18"/>
        <v>000-000</v>
      </c>
      <c r="C246" s="12"/>
      <c r="D246" s="12"/>
      <c r="E246" s="12"/>
      <c r="F246" s="12"/>
      <c r="G246" s="16"/>
      <c r="H246" s="16"/>
      <c r="I246" s="15"/>
      <c r="J246" s="16"/>
      <c r="K246" s="16"/>
      <c r="L246" s="17"/>
      <c r="M246" s="18"/>
      <c r="N246" s="18"/>
      <c r="O246" s="20"/>
      <c r="P246" s="21"/>
      <c r="Q246" s="21"/>
      <c r="R246" s="22"/>
      <c r="S246" s="21"/>
      <c r="T246" s="21"/>
      <c r="U246" s="22"/>
      <c r="V246" s="23"/>
      <c r="W246" s="23"/>
      <c r="X246" s="24"/>
      <c r="Y246" s="25">
        <f t="shared" si="19"/>
        <v>0</v>
      </c>
      <c r="Z246" s="25">
        <f t="shared" si="17"/>
        <v>0</v>
      </c>
      <c r="AA246" s="26"/>
      <c r="AB246" s="26"/>
      <c r="AC246" s="26"/>
      <c r="AD246" s="26"/>
      <c r="AE246" s="27"/>
      <c r="AF246" s="26"/>
      <c r="AG246" s="26"/>
      <c r="AH246" s="26"/>
      <c r="AI246" s="26"/>
      <c r="AJ246" s="26"/>
      <c r="AK246" s="26"/>
    </row>
    <row r="247" spans="1:37" s="10" customFormat="1" ht="25" customHeight="1" x14ac:dyDescent="0.25">
      <c r="A247" s="11">
        <v>244</v>
      </c>
      <c r="B247" s="12" t="str">
        <f t="shared" si="18"/>
        <v>000-000</v>
      </c>
      <c r="C247" s="12"/>
      <c r="D247" s="12"/>
      <c r="E247" s="12"/>
      <c r="F247" s="12"/>
      <c r="G247" s="16"/>
      <c r="H247" s="16"/>
      <c r="I247" s="15"/>
      <c r="J247" s="16"/>
      <c r="K247" s="16"/>
      <c r="L247" s="17"/>
      <c r="M247" s="18"/>
      <c r="N247" s="18"/>
      <c r="O247" s="20"/>
      <c r="P247" s="21"/>
      <c r="Q247" s="21"/>
      <c r="R247" s="22"/>
      <c r="S247" s="21"/>
      <c r="T247" s="21"/>
      <c r="U247" s="22"/>
      <c r="V247" s="23"/>
      <c r="W247" s="23"/>
      <c r="X247" s="24"/>
      <c r="Y247" s="25">
        <f t="shared" si="19"/>
        <v>0</v>
      </c>
      <c r="Z247" s="25">
        <f t="shared" si="17"/>
        <v>0</v>
      </c>
      <c r="AA247" s="26"/>
      <c r="AB247" s="26"/>
      <c r="AC247" s="26"/>
      <c r="AD247" s="26"/>
      <c r="AE247" s="27"/>
      <c r="AF247" s="26"/>
      <c r="AG247" s="26"/>
      <c r="AH247" s="26"/>
      <c r="AI247" s="26"/>
      <c r="AJ247" s="26"/>
      <c r="AK247" s="26"/>
    </row>
    <row r="248" spans="1:37" s="10" customFormat="1" ht="25" customHeight="1" x14ac:dyDescent="0.25">
      <c r="A248" s="11">
        <v>245</v>
      </c>
      <c r="B248" s="12" t="str">
        <f t="shared" si="18"/>
        <v>000-000</v>
      </c>
      <c r="C248" s="12"/>
      <c r="D248" s="12"/>
      <c r="E248" s="12"/>
      <c r="F248" s="12"/>
      <c r="G248" s="16"/>
      <c r="H248" s="16"/>
      <c r="I248" s="15"/>
      <c r="J248" s="16"/>
      <c r="K248" s="16"/>
      <c r="L248" s="17"/>
      <c r="M248" s="18"/>
      <c r="N248" s="18"/>
      <c r="O248" s="20"/>
      <c r="P248" s="21"/>
      <c r="Q248" s="21"/>
      <c r="R248" s="22"/>
      <c r="S248" s="21"/>
      <c r="T248" s="21"/>
      <c r="U248" s="22"/>
      <c r="V248" s="23"/>
      <c r="W248" s="23"/>
      <c r="X248" s="24"/>
      <c r="Y248" s="25">
        <f t="shared" si="19"/>
        <v>0</v>
      </c>
      <c r="Z248" s="25">
        <f t="shared" si="17"/>
        <v>0</v>
      </c>
      <c r="AA248" s="26"/>
      <c r="AB248" s="26"/>
      <c r="AC248" s="26"/>
      <c r="AD248" s="26"/>
      <c r="AE248" s="27"/>
      <c r="AF248" s="26"/>
      <c r="AG248" s="26"/>
      <c r="AH248" s="26"/>
      <c r="AI248" s="26"/>
      <c r="AJ248" s="26"/>
      <c r="AK248" s="26"/>
    </row>
    <row r="249" spans="1:37" s="10" customFormat="1" ht="25" customHeight="1" x14ac:dyDescent="0.25">
      <c r="A249" s="11">
        <v>246</v>
      </c>
      <c r="B249" s="12" t="str">
        <f t="shared" si="18"/>
        <v>000-000</v>
      </c>
      <c r="C249" s="12"/>
      <c r="D249" s="12"/>
      <c r="E249" s="12"/>
      <c r="F249" s="12"/>
      <c r="G249" s="16"/>
      <c r="H249" s="16"/>
      <c r="I249" s="15"/>
      <c r="J249" s="16"/>
      <c r="K249" s="16"/>
      <c r="L249" s="17"/>
      <c r="M249" s="18"/>
      <c r="N249" s="18"/>
      <c r="O249" s="20"/>
      <c r="P249" s="21"/>
      <c r="Q249" s="21"/>
      <c r="R249" s="22"/>
      <c r="S249" s="21"/>
      <c r="T249" s="21"/>
      <c r="U249" s="22"/>
      <c r="V249" s="23"/>
      <c r="W249" s="23"/>
      <c r="X249" s="24"/>
      <c r="Y249" s="25">
        <f t="shared" si="19"/>
        <v>0</v>
      </c>
      <c r="Z249" s="25">
        <f t="shared" si="17"/>
        <v>0</v>
      </c>
      <c r="AA249" s="26"/>
      <c r="AB249" s="26"/>
      <c r="AC249" s="26"/>
      <c r="AD249" s="26"/>
      <c r="AE249" s="27"/>
      <c r="AF249" s="26"/>
      <c r="AG249" s="26"/>
      <c r="AH249" s="26"/>
      <c r="AI249" s="26"/>
      <c r="AJ249" s="26"/>
      <c r="AK249" s="26"/>
    </row>
    <row r="250" spans="1:37" s="10" customFormat="1" ht="25" customHeight="1" x14ac:dyDescent="0.25">
      <c r="A250" s="11">
        <v>247</v>
      </c>
      <c r="B250" s="12" t="str">
        <f t="shared" si="18"/>
        <v>000-000</v>
      </c>
      <c r="C250" s="12"/>
      <c r="D250" s="12"/>
      <c r="E250" s="12"/>
      <c r="F250" s="12"/>
      <c r="G250" s="16"/>
      <c r="H250" s="16"/>
      <c r="I250" s="15"/>
      <c r="J250" s="16"/>
      <c r="K250" s="16"/>
      <c r="L250" s="17"/>
      <c r="M250" s="18"/>
      <c r="N250" s="19"/>
      <c r="O250" s="20"/>
      <c r="P250" s="21"/>
      <c r="Q250" s="21"/>
      <c r="R250" s="22"/>
      <c r="S250" s="21"/>
      <c r="T250" s="21"/>
      <c r="U250" s="22"/>
      <c r="V250" s="23"/>
      <c r="W250" s="23"/>
      <c r="X250" s="24"/>
      <c r="Y250" s="25">
        <f t="shared" si="19"/>
        <v>0</v>
      </c>
      <c r="Z250" s="25">
        <f t="shared" si="17"/>
        <v>0</v>
      </c>
      <c r="AA250" s="26"/>
      <c r="AB250" s="26"/>
      <c r="AC250" s="26"/>
      <c r="AD250" s="26"/>
      <c r="AE250" s="27"/>
      <c r="AF250" s="26"/>
      <c r="AG250" s="26"/>
      <c r="AH250" s="26"/>
      <c r="AI250" s="26"/>
      <c r="AJ250" s="26"/>
      <c r="AK250" s="26"/>
    </row>
    <row r="251" spans="1:37" s="10" customFormat="1" ht="25" customHeight="1" x14ac:dyDescent="0.25">
      <c r="A251" s="11">
        <v>248</v>
      </c>
      <c r="B251" s="12" t="str">
        <f t="shared" si="18"/>
        <v>000-000</v>
      </c>
      <c r="C251" s="12"/>
      <c r="D251" s="12"/>
      <c r="E251" s="12"/>
      <c r="F251" s="12"/>
      <c r="G251" s="16"/>
      <c r="H251" s="16"/>
      <c r="I251" s="15"/>
      <c r="J251" s="16"/>
      <c r="K251" s="16"/>
      <c r="L251" s="17"/>
      <c r="M251" s="18"/>
      <c r="N251" s="19"/>
      <c r="O251" s="20"/>
      <c r="P251" s="21"/>
      <c r="Q251" s="21"/>
      <c r="R251" s="22"/>
      <c r="S251" s="21"/>
      <c r="T251" s="21"/>
      <c r="U251" s="22"/>
      <c r="V251" s="23"/>
      <c r="W251" s="23"/>
      <c r="X251" s="24"/>
      <c r="Y251" s="25">
        <f t="shared" si="19"/>
        <v>0</v>
      </c>
      <c r="Z251" s="25">
        <f t="shared" si="17"/>
        <v>0</v>
      </c>
      <c r="AA251" s="26"/>
      <c r="AB251" s="26"/>
      <c r="AC251" s="26"/>
      <c r="AD251" s="26"/>
      <c r="AE251" s="27"/>
      <c r="AF251" s="26"/>
      <c r="AG251" s="26"/>
      <c r="AH251" s="26"/>
      <c r="AI251" s="26"/>
      <c r="AJ251" s="26"/>
      <c r="AK251" s="26"/>
    </row>
    <row r="252" spans="1:37" s="10" customFormat="1" ht="25" customHeight="1" x14ac:dyDescent="0.25">
      <c r="A252" s="11">
        <v>249</v>
      </c>
      <c r="B252" s="12" t="str">
        <f t="shared" si="18"/>
        <v>000-000</v>
      </c>
      <c r="C252" s="12"/>
      <c r="D252" s="12"/>
      <c r="E252" s="12"/>
      <c r="F252" s="12"/>
      <c r="G252" s="16"/>
      <c r="H252" s="16"/>
      <c r="I252" s="15"/>
      <c r="J252" s="16"/>
      <c r="K252" s="16"/>
      <c r="L252" s="17"/>
      <c r="M252" s="18"/>
      <c r="N252" s="18"/>
      <c r="O252" s="20"/>
      <c r="P252" s="21"/>
      <c r="Q252" s="21"/>
      <c r="R252" s="22"/>
      <c r="S252" s="21"/>
      <c r="T252" s="21"/>
      <c r="U252" s="22"/>
      <c r="V252" s="23"/>
      <c r="W252" s="23"/>
      <c r="X252" s="24"/>
      <c r="Y252" s="25">
        <f t="shared" si="19"/>
        <v>0</v>
      </c>
      <c r="Z252" s="25">
        <f t="shared" si="17"/>
        <v>0</v>
      </c>
      <c r="AA252" s="26"/>
      <c r="AB252" s="26"/>
      <c r="AC252" s="26"/>
      <c r="AD252" s="26"/>
      <c r="AE252" s="27"/>
      <c r="AF252" s="26"/>
      <c r="AG252" s="26"/>
      <c r="AH252" s="26"/>
      <c r="AI252" s="26"/>
      <c r="AJ252" s="26"/>
      <c r="AK252" s="26"/>
    </row>
    <row r="253" spans="1:37" s="10" customFormat="1" ht="25" customHeight="1" x14ac:dyDescent="0.25">
      <c r="A253" s="11">
        <v>250</v>
      </c>
      <c r="B253" s="12" t="str">
        <f t="shared" si="18"/>
        <v>000-000</v>
      </c>
      <c r="C253" s="12"/>
      <c r="D253" s="12"/>
      <c r="E253" s="12"/>
      <c r="F253" s="12"/>
      <c r="G253" s="16"/>
      <c r="H253" s="16"/>
      <c r="I253" s="15"/>
      <c r="J253" s="16"/>
      <c r="K253" s="16"/>
      <c r="L253" s="17"/>
      <c r="M253" s="18"/>
      <c r="N253" s="18"/>
      <c r="O253" s="20"/>
      <c r="P253" s="21"/>
      <c r="Q253" s="21"/>
      <c r="R253" s="22"/>
      <c r="S253" s="21"/>
      <c r="T253" s="21"/>
      <c r="U253" s="22"/>
      <c r="V253" s="23"/>
      <c r="W253" s="23"/>
      <c r="X253" s="24"/>
      <c r="Y253" s="25">
        <f t="shared" si="19"/>
        <v>0</v>
      </c>
      <c r="Z253" s="25">
        <f t="shared" si="17"/>
        <v>0</v>
      </c>
      <c r="AA253" s="26"/>
      <c r="AB253" s="26"/>
      <c r="AC253" s="26"/>
      <c r="AD253" s="26"/>
      <c r="AE253" s="27"/>
      <c r="AF253" s="26"/>
      <c r="AG253" s="26"/>
      <c r="AH253" s="26"/>
      <c r="AI253" s="26"/>
      <c r="AJ253" s="26"/>
      <c r="AK253" s="26"/>
    </row>
    <row r="254" spans="1:37" s="10" customFormat="1" ht="25" customHeight="1" x14ac:dyDescent="0.25">
      <c r="A254" s="11">
        <v>251</v>
      </c>
      <c r="B254" s="12" t="str">
        <f t="shared" si="18"/>
        <v>000-000</v>
      </c>
      <c r="C254" s="12"/>
      <c r="D254" s="12"/>
      <c r="E254" s="12"/>
      <c r="F254" s="12"/>
      <c r="G254" s="16"/>
      <c r="H254" s="16"/>
      <c r="I254" s="15"/>
      <c r="J254" s="16"/>
      <c r="K254" s="16"/>
      <c r="L254" s="17"/>
      <c r="M254" s="18"/>
      <c r="N254" s="18"/>
      <c r="O254" s="20"/>
      <c r="P254" s="21"/>
      <c r="Q254" s="21"/>
      <c r="R254" s="22"/>
      <c r="S254" s="21"/>
      <c r="T254" s="21"/>
      <c r="U254" s="22"/>
      <c r="V254" s="23"/>
      <c r="W254" s="23"/>
      <c r="X254" s="24"/>
      <c r="Y254" s="25">
        <f t="shared" si="19"/>
        <v>0</v>
      </c>
      <c r="Z254" s="25">
        <f t="shared" si="17"/>
        <v>0</v>
      </c>
      <c r="AA254" s="26"/>
      <c r="AB254" s="26"/>
      <c r="AC254" s="26"/>
      <c r="AD254" s="26"/>
      <c r="AE254" s="27"/>
      <c r="AF254" s="26"/>
      <c r="AG254" s="26"/>
      <c r="AH254" s="26"/>
      <c r="AI254" s="26"/>
      <c r="AJ254" s="26"/>
      <c r="AK254" s="26"/>
    </row>
    <row r="255" spans="1:37" s="10" customFormat="1" ht="25" customHeight="1" x14ac:dyDescent="0.25">
      <c r="A255" s="11">
        <v>252</v>
      </c>
      <c r="B255" s="12" t="str">
        <f t="shared" si="18"/>
        <v>000-000</v>
      </c>
      <c r="C255" s="12"/>
      <c r="D255" s="12"/>
      <c r="E255" s="12"/>
      <c r="F255" s="12"/>
      <c r="G255" s="16"/>
      <c r="H255" s="16"/>
      <c r="I255" s="15"/>
      <c r="J255" s="16"/>
      <c r="K255" s="16"/>
      <c r="L255" s="17"/>
      <c r="M255" s="18"/>
      <c r="N255" s="18"/>
      <c r="O255" s="20"/>
      <c r="P255" s="21"/>
      <c r="Q255" s="21"/>
      <c r="R255" s="22"/>
      <c r="S255" s="21"/>
      <c r="T255" s="21"/>
      <c r="U255" s="22"/>
      <c r="V255" s="23"/>
      <c r="W255" s="23"/>
      <c r="X255" s="24"/>
      <c r="Y255" s="25">
        <f t="shared" si="19"/>
        <v>0</v>
      </c>
      <c r="Z255" s="25">
        <f t="shared" si="17"/>
        <v>0</v>
      </c>
      <c r="AA255" s="26"/>
      <c r="AB255" s="26"/>
      <c r="AC255" s="26"/>
      <c r="AD255" s="26"/>
      <c r="AE255" s="27"/>
      <c r="AF255" s="26"/>
      <c r="AG255" s="26"/>
      <c r="AH255" s="26"/>
      <c r="AI255" s="26"/>
      <c r="AJ255" s="26"/>
      <c r="AK255" s="26"/>
    </row>
    <row r="256" spans="1:37" s="10" customFormat="1" ht="25" customHeight="1" x14ac:dyDescent="0.25">
      <c r="A256" s="11">
        <v>253</v>
      </c>
      <c r="B256" s="12" t="str">
        <f t="shared" si="18"/>
        <v>000-000</v>
      </c>
      <c r="C256" s="12"/>
      <c r="D256" s="12"/>
      <c r="E256" s="12"/>
      <c r="F256" s="12"/>
      <c r="G256" s="16"/>
      <c r="H256" s="16"/>
      <c r="I256" s="15"/>
      <c r="J256" s="16"/>
      <c r="K256" s="16"/>
      <c r="L256" s="17"/>
      <c r="M256" s="18"/>
      <c r="N256" s="18"/>
      <c r="O256" s="20"/>
      <c r="P256" s="21"/>
      <c r="Q256" s="21"/>
      <c r="R256" s="22"/>
      <c r="S256" s="21"/>
      <c r="T256" s="21"/>
      <c r="U256" s="22"/>
      <c r="V256" s="23"/>
      <c r="W256" s="23"/>
      <c r="X256" s="24"/>
      <c r="Y256" s="25">
        <f t="shared" si="19"/>
        <v>0</v>
      </c>
      <c r="Z256" s="25">
        <f t="shared" si="17"/>
        <v>0</v>
      </c>
      <c r="AA256" s="26"/>
      <c r="AB256" s="26"/>
      <c r="AC256" s="26"/>
      <c r="AD256" s="26"/>
      <c r="AE256" s="27"/>
      <c r="AF256" s="26"/>
      <c r="AG256" s="26"/>
      <c r="AH256" s="26"/>
      <c r="AI256" s="26"/>
      <c r="AJ256" s="26"/>
      <c r="AK256" s="26"/>
    </row>
    <row r="257" spans="1:37" s="10" customFormat="1" ht="25" customHeight="1" x14ac:dyDescent="0.25">
      <c r="A257" s="11">
        <v>254</v>
      </c>
      <c r="B257" s="12" t="str">
        <f t="shared" si="18"/>
        <v>000-000</v>
      </c>
      <c r="C257" s="12"/>
      <c r="D257" s="12"/>
      <c r="E257" s="12"/>
      <c r="F257" s="12"/>
      <c r="G257" s="16"/>
      <c r="H257" s="16"/>
      <c r="I257" s="15"/>
      <c r="J257" s="16"/>
      <c r="K257" s="16"/>
      <c r="L257" s="17"/>
      <c r="M257" s="18"/>
      <c r="N257" s="18"/>
      <c r="O257" s="20"/>
      <c r="P257" s="21"/>
      <c r="Q257" s="21"/>
      <c r="R257" s="22"/>
      <c r="S257" s="21"/>
      <c r="T257" s="21"/>
      <c r="U257" s="22"/>
      <c r="V257" s="23"/>
      <c r="W257" s="23"/>
      <c r="X257" s="24"/>
      <c r="Y257" s="25">
        <f t="shared" si="19"/>
        <v>0</v>
      </c>
      <c r="Z257" s="25">
        <f t="shared" si="17"/>
        <v>0</v>
      </c>
      <c r="AA257" s="26"/>
      <c r="AB257" s="26"/>
      <c r="AC257" s="26"/>
      <c r="AD257" s="26"/>
      <c r="AE257" s="27"/>
      <c r="AF257" s="26"/>
      <c r="AG257" s="26"/>
      <c r="AH257" s="26"/>
      <c r="AI257" s="26"/>
      <c r="AJ257" s="26"/>
      <c r="AK257" s="26"/>
    </row>
    <row r="258" spans="1:37" s="10" customFormat="1" ht="25" customHeight="1" x14ac:dyDescent="0.25">
      <c r="A258" s="11">
        <v>255</v>
      </c>
      <c r="B258" s="12" t="str">
        <f t="shared" si="18"/>
        <v>000-000</v>
      </c>
      <c r="C258" s="12"/>
      <c r="D258" s="12"/>
      <c r="E258" s="12"/>
      <c r="F258" s="12"/>
      <c r="G258" s="16"/>
      <c r="H258" s="16"/>
      <c r="I258" s="15"/>
      <c r="J258" s="16"/>
      <c r="K258" s="16"/>
      <c r="L258" s="17"/>
      <c r="M258" s="18"/>
      <c r="N258" s="18"/>
      <c r="O258" s="20"/>
      <c r="P258" s="21"/>
      <c r="Q258" s="21"/>
      <c r="R258" s="22"/>
      <c r="S258" s="21"/>
      <c r="T258" s="21"/>
      <c r="U258" s="22"/>
      <c r="V258" s="23"/>
      <c r="W258" s="23"/>
      <c r="X258" s="24"/>
      <c r="Y258" s="25">
        <f t="shared" si="19"/>
        <v>0</v>
      </c>
      <c r="Z258" s="25">
        <f t="shared" si="17"/>
        <v>0</v>
      </c>
      <c r="AA258" s="26"/>
      <c r="AB258" s="26"/>
      <c r="AC258" s="26"/>
      <c r="AD258" s="26"/>
      <c r="AE258" s="27"/>
      <c r="AF258" s="26"/>
      <c r="AG258" s="26"/>
      <c r="AH258" s="26"/>
      <c r="AI258" s="26"/>
      <c r="AJ258" s="26"/>
      <c r="AK258" s="26"/>
    </row>
    <row r="259" spans="1:37" s="10" customFormat="1" ht="25" customHeight="1" x14ac:dyDescent="0.25">
      <c r="A259" s="11">
        <v>256</v>
      </c>
      <c r="B259" s="12" t="str">
        <f t="shared" si="18"/>
        <v>000-000</v>
      </c>
      <c r="C259" s="12"/>
      <c r="D259" s="12"/>
      <c r="E259" s="12"/>
      <c r="F259" s="12"/>
      <c r="G259" s="16"/>
      <c r="H259" s="16"/>
      <c r="I259" s="15"/>
      <c r="J259" s="16"/>
      <c r="K259" s="16"/>
      <c r="L259" s="17"/>
      <c r="M259" s="18"/>
      <c r="N259" s="18"/>
      <c r="O259" s="20"/>
      <c r="P259" s="21"/>
      <c r="Q259" s="21"/>
      <c r="R259" s="22"/>
      <c r="S259" s="21"/>
      <c r="T259" s="21"/>
      <c r="U259" s="22"/>
      <c r="V259" s="23"/>
      <c r="W259" s="23"/>
      <c r="X259" s="24"/>
      <c r="Y259" s="25">
        <f t="shared" si="19"/>
        <v>0</v>
      </c>
      <c r="Z259" s="25">
        <f t="shared" si="17"/>
        <v>0</v>
      </c>
      <c r="AA259" s="26"/>
      <c r="AB259" s="26"/>
      <c r="AC259" s="26"/>
      <c r="AD259" s="26"/>
      <c r="AE259" s="27"/>
      <c r="AF259" s="26"/>
      <c r="AG259" s="26"/>
      <c r="AH259" s="26"/>
      <c r="AI259" s="26"/>
      <c r="AJ259" s="26"/>
      <c r="AK259" s="26"/>
    </row>
    <row r="260" spans="1:37" s="10" customFormat="1" ht="25" customHeight="1" x14ac:dyDescent="0.25">
      <c r="A260" s="11">
        <v>257</v>
      </c>
      <c r="B260" s="12" t="str">
        <f t="shared" si="18"/>
        <v>000-000</v>
      </c>
      <c r="C260" s="12"/>
      <c r="D260" s="12"/>
      <c r="E260" s="12"/>
      <c r="F260" s="12"/>
      <c r="G260" s="16"/>
      <c r="H260" s="16"/>
      <c r="I260" s="15"/>
      <c r="J260" s="16"/>
      <c r="K260" s="16"/>
      <c r="L260" s="17"/>
      <c r="M260" s="18"/>
      <c r="N260" s="18"/>
      <c r="O260" s="20"/>
      <c r="P260" s="21"/>
      <c r="Q260" s="21"/>
      <c r="R260" s="22"/>
      <c r="S260" s="21"/>
      <c r="T260" s="21"/>
      <c r="U260" s="22"/>
      <c r="V260" s="23"/>
      <c r="W260" s="23"/>
      <c r="X260" s="24"/>
      <c r="Y260" s="25">
        <f t="shared" si="19"/>
        <v>0</v>
      </c>
      <c r="Z260" s="25">
        <f t="shared" ref="Z260:Z323" si="20">ROUND(L260+O260-R260,2)</f>
        <v>0</v>
      </c>
      <c r="AA260" s="26"/>
      <c r="AB260" s="26"/>
      <c r="AC260" s="26"/>
      <c r="AD260" s="26"/>
      <c r="AE260" s="27"/>
      <c r="AF260" s="26"/>
      <c r="AG260" s="26"/>
      <c r="AH260" s="26"/>
      <c r="AI260" s="26"/>
      <c r="AJ260" s="26"/>
      <c r="AK260" s="26"/>
    </row>
    <row r="261" spans="1:37" s="10" customFormat="1" ht="25" customHeight="1" x14ac:dyDescent="0.25">
      <c r="A261" s="11">
        <v>258</v>
      </c>
      <c r="B261" s="12" t="str">
        <f t="shared" si="18"/>
        <v>000-000</v>
      </c>
      <c r="C261" s="12"/>
      <c r="D261" s="12"/>
      <c r="E261" s="12"/>
      <c r="F261" s="12"/>
      <c r="G261" s="16"/>
      <c r="H261" s="16"/>
      <c r="I261" s="15"/>
      <c r="J261" s="16"/>
      <c r="K261" s="16"/>
      <c r="L261" s="17"/>
      <c r="M261" s="18"/>
      <c r="N261" s="19"/>
      <c r="O261" s="20"/>
      <c r="P261" s="21"/>
      <c r="Q261" s="21"/>
      <c r="R261" s="22"/>
      <c r="S261" s="21"/>
      <c r="T261" s="21"/>
      <c r="U261" s="22"/>
      <c r="V261" s="23"/>
      <c r="W261" s="23"/>
      <c r="X261" s="24"/>
      <c r="Y261" s="25">
        <f t="shared" si="19"/>
        <v>0</v>
      </c>
      <c r="Z261" s="25">
        <f t="shared" si="20"/>
        <v>0</v>
      </c>
      <c r="AA261" s="26"/>
      <c r="AB261" s="26"/>
      <c r="AC261" s="26"/>
      <c r="AD261" s="26"/>
      <c r="AE261" s="27"/>
      <c r="AF261" s="26"/>
      <c r="AG261" s="26"/>
      <c r="AH261" s="26"/>
      <c r="AI261" s="26"/>
      <c r="AJ261" s="26"/>
      <c r="AK261" s="26"/>
    </row>
    <row r="262" spans="1:37" s="10" customFormat="1" ht="25" customHeight="1" x14ac:dyDescent="0.25">
      <c r="A262" s="11">
        <v>259</v>
      </c>
      <c r="B262" s="12" t="str">
        <f t="shared" si="18"/>
        <v>000-000</v>
      </c>
      <c r="C262" s="12"/>
      <c r="D262" s="12"/>
      <c r="E262" s="12"/>
      <c r="F262" s="12"/>
      <c r="G262" s="16"/>
      <c r="H262" s="16"/>
      <c r="I262" s="15"/>
      <c r="J262" s="16"/>
      <c r="K262" s="16"/>
      <c r="L262" s="17"/>
      <c r="M262" s="18"/>
      <c r="N262" s="19"/>
      <c r="O262" s="20"/>
      <c r="P262" s="21"/>
      <c r="Q262" s="21"/>
      <c r="R262" s="22"/>
      <c r="S262" s="21"/>
      <c r="T262" s="21"/>
      <c r="U262" s="22"/>
      <c r="V262" s="23"/>
      <c r="W262" s="23"/>
      <c r="X262" s="24"/>
      <c r="Y262" s="25">
        <f t="shared" si="19"/>
        <v>0</v>
      </c>
      <c r="Z262" s="25">
        <f t="shared" si="20"/>
        <v>0</v>
      </c>
      <c r="AA262" s="26"/>
      <c r="AB262" s="26"/>
      <c r="AC262" s="26"/>
      <c r="AD262" s="26"/>
      <c r="AE262" s="27"/>
      <c r="AF262" s="26"/>
      <c r="AG262" s="26"/>
      <c r="AH262" s="26"/>
      <c r="AI262" s="26"/>
      <c r="AJ262" s="26"/>
      <c r="AK262" s="26"/>
    </row>
    <row r="263" spans="1:37" s="10" customFormat="1" ht="25" customHeight="1" x14ac:dyDescent="0.25">
      <c r="A263" s="11">
        <v>260</v>
      </c>
      <c r="B263" s="12" t="str">
        <f t="shared" si="18"/>
        <v>000-000</v>
      </c>
      <c r="C263" s="12"/>
      <c r="D263" s="12"/>
      <c r="E263" s="12"/>
      <c r="F263" s="12"/>
      <c r="G263" s="16"/>
      <c r="H263" s="16"/>
      <c r="I263" s="15"/>
      <c r="J263" s="16"/>
      <c r="K263" s="16"/>
      <c r="L263" s="17"/>
      <c r="M263" s="18"/>
      <c r="N263" s="18"/>
      <c r="O263" s="20"/>
      <c r="P263" s="21"/>
      <c r="Q263" s="21"/>
      <c r="R263" s="22"/>
      <c r="S263" s="21"/>
      <c r="T263" s="21"/>
      <c r="U263" s="22"/>
      <c r="V263" s="23"/>
      <c r="W263" s="23"/>
      <c r="X263" s="24"/>
      <c r="Y263" s="25">
        <f t="shared" si="19"/>
        <v>0</v>
      </c>
      <c r="Z263" s="25">
        <f t="shared" si="20"/>
        <v>0</v>
      </c>
      <c r="AA263" s="26"/>
      <c r="AB263" s="26"/>
      <c r="AC263" s="26"/>
      <c r="AD263" s="26"/>
      <c r="AE263" s="27"/>
      <c r="AF263" s="26"/>
      <c r="AG263" s="26"/>
      <c r="AH263" s="26"/>
      <c r="AI263" s="26"/>
      <c r="AJ263" s="26"/>
      <c r="AK263" s="26"/>
    </row>
    <row r="264" spans="1:37" s="10" customFormat="1" ht="25" customHeight="1" x14ac:dyDescent="0.25">
      <c r="A264" s="11">
        <v>261</v>
      </c>
      <c r="B264" s="12" t="str">
        <f t="shared" si="18"/>
        <v>000-000</v>
      </c>
      <c r="C264" s="12"/>
      <c r="D264" s="12"/>
      <c r="E264" s="12"/>
      <c r="F264" s="12"/>
      <c r="G264" s="16"/>
      <c r="H264" s="16"/>
      <c r="I264" s="15"/>
      <c r="J264" s="16"/>
      <c r="K264" s="16"/>
      <c r="L264" s="17"/>
      <c r="M264" s="18"/>
      <c r="N264" s="18"/>
      <c r="O264" s="20"/>
      <c r="P264" s="21"/>
      <c r="Q264" s="21"/>
      <c r="R264" s="22"/>
      <c r="S264" s="21"/>
      <c r="T264" s="21"/>
      <c r="U264" s="22"/>
      <c r="V264" s="23"/>
      <c r="W264" s="23"/>
      <c r="X264" s="24"/>
      <c r="Y264" s="25">
        <f t="shared" si="19"/>
        <v>0</v>
      </c>
      <c r="Z264" s="25">
        <f t="shared" si="20"/>
        <v>0</v>
      </c>
      <c r="AA264" s="26"/>
      <c r="AB264" s="26"/>
      <c r="AC264" s="26"/>
      <c r="AD264" s="26"/>
      <c r="AE264" s="27"/>
      <c r="AF264" s="26"/>
      <c r="AG264" s="26"/>
      <c r="AH264" s="26"/>
      <c r="AI264" s="26"/>
      <c r="AJ264" s="26"/>
      <c r="AK264" s="26"/>
    </row>
    <row r="265" spans="1:37" s="10" customFormat="1" ht="25" customHeight="1" x14ac:dyDescent="0.25">
      <c r="A265" s="11">
        <v>262</v>
      </c>
      <c r="B265" s="12" t="str">
        <f t="shared" si="18"/>
        <v>000-000</v>
      </c>
      <c r="C265" s="12"/>
      <c r="D265" s="12"/>
      <c r="E265" s="12"/>
      <c r="F265" s="12"/>
      <c r="G265" s="16"/>
      <c r="H265" s="16"/>
      <c r="I265" s="15"/>
      <c r="J265" s="16"/>
      <c r="K265" s="16"/>
      <c r="L265" s="17"/>
      <c r="M265" s="18"/>
      <c r="N265" s="18"/>
      <c r="O265" s="20"/>
      <c r="P265" s="21"/>
      <c r="Q265" s="21"/>
      <c r="R265" s="22"/>
      <c r="S265" s="21"/>
      <c r="T265" s="21"/>
      <c r="U265" s="22"/>
      <c r="V265" s="23"/>
      <c r="W265" s="23"/>
      <c r="X265" s="24"/>
      <c r="Y265" s="25">
        <f t="shared" si="19"/>
        <v>0</v>
      </c>
      <c r="Z265" s="25">
        <f t="shared" si="20"/>
        <v>0</v>
      </c>
      <c r="AA265" s="26"/>
      <c r="AB265" s="26"/>
      <c r="AC265" s="26"/>
      <c r="AD265" s="26"/>
      <c r="AE265" s="27"/>
      <c r="AF265" s="26"/>
      <c r="AG265" s="26"/>
      <c r="AH265" s="26"/>
      <c r="AI265" s="26"/>
      <c r="AJ265" s="26"/>
      <c r="AK265" s="26"/>
    </row>
    <row r="266" spans="1:37" s="10" customFormat="1" ht="25" customHeight="1" x14ac:dyDescent="0.25">
      <c r="A266" s="11">
        <v>263</v>
      </c>
      <c r="B266" s="12" t="str">
        <f t="shared" si="18"/>
        <v>000-000</v>
      </c>
      <c r="C266" s="12"/>
      <c r="D266" s="12"/>
      <c r="E266" s="12"/>
      <c r="F266" s="12"/>
      <c r="G266" s="16"/>
      <c r="H266" s="16"/>
      <c r="I266" s="15"/>
      <c r="J266" s="16"/>
      <c r="K266" s="16"/>
      <c r="L266" s="17"/>
      <c r="M266" s="18"/>
      <c r="N266" s="18"/>
      <c r="O266" s="20"/>
      <c r="P266" s="21"/>
      <c r="Q266" s="21"/>
      <c r="R266" s="22"/>
      <c r="S266" s="21"/>
      <c r="T266" s="21"/>
      <c r="U266" s="22"/>
      <c r="V266" s="23"/>
      <c r="W266" s="23"/>
      <c r="X266" s="24"/>
      <c r="Y266" s="25">
        <f t="shared" si="19"/>
        <v>0</v>
      </c>
      <c r="Z266" s="25">
        <f t="shared" si="20"/>
        <v>0</v>
      </c>
      <c r="AA266" s="26"/>
      <c r="AB266" s="26"/>
      <c r="AC266" s="26"/>
      <c r="AD266" s="26"/>
      <c r="AE266" s="27"/>
      <c r="AF266" s="26"/>
      <c r="AG266" s="26"/>
      <c r="AH266" s="26"/>
      <c r="AI266" s="26"/>
      <c r="AJ266" s="26"/>
      <c r="AK266" s="26"/>
    </row>
    <row r="267" spans="1:37" s="10" customFormat="1" ht="25" customHeight="1" x14ac:dyDescent="0.25">
      <c r="A267" s="11">
        <v>264</v>
      </c>
      <c r="B267" s="12" t="str">
        <f t="shared" si="18"/>
        <v>000-000</v>
      </c>
      <c r="C267" s="12"/>
      <c r="D267" s="12"/>
      <c r="E267" s="12"/>
      <c r="F267" s="12"/>
      <c r="G267" s="16"/>
      <c r="H267" s="16"/>
      <c r="I267" s="15"/>
      <c r="J267" s="16"/>
      <c r="K267" s="16"/>
      <c r="L267" s="17"/>
      <c r="M267" s="18"/>
      <c r="N267" s="18"/>
      <c r="O267" s="20"/>
      <c r="P267" s="21"/>
      <c r="Q267" s="21"/>
      <c r="R267" s="22"/>
      <c r="S267" s="21"/>
      <c r="T267" s="21"/>
      <c r="U267" s="22"/>
      <c r="V267" s="23"/>
      <c r="W267" s="23"/>
      <c r="X267" s="24"/>
      <c r="Y267" s="25">
        <f t="shared" si="19"/>
        <v>0</v>
      </c>
      <c r="Z267" s="25">
        <f t="shared" si="20"/>
        <v>0</v>
      </c>
      <c r="AA267" s="26"/>
      <c r="AB267" s="26"/>
      <c r="AC267" s="26"/>
      <c r="AD267" s="26"/>
      <c r="AE267" s="27"/>
      <c r="AF267" s="26"/>
      <c r="AG267" s="26"/>
      <c r="AH267" s="26"/>
      <c r="AI267" s="26"/>
      <c r="AJ267" s="26"/>
      <c r="AK267" s="26"/>
    </row>
    <row r="268" spans="1:37" s="10" customFormat="1" ht="25" customHeight="1" x14ac:dyDescent="0.25">
      <c r="A268" s="11">
        <v>265</v>
      </c>
      <c r="B268" s="12" t="str">
        <f t="shared" si="18"/>
        <v>000-000</v>
      </c>
      <c r="C268" s="12"/>
      <c r="D268" s="12"/>
      <c r="E268" s="12"/>
      <c r="F268" s="12"/>
      <c r="G268" s="16"/>
      <c r="H268" s="16"/>
      <c r="I268" s="15"/>
      <c r="J268" s="16"/>
      <c r="K268" s="16"/>
      <c r="L268" s="17"/>
      <c r="M268" s="18"/>
      <c r="N268" s="18"/>
      <c r="O268" s="20"/>
      <c r="P268" s="21"/>
      <c r="Q268" s="21"/>
      <c r="R268" s="22"/>
      <c r="S268" s="21"/>
      <c r="T268" s="21"/>
      <c r="U268" s="22"/>
      <c r="V268" s="23"/>
      <c r="W268" s="23"/>
      <c r="X268" s="24"/>
      <c r="Y268" s="25">
        <f t="shared" si="19"/>
        <v>0</v>
      </c>
      <c r="Z268" s="25">
        <f t="shared" si="20"/>
        <v>0</v>
      </c>
      <c r="AA268" s="26"/>
      <c r="AB268" s="26"/>
      <c r="AC268" s="26"/>
      <c r="AD268" s="26"/>
      <c r="AE268" s="27"/>
      <c r="AF268" s="26"/>
      <c r="AG268" s="26"/>
      <c r="AH268" s="26"/>
      <c r="AI268" s="26"/>
      <c r="AJ268" s="26"/>
      <c r="AK268" s="26"/>
    </row>
    <row r="269" spans="1:37" s="10" customFormat="1" ht="25" customHeight="1" x14ac:dyDescent="0.25">
      <c r="A269" s="11">
        <v>266</v>
      </c>
      <c r="B269" s="12" t="str">
        <f t="shared" si="18"/>
        <v>000-000</v>
      </c>
      <c r="C269" s="12"/>
      <c r="D269" s="12"/>
      <c r="E269" s="12"/>
      <c r="F269" s="12"/>
      <c r="G269" s="16"/>
      <c r="H269" s="16"/>
      <c r="I269" s="15"/>
      <c r="J269" s="16"/>
      <c r="K269" s="16"/>
      <c r="L269" s="17"/>
      <c r="M269" s="18"/>
      <c r="N269" s="18"/>
      <c r="O269" s="20"/>
      <c r="P269" s="21"/>
      <c r="Q269" s="21"/>
      <c r="R269" s="22"/>
      <c r="S269" s="21"/>
      <c r="T269" s="21"/>
      <c r="U269" s="22"/>
      <c r="V269" s="23"/>
      <c r="W269" s="23"/>
      <c r="X269" s="24"/>
      <c r="Y269" s="25">
        <f t="shared" si="19"/>
        <v>0</v>
      </c>
      <c r="Z269" s="25">
        <f t="shared" si="20"/>
        <v>0</v>
      </c>
      <c r="AA269" s="26"/>
      <c r="AB269" s="26"/>
      <c r="AC269" s="26"/>
      <c r="AD269" s="26"/>
      <c r="AE269" s="27"/>
      <c r="AF269" s="26"/>
      <c r="AG269" s="26"/>
      <c r="AH269" s="26"/>
      <c r="AI269" s="26"/>
      <c r="AJ269" s="26"/>
      <c r="AK269" s="26"/>
    </row>
    <row r="270" spans="1:37" s="10" customFormat="1" ht="25" customHeight="1" x14ac:dyDescent="0.25">
      <c r="A270" s="11">
        <v>267</v>
      </c>
      <c r="B270" s="12" t="str">
        <f t="shared" si="18"/>
        <v>000-000</v>
      </c>
      <c r="C270" s="12"/>
      <c r="D270" s="12"/>
      <c r="E270" s="12"/>
      <c r="F270" s="12"/>
      <c r="G270" s="16"/>
      <c r="H270" s="16"/>
      <c r="I270" s="15"/>
      <c r="J270" s="16"/>
      <c r="K270" s="16"/>
      <c r="L270" s="17"/>
      <c r="M270" s="18"/>
      <c r="N270" s="18"/>
      <c r="O270" s="20"/>
      <c r="P270" s="21"/>
      <c r="Q270" s="21"/>
      <c r="R270" s="22"/>
      <c r="S270" s="21"/>
      <c r="T270" s="21"/>
      <c r="U270" s="22"/>
      <c r="V270" s="23"/>
      <c r="W270" s="23"/>
      <c r="X270" s="24"/>
      <c r="Y270" s="25">
        <f t="shared" si="19"/>
        <v>0</v>
      </c>
      <c r="Z270" s="25">
        <f t="shared" si="20"/>
        <v>0</v>
      </c>
      <c r="AA270" s="26"/>
      <c r="AB270" s="26"/>
      <c r="AC270" s="26"/>
      <c r="AD270" s="26"/>
      <c r="AE270" s="27"/>
      <c r="AF270" s="26"/>
      <c r="AG270" s="26"/>
      <c r="AH270" s="26"/>
      <c r="AI270" s="26"/>
      <c r="AJ270" s="26"/>
      <c r="AK270" s="26"/>
    </row>
    <row r="271" spans="1:37" s="10" customFormat="1" ht="25" customHeight="1" x14ac:dyDescent="0.25">
      <c r="A271" s="11">
        <v>268</v>
      </c>
      <c r="B271" s="12" t="str">
        <f t="shared" si="18"/>
        <v>000-000</v>
      </c>
      <c r="C271" s="12"/>
      <c r="D271" s="12"/>
      <c r="E271" s="12"/>
      <c r="F271" s="12"/>
      <c r="G271" s="16"/>
      <c r="H271" s="16"/>
      <c r="I271" s="15"/>
      <c r="J271" s="16"/>
      <c r="K271" s="16"/>
      <c r="L271" s="17"/>
      <c r="M271" s="18"/>
      <c r="N271" s="18"/>
      <c r="O271" s="20"/>
      <c r="P271" s="21"/>
      <c r="Q271" s="21"/>
      <c r="R271" s="22"/>
      <c r="S271" s="21"/>
      <c r="T271" s="21"/>
      <c r="U271" s="22"/>
      <c r="V271" s="23"/>
      <c r="W271" s="23"/>
      <c r="X271" s="24"/>
      <c r="Y271" s="25">
        <f t="shared" si="19"/>
        <v>0</v>
      </c>
      <c r="Z271" s="25">
        <f t="shared" si="20"/>
        <v>0</v>
      </c>
      <c r="AA271" s="26"/>
      <c r="AB271" s="26"/>
      <c r="AC271" s="26"/>
      <c r="AD271" s="26"/>
      <c r="AE271" s="27"/>
      <c r="AF271" s="26"/>
      <c r="AG271" s="26"/>
      <c r="AH271" s="26"/>
      <c r="AI271" s="26"/>
      <c r="AJ271" s="26"/>
      <c r="AK271" s="26"/>
    </row>
    <row r="272" spans="1:37" s="10" customFormat="1" ht="25" customHeight="1" x14ac:dyDescent="0.25">
      <c r="A272" s="11">
        <v>269</v>
      </c>
      <c r="B272" s="12" t="str">
        <f t="shared" si="18"/>
        <v>000-000</v>
      </c>
      <c r="C272" s="12"/>
      <c r="D272" s="12"/>
      <c r="E272" s="12"/>
      <c r="F272" s="12"/>
      <c r="G272" s="16"/>
      <c r="H272" s="16"/>
      <c r="I272" s="15"/>
      <c r="J272" s="16"/>
      <c r="K272" s="16"/>
      <c r="L272" s="17"/>
      <c r="M272" s="18"/>
      <c r="N272" s="19"/>
      <c r="O272" s="20"/>
      <c r="P272" s="21"/>
      <c r="Q272" s="21"/>
      <c r="R272" s="22"/>
      <c r="S272" s="21"/>
      <c r="T272" s="21"/>
      <c r="U272" s="22"/>
      <c r="V272" s="23"/>
      <c r="W272" s="23"/>
      <c r="X272" s="24"/>
      <c r="Y272" s="25">
        <f t="shared" si="19"/>
        <v>0</v>
      </c>
      <c r="Z272" s="25">
        <f t="shared" si="20"/>
        <v>0</v>
      </c>
      <c r="AA272" s="26"/>
      <c r="AB272" s="26"/>
      <c r="AC272" s="26"/>
      <c r="AD272" s="26"/>
      <c r="AE272" s="27"/>
      <c r="AF272" s="26"/>
      <c r="AG272" s="26"/>
      <c r="AH272" s="26"/>
      <c r="AI272" s="26"/>
      <c r="AJ272" s="26"/>
      <c r="AK272" s="26"/>
    </row>
    <row r="273" spans="1:37" s="10" customFormat="1" ht="25" customHeight="1" x14ac:dyDescent="0.25">
      <c r="A273" s="11">
        <v>270</v>
      </c>
      <c r="B273" s="12" t="str">
        <f t="shared" si="18"/>
        <v>000-000</v>
      </c>
      <c r="C273" s="12"/>
      <c r="D273" s="12"/>
      <c r="E273" s="12"/>
      <c r="F273" s="12"/>
      <c r="G273" s="16"/>
      <c r="H273" s="16"/>
      <c r="I273" s="15"/>
      <c r="J273" s="16"/>
      <c r="K273" s="16"/>
      <c r="L273" s="17"/>
      <c r="M273" s="18"/>
      <c r="N273" s="19"/>
      <c r="O273" s="20"/>
      <c r="P273" s="21"/>
      <c r="Q273" s="21"/>
      <c r="R273" s="22"/>
      <c r="S273" s="21"/>
      <c r="T273" s="21"/>
      <c r="U273" s="22"/>
      <c r="V273" s="23"/>
      <c r="W273" s="23"/>
      <c r="X273" s="24"/>
      <c r="Y273" s="25">
        <f t="shared" si="19"/>
        <v>0</v>
      </c>
      <c r="Z273" s="25">
        <f t="shared" si="20"/>
        <v>0</v>
      </c>
      <c r="AA273" s="26"/>
      <c r="AB273" s="26"/>
      <c r="AC273" s="26"/>
      <c r="AD273" s="26"/>
      <c r="AE273" s="27"/>
      <c r="AF273" s="26"/>
      <c r="AG273" s="26"/>
      <c r="AH273" s="26"/>
      <c r="AI273" s="26"/>
      <c r="AJ273" s="26"/>
      <c r="AK273" s="26"/>
    </row>
    <row r="274" spans="1:37" s="10" customFormat="1" ht="25" customHeight="1" x14ac:dyDescent="0.25">
      <c r="A274" s="11">
        <v>271</v>
      </c>
      <c r="B274" s="12" t="str">
        <f t="shared" si="18"/>
        <v>000-000</v>
      </c>
      <c r="C274" s="12"/>
      <c r="D274" s="12"/>
      <c r="E274" s="12"/>
      <c r="F274" s="12"/>
      <c r="G274" s="16"/>
      <c r="H274" s="16"/>
      <c r="I274" s="15"/>
      <c r="J274" s="16"/>
      <c r="K274" s="16"/>
      <c r="L274" s="17"/>
      <c r="M274" s="18"/>
      <c r="N274" s="18"/>
      <c r="O274" s="20"/>
      <c r="P274" s="21"/>
      <c r="Q274" s="21"/>
      <c r="R274" s="22"/>
      <c r="S274" s="21"/>
      <c r="T274" s="21"/>
      <c r="U274" s="22"/>
      <c r="V274" s="23"/>
      <c r="W274" s="23"/>
      <c r="X274" s="24"/>
      <c r="Y274" s="25">
        <f t="shared" si="19"/>
        <v>0</v>
      </c>
      <c r="Z274" s="25">
        <f t="shared" si="20"/>
        <v>0</v>
      </c>
      <c r="AA274" s="26"/>
      <c r="AB274" s="26"/>
      <c r="AC274" s="26"/>
      <c r="AD274" s="26"/>
      <c r="AE274" s="27"/>
      <c r="AF274" s="26"/>
      <c r="AG274" s="26"/>
      <c r="AH274" s="26"/>
      <c r="AI274" s="26"/>
      <c r="AJ274" s="26"/>
      <c r="AK274" s="26"/>
    </row>
    <row r="275" spans="1:37" s="10" customFormat="1" ht="25" customHeight="1" x14ac:dyDescent="0.25">
      <c r="A275" s="11">
        <v>272</v>
      </c>
      <c r="B275" s="12" t="str">
        <f t="shared" si="18"/>
        <v>000-000</v>
      </c>
      <c r="C275" s="12"/>
      <c r="D275" s="12"/>
      <c r="E275" s="12"/>
      <c r="F275" s="12"/>
      <c r="G275" s="16"/>
      <c r="H275" s="16"/>
      <c r="I275" s="15"/>
      <c r="J275" s="16"/>
      <c r="K275" s="16"/>
      <c r="L275" s="17"/>
      <c r="M275" s="18"/>
      <c r="N275" s="18"/>
      <c r="O275" s="20"/>
      <c r="P275" s="21"/>
      <c r="Q275" s="21"/>
      <c r="R275" s="22"/>
      <c r="S275" s="21"/>
      <c r="T275" s="21"/>
      <c r="U275" s="22"/>
      <c r="V275" s="23"/>
      <c r="W275" s="23"/>
      <c r="X275" s="24"/>
      <c r="Y275" s="25">
        <f t="shared" si="19"/>
        <v>0</v>
      </c>
      <c r="Z275" s="25">
        <f t="shared" si="20"/>
        <v>0</v>
      </c>
      <c r="AA275" s="26"/>
      <c r="AB275" s="26"/>
      <c r="AC275" s="26"/>
      <c r="AD275" s="26"/>
      <c r="AE275" s="27"/>
      <c r="AF275" s="26"/>
      <c r="AG275" s="26"/>
      <c r="AH275" s="26"/>
      <c r="AI275" s="26"/>
      <c r="AJ275" s="26"/>
      <c r="AK275" s="26"/>
    </row>
    <row r="276" spans="1:37" s="10" customFormat="1" ht="25" customHeight="1" x14ac:dyDescent="0.25">
      <c r="A276" s="11">
        <v>273</v>
      </c>
      <c r="B276" s="12" t="str">
        <f t="shared" si="18"/>
        <v>000-000</v>
      </c>
      <c r="C276" s="12"/>
      <c r="D276" s="12"/>
      <c r="E276" s="12"/>
      <c r="F276" s="12"/>
      <c r="G276" s="16"/>
      <c r="H276" s="16"/>
      <c r="I276" s="15"/>
      <c r="J276" s="16"/>
      <c r="K276" s="16"/>
      <c r="L276" s="17"/>
      <c r="M276" s="18"/>
      <c r="N276" s="18"/>
      <c r="O276" s="20"/>
      <c r="P276" s="21"/>
      <c r="Q276" s="21"/>
      <c r="R276" s="22"/>
      <c r="S276" s="21"/>
      <c r="T276" s="21"/>
      <c r="U276" s="22"/>
      <c r="V276" s="23"/>
      <c r="W276" s="23"/>
      <c r="X276" s="24"/>
      <c r="Y276" s="25">
        <f t="shared" si="19"/>
        <v>0</v>
      </c>
      <c r="Z276" s="25">
        <f t="shared" si="20"/>
        <v>0</v>
      </c>
      <c r="AA276" s="26"/>
      <c r="AB276" s="26"/>
      <c r="AC276" s="26"/>
      <c r="AD276" s="26"/>
      <c r="AE276" s="27"/>
      <c r="AF276" s="26"/>
      <c r="AG276" s="26"/>
      <c r="AH276" s="26"/>
      <c r="AI276" s="26"/>
      <c r="AJ276" s="26"/>
      <c r="AK276" s="26"/>
    </row>
    <row r="277" spans="1:37" s="10" customFormat="1" ht="25" customHeight="1" x14ac:dyDescent="0.25">
      <c r="A277" s="11">
        <v>274</v>
      </c>
      <c r="B277" s="12" t="str">
        <f t="shared" si="18"/>
        <v>000-000</v>
      </c>
      <c r="C277" s="12"/>
      <c r="D277" s="12"/>
      <c r="E277" s="12"/>
      <c r="F277" s="12"/>
      <c r="G277" s="16"/>
      <c r="H277" s="16"/>
      <c r="I277" s="15"/>
      <c r="J277" s="16"/>
      <c r="K277" s="16"/>
      <c r="L277" s="17"/>
      <c r="M277" s="18"/>
      <c r="N277" s="18"/>
      <c r="O277" s="20"/>
      <c r="P277" s="21"/>
      <c r="Q277" s="21"/>
      <c r="R277" s="22"/>
      <c r="S277" s="21"/>
      <c r="T277" s="21"/>
      <c r="U277" s="22"/>
      <c r="V277" s="23"/>
      <c r="W277" s="23"/>
      <c r="X277" s="24"/>
      <c r="Y277" s="25">
        <f t="shared" si="19"/>
        <v>0</v>
      </c>
      <c r="Z277" s="25">
        <f t="shared" si="20"/>
        <v>0</v>
      </c>
      <c r="AA277" s="26"/>
      <c r="AB277" s="26"/>
      <c r="AC277" s="26"/>
      <c r="AD277" s="26"/>
      <c r="AE277" s="27"/>
      <c r="AF277" s="26"/>
      <c r="AG277" s="26"/>
      <c r="AH277" s="26"/>
      <c r="AI277" s="26"/>
      <c r="AJ277" s="26"/>
      <c r="AK277" s="26"/>
    </row>
    <row r="278" spans="1:37" s="10" customFormat="1" ht="25" customHeight="1" x14ac:dyDescent="0.25">
      <c r="A278" s="11">
        <v>275</v>
      </c>
      <c r="B278" s="12" t="str">
        <f t="shared" si="18"/>
        <v>000-000</v>
      </c>
      <c r="C278" s="12"/>
      <c r="D278" s="12"/>
      <c r="E278" s="12"/>
      <c r="F278" s="12"/>
      <c r="G278" s="16"/>
      <c r="H278" s="16"/>
      <c r="I278" s="15"/>
      <c r="J278" s="16"/>
      <c r="K278" s="16"/>
      <c r="L278" s="17"/>
      <c r="M278" s="18"/>
      <c r="N278" s="18"/>
      <c r="O278" s="20"/>
      <c r="P278" s="21"/>
      <c r="Q278" s="21"/>
      <c r="R278" s="22"/>
      <c r="S278" s="21"/>
      <c r="T278" s="21"/>
      <c r="U278" s="22"/>
      <c r="V278" s="23"/>
      <c r="W278" s="23"/>
      <c r="X278" s="24"/>
      <c r="Y278" s="25">
        <f t="shared" si="19"/>
        <v>0</v>
      </c>
      <c r="Z278" s="25">
        <f t="shared" si="20"/>
        <v>0</v>
      </c>
      <c r="AA278" s="26"/>
      <c r="AB278" s="26"/>
      <c r="AC278" s="26"/>
      <c r="AD278" s="26"/>
      <c r="AE278" s="27"/>
      <c r="AF278" s="26"/>
      <c r="AG278" s="26"/>
      <c r="AH278" s="26"/>
      <c r="AI278" s="26"/>
      <c r="AJ278" s="26"/>
      <c r="AK278" s="26"/>
    </row>
    <row r="279" spans="1:37" s="10" customFormat="1" ht="25" customHeight="1" x14ac:dyDescent="0.25">
      <c r="A279" s="11">
        <v>276</v>
      </c>
      <c r="B279" s="12" t="str">
        <f t="shared" si="18"/>
        <v>000-000</v>
      </c>
      <c r="C279" s="12"/>
      <c r="D279" s="12"/>
      <c r="E279" s="12"/>
      <c r="F279" s="12"/>
      <c r="G279" s="16"/>
      <c r="H279" s="16"/>
      <c r="I279" s="15"/>
      <c r="J279" s="16"/>
      <c r="K279" s="16"/>
      <c r="L279" s="17"/>
      <c r="M279" s="18"/>
      <c r="N279" s="18"/>
      <c r="O279" s="20"/>
      <c r="P279" s="21"/>
      <c r="Q279" s="21"/>
      <c r="R279" s="22"/>
      <c r="S279" s="21"/>
      <c r="T279" s="21"/>
      <c r="U279" s="22"/>
      <c r="V279" s="23"/>
      <c r="W279" s="23"/>
      <c r="X279" s="24"/>
      <c r="Y279" s="25">
        <f t="shared" si="19"/>
        <v>0</v>
      </c>
      <c r="Z279" s="25">
        <f t="shared" si="20"/>
        <v>0</v>
      </c>
      <c r="AA279" s="26"/>
      <c r="AB279" s="26"/>
      <c r="AC279" s="26"/>
      <c r="AD279" s="26"/>
      <c r="AE279" s="27"/>
      <c r="AF279" s="26"/>
      <c r="AG279" s="26"/>
      <c r="AH279" s="26"/>
      <c r="AI279" s="26"/>
      <c r="AJ279" s="26"/>
      <c r="AK279" s="26"/>
    </row>
    <row r="280" spans="1:37" s="10" customFormat="1" ht="25" customHeight="1" x14ac:dyDescent="0.25">
      <c r="A280" s="11">
        <v>277</v>
      </c>
      <c r="B280" s="12" t="str">
        <f t="shared" si="18"/>
        <v>000-000</v>
      </c>
      <c r="C280" s="12"/>
      <c r="D280" s="12"/>
      <c r="E280" s="12"/>
      <c r="F280" s="12"/>
      <c r="G280" s="16"/>
      <c r="H280" s="16"/>
      <c r="I280" s="15"/>
      <c r="J280" s="16"/>
      <c r="K280" s="16"/>
      <c r="L280" s="17"/>
      <c r="M280" s="18"/>
      <c r="N280" s="18"/>
      <c r="O280" s="20"/>
      <c r="P280" s="21"/>
      <c r="Q280" s="21"/>
      <c r="R280" s="22"/>
      <c r="S280" s="21"/>
      <c r="T280" s="21"/>
      <c r="U280" s="22"/>
      <c r="V280" s="23"/>
      <c r="W280" s="23"/>
      <c r="X280" s="24"/>
      <c r="Y280" s="25">
        <f t="shared" si="19"/>
        <v>0</v>
      </c>
      <c r="Z280" s="25">
        <f t="shared" si="20"/>
        <v>0</v>
      </c>
      <c r="AA280" s="26"/>
      <c r="AB280" s="26"/>
      <c r="AC280" s="26"/>
      <c r="AD280" s="26"/>
      <c r="AE280" s="27"/>
      <c r="AF280" s="26"/>
      <c r="AG280" s="26"/>
      <c r="AH280" s="26"/>
      <c r="AI280" s="26"/>
      <c r="AJ280" s="26"/>
      <c r="AK280" s="26"/>
    </row>
    <row r="281" spans="1:37" s="10" customFormat="1" ht="25" customHeight="1" x14ac:dyDescent="0.25">
      <c r="A281" s="11">
        <v>278</v>
      </c>
      <c r="B281" s="12" t="str">
        <f t="shared" si="18"/>
        <v>000-000</v>
      </c>
      <c r="C281" s="12"/>
      <c r="D281" s="12"/>
      <c r="E281" s="12"/>
      <c r="F281" s="12"/>
      <c r="G281" s="16"/>
      <c r="H281" s="16"/>
      <c r="I281" s="15"/>
      <c r="J281" s="16"/>
      <c r="K281" s="16"/>
      <c r="L281" s="17"/>
      <c r="M281" s="18"/>
      <c r="N281" s="18"/>
      <c r="O281" s="20"/>
      <c r="P281" s="21"/>
      <c r="Q281" s="21"/>
      <c r="R281" s="22"/>
      <c r="S281" s="21"/>
      <c r="T281" s="21"/>
      <c r="U281" s="22"/>
      <c r="V281" s="23"/>
      <c r="W281" s="23"/>
      <c r="X281" s="24"/>
      <c r="Y281" s="25">
        <f t="shared" si="19"/>
        <v>0</v>
      </c>
      <c r="Z281" s="25">
        <f t="shared" si="20"/>
        <v>0</v>
      </c>
      <c r="AA281" s="26"/>
      <c r="AB281" s="26"/>
      <c r="AC281" s="26"/>
      <c r="AD281" s="26"/>
      <c r="AE281" s="27"/>
      <c r="AF281" s="26"/>
      <c r="AG281" s="26"/>
      <c r="AH281" s="26"/>
      <c r="AI281" s="26"/>
      <c r="AJ281" s="26"/>
      <c r="AK281" s="26"/>
    </row>
    <row r="282" spans="1:37" s="10" customFormat="1" ht="25" customHeight="1" x14ac:dyDescent="0.25">
      <c r="A282" s="11">
        <v>279</v>
      </c>
      <c r="B282" s="12" t="str">
        <f t="shared" si="18"/>
        <v>000-000</v>
      </c>
      <c r="C282" s="12"/>
      <c r="D282" s="12"/>
      <c r="E282" s="12"/>
      <c r="F282" s="12"/>
      <c r="G282" s="16"/>
      <c r="H282" s="16"/>
      <c r="I282" s="15"/>
      <c r="J282" s="16"/>
      <c r="K282" s="16"/>
      <c r="L282" s="17"/>
      <c r="M282" s="18"/>
      <c r="N282" s="18"/>
      <c r="O282" s="20"/>
      <c r="P282" s="21"/>
      <c r="Q282" s="21"/>
      <c r="R282" s="22"/>
      <c r="S282" s="21"/>
      <c r="T282" s="21"/>
      <c r="U282" s="22"/>
      <c r="V282" s="23"/>
      <c r="W282" s="23"/>
      <c r="X282" s="24"/>
      <c r="Y282" s="25">
        <f t="shared" si="19"/>
        <v>0</v>
      </c>
      <c r="Z282" s="25">
        <f t="shared" si="20"/>
        <v>0</v>
      </c>
      <c r="AA282" s="26"/>
      <c r="AB282" s="26"/>
      <c r="AC282" s="26"/>
      <c r="AD282" s="26"/>
      <c r="AE282" s="27"/>
      <c r="AF282" s="26"/>
      <c r="AG282" s="26"/>
      <c r="AH282" s="26"/>
      <c r="AI282" s="26"/>
      <c r="AJ282" s="26"/>
      <c r="AK282" s="26"/>
    </row>
    <row r="283" spans="1:37" s="10" customFormat="1" ht="25" customHeight="1" x14ac:dyDescent="0.25">
      <c r="A283" s="11">
        <v>280</v>
      </c>
      <c r="B283" s="12" t="str">
        <f t="shared" si="18"/>
        <v>000-000</v>
      </c>
      <c r="C283" s="12"/>
      <c r="D283" s="12"/>
      <c r="E283" s="12"/>
      <c r="F283" s="12"/>
      <c r="G283" s="16"/>
      <c r="H283" s="16"/>
      <c r="I283" s="15"/>
      <c r="J283" s="16"/>
      <c r="K283" s="16"/>
      <c r="L283" s="17"/>
      <c r="M283" s="18"/>
      <c r="N283" s="19"/>
      <c r="O283" s="20"/>
      <c r="P283" s="21"/>
      <c r="Q283" s="21"/>
      <c r="R283" s="22"/>
      <c r="S283" s="21"/>
      <c r="T283" s="21"/>
      <c r="U283" s="22"/>
      <c r="V283" s="23"/>
      <c r="W283" s="23"/>
      <c r="X283" s="24"/>
      <c r="Y283" s="25">
        <f t="shared" si="19"/>
        <v>0</v>
      </c>
      <c r="Z283" s="25">
        <f t="shared" si="20"/>
        <v>0</v>
      </c>
      <c r="AA283" s="26"/>
      <c r="AB283" s="26"/>
      <c r="AC283" s="26"/>
      <c r="AD283" s="26"/>
      <c r="AE283" s="27"/>
      <c r="AF283" s="26"/>
      <c r="AG283" s="26"/>
      <c r="AH283" s="26"/>
      <c r="AI283" s="26"/>
      <c r="AJ283" s="26"/>
      <c r="AK283" s="26"/>
    </row>
    <row r="284" spans="1:37" s="10" customFormat="1" ht="25" customHeight="1" x14ac:dyDescent="0.25">
      <c r="A284" s="11">
        <v>281</v>
      </c>
      <c r="B284" s="12" t="str">
        <f t="shared" si="18"/>
        <v>000-000</v>
      </c>
      <c r="C284" s="12"/>
      <c r="D284" s="12"/>
      <c r="E284" s="12"/>
      <c r="F284" s="12"/>
      <c r="G284" s="16"/>
      <c r="H284" s="16"/>
      <c r="I284" s="15"/>
      <c r="J284" s="16"/>
      <c r="K284" s="16"/>
      <c r="L284" s="17"/>
      <c r="M284" s="18"/>
      <c r="N284" s="19"/>
      <c r="O284" s="20"/>
      <c r="P284" s="21"/>
      <c r="Q284" s="21"/>
      <c r="R284" s="22"/>
      <c r="S284" s="21"/>
      <c r="T284" s="21"/>
      <c r="U284" s="22"/>
      <c r="V284" s="23"/>
      <c r="W284" s="23"/>
      <c r="X284" s="24"/>
      <c r="Y284" s="25">
        <f t="shared" si="19"/>
        <v>0</v>
      </c>
      <c r="Z284" s="25">
        <f t="shared" si="20"/>
        <v>0</v>
      </c>
      <c r="AA284" s="26"/>
      <c r="AB284" s="26"/>
      <c r="AC284" s="26"/>
      <c r="AD284" s="26"/>
      <c r="AE284" s="27"/>
      <c r="AF284" s="26"/>
      <c r="AG284" s="26"/>
      <c r="AH284" s="26"/>
      <c r="AI284" s="26"/>
      <c r="AJ284" s="26"/>
      <c r="AK284" s="26"/>
    </row>
    <row r="285" spans="1:37" s="10" customFormat="1" ht="25" customHeight="1" x14ac:dyDescent="0.25">
      <c r="A285" s="11">
        <v>282</v>
      </c>
      <c r="B285" s="12" t="str">
        <f t="shared" si="18"/>
        <v>000-000</v>
      </c>
      <c r="C285" s="12"/>
      <c r="D285" s="12"/>
      <c r="E285" s="12"/>
      <c r="F285" s="12"/>
      <c r="G285" s="16"/>
      <c r="H285" s="16"/>
      <c r="I285" s="15"/>
      <c r="J285" s="16"/>
      <c r="K285" s="16"/>
      <c r="L285" s="17"/>
      <c r="M285" s="18"/>
      <c r="N285" s="18"/>
      <c r="O285" s="20"/>
      <c r="P285" s="21"/>
      <c r="Q285" s="21"/>
      <c r="R285" s="22"/>
      <c r="S285" s="21"/>
      <c r="T285" s="21"/>
      <c r="U285" s="22"/>
      <c r="V285" s="23"/>
      <c r="W285" s="23"/>
      <c r="X285" s="24"/>
      <c r="Y285" s="25">
        <f t="shared" si="19"/>
        <v>0</v>
      </c>
      <c r="Z285" s="25">
        <f t="shared" si="20"/>
        <v>0</v>
      </c>
      <c r="AA285" s="26"/>
      <c r="AB285" s="26"/>
      <c r="AC285" s="26"/>
      <c r="AD285" s="26"/>
      <c r="AE285" s="27"/>
      <c r="AF285" s="26"/>
      <c r="AG285" s="26"/>
      <c r="AH285" s="26"/>
      <c r="AI285" s="26"/>
      <c r="AJ285" s="26"/>
      <c r="AK285" s="26"/>
    </row>
    <row r="286" spans="1:37" s="10" customFormat="1" ht="25" customHeight="1" x14ac:dyDescent="0.25">
      <c r="A286" s="11">
        <v>283</v>
      </c>
      <c r="B286" s="12" t="str">
        <f t="shared" si="18"/>
        <v>000-000</v>
      </c>
      <c r="C286" s="12"/>
      <c r="D286" s="12"/>
      <c r="E286" s="12"/>
      <c r="F286" s="12"/>
      <c r="G286" s="16"/>
      <c r="H286" s="16"/>
      <c r="I286" s="15"/>
      <c r="J286" s="16"/>
      <c r="K286" s="16"/>
      <c r="L286" s="17"/>
      <c r="M286" s="18"/>
      <c r="N286" s="18"/>
      <c r="O286" s="20"/>
      <c r="P286" s="21"/>
      <c r="Q286" s="21"/>
      <c r="R286" s="22"/>
      <c r="S286" s="21"/>
      <c r="T286" s="21"/>
      <c r="U286" s="22"/>
      <c r="V286" s="23"/>
      <c r="W286" s="23"/>
      <c r="X286" s="24"/>
      <c r="Y286" s="25">
        <f t="shared" si="19"/>
        <v>0</v>
      </c>
      <c r="Z286" s="25">
        <f t="shared" si="20"/>
        <v>0</v>
      </c>
      <c r="AA286" s="26"/>
      <c r="AB286" s="26"/>
      <c r="AC286" s="26"/>
      <c r="AD286" s="26"/>
      <c r="AE286" s="27"/>
      <c r="AF286" s="26"/>
      <c r="AG286" s="26"/>
      <c r="AH286" s="26"/>
      <c r="AI286" s="26"/>
      <c r="AJ286" s="26"/>
      <c r="AK286" s="26"/>
    </row>
    <row r="287" spans="1:37" s="10" customFormat="1" ht="25" customHeight="1" x14ac:dyDescent="0.25">
      <c r="A287" s="11">
        <v>284</v>
      </c>
      <c r="B287" s="12" t="str">
        <f t="shared" si="18"/>
        <v>000-000</v>
      </c>
      <c r="C287" s="12"/>
      <c r="D287" s="12"/>
      <c r="E287" s="12"/>
      <c r="F287" s="12"/>
      <c r="G287" s="16"/>
      <c r="H287" s="16"/>
      <c r="I287" s="15"/>
      <c r="J287" s="16"/>
      <c r="K287" s="16"/>
      <c r="L287" s="17"/>
      <c r="M287" s="18"/>
      <c r="N287" s="18"/>
      <c r="O287" s="20"/>
      <c r="P287" s="21"/>
      <c r="Q287" s="21"/>
      <c r="R287" s="22"/>
      <c r="S287" s="21"/>
      <c r="T287" s="21"/>
      <c r="U287" s="22"/>
      <c r="V287" s="23"/>
      <c r="W287" s="23"/>
      <c r="X287" s="24"/>
      <c r="Y287" s="25">
        <f t="shared" si="19"/>
        <v>0</v>
      </c>
      <c r="Z287" s="25">
        <f t="shared" si="20"/>
        <v>0</v>
      </c>
      <c r="AA287" s="26"/>
      <c r="AB287" s="26"/>
      <c r="AC287" s="26"/>
      <c r="AD287" s="26"/>
      <c r="AE287" s="27"/>
      <c r="AF287" s="26"/>
      <c r="AG287" s="26"/>
      <c r="AH287" s="26"/>
      <c r="AI287" s="26"/>
      <c r="AJ287" s="26"/>
      <c r="AK287" s="26"/>
    </row>
    <row r="288" spans="1:37" s="10" customFormat="1" ht="25" customHeight="1" x14ac:dyDescent="0.25">
      <c r="A288" s="11">
        <v>285</v>
      </c>
      <c r="B288" s="12" t="str">
        <f t="shared" si="18"/>
        <v>000-000</v>
      </c>
      <c r="C288" s="12"/>
      <c r="D288" s="12"/>
      <c r="E288" s="12"/>
      <c r="F288" s="12"/>
      <c r="G288" s="16"/>
      <c r="H288" s="16"/>
      <c r="I288" s="15"/>
      <c r="J288" s="16"/>
      <c r="K288" s="16"/>
      <c r="L288" s="17"/>
      <c r="M288" s="18"/>
      <c r="N288" s="18"/>
      <c r="O288" s="20"/>
      <c r="P288" s="21"/>
      <c r="Q288" s="21"/>
      <c r="R288" s="22"/>
      <c r="S288" s="21"/>
      <c r="T288" s="21"/>
      <c r="U288" s="22"/>
      <c r="V288" s="23"/>
      <c r="W288" s="23"/>
      <c r="X288" s="24"/>
      <c r="Y288" s="25">
        <f t="shared" si="19"/>
        <v>0</v>
      </c>
      <c r="Z288" s="25">
        <f t="shared" si="20"/>
        <v>0</v>
      </c>
      <c r="AA288" s="26"/>
      <c r="AB288" s="26"/>
      <c r="AC288" s="26"/>
      <c r="AD288" s="26"/>
      <c r="AE288" s="27"/>
      <c r="AF288" s="26"/>
      <c r="AG288" s="26"/>
      <c r="AH288" s="26"/>
      <c r="AI288" s="26"/>
      <c r="AJ288" s="26"/>
      <c r="AK288" s="26"/>
    </row>
    <row r="289" spans="1:37" s="10" customFormat="1" ht="25" customHeight="1" x14ac:dyDescent="0.25">
      <c r="A289" s="11">
        <v>286</v>
      </c>
      <c r="B289" s="12" t="str">
        <f t="shared" si="18"/>
        <v>000-000</v>
      </c>
      <c r="C289" s="12"/>
      <c r="D289" s="12"/>
      <c r="E289" s="12"/>
      <c r="F289" s="12"/>
      <c r="G289" s="16"/>
      <c r="H289" s="16"/>
      <c r="I289" s="15"/>
      <c r="J289" s="16"/>
      <c r="K289" s="16"/>
      <c r="L289" s="17"/>
      <c r="M289" s="18"/>
      <c r="N289" s="18"/>
      <c r="O289" s="20"/>
      <c r="P289" s="21"/>
      <c r="Q289" s="21"/>
      <c r="R289" s="22"/>
      <c r="S289" s="21"/>
      <c r="T289" s="21"/>
      <c r="U289" s="22"/>
      <c r="V289" s="23"/>
      <c r="W289" s="23"/>
      <c r="X289" s="24"/>
      <c r="Y289" s="25">
        <f t="shared" si="19"/>
        <v>0</v>
      </c>
      <c r="Z289" s="25">
        <f t="shared" si="20"/>
        <v>0</v>
      </c>
      <c r="AA289" s="26"/>
      <c r="AB289" s="26"/>
      <c r="AC289" s="26"/>
      <c r="AD289" s="26"/>
      <c r="AE289" s="27"/>
      <c r="AF289" s="26"/>
      <c r="AG289" s="26"/>
      <c r="AH289" s="26"/>
      <c r="AI289" s="26"/>
      <c r="AJ289" s="26"/>
      <c r="AK289" s="26"/>
    </row>
    <row r="290" spans="1:37" s="10" customFormat="1" ht="25" customHeight="1" x14ac:dyDescent="0.25">
      <c r="A290" s="11">
        <v>287</v>
      </c>
      <c r="B290" s="12" t="str">
        <f t="shared" si="18"/>
        <v>000-000</v>
      </c>
      <c r="C290" s="12"/>
      <c r="D290" s="12"/>
      <c r="E290" s="12"/>
      <c r="F290" s="12"/>
      <c r="G290" s="16"/>
      <c r="H290" s="16"/>
      <c r="I290" s="15"/>
      <c r="J290" s="16"/>
      <c r="K290" s="16"/>
      <c r="L290" s="17"/>
      <c r="M290" s="18"/>
      <c r="N290" s="18"/>
      <c r="O290" s="20"/>
      <c r="P290" s="21"/>
      <c r="Q290" s="21"/>
      <c r="R290" s="22"/>
      <c r="S290" s="21"/>
      <c r="T290" s="21"/>
      <c r="U290" s="22"/>
      <c r="V290" s="23"/>
      <c r="W290" s="23"/>
      <c r="X290" s="24"/>
      <c r="Y290" s="25">
        <f t="shared" si="19"/>
        <v>0</v>
      </c>
      <c r="Z290" s="25">
        <f t="shared" si="20"/>
        <v>0</v>
      </c>
      <c r="AA290" s="26"/>
      <c r="AB290" s="26"/>
      <c r="AC290" s="26"/>
      <c r="AD290" s="26"/>
      <c r="AE290" s="27"/>
      <c r="AF290" s="26"/>
      <c r="AG290" s="26"/>
      <c r="AH290" s="26"/>
      <c r="AI290" s="26"/>
      <c r="AJ290" s="26"/>
      <c r="AK290" s="26"/>
    </row>
    <row r="291" spans="1:37" s="10" customFormat="1" ht="25" customHeight="1" x14ac:dyDescent="0.25">
      <c r="A291" s="11">
        <v>288</v>
      </c>
      <c r="B291" s="12" t="str">
        <f t="shared" si="18"/>
        <v>000-000</v>
      </c>
      <c r="C291" s="12"/>
      <c r="D291" s="12"/>
      <c r="E291" s="12"/>
      <c r="F291" s="12"/>
      <c r="G291" s="16"/>
      <c r="H291" s="16"/>
      <c r="I291" s="15"/>
      <c r="J291" s="16"/>
      <c r="K291" s="16"/>
      <c r="L291" s="17"/>
      <c r="M291" s="18"/>
      <c r="N291" s="18"/>
      <c r="O291" s="20"/>
      <c r="P291" s="21"/>
      <c r="Q291" s="21"/>
      <c r="R291" s="22"/>
      <c r="S291" s="21"/>
      <c r="T291" s="21"/>
      <c r="U291" s="22"/>
      <c r="V291" s="23"/>
      <c r="W291" s="23"/>
      <c r="X291" s="24"/>
      <c r="Y291" s="25">
        <f t="shared" si="19"/>
        <v>0</v>
      </c>
      <c r="Z291" s="25">
        <f t="shared" si="20"/>
        <v>0</v>
      </c>
      <c r="AA291" s="26"/>
      <c r="AB291" s="26"/>
      <c r="AC291" s="26"/>
      <c r="AD291" s="26"/>
      <c r="AE291" s="27"/>
      <c r="AF291" s="26"/>
      <c r="AG291" s="26"/>
      <c r="AH291" s="26"/>
      <c r="AI291" s="26"/>
      <c r="AJ291" s="26"/>
      <c r="AK291" s="26"/>
    </row>
    <row r="292" spans="1:37" s="10" customFormat="1" ht="25" customHeight="1" x14ac:dyDescent="0.25">
      <c r="A292" s="11">
        <v>289</v>
      </c>
      <c r="B292" s="12" t="str">
        <f t="shared" si="18"/>
        <v>000-000</v>
      </c>
      <c r="C292" s="12"/>
      <c r="D292" s="12"/>
      <c r="E292" s="12"/>
      <c r="F292" s="12"/>
      <c r="G292" s="16"/>
      <c r="H292" s="16"/>
      <c r="I292" s="15"/>
      <c r="J292" s="16"/>
      <c r="K292" s="16"/>
      <c r="L292" s="17"/>
      <c r="M292" s="18"/>
      <c r="N292" s="18"/>
      <c r="O292" s="20"/>
      <c r="P292" s="21"/>
      <c r="Q292" s="21"/>
      <c r="R292" s="22"/>
      <c r="S292" s="21"/>
      <c r="T292" s="21"/>
      <c r="U292" s="22"/>
      <c r="V292" s="23"/>
      <c r="W292" s="23"/>
      <c r="X292" s="24"/>
      <c r="Y292" s="25">
        <f t="shared" si="19"/>
        <v>0</v>
      </c>
      <c r="Z292" s="25">
        <f t="shared" si="20"/>
        <v>0</v>
      </c>
      <c r="AA292" s="26"/>
      <c r="AB292" s="26"/>
      <c r="AC292" s="26"/>
      <c r="AD292" s="26"/>
      <c r="AE292" s="27"/>
      <c r="AF292" s="26"/>
      <c r="AG292" s="26"/>
      <c r="AH292" s="26"/>
      <c r="AI292" s="26"/>
      <c r="AJ292" s="26"/>
      <c r="AK292" s="26"/>
    </row>
    <row r="293" spans="1:37" s="10" customFormat="1" ht="25" customHeight="1" x14ac:dyDescent="0.25">
      <c r="A293" s="11">
        <v>290</v>
      </c>
      <c r="B293" s="12" t="str">
        <f t="shared" si="18"/>
        <v>000-000</v>
      </c>
      <c r="C293" s="12"/>
      <c r="D293" s="12"/>
      <c r="E293" s="12"/>
      <c r="F293" s="12"/>
      <c r="G293" s="16"/>
      <c r="H293" s="16"/>
      <c r="I293" s="15"/>
      <c r="J293" s="16"/>
      <c r="K293" s="16"/>
      <c r="L293" s="17"/>
      <c r="M293" s="18"/>
      <c r="N293" s="18"/>
      <c r="O293" s="20"/>
      <c r="P293" s="21"/>
      <c r="Q293" s="21"/>
      <c r="R293" s="22"/>
      <c r="S293" s="21"/>
      <c r="T293" s="21"/>
      <c r="U293" s="22"/>
      <c r="V293" s="23"/>
      <c r="W293" s="23"/>
      <c r="X293" s="24"/>
      <c r="Y293" s="25">
        <f t="shared" si="19"/>
        <v>0</v>
      </c>
      <c r="Z293" s="25">
        <f t="shared" si="20"/>
        <v>0</v>
      </c>
      <c r="AA293" s="26"/>
      <c r="AB293" s="26"/>
      <c r="AC293" s="26"/>
      <c r="AD293" s="26"/>
      <c r="AE293" s="27"/>
      <c r="AF293" s="26"/>
      <c r="AG293" s="26"/>
      <c r="AH293" s="26"/>
      <c r="AI293" s="26"/>
      <c r="AJ293" s="26"/>
      <c r="AK293" s="26"/>
    </row>
    <row r="294" spans="1:37" s="10" customFormat="1" ht="25" customHeight="1" x14ac:dyDescent="0.25">
      <c r="A294" s="11">
        <v>291</v>
      </c>
      <c r="B294" s="12" t="str">
        <f t="shared" si="18"/>
        <v>000-000</v>
      </c>
      <c r="C294" s="12"/>
      <c r="D294" s="12"/>
      <c r="E294" s="12"/>
      <c r="F294" s="12"/>
      <c r="G294" s="16"/>
      <c r="H294" s="16"/>
      <c r="I294" s="15"/>
      <c r="J294" s="16"/>
      <c r="K294" s="16"/>
      <c r="L294" s="17"/>
      <c r="M294" s="18"/>
      <c r="N294" s="19"/>
      <c r="O294" s="20"/>
      <c r="P294" s="21"/>
      <c r="Q294" s="21"/>
      <c r="R294" s="22"/>
      <c r="S294" s="21"/>
      <c r="T294" s="21"/>
      <c r="U294" s="22"/>
      <c r="V294" s="23"/>
      <c r="W294" s="23"/>
      <c r="X294" s="24"/>
      <c r="Y294" s="25">
        <f t="shared" si="19"/>
        <v>0</v>
      </c>
      <c r="Z294" s="25">
        <f t="shared" si="20"/>
        <v>0</v>
      </c>
      <c r="AA294" s="26"/>
      <c r="AB294" s="26"/>
      <c r="AC294" s="26"/>
      <c r="AD294" s="26"/>
      <c r="AE294" s="27"/>
      <c r="AF294" s="26"/>
      <c r="AG294" s="26"/>
      <c r="AH294" s="26"/>
      <c r="AI294" s="26"/>
      <c r="AJ294" s="26"/>
      <c r="AK294" s="26"/>
    </row>
    <row r="295" spans="1:37" s="10" customFormat="1" ht="25" customHeight="1" x14ac:dyDescent="0.25">
      <c r="A295" s="11">
        <v>292</v>
      </c>
      <c r="B295" s="12" t="str">
        <f t="shared" si="18"/>
        <v>000-000</v>
      </c>
      <c r="C295" s="12"/>
      <c r="D295" s="12"/>
      <c r="E295" s="12"/>
      <c r="F295" s="12"/>
      <c r="G295" s="16"/>
      <c r="H295" s="16"/>
      <c r="I295" s="15"/>
      <c r="J295" s="16"/>
      <c r="K295" s="16"/>
      <c r="L295" s="17"/>
      <c r="M295" s="18"/>
      <c r="N295" s="19"/>
      <c r="O295" s="20"/>
      <c r="P295" s="21"/>
      <c r="Q295" s="21"/>
      <c r="R295" s="22"/>
      <c r="S295" s="21"/>
      <c r="T295" s="21"/>
      <c r="U295" s="22"/>
      <c r="V295" s="23"/>
      <c r="W295" s="23"/>
      <c r="X295" s="24"/>
      <c r="Y295" s="25">
        <f t="shared" si="19"/>
        <v>0</v>
      </c>
      <c r="Z295" s="25">
        <f t="shared" si="20"/>
        <v>0</v>
      </c>
      <c r="AA295" s="26"/>
      <c r="AB295" s="26"/>
      <c r="AC295" s="26"/>
      <c r="AD295" s="26"/>
      <c r="AE295" s="27"/>
      <c r="AF295" s="26"/>
      <c r="AG295" s="26"/>
      <c r="AH295" s="26"/>
      <c r="AI295" s="26"/>
      <c r="AJ295" s="26"/>
      <c r="AK295" s="26"/>
    </row>
    <row r="296" spans="1:37" s="10" customFormat="1" ht="25" customHeight="1" x14ac:dyDescent="0.25">
      <c r="A296" s="11">
        <v>293</v>
      </c>
      <c r="B296" s="12" t="str">
        <f t="shared" si="18"/>
        <v>000-000</v>
      </c>
      <c r="C296" s="12"/>
      <c r="D296" s="12"/>
      <c r="E296" s="12"/>
      <c r="F296" s="12"/>
      <c r="G296" s="16"/>
      <c r="H296" s="16"/>
      <c r="I296" s="15"/>
      <c r="J296" s="16"/>
      <c r="K296" s="16"/>
      <c r="L296" s="17"/>
      <c r="M296" s="18"/>
      <c r="N296" s="18"/>
      <c r="O296" s="20"/>
      <c r="P296" s="21"/>
      <c r="Q296" s="21"/>
      <c r="R296" s="22"/>
      <c r="S296" s="21"/>
      <c r="T296" s="21"/>
      <c r="U296" s="22"/>
      <c r="V296" s="23"/>
      <c r="W296" s="23"/>
      <c r="X296" s="24"/>
      <c r="Y296" s="25">
        <f t="shared" si="19"/>
        <v>0</v>
      </c>
      <c r="Z296" s="25">
        <f t="shared" si="20"/>
        <v>0</v>
      </c>
      <c r="AA296" s="26"/>
      <c r="AB296" s="26"/>
      <c r="AC296" s="26"/>
      <c r="AD296" s="26"/>
      <c r="AE296" s="27"/>
      <c r="AF296" s="26"/>
      <c r="AG296" s="26"/>
      <c r="AH296" s="26"/>
      <c r="AI296" s="26"/>
      <c r="AJ296" s="26"/>
      <c r="AK296" s="26"/>
    </row>
    <row r="297" spans="1:37" s="10" customFormat="1" ht="25" customHeight="1" x14ac:dyDescent="0.25">
      <c r="A297" s="11">
        <v>294</v>
      </c>
      <c r="B297" s="12" t="str">
        <f t="shared" si="18"/>
        <v>000-000</v>
      </c>
      <c r="C297" s="12"/>
      <c r="D297" s="12"/>
      <c r="E297" s="12"/>
      <c r="F297" s="12"/>
      <c r="G297" s="16"/>
      <c r="H297" s="16"/>
      <c r="I297" s="15"/>
      <c r="J297" s="16"/>
      <c r="K297" s="16"/>
      <c r="L297" s="17"/>
      <c r="M297" s="18"/>
      <c r="N297" s="18"/>
      <c r="O297" s="20"/>
      <c r="P297" s="21"/>
      <c r="Q297" s="21"/>
      <c r="R297" s="22"/>
      <c r="S297" s="21"/>
      <c r="T297" s="21"/>
      <c r="U297" s="22"/>
      <c r="V297" s="23"/>
      <c r="W297" s="23"/>
      <c r="X297" s="24"/>
      <c r="Y297" s="25">
        <f t="shared" si="19"/>
        <v>0</v>
      </c>
      <c r="Z297" s="25">
        <f t="shared" si="20"/>
        <v>0</v>
      </c>
      <c r="AA297" s="26"/>
      <c r="AB297" s="26"/>
      <c r="AC297" s="26"/>
      <c r="AD297" s="26"/>
      <c r="AE297" s="27"/>
      <c r="AF297" s="26"/>
      <c r="AG297" s="26"/>
      <c r="AH297" s="26"/>
      <c r="AI297" s="26"/>
      <c r="AJ297" s="26"/>
      <c r="AK297" s="26"/>
    </row>
    <row r="298" spans="1:37" s="10" customFormat="1" ht="25" customHeight="1" x14ac:dyDescent="0.25">
      <c r="A298" s="11">
        <v>295</v>
      </c>
      <c r="B298" s="12" t="str">
        <f t="shared" si="18"/>
        <v>000-000</v>
      </c>
      <c r="C298" s="12"/>
      <c r="D298" s="12"/>
      <c r="E298" s="12"/>
      <c r="F298" s="12"/>
      <c r="G298" s="16"/>
      <c r="H298" s="16"/>
      <c r="I298" s="15"/>
      <c r="J298" s="16"/>
      <c r="K298" s="16"/>
      <c r="L298" s="17"/>
      <c r="M298" s="18"/>
      <c r="N298" s="18"/>
      <c r="O298" s="20"/>
      <c r="P298" s="21"/>
      <c r="Q298" s="21"/>
      <c r="R298" s="22"/>
      <c r="S298" s="21"/>
      <c r="T298" s="21"/>
      <c r="U298" s="22"/>
      <c r="V298" s="23"/>
      <c r="W298" s="23"/>
      <c r="X298" s="24"/>
      <c r="Y298" s="25">
        <f t="shared" si="19"/>
        <v>0</v>
      </c>
      <c r="Z298" s="25">
        <f t="shared" si="20"/>
        <v>0</v>
      </c>
      <c r="AA298" s="26"/>
      <c r="AB298" s="26"/>
      <c r="AC298" s="26"/>
      <c r="AD298" s="26"/>
      <c r="AE298" s="27"/>
      <c r="AF298" s="26"/>
      <c r="AG298" s="26"/>
      <c r="AH298" s="26"/>
      <c r="AI298" s="26"/>
      <c r="AJ298" s="26"/>
      <c r="AK298" s="26"/>
    </row>
    <row r="299" spans="1:37" s="10" customFormat="1" ht="25" customHeight="1" x14ac:dyDescent="0.25">
      <c r="A299" s="11">
        <v>296</v>
      </c>
      <c r="B299" s="12" t="str">
        <f t="shared" si="18"/>
        <v>000-000</v>
      </c>
      <c r="C299" s="12"/>
      <c r="D299" s="12"/>
      <c r="E299" s="12"/>
      <c r="F299" s="12"/>
      <c r="G299" s="16"/>
      <c r="H299" s="16"/>
      <c r="I299" s="15"/>
      <c r="J299" s="16"/>
      <c r="K299" s="16"/>
      <c r="L299" s="17"/>
      <c r="M299" s="18"/>
      <c r="N299" s="18"/>
      <c r="O299" s="20"/>
      <c r="P299" s="21"/>
      <c r="Q299" s="21"/>
      <c r="R299" s="22"/>
      <c r="S299" s="21"/>
      <c r="T299" s="21"/>
      <c r="U299" s="22"/>
      <c r="V299" s="23"/>
      <c r="W299" s="23"/>
      <c r="X299" s="24"/>
      <c r="Y299" s="25">
        <f t="shared" si="19"/>
        <v>0</v>
      </c>
      <c r="Z299" s="25">
        <f t="shared" si="20"/>
        <v>0</v>
      </c>
      <c r="AA299" s="26"/>
      <c r="AB299" s="26"/>
      <c r="AC299" s="26"/>
      <c r="AD299" s="26"/>
      <c r="AE299" s="27"/>
      <c r="AF299" s="26"/>
      <c r="AG299" s="26"/>
      <c r="AH299" s="26"/>
      <c r="AI299" s="26"/>
      <c r="AJ299" s="26"/>
      <c r="AK299" s="26"/>
    </row>
    <row r="300" spans="1:37" s="10" customFormat="1" ht="25" customHeight="1" x14ac:dyDescent="0.25">
      <c r="A300" s="11">
        <v>297</v>
      </c>
      <c r="B300" s="12" t="str">
        <f t="shared" si="18"/>
        <v>000-000</v>
      </c>
      <c r="C300" s="12"/>
      <c r="D300" s="12"/>
      <c r="E300" s="12"/>
      <c r="F300" s="12"/>
      <c r="G300" s="16"/>
      <c r="H300" s="16"/>
      <c r="I300" s="15"/>
      <c r="J300" s="16"/>
      <c r="K300" s="16"/>
      <c r="L300" s="17"/>
      <c r="M300" s="18"/>
      <c r="N300" s="18"/>
      <c r="O300" s="20"/>
      <c r="P300" s="21"/>
      <c r="Q300" s="21"/>
      <c r="R300" s="22"/>
      <c r="S300" s="21"/>
      <c r="T300" s="21"/>
      <c r="U300" s="22"/>
      <c r="V300" s="23"/>
      <c r="W300" s="23"/>
      <c r="X300" s="24"/>
      <c r="Y300" s="25">
        <f t="shared" si="19"/>
        <v>0</v>
      </c>
      <c r="Z300" s="25">
        <f t="shared" si="20"/>
        <v>0</v>
      </c>
      <c r="AA300" s="26"/>
      <c r="AB300" s="26"/>
      <c r="AC300" s="26"/>
      <c r="AD300" s="26"/>
      <c r="AE300" s="27"/>
      <c r="AF300" s="26"/>
      <c r="AG300" s="26"/>
      <c r="AH300" s="26"/>
      <c r="AI300" s="26"/>
      <c r="AJ300" s="26"/>
      <c r="AK300" s="26"/>
    </row>
    <row r="301" spans="1:37" s="10" customFormat="1" ht="25" customHeight="1" x14ac:dyDescent="0.25">
      <c r="A301" s="11">
        <v>298</v>
      </c>
      <c r="B301" s="12" t="str">
        <f t="shared" si="18"/>
        <v>000-000</v>
      </c>
      <c r="C301" s="12"/>
      <c r="D301" s="12"/>
      <c r="E301" s="12"/>
      <c r="F301" s="12"/>
      <c r="G301" s="16"/>
      <c r="H301" s="16"/>
      <c r="I301" s="15"/>
      <c r="J301" s="16"/>
      <c r="K301" s="16"/>
      <c r="L301" s="17"/>
      <c r="M301" s="18"/>
      <c r="N301" s="18"/>
      <c r="O301" s="20"/>
      <c r="P301" s="21"/>
      <c r="Q301" s="21"/>
      <c r="R301" s="22"/>
      <c r="S301" s="21"/>
      <c r="T301" s="21"/>
      <c r="U301" s="22"/>
      <c r="V301" s="23"/>
      <c r="W301" s="23"/>
      <c r="X301" s="24"/>
      <c r="Y301" s="25">
        <f t="shared" si="19"/>
        <v>0</v>
      </c>
      <c r="Z301" s="25">
        <f t="shared" si="20"/>
        <v>0</v>
      </c>
      <c r="AA301" s="26"/>
      <c r="AB301" s="26"/>
      <c r="AC301" s="26"/>
      <c r="AD301" s="26"/>
      <c r="AE301" s="27"/>
      <c r="AF301" s="26"/>
      <c r="AG301" s="26"/>
      <c r="AH301" s="26"/>
      <c r="AI301" s="26"/>
      <c r="AJ301" s="26"/>
      <c r="AK301" s="26"/>
    </row>
    <row r="302" spans="1:37" s="10" customFormat="1" ht="25" customHeight="1" x14ac:dyDescent="0.25">
      <c r="A302" s="11">
        <v>299</v>
      </c>
      <c r="B302" s="12" t="str">
        <f t="shared" ref="B302:B365" si="21">TEXT(C302,"000")&amp;"-"&amp;TEXT(E302,"000")</f>
        <v>000-000</v>
      </c>
      <c r="C302" s="12"/>
      <c r="D302" s="12"/>
      <c r="E302" s="12"/>
      <c r="F302" s="12"/>
      <c r="G302" s="16"/>
      <c r="H302" s="16"/>
      <c r="I302" s="15"/>
      <c r="J302" s="16"/>
      <c r="K302" s="16"/>
      <c r="L302" s="17"/>
      <c r="M302" s="18"/>
      <c r="N302" s="18"/>
      <c r="O302" s="20"/>
      <c r="P302" s="21"/>
      <c r="Q302" s="21"/>
      <c r="R302" s="22"/>
      <c r="S302" s="21"/>
      <c r="T302" s="21"/>
      <c r="U302" s="22"/>
      <c r="V302" s="23"/>
      <c r="W302" s="23"/>
      <c r="X302" s="24"/>
      <c r="Y302" s="25">
        <f t="shared" ref="Y302:Y365" si="22">ROUND(I302-U302-X302,2)</f>
        <v>0</v>
      </c>
      <c r="Z302" s="25">
        <f t="shared" si="20"/>
        <v>0</v>
      </c>
      <c r="AA302" s="26"/>
      <c r="AB302" s="26"/>
      <c r="AC302" s="26"/>
      <c r="AD302" s="26"/>
      <c r="AE302" s="27"/>
      <c r="AF302" s="26"/>
      <c r="AG302" s="26"/>
      <c r="AH302" s="26"/>
      <c r="AI302" s="26"/>
      <c r="AJ302" s="26"/>
      <c r="AK302" s="26"/>
    </row>
    <row r="303" spans="1:37" s="10" customFormat="1" ht="25" customHeight="1" x14ac:dyDescent="0.25">
      <c r="A303" s="11">
        <v>300</v>
      </c>
      <c r="B303" s="12" t="str">
        <f t="shared" si="21"/>
        <v>000-000</v>
      </c>
      <c r="C303" s="12"/>
      <c r="D303" s="12"/>
      <c r="E303" s="12"/>
      <c r="F303" s="12"/>
      <c r="G303" s="16"/>
      <c r="H303" s="16"/>
      <c r="I303" s="15"/>
      <c r="J303" s="16"/>
      <c r="K303" s="16"/>
      <c r="L303" s="17"/>
      <c r="M303" s="18"/>
      <c r="N303" s="18"/>
      <c r="O303" s="20"/>
      <c r="P303" s="21"/>
      <c r="Q303" s="21"/>
      <c r="R303" s="22"/>
      <c r="S303" s="21"/>
      <c r="T303" s="21"/>
      <c r="U303" s="22"/>
      <c r="V303" s="23"/>
      <c r="W303" s="23"/>
      <c r="X303" s="24"/>
      <c r="Y303" s="25">
        <f t="shared" si="22"/>
        <v>0</v>
      </c>
      <c r="Z303" s="25">
        <f t="shared" si="20"/>
        <v>0</v>
      </c>
      <c r="AA303" s="26"/>
      <c r="AB303" s="26"/>
      <c r="AC303" s="26"/>
      <c r="AD303" s="26"/>
      <c r="AE303" s="27"/>
      <c r="AF303" s="26"/>
      <c r="AG303" s="26"/>
      <c r="AH303" s="26"/>
      <c r="AI303" s="26"/>
      <c r="AJ303" s="26"/>
      <c r="AK303" s="26"/>
    </row>
    <row r="304" spans="1:37" s="10" customFormat="1" ht="25" customHeight="1" x14ac:dyDescent="0.25">
      <c r="A304" s="11">
        <v>301</v>
      </c>
      <c r="B304" s="12" t="str">
        <f t="shared" si="21"/>
        <v>000-000</v>
      </c>
      <c r="C304" s="12"/>
      <c r="D304" s="12"/>
      <c r="E304" s="12"/>
      <c r="F304" s="12"/>
      <c r="G304" s="16"/>
      <c r="H304" s="16"/>
      <c r="I304" s="15"/>
      <c r="J304" s="16"/>
      <c r="K304" s="16"/>
      <c r="L304" s="17"/>
      <c r="M304" s="18"/>
      <c r="N304" s="18"/>
      <c r="O304" s="20"/>
      <c r="P304" s="21"/>
      <c r="Q304" s="21"/>
      <c r="R304" s="22"/>
      <c r="S304" s="21"/>
      <c r="T304" s="21"/>
      <c r="U304" s="22"/>
      <c r="V304" s="23"/>
      <c r="W304" s="23"/>
      <c r="X304" s="24"/>
      <c r="Y304" s="25">
        <f t="shared" si="22"/>
        <v>0</v>
      </c>
      <c r="Z304" s="25">
        <f t="shared" si="20"/>
        <v>0</v>
      </c>
      <c r="AA304" s="26"/>
      <c r="AB304" s="26"/>
      <c r="AC304" s="26"/>
      <c r="AD304" s="26"/>
      <c r="AE304" s="27"/>
      <c r="AF304" s="26"/>
      <c r="AG304" s="26"/>
      <c r="AH304" s="26"/>
      <c r="AI304" s="26"/>
      <c r="AJ304" s="26"/>
      <c r="AK304" s="26"/>
    </row>
    <row r="305" spans="1:37" s="10" customFormat="1" ht="25" customHeight="1" x14ac:dyDescent="0.25">
      <c r="A305" s="11">
        <v>302</v>
      </c>
      <c r="B305" s="12" t="str">
        <f t="shared" si="21"/>
        <v>000-000</v>
      </c>
      <c r="C305" s="12"/>
      <c r="D305" s="12"/>
      <c r="E305" s="12"/>
      <c r="F305" s="12"/>
      <c r="G305" s="16"/>
      <c r="H305" s="16"/>
      <c r="I305" s="15"/>
      <c r="J305" s="16"/>
      <c r="K305" s="16"/>
      <c r="L305" s="17"/>
      <c r="M305" s="18"/>
      <c r="N305" s="19"/>
      <c r="O305" s="20"/>
      <c r="P305" s="21"/>
      <c r="Q305" s="21"/>
      <c r="R305" s="22"/>
      <c r="S305" s="21"/>
      <c r="T305" s="21"/>
      <c r="U305" s="22"/>
      <c r="V305" s="23"/>
      <c r="W305" s="23"/>
      <c r="X305" s="24"/>
      <c r="Y305" s="25">
        <f t="shared" si="22"/>
        <v>0</v>
      </c>
      <c r="Z305" s="25">
        <f t="shared" si="20"/>
        <v>0</v>
      </c>
      <c r="AA305" s="26"/>
      <c r="AB305" s="26"/>
      <c r="AC305" s="26"/>
      <c r="AD305" s="26"/>
      <c r="AE305" s="27"/>
      <c r="AF305" s="26"/>
      <c r="AG305" s="26"/>
      <c r="AH305" s="26"/>
      <c r="AI305" s="26"/>
      <c r="AJ305" s="26"/>
      <c r="AK305" s="26"/>
    </row>
    <row r="306" spans="1:37" s="10" customFormat="1" ht="25" customHeight="1" x14ac:dyDescent="0.25">
      <c r="A306" s="11">
        <v>303</v>
      </c>
      <c r="B306" s="12" t="str">
        <f t="shared" si="21"/>
        <v>000-000</v>
      </c>
      <c r="C306" s="12"/>
      <c r="D306" s="12"/>
      <c r="E306" s="12"/>
      <c r="F306" s="12"/>
      <c r="G306" s="16"/>
      <c r="H306" s="16"/>
      <c r="I306" s="15"/>
      <c r="J306" s="16"/>
      <c r="K306" s="16"/>
      <c r="L306" s="17"/>
      <c r="M306" s="18"/>
      <c r="N306" s="19"/>
      <c r="O306" s="20"/>
      <c r="P306" s="21"/>
      <c r="Q306" s="21"/>
      <c r="R306" s="22"/>
      <c r="S306" s="21"/>
      <c r="T306" s="21"/>
      <c r="U306" s="22"/>
      <c r="V306" s="23"/>
      <c r="W306" s="23"/>
      <c r="X306" s="24"/>
      <c r="Y306" s="25">
        <f t="shared" si="22"/>
        <v>0</v>
      </c>
      <c r="Z306" s="25">
        <f t="shared" si="20"/>
        <v>0</v>
      </c>
      <c r="AA306" s="26"/>
      <c r="AB306" s="26"/>
      <c r="AC306" s="26"/>
      <c r="AD306" s="26"/>
      <c r="AE306" s="27"/>
      <c r="AF306" s="26"/>
      <c r="AG306" s="26"/>
      <c r="AH306" s="26"/>
      <c r="AI306" s="26"/>
      <c r="AJ306" s="26"/>
      <c r="AK306" s="26"/>
    </row>
    <row r="307" spans="1:37" s="10" customFormat="1" ht="25" customHeight="1" x14ac:dyDescent="0.25">
      <c r="A307" s="11">
        <v>304</v>
      </c>
      <c r="B307" s="12" t="str">
        <f t="shared" si="21"/>
        <v>000-000</v>
      </c>
      <c r="C307" s="12"/>
      <c r="D307" s="12"/>
      <c r="E307" s="12"/>
      <c r="F307" s="12"/>
      <c r="G307" s="16"/>
      <c r="H307" s="16"/>
      <c r="I307" s="15"/>
      <c r="J307" s="16"/>
      <c r="K307" s="16"/>
      <c r="L307" s="17"/>
      <c r="M307" s="18"/>
      <c r="N307" s="18"/>
      <c r="O307" s="20"/>
      <c r="P307" s="21"/>
      <c r="Q307" s="21"/>
      <c r="R307" s="22"/>
      <c r="S307" s="21"/>
      <c r="T307" s="21"/>
      <c r="U307" s="22"/>
      <c r="V307" s="23"/>
      <c r="W307" s="23"/>
      <c r="X307" s="24"/>
      <c r="Y307" s="25">
        <f t="shared" si="22"/>
        <v>0</v>
      </c>
      <c r="Z307" s="25">
        <f t="shared" si="20"/>
        <v>0</v>
      </c>
      <c r="AA307" s="26"/>
      <c r="AB307" s="26"/>
      <c r="AC307" s="26"/>
      <c r="AD307" s="26"/>
      <c r="AE307" s="27"/>
      <c r="AF307" s="26"/>
      <c r="AG307" s="26"/>
      <c r="AH307" s="26"/>
      <c r="AI307" s="26"/>
      <c r="AJ307" s="26"/>
      <c r="AK307" s="26"/>
    </row>
    <row r="308" spans="1:37" s="10" customFormat="1" ht="25" customHeight="1" x14ac:dyDescent="0.25">
      <c r="A308" s="11">
        <v>305</v>
      </c>
      <c r="B308" s="12" t="str">
        <f t="shared" si="21"/>
        <v>000-000</v>
      </c>
      <c r="C308" s="12"/>
      <c r="D308" s="12"/>
      <c r="E308" s="12"/>
      <c r="F308" s="12"/>
      <c r="G308" s="16"/>
      <c r="H308" s="16"/>
      <c r="I308" s="15"/>
      <c r="J308" s="16"/>
      <c r="K308" s="16"/>
      <c r="L308" s="17"/>
      <c r="M308" s="18"/>
      <c r="N308" s="18"/>
      <c r="O308" s="20"/>
      <c r="P308" s="21"/>
      <c r="Q308" s="21"/>
      <c r="R308" s="22"/>
      <c r="S308" s="21"/>
      <c r="T308" s="21"/>
      <c r="U308" s="22"/>
      <c r="V308" s="23"/>
      <c r="W308" s="23"/>
      <c r="X308" s="24"/>
      <c r="Y308" s="25">
        <f t="shared" si="22"/>
        <v>0</v>
      </c>
      <c r="Z308" s="25">
        <f t="shared" si="20"/>
        <v>0</v>
      </c>
      <c r="AA308" s="26"/>
      <c r="AB308" s="26"/>
      <c r="AC308" s="26"/>
      <c r="AD308" s="26"/>
      <c r="AE308" s="27"/>
      <c r="AF308" s="26"/>
      <c r="AG308" s="26"/>
      <c r="AH308" s="26"/>
      <c r="AI308" s="26"/>
      <c r="AJ308" s="26"/>
      <c r="AK308" s="26"/>
    </row>
    <row r="309" spans="1:37" s="10" customFormat="1" ht="25" customHeight="1" x14ac:dyDescent="0.25">
      <c r="A309" s="11">
        <v>306</v>
      </c>
      <c r="B309" s="12" t="str">
        <f t="shared" si="21"/>
        <v>000-000</v>
      </c>
      <c r="C309" s="12"/>
      <c r="D309" s="12"/>
      <c r="E309" s="12"/>
      <c r="F309" s="12"/>
      <c r="G309" s="16"/>
      <c r="H309" s="16"/>
      <c r="I309" s="15"/>
      <c r="J309" s="16"/>
      <c r="K309" s="16"/>
      <c r="L309" s="17"/>
      <c r="M309" s="18"/>
      <c r="N309" s="18"/>
      <c r="O309" s="20"/>
      <c r="P309" s="21"/>
      <c r="Q309" s="21"/>
      <c r="R309" s="22"/>
      <c r="S309" s="21"/>
      <c r="T309" s="21"/>
      <c r="U309" s="22"/>
      <c r="V309" s="23"/>
      <c r="W309" s="23"/>
      <c r="X309" s="24"/>
      <c r="Y309" s="25">
        <f t="shared" si="22"/>
        <v>0</v>
      </c>
      <c r="Z309" s="25">
        <f t="shared" si="20"/>
        <v>0</v>
      </c>
      <c r="AA309" s="26"/>
      <c r="AB309" s="26"/>
      <c r="AC309" s="26"/>
      <c r="AD309" s="26"/>
      <c r="AE309" s="27"/>
      <c r="AF309" s="26"/>
      <c r="AG309" s="26"/>
      <c r="AH309" s="26"/>
      <c r="AI309" s="26"/>
      <c r="AJ309" s="26"/>
      <c r="AK309" s="26"/>
    </row>
    <row r="310" spans="1:37" s="10" customFormat="1" ht="25" customHeight="1" x14ac:dyDescent="0.25">
      <c r="A310" s="11">
        <v>307</v>
      </c>
      <c r="B310" s="12" t="str">
        <f t="shared" si="21"/>
        <v>000-000</v>
      </c>
      <c r="C310" s="12"/>
      <c r="D310" s="12"/>
      <c r="E310" s="12"/>
      <c r="F310" s="12"/>
      <c r="G310" s="16"/>
      <c r="H310" s="16"/>
      <c r="I310" s="15"/>
      <c r="J310" s="16"/>
      <c r="K310" s="16"/>
      <c r="L310" s="17"/>
      <c r="M310" s="18"/>
      <c r="N310" s="18"/>
      <c r="O310" s="20"/>
      <c r="P310" s="21"/>
      <c r="Q310" s="21"/>
      <c r="R310" s="22"/>
      <c r="S310" s="21"/>
      <c r="T310" s="21"/>
      <c r="U310" s="22"/>
      <c r="V310" s="23"/>
      <c r="W310" s="23"/>
      <c r="X310" s="24"/>
      <c r="Y310" s="25">
        <f t="shared" si="22"/>
        <v>0</v>
      </c>
      <c r="Z310" s="25">
        <f t="shared" si="20"/>
        <v>0</v>
      </c>
      <c r="AA310" s="26"/>
      <c r="AB310" s="26"/>
      <c r="AC310" s="26"/>
      <c r="AD310" s="26"/>
      <c r="AE310" s="27"/>
      <c r="AF310" s="26"/>
      <c r="AG310" s="26"/>
      <c r="AH310" s="26"/>
      <c r="AI310" s="26"/>
      <c r="AJ310" s="26"/>
      <c r="AK310" s="26"/>
    </row>
    <row r="311" spans="1:37" s="10" customFormat="1" ht="25" customHeight="1" x14ac:dyDescent="0.25">
      <c r="A311" s="11">
        <v>308</v>
      </c>
      <c r="B311" s="12" t="str">
        <f t="shared" si="21"/>
        <v>000-000</v>
      </c>
      <c r="C311" s="12"/>
      <c r="D311" s="12"/>
      <c r="E311" s="12"/>
      <c r="F311" s="12"/>
      <c r="G311" s="16"/>
      <c r="H311" s="16"/>
      <c r="I311" s="15"/>
      <c r="J311" s="16"/>
      <c r="K311" s="16"/>
      <c r="L311" s="17"/>
      <c r="M311" s="18"/>
      <c r="N311" s="18"/>
      <c r="O311" s="20"/>
      <c r="P311" s="21"/>
      <c r="Q311" s="21"/>
      <c r="R311" s="22"/>
      <c r="S311" s="21"/>
      <c r="T311" s="21"/>
      <c r="U311" s="22"/>
      <c r="V311" s="23"/>
      <c r="W311" s="23"/>
      <c r="X311" s="24"/>
      <c r="Y311" s="25">
        <f t="shared" si="22"/>
        <v>0</v>
      </c>
      <c r="Z311" s="25">
        <f t="shared" si="20"/>
        <v>0</v>
      </c>
      <c r="AA311" s="26"/>
      <c r="AB311" s="26"/>
      <c r="AC311" s="26"/>
      <c r="AD311" s="26"/>
      <c r="AE311" s="27"/>
      <c r="AF311" s="26"/>
      <c r="AG311" s="26"/>
      <c r="AH311" s="26"/>
      <c r="AI311" s="26"/>
      <c r="AJ311" s="26"/>
      <c r="AK311" s="26"/>
    </row>
    <row r="312" spans="1:37" s="10" customFormat="1" ht="25" customHeight="1" x14ac:dyDescent="0.25">
      <c r="A312" s="11">
        <v>309</v>
      </c>
      <c r="B312" s="12" t="str">
        <f t="shared" si="21"/>
        <v>000-000</v>
      </c>
      <c r="C312" s="12"/>
      <c r="D312" s="12"/>
      <c r="E312" s="12"/>
      <c r="F312" s="12"/>
      <c r="G312" s="16"/>
      <c r="H312" s="16"/>
      <c r="I312" s="15"/>
      <c r="J312" s="16"/>
      <c r="K312" s="16"/>
      <c r="L312" s="17"/>
      <c r="M312" s="18"/>
      <c r="N312" s="18"/>
      <c r="O312" s="20"/>
      <c r="P312" s="21"/>
      <c r="Q312" s="21"/>
      <c r="R312" s="22"/>
      <c r="S312" s="21"/>
      <c r="T312" s="21"/>
      <c r="U312" s="22"/>
      <c r="V312" s="23"/>
      <c r="W312" s="23"/>
      <c r="X312" s="24"/>
      <c r="Y312" s="25">
        <f t="shared" si="22"/>
        <v>0</v>
      </c>
      <c r="Z312" s="25">
        <f t="shared" si="20"/>
        <v>0</v>
      </c>
      <c r="AA312" s="26"/>
      <c r="AB312" s="26"/>
      <c r="AC312" s="26"/>
      <c r="AD312" s="26"/>
      <c r="AE312" s="27"/>
      <c r="AF312" s="26"/>
      <c r="AG312" s="26"/>
      <c r="AH312" s="26"/>
      <c r="AI312" s="26"/>
      <c r="AJ312" s="26"/>
      <c r="AK312" s="26"/>
    </row>
    <row r="313" spans="1:37" s="10" customFormat="1" ht="25" customHeight="1" x14ac:dyDescent="0.25">
      <c r="A313" s="11">
        <v>310</v>
      </c>
      <c r="B313" s="12" t="str">
        <f t="shared" si="21"/>
        <v>000-000</v>
      </c>
      <c r="C313" s="12"/>
      <c r="D313" s="12"/>
      <c r="E313" s="12"/>
      <c r="F313" s="12"/>
      <c r="G313" s="16"/>
      <c r="H313" s="16"/>
      <c r="I313" s="15"/>
      <c r="J313" s="16"/>
      <c r="K313" s="16"/>
      <c r="L313" s="17"/>
      <c r="M313" s="18"/>
      <c r="N313" s="18"/>
      <c r="O313" s="20"/>
      <c r="P313" s="21"/>
      <c r="Q313" s="21"/>
      <c r="R313" s="22"/>
      <c r="S313" s="21"/>
      <c r="T313" s="21"/>
      <c r="U313" s="22"/>
      <c r="V313" s="23"/>
      <c r="W313" s="23"/>
      <c r="X313" s="24"/>
      <c r="Y313" s="25">
        <f t="shared" si="22"/>
        <v>0</v>
      </c>
      <c r="Z313" s="25">
        <f t="shared" si="20"/>
        <v>0</v>
      </c>
      <c r="AA313" s="26"/>
      <c r="AB313" s="26"/>
      <c r="AC313" s="26"/>
      <c r="AD313" s="26"/>
      <c r="AE313" s="27"/>
      <c r="AF313" s="26"/>
      <c r="AG313" s="26"/>
      <c r="AH313" s="26"/>
      <c r="AI313" s="26"/>
      <c r="AJ313" s="26"/>
      <c r="AK313" s="26"/>
    </row>
    <row r="314" spans="1:37" s="10" customFormat="1" ht="25" customHeight="1" x14ac:dyDescent="0.25">
      <c r="A314" s="11">
        <v>311</v>
      </c>
      <c r="B314" s="12" t="str">
        <f t="shared" si="21"/>
        <v>000-000</v>
      </c>
      <c r="C314" s="12"/>
      <c r="D314" s="12"/>
      <c r="E314" s="12"/>
      <c r="F314" s="12"/>
      <c r="G314" s="16"/>
      <c r="H314" s="16"/>
      <c r="I314" s="15"/>
      <c r="J314" s="16"/>
      <c r="K314" s="16"/>
      <c r="L314" s="17"/>
      <c r="M314" s="18"/>
      <c r="N314" s="18"/>
      <c r="O314" s="20"/>
      <c r="P314" s="21"/>
      <c r="Q314" s="21"/>
      <c r="R314" s="22"/>
      <c r="S314" s="21"/>
      <c r="T314" s="21"/>
      <c r="U314" s="22"/>
      <c r="V314" s="23"/>
      <c r="W314" s="23"/>
      <c r="X314" s="24"/>
      <c r="Y314" s="25">
        <f t="shared" si="22"/>
        <v>0</v>
      </c>
      <c r="Z314" s="25">
        <f t="shared" si="20"/>
        <v>0</v>
      </c>
      <c r="AA314" s="26"/>
      <c r="AB314" s="26"/>
      <c r="AC314" s="26"/>
      <c r="AD314" s="26"/>
      <c r="AE314" s="27"/>
      <c r="AF314" s="26"/>
      <c r="AG314" s="26"/>
      <c r="AH314" s="26"/>
      <c r="AI314" s="26"/>
      <c r="AJ314" s="26"/>
      <c r="AK314" s="26"/>
    </row>
    <row r="315" spans="1:37" s="10" customFormat="1" ht="25" customHeight="1" x14ac:dyDescent="0.25">
      <c r="A315" s="11">
        <v>312</v>
      </c>
      <c r="B315" s="12" t="str">
        <f t="shared" si="21"/>
        <v>000-000</v>
      </c>
      <c r="C315" s="12"/>
      <c r="D315" s="12"/>
      <c r="E315" s="12"/>
      <c r="F315" s="12"/>
      <c r="G315" s="16"/>
      <c r="H315" s="16"/>
      <c r="I315" s="15"/>
      <c r="J315" s="16"/>
      <c r="K315" s="16"/>
      <c r="L315" s="17"/>
      <c r="M315" s="18"/>
      <c r="N315" s="18"/>
      <c r="O315" s="20"/>
      <c r="P315" s="21"/>
      <c r="Q315" s="21"/>
      <c r="R315" s="22"/>
      <c r="S315" s="21"/>
      <c r="T315" s="21"/>
      <c r="U315" s="22"/>
      <c r="V315" s="23"/>
      <c r="W315" s="23"/>
      <c r="X315" s="24"/>
      <c r="Y315" s="25">
        <f t="shared" si="22"/>
        <v>0</v>
      </c>
      <c r="Z315" s="25">
        <f t="shared" si="20"/>
        <v>0</v>
      </c>
      <c r="AA315" s="26"/>
      <c r="AB315" s="26"/>
      <c r="AC315" s="26"/>
      <c r="AD315" s="26"/>
      <c r="AE315" s="27"/>
      <c r="AF315" s="26"/>
      <c r="AG315" s="26"/>
      <c r="AH315" s="26"/>
      <c r="AI315" s="26"/>
      <c r="AJ315" s="26"/>
      <c r="AK315" s="26"/>
    </row>
    <row r="316" spans="1:37" s="10" customFormat="1" ht="25" customHeight="1" x14ac:dyDescent="0.25">
      <c r="A316" s="11">
        <v>313</v>
      </c>
      <c r="B316" s="12" t="str">
        <f t="shared" si="21"/>
        <v>000-000</v>
      </c>
      <c r="C316" s="12"/>
      <c r="D316" s="12"/>
      <c r="E316" s="12"/>
      <c r="F316" s="12"/>
      <c r="G316" s="16"/>
      <c r="H316" s="16"/>
      <c r="I316" s="15"/>
      <c r="J316" s="16"/>
      <c r="K316" s="16"/>
      <c r="L316" s="17"/>
      <c r="M316" s="18"/>
      <c r="N316" s="19"/>
      <c r="O316" s="20"/>
      <c r="P316" s="21"/>
      <c r="Q316" s="21"/>
      <c r="R316" s="22"/>
      <c r="S316" s="21"/>
      <c r="T316" s="21"/>
      <c r="U316" s="22"/>
      <c r="V316" s="23"/>
      <c r="W316" s="23"/>
      <c r="X316" s="24"/>
      <c r="Y316" s="25">
        <f t="shared" si="22"/>
        <v>0</v>
      </c>
      <c r="Z316" s="25">
        <f t="shared" si="20"/>
        <v>0</v>
      </c>
      <c r="AA316" s="26"/>
      <c r="AB316" s="26"/>
      <c r="AC316" s="26"/>
      <c r="AD316" s="26"/>
      <c r="AE316" s="27"/>
      <c r="AF316" s="26"/>
      <c r="AG316" s="26"/>
      <c r="AH316" s="26"/>
      <c r="AI316" s="26"/>
      <c r="AJ316" s="26"/>
      <c r="AK316" s="26"/>
    </row>
    <row r="317" spans="1:37" s="10" customFormat="1" ht="25" customHeight="1" x14ac:dyDescent="0.25">
      <c r="A317" s="11">
        <v>314</v>
      </c>
      <c r="B317" s="12" t="str">
        <f t="shared" si="21"/>
        <v>000-000</v>
      </c>
      <c r="C317" s="12"/>
      <c r="D317" s="12"/>
      <c r="E317" s="12"/>
      <c r="F317" s="12"/>
      <c r="G317" s="16"/>
      <c r="H317" s="16"/>
      <c r="I317" s="15"/>
      <c r="J317" s="16"/>
      <c r="K317" s="16"/>
      <c r="L317" s="17"/>
      <c r="M317" s="18"/>
      <c r="N317" s="19"/>
      <c r="O317" s="20"/>
      <c r="P317" s="21"/>
      <c r="Q317" s="21"/>
      <c r="R317" s="22"/>
      <c r="S317" s="21"/>
      <c r="T317" s="21"/>
      <c r="U317" s="22"/>
      <c r="V317" s="23"/>
      <c r="W317" s="23"/>
      <c r="X317" s="24"/>
      <c r="Y317" s="25">
        <f t="shared" si="22"/>
        <v>0</v>
      </c>
      <c r="Z317" s="25">
        <f t="shared" si="20"/>
        <v>0</v>
      </c>
      <c r="AA317" s="26"/>
      <c r="AB317" s="26"/>
      <c r="AC317" s="26"/>
      <c r="AD317" s="26"/>
      <c r="AE317" s="27"/>
      <c r="AF317" s="26"/>
      <c r="AG317" s="26"/>
      <c r="AH317" s="26"/>
      <c r="AI317" s="26"/>
      <c r="AJ317" s="26"/>
      <c r="AK317" s="26"/>
    </row>
    <row r="318" spans="1:37" s="10" customFormat="1" ht="25" customHeight="1" x14ac:dyDescent="0.25">
      <c r="A318" s="11">
        <v>315</v>
      </c>
      <c r="B318" s="12" t="str">
        <f t="shared" si="21"/>
        <v>000-000</v>
      </c>
      <c r="C318" s="12"/>
      <c r="D318" s="12"/>
      <c r="E318" s="12"/>
      <c r="F318" s="12"/>
      <c r="G318" s="16"/>
      <c r="H318" s="16"/>
      <c r="I318" s="15"/>
      <c r="J318" s="16"/>
      <c r="K318" s="16"/>
      <c r="L318" s="17"/>
      <c r="M318" s="18"/>
      <c r="N318" s="18"/>
      <c r="O318" s="20"/>
      <c r="P318" s="21"/>
      <c r="Q318" s="21"/>
      <c r="R318" s="22"/>
      <c r="S318" s="21"/>
      <c r="T318" s="21"/>
      <c r="U318" s="22"/>
      <c r="V318" s="23"/>
      <c r="W318" s="23"/>
      <c r="X318" s="24"/>
      <c r="Y318" s="25">
        <f t="shared" si="22"/>
        <v>0</v>
      </c>
      <c r="Z318" s="25">
        <f t="shared" si="20"/>
        <v>0</v>
      </c>
      <c r="AA318" s="26"/>
      <c r="AB318" s="26"/>
      <c r="AC318" s="26"/>
      <c r="AD318" s="26"/>
      <c r="AE318" s="27"/>
      <c r="AF318" s="26"/>
      <c r="AG318" s="26"/>
      <c r="AH318" s="26"/>
      <c r="AI318" s="26"/>
      <c r="AJ318" s="26"/>
      <c r="AK318" s="26"/>
    </row>
    <row r="319" spans="1:37" s="10" customFormat="1" ht="25" customHeight="1" x14ac:dyDescent="0.25">
      <c r="A319" s="11">
        <v>316</v>
      </c>
      <c r="B319" s="12" t="str">
        <f t="shared" si="21"/>
        <v>000-000</v>
      </c>
      <c r="C319" s="12"/>
      <c r="D319" s="12"/>
      <c r="E319" s="12"/>
      <c r="F319" s="12"/>
      <c r="G319" s="16"/>
      <c r="H319" s="16"/>
      <c r="I319" s="15"/>
      <c r="J319" s="16"/>
      <c r="K319" s="16"/>
      <c r="L319" s="17"/>
      <c r="M319" s="18"/>
      <c r="N319" s="18"/>
      <c r="O319" s="20"/>
      <c r="P319" s="21"/>
      <c r="Q319" s="21"/>
      <c r="R319" s="22"/>
      <c r="S319" s="21"/>
      <c r="T319" s="21"/>
      <c r="U319" s="22"/>
      <c r="V319" s="23"/>
      <c r="W319" s="23"/>
      <c r="X319" s="24"/>
      <c r="Y319" s="25">
        <f t="shared" si="22"/>
        <v>0</v>
      </c>
      <c r="Z319" s="25">
        <f t="shared" si="20"/>
        <v>0</v>
      </c>
      <c r="AA319" s="26"/>
      <c r="AB319" s="26"/>
      <c r="AC319" s="26"/>
      <c r="AD319" s="26"/>
      <c r="AE319" s="27"/>
      <c r="AF319" s="26"/>
      <c r="AG319" s="26"/>
      <c r="AH319" s="26"/>
      <c r="AI319" s="26"/>
      <c r="AJ319" s="26"/>
      <c r="AK319" s="26"/>
    </row>
    <row r="320" spans="1:37" s="10" customFormat="1" ht="25" customHeight="1" x14ac:dyDescent="0.25">
      <c r="A320" s="11">
        <v>317</v>
      </c>
      <c r="B320" s="12" t="str">
        <f t="shared" si="21"/>
        <v>000-000</v>
      </c>
      <c r="C320" s="12"/>
      <c r="D320" s="12"/>
      <c r="E320" s="12"/>
      <c r="F320" s="12"/>
      <c r="G320" s="16"/>
      <c r="H320" s="16"/>
      <c r="I320" s="15"/>
      <c r="J320" s="16"/>
      <c r="K320" s="16"/>
      <c r="L320" s="17"/>
      <c r="M320" s="18"/>
      <c r="N320" s="18"/>
      <c r="O320" s="20"/>
      <c r="P320" s="21"/>
      <c r="Q320" s="21"/>
      <c r="R320" s="22"/>
      <c r="S320" s="21"/>
      <c r="T320" s="21"/>
      <c r="U320" s="22"/>
      <c r="V320" s="23"/>
      <c r="W320" s="23"/>
      <c r="X320" s="24"/>
      <c r="Y320" s="25">
        <f t="shared" si="22"/>
        <v>0</v>
      </c>
      <c r="Z320" s="25">
        <f t="shared" si="20"/>
        <v>0</v>
      </c>
      <c r="AA320" s="26"/>
      <c r="AB320" s="26"/>
      <c r="AC320" s="26"/>
      <c r="AD320" s="26"/>
      <c r="AE320" s="27"/>
      <c r="AF320" s="26"/>
      <c r="AG320" s="26"/>
      <c r="AH320" s="26"/>
      <c r="AI320" s="26"/>
      <c r="AJ320" s="26"/>
      <c r="AK320" s="26"/>
    </row>
    <row r="321" spans="1:37" s="10" customFormat="1" ht="25" customHeight="1" x14ac:dyDescent="0.25">
      <c r="A321" s="11">
        <v>318</v>
      </c>
      <c r="B321" s="12" t="str">
        <f t="shared" si="21"/>
        <v>000-000</v>
      </c>
      <c r="C321" s="12"/>
      <c r="D321" s="12"/>
      <c r="E321" s="12"/>
      <c r="F321" s="12"/>
      <c r="G321" s="16"/>
      <c r="H321" s="16"/>
      <c r="I321" s="15"/>
      <c r="J321" s="16"/>
      <c r="K321" s="16"/>
      <c r="L321" s="17"/>
      <c r="M321" s="18"/>
      <c r="N321" s="18"/>
      <c r="O321" s="20"/>
      <c r="P321" s="21"/>
      <c r="Q321" s="21"/>
      <c r="R321" s="22"/>
      <c r="S321" s="21"/>
      <c r="T321" s="21"/>
      <c r="U321" s="22"/>
      <c r="V321" s="23"/>
      <c r="W321" s="23"/>
      <c r="X321" s="24"/>
      <c r="Y321" s="25">
        <f t="shared" si="22"/>
        <v>0</v>
      </c>
      <c r="Z321" s="25">
        <f t="shared" si="20"/>
        <v>0</v>
      </c>
      <c r="AA321" s="26"/>
      <c r="AB321" s="26"/>
      <c r="AC321" s="26"/>
      <c r="AD321" s="26"/>
      <c r="AE321" s="27"/>
      <c r="AF321" s="26"/>
      <c r="AG321" s="26"/>
      <c r="AH321" s="26"/>
      <c r="AI321" s="26"/>
      <c r="AJ321" s="26"/>
      <c r="AK321" s="26"/>
    </row>
    <row r="322" spans="1:37" s="10" customFormat="1" ht="25" customHeight="1" x14ac:dyDescent="0.25">
      <c r="A322" s="11">
        <v>319</v>
      </c>
      <c r="B322" s="12" t="str">
        <f t="shared" si="21"/>
        <v>000-000</v>
      </c>
      <c r="C322" s="12"/>
      <c r="D322" s="12"/>
      <c r="E322" s="12"/>
      <c r="F322" s="12"/>
      <c r="G322" s="16"/>
      <c r="H322" s="16"/>
      <c r="I322" s="15"/>
      <c r="J322" s="16"/>
      <c r="K322" s="16"/>
      <c r="L322" s="17"/>
      <c r="M322" s="18"/>
      <c r="N322" s="18"/>
      <c r="O322" s="20"/>
      <c r="P322" s="21"/>
      <c r="Q322" s="21"/>
      <c r="R322" s="22"/>
      <c r="S322" s="21"/>
      <c r="T322" s="21"/>
      <c r="U322" s="22"/>
      <c r="V322" s="23"/>
      <c r="W322" s="23"/>
      <c r="X322" s="24"/>
      <c r="Y322" s="25">
        <f t="shared" si="22"/>
        <v>0</v>
      </c>
      <c r="Z322" s="25">
        <f t="shared" si="20"/>
        <v>0</v>
      </c>
      <c r="AA322" s="26"/>
      <c r="AB322" s="26"/>
      <c r="AC322" s="26"/>
      <c r="AD322" s="26"/>
      <c r="AE322" s="27"/>
      <c r="AF322" s="26"/>
      <c r="AG322" s="26"/>
      <c r="AH322" s="26"/>
      <c r="AI322" s="26"/>
      <c r="AJ322" s="26"/>
      <c r="AK322" s="26"/>
    </row>
    <row r="323" spans="1:37" s="10" customFormat="1" ht="25" customHeight="1" x14ac:dyDescent="0.25">
      <c r="A323" s="11">
        <v>320</v>
      </c>
      <c r="B323" s="12" t="str">
        <f t="shared" si="21"/>
        <v>000-000</v>
      </c>
      <c r="C323" s="12"/>
      <c r="D323" s="12"/>
      <c r="E323" s="12"/>
      <c r="F323" s="12"/>
      <c r="G323" s="16"/>
      <c r="H323" s="16"/>
      <c r="I323" s="15"/>
      <c r="J323" s="16"/>
      <c r="K323" s="16"/>
      <c r="L323" s="17"/>
      <c r="M323" s="18"/>
      <c r="N323" s="18"/>
      <c r="O323" s="20"/>
      <c r="P323" s="21"/>
      <c r="Q323" s="21"/>
      <c r="R323" s="22"/>
      <c r="S323" s="21"/>
      <c r="T323" s="21"/>
      <c r="U323" s="22"/>
      <c r="V323" s="23"/>
      <c r="W323" s="23"/>
      <c r="X323" s="24"/>
      <c r="Y323" s="25">
        <f t="shared" si="22"/>
        <v>0</v>
      </c>
      <c r="Z323" s="25">
        <f t="shared" si="20"/>
        <v>0</v>
      </c>
      <c r="AA323" s="26"/>
      <c r="AB323" s="26"/>
      <c r="AC323" s="26"/>
      <c r="AD323" s="26"/>
      <c r="AE323" s="27"/>
      <c r="AF323" s="26"/>
      <c r="AG323" s="26"/>
      <c r="AH323" s="26"/>
      <c r="AI323" s="26"/>
      <c r="AJ323" s="26"/>
      <c r="AK323" s="26"/>
    </row>
    <row r="324" spans="1:37" s="10" customFormat="1" ht="25" customHeight="1" x14ac:dyDescent="0.25">
      <c r="A324" s="11">
        <v>321</v>
      </c>
      <c r="B324" s="12" t="str">
        <f t="shared" si="21"/>
        <v>000-000</v>
      </c>
      <c r="C324" s="12"/>
      <c r="D324" s="12"/>
      <c r="E324" s="12"/>
      <c r="F324" s="12"/>
      <c r="G324" s="16"/>
      <c r="H324" s="16"/>
      <c r="I324" s="15"/>
      <c r="J324" s="16"/>
      <c r="K324" s="16"/>
      <c r="L324" s="17"/>
      <c r="M324" s="18"/>
      <c r="N324" s="18"/>
      <c r="O324" s="20"/>
      <c r="P324" s="21"/>
      <c r="Q324" s="21"/>
      <c r="R324" s="22"/>
      <c r="S324" s="21"/>
      <c r="T324" s="21"/>
      <c r="U324" s="22"/>
      <c r="V324" s="23"/>
      <c r="W324" s="23"/>
      <c r="X324" s="24"/>
      <c r="Y324" s="25">
        <f t="shared" si="22"/>
        <v>0</v>
      </c>
      <c r="Z324" s="25">
        <f t="shared" ref="Z324:Z387" si="23">ROUND(L324+O324-R324,2)</f>
        <v>0</v>
      </c>
      <c r="AA324" s="26"/>
      <c r="AB324" s="26"/>
      <c r="AC324" s="26"/>
      <c r="AD324" s="26"/>
      <c r="AE324" s="27"/>
      <c r="AF324" s="26"/>
      <c r="AG324" s="26"/>
      <c r="AH324" s="26"/>
      <c r="AI324" s="26"/>
      <c r="AJ324" s="26"/>
      <c r="AK324" s="26"/>
    </row>
    <row r="325" spans="1:37" s="10" customFormat="1" ht="25" customHeight="1" x14ac:dyDescent="0.25">
      <c r="A325" s="11">
        <v>322</v>
      </c>
      <c r="B325" s="12" t="str">
        <f t="shared" si="21"/>
        <v>000-000</v>
      </c>
      <c r="C325" s="12"/>
      <c r="D325" s="12"/>
      <c r="E325" s="12"/>
      <c r="F325" s="12"/>
      <c r="G325" s="16"/>
      <c r="H325" s="16"/>
      <c r="I325" s="15"/>
      <c r="J325" s="16"/>
      <c r="K325" s="16"/>
      <c r="L325" s="17"/>
      <c r="M325" s="18"/>
      <c r="N325" s="18"/>
      <c r="O325" s="20"/>
      <c r="P325" s="21"/>
      <c r="Q325" s="21"/>
      <c r="R325" s="22"/>
      <c r="S325" s="21"/>
      <c r="T325" s="21"/>
      <c r="U325" s="22"/>
      <c r="V325" s="23"/>
      <c r="W325" s="23"/>
      <c r="X325" s="24"/>
      <c r="Y325" s="25">
        <f t="shared" si="22"/>
        <v>0</v>
      </c>
      <c r="Z325" s="25">
        <f t="shared" si="23"/>
        <v>0</v>
      </c>
      <c r="AA325" s="26"/>
      <c r="AB325" s="26"/>
      <c r="AC325" s="26"/>
      <c r="AD325" s="26"/>
      <c r="AE325" s="27"/>
      <c r="AF325" s="26"/>
      <c r="AG325" s="26"/>
      <c r="AH325" s="26"/>
      <c r="AI325" s="26"/>
      <c r="AJ325" s="26"/>
      <c r="AK325" s="26"/>
    </row>
    <row r="326" spans="1:37" s="10" customFormat="1" ht="25" customHeight="1" x14ac:dyDescent="0.25">
      <c r="A326" s="11">
        <v>323</v>
      </c>
      <c r="B326" s="12" t="str">
        <f t="shared" si="21"/>
        <v>000-000</v>
      </c>
      <c r="C326" s="12"/>
      <c r="D326" s="12"/>
      <c r="E326" s="12"/>
      <c r="F326" s="12"/>
      <c r="G326" s="16"/>
      <c r="H326" s="16"/>
      <c r="I326" s="15"/>
      <c r="J326" s="16"/>
      <c r="K326" s="16"/>
      <c r="L326" s="17"/>
      <c r="M326" s="18"/>
      <c r="N326" s="18"/>
      <c r="O326" s="20"/>
      <c r="P326" s="21"/>
      <c r="Q326" s="21"/>
      <c r="R326" s="22"/>
      <c r="S326" s="21"/>
      <c r="T326" s="21"/>
      <c r="U326" s="22"/>
      <c r="V326" s="23"/>
      <c r="W326" s="23"/>
      <c r="X326" s="24"/>
      <c r="Y326" s="25">
        <f t="shared" si="22"/>
        <v>0</v>
      </c>
      <c r="Z326" s="25">
        <f t="shared" si="23"/>
        <v>0</v>
      </c>
      <c r="AA326" s="26"/>
      <c r="AB326" s="26"/>
      <c r="AC326" s="26"/>
      <c r="AD326" s="26"/>
      <c r="AE326" s="27"/>
      <c r="AF326" s="26"/>
      <c r="AG326" s="26"/>
      <c r="AH326" s="26"/>
      <c r="AI326" s="26"/>
      <c r="AJ326" s="26"/>
      <c r="AK326" s="26"/>
    </row>
    <row r="327" spans="1:37" s="10" customFormat="1" ht="25" customHeight="1" x14ac:dyDescent="0.25">
      <c r="A327" s="11">
        <v>324</v>
      </c>
      <c r="B327" s="12" t="str">
        <f t="shared" si="21"/>
        <v>000-000</v>
      </c>
      <c r="C327" s="12"/>
      <c r="D327" s="12"/>
      <c r="E327" s="12"/>
      <c r="F327" s="12"/>
      <c r="G327" s="16"/>
      <c r="H327" s="16"/>
      <c r="I327" s="15"/>
      <c r="J327" s="16"/>
      <c r="K327" s="16"/>
      <c r="L327" s="17"/>
      <c r="M327" s="18"/>
      <c r="N327" s="19"/>
      <c r="O327" s="20"/>
      <c r="P327" s="21"/>
      <c r="Q327" s="21"/>
      <c r="R327" s="22"/>
      <c r="S327" s="21"/>
      <c r="T327" s="21"/>
      <c r="U327" s="22"/>
      <c r="V327" s="23"/>
      <c r="W327" s="23"/>
      <c r="X327" s="24"/>
      <c r="Y327" s="25">
        <f t="shared" si="22"/>
        <v>0</v>
      </c>
      <c r="Z327" s="25">
        <f t="shared" si="23"/>
        <v>0</v>
      </c>
      <c r="AA327" s="26"/>
      <c r="AB327" s="26"/>
      <c r="AC327" s="26"/>
      <c r="AD327" s="26"/>
      <c r="AE327" s="27"/>
      <c r="AF327" s="26"/>
      <c r="AG327" s="26"/>
      <c r="AH327" s="26"/>
      <c r="AI327" s="26"/>
      <c r="AJ327" s="26"/>
      <c r="AK327" s="26"/>
    </row>
    <row r="328" spans="1:37" s="10" customFormat="1" ht="25" customHeight="1" x14ac:dyDescent="0.25">
      <c r="A328" s="11">
        <v>325</v>
      </c>
      <c r="B328" s="12" t="str">
        <f t="shared" si="21"/>
        <v>000-000</v>
      </c>
      <c r="C328" s="12"/>
      <c r="D328" s="12"/>
      <c r="E328" s="12"/>
      <c r="F328" s="12"/>
      <c r="G328" s="16"/>
      <c r="H328" s="16"/>
      <c r="I328" s="15"/>
      <c r="J328" s="16"/>
      <c r="K328" s="16"/>
      <c r="L328" s="17"/>
      <c r="M328" s="18"/>
      <c r="N328" s="19"/>
      <c r="O328" s="20"/>
      <c r="P328" s="21"/>
      <c r="Q328" s="21"/>
      <c r="R328" s="22"/>
      <c r="S328" s="21"/>
      <c r="T328" s="21"/>
      <c r="U328" s="22"/>
      <c r="V328" s="23"/>
      <c r="W328" s="23"/>
      <c r="X328" s="24"/>
      <c r="Y328" s="25">
        <f t="shared" si="22"/>
        <v>0</v>
      </c>
      <c r="Z328" s="25">
        <f t="shared" si="23"/>
        <v>0</v>
      </c>
      <c r="AA328" s="26"/>
      <c r="AB328" s="26"/>
      <c r="AC328" s="26"/>
      <c r="AD328" s="26"/>
      <c r="AE328" s="27"/>
      <c r="AF328" s="26"/>
      <c r="AG328" s="26"/>
      <c r="AH328" s="26"/>
      <c r="AI328" s="26"/>
      <c r="AJ328" s="26"/>
      <c r="AK328" s="26"/>
    </row>
    <row r="329" spans="1:37" s="10" customFormat="1" ht="25" customHeight="1" x14ac:dyDescent="0.25">
      <c r="A329" s="11">
        <v>326</v>
      </c>
      <c r="B329" s="12" t="str">
        <f t="shared" si="21"/>
        <v>000-000</v>
      </c>
      <c r="C329" s="12"/>
      <c r="D329" s="12"/>
      <c r="E329" s="12"/>
      <c r="F329" s="12"/>
      <c r="G329" s="16"/>
      <c r="H329" s="16"/>
      <c r="I329" s="15"/>
      <c r="J329" s="16"/>
      <c r="K329" s="16"/>
      <c r="L329" s="17"/>
      <c r="M329" s="18"/>
      <c r="N329" s="18"/>
      <c r="O329" s="20"/>
      <c r="P329" s="21"/>
      <c r="Q329" s="21"/>
      <c r="R329" s="22"/>
      <c r="S329" s="21"/>
      <c r="T329" s="21"/>
      <c r="U329" s="22"/>
      <c r="V329" s="23"/>
      <c r="W329" s="23"/>
      <c r="X329" s="24"/>
      <c r="Y329" s="25">
        <f t="shared" si="22"/>
        <v>0</v>
      </c>
      <c r="Z329" s="25">
        <f t="shared" si="23"/>
        <v>0</v>
      </c>
      <c r="AA329" s="26"/>
      <c r="AB329" s="26"/>
      <c r="AC329" s="26"/>
      <c r="AD329" s="26"/>
      <c r="AE329" s="27"/>
      <c r="AF329" s="26"/>
      <c r="AG329" s="26"/>
      <c r="AH329" s="26"/>
      <c r="AI329" s="26"/>
      <c r="AJ329" s="26"/>
      <c r="AK329" s="26"/>
    </row>
    <row r="330" spans="1:37" s="10" customFormat="1" ht="25" customHeight="1" x14ac:dyDescent="0.25">
      <c r="A330" s="11">
        <v>327</v>
      </c>
      <c r="B330" s="12" t="str">
        <f t="shared" si="21"/>
        <v>000-000</v>
      </c>
      <c r="C330" s="12"/>
      <c r="D330" s="12"/>
      <c r="E330" s="12"/>
      <c r="F330" s="12"/>
      <c r="G330" s="16"/>
      <c r="H330" s="16"/>
      <c r="I330" s="15"/>
      <c r="J330" s="16"/>
      <c r="K330" s="16"/>
      <c r="L330" s="17"/>
      <c r="M330" s="18"/>
      <c r="N330" s="18"/>
      <c r="O330" s="20"/>
      <c r="P330" s="21"/>
      <c r="Q330" s="21"/>
      <c r="R330" s="22"/>
      <c r="S330" s="21"/>
      <c r="T330" s="21"/>
      <c r="U330" s="22"/>
      <c r="V330" s="23"/>
      <c r="W330" s="23"/>
      <c r="X330" s="24"/>
      <c r="Y330" s="25">
        <f t="shared" si="22"/>
        <v>0</v>
      </c>
      <c r="Z330" s="25">
        <f t="shared" si="23"/>
        <v>0</v>
      </c>
      <c r="AA330" s="26"/>
      <c r="AB330" s="26"/>
      <c r="AC330" s="26"/>
      <c r="AD330" s="26"/>
      <c r="AE330" s="27"/>
      <c r="AF330" s="26"/>
      <c r="AG330" s="26"/>
      <c r="AH330" s="26"/>
      <c r="AI330" s="26"/>
      <c r="AJ330" s="26"/>
      <c r="AK330" s="26"/>
    </row>
    <row r="331" spans="1:37" s="10" customFormat="1" ht="25" customHeight="1" x14ac:dyDescent="0.25">
      <c r="A331" s="11">
        <v>328</v>
      </c>
      <c r="B331" s="12" t="str">
        <f t="shared" si="21"/>
        <v>000-000</v>
      </c>
      <c r="C331" s="12"/>
      <c r="D331" s="12"/>
      <c r="E331" s="12"/>
      <c r="F331" s="12"/>
      <c r="G331" s="16"/>
      <c r="H331" s="16"/>
      <c r="I331" s="15"/>
      <c r="J331" s="16"/>
      <c r="K331" s="16"/>
      <c r="L331" s="17"/>
      <c r="M331" s="18"/>
      <c r="N331" s="18"/>
      <c r="O331" s="20"/>
      <c r="P331" s="21"/>
      <c r="Q331" s="21"/>
      <c r="R331" s="22"/>
      <c r="S331" s="21"/>
      <c r="T331" s="21"/>
      <c r="U331" s="22"/>
      <c r="V331" s="23"/>
      <c r="W331" s="23"/>
      <c r="X331" s="24"/>
      <c r="Y331" s="25">
        <f t="shared" si="22"/>
        <v>0</v>
      </c>
      <c r="Z331" s="25">
        <f t="shared" si="23"/>
        <v>0</v>
      </c>
      <c r="AA331" s="26"/>
      <c r="AB331" s="26"/>
      <c r="AC331" s="26"/>
      <c r="AD331" s="26"/>
      <c r="AE331" s="27"/>
      <c r="AF331" s="26"/>
      <c r="AG331" s="26"/>
      <c r="AH331" s="26"/>
      <c r="AI331" s="26"/>
      <c r="AJ331" s="26"/>
      <c r="AK331" s="26"/>
    </row>
    <row r="332" spans="1:37" s="10" customFormat="1" ht="25" customHeight="1" x14ac:dyDescent="0.25">
      <c r="A332" s="11">
        <v>329</v>
      </c>
      <c r="B332" s="12" t="str">
        <f t="shared" si="21"/>
        <v>000-000</v>
      </c>
      <c r="C332" s="12"/>
      <c r="D332" s="12"/>
      <c r="E332" s="12"/>
      <c r="F332" s="12"/>
      <c r="G332" s="16"/>
      <c r="H332" s="16"/>
      <c r="I332" s="15"/>
      <c r="J332" s="16"/>
      <c r="K332" s="16"/>
      <c r="L332" s="17"/>
      <c r="M332" s="18"/>
      <c r="N332" s="18"/>
      <c r="O332" s="20"/>
      <c r="P332" s="21"/>
      <c r="Q332" s="21"/>
      <c r="R332" s="22"/>
      <c r="S332" s="21"/>
      <c r="T332" s="21"/>
      <c r="U332" s="22"/>
      <c r="V332" s="23"/>
      <c r="W332" s="23"/>
      <c r="X332" s="24"/>
      <c r="Y332" s="25">
        <f t="shared" si="22"/>
        <v>0</v>
      </c>
      <c r="Z332" s="25">
        <f t="shared" si="23"/>
        <v>0</v>
      </c>
      <c r="AA332" s="26"/>
      <c r="AB332" s="26"/>
      <c r="AC332" s="26"/>
      <c r="AD332" s="26"/>
      <c r="AE332" s="27"/>
      <c r="AF332" s="26"/>
      <c r="AG332" s="26"/>
      <c r="AH332" s="26"/>
      <c r="AI332" s="26"/>
      <c r="AJ332" s="26"/>
      <c r="AK332" s="26"/>
    </row>
    <row r="333" spans="1:37" s="10" customFormat="1" ht="25" customHeight="1" x14ac:dyDescent="0.25">
      <c r="A333" s="11">
        <v>330</v>
      </c>
      <c r="B333" s="12" t="str">
        <f t="shared" si="21"/>
        <v>000-000</v>
      </c>
      <c r="C333" s="12"/>
      <c r="D333" s="12"/>
      <c r="E333" s="12"/>
      <c r="F333" s="12"/>
      <c r="G333" s="16"/>
      <c r="H333" s="16"/>
      <c r="I333" s="15"/>
      <c r="J333" s="16"/>
      <c r="K333" s="16"/>
      <c r="L333" s="17"/>
      <c r="M333" s="18"/>
      <c r="N333" s="18"/>
      <c r="O333" s="20"/>
      <c r="P333" s="21"/>
      <c r="Q333" s="21"/>
      <c r="R333" s="22"/>
      <c r="S333" s="21"/>
      <c r="T333" s="21"/>
      <c r="U333" s="22"/>
      <c r="V333" s="23"/>
      <c r="W333" s="23"/>
      <c r="X333" s="24"/>
      <c r="Y333" s="25">
        <f t="shared" si="22"/>
        <v>0</v>
      </c>
      <c r="Z333" s="25">
        <f t="shared" si="23"/>
        <v>0</v>
      </c>
      <c r="AA333" s="26"/>
      <c r="AB333" s="26"/>
      <c r="AC333" s="26"/>
      <c r="AD333" s="26"/>
      <c r="AE333" s="27"/>
      <c r="AF333" s="26"/>
      <c r="AG333" s="26"/>
      <c r="AH333" s="26"/>
      <c r="AI333" s="26"/>
      <c r="AJ333" s="26"/>
      <c r="AK333" s="26"/>
    </row>
    <row r="334" spans="1:37" s="10" customFormat="1" ht="25" customHeight="1" x14ac:dyDescent="0.25">
      <c r="A334" s="11">
        <v>331</v>
      </c>
      <c r="B334" s="12" t="str">
        <f t="shared" si="21"/>
        <v>000-000</v>
      </c>
      <c r="C334" s="12"/>
      <c r="D334" s="12"/>
      <c r="E334" s="12"/>
      <c r="F334" s="12"/>
      <c r="G334" s="16"/>
      <c r="H334" s="16"/>
      <c r="I334" s="15"/>
      <c r="J334" s="16"/>
      <c r="K334" s="16"/>
      <c r="L334" s="17"/>
      <c r="M334" s="18"/>
      <c r="N334" s="18"/>
      <c r="O334" s="20"/>
      <c r="P334" s="21"/>
      <c r="Q334" s="21"/>
      <c r="R334" s="22"/>
      <c r="S334" s="21"/>
      <c r="T334" s="21"/>
      <c r="U334" s="22"/>
      <c r="V334" s="23"/>
      <c r="W334" s="23"/>
      <c r="X334" s="24"/>
      <c r="Y334" s="25">
        <f t="shared" si="22"/>
        <v>0</v>
      </c>
      <c r="Z334" s="25">
        <f t="shared" si="23"/>
        <v>0</v>
      </c>
      <c r="AA334" s="26"/>
      <c r="AB334" s="26"/>
      <c r="AC334" s="26"/>
      <c r="AD334" s="26"/>
      <c r="AE334" s="27"/>
      <c r="AF334" s="26"/>
      <c r="AG334" s="26"/>
      <c r="AH334" s="26"/>
      <c r="AI334" s="26"/>
      <c r="AJ334" s="26"/>
      <c r="AK334" s="26"/>
    </row>
    <row r="335" spans="1:37" s="10" customFormat="1" ht="25" customHeight="1" x14ac:dyDescent="0.25">
      <c r="A335" s="11">
        <v>332</v>
      </c>
      <c r="B335" s="12" t="str">
        <f t="shared" si="21"/>
        <v>000-000</v>
      </c>
      <c r="C335" s="12"/>
      <c r="D335" s="12"/>
      <c r="E335" s="12"/>
      <c r="F335" s="12"/>
      <c r="G335" s="16"/>
      <c r="H335" s="16"/>
      <c r="I335" s="15"/>
      <c r="J335" s="16"/>
      <c r="K335" s="16"/>
      <c r="L335" s="17"/>
      <c r="M335" s="18"/>
      <c r="N335" s="18"/>
      <c r="O335" s="20"/>
      <c r="P335" s="21"/>
      <c r="Q335" s="21"/>
      <c r="R335" s="22"/>
      <c r="S335" s="21"/>
      <c r="T335" s="21"/>
      <c r="U335" s="22"/>
      <c r="V335" s="23"/>
      <c r="W335" s="23"/>
      <c r="X335" s="24"/>
      <c r="Y335" s="25">
        <f t="shared" si="22"/>
        <v>0</v>
      </c>
      <c r="Z335" s="25">
        <f t="shared" si="23"/>
        <v>0</v>
      </c>
      <c r="AA335" s="26"/>
      <c r="AB335" s="26"/>
      <c r="AC335" s="26"/>
      <c r="AD335" s="26"/>
      <c r="AE335" s="27"/>
      <c r="AF335" s="26"/>
      <c r="AG335" s="26"/>
      <c r="AH335" s="26"/>
      <c r="AI335" s="26"/>
      <c r="AJ335" s="26"/>
      <c r="AK335" s="26"/>
    </row>
    <row r="336" spans="1:37" s="10" customFormat="1" ht="25" customHeight="1" x14ac:dyDescent="0.25">
      <c r="A336" s="11">
        <v>333</v>
      </c>
      <c r="B336" s="12" t="str">
        <f t="shared" si="21"/>
        <v>000-000</v>
      </c>
      <c r="C336" s="12"/>
      <c r="D336" s="12"/>
      <c r="E336" s="12"/>
      <c r="F336" s="12"/>
      <c r="G336" s="16"/>
      <c r="H336" s="16"/>
      <c r="I336" s="15"/>
      <c r="J336" s="16"/>
      <c r="K336" s="16"/>
      <c r="L336" s="17"/>
      <c r="M336" s="18"/>
      <c r="N336" s="18"/>
      <c r="O336" s="20"/>
      <c r="P336" s="21"/>
      <c r="Q336" s="21"/>
      <c r="R336" s="22"/>
      <c r="S336" s="21"/>
      <c r="T336" s="21"/>
      <c r="U336" s="22"/>
      <c r="V336" s="23"/>
      <c r="W336" s="23"/>
      <c r="X336" s="24"/>
      <c r="Y336" s="25">
        <f t="shared" si="22"/>
        <v>0</v>
      </c>
      <c r="Z336" s="25">
        <f t="shared" si="23"/>
        <v>0</v>
      </c>
      <c r="AA336" s="26"/>
      <c r="AB336" s="26"/>
      <c r="AC336" s="26"/>
      <c r="AD336" s="26"/>
      <c r="AE336" s="27"/>
      <c r="AF336" s="26"/>
      <c r="AG336" s="26"/>
      <c r="AH336" s="26"/>
      <c r="AI336" s="26"/>
      <c r="AJ336" s="26"/>
      <c r="AK336" s="26"/>
    </row>
    <row r="337" spans="1:37" s="10" customFormat="1" ht="25" customHeight="1" x14ac:dyDescent="0.25">
      <c r="A337" s="11">
        <v>334</v>
      </c>
      <c r="B337" s="12" t="str">
        <f t="shared" si="21"/>
        <v>000-000</v>
      </c>
      <c r="C337" s="12"/>
      <c r="D337" s="12"/>
      <c r="E337" s="12"/>
      <c r="F337" s="12"/>
      <c r="G337" s="16"/>
      <c r="H337" s="16"/>
      <c r="I337" s="15"/>
      <c r="J337" s="16"/>
      <c r="K337" s="16"/>
      <c r="L337" s="17"/>
      <c r="M337" s="18"/>
      <c r="N337" s="18"/>
      <c r="O337" s="20"/>
      <c r="P337" s="21"/>
      <c r="Q337" s="21"/>
      <c r="R337" s="22"/>
      <c r="S337" s="21"/>
      <c r="T337" s="21"/>
      <c r="U337" s="22"/>
      <c r="V337" s="23"/>
      <c r="W337" s="23"/>
      <c r="X337" s="24"/>
      <c r="Y337" s="25">
        <f t="shared" si="22"/>
        <v>0</v>
      </c>
      <c r="Z337" s="25">
        <f t="shared" si="23"/>
        <v>0</v>
      </c>
      <c r="AA337" s="26"/>
      <c r="AB337" s="26"/>
      <c r="AC337" s="26"/>
      <c r="AD337" s="26"/>
      <c r="AE337" s="27"/>
      <c r="AF337" s="26"/>
      <c r="AG337" s="26"/>
      <c r="AH337" s="26"/>
      <c r="AI337" s="26"/>
      <c r="AJ337" s="26"/>
      <c r="AK337" s="26"/>
    </row>
    <row r="338" spans="1:37" s="10" customFormat="1" ht="25" customHeight="1" x14ac:dyDescent="0.25">
      <c r="A338" s="11">
        <v>335</v>
      </c>
      <c r="B338" s="12" t="str">
        <f t="shared" si="21"/>
        <v>000-000</v>
      </c>
      <c r="C338" s="12"/>
      <c r="D338" s="12"/>
      <c r="E338" s="12"/>
      <c r="F338" s="12"/>
      <c r="G338" s="16"/>
      <c r="H338" s="16"/>
      <c r="I338" s="15"/>
      <c r="J338" s="16"/>
      <c r="K338" s="16"/>
      <c r="L338" s="17"/>
      <c r="M338" s="18"/>
      <c r="N338" s="19"/>
      <c r="O338" s="20"/>
      <c r="P338" s="21"/>
      <c r="Q338" s="21"/>
      <c r="R338" s="22"/>
      <c r="S338" s="21"/>
      <c r="T338" s="21"/>
      <c r="U338" s="22"/>
      <c r="V338" s="23"/>
      <c r="W338" s="23"/>
      <c r="X338" s="24"/>
      <c r="Y338" s="25">
        <f t="shared" si="22"/>
        <v>0</v>
      </c>
      <c r="Z338" s="25">
        <f t="shared" si="23"/>
        <v>0</v>
      </c>
      <c r="AA338" s="26"/>
      <c r="AB338" s="26"/>
      <c r="AC338" s="26"/>
      <c r="AD338" s="26"/>
      <c r="AE338" s="27"/>
      <c r="AF338" s="26"/>
      <c r="AG338" s="26"/>
      <c r="AH338" s="26"/>
      <c r="AI338" s="26"/>
      <c r="AJ338" s="26"/>
      <c r="AK338" s="26"/>
    </row>
    <row r="339" spans="1:37" s="10" customFormat="1" ht="25" customHeight="1" x14ac:dyDescent="0.25">
      <c r="A339" s="11">
        <v>336</v>
      </c>
      <c r="B339" s="12" t="str">
        <f t="shared" si="21"/>
        <v>000-000</v>
      </c>
      <c r="C339" s="12"/>
      <c r="D339" s="12"/>
      <c r="E339" s="12"/>
      <c r="F339" s="12"/>
      <c r="G339" s="16"/>
      <c r="H339" s="16"/>
      <c r="I339" s="15"/>
      <c r="J339" s="16"/>
      <c r="K339" s="16"/>
      <c r="L339" s="17"/>
      <c r="M339" s="18"/>
      <c r="N339" s="19"/>
      <c r="O339" s="20"/>
      <c r="P339" s="21"/>
      <c r="Q339" s="21"/>
      <c r="R339" s="22"/>
      <c r="S339" s="21"/>
      <c r="T339" s="21"/>
      <c r="U339" s="22"/>
      <c r="V339" s="23"/>
      <c r="W339" s="23"/>
      <c r="X339" s="24"/>
      <c r="Y339" s="25">
        <f t="shared" si="22"/>
        <v>0</v>
      </c>
      <c r="Z339" s="25">
        <f t="shared" si="23"/>
        <v>0</v>
      </c>
      <c r="AA339" s="26"/>
      <c r="AB339" s="26"/>
      <c r="AC339" s="26"/>
      <c r="AD339" s="26"/>
      <c r="AE339" s="27"/>
      <c r="AF339" s="26"/>
      <c r="AG339" s="26"/>
      <c r="AH339" s="26"/>
      <c r="AI339" s="26"/>
      <c r="AJ339" s="26"/>
      <c r="AK339" s="26"/>
    </row>
    <row r="340" spans="1:37" s="10" customFormat="1" ht="25" customHeight="1" x14ac:dyDescent="0.25">
      <c r="A340" s="11">
        <v>337</v>
      </c>
      <c r="B340" s="12" t="str">
        <f t="shared" si="21"/>
        <v>000-000</v>
      </c>
      <c r="C340" s="12"/>
      <c r="D340" s="12"/>
      <c r="E340" s="12"/>
      <c r="F340" s="12"/>
      <c r="G340" s="16"/>
      <c r="H340" s="16"/>
      <c r="I340" s="15"/>
      <c r="J340" s="16"/>
      <c r="K340" s="16"/>
      <c r="L340" s="17"/>
      <c r="M340" s="18"/>
      <c r="N340" s="18"/>
      <c r="O340" s="20"/>
      <c r="P340" s="21"/>
      <c r="Q340" s="21"/>
      <c r="R340" s="22"/>
      <c r="S340" s="21"/>
      <c r="T340" s="21"/>
      <c r="U340" s="22"/>
      <c r="V340" s="23"/>
      <c r="W340" s="23"/>
      <c r="X340" s="24"/>
      <c r="Y340" s="25">
        <f t="shared" si="22"/>
        <v>0</v>
      </c>
      <c r="Z340" s="25">
        <f t="shared" si="23"/>
        <v>0</v>
      </c>
      <c r="AA340" s="26"/>
      <c r="AB340" s="26"/>
      <c r="AC340" s="26"/>
      <c r="AD340" s="26"/>
      <c r="AE340" s="27"/>
      <c r="AF340" s="26"/>
      <c r="AG340" s="26"/>
      <c r="AH340" s="26"/>
      <c r="AI340" s="26"/>
      <c r="AJ340" s="26"/>
      <c r="AK340" s="26"/>
    </row>
    <row r="341" spans="1:37" s="10" customFormat="1" ht="25" customHeight="1" x14ac:dyDescent="0.25">
      <c r="A341" s="11">
        <v>338</v>
      </c>
      <c r="B341" s="12" t="str">
        <f t="shared" si="21"/>
        <v>000-000</v>
      </c>
      <c r="C341" s="12"/>
      <c r="D341" s="12"/>
      <c r="E341" s="12"/>
      <c r="F341" s="12"/>
      <c r="G341" s="16"/>
      <c r="H341" s="16"/>
      <c r="I341" s="15"/>
      <c r="J341" s="16"/>
      <c r="K341" s="16"/>
      <c r="L341" s="17"/>
      <c r="M341" s="18"/>
      <c r="N341" s="18"/>
      <c r="O341" s="20"/>
      <c r="P341" s="21"/>
      <c r="Q341" s="21"/>
      <c r="R341" s="22"/>
      <c r="S341" s="21"/>
      <c r="T341" s="21"/>
      <c r="U341" s="22"/>
      <c r="V341" s="23"/>
      <c r="W341" s="23"/>
      <c r="X341" s="24"/>
      <c r="Y341" s="25">
        <f t="shared" si="22"/>
        <v>0</v>
      </c>
      <c r="Z341" s="25">
        <f t="shared" si="23"/>
        <v>0</v>
      </c>
      <c r="AA341" s="26"/>
      <c r="AB341" s="26"/>
      <c r="AC341" s="26"/>
      <c r="AD341" s="26"/>
      <c r="AE341" s="27"/>
      <c r="AF341" s="26"/>
      <c r="AG341" s="26"/>
      <c r="AH341" s="26"/>
      <c r="AI341" s="26"/>
      <c r="AJ341" s="26"/>
      <c r="AK341" s="26"/>
    </row>
    <row r="342" spans="1:37" s="10" customFormat="1" ht="25" customHeight="1" x14ac:dyDescent="0.25">
      <c r="A342" s="11">
        <v>339</v>
      </c>
      <c r="B342" s="12" t="str">
        <f t="shared" si="21"/>
        <v>000-000</v>
      </c>
      <c r="C342" s="12"/>
      <c r="D342" s="12"/>
      <c r="E342" s="12"/>
      <c r="F342" s="12"/>
      <c r="G342" s="16"/>
      <c r="H342" s="16"/>
      <c r="I342" s="15"/>
      <c r="J342" s="16"/>
      <c r="K342" s="16"/>
      <c r="L342" s="17"/>
      <c r="M342" s="18"/>
      <c r="N342" s="18"/>
      <c r="O342" s="20"/>
      <c r="P342" s="21"/>
      <c r="Q342" s="21"/>
      <c r="R342" s="22"/>
      <c r="S342" s="21"/>
      <c r="T342" s="21"/>
      <c r="U342" s="22"/>
      <c r="V342" s="23"/>
      <c r="W342" s="23"/>
      <c r="X342" s="24"/>
      <c r="Y342" s="25">
        <f t="shared" si="22"/>
        <v>0</v>
      </c>
      <c r="Z342" s="25">
        <f t="shared" si="23"/>
        <v>0</v>
      </c>
      <c r="AA342" s="26"/>
      <c r="AB342" s="26"/>
      <c r="AC342" s="26"/>
      <c r="AD342" s="26"/>
      <c r="AE342" s="27"/>
      <c r="AF342" s="26"/>
      <c r="AG342" s="26"/>
      <c r="AH342" s="26"/>
      <c r="AI342" s="26"/>
      <c r="AJ342" s="26"/>
      <c r="AK342" s="26"/>
    </row>
    <row r="343" spans="1:37" s="10" customFormat="1" ht="25" customHeight="1" x14ac:dyDescent="0.25">
      <c r="A343" s="11">
        <v>340</v>
      </c>
      <c r="B343" s="12" t="str">
        <f t="shared" si="21"/>
        <v>000-000</v>
      </c>
      <c r="C343" s="12"/>
      <c r="D343" s="12"/>
      <c r="E343" s="12"/>
      <c r="F343" s="12"/>
      <c r="G343" s="16"/>
      <c r="H343" s="16"/>
      <c r="I343" s="15"/>
      <c r="J343" s="16"/>
      <c r="K343" s="16"/>
      <c r="L343" s="17"/>
      <c r="M343" s="18"/>
      <c r="N343" s="18"/>
      <c r="O343" s="20"/>
      <c r="P343" s="21"/>
      <c r="Q343" s="21"/>
      <c r="R343" s="22"/>
      <c r="S343" s="21"/>
      <c r="T343" s="21"/>
      <c r="U343" s="22"/>
      <c r="V343" s="23"/>
      <c r="W343" s="23"/>
      <c r="X343" s="24"/>
      <c r="Y343" s="25">
        <f t="shared" si="22"/>
        <v>0</v>
      </c>
      <c r="Z343" s="25">
        <f t="shared" si="23"/>
        <v>0</v>
      </c>
      <c r="AA343" s="26"/>
      <c r="AB343" s="26"/>
      <c r="AC343" s="26"/>
      <c r="AD343" s="26"/>
      <c r="AE343" s="27"/>
      <c r="AF343" s="26"/>
      <c r="AG343" s="26"/>
      <c r="AH343" s="26"/>
      <c r="AI343" s="26"/>
      <c r="AJ343" s="26"/>
      <c r="AK343" s="26"/>
    </row>
    <row r="344" spans="1:37" s="10" customFormat="1" ht="25" customHeight="1" x14ac:dyDescent="0.25">
      <c r="A344" s="11">
        <v>341</v>
      </c>
      <c r="B344" s="12" t="str">
        <f t="shared" si="21"/>
        <v>000-000</v>
      </c>
      <c r="C344" s="12"/>
      <c r="D344" s="12"/>
      <c r="E344" s="12"/>
      <c r="F344" s="12"/>
      <c r="G344" s="16"/>
      <c r="H344" s="16"/>
      <c r="I344" s="15"/>
      <c r="J344" s="16"/>
      <c r="K344" s="16"/>
      <c r="L344" s="17"/>
      <c r="M344" s="18"/>
      <c r="N344" s="18"/>
      <c r="O344" s="20"/>
      <c r="P344" s="21"/>
      <c r="Q344" s="21"/>
      <c r="R344" s="22"/>
      <c r="S344" s="21"/>
      <c r="T344" s="21"/>
      <c r="U344" s="22"/>
      <c r="V344" s="23"/>
      <c r="W344" s="23"/>
      <c r="X344" s="24"/>
      <c r="Y344" s="25">
        <f t="shared" si="22"/>
        <v>0</v>
      </c>
      <c r="Z344" s="25">
        <f t="shared" si="23"/>
        <v>0</v>
      </c>
      <c r="AA344" s="26"/>
      <c r="AB344" s="26"/>
      <c r="AC344" s="26"/>
      <c r="AD344" s="26"/>
      <c r="AE344" s="27"/>
      <c r="AF344" s="26"/>
      <c r="AG344" s="26"/>
      <c r="AH344" s="26"/>
      <c r="AI344" s="26"/>
      <c r="AJ344" s="26"/>
      <c r="AK344" s="26"/>
    </row>
    <row r="345" spans="1:37" s="10" customFormat="1" ht="25" customHeight="1" x14ac:dyDescent="0.25">
      <c r="A345" s="11">
        <v>342</v>
      </c>
      <c r="B345" s="12" t="str">
        <f t="shared" si="21"/>
        <v>000-000</v>
      </c>
      <c r="C345" s="12"/>
      <c r="D345" s="12"/>
      <c r="E345" s="12"/>
      <c r="F345" s="12"/>
      <c r="G345" s="16"/>
      <c r="H345" s="16"/>
      <c r="I345" s="15"/>
      <c r="J345" s="16"/>
      <c r="K345" s="16"/>
      <c r="L345" s="17"/>
      <c r="M345" s="18"/>
      <c r="N345" s="18"/>
      <c r="O345" s="20"/>
      <c r="P345" s="21"/>
      <c r="Q345" s="21"/>
      <c r="R345" s="22"/>
      <c r="S345" s="21"/>
      <c r="T345" s="21"/>
      <c r="U345" s="22"/>
      <c r="V345" s="23"/>
      <c r="W345" s="23"/>
      <c r="X345" s="24"/>
      <c r="Y345" s="25">
        <f t="shared" si="22"/>
        <v>0</v>
      </c>
      <c r="Z345" s="25">
        <f t="shared" si="23"/>
        <v>0</v>
      </c>
      <c r="AA345" s="26"/>
      <c r="AB345" s="26"/>
      <c r="AC345" s="26"/>
      <c r="AD345" s="26"/>
      <c r="AE345" s="27"/>
      <c r="AF345" s="26"/>
      <c r="AG345" s="26"/>
      <c r="AH345" s="26"/>
      <c r="AI345" s="26"/>
      <c r="AJ345" s="26"/>
      <c r="AK345" s="26"/>
    </row>
    <row r="346" spans="1:37" s="10" customFormat="1" ht="25" customHeight="1" x14ac:dyDescent="0.25">
      <c r="A346" s="11">
        <v>343</v>
      </c>
      <c r="B346" s="12" t="str">
        <f t="shared" si="21"/>
        <v>000-000</v>
      </c>
      <c r="C346" s="12"/>
      <c r="D346" s="12"/>
      <c r="E346" s="12"/>
      <c r="F346" s="12"/>
      <c r="G346" s="16"/>
      <c r="H346" s="16"/>
      <c r="I346" s="15"/>
      <c r="J346" s="16"/>
      <c r="K346" s="16"/>
      <c r="L346" s="17"/>
      <c r="M346" s="18"/>
      <c r="N346" s="18"/>
      <c r="O346" s="20"/>
      <c r="P346" s="21"/>
      <c r="Q346" s="21"/>
      <c r="R346" s="22"/>
      <c r="S346" s="21"/>
      <c r="T346" s="21"/>
      <c r="U346" s="22"/>
      <c r="V346" s="23"/>
      <c r="W346" s="23"/>
      <c r="X346" s="24"/>
      <c r="Y346" s="25">
        <f t="shared" si="22"/>
        <v>0</v>
      </c>
      <c r="Z346" s="25">
        <f t="shared" si="23"/>
        <v>0</v>
      </c>
      <c r="AA346" s="26"/>
      <c r="AB346" s="26"/>
      <c r="AC346" s="26"/>
      <c r="AD346" s="26"/>
      <c r="AE346" s="27"/>
      <c r="AF346" s="26"/>
      <c r="AG346" s="26"/>
      <c r="AH346" s="26"/>
      <c r="AI346" s="26"/>
      <c r="AJ346" s="26"/>
      <c r="AK346" s="26"/>
    </row>
    <row r="347" spans="1:37" s="10" customFormat="1" ht="25" customHeight="1" x14ac:dyDescent="0.25">
      <c r="A347" s="11">
        <v>344</v>
      </c>
      <c r="B347" s="12" t="str">
        <f t="shared" si="21"/>
        <v>000-000</v>
      </c>
      <c r="C347" s="12"/>
      <c r="D347" s="12"/>
      <c r="E347" s="12"/>
      <c r="F347" s="12"/>
      <c r="G347" s="16"/>
      <c r="H347" s="16"/>
      <c r="I347" s="15"/>
      <c r="J347" s="16"/>
      <c r="K347" s="16"/>
      <c r="L347" s="17"/>
      <c r="M347" s="18"/>
      <c r="N347" s="18"/>
      <c r="O347" s="20"/>
      <c r="P347" s="21"/>
      <c r="Q347" s="21"/>
      <c r="R347" s="22"/>
      <c r="S347" s="21"/>
      <c r="T347" s="21"/>
      <c r="U347" s="22"/>
      <c r="V347" s="23"/>
      <c r="W347" s="23"/>
      <c r="X347" s="24"/>
      <c r="Y347" s="25">
        <f t="shared" si="22"/>
        <v>0</v>
      </c>
      <c r="Z347" s="25">
        <f t="shared" si="23"/>
        <v>0</v>
      </c>
      <c r="AA347" s="26"/>
      <c r="AB347" s="26"/>
      <c r="AC347" s="26"/>
      <c r="AD347" s="26"/>
      <c r="AE347" s="27"/>
      <c r="AF347" s="26"/>
      <c r="AG347" s="26"/>
      <c r="AH347" s="26"/>
      <c r="AI347" s="26"/>
      <c r="AJ347" s="26"/>
      <c r="AK347" s="26"/>
    </row>
    <row r="348" spans="1:37" s="10" customFormat="1" ht="25" customHeight="1" x14ac:dyDescent="0.25">
      <c r="A348" s="11">
        <v>345</v>
      </c>
      <c r="B348" s="12" t="str">
        <f t="shared" si="21"/>
        <v>000-000</v>
      </c>
      <c r="C348" s="12"/>
      <c r="D348" s="12"/>
      <c r="E348" s="12"/>
      <c r="F348" s="12"/>
      <c r="G348" s="16"/>
      <c r="H348" s="16"/>
      <c r="I348" s="15"/>
      <c r="J348" s="16"/>
      <c r="K348" s="16"/>
      <c r="L348" s="17"/>
      <c r="M348" s="18"/>
      <c r="N348" s="18"/>
      <c r="O348" s="20"/>
      <c r="P348" s="21"/>
      <c r="Q348" s="21"/>
      <c r="R348" s="22"/>
      <c r="S348" s="21"/>
      <c r="T348" s="21"/>
      <c r="U348" s="22"/>
      <c r="V348" s="23"/>
      <c r="W348" s="23"/>
      <c r="X348" s="24"/>
      <c r="Y348" s="25">
        <f t="shared" si="22"/>
        <v>0</v>
      </c>
      <c r="Z348" s="25">
        <f t="shared" si="23"/>
        <v>0</v>
      </c>
      <c r="AA348" s="26"/>
      <c r="AB348" s="26"/>
      <c r="AC348" s="26"/>
      <c r="AD348" s="26"/>
      <c r="AE348" s="27"/>
      <c r="AF348" s="26"/>
      <c r="AG348" s="26"/>
      <c r="AH348" s="26"/>
      <c r="AI348" s="26"/>
      <c r="AJ348" s="26"/>
      <c r="AK348" s="26"/>
    </row>
    <row r="349" spans="1:37" s="10" customFormat="1" ht="25" customHeight="1" x14ac:dyDescent="0.25">
      <c r="A349" s="11">
        <v>346</v>
      </c>
      <c r="B349" s="12" t="str">
        <f t="shared" si="21"/>
        <v>000-000</v>
      </c>
      <c r="C349" s="12"/>
      <c r="D349" s="12"/>
      <c r="E349" s="12"/>
      <c r="F349" s="12"/>
      <c r="G349" s="16"/>
      <c r="H349" s="16"/>
      <c r="I349" s="15"/>
      <c r="J349" s="16"/>
      <c r="K349" s="16"/>
      <c r="L349" s="17"/>
      <c r="M349" s="18"/>
      <c r="N349" s="19"/>
      <c r="O349" s="20"/>
      <c r="P349" s="21"/>
      <c r="Q349" s="21"/>
      <c r="R349" s="22"/>
      <c r="S349" s="21"/>
      <c r="T349" s="21"/>
      <c r="U349" s="22"/>
      <c r="V349" s="23"/>
      <c r="W349" s="23"/>
      <c r="X349" s="24"/>
      <c r="Y349" s="25">
        <f t="shared" si="22"/>
        <v>0</v>
      </c>
      <c r="Z349" s="25">
        <f t="shared" si="23"/>
        <v>0</v>
      </c>
      <c r="AA349" s="26"/>
      <c r="AB349" s="26"/>
      <c r="AC349" s="26"/>
      <c r="AD349" s="26"/>
      <c r="AE349" s="27"/>
      <c r="AF349" s="26"/>
      <c r="AG349" s="26"/>
      <c r="AH349" s="26"/>
      <c r="AI349" s="26"/>
      <c r="AJ349" s="26"/>
      <c r="AK349" s="26"/>
    </row>
    <row r="350" spans="1:37" s="10" customFormat="1" ht="25" customHeight="1" x14ac:dyDescent="0.25">
      <c r="A350" s="11">
        <v>347</v>
      </c>
      <c r="B350" s="12" t="str">
        <f t="shared" si="21"/>
        <v>000-000</v>
      </c>
      <c r="C350" s="12"/>
      <c r="D350" s="12"/>
      <c r="E350" s="12"/>
      <c r="F350" s="12"/>
      <c r="G350" s="16"/>
      <c r="H350" s="16"/>
      <c r="I350" s="15"/>
      <c r="J350" s="16"/>
      <c r="K350" s="16"/>
      <c r="L350" s="17"/>
      <c r="M350" s="18"/>
      <c r="N350" s="19"/>
      <c r="O350" s="20"/>
      <c r="P350" s="21"/>
      <c r="Q350" s="21"/>
      <c r="R350" s="22"/>
      <c r="S350" s="21"/>
      <c r="T350" s="21"/>
      <c r="U350" s="22"/>
      <c r="V350" s="23"/>
      <c r="W350" s="23"/>
      <c r="X350" s="24"/>
      <c r="Y350" s="25">
        <f t="shared" si="22"/>
        <v>0</v>
      </c>
      <c r="Z350" s="25">
        <f t="shared" si="23"/>
        <v>0</v>
      </c>
      <c r="AA350" s="26"/>
      <c r="AB350" s="26"/>
      <c r="AC350" s="26"/>
      <c r="AD350" s="26"/>
      <c r="AE350" s="27"/>
      <c r="AF350" s="26"/>
      <c r="AG350" s="26"/>
      <c r="AH350" s="26"/>
      <c r="AI350" s="26"/>
      <c r="AJ350" s="26"/>
      <c r="AK350" s="26"/>
    </row>
    <row r="351" spans="1:37" s="10" customFormat="1" ht="25" customHeight="1" x14ac:dyDescent="0.25">
      <c r="A351" s="11">
        <v>348</v>
      </c>
      <c r="B351" s="12" t="str">
        <f t="shared" si="21"/>
        <v>000-000</v>
      </c>
      <c r="C351" s="12"/>
      <c r="D351" s="12"/>
      <c r="E351" s="12"/>
      <c r="F351" s="12"/>
      <c r="G351" s="16"/>
      <c r="H351" s="16"/>
      <c r="I351" s="15"/>
      <c r="J351" s="16"/>
      <c r="K351" s="16"/>
      <c r="L351" s="17"/>
      <c r="M351" s="18"/>
      <c r="N351" s="18"/>
      <c r="O351" s="20"/>
      <c r="P351" s="21"/>
      <c r="Q351" s="21"/>
      <c r="R351" s="22"/>
      <c r="S351" s="21"/>
      <c r="T351" s="21"/>
      <c r="U351" s="22"/>
      <c r="V351" s="23"/>
      <c r="W351" s="23"/>
      <c r="X351" s="24"/>
      <c r="Y351" s="25">
        <f t="shared" si="22"/>
        <v>0</v>
      </c>
      <c r="Z351" s="25">
        <f t="shared" si="23"/>
        <v>0</v>
      </c>
      <c r="AA351" s="26"/>
      <c r="AB351" s="26"/>
      <c r="AC351" s="26"/>
      <c r="AD351" s="26"/>
      <c r="AE351" s="27"/>
      <c r="AF351" s="26"/>
      <c r="AG351" s="26"/>
      <c r="AH351" s="26"/>
      <c r="AI351" s="26"/>
      <c r="AJ351" s="26"/>
      <c r="AK351" s="26"/>
    </row>
    <row r="352" spans="1:37" s="10" customFormat="1" ht="25" customHeight="1" x14ac:dyDescent="0.25">
      <c r="A352" s="11">
        <v>349</v>
      </c>
      <c r="B352" s="12" t="str">
        <f t="shared" si="21"/>
        <v>000-000</v>
      </c>
      <c r="C352" s="12"/>
      <c r="D352" s="12"/>
      <c r="E352" s="12"/>
      <c r="F352" s="12"/>
      <c r="G352" s="16"/>
      <c r="H352" s="16"/>
      <c r="I352" s="15"/>
      <c r="J352" s="16"/>
      <c r="K352" s="16"/>
      <c r="L352" s="17"/>
      <c r="M352" s="18"/>
      <c r="N352" s="18"/>
      <c r="O352" s="20"/>
      <c r="P352" s="21"/>
      <c r="Q352" s="21"/>
      <c r="R352" s="22"/>
      <c r="S352" s="21"/>
      <c r="T352" s="21"/>
      <c r="U352" s="22"/>
      <c r="V352" s="23"/>
      <c r="W352" s="23"/>
      <c r="X352" s="24"/>
      <c r="Y352" s="25">
        <f t="shared" si="22"/>
        <v>0</v>
      </c>
      <c r="Z352" s="25">
        <f t="shared" si="23"/>
        <v>0</v>
      </c>
      <c r="AA352" s="26"/>
      <c r="AB352" s="26"/>
      <c r="AC352" s="26"/>
      <c r="AD352" s="26"/>
      <c r="AE352" s="27"/>
      <c r="AF352" s="26"/>
      <c r="AG352" s="26"/>
      <c r="AH352" s="26"/>
      <c r="AI352" s="26"/>
      <c r="AJ352" s="26"/>
      <c r="AK352" s="26"/>
    </row>
    <row r="353" spans="1:37" s="10" customFormat="1" ht="25" customHeight="1" x14ac:dyDescent="0.25">
      <c r="A353" s="11">
        <v>350</v>
      </c>
      <c r="B353" s="12" t="str">
        <f t="shared" si="21"/>
        <v>000-000</v>
      </c>
      <c r="C353" s="12"/>
      <c r="D353" s="12"/>
      <c r="E353" s="12"/>
      <c r="F353" s="12"/>
      <c r="G353" s="16"/>
      <c r="H353" s="16"/>
      <c r="I353" s="15"/>
      <c r="J353" s="16"/>
      <c r="K353" s="16"/>
      <c r="L353" s="17"/>
      <c r="M353" s="18"/>
      <c r="N353" s="18"/>
      <c r="O353" s="20"/>
      <c r="P353" s="21"/>
      <c r="Q353" s="21"/>
      <c r="R353" s="22"/>
      <c r="S353" s="21"/>
      <c r="T353" s="21"/>
      <c r="U353" s="22"/>
      <c r="V353" s="23"/>
      <c r="W353" s="23"/>
      <c r="X353" s="24"/>
      <c r="Y353" s="25">
        <f t="shared" si="22"/>
        <v>0</v>
      </c>
      <c r="Z353" s="25">
        <f t="shared" si="23"/>
        <v>0</v>
      </c>
      <c r="AA353" s="26"/>
      <c r="AB353" s="26"/>
      <c r="AC353" s="26"/>
      <c r="AD353" s="26"/>
      <c r="AE353" s="27"/>
      <c r="AF353" s="26"/>
      <c r="AG353" s="26"/>
      <c r="AH353" s="26"/>
      <c r="AI353" s="26"/>
      <c r="AJ353" s="26"/>
      <c r="AK353" s="26"/>
    </row>
    <row r="354" spans="1:37" s="10" customFormat="1" ht="25" customHeight="1" x14ac:dyDescent="0.25">
      <c r="A354" s="11">
        <v>351</v>
      </c>
      <c r="B354" s="12" t="str">
        <f t="shared" si="21"/>
        <v>000-000</v>
      </c>
      <c r="C354" s="12"/>
      <c r="D354" s="12"/>
      <c r="E354" s="12"/>
      <c r="F354" s="12"/>
      <c r="G354" s="16"/>
      <c r="H354" s="16"/>
      <c r="I354" s="15"/>
      <c r="J354" s="16"/>
      <c r="K354" s="16"/>
      <c r="L354" s="17"/>
      <c r="M354" s="18"/>
      <c r="N354" s="18"/>
      <c r="O354" s="20"/>
      <c r="P354" s="21"/>
      <c r="Q354" s="21"/>
      <c r="R354" s="22"/>
      <c r="S354" s="21"/>
      <c r="T354" s="21"/>
      <c r="U354" s="22"/>
      <c r="V354" s="23"/>
      <c r="W354" s="23"/>
      <c r="X354" s="24"/>
      <c r="Y354" s="25">
        <f t="shared" si="22"/>
        <v>0</v>
      </c>
      <c r="Z354" s="25">
        <f t="shared" si="23"/>
        <v>0</v>
      </c>
      <c r="AA354" s="26"/>
      <c r="AB354" s="26"/>
      <c r="AC354" s="26"/>
      <c r="AD354" s="26"/>
      <c r="AE354" s="27"/>
      <c r="AF354" s="26"/>
      <c r="AG354" s="26"/>
      <c r="AH354" s="26"/>
      <c r="AI354" s="26"/>
      <c r="AJ354" s="26"/>
      <c r="AK354" s="26"/>
    </row>
    <row r="355" spans="1:37" s="10" customFormat="1" ht="25" customHeight="1" x14ac:dyDescent="0.25">
      <c r="A355" s="11">
        <v>352</v>
      </c>
      <c r="B355" s="12" t="str">
        <f t="shared" si="21"/>
        <v>000-000</v>
      </c>
      <c r="C355" s="12"/>
      <c r="D355" s="12"/>
      <c r="E355" s="12"/>
      <c r="F355" s="12"/>
      <c r="G355" s="16"/>
      <c r="H355" s="16"/>
      <c r="I355" s="15"/>
      <c r="J355" s="16"/>
      <c r="K355" s="16"/>
      <c r="L355" s="17"/>
      <c r="M355" s="18"/>
      <c r="N355" s="18"/>
      <c r="O355" s="20"/>
      <c r="P355" s="21"/>
      <c r="Q355" s="21"/>
      <c r="R355" s="22"/>
      <c r="S355" s="21"/>
      <c r="T355" s="21"/>
      <c r="U355" s="22"/>
      <c r="V355" s="23"/>
      <c r="W355" s="23"/>
      <c r="X355" s="24"/>
      <c r="Y355" s="25">
        <f t="shared" si="22"/>
        <v>0</v>
      </c>
      <c r="Z355" s="25">
        <f t="shared" si="23"/>
        <v>0</v>
      </c>
      <c r="AA355" s="26"/>
      <c r="AB355" s="26"/>
      <c r="AC355" s="26"/>
      <c r="AD355" s="26"/>
      <c r="AE355" s="27"/>
      <c r="AF355" s="26"/>
      <c r="AG355" s="26"/>
      <c r="AH355" s="26"/>
      <c r="AI355" s="26"/>
      <c r="AJ355" s="26"/>
      <c r="AK355" s="26"/>
    </row>
    <row r="356" spans="1:37" s="10" customFormat="1" ht="25" customHeight="1" x14ac:dyDescent="0.25">
      <c r="A356" s="11">
        <v>353</v>
      </c>
      <c r="B356" s="12" t="str">
        <f t="shared" si="21"/>
        <v>000-000</v>
      </c>
      <c r="C356" s="12"/>
      <c r="D356" s="12"/>
      <c r="E356" s="12"/>
      <c r="F356" s="12"/>
      <c r="G356" s="16"/>
      <c r="H356" s="16"/>
      <c r="I356" s="15"/>
      <c r="J356" s="16"/>
      <c r="K356" s="16"/>
      <c r="L356" s="17"/>
      <c r="M356" s="18"/>
      <c r="N356" s="18"/>
      <c r="O356" s="20"/>
      <c r="P356" s="21"/>
      <c r="Q356" s="21"/>
      <c r="R356" s="22"/>
      <c r="S356" s="21"/>
      <c r="T356" s="21"/>
      <c r="U356" s="22"/>
      <c r="V356" s="23"/>
      <c r="W356" s="23"/>
      <c r="X356" s="24"/>
      <c r="Y356" s="25">
        <f t="shared" si="22"/>
        <v>0</v>
      </c>
      <c r="Z356" s="25">
        <f t="shared" si="23"/>
        <v>0</v>
      </c>
      <c r="AA356" s="26"/>
      <c r="AB356" s="26"/>
      <c r="AC356" s="26"/>
      <c r="AD356" s="26"/>
      <c r="AE356" s="27"/>
      <c r="AF356" s="26"/>
      <c r="AG356" s="26"/>
      <c r="AH356" s="26"/>
      <c r="AI356" s="26"/>
      <c r="AJ356" s="26"/>
      <c r="AK356" s="26"/>
    </row>
    <row r="357" spans="1:37" s="10" customFormat="1" ht="25" customHeight="1" x14ac:dyDescent="0.25">
      <c r="A357" s="11">
        <v>354</v>
      </c>
      <c r="B357" s="12" t="str">
        <f t="shared" si="21"/>
        <v>000-000</v>
      </c>
      <c r="C357" s="12"/>
      <c r="D357" s="12"/>
      <c r="E357" s="12"/>
      <c r="F357" s="12"/>
      <c r="G357" s="16"/>
      <c r="H357" s="16"/>
      <c r="I357" s="15"/>
      <c r="J357" s="16"/>
      <c r="K357" s="16"/>
      <c r="L357" s="17"/>
      <c r="M357" s="18"/>
      <c r="N357" s="18"/>
      <c r="O357" s="20"/>
      <c r="P357" s="21"/>
      <c r="Q357" s="21"/>
      <c r="R357" s="22"/>
      <c r="S357" s="21"/>
      <c r="T357" s="21"/>
      <c r="U357" s="22"/>
      <c r="V357" s="23"/>
      <c r="W357" s="23"/>
      <c r="X357" s="24"/>
      <c r="Y357" s="25">
        <f t="shared" si="22"/>
        <v>0</v>
      </c>
      <c r="Z357" s="25">
        <f t="shared" si="23"/>
        <v>0</v>
      </c>
      <c r="AA357" s="26"/>
      <c r="AB357" s="26"/>
      <c r="AC357" s="26"/>
      <c r="AD357" s="26"/>
      <c r="AE357" s="27"/>
      <c r="AF357" s="26"/>
      <c r="AG357" s="26"/>
      <c r="AH357" s="26"/>
      <c r="AI357" s="26"/>
      <c r="AJ357" s="26"/>
      <c r="AK357" s="26"/>
    </row>
    <row r="358" spans="1:37" s="10" customFormat="1" ht="25" customHeight="1" x14ac:dyDescent="0.25">
      <c r="A358" s="11">
        <v>355</v>
      </c>
      <c r="B358" s="12" t="str">
        <f t="shared" si="21"/>
        <v>000-000</v>
      </c>
      <c r="C358" s="12"/>
      <c r="D358" s="12"/>
      <c r="E358" s="12"/>
      <c r="F358" s="12"/>
      <c r="G358" s="16"/>
      <c r="H358" s="16"/>
      <c r="I358" s="15"/>
      <c r="J358" s="16"/>
      <c r="K358" s="16"/>
      <c r="L358" s="17"/>
      <c r="M358" s="18"/>
      <c r="N358" s="18"/>
      <c r="O358" s="20"/>
      <c r="P358" s="21"/>
      <c r="Q358" s="21"/>
      <c r="R358" s="22"/>
      <c r="S358" s="21"/>
      <c r="T358" s="21"/>
      <c r="U358" s="22"/>
      <c r="V358" s="23"/>
      <c r="W358" s="23"/>
      <c r="X358" s="24"/>
      <c r="Y358" s="25">
        <f t="shared" si="22"/>
        <v>0</v>
      </c>
      <c r="Z358" s="25">
        <f t="shared" si="23"/>
        <v>0</v>
      </c>
      <c r="AA358" s="26"/>
      <c r="AB358" s="26"/>
      <c r="AC358" s="26"/>
      <c r="AD358" s="26"/>
      <c r="AE358" s="27"/>
      <c r="AF358" s="26"/>
      <c r="AG358" s="26"/>
      <c r="AH358" s="26"/>
      <c r="AI358" s="26"/>
      <c r="AJ358" s="26"/>
      <c r="AK358" s="26"/>
    </row>
    <row r="359" spans="1:37" s="10" customFormat="1" ht="25" customHeight="1" x14ac:dyDescent="0.25">
      <c r="A359" s="11">
        <v>356</v>
      </c>
      <c r="B359" s="12" t="str">
        <f t="shared" si="21"/>
        <v>000-000</v>
      </c>
      <c r="C359" s="12"/>
      <c r="D359" s="12"/>
      <c r="E359" s="12"/>
      <c r="F359" s="12"/>
      <c r="G359" s="16"/>
      <c r="H359" s="16"/>
      <c r="I359" s="15"/>
      <c r="J359" s="16"/>
      <c r="K359" s="16"/>
      <c r="L359" s="17"/>
      <c r="M359" s="18"/>
      <c r="N359" s="18"/>
      <c r="O359" s="20"/>
      <c r="P359" s="21"/>
      <c r="Q359" s="21"/>
      <c r="R359" s="22"/>
      <c r="S359" s="21"/>
      <c r="T359" s="21"/>
      <c r="U359" s="22"/>
      <c r="V359" s="23"/>
      <c r="W359" s="23"/>
      <c r="X359" s="24"/>
      <c r="Y359" s="25">
        <f t="shared" si="22"/>
        <v>0</v>
      </c>
      <c r="Z359" s="25">
        <f t="shared" si="23"/>
        <v>0</v>
      </c>
      <c r="AA359" s="26"/>
      <c r="AB359" s="26"/>
      <c r="AC359" s="26"/>
      <c r="AD359" s="26"/>
      <c r="AE359" s="27"/>
      <c r="AF359" s="26"/>
      <c r="AG359" s="26"/>
      <c r="AH359" s="26"/>
      <c r="AI359" s="26"/>
      <c r="AJ359" s="26"/>
      <c r="AK359" s="26"/>
    </row>
    <row r="360" spans="1:37" s="10" customFormat="1" ht="25" customHeight="1" x14ac:dyDescent="0.25">
      <c r="A360" s="11">
        <v>357</v>
      </c>
      <c r="B360" s="12" t="str">
        <f t="shared" si="21"/>
        <v>000-000</v>
      </c>
      <c r="C360" s="12"/>
      <c r="D360" s="12"/>
      <c r="E360" s="12"/>
      <c r="F360" s="12"/>
      <c r="G360" s="16"/>
      <c r="H360" s="16"/>
      <c r="I360" s="15"/>
      <c r="J360" s="16"/>
      <c r="K360" s="16"/>
      <c r="L360" s="17"/>
      <c r="M360" s="18"/>
      <c r="N360" s="19"/>
      <c r="O360" s="20"/>
      <c r="P360" s="21"/>
      <c r="Q360" s="21"/>
      <c r="R360" s="22"/>
      <c r="S360" s="21"/>
      <c r="T360" s="21"/>
      <c r="U360" s="22"/>
      <c r="V360" s="23"/>
      <c r="W360" s="23"/>
      <c r="X360" s="24"/>
      <c r="Y360" s="25">
        <f t="shared" si="22"/>
        <v>0</v>
      </c>
      <c r="Z360" s="25">
        <f t="shared" si="23"/>
        <v>0</v>
      </c>
      <c r="AA360" s="26"/>
      <c r="AB360" s="26"/>
      <c r="AC360" s="26"/>
      <c r="AD360" s="26"/>
      <c r="AE360" s="27"/>
      <c r="AF360" s="26"/>
      <c r="AG360" s="26"/>
      <c r="AH360" s="26"/>
      <c r="AI360" s="26"/>
      <c r="AJ360" s="26"/>
      <c r="AK360" s="26"/>
    </row>
    <row r="361" spans="1:37" s="10" customFormat="1" ht="25" customHeight="1" x14ac:dyDescent="0.25">
      <c r="A361" s="11">
        <v>358</v>
      </c>
      <c r="B361" s="12" t="str">
        <f t="shared" si="21"/>
        <v>000-000</v>
      </c>
      <c r="C361" s="12"/>
      <c r="D361" s="12"/>
      <c r="E361" s="12"/>
      <c r="F361" s="12"/>
      <c r="G361" s="16"/>
      <c r="H361" s="16"/>
      <c r="I361" s="15"/>
      <c r="J361" s="16"/>
      <c r="K361" s="16"/>
      <c r="L361" s="17"/>
      <c r="M361" s="18"/>
      <c r="N361" s="19"/>
      <c r="O361" s="20"/>
      <c r="P361" s="21"/>
      <c r="Q361" s="21"/>
      <c r="R361" s="22"/>
      <c r="S361" s="21"/>
      <c r="T361" s="21"/>
      <c r="U361" s="22"/>
      <c r="V361" s="23"/>
      <c r="W361" s="23"/>
      <c r="X361" s="24"/>
      <c r="Y361" s="25">
        <f t="shared" si="22"/>
        <v>0</v>
      </c>
      <c r="Z361" s="25">
        <f t="shared" si="23"/>
        <v>0</v>
      </c>
      <c r="AA361" s="26"/>
      <c r="AB361" s="26"/>
      <c r="AC361" s="26"/>
      <c r="AD361" s="26"/>
      <c r="AE361" s="27"/>
      <c r="AF361" s="26"/>
      <c r="AG361" s="26"/>
      <c r="AH361" s="26"/>
      <c r="AI361" s="26"/>
      <c r="AJ361" s="26"/>
      <c r="AK361" s="26"/>
    </row>
    <row r="362" spans="1:37" s="10" customFormat="1" ht="25" customHeight="1" x14ac:dyDescent="0.25">
      <c r="A362" s="11">
        <v>359</v>
      </c>
      <c r="B362" s="12" t="str">
        <f t="shared" si="21"/>
        <v>000-000</v>
      </c>
      <c r="C362" s="12"/>
      <c r="D362" s="12"/>
      <c r="E362" s="12"/>
      <c r="F362" s="12"/>
      <c r="G362" s="16"/>
      <c r="H362" s="16"/>
      <c r="I362" s="15"/>
      <c r="J362" s="16"/>
      <c r="K362" s="16"/>
      <c r="L362" s="17"/>
      <c r="M362" s="18"/>
      <c r="N362" s="18"/>
      <c r="O362" s="20"/>
      <c r="P362" s="21"/>
      <c r="Q362" s="21"/>
      <c r="R362" s="22"/>
      <c r="S362" s="21"/>
      <c r="T362" s="21"/>
      <c r="U362" s="22"/>
      <c r="V362" s="23"/>
      <c r="W362" s="23"/>
      <c r="X362" s="24"/>
      <c r="Y362" s="25">
        <f t="shared" si="22"/>
        <v>0</v>
      </c>
      <c r="Z362" s="25">
        <f t="shared" si="23"/>
        <v>0</v>
      </c>
      <c r="AA362" s="26"/>
      <c r="AB362" s="26"/>
      <c r="AC362" s="26"/>
      <c r="AD362" s="26"/>
      <c r="AE362" s="27"/>
      <c r="AF362" s="26"/>
      <c r="AG362" s="26"/>
      <c r="AH362" s="26"/>
      <c r="AI362" s="26"/>
      <c r="AJ362" s="26"/>
      <c r="AK362" s="26"/>
    </row>
    <row r="363" spans="1:37" s="10" customFormat="1" ht="25" customHeight="1" x14ac:dyDescent="0.25">
      <c r="A363" s="11">
        <v>360</v>
      </c>
      <c r="B363" s="12" t="str">
        <f t="shared" si="21"/>
        <v>000-000</v>
      </c>
      <c r="C363" s="12"/>
      <c r="D363" s="12"/>
      <c r="E363" s="12"/>
      <c r="F363" s="12"/>
      <c r="G363" s="16"/>
      <c r="H363" s="16"/>
      <c r="I363" s="15"/>
      <c r="J363" s="16"/>
      <c r="K363" s="16"/>
      <c r="L363" s="17"/>
      <c r="M363" s="18"/>
      <c r="N363" s="18"/>
      <c r="O363" s="20"/>
      <c r="P363" s="21"/>
      <c r="Q363" s="21"/>
      <c r="R363" s="22"/>
      <c r="S363" s="21"/>
      <c r="T363" s="21"/>
      <c r="U363" s="22"/>
      <c r="V363" s="23"/>
      <c r="W363" s="23"/>
      <c r="X363" s="24"/>
      <c r="Y363" s="25">
        <f t="shared" si="22"/>
        <v>0</v>
      </c>
      <c r="Z363" s="25">
        <f t="shared" si="23"/>
        <v>0</v>
      </c>
      <c r="AA363" s="26"/>
      <c r="AB363" s="26"/>
      <c r="AC363" s="26"/>
      <c r="AD363" s="26"/>
      <c r="AE363" s="27"/>
      <c r="AF363" s="26"/>
      <c r="AG363" s="26"/>
      <c r="AH363" s="26"/>
      <c r="AI363" s="26"/>
      <c r="AJ363" s="26"/>
      <c r="AK363" s="26"/>
    </row>
    <row r="364" spans="1:37" s="10" customFormat="1" ht="25" customHeight="1" x14ac:dyDescent="0.25">
      <c r="A364" s="11">
        <v>361</v>
      </c>
      <c r="B364" s="12" t="str">
        <f t="shared" si="21"/>
        <v>000-000</v>
      </c>
      <c r="C364" s="12"/>
      <c r="D364" s="12"/>
      <c r="E364" s="12"/>
      <c r="F364" s="12"/>
      <c r="G364" s="16"/>
      <c r="H364" s="16"/>
      <c r="I364" s="15"/>
      <c r="J364" s="16"/>
      <c r="K364" s="16"/>
      <c r="L364" s="17"/>
      <c r="M364" s="18"/>
      <c r="N364" s="18"/>
      <c r="O364" s="20"/>
      <c r="P364" s="21"/>
      <c r="Q364" s="21"/>
      <c r="R364" s="22"/>
      <c r="S364" s="21"/>
      <c r="T364" s="21"/>
      <c r="U364" s="22"/>
      <c r="V364" s="23"/>
      <c r="W364" s="23"/>
      <c r="X364" s="24"/>
      <c r="Y364" s="25">
        <f t="shared" si="22"/>
        <v>0</v>
      </c>
      <c r="Z364" s="25">
        <f t="shared" si="23"/>
        <v>0</v>
      </c>
      <c r="AA364" s="26"/>
      <c r="AB364" s="26"/>
      <c r="AC364" s="26"/>
      <c r="AD364" s="26"/>
      <c r="AE364" s="27"/>
      <c r="AF364" s="26"/>
      <c r="AG364" s="26"/>
      <c r="AH364" s="26"/>
      <c r="AI364" s="26"/>
      <c r="AJ364" s="26"/>
      <c r="AK364" s="26"/>
    </row>
    <row r="365" spans="1:37" s="10" customFormat="1" ht="25" customHeight="1" x14ac:dyDescent="0.25">
      <c r="A365" s="11">
        <v>362</v>
      </c>
      <c r="B365" s="12" t="str">
        <f t="shared" si="21"/>
        <v>000-000</v>
      </c>
      <c r="C365" s="12"/>
      <c r="D365" s="12"/>
      <c r="E365" s="12"/>
      <c r="F365" s="12"/>
      <c r="G365" s="16"/>
      <c r="H365" s="16"/>
      <c r="I365" s="15"/>
      <c r="J365" s="16"/>
      <c r="K365" s="16"/>
      <c r="L365" s="17"/>
      <c r="M365" s="18"/>
      <c r="N365" s="18"/>
      <c r="O365" s="20"/>
      <c r="P365" s="21"/>
      <c r="Q365" s="21"/>
      <c r="R365" s="22"/>
      <c r="S365" s="21"/>
      <c r="T365" s="21"/>
      <c r="U365" s="22"/>
      <c r="V365" s="23"/>
      <c r="W365" s="23"/>
      <c r="X365" s="24"/>
      <c r="Y365" s="25">
        <f t="shared" si="22"/>
        <v>0</v>
      </c>
      <c r="Z365" s="25">
        <f t="shared" si="23"/>
        <v>0</v>
      </c>
      <c r="AA365" s="26"/>
      <c r="AB365" s="26"/>
      <c r="AC365" s="26"/>
      <c r="AD365" s="26"/>
      <c r="AE365" s="27"/>
      <c r="AF365" s="26"/>
      <c r="AG365" s="26"/>
      <c r="AH365" s="26"/>
      <c r="AI365" s="26"/>
      <c r="AJ365" s="26"/>
      <c r="AK365" s="26"/>
    </row>
    <row r="366" spans="1:37" s="10" customFormat="1" ht="25" customHeight="1" x14ac:dyDescent="0.25">
      <c r="A366" s="11">
        <v>363</v>
      </c>
      <c r="B366" s="12" t="str">
        <f t="shared" ref="B366:B403" si="24">TEXT(C366,"000")&amp;"-"&amp;TEXT(E366,"000")</f>
        <v>000-000</v>
      </c>
      <c r="C366" s="12"/>
      <c r="D366" s="12"/>
      <c r="E366" s="12"/>
      <c r="F366" s="12"/>
      <c r="G366" s="16"/>
      <c r="H366" s="16"/>
      <c r="I366" s="15"/>
      <c r="J366" s="16"/>
      <c r="K366" s="16"/>
      <c r="L366" s="17"/>
      <c r="M366" s="18"/>
      <c r="N366" s="18"/>
      <c r="O366" s="20"/>
      <c r="P366" s="21"/>
      <c r="Q366" s="21"/>
      <c r="R366" s="22"/>
      <c r="S366" s="21"/>
      <c r="T366" s="21"/>
      <c r="U366" s="22"/>
      <c r="V366" s="23"/>
      <c r="W366" s="23"/>
      <c r="X366" s="24"/>
      <c r="Y366" s="25">
        <f t="shared" ref="Y366:Y403" si="25">ROUND(I366-U366-X366,2)</f>
        <v>0</v>
      </c>
      <c r="Z366" s="25">
        <f t="shared" si="23"/>
        <v>0</v>
      </c>
      <c r="AA366" s="26"/>
      <c r="AB366" s="26"/>
      <c r="AC366" s="26"/>
      <c r="AD366" s="26"/>
      <c r="AE366" s="27"/>
      <c r="AF366" s="26"/>
      <c r="AG366" s="26"/>
      <c r="AH366" s="26"/>
      <c r="AI366" s="26"/>
      <c r="AJ366" s="26"/>
      <c r="AK366" s="26"/>
    </row>
    <row r="367" spans="1:37" s="10" customFormat="1" ht="25" customHeight="1" x14ac:dyDescent="0.25">
      <c r="A367" s="11">
        <v>364</v>
      </c>
      <c r="B367" s="12" t="str">
        <f t="shared" si="24"/>
        <v>000-000</v>
      </c>
      <c r="C367" s="12"/>
      <c r="D367" s="12"/>
      <c r="E367" s="12"/>
      <c r="F367" s="12"/>
      <c r="G367" s="16"/>
      <c r="H367" s="16"/>
      <c r="I367" s="15"/>
      <c r="J367" s="16"/>
      <c r="K367" s="16"/>
      <c r="L367" s="17"/>
      <c r="M367" s="18"/>
      <c r="N367" s="18"/>
      <c r="O367" s="20"/>
      <c r="P367" s="21"/>
      <c r="Q367" s="21"/>
      <c r="R367" s="22"/>
      <c r="S367" s="21"/>
      <c r="T367" s="21"/>
      <c r="U367" s="22"/>
      <c r="V367" s="23"/>
      <c r="W367" s="23"/>
      <c r="X367" s="24"/>
      <c r="Y367" s="25">
        <f t="shared" si="25"/>
        <v>0</v>
      </c>
      <c r="Z367" s="25">
        <f t="shared" si="23"/>
        <v>0</v>
      </c>
      <c r="AA367" s="26"/>
      <c r="AB367" s="26"/>
      <c r="AC367" s="26"/>
      <c r="AD367" s="26"/>
      <c r="AE367" s="27"/>
      <c r="AF367" s="26"/>
      <c r="AG367" s="26"/>
      <c r="AH367" s="26"/>
      <c r="AI367" s="26"/>
      <c r="AJ367" s="26"/>
      <c r="AK367" s="26"/>
    </row>
    <row r="368" spans="1:37" s="10" customFormat="1" ht="25" customHeight="1" x14ac:dyDescent="0.25">
      <c r="A368" s="11">
        <v>365</v>
      </c>
      <c r="B368" s="12" t="str">
        <f t="shared" si="24"/>
        <v>000-000</v>
      </c>
      <c r="C368" s="12"/>
      <c r="D368" s="12"/>
      <c r="E368" s="12"/>
      <c r="F368" s="12"/>
      <c r="G368" s="16"/>
      <c r="H368" s="16"/>
      <c r="I368" s="15"/>
      <c r="J368" s="16"/>
      <c r="K368" s="16"/>
      <c r="L368" s="17"/>
      <c r="M368" s="18"/>
      <c r="N368" s="18"/>
      <c r="O368" s="20"/>
      <c r="P368" s="21"/>
      <c r="Q368" s="21"/>
      <c r="R368" s="22"/>
      <c r="S368" s="21"/>
      <c r="T368" s="21"/>
      <c r="U368" s="22"/>
      <c r="V368" s="23"/>
      <c r="W368" s="23"/>
      <c r="X368" s="24"/>
      <c r="Y368" s="25">
        <f t="shared" si="25"/>
        <v>0</v>
      </c>
      <c r="Z368" s="25">
        <f t="shared" si="23"/>
        <v>0</v>
      </c>
      <c r="AA368" s="26"/>
      <c r="AB368" s="26"/>
      <c r="AC368" s="26"/>
      <c r="AD368" s="26"/>
      <c r="AE368" s="27"/>
      <c r="AF368" s="26"/>
      <c r="AG368" s="26"/>
      <c r="AH368" s="26"/>
      <c r="AI368" s="26"/>
      <c r="AJ368" s="26"/>
      <c r="AK368" s="26"/>
    </row>
    <row r="369" spans="1:37" s="10" customFormat="1" ht="25" customHeight="1" x14ac:dyDescent="0.25">
      <c r="A369" s="11">
        <v>366</v>
      </c>
      <c r="B369" s="12" t="str">
        <f t="shared" si="24"/>
        <v>000-000</v>
      </c>
      <c r="C369" s="12"/>
      <c r="D369" s="12"/>
      <c r="E369" s="12"/>
      <c r="F369" s="12"/>
      <c r="G369" s="16"/>
      <c r="H369" s="16"/>
      <c r="I369" s="15"/>
      <c r="J369" s="16"/>
      <c r="K369" s="16"/>
      <c r="L369" s="17"/>
      <c r="M369" s="18"/>
      <c r="N369" s="18"/>
      <c r="O369" s="20"/>
      <c r="P369" s="21"/>
      <c r="Q369" s="21"/>
      <c r="R369" s="22"/>
      <c r="S369" s="21"/>
      <c r="T369" s="21"/>
      <c r="U369" s="22"/>
      <c r="V369" s="23"/>
      <c r="W369" s="23"/>
      <c r="X369" s="24"/>
      <c r="Y369" s="25">
        <f t="shared" si="25"/>
        <v>0</v>
      </c>
      <c r="Z369" s="25">
        <f t="shared" si="23"/>
        <v>0</v>
      </c>
      <c r="AA369" s="26"/>
      <c r="AB369" s="26"/>
      <c r="AC369" s="26"/>
      <c r="AD369" s="26"/>
      <c r="AE369" s="27"/>
      <c r="AF369" s="26"/>
      <c r="AG369" s="26"/>
      <c r="AH369" s="26"/>
      <c r="AI369" s="26"/>
      <c r="AJ369" s="26"/>
      <c r="AK369" s="26"/>
    </row>
    <row r="370" spans="1:37" s="10" customFormat="1" ht="25" customHeight="1" x14ac:dyDescent="0.25">
      <c r="A370" s="11">
        <v>367</v>
      </c>
      <c r="B370" s="12" t="str">
        <f t="shared" si="24"/>
        <v>000-000</v>
      </c>
      <c r="C370" s="12"/>
      <c r="D370" s="12"/>
      <c r="E370" s="12"/>
      <c r="F370" s="12"/>
      <c r="G370" s="16"/>
      <c r="H370" s="16"/>
      <c r="I370" s="15"/>
      <c r="J370" s="16"/>
      <c r="K370" s="16"/>
      <c r="L370" s="17"/>
      <c r="M370" s="18"/>
      <c r="N370" s="18"/>
      <c r="O370" s="20"/>
      <c r="P370" s="21"/>
      <c r="Q370" s="21"/>
      <c r="R370" s="22"/>
      <c r="S370" s="21"/>
      <c r="T370" s="21"/>
      <c r="U370" s="22"/>
      <c r="V370" s="23"/>
      <c r="W370" s="23"/>
      <c r="X370" s="24"/>
      <c r="Y370" s="25">
        <f t="shared" si="25"/>
        <v>0</v>
      </c>
      <c r="Z370" s="25">
        <f t="shared" si="23"/>
        <v>0</v>
      </c>
      <c r="AA370" s="26"/>
      <c r="AB370" s="26"/>
      <c r="AC370" s="26"/>
      <c r="AD370" s="26"/>
      <c r="AE370" s="27"/>
      <c r="AF370" s="26"/>
      <c r="AG370" s="26"/>
      <c r="AH370" s="26"/>
      <c r="AI370" s="26"/>
      <c r="AJ370" s="26"/>
      <c r="AK370" s="26"/>
    </row>
    <row r="371" spans="1:37" s="10" customFormat="1" ht="25" customHeight="1" x14ac:dyDescent="0.25">
      <c r="A371" s="11">
        <v>368</v>
      </c>
      <c r="B371" s="12" t="str">
        <f t="shared" si="24"/>
        <v>000-000</v>
      </c>
      <c r="C371" s="12"/>
      <c r="D371" s="12"/>
      <c r="E371" s="12"/>
      <c r="F371" s="12"/>
      <c r="G371" s="16"/>
      <c r="H371" s="16"/>
      <c r="I371" s="15"/>
      <c r="J371" s="16"/>
      <c r="K371" s="16"/>
      <c r="L371" s="17"/>
      <c r="M371" s="18"/>
      <c r="N371" s="19"/>
      <c r="O371" s="20"/>
      <c r="P371" s="21"/>
      <c r="Q371" s="21"/>
      <c r="R371" s="22"/>
      <c r="S371" s="21"/>
      <c r="T371" s="21"/>
      <c r="U371" s="22"/>
      <c r="V371" s="23"/>
      <c r="W371" s="23"/>
      <c r="X371" s="24"/>
      <c r="Y371" s="25">
        <f t="shared" si="25"/>
        <v>0</v>
      </c>
      <c r="Z371" s="25">
        <f t="shared" si="23"/>
        <v>0</v>
      </c>
      <c r="AA371" s="26"/>
      <c r="AB371" s="26"/>
      <c r="AC371" s="26"/>
      <c r="AD371" s="26"/>
      <c r="AE371" s="27"/>
      <c r="AF371" s="26"/>
      <c r="AG371" s="26"/>
      <c r="AH371" s="26"/>
      <c r="AI371" s="26"/>
      <c r="AJ371" s="26"/>
      <c r="AK371" s="26"/>
    </row>
    <row r="372" spans="1:37" s="10" customFormat="1" ht="25" customHeight="1" x14ac:dyDescent="0.25">
      <c r="A372" s="11">
        <v>369</v>
      </c>
      <c r="B372" s="12" t="str">
        <f t="shared" si="24"/>
        <v>000-000</v>
      </c>
      <c r="C372" s="12"/>
      <c r="D372" s="12"/>
      <c r="E372" s="12"/>
      <c r="F372" s="12"/>
      <c r="G372" s="16"/>
      <c r="H372" s="16"/>
      <c r="I372" s="15"/>
      <c r="J372" s="16"/>
      <c r="K372" s="16"/>
      <c r="L372" s="17"/>
      <c r="M372" s="18"/>
      <c r="N372" s="19"/>
      <c r="O372" s="20"/>
      <c r="P372" s="21"/>
      <c r="Q372" s="21"/>
      <c r="R372" s="22"/>
      <c r="S372" s="21"/>
      <c r="T372" s="21"/>
      <c r="U372" s="22"/>
      <c r="V372" s="23"/>
      <c r="W372" s="23"/>
      <c r="X372" s="24"/>
      <c r="Y372" s="25">
        <f t="shared" si="25"/>
        <v>0</v>
      </c>
      <c r="Z372" s="25">
        <f t="shared" si="23"/>
        <v>0</v>
      </c>
      <c r="AA372" s="26"/>
      <c r="AB372" s="26"/>
      <c r="AC372" s="26"/>
      <c r="AD372" s="26"/>
      <c r="AE372" s="27"/>
      <c r="AF372" s="26"/>
      <c r="AG372" s="26"/>
      <c r="AH372" s="26"/>
      <c r="AI372" s="26"/>
      <c r="AJ372" s="26"/>
      <c r="AK372" s="26"/>
    </row>
    <row r="373" spans="1:37" s="10" customFormat="1" ht="25" customHeight="1" x14ac:dyDescent="0.25">
      <c r="A373" s="11">
        <v>370</v>
      </c>
      <c r="B373" s="12" t="str">
        <f t="shared" si="24"/>
        <v>000-000</v>
      </c>
      <c r="C373" s="12"/>
      <c r="D373" s="12"/>
      <c r="E373" s="12"/>
      <c r="F373" s="12"/>
      <c r="G373" s="16"/>
      <c r="H373" s="16"/>
      <c r="I373" s="15"/>
      <c r="J373" s="16"/>
      <c r="K373" s="16"/>
      <c r="L373" s="17"/>
      <c r="M373" s="18"/>
      <c r="N373" s="18"/>
      <c r="O373" s="20"/>
      <c r="P373" s="21"/>
      <c r="Q373" s="21"/>
      <c r="R373" s="22"/>
      <c r="S373" s="21"/>
      <c r="T373" s="21"/>
      <c r="U373" s="22"/>
      <c r="V373" s="23"/>
      <c r="W373" s="23"/>
      <c r="X373" s="24"/>
      <c r="Y373" s="25">
        <f t="shared" si="25"/>
        <v>0</v>
      </c>
      <c r="Z373" s="25">
        <f t="shared" si="23"/>
        <v>0</v>
      </c>
      <c r="AA373" s="26"/>
      <c r="AB373" s="26"/>
      <c r="AC373" s="26"/>
      <c r="AD373" s="26"/>
      <c r="AE373" s="27"/>
      <c r="AF373" s="26"/>
      <c r="AG373" s="26"/>
      <c r="AH373" s="26"/>
      <c r="AI373" s="26"/>
      <c r="AJ373" s="26"/>
      <c r="AK373" s="26"/>
    </row>
    <row r="374" spans="1:37" s="10" customFormat="1" ht="25" customHeight="1" x14ac:dyDescent="0.25">
      <c r="A374" s="11">
        <v>371</v>
      </c>
      <c r="B374" s="12" t="str">
        <f t="shared" si="24"/>
        <v>000-000</v>
      </c>
      <c r="C374" s="12"/>
      <c r="D374" s="12"/>
      <c r="E374" s="12"/>
      <c r="F374" s="12"/>
      <c r="G374" s="16"/>
      <c r="H374" s="16"/>
      <c r="I374" s="15"/>
      <c r="J374" s="16"/>
      <c r="K374" s="16"/>
      <c r="L374" s="17"/>
      <c r="M374" s="18"/>
      <c r="N374" s="18"/>
      <c r="O374" s="20"/>
      <c r="P374" s="21"/>
      <c r="Q374" s="21"/>
      <c r="R374" s="22"/>
      <c r="S374" s="21"/>
      <c r="T374" s="21"/>
      <c r="U374" s="22"/>
      <c r="V374" s="23"/>
      <c r="W374" s="23"/>
      <c r="X374" s="24"/>
      <c r="Y374" s="25">
        <f t="shared" si="25"/>
        <v>0</v>
      </c>
      <c r="Z374" s="25">
        <f t="shared" si="23"/>
        <v>0</v>
      </c>
      <c r="AA374" s="26"/>
      <c r="AB374" s="26"/>
      <c r="AC374" s="26"/>
      <c r="AD374" s="26"/>
      <c r="AE374" s="27"/>
      <c r="AF374" s="26"/>
      <c r="AG374" s="26"/>
      <c r="AH374" s="26"/>
      <c r="AI374" s="26"/>
      <c r="AJ374" s="26"/>
      <c r="AK374" s="26"/>
    </row>
    <row r="375" spans="1:37" s="10" customFormat="1" ht="25" customHeight="1" x14ac:dyDescent="0.25">
      <c r="A375" s="11">
        <v>372</v>
      </c>
      <c r="B375" s="12" t="str">
        <f t="shared" si="24"/>
        <v>000-000</v>
      </c>
      <c r="C375" s="12"/>
      <c r="D375" s="12"/>
      <c r="E375" s="12"/>
      <c r="F375" s="12"/>
      <c r="G375" s="16"/>
      <c r="H375" s="16"/>
      <c r="I375" s="15"/>
      <c r="J375" s="16"/>
      <c r="K375" s="16"/>
      <c r="L375" s="17"/>
      <c r="M375" s="18"/>
      <c r="N375" s="18"/>
      <c r="O375" s="20"/>
      <c r="P375" s="21"/>
      <c r="Q375" s="21"/>
      <c r="R375" s="22"/>
      <c r="S375" s="21"/>
      <c r="T375" s="21"/>
      <c r="U375" s="22"/>
      <c r="V375" s="23"/>
      <c r="W375" s="23"/>
      <c r="X375" s="24"/>
      <c r="Y375" s="25">
        <f t="shared" si="25"/>
        <v>0</v>
      </c>
      <c r="Z375" s="25">
        <f t="shared" si="23"/>
        <v>0</v>
      </c>
      <c r="AA375" s="26"/>
      <c r="AB375" s="26"/>
      <c r="AC375" s="26"/>
      <c r="AD375" s="26"/>
      <c r="AE375" s="27"/>
      <c r="AF375" s="26"/>
      <c r="AG375" s="26"/>
      <c r="AH375" s="26"/>
      <c r="AI375" s="26"/>
      <c r="AJ375" s="26"/>
      <c r="AK375" s="26"/>
    </row>
    <row r="376" spans="1:37" s="10" customFormat="1" ht="25" customHeight="1" x14ac:dyDescent="0.25">
      <c r="A376" s="11">
        <v>373</v>
      </c>
      <c r="B376" s="12" t="str">
        <f t="shared" si="24"/>
        <v>000-000</v>
      </c>
      <c r="C376" s="12"/>
      <c r="D376" s="12"/>
      <c r="E376" s="12"/>
      <c r="F376" s="12"/>
      <c r="G376" s="16"/>
      <c r="H376" s="16"/>
      <c r="I376" s="15"/>
      <c r="J376" s="16"/>
      <c r="K376" s="16"/>
      <c r="L376" s="17"/>
      <c r="M376" s="18"/>
      <c r="N376" s="18"/>
      <c r="O376" s="20"/>
      <c r="P376" s="21"/>
      <c r="Q376" s="21"/>
      <c r="R376" s="22"/>
      <c r="S376" s="21"/>
      <c r="T376" s="21"/>
      <c r="U376" s="22"/>
      <c r="V376" s="23"/>
      <c r="W376" s="23"/>
      <c r="X376" s="24"/>
      <c r="Y376" s="25">
        <f t="shared" si="25"/>
        <v>0</v>
      </c>
      <c r="Z376" s="25">
        <f t="shared" si="23"/>
        <v>0</v>
      </c>
      <c r="AA376" s="26"/>
      <c r="AB376" s="26"/>
      <c r="AC376" s="26"/>
      <c r="AD376" s="26"/>
      <c r="AE376" s="27"/>
      <c r="AF376" s="26"/>
      <c r="AG376" s="26"/>
      <c r="AH376" s="26"/>
      <c r="AI376" s="26"/>
      <c r="AJ376" s="26"/>
      <c r="AK376" s="26"/>
    </row>
    <row r="377" spans="1:37" s="10" customFormat="1" ht="25" customHeight="1" x14ac:dyDescent="0.25">
      <c r="A377" s="11">
        <v>374</v>
      </c>
      <c r="B377" s="12" t="str">
        <f t="shared" si="24"/>
        <v>000-000</v>
      </c>
      <c r="C377" s="12"/>
      <c r="D377" s="12"/>
      <c r="E377" s="12"/>
      <c r="F377" s="12"/>
      <c r="G377" s="16"/>
      <c r="H377" s="16"/>
      <c r="I377" s="15"/>
      <c r="J377" s="16"/>
      <c r="K377" s="16"/>
      <c r="L377" s="17"/>
      <c r="M377" s="18"/>
      <c r="N377" s="18"/>
      <c r="O377" s="20"/>
      <c r="P377" s="21"/>
      <c r="Q377" s="21"/>
      <c r="R377" s="22"/>
      <c r="S377" s="21"/>
      <c r="T377" s="21"/>
      <c r="U377" s="22"/>
      <c r="V377" s="23"/>
      <c r="W377" s="23"/>
      <c r="X377" s="24"/>
      <c r="Y377" s="25">
        <f t="shared" si="25"/>
        <v>0</v>
      </c>
      <c r="Z377" s="25">
        <f t="shared" si="23"/>
        <v>0</v>
      </c>
      <c r="AA377" s="26"/>
      <c r="AB377" s="26"/>
      <c r="AC377" s="26"/>
      <c r="AD377" s="26"/>
      <c r="AE377" s="27"/>
      <c r="AF377" s="26"/>
      <c r="AG377" s="26"/>
      <c r="AH377" s="26"/>
      <c r="AI377" s="26"/>
      <c r="AJ377" s="26"/>
      <c r="AK377" s="26"/>
    </row>
    <row r="378" spans="1:37" s="10" customFormat="1" ht="25" customHeight="1" x14ac:dyDescent="0.25">
      <c r="A378" s="11">
        <v>375</v>
      </c>
      <c r="B378" s="12" t="str">
        <f t="shared" si="24"/>
        <v>000-000</v>
      </c>
      <c r="C378" s="12"/>
      <c r="D378" s="12"/>
      <c r="E378" s="12"/>
      <c r="F378" s="12"/>
      <c r="G378" s="16"/>
      <c r="H378" s="16"/>
      <c r="I378" s="15"/>
      <c r="J378" s="16"/>
      <c r="K378" s="16"/>
      <c r="L378" s="17"/>
      <c r="M378" s="18"/>
      <c r="N378" s="18"/>
      <c r="O378" s="20"/>
      <c r="P378" s="21"/>
      <c r="Q378" s="21"/>
      <c r="R378" s="22"/>
      <c r="S378" s="21"/>
      <c r="T378" s="21"/>
      <c r="U378" s="22"/>
      <c r="V378" s="23"/>
      <c r="W378" s="23"/>
      <c r="X378" s="24"/>
      <c r="Y378" s="25">
        <f t="shared" si="25"/>
        <v>0</v>
      </c>
      <c r="Z378" s="25">
        <f t="shared" si="23"/>
        <v>0</v>
      </c>
      <c r="AA378" s="26"/>
      <c r="AB378" s="26"/>
      <c r="AC378" s="26"/>
      <c r="AD378" s="26"/>
      <c r="AE378" s="27"/>
      <c r="AF378" s="26"/>
      <c r="AG378" s="26"/>
      <c r="AH378" s="26"/>
      <c r="AI378" s="26"/>
      <c r="AJ378" s="26"/>
      <c r="AK378" s="26"/>
    </row>
    <row r="379" spans="1:37" s="10" customFormat="1" ht="25" customHeight="1" x14ac:dyDescent="0.25">
      <c r="A379" s="11">
        <v>376</v>
      </c>
      <c r="B379" s="12" t="str">
        <f t="shared" si="24"/>
        <v>000-000</v>
      </c>
      <c r="C379" s="12"/>
      <c r="D379" s="12"/>
      <c r="E379" s="12"/>
      <c r="F379" s="12"/>
      <c r="G379" s="16"/>
      <c r="H379" s="16"/>
      <c r="I379" s="15"/>
      <c r="J379" s="16"/>
      <c r="K379" s="16"/>
      <c r="L379" s="17"/>
      <c r="M379" s="18"/>
      <c r="N379" s="18"/>
      <c r="O379" s="20"/>
      <c r="P379" s="21"/>
      <c r="Q379" s="21"/>
      <c r="R379" s="22"/>
      <c r="S379" s="21"/>
      <c r="T379" s="21"/>
      <c r="U379" s="22"/>
      <c r="V379" s="23"/>
      <c r="W379" s="23"/>
      <c r="X379" s="24"/>
      <c r="Y379" s="25">
        <f t="shared" si="25"/>
        <v>0</v>
      </c>
      <c r="Z379" s="25">
        <f t="shared" si="23"/>
        <v>0</v>
      </c>
      <c r="AA379" s="26"/>
      <c r="AB379" s="26"/>
      <c r="AC379" s="26"/>
      <c r="AD379" s="26"/>
      <c r="AE379" s="27"/>
      <c r="AF379" s="26"/>
      <c r="AG379" s="26"/>
      <c r="AH379" s="26"/>
      <c r="AI379" s="26"/>
      <c r="AJ379" s="26"/>
      <c r="AK379" s="26"/>
    </row>
    <row r="380" spans="1:37" s="10" customFormat="1" ht="25" customHeight="1" x14ac:dyDescent="0.25">
      <c r="A380" s="11">
        <v>377</v>
      </c>
      <c r="B380" s="12" t="str">
        <f t="shared" si="24"/>
        <v>000-000</v>
      </c>
      <c r="C380" s="12"/>
      <c r="D380" s="12"/>
      <c r="E380" s="12"/>
      <c r="F380" s="12"/>
      <c r="G380" s="16"/>
      <c r="H380" s="16"/>
      <c r="I380" s="15"/>
      <c r="J380" s="16"/>
      <c r="K380" s="16"/>
      <c r="L380" s="17"/>
      <c r="M380" s="18"/>
      <c r="N380" s="18"/>
      <c r="O380" s="20"/>
      <c r="P380" s="21"/>
      <c r="Q380" s="21"/>
      <c r="R380" s="22"/>
      <c r="S380" s="21"/>
      <c r="T380" s="21"/>
      <c r="U380" s="22"/>
      <c r="V380" s="23"/>
      <c r="W380" s="23"/>
      <c r="X380" s="24"/>
      <c r="Y380" s="25">
        <f t="shared" si="25"/>
        <v>0</v>
      </c>
      <c r="Z380" s="25">
        <f t="shared" si="23"/>
        <v>0</v>
      </c>
      <c r="AA380" s="26"/>
      <c r="AB380" s="26"/>
      <c r="AC380" s="26"/>
      <c r="AD380" s="26"/>
      <c r="AE380" s="27"/>
      <c r="AF380" s="26"/>
      <c r="AG380" s="26"/>
      <c r="AH380" s="26"/>
      <c r="AI380" s="26"/>
      <c r="AJ380" s="26"/>
      <c r="AK380" s="26"/>
    </row>
    <row r="381" spans="1:37" s="10" customFormat="1" ht="25" customHeight="1" x14ac:dyDescent="0.25">
      <c r="A381" s="11">
        <v>378</v>
      </c>
      <c r="B381" s="12" t="str">
        <f t="shared" si="24"/>
        <v>000-000</v>
      </c>
      <c r="C381" s="12"/>
      <c r="D381" s="12"/>
      <c r="E381" s="12"/>
      <c r="F381" s="12"/>
      <c r="G381" s="16"/>
      <c r="H381" s="16"/>
      <c r="I381" s="15"/>
      <c r="J381" s="16"/>
      <c r="K381" s="16"/>
      <c r="L381" s="17"/>
      <c r="M381" s="18"/>
      <c r="N381" s="18"/>
      <c r="O381" s="20"/>
      <c r="P381" s="21"/>
      <c r="Q381" s="21"/>
      <c r="R381" s="22"/>
      <c r="S381" s="21"/>
      <c r="T381" s="21"/>
      <c r="U381" s="22"/>
      <c r="V381" s="23"/>
      <c r="W381" s="23"/>
      <c r="X381" s="24"/>
      <c r="Y381" s="25">
        <f t="shared" si="25"/>
        <v>0</v>
      </c>
      <c r="Z381" s="25">
        <f t="shared" si="23"/>
        <v>0</v>
      </c>
      <c r="AA381" s="26"/>
      <c r="AB381" s="26"/>
      <c r="AC381" s="26"/>
      <c r="AD381" s="26"/>
      <c r="AE381" s="27"/>
      <c r="AF381" s="26"/>
      <c r="AG381" s="26"/>
      <c r="AH381" s="26"/>
      <c r="AI381" s="26"/>
      <c r="AJ381" s="26"/>
      <c r="AK381" s="26"/>
    </row>
    <row r="382" spans="1:37" s="10" customFormat="1" ht="25" customHeight="1" x14ac:dyDescent="0.25">
      <c r="A382" s="11">
        <v>379</v>
      </c>
      <c r="B382" s="12" t="str">
        <f t="shared" si="24"/>
        <v>000-000</v>
      </c>
      <c r="C382" s="12"/>
      <c r="D382" s="12"/>
      <c r="E382" s="12"/>
      <c r="F382" s="12"/>
      <c r="G382" s="16"/>
      <c r="H382" s="16"/>
      <c r="I382" s="15"/>
      <c r="J382" s="16"/>
      <c r="K382" s="16"/>
      <c r="L382" s="17"/>
      <c r="M382" s="18"/>
      <c r="N382" s="19"/>
      <c r="O382" s="20"/>
      <c r="P382" s="21"/>
      <c r="Q382" s="21"/>
      <c r="R382" s="22"/>
      <c r="S382" s="21"/>
      <c r="T382" s="21"/>
      <c r="U382" s="22"/>
      <c r="V382" s="23"/>
      <c r="W382" s="23"/>
      <c r="X382" s="24"/>
      <c r="Y382" s="25">
        <f t="shared" si="25"/>
        <v>0</v>
      </c>
      <c r="Z382" s="25">
        <f t="shared" si="23"/>
        <v>0</v>
      </c>
      <c r="AA382" s="26"/>
      <c r="AB382" s="26"/>
      <c r="AC382" s="26"/>
      <c r="AD382" s="26"/>
      <c r="AE382" s="27"/>
      <c r="AF382" s="26"/>
      <c r="AG382" s="26"/>
      <c r="AH382" s="26"/>
      <c r="AI382" s="26"/>
      <c r="AJ382" s="26"/>
      <c r="AK382" s="26"/>
    </row>
    <row r="383" spans="1:37" s="10" customFormat="1" ht="25" customHeight="1" x14ac:dyDescent="0.25">
      <c r="A383" s="11">
        <v>380</v>
      </c>
      <c r="B383" s="12" t="str">
        <f t="shared" si="24"/>
        <v>000-000</v>
      </c>
      <c r="C383" s="12"/>
      <c r="D383" s="12"/>
      <c r="E383" s="12"/>
      <c r="F383" s="12"/>
      <c r="G383" s="16"/>
      <c r="H383" s="16"/>
      <c r="I383" s="15"/>
      <c r="J383" s="16"/>
      <c r="K383" s="16"/>
      <c r="L383" s="17"/>
      <c r="M383" s="18"/>
      <c r="N383" s="19"/>
      <c r="O383" s="20"/>
      <c r="P383" s="21"/>
      <c r="Q383" s="21"/>
      <c r="R383" s="22"/>
      <c r="S383" s="21"/>
      <c r="T383" s="21"/>
      <c r="U383" s="22"/>
      <c r="V383" s="23"/>
      <c r="W383" s="23"/>
      <c r="X383" s="24"/>
      <c r="Y383" s="25">
        <f t="shared" si="25"/>
        <v>0</v>
      </c>
      <c r="Z383" s="25">
        <f t="shared" si="23"/>
        <v>0</v>
      </c>
      <c r="AA383" s="26"/>
      <c r="AB383" s="26"/>
      <c r="AC383" s="26"/>
      <c r="AD383" s="26"/>
      <c r="AE383" s="27"/>
      <c r="AF383" s="26"/>
      <c r="AG383" s="26"/>
      <c r="AH383" s="26"/>
      <c r="AI383" s="26"/>
      <c r="AJ383" s="26"/>
      <c r="AK383" s="26"/>
    </row>
    <row r="384" spans="1:37" s="10" customFormat="1" ht="25" customHeight="1" x14ac:dyDescent="0.25">
      <c r="A384" s="11">
        <v>381</v>
      </c>
      <c r="B384" s="12" t="str">
        <f t="shared" si="24"/>
        <v>000-000</v>
      </c>
      <c r="C384" s="12"/>
      <c r="D384" s="12"/>
      <c r="E384" s="12"/>
      <c r="F384" s="12"/>
      <c r="G384" s="16"/>
      <c r="H384" s="16"/>
      <c r="I384" s="15"/>
      <c r="J384" s="16"/>
      <c r="K384" s="16"/>
      <c r="L384" s="17"/>
      <c r="M384" s="18"/>
      <c r="N384" s="18"/>
      <c r="O384" s="20"/>
      <c r="P384" s="21"/>
      <c r="Q384" s="21"/>
      <c r="R384" s="22"/>
      <c r="S384" s="21"/>
      <c r="T384" s="21"/>
      <c r="U384" s="22"/>
      <c r="V384" s="23"/>
      <c r="W384" s="23"/>
      <c r="X384" s="24"/>
      <c r="Y384" s="25">
        <f t="shared" si="25"/>
        <v>0</v>
      </c>
      <c r="Z384" s="25">
        <f t="shared" si="23"/>
        <v>0</v>
      </c>
      <c r="AA384" s="26"/>
      <c r="AB384" s="26"/>
      <c r="AC384" s="26"/>
      <c r="AD384" s="26"/>
      <c r="AE384" s="27"/>
      <c r="AF384" s="26"/>
      <c r="AG384" s="26"/>
      <c r="AH384" s="26"/>
      <c r="AI384" s="26"/>
      <c r="AJ384" s="26"/>
      <c r="AK384" s="26"/>
    </row>
    <row r="385" spans="1:37" s="10" customFormat="1" ht="25" customHeight="1" x14ac:dyDescent="0.25">
      <c r="A385" s="11">
        <v>382</v>
      </c>
      <c r="B385" s="12" t="str">
        <f t="shared" si="24"/>
        <v>000-000</v>
      </c>
      <c r="C385" s="12"/>
      <c r="D385" s="12"/>
      <c r="E385" s="12"/>
      <c r="F385" s="12"/>
      <c r="G385" s="16"/>
      <c r="H385" s="16"/>
      <c r="I385" s="15"/>
      <c r="J385" s="16"/>
      <c r="K385" s="16"/>
      <c r="L385" s="17"/>
      <c r="M385" s="18"/>
      <c r="N385" s="18"/>
      <c r="O385" s="20"/>
      <c r="P385" s="21"/>
      <c r="Q385" s="21"/>
      <c r="R385" s="22"/>
      <c r="S385" s="21"/>
      <c r="T385" s="21"/>
      <c r="U385" s="22"/>
      <c r="V385" s="23"/>
      <c r="W385" s="23"/>
      <c r="X385" s="24"/>
      <c r="Y385" s="25">
        <f t="shared" si="25"/>
        <v>0</v>
      </c>
      <c r="Z385" s="25">
        <f t="shared" si="23"/>
        <v>0</v>
      </c>
      <c r="AA385" s="26"/>
      <c r="AB385" s="26"/>
      <c r="AC385" s="26"/>
      <c r="AD385" s="26"/>
      <c r="AE385" s="27"/>
      <c r="AF385" s="26"/>
      <c r="AG385" s="26"/>
      <c r="AH385" s="26"/>
      <c r="AI385" s="26"/>
      <c r="AJ385" s="26"/>
      <c r="AK385" s="26"/>
    </row>
    <row r="386" spans="1:37" s="10" customFormat="1" ht="25" customHeight="1" x14ac:dyDescent="0.25">
      <c r="A386" s="11">
        <v>383</v>
      </c>
      <c r="B386" s="12" t="str">
        <f t="shared" si="24"/>
        <v>000-000</v>
      </c>
      <c r="C386" s="12"/>
      <c r="D386" s="12"/>
      <c r="E386" s="12"/>
      <c r="F386" s="12"/>
      <c r="G386" s="16"/>
      <c r="H386" s="16"/>
      <c r="I386" s="15"/>
      <c r="J386" s="16"/>
      <c r="K386" s="16"/>
      <c r="L386" s="17"/>
      <c r="M386" s="18"/>
      <c r="N386" s="18"/>
      <c r="O386" s="20"/>
      <c r="P386" s="21"/>
      <c r="Q386" s="21"/>
      <c r="R386" s="22"/>
      <c r="S386" s="21"/>
      <c r="T386" s="21"/>
      <c r="U386" s="22"/>
      <c r="V386" s="23"/>
      <c r="W386" s="23"/>
      <c r="X386" s="24"/>
      <c r="Y386" s="25">
        <f t="shared" si="25"/>
        <v>0</v>
      </c>
      <c r="Z386" s="25">
        <f t="shared" si="23"/>
        <v>0</v>
      </c>
      <c r="AA386" s="26"/>
      <c r="AB386" s="26"/>
      <c r="AC386" s="26"/>
      <c r="AD386" s="26"/>
      <c r="AE386" s="27"/>
      <c r="AF386" s="26"/>
      <c r="AG386" s="26"/>
      <c r="AH386" s="26"/>
      <c r="AI386" s="26"/>
      <c r="AJ386" s="26"/>
      <c r="AK386" s="26"/>
    </row>
    <row r="387" spans="1:37" s="10" customFormat="1" ht="25" customHeight="1" x14ac:dyDescent="0.25">
      <c r="A387" s="11">
        <v>384</v>
      </c>
      <c r="B387" s="12" t="str">
        <f t="shared" si="24"/>
        <v>000-000</v>
      </c>
      <c r="C387" s="12"/>
      <c r="D387" s="12"/>
      <c r="E387" s="12"/>
      <c r="F387" s="12"/>
      <c r="G387" s="16"/>
      <c r="H387" s="16"/>
      <c r="I387" s="15"/>
      <c r="J387" s="16"/>
      <c r="K387" s="16"/>
      <c r="L387" s="17"/>
      <c r="M387" s="18"/>
      <c r="N387" s="18"/>
      <c r="O387" s="20"/>
      <c r="P387" s="21"/>
      <c r="Q387" s="21"/>
      <c r="R387" s="22"/>
      <c r="S387" s="21"/>
      <c r="T387" s="21"/>
      <c r="U387" s="22"/>
      <c r="V387" s="23"/>
      <c r="W387" s="23"/>
      <c r="X387" s="24"/>
      <c r="Y387" s="25">
        <f t="shared" si="25"/>
        <v>0</v>
      </c>
      <c r="Z387" s="25">
        <f t="shared" si="23"/>
        <v>0</v>
      </c>
      <c r="AA387" s="26"/>
      <c r="AB387" s="26"/>
      <c r="AC387" s="26"/>
      <c r="AD387" s="26"/>
      <c r="AE387" s="27"/>
      <c r="AF387" s="26"/>
      <c r="AG387" s="26"/>
      <c r="AH387" s="26"/>
      <c r="AI387" s="26"/>
      <c r="AJ387" s="26"/>
      <c r="AK387" s="26"/>
    </row>
    <row r="388" spans="1:37" s="10" customFormat="1" ht="25" customHeight="1" x14ac:dyDescent="0.25">
      <c r="A388" s="11">
        <v>385</v>
      </c>
      <c r="B388" s="12" t="str">
        <f t="shared" si="24"/>
        <v>000-000</v>
      </c>
      <c r="C388" s="12"/>
      <c r="D388" s="12"/>
      <c r="E388" s="12"/>
      <c r="F388" s="12"/>
      <c r="G388" s="16"/>
      <c r="H388" s="16"/>
      <c r="I388" s="15"/>
      <c r="J388" s="16"/>
      <c r="K388" s="16"/>
      <c r="L388" s="17"/>
      <c r="M388" s="18"/>
      <c r="N388" s="18"/>
      <c r="O388" s="20"/>
      <c r="P388" s="21"/>
      <c r="Q388" s="21"/>
      <c r="R388" s="22"/>
      <c r="S388" s="21"/>
      <c r="T388" s="21"/>
      <c r="U388" s="22"/>
      <c r="V388" s="23"/>
      <c r="W388" s="23"/>
      <c r="X388" s="24"/>
      <c r="Y388" s="25">
        <f t="shared" si="25"/>
        <v>0</v>
      </c>
      <c r="Z388" s="25">
        <f t="shared" ref="Z388:Z403" si="26">ROUND(L388+O388-R388,2)</f>
        <v>0</v>
      </c>
      <c r="AA388" s="26"/>
      <c r="AB388" s="26"/>
      <c r="AC388" s="26"/>
      <c r="AD388" s="26"/>
      <c r="AE388" s="27"/>
      <c r="AF388" s="26"/>
      <c r="AG388" s="26"/>
      <c r="AH388" s="26"/>
      <c r="AI388" s="26"/>
      <c r="AJ388" s="26"/>
      <c r="AK388" s="26"/>
    </row>
    <row r="389" spans="1:37" s="10" customFormat="1" ht="25" customHeight="1" x14ac:dyDescent="0.25">
      <c r="A389" s="11">
        <v>386</v>
      </c>
      <c r="B389" s="12" t="str">
        <f t="shared" si="24"/>
        <v>000-000</v>
      </c>
      <c r="C389" s="12"/>
      <c r="D389" s="12"/>
      <c r="E389" s="12"/>
      <c r="F389" s="12"/>
      <c r="G389" s="16"/>
      <c r="H389" s="16"/>
      <c r="I389" s="15"/>
      <c r="J389" s="16"/>
      <c r="K389" s="16"/>
      <c r="L389" s="17"/>
      <c r="M389" s="18"/>
      <c r="N389" s="18"/>
      <c r="O389" s="20"/>
      <c r="P389" s="21"/>
      <c r="Q389" s="21"/>
      <c r="R389" s="22"/>
      <c r="S389" s="21"/>
      <c r="T389" s="21"/>
      <c r="U389" s="22"/>
      <c r="V389" s="23"/>
      <c r="W389" s="23"/>
      <c r="X389" s="24"/>
      <c r="Y389" s="25">
        <f t="shared" si="25"/>
        <v>0</v>
      </c>
      <c r="Z389" s="25">
        <f t="shared" si="26"/>
        <v>0</v>
      </c>
      <c r="AA389" s="26"/>
      <c r="AB389" s="26"/>
      <c r="AC389" s="26"/>
      <c r="AD389" s="26"/>
      <c r="AE389" s="27"/>
      <c r="AF389" s="26"/>
      <c r="AG389" s="26"/>
      <c r="AH389" s="26"/>
      <c r="AI389" s="26"/>
      <c r="AJ389" s="26"/>
      <c r="AK389" s="26"/>
    </row>
    <row r="390" spans="1:37" s="10" customFormat="1" ht="25" customHeight="1" x14ac:dyDescent="0.25">
      <c r="A390" s="11">
        <v>387</v>
      </c>
      <c r="B390" s="12" t="str">
        <f t="shared" si="24"/>
        <v>000-000</v>
      </c>
      <c r="C390" s="12"/>
      <c r="D390" s="12"/>
      <c r="E390" s="12"/>
      <c r="F390" s="12"/>
      <c r="G390" s="16"/>
      <c r="H390" s="16"/>
      <c r="I390" s="15"/>
      <c r="J390" s="16"/>
      <c r="K390" s="16"/>
      <c r="L390" s="17"/>
      <c r="M390" s="18"/>
      <c r="N390" s="18"/>
      <c r="O390" s="20"/>
      <c r="P390" s="21"/>
      <c r="Q390" s="21"/>
      <c r="R390" s="22"/>
      <c r="S390" s="21"/>
      <c r="T390" s="21"/>
      <c r="U390" s="22"/>
      <c r="V390" s="23"/>
      <c r="W390" s="23"/>
      <c r="X390" s="24"/>
      <c r="Y390" s="25">
        <f t="shared" si="25"/>
        <v>0</v>
      </c>
      <c r="Z390" s="25">
        <f t="shared" si="26"/>
        <v>0</v>
      </c>
      <c r="AA390" s="26"/>
      <c r="AB390" s="26"/>
      <c r="AC390" s="26"/>
      <c r="AD390" s="26"/>
      <c r="AE390" s="27"/>
      <c r="AF390" s="26"/>
      <c r="AG390" s="26"/>
      <c r="AH390" s="26"/>
      <c r="AI390" s="26"/>
      <c r="AJ390" s="26"/>
      <c r="AK390" s="26"/>
    </row>
    <row r="391" spans="1:37" s="10" customFormat="1" ht="25" customHeight="1" x14ac:dyDescent="0.25">
      <c r="A391" s="11">
        <v>388</v>
      </c>
      <c r="B391" s="12" t="str">
        <f t="shared" si="24"/>
        <v>000-000</v>
      </c>
      <c r="C391" s="12"/>
      <c r="D391" s="12"/>
      <c r="E391" s="12"/>
      <c r="F391" s="12"/>
      <c r="G391" s="16"/>
      <c r="H391" s="16"/>
      <c r="I391" s="15"/>
      <c r="J391" s="16"/>
      <c r="K391" s="16"/>
      <c r="L391" s="17"/>
      <c r="M391" s="18"/>
      <c r="N391" s="18"/>
      <c r="O391" s="20"/>
      <c r="P391" s="21"/>
      <c r="Q391" s="21"/>
      <c r="R391" s="22"/>
      <c r="S391" s="21"/>
      <c r="T391" s="21"/>
      <c r="U391" s="22"/>
      <c r="V391" s="23"/>
      <c r="W391" s="23"/>
      <c r="X391" s="24"/>
      <c r="Y391" s="25">
        <f t="shared" si="25"/>
        <v>0</v>
      </c>
      <c r="Z391" s="25">
        <f t="shared" si="26"/>
        <v>0</v>
      </c>
      <c r="AA391" s="26"/>
      <c r="AB391" s="26"/>
      <c r="AC391" s="26"/>
      <c r="AD391" s="26"/>
      <c r="AE391" s="27"/>
      <c r="AF391" s="26"/>
      <c r="AG391" s="26"/>
      <c r="AH391" s="26"/>
      <c r="AI391" s="26"/>
      <c r="AJ391" s="26"/>
      <c r="AK391" s="26"/>
    </row>
    <row r="392" spans="1:37" s="10" customFormat="1" ht="25" customHeight="1" x14ac:dyDescent="0.25">
      <c r="A392" s="11">
        <v>389</v>
      </c>
      <c r="B392" s="12" t="str">
        <f t="shared" si="24"/>
        <v>000-000</v>
      </c>
      <c r="C392" s="12"/>
      <c r="D392" s="12"/>
      <c r="E392" s="12"/>
      <c r="F392" s="12"/>
      <c r="G392" s="16"/>
      <c r="H392" s="16"/>
      <c r="I392" s="15"/>
      <c r="J392" s="16"/>
      <c r="K392" s="16"/>
      <c r="L392" s="17"/>
      <c r="M392" s="18"/>
      <c r="N392" s="18"/>
      <c r="O392" s="20"/>
      <c r="P392" s="21"/>
      <c r="Q392" s="21"/>
      <c r="R392" s="22"/>
      <c r="S392" s="21"/>
      <c r="T392" s="21"/>
      <c r="U392" s="22"/>
      <c r="V392" s="23"/>
      <c r="W392" s="23"/>
      <c r="X392" s="24"/>
      <c r="Y392" s="25">
        <f t="shared" si="25"/>
        <v>0</v>
      </c>
      <c r="Z392" s="25">
        <f t="shared" si="26"/>
        <v>0</v>
      </c>
      <c r="AA392" s="26"/>
      <c r="AB392" s="26"/>
      <c r="AC392" s="26"/>
      <c r="AD392" s="26"/>
      <c r="AE392" s="27"/>
      <c r="AF392" s="26"/>
      <c r="AG392" s="26"/>
      <c r="AH392" s="26"/>
      <c r="AI392" s="26"/>
      <c r="AJ392" s="26"/>
      <c r="AK392" s="26"/>
    </row>
    <row r="393" spans="1:37" s="10" customFormat="1" ht="25" customHeight="1" x14ac:dyDescent="0.25">
      <c r="A393" s="11">
        <v>390</v>
      </c>
      <c r="B393" s="12" t="str">
        <f t="shared" si="24"/>
        <v>000-000</v>
      </c>
      <c r="C393" s="12"/>
      <c r="D393" s="12"/>
      <c r="E393" s="12"/>
      <c r="F393" s="12"/>
      <c r="G393" s="16"/>
      <c r="H393" s="16"/>
      <c r="I393" s="15"/>
      <c r="J393" s="16"/>
      <c r="K393" s="16"/>
      <c r="L393" s="17"/>
      <c r="M393" s="18"/>
      <c r="N393" s="19"/>
      <c r="O393" s="20"/>
      <c r="P393" s="21"/>
      <c r="Q393" s="21"/>
      <c r="R393" s="22"/>
      <c r="S393" s="21"/>
      <c r="T393" s="21"/>
      <c r="U393" s="22"/>
      <c r="V393" s="23"/>
      <c r="W393" s="23"/>
      <c r="X393" s="24"/>
      <c r="Y393" s="25">
        <f t="shared" si="25"/>
        <v>0</v>
      </c>
      <c r="Z393" s="25">
        <f t="shared" si="26"/>
        <v>0</v>
      </c>
      <c r="AA393" s="26"/>
      <c r="AB393" s="26"/>
      <c r="AC393" s="26"/>
      <c r="AD393" s="26"/>
      <c r="AE393" s="27"/>
      <c r="AF393" s="26"/>
      <c r="AG393" s="26"/>
      <c r="AH393" s="26"/>
      <c r="AI393" s="26"/>
      <c r="AJ393" s="26"/>
      <c r="AK393" s="26"/>
    </row>
    <row r="394" spans="1:37" s="10" customFormat="1" ht="25" customHeight="1" x14ac:dyDescent="0.25">
      <c r="A394" s="11">
        <v>391</v>
      </c>
      <c r="B394" s="12" t="str">
        <f t="shared" si="24"/>
        <v>000-000</v>
      </c>
      <c r="C394" s="12"/>
      <c r="D394" s="12"/>
      <c r="E394" s="12"/>
      <c r="F394" s="12"/>
      <c r="G394" s="16"/>
      <c r="H394" s="16"/>
      <c r="I394" s="15"/>
      <c r="J394" s="16"/>
      <c r="K394" s="16"/>
      <c r="L394" s="17"/>
      <c r="M394" s="18"/>
      <c r="N394" s="19"/>
      <c r="O394" s="20"/>
      <c r="P394" s="21"/>
      <c r="Q394" s="21"/>
      <c r="R394" s="22"/>
      <c r="S394" s="21"/>
      <c r="T394" s="21"/>
      <c r="U394" s="22"/>
      <c r="V394" s="23"/>
      <c r="W394" s="23"/>
      <c r="X394" s="24"/>
      <c r="Y394" s="25">
        <f t="shared" si="25"/>
        <v>0</v>
      </c>
      <c r="Z394" s="25">
        <f t="shared" si="26"/>
        <v>0</v>
      </c>
      <c r="AA394" s="26"/>
      <c r="AB394" s="26"/>
      <c r="AC394" s="26"/>
      <c r="AD394" s="26"/>
      <c r="AE394" s="27"/>
      <c r="AF394" s="26"/>
      <c r="AG394" s="26"/>
      <c r="AH394" s="26"/>
      <c r="AI394" s="26"/>
      <c r="AJ394" s="26"/>
      <c r="AK394" s="26"/>
    </row>
    <row r="395" spans="1:37" s="10" customFormat="1" ht="25" customHeight="1" x14ac:dyDescent="0.25">
      <c r="A395" s="11">
        <v>392</v>
      </c>
      <c r="B395" s="12" t="str">
        <f t="shared" si="24"/>
        <v>000-000</v>
      </c>
      <c r="C395" s="12"/>
      <c r="D395" s="12"/>
      <c r="E395" s="12"/>
      <c r="F395" s="12"/>
      <c r="G395" s="16"/>
      <c r="H395" s="16"/>
      <c r="I395" s="15"/>
      <c r="J395" s="16"/>
      <c r="K395" s="16"/>
      <c r="L395" s="17"/>
      <c r="M395" s="18"/>
      <c r="N395" s="18"/>
      <c r="O395" s="20"/>
      <c r="P395" s="21"/>
      <c r="Q395" s="21"/>
      <c r="R395" s="22"/>
      <c r="S395" s="21"/>
      <c r="T395" s="21"/>
      <c r="U395" s="22"/>
      <c r="V395" s="23"/>
      <c r="W395" s="23"/>
      <c r="X395" s="24"/>
      <c r="Y395" s="25">
        <f t="shared" si="25"/>
        <v>0</v>
      </c>
      <c r="Z395" s="25">
        <f t="shared" si="26"/>
        <v>0</v>
      </c>
      <c r="AA395" s="26"/>
      <c r="AB395" s="26"/>
      <c r="AC395" s="26"/>
      <c r="AD395" s="26"/>
      <c r="AE395" s="27"/>
      <c r="AF395" s="26"/>
      <c r="AG395" s="26"/>
      <c r="AH395" s="26"/>
      <c r="AI395" s="26"/>
      <c r="AJ395" s="26"/>
      <c r="AK395" s="26"/>
    </row>
    <row r="396" spans="1:37" s="10" customFormat="1" ht="25" customHeight="1" x14ac:dyDescent="0.25">
      <c r="A396" s="11">
        <v>393</v>
      </c>
      <c r="B396" s="12" t="str">
        <f t="shared" si="24"/>
        <v>000-000</v>
      </c>
      <c r="C396" s="12"/>
      <c r="D396" s="12"/>
      <c r="E396" s="12"/>
      <c r="F396" s="12"/>
      <c r="G396" s="16"/>
      <c r="H396" s="16"/>
      <c r="I396" s="15"/>
      <c r="J396" s="16"/>
      <c r="K396" s="16"/>
      <c r="L396" s="17"/>
      <c r="M396" s="18"/>
      <c r="N396" s="18"/>
      <c r="O396" s="20"/>
      <c r="P396" s="21"/>
      <c r="Q396" s="21"/>
      <c r="R396" s="22"/>
      <c r="S396" s="21"/>
      <c r="T396" s="21"/>
      <c r="U396" s="22"/>
      <c r="V396" s="23"/>
      <c r="W396" s="23"/>
      <c r="X396" s="24"/>
      <c r="Y396" s="25">
        <f t="shared" si="25"/>
        <v>0</v>
      </c>
      <c r="Z396" s="25">
        <f t="shared" si="26"/>
        <v>0</v>
      </c>
      <c r="AA396" s="26"/>
      <c r="AB396" s="26"/>
      <c r="AC396" s="26"/>
      <c r="AD396" s="26"/>
      <c r="AE396" s="27"/>
      <c r="AF396" s="26"/>
      <c r="AG396" s="26"/>
      <c r="AH396" s="26"/>
      <c r="AI396" s="26"/>
      <c r="AJ396" s="26"/>
      <c r="AK396" s="26"/>
    </row>
    <row r="397" spans="1:37" s="10" customFormat="1" ht="25" customHeight="1" x14ac:dyDescent="0.25">
      <c r="A397" s="11">
        <v>394</v>
      </c>
      <c r="B397" s="12" t="str">
        <f t="shared" si="24"/>
        <v>000-000</v>
      </c>
      <c r="C397" s="12"/>
      <c r="D397" s="12"/>
      <c r="E397" s="12"/>
      <c r="F397" s="12"/>
      <c r="G397" s="16"/>
      <c r="H397" s="16"/>
      <c r="I397" s="15"/>
      <c r="J397" s="16"/>
      <c r="K397" s="16"/>
      <c r="L397" s="17"/>
      <c r="M397" s="18"/>
      <c r="N397" s="18"/>
      <c r="O397" s="20"/>
      <c r="P397" s="21"/>
      <c r="Q397" s="21"/>
      <c r="R397" s="22"/>
      <c r="S397" s="21"/>
      <c r="T397" s="21"/>
      <c r="U397" s="22"/>
      <c r="V397" s="23"/>
      <c r="W397" s="23"/>
      <c r="X397" s="24"/>
      <c r="Y397" s="25">
        <f t="shared" si="25"/>
        <v>0</v>
      </c>
      <c r="Z397" s="25">
        <f t="shared" si="26"/>
        <v>0</v>
      </c>
      <c r="AA397" s="26"/>
      <c r="AB397" s="26"/>
      <c r="AC397" s="26"/>
      <c r="AD397" s="26"/>
      <c r="AE397" s="27"/>
      <c r="AF397" s="26"/>
      <c r="AG397" s="26"/>
      <c r="AH397" s="26"/>
      <c r="AI397" s="26"/>
      <c r="AJ397" s="26"/>
      <c r="AK397" s="26"/>
    </row>
    <row r="398" spans="1:37" s="10" customFormat="1" ht="25" customHeight="1" x14ac:dyDescent="0.25">
      <c r="A398" s="11">
        <v>395</v>
      </c>
      <c r="B398" s="12" t="str">
        <f t="shared" si="24"/>
        <v>000-000</v>
      </c>
      <c r="C398" s="12"/>
      <c r="D398" s="12"/>
      <c r="E398" s="12"/>
      <c r="F398" s="12"/>
      <c r="G398" s="16"/>
      <c r="H398" s="16"/>
      <c r="I398" s="15"/>
      <c r="J398" s="16"/>
      <c r="K398" s="16"/>
      <c r="L398" s="17"/>
      <c r="M398" s="18"/>
      <c r="N398" s="18"/>
      <c r="O398" s="20"/>
      <c r="P398" s="21"/>
      <c r="Q398" s="21"/>
      <c r="R398" s="22"/>
      <c r="S398" s="21"/>
      <c r="T398" s="21"/>
      <c r="U398" s="22"/>
      <c r="V398" s="23"/>
      <c r="W398" s="23"/>
      <c r="X398" s="24"/>
      <c r="Y398" s="25">
        <f t="shared" si="25"/>
        <v>0</v>
      </c>
      <c r="Z398" s="25">
        <f t="shared" si="26"/>
        <v>0</v>
      </c>
      <c r="AA398" s="26"/>
      <c r="AB398" s="26"/>
      <c r="AC398" s="26"/>
      <c r="AD398" s="26"/>
      <c r="AE398" s="27"/>
      <c r="AF398" s="26"/>
      <c r="AG398" s="26"/>
      <c r="AH398" s="26"/>
      <c r="AI398" s="26"/>
      <c r="AJ398" s="26"/>
      <c r="AK398" s="26"/>
    </row>
    <row r="399" spans="1:37" s="10" customFormat="1" ht="25" customHeight="1" x14ac:dyDescent="0.25">
      <c r="A399" s="11">
        <v>396</v>
      </c>
      <c r="B399" s="12" t="str">
        <f t="shared" si="24"/>
        <v>000-000</v>
      </c>
      <c r="C399" s="12"/>
      <c r="D399" s="12"/>
      <c r="E399" s="12"/>
      <c r="F399" s="12"/>
      <c r="G399" s="16"/>
      <c r="H399" s="16"/>
      <c r="I399" s="15"/>
      <c r="J399" s="16"/>
      <c r="K399" s="16"/>
      <c r="L399" s="17"/>
      <c r="M399" s="18"/>
      <c r="N399" s="18"/>
      <c r="O399" s="20"/>
      <c r="P399" s="21"/>
      <c r="Q399" s="21"/>
      <c r="R399" s="22"/>
      <c r="S399" s="21"/>
      <c r="T399" s="21"/>
      <c r="U399" s="22"/>
      <c r="V399" s="23"/>
      <c r="W399" s="23"/>
      <c r="X399" s="24"/>
      <c r="Y399" s="25">
        <f t="shared" si="25"/>
        <v>0</v>
      </c>
      <c r="Z399" s="25">
        <f t="shared" si="26"/>
        <v>0</v>
      </c>
      <c r="AA399" s="26"/>
      <c r="AB399" s="26"/>
      <c r="AC399" s="26"/>
      <c r="AD399" s="26"/>
      <c r="AE399" s="27"/>
      <c r="AF399" s="26"/>
      <c r="AG399" s="26"/>
      <c r="AH399" s="26"/>
      <c r="AI399" s="26"/>
      <c r="AJ399" s="26"/>
      <c r="AK399" s="26"/>
    </row>
    <row r="400" spans="1:37" s="10" customFormat="1" ht="25" customHeight="1" x14ac:dyDescent="0.25">
      <c r="A400" s="11">
        <v>397</v>
      </c>
      <c r="B400" s="12" t="str">
        <f t="shared" si="24"/>
        <v>000-000</v>
      </c>
      <c r="C400" s="12"/>
      <c r="D400" s="12"/>
      <c r="E400" s="12"/>
      <c r="F400" s="12"/>
      <c r="G400" s="16"/>
      <c r="H400" s="16"/>
      <c r="I400" s="15"/>
      <c r="J400" s="16"/>
      <c r="K400" s="16"/>
      <c r="L400" s="17"/>
      <c r="M400" s="18"/>
      <c r="N400" s="18"/>
      <c r="O400" s="20"/>
      <c r="P400" s="21"/>
      <c r="Q400" s="21"/>
      <c r="R400" s="22"/>
      <c r="S400" s="21"/>
      <c r="T400" s="21"/>
      <c r="U400" s="22"/>
      <c r="V400" s="23"/>
      <c r="W400" s="23"/>
      <c r="X400" s="24"/>
      <c r="Y400" s="25">
        <f t="shared" si="25"/>
        <v>0</v>
      </c>
      <c r="Z400" s="25">
        <f t="shared" si="26"/>
        <v>0</v>
      </c>
      <c r="AA400" s="26"/>
      <c r="AB400" s="26"/>
      <c r="AC400" s="26"/>
      <c r="AD400" s="26"/>
      <c r="AE400" s="27"/>
      <c r="AF400" s="26"/>
      <c r="AG400" s="26"/>
      <c r="AH400" s="26"/>
      <c r="AI400" s="26"/>
      <c r="AJ400" s="26"/>
      <c r="AK400" s="26"/>
    </row>
    <row r="401" spans="1:37" s="10" customFormat="1" ht="25" customHeight="1" x14ac:dyDescent="0.25">
      <c r="A401" s="11">
        <v>398</v>
      </c>
      <c r="B401" s="12" t="str">
        <f t="shared" si="24"/>
        <v>000-000</v>
      </c>
      <c r="C401" s="12"/>
      <c r="D401" s="12"/>
      <c r="E401" s="12"/>
      <c r="F401" s="12"/>
      <c r="G401" s="16"/>
      <c r="H401" s="16"/>
      <c r="I401" s="15"/>
      <c r="J401" s="16"/>
      <c r="K401" s="16"/>
      <c r="L401" s="17"/>
      <c r="M401" s="18"/>
      <c r="N401" s="18"/>
      <c r="O401" s="20"/>
      <c r="P401" s="21"/>
      <c r="Q401" s="21"/>
      <c r="R401" s="22"/>
      <c r="S401" s="21"/>
      <c r="T401" s="21"/>
      <c r="U401" s="22"/>
      <c r="V401" s="23"/>
      <c r="W401" s="23"/>
      <c r="X401" s="24"/>
      <c r="Y401" s="25">
        <f t="shared" si="25"/>
        <v>0</v>
      </c>
      <c r="Z401" s="25">
        <f t="shared" si="26"/>
        <v>0</v>
      </c>
      <c r="AA401" s="26"/>
      <c r="AB401" s="26"/>
      <c r="AC401" s="26"/>
      <c r="AD401" s="26"/>
      <c r="AE401" s="27"/>
      <c r="AF401" s="26"/>
      <c r="AG401" s="26"/>
      <c r="AH401" s="26"/>
      <c r="AI401" s="26"/>
      <c r="AJ401" s="26"/>
      <c r="AK401" s="26"/>
    </row>
    <row r="402" spans="1:37" s="10" customFormat="1" ht="25" customHeight="1" x14ac:dyDescent="0.25">
      <c r="A402" s="11">
        <v>399</v>
      </c>
      <c r="B402" s="12" t="str">
        <f t="shared" si="24"/>
        <v>000-000</v>
      </c>
      <c r="C402" s="12"/>
      <c r="D402" s="12"/>
      <c r="E402" s="12"/>
      <c r="F402" s="12"/>
      <c r="G402" s="16"/>
      <c r="H402" s="16"/>
      <c r="I402" s="15"/>
      <c r="J402" s="16"/>
      <c r="K402" s="16"/>
      <c r="L402" s="17"/>
      <c r="M402" s="18"/>
      <c r="N402" s="18"/>
      <c r="O402" s="20"/>
      <c r="P402" s="21"/>
      <c r="Q402" s="21"/>
      <c r="R402" s="22"/>
      <c r="S402" s="21"/>
      <c r="T402" s="21"/>
      <c r="U402" s="22"/>
      <c r="V402" s="23"/>
      <c r="W402" s="23"/>
      <c r="X402" s="24"/>
      <c r="Y402" s="25">
        <f t="shared" si="25"/>
        <v>0</v>
      </c>
      <c r="Z402" s="25">
        <f t="shared" si="26"/>
        <v>0</v>
      </c>
      <c r="AA402" s="26"/>
      <c r="AB402" s="26"/>
      <c r="AC402" s="26"/>
      <c r="AD402" s="26"/>
      <c r="AE402" s="27"/>
      <c r="AF402" s="26"/>
      <c r="AG402" s="26"/>
      <c r="AH402" s="26"/>
      <c r="AI402" s="26"/>
      <c r="AJ402" s="26"/>
      <c r="AK402" s="26"/>
    </row>
    <row r="403" spans="1:37" s="10" customFormat="1" ht="25" customHeight="1" x14ac:dyDescent="0.25">
      <c r="A403" s="11">
        <v>400</v>
      </c>
      <c r="B403" s="12" t="str">
        <f t="shared" si="24"/>
        <v>000-000</v>
      </c>
      <c r="C403" s="12"/>
      <c r="D403" s="12"/>
      <c r="E403" s="12"/>
      <c r="F403" s="12"/>
      <c r="G403" s="16"/>
      <c r="H403" s="16"/>
      <c r="I403" s="15"/>
      <c r="J403" s="16"/>
      <c r="K403" s="16"/>
      <c r="L403" s="17"/>
      <c r="M403" s="18"/>
      <c r="N403" s="18"/>
      <c r="O403" s="20"/>
      <c r="P403" s="21"/>
      <c r="Q403" s="21"/>
      <c r="R403" s="22"/>
      <c r="S403" s="21"/>
      <c r="T403" s="21"/>
      <c r="U403" s="22"/>
      <c r="V403" s="23"/>
      <c r="W403" s="23"/>
      <c r="X403" s="24"/>
      <c r="Y403" s="25">
        <f t="shared" si="25"/>
        <v>0</v>
      </c>
      <c r="Z403" s="25">
        <f t="shared" si="26"/>
        <v>0</v>
      </c>
      <c r="AA403" s="26"/>
      <c r="AB403" s="26"/>
      <c r="AC403" s="26"/>
      <c r="AD403" s="26"/>
      <c r="AE403" s="27"/>
      <c r="AF403" s="26"/>
      <c r="AG403" s="26"/>
      <c r="AH403" s="26"/>
      <c r="AI403" s="26"/>
      <c r="AJ403" s="26"/>
      <c r="AK403" s="26"/>
    </row>
    <row r="404" spans="1:37" ht="16.5" customHeight="1" x14ac:dyDescent="0.25">
      <c r="B404" s="1" t="s">
        <v>70</v>
      </c>
      <c r="C404" s="1"/>
      <c r="D404" s="29"/>
    </row>
    <row r="405" spans="1:37" ht="15.75" customHeight="1" x14ac:dyDescent="0.25">
      <c r="B405" s="2" t="s">
        <v>170</v>
      </c>
    </row>
    <row r="406" spans="1:37" ht="13" x14ac:dyDescent="0.25">
      <c r="B406" s="30" t="s">
        <v>171</v>
      </c>
      <c r="C406" s="30"/>
    </row>
    <row r="407" spans="1:37" ht="13" x14ac:dyDescent="0.25">
      <c r="B407" s="30" t="s">
        <v>172</v>
      </c>
      <c r="C407" s="30"/>
    </row>
    <row r="408" spans="1:37" ht="13" x14ac:dyDescent="0.25">
      <c r="B408" s="2" t="s">
        <v>173</v>
      </c>
    </row>
    <row r="409" spans="1:37" ht="13" x14ac:dyDescent="0.25">
      <c r="B409" s="30" t="s">
        <v>174</v>
      </c>
      <c r="C409" s="30"/>
    </row>
    <row r="410" spans="1:37" ht="13" x14ac:dyDescent="0.25">
      <c r="B410" s="2" t="s">
        <v>175</v>
      </c>
    </row>
  </sheetData>
  <sheetProtection insertColumns="0"/>
  <phoneticPr fontId="23" type="noConversion"/>
  <dataValidations count="2">
    <dataValidation type="list" allowBlank="1" showInputMessage="1" showErrorMessage="1" sqref="D4:D172 D174:D403 F4:F403" xr:uid="{00000000-0002-0000-0700-000000000000}">
      <formula1>INDIRECT("_"&amp;C4)</formula1>
    </dataValidation>
    <dataValidation type="list" allowBlank="1" showInputMessage="1" showErrorMessage="1" sqref="E173" xr:uid="{00000000-0002-0000-0700-000001000000}">
      <formula1>INDIRECT("_"&amp;C173)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4" max="1048575" man="1"/>
  </col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700-000002000000}">
          <x14:formula1>
            <xm:f>'C:\Users\chizh\Desktop\关联交易表\[02-关联交易等事项统计表-双鱼.xlsx]Sheet2'!#REF!</xm:f>
          </x14:formula1>
          <xm:sqref>C4:C403 E4:E172 E174:E403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">
    <tabColor rgb="FFFFFF00"/>
  </sheetPr>
  <dimension ref="A1:AK410"/>
  <sheetViews>
    <sheetView view="pageBreakPreview" zoomScale="80" zoomScaleNormal="100" zoomScaleSheetLayoutView="80" workbookViewId="0">
      <pane xSplit="2" ySplit="3" topLeftCell="G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2.75" customHeight="1" outlineLevelCol="1" x14ac:dyDescent="0.25"/>
  <cols>
    <col min="1" max="1" width="6.6328125" style="2" customWidth="1"/>
    <col min="2" max="3" width="26.36328125" style="2" customWidth="1"/>
    <col min="4" max="4" width="48.36328125" style="2" bestFit="1" customWidth="1"/>
    <col min="5" max="5" width="15.6328125" style="2" bestFit="1" customWidth="1"/>
    <col min="6" max="6" width="28.81640625" style="2" bestFit="1" customWidth="1"/>
    <col min="7" max="7" width="14.1796875" style="2" bestFit="1" customWidth="1"/>
    <col min="8" max="8" width="13" style="31" bestFit="1" customWidth="1"/>
    <col min="9" max="9" width="17" style="32" bestFit="1" customWidth="1"/>
    <col min="10" max="10" width="18" style="2" bestFit="1" customWidth="1"/>
    <col min="11" max="11" width="27.36328125" style="31" customWidth="1"/>
    <col min="12" max="12" width="17" style="32" bestFit="1" customWidth="1"/>
    <col min="13" max="13" width="18" style="2" bestFit="1" customWidth="1"/>
    <col min="14" max="14" width="13" style="2" bestFit="1" customWidth="1"/>
    <col min="15" max="15" width="18" style="2" bestFit="1" customWidth="1"/>
    <col min="16" max="16" width="10.81640625" style="2" bestFit="1" customWidth="1" outlineLevel="1"/>
    <col min="17" max="18" width="13" style="2" bestFit="1" customWidth="1" outlineLevel="1"/>
    <col min="19" max="19" width="15.6328125" style="2" bestFit="1" customWidth="1" outlineLevel="1"/>
    <col min="20" max="21" width="13" style="2" bestFit="1" customWidth="1" outlineLevel="1"/>
    <col min="22" max="22" width="18" style="2" bestFit="1" customWidth="1" outlineLevel="1"/>
    <col min="23" max="23" width="13" style="2" bestFit="1" customWidth="1" outlineLevel="1"/>
    <col min="24" max="26" width="18" style="2" bestFit="1" customWidth="1" outlineLevel="1"/>
    <col min="27" max="28" width="10.81640625" style="2" bestFit="1" customWidth="1" outlineLevel="1"/>
    <col min="29" max="29" width="14.1796875" style="2" bestFit="1" customWidth="1" outlineLevel="1"/>
    <col min="30" max="30" width="13" style="33" bestFit="1" customWidth="1" outlineLevel="1"/>
    <col min="31" max="31" width="13" style="34" bestFit="1" customWidth="1" outlineLevel="1"/>
    <col min="32" max="32" width="15.6328125" style="33" bestFit="1" customWidth="1" outlineLevel="1"/>
    <col min="33" max="33" width="10.81640625" style="33" bestFit="1" customWidth="1" outlineLevel="1"/>
    <col min="34" max="34" width="14.36328125" style="33" bestFit="1" customWidth="1" outlineLevel="1"/>
    <col min="35" max="35" width="13" style="33" bestFit="1" customWidth="1" outlineLevel="1"/>
    <col min="36" max="36" width="10.81640625" style="33" bestFit="1" customWidth="1" outlineLevel="1"/>
    <col min="37" max="37" width="13" style="33" bestFit="1" customWidth="1" outlineLevel="1"/>
    <col min="38" max="16384" width="10.1796875" style="33"/>
  </cols>
  <sheetData>
    <row r="1" spans="1:37" s="3" customFormat="1" ht="14.1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 t="s">
        <v>8</v>
      </c>
      <c r="G1" s="154" t="s">
        <v>9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7" t="s">
        <v>10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8" t="s">
        <v>11</v>
      </c>
      <c r="Z1" s="158" t="s">
        <v>11</v>
      </c>
      <c r="AA1" s="158" t="s">
        <v>11</v>
      </c>
      <c r="AB1" s="158" t="s">
        <v>11</v>
      </c>
      <c r="AC1" s="159" t="s">
        <v>12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</row>
    <row r="2" spans="1:37" s="3" customFormat="1" ht="14.1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 t="s">
        <v>8</v>
      </c>
      <c r="G2" s="154" t="s">
        <v>13</v>
      </c>
      <c r="H2" s="154" t="s">
        <v>13</v>
      </c>
      <c r="I2" s="154" t="s">
        <v>13</v>
      </c>
      <c r="J2" s="168" t="s">
        <v>14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57" t="s">
        <v>13</v>
      </c>
      <c r="Q2" s="157" t="s">
        <v>13</v>
      </c>
      <c r="R2" s="157" t="s">
        <v>13</v>
      </c>
      <c r="S2" s="169" t="s">
        <v>14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59" t="s">
        <v>15</v>
      </c>
      <c r="Z2" s="159" t="s">
        <v>16</v>
      </c>
      <c r="AA2" s="166" t="s">
        <v>17</v>
      </c>
      <c r="AB2" s="166" t="s">
        <v>18</v>
      </c>
      <c r="AC2" s="159" t="s">
        <v>13</v>
      </c>
      <c r="AD2" s="159" t="s">
        <v>13</v>
      </c>
      <c r="AE2" s="159" t="s">
        <v>13</v>
      </c>
      <c r="AF2" s="160" t="s">
        <v>14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</row>
    <row r="3" spans="1:37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 t="s">
        <v>8</v>
      </c>
      <c r="G3" s="4" t="s">
        <v>19</v>
      </c>
      <c r="H3" s="4" t="s">
        <v>20</v>
      </c>
      <c r="I3" s="7" t="s">
        <v>177</v>
      </c>
      <c r="J3" s="4" t="s">
        <v>22</v>
      </c>
      <c r="K3" s="4" t="s">
        <v>20</v>
      </c>
      <c r="L3" s="7" t="s">
        <v>23</v>
      </c>
      <c r="M3" s="4" t="s">
        <v>24</v>
      </c>
      <c r="N3" s="4" t="s">
        <v>20</v>
      </c>
      <c r="O3" s="4" t="s">
        <v>25</v>
      </c>
      <c r="P3" s="5" t="s">
        <v>19</v>
      </c>
      <c r="Q3" s="5" t="s">
        <v>20</v>
      </c>
      <c r="R3" s="8" t="s">
        <v>177</v>
      </c>
      <c r="S3" s="5" t="s">
        <v>22</v>
      </c>
      <c r="T3" s="5" t="s">
        <v>20</v>
      </c>
      <c r="U3" s="8" t="s">
        <v>23</v>
      </c>
      <c r="V3" s="5" t="s">
        <v>24</v>
      </c>
      <c r="W3" s="5" t="s">
        <v>20</v>
      </c>
      <c r="X3" s="5" t="s">
        <v>25</v>
      </c>
      <c r="Y3" s="159" t="s">
        <v>15</v>
      </c>
      <c r="Z3" s="159" t="s">
        <v>16</v>
      </c>
      <c r="AA3" s="166" t="s">
        <v>17</v>
      </c>
      <c r="AB3" s="166" t="s">
        <v>18</v>
      </c>
      <c r="AC3" s="5" t="s">
        <v>19</v>
      </c>
      <c r="AD3" s="5" t="s">
        <v>20</v>
      </c>
      <c r="AE3" s="9" t="s">
        <v>26</v>
      </c>
      <c r="AF3" s="5" t="s">
        <v>22</v>
      </c>
      <c r="AG3" s="5" t="s">
        <v>20</v>
      </c>
      <c r="AH3" s="8" t="s">
        <v>23</v>
      </c>
      <c r="AI3" s="5" t="s">
        <v>24</v>
      </c>
      <c r="AJ3" s="5" t="s">
        <v>20</v>
      </c>
      <c r="AK3" s="5" t="s">
        <v>25</v>
      </c>
    </row>
    <row r="4" spans="1:37" s="44" customFormat="1" ht="25" customHeight="1" x14ac:dyDescent="0.25">
      <c r="A4" s="45">
        <v>1</v>
      </c>
      <c r="B4" s="12" t="str">
        <f t="shared" ref="B4:B35" si="0">TEXT(C4,"000")&amp;"-"&amp;TEXT(E4,"000")</f>
        <v>2级-1级</v>
      </c>
      <c r="C4" s="12" t="s">
        <v>178</v>
      </c>
      <c r="D4" s="46" t="s">
        <v>179</v>
      </c>
      <c r="E4" s="47" t="s">
        <v>27</v>
      </c>
      <c r="F4" s="48" t="s">
        <v>180</v>
      </c>
      <c r="G4" s="49"/>
      <c r="H4" s="49"/>
      <c r="I4" s="48"/>
      <c r="J4" s="48" t="s">
        <v>181</v>
      </c>
      <c r="K4" s="48" t="s">
        <v>182</v>
      </c>
      <c r="L4" s="48">
        <v>26161.45</v>
      </c>
      <c r="M4" s="48"/>
      <c r="N4" s="19"/>
      <c r="O4" s="50"/>
      <c r="P4" s="51"/>
      <c r="Q4" s="51"/>
      <c r="R4" s="52"/>
      <c r="S4" s="51"/>
      <c r="T4" s="51"/>
      <c r="U4" s="52"/>
      <c r="V4" s="53"/>
      <c r="W4" s="53"/>
      <c r="X4" s="54"/>
      <c r="Y4" s="55">
        <f t="shared" ref="Y4:Y67" si="1">ROUND(I4-U4-X4,2)</f>
        <v>0</v>
      </c>
      <c r="Z4" s="55">
        <f t="shared" ref="Z4:Z67" si="2">ROUND(L4+O4-R4,2)</f>
        <v>26161.45</v>
      </c>
      <c r="AA4" s="56"/>
      <c r="AB4" s="56"/>
      <c r="AC4" s="56"/>
      <c r="AD4" s="56"/>
      <c r="AE4" s="57"/>
      <c r="AF4" s="56"/>
      <c r="AG4" s="56"/>
      <c r="AH4" s="56"/>
      <c r="AI4" s="56"/>
      <c r="AJ4" s="56"/>
      <c r="AK4" s="56"/>
    </row>
    <row r="5" spans="1:37" s="44" customFormat="1" ht="25" customHeight="1" x14ac:dyDescent="0.25">
      <c r="A5" s="45">
        <v>2</v>
      </c>
      <c r="B5" s="12" t="str">
        <f t="shared" si="0"/>
        <v>3级-3级</v>
      </c>
      <c r="C5" s="12" t="s">
        <v>33</v>
      </c>
      <c r="D5" s="46" t="s">
        <v>183</v>
      </c>
      <c r="E5" s="47" t="s">
        <v>33</v>
      </c>
      <c r="F5" s="48" t="s">
        <v>160</v>
      </c>
      <c r="G5" s="49"/>
      <c r="H5" s="49"/>
      <c r="I5" s="48"/>
      <c r="J5" s="48" t="s">
        <v>164</v>
      </c>
      <c r="K5" s="48" t="s">
        <v>122</v>
      </c>
      <c r="L5" s="48">
        <v>2180176.13</v>
      </c>
      <c r="M5" s="48"/>
      <c r="N5" s="19"/>
      <c r="O5" s="50"/>
      <c r="P5" s="51"/>
      <c r="Q5" s="51"/>
      <c r="R5" s="52"/>
      <c r="S5" s="51"/>
      <c r="T5" s="51"/>
      <c r="U5" s="52"/>
      <c r="V5" s="53"/>
      <c r="W5" s="53"/>
      <c r="X5" s="54"/>
      <c r="Y5" s="55">
        <f t="shared" si="1"/>
        <v>0</v>
      </c>
      <c r="Z5" s="55">
        <f t="shared" si="2"/>
        <v>2180176.13</v>
      </c>
      <c r="AA5" s="56"/>
      <c r="AB5" s="56"/>
      <c r="AC5" s="56"/>
      <c r="AD5" s="56"/>
      <c r="AE5" s="57"/>
      <c r="AF5" s="56"/>
      <c r="AG5" s="56"/>
      <c r="AH5" s="56"/>
      <c r="AI5" s="56"/>
      <c r="AJ5" s="56"/>
      <c r="AK5" s="56"/>
    </row>
    <row r="6" spans="1:37" s="44" customFormat="1" ht="25" customHeight="1" x14ac:dyDescent="0.25">
      <c r="A6" s="45">
        <v>3</v>
      </c>
      <c r="B6" s="12" t="str">
        <f t="shared" si="0"/>
        <v>2级-2级</v>
      </c>
      <c r="C6" s="12" t="s">
        <v>178</v>
      </c>
      <c r="D6" s="46" t="s">
        <v>179</v>
      </c>
      <c r="E6" s="47" t="s">
        <v>178</v>
      </c>
      <c r="F6" s="48" t="s">
        <v>184</v>
      </c>
      <c r="G6" s="49"/>
      <c r="H6" s="49"/>
      <c r="I6" s="48"/>
      <c r="J6" s="48" t="s">
        <v>185</v>
      </c>
      <c r="K6" s="48" t="s">
        <v>186</v>
      </c>
      <c r="L6" s="48">
        <v>1539900</v>
      </c>
      <c r="M6" s="48"/>
      <c r="N6" s="19"/>
      <c r="O6" s="50"/>
      <c r="P6" s="51"/>
      <c r="Q6" s="51"/>
      <c r="R6" s="52"/>
      <c r="S6" s="51"/>
      <c r="T6" s="51"/>
      <c r="U6" s="52"/>
      <c r="V6" s="53"/>
      <c r="W6" s="53"/>
      <c r="X6" s="54"/>
      <c r="Y6" s="55">
        <f t="shared" si="1"/>
        <v>0</v>
      </c>
      <c r="Z6" s="55">
        <f t="shared" si="2"/>
        <v>1539900</v>
      </c>
      <c r="AA6" s="56"/>
      <c r="AB6" s="56"/>
      <c r="AC6" s="56"/>
      <c r="AD6" s="56"/>
      <c r="AE6" s="57"/>
      <c r="AF6" s="56"/>
      <c r="AG6" s="56"/>
      <c r="AH6" s="56"/>
      <c r="AI6" s="56"/>
      <c r="AJ6" s="56"/>
      <c r="AK6" s="56"/>
    </row>
    <row r="7" spans="1:37" s="44" customFormat="1" ht="25" customHeight="1" x14ac:dyDescent="0.25">
      <c r="A7" s="45">
        <v>4</v>
      </c>
      <c r="B7" s="12" t="str">
        <f t="shared" si="0"/>
        <v>2级-3级</v>
      </c>
      <c r="C7" s="12" t="s">
        <v>178</v>
      </c>
      <c r="D7" s="46" t="s">
        <v>179</v>
      </c>
      <c r="E7" s="47" t="s">
        <v>187</v>
      </c>
      <c r="F7" s="48" t="s">
        <v>188</v>
      </c>
      <c r="G7" s="49"/>
      <c r="H7" s="49"/>
      <c r="I7" s="48"/>
      <c r="J7" s="48" t="s">
        <v>189</v>
      </c>
      <c r="K7" s="48" t="s">
        <v>190</v>
      </c>
      <c r="L7" s="48">
        <v>849</v>
      </c>
      <c r="M7" s="48"/>
      <c r="N7" s="19"/>
      <c r="O7" s="50"/>
      <c r="P7" s="51"/>
      <c r="Q7" s="51"/>
      <c r="R7" s="52"/>
      <c r="S7" s="51"/>
      <c r="T7" s="51"/>
      <c r="U7" s="52"/>
      <c r="V7" s="53"/>
      <c r="W7" s="53"/>
      <c r="X7" s="54"/>
      <c r="Y7" s="55">
        <f t="shared" si="1"/>
        <v>0</v>
      </c>
      <c r="Z7" s="55">
        <f t="shared" si="2"/>
        <v>849</v>
      </c>
      <c r="AA7" s="56"/>
      <c r="AB7" s="56"/>
      <c r="AC7" s="56"/>
      <c r="AD7" s="56"/>
      <c r="AE7" s="57"/>
      <c r="AF7" s="56"/>
      <c r="AG7" s="56"/>
      <c r="AH7" s="56"/>
      <c r="AI7" s="56"/>
      <c r="AJ7" s="56"/>
      <c r="AK7" s="56"/>
    </row>
    <row r="8" spans="1:37" s="44" customFormat="1" ht="25" customHeight="1" x14ac:dyDescent="0.25">
      <c r="A8" s="45">
        <v>5</v>
      </c>
      <c r="B8" s="12" t="str">
        <f t="shared" si="0"/>
        <v>2级-3级</v>
      </c>
      <c r="C8" s="12" t="s">
        <v>178</v>
      </c>
      <c r="D8" s="46" t="s">
        <v>179</v>
      </c>
      <c r="E8" s="47" t="s">
        <v>187</v>
      </c>
      <c r="F8" s="48" t="s">
        <v>191</v>
      </c>
      <c r="G8" s="49"/>
      <c r="H8" s="49"/>
      <c r="I8" s="48"/>
      <c r="J8" s="48" t="s">
        <v>192</v>
      </c>
      <c r="K8" s="48" t="s">
        <v>193</v>
      </c>
      <c r="L8" s="48">
        <v>3498.7</v>
      </c>
      <c r="M8" s="48"/>
      <c r="N8" s="19"/>
      <c r="O8" s="50"/>
      <c r="P8" s="51"/>
      <c r="Q8" s="51"/>
      <c r="R8" s="52"/>
      <c r="S8" s="51"/>
      <c r="T8" s="51"/>
      <c r="U8" s="52"/>
      <c r="V8" s="53"/>
      <c r="W8" s="53"/>
      <c r="X8" s="54"/>
      <c r="Y8" s="55">
        <f t="shared" si="1"/>
        <v>0</v>
      </c>
      <c r="Z8" s="55">
        <f t="shared" si="2"/>
        <v>3498.7</v>
      </c>
      <c r="AA8" s="56"/>
      <c r="AB8" s="56"/>
      <c r="AC8" s="56"/>
      <c r="AD8" s="56"/>
      <c r="AE8" s="57"/>
      <c r="AF8" s="56"/>
      <c r="AG8" s="56"/>
      <c r="AH8" s="56"/>
      <c r="AI8" s="56"/>
      <c r="AJ8" s="56"/>
      <c r="AK8" s="56"/>
    </row>
    <row r="9" spans="1:37" s="44" customFormat="1" ht="25" customHeight="1" x14ac:dyDescent="0.25">
      <c r="A9" s="45">
        <v>6</v>
      </c>
      <c r="B9" s="12" t="str">
        <f t="shared" si="0"/>
        <v>2级-2级</v>
      </c>
      <c r="C9" s="12" t="s">
        <v>178</v>
      </c>
      <c r="D9" s="46" t="s">
        <v>179</v>
      </c>
      <c r="E9" s="47" t="s">
        <v>178</v>
      </c>
      <c r="F9" s="48" t="s">
        <v>194</v>
      </c>
      <c r="G9" s="49"/>
      <c r="H9" s="49"/>
      <c r="I9" s="48"/>
      <c r="J9" s="48" t="s">
        <v>195</v>
      </c>
      <c r="K9" s="48" t="s">
        <v>196</v>
      </c>
      <c r="L9" s="48">
        <v>3146564.53</v>
      </c>
      <c r="M9" s="48"/>
      <c r="N9" s="19"/>
      <c r="O9" s="50"/>
      <c r="P9" s="51"/>
      <c r="Q9" s="51"/>
      <c r="R9" s="52"/>
      <c r="S9" s="51"/>
      <c r="T9" s="51"/>
      <c r="U9" s="52"/>
      <c r="V9" s="53"/>
      <c r="W9" s="53"/>
      <c r="X9" s="54"/>
      <c r="Y9" s="55">
        <f t="shared" si="1"/>
        <v>0</v>
      </c>
      <c r="Z9" s="55">
        <f t="shared" si="2"/>
        <v>3146564.53</v>
      </c>
      <c r="AA9" s="56"/>
      <c r="AB9" s="56"/>
      <c r="AC9" s="56"/>
      <c r="AD9" s="56"/>
      <c r="AE9" s="57"/>
      <c r="AF9" s="56"/>
      <c r="AG9" s="56"/>
      <c r="AH9" s="56"/>
      <c r="AI9" s="56"/>
      <c r="AJ9" s="56"/>
      <c r="AK9" s="56"/>
    </row>
    <row r="10" spans="1:37" s="44" customFormat="1" ht="25" customHeight="1" x14ac:dyDescent="0.25">
      <c r="A10" s="45">
        <v>7</v>
      </c>
      <c r="B10" s="12" t="str">
        <f t="shared" si="0"/>
        <v>2级-2级</v>
      </c>
      <c r="C10" s="12" t="s">
        <v>178</v>
      </c>
      <c r="D10" s="46" t="s">
        <v>179</v>
      </c>
      <c r="E10" s="47" t="s">
        <v>178</v>
      </c>
      <c r="F10" s="48" t="s">
        <v>194</v>
      </c>
      <c r="G10" s="49"/>
      <c r="H10" s="49"/>
      <c r="I10" s="48"/>
      <c r="J10" s="48" t="s">
        <v>195</v>
      </c>
      <c r="K10" s="48" t="s">
        <v>197</v>
      </c>
      <c r="L10" s="48">
        <v>30620400</v>
      </c>
      <c r="M10" s="48"/>
      <c r="N10" s="19"/>
      <c r="O10" s="50"/>
      <c r="P10" s="51"/>
      <c r="Q10" s="51"/>
      <c r="R10" s="52"/>
      <c r="S10" s="51"/>
      <c r="T10" s="51"/>
      <c r="U10" s="52"/>
      <c r="V10" s="53"/>
      <c r="W10" s="53"/>
      <c r="X10" s="54"/>
      <c r="Y10" s="55">
        <f t="shared" si="1"/>
        <v>0</v>
      </c>
      <c r="Z10" s="55">
        <f t="shared" si="2"/>
        <v>30620400</v>
      </c>
      <c r="AA10" s="56"/>
      <c r="AB10" s="56"/>
      <c r="AC10" s="56"/>
      <c r="AD10" s="56"/>
      <c r="AE10" s="57"/>
      <c r="AF10" s="56"/>
      <c r="AG10" s="56"/>
      <c r="AH10" s="56"/>
      <c r="AI10" s="56"/>
      <c r="AJ10" s="56"/>
      <c r="AK10" s="56"/>
    </row>
    <row r="11" spans="1:37" s="44" customFormat="1" ht="25" customHeight="1" x14ac:dyDescent="0.25">
      <c r="A11" s="45">
        <v>8</v>
      </c>
      <c r="B11" s="12" t="str">
        <f t="shared" si="0"/>
        <v>2级-2级</v>
      </c>
      <c r="C11" s="12" t="s">
        <v>178</v>
      </c>
      <c r="D11" s="46" t="s">
        <v>179</v>
      </c>
      <c r="E11" s="47" t="s">
        <v>178</v>
      </c>
      <c r="F11" s="48" t="s">
        <v>194</v>
      </c>
      <c r="G11" s="49"/>
      <c r="H11" s="49"/>
      <c r="I11" s="48"/>
      <c r="J11" s="48" t="s">
        <v>195</v>
      </c>
      <c r="K11" s="48" t="s">
        <v>198</v>
      </c>
      <c r="L11" s="48">
        <v>6886027.2199999997</v>
      </c>
      <c r="M11" s="48"/>
      <c r="N11" s="19"/>
      <c r="O11" s="50"/>
      <c r="P11" s="51"/>
      <c r="Q11" s="51"/>
      <c r="R11" s="52"/>
      <c r="S11" s="51"/>
      <c r="T11" s="51"/>
      <c r="U11" s="52"/>
      <c r="V11" s="53"/>
      <c r="W11" s="53"/>
      <c r="X11" s="54"/>
      <c r="Y11" s="55">
        <f t="shared" si="1"/>
        <v>0</v>
      </c>
      <c r="Z11" s="55">
        <f t="shared" si="2"/>
        <v>6886027.2199999997</v>
      </c>
      <c r="AA11" s="56"/>
      <c r="AB11" s="56"/>
      <c r="AC11" s="56"/>
      <c r="AD11" s="56"/>
      <c r="AE11" s="57"/>
      <c r="AF11" s="56"/>
      <c r="AG11" s="56"/>
      <c r="AH11" s="56"/>
      <c r="AI11" s="56"/>
      <c r="AJ11" s="56"/>
      <c r="AK11" s="56"/>
    </row>
    <row r="12" spans="1:37" s="10" customFormat="1" ht="25" customHeight="1" x14ac:dyDescent="0.25">
      <c r="A12" s="11">
        <v>9</v>
      </c>
      <c r="B12" s="12" t="str">
        <f t="shared" si="0"/>
        <v>000-000</v>
      </c>
      <c r="C12" s="12"/>
      <c r="D12" s="12"/>
      <c r="E12" s="12"/>
      <c r="F12" s="12"/>
      <c r="G12" s="16"/>
      <c r="H12" s="16"/>
      <c r="I12" s="15"/>
      <c r="J12" s="16"/>
      <c r="K12" s="16"/>
      <c r="L12" s="17"/>
      <c r="M12" s="18"/>
      <c r="N12" s="18"/>
      <c r="O12" s="20"/>
      <c r="P12" s="21"/>
      <c r="Q12" s="21"/>
      <c r="R12" s="22"/>
      <c r="S12" s="21"/>
      <c r="T12" s="21"/>
      <c r="U12" s="22"/>
      <c r="V12" s="23"/>
      <c r="W12" s="23"/>
      <c r="X12" s="24"/>
      <c r="Y12" s="25">
        <f t="shared" si="1"/>
        <v>0</v>
      </c>
      <c r="Z12" s="25">
        <f t="shared" si="2"/>
        <v>0</v>
      </c>
      <c r="AA12" s="26"/>
      <c r="AB12" s="26"/>
      <c r="AC12" s="26"/>
      <c r="AD12" s="26"/>
      <c r="AE12" s="27"/>
      <c r="AF12" s="26"/>
      <c r="AG12" s="26"/>
      <c r="AH12" s="26"/>
      <c r="AI12" s="26"/>
      <c r="AJ12" s="26"/>
      <c r="AK12" s="26"/>
    </row>
    <row r="13" spans="1:37" s="10" customFormat="1" ht="25" customHeight="1" x14ac:dyDescent="0.25">
      <c r="A13" s="11">
        <v>10</v>
      </c>
      <c r="B13" s="12" t="str">
        <f t="shared" si="0"/>
        <v>000-000</v>
      </c>
      <c r="C13" s="12"/>
      <c r="D13" s="12"/>
      <c r="E13" s="12"/>
      <c r="F13" s="12"/>
      <c r="G13" s="16"/>
      <c r="H13" s="16"/>
      <c r="I13" s="15"/>
      <c r="J13" s="16"/>
      <c r="K13" s="16"/>
      <c r="L13" s="17"/>
      <c r="M13" s="18"/>
      <c r="N13" s="18"/>
      <c r="O13" s="20"/>
      <c r="P13" s="21"/>
      <c r="Q13" s="21"/>
      <c r="R13" s="22"/>
      <c r="S13" s="21"/>
      <c r="T13" s="21"/>
      <c r="U13" s="22"/>
      <c r="V13" s="23"/>
      <c r="W13" s="23"/>
      <c r="X13" s="24"/>
      <c r="Y13" s="25">
        <f t="shared" si="1"/>
        <v>0</v>
      </c>
      <c r="Z13" s="25">
        <f t="shared" si="2"/>
        <v>0</v>
      </c>
      <c r="AA13" s="26"/>
      <c r="AB13" s="26"/>
      <c r="AC13" s="26"/>
      <c r="AD13" s="26"/>
      <c r="AE13" s="27"/>
      <c r="AF13" s="26"/>
      <c r="AG13" s="26"/>
      <c r="AH13" s="26"/>
      <c r="AI13" s="26"/>
      <c r="AJ13" s="26"/>
      <c r="AK13" s="26"/>
    </row>
    <row r="14" spans="1:37" s="10" customFormat="1" ht="25" customHeight="1" x14ac:dyDescent="0.25">
      <c r="A14" s="11">
        <v>11</v>
      </c>
      <c r="B14" s="12" t="str">
        <f t="shared" si="0"/>
        <v>000-000</v>
      </c>
      <c r="C14" s="12"/>
      <c r="D14" s="12"/>
      <c r="E14" s="12"/>
      <c r="F14" s="12"/>
      <c r="G14" s="16"/>
      <c r="H14" s="16"/>
      <c r="I14" s="15"/>
      <c r="J14" s="16"/>
      <c r="K14" s="16"/>
      <c r="L14" s="17"/>
      <c r="M14" s="18"/>
      <c r="N14" s="18"/>
      <c r="O14" s="20"/>
      <c r="P14" s="21"/>
      <c r="Q14" s="21"/>
      <c r="R14" s="22"/>
      <c r="S14" s="21"/>
      <c r="T14" s="21"/>
      <c r="U14" s="22"/>
      <c r="V14" s="23"/>
      <c r="W14" s="23"/>
      <c r="X14" s="24"/>
      <c r="Y14" s="25">
        <f t="shared" si="1"/>
        <v>0</v>
      </c>
      <c r="Z14" s="25">
        <f t="shared" si="2"/>
        <v>0</v>
      </c>
      <c r="AA14" s="26"/>
      <c r="AB14" s="26"/>
      <c r="AC14" s="26"/>
      <c r="AD14" s="26"/>
      <c r="AE14" s="27"/>
      <c r="AF14" s="26"/>
      <c r="AG14" s="26"/>
      <c r="AH14" s="26"/>
      <c r="AI14" s="26"/>
      <c r="AJ14" s="26"/>
      <c r="AK14" s="26"/>
    </row>
    <row r="15" spans="1:37" s="10" customFormat="1" ht="25" customHeight="1" x14ac:dyDescent="0.25">
      <c r="A15" s="11">
        <v>12</v>
      </c>
      <c r="B15" s="12" t="str">
        <f t="shared" si="0"/>
        <v>000-000</v>
      </c>
      <c r="C15" s="12"/>
      <c r="D15" s="12"/>
      <c r="E15" s="12"/>
      <c r="F15" s="12"/>
      <c r="G15" s="16"/>
      <c r="H15" s="16"/>
      <c r="I15" s="15"/>
      <c r="J15" s="16"/>
      <c r="K15" s="16"/>
      <c r="L15" s="17"/>
      <c r="M15" s="18"/>
      <c r="N15" s="18"/>
      <c r="O15" s="20"/>
      <c r="P15" s="21"/>
      <c r="Q15" s="21"/>
      <c r="R15" s="22"/>
      <c r="S15" s="21"/>
      <c r="T15" s="21"/>
      <c r="U15" s="22"/>
      <c r="V15" s="23"/>
      <c r="W15" s="23"/>
      <c r="X15" s="24"/>
      <c r="Y15" s="25">
        <f t="shared" si="1"/>
        <v>0</v>
      </c>
      <c r="Z15" s="25">
        <f t="shared" si="2"/>
        <v>0</v>
      </c>
      <c r="AA15" s="26"/>
      <c r="AB15" s="26"/>
      <c r="AC15" s="26"/>
      <c r="AD15" s="26"/>
      <c r="AE15" s="27"/>
      <c r="AF15" s="26"/>
      <c r="AG15" s="26"/>
      <c r="AH15" s="26"/>
      <c r="AI15" s="26"/>
      <c r="AJ15" s="26"/>
      <c r="AK15" s="26"/>
    </row>
    <row r="16" spans="1:37" s="10" customFormat="1" ht="25" customHeight="1" x14ac:dyDescent="0.25">
      <c r="A16" s="11">
        <v>13</v>
      </c>
      <c r="B16" s="12" t="str">
        <f t="shared" si="0"/>
        <v>000-000</v>
      </c>
      <c r="C16" s="12"/>
      <c r="D16" s="12"/>
      <c r="E16" s="12"/>
      <c r="F16" s="12"/>
      <c r="G16" s="16"/>
      <c r="H16" s="16"/>
      <c r="I16" s="15"/>
      <c r="J16" s="16"/>
      <c r="K16" s="16"/>
      <c r="L16" s="17"/>
      <c r="M16" s="18"/>
      <c r="N16" s="18"/>
      <c r="O16" s="20"/>
      <c r="P16" s="21"/>
      <c r="Q16" s="21"/>
      <c r="R16" s="22"/>
      <c r="S16" s="21"/>
      <c r="T16" s="21"/>
      <c r="U16" s="22"/>
      <c r="V16" s="23"/>
      <c r="W16" s="23"/>
      <c r="X16" s="24"/>
      <c r="Y16" s="25">
        <f t="shared" si="1"/>
        <v>0</v>
      </c>
      <c r="Z16" s="25">
        <f t="shared" si="2"/>
        <v>0</v>
      </c>
      <c r="AA16" s="26"/>
      <c r="AB16" s="26"/>
      <c r="AC16" s="26"/>
      <c r="AD16" s="26"/>
      <c r="AE16" s="27"/>
      <c r="AF16" s="26"/>
      <c r="AG16" s="26"/>
      <c r="AH16" s="26"/>
      <c r="AI16" s="26"/>
      <c r="AJ16" s="26"/>
      <c r="AK16" s="26"/>
    </row>
    <row r="17" spans="1:37" s="10" customFormat="1" ht="25" customHeight="1" x14ac:dyDescent="0.25">
      <c r="A17" s="11">
        <v>14</v>
      </c>
      <c r="B17" s="12" t="str">
        <f t="shared" si="0"/>
        <v>000-000</v>
      </c>
      <c r="C17" s="12"/>
      <c r="D17" s="12"/>
      <c r="E17" s="12"/>
      <c r="F17" s="12"/>
      <c r="G17" s="16"/>
      <c r="H17" s="16"/>
      <c r="I17" s="15"/>
      <c r="J17" s="16"/>
      <c r="K17" s="16"/>
      <c r="L17" s="17"/>
      <c r="M17" s="18"/>
      <c r="N17" s="19"/>
      <c r="O17" s="20"/>
      <c r="P17" s="21"/>
      <c r="Q17" s="21"/>
      <c r="R17" s="22"/>
      <c r="S17" s="21"/>
      <c r="T17" s="21"/>
      <c r="U17" s="22"/>
      <c r="V17" s="23"/>
      <c r="W17" s="23"/>
      <c r="X17" s="24"/>
      <c r="Y17" s="25">
        <f t="shared" si="1"/>
        <v>0</v>
      </c>
      <c r="Z17" s="25">
        <f t="shared" si="2"/>
        <v>0</v>
      </c>
      <c r="AA17" s="26"/>
      <c r="AB17" s="26"/>
      <c r="AC17" s="26"/>
      <c r="AD17" s="26"/>
      <c r="AE17" s="27"/>
      <c r="AF17" s="26"/>
      <c r="AG17" s="26"/>
      <c r="AH17" s="26"/>
      <c r="AI17" s="26"/>
      <c r="AJ17" s="26"/>
      <c r="AK17" s="26"/>
    </row>
    <row r="18" spans="1:37" s="10" customFormat="1" ht="25" customHeight="1" x14ac:dyDescent="0.25">
      <c r="A18" s="11">
        <v>15</v>
      </c>
      <c r="B18" s="12" t="str">
        <f t="shared" si="0"/>
        <v>000-000</v>
      </c>
      <c r="C18" s="12"/>
      <c r="D18" s="12"/>
      <c r="E18" s="12"/>
      <c r="F18" s="12"/>
      <c r="G18" s="16"/>
      <c r="H18" s="16"/>
      <c r="I18" s="15"/>
      <c r="J18" s="16"/>
      <c r="K18" s="16"/>
      <c r="L18" s="17"/>
      <c r="M18" s="18"/>
      <c r="N18" s="19"/>
      <c r="O18" s="20"/>
      <c r="P18" s="21"/>
      <c r="Q18" s="21"/>
      <c r="R18" s="22"/>
      <c r="S18" s="21"/>
      <c r="T18" s="21"/>
      <c r="U18" s="22"/>
      <c r="V18" s="23"/>
      <c r="W18" s="23"/>
      <c r="X18" s="24"/>
      <c r="Y18" s="25">
        <f t="shared" si="1"/>
        <v>0</v>
      </c>
      <c r="Z18" s="25">
        <f t="shared" si="2"/>
        <v>0</v>
      </c>
      <c r="AA18" s="26"/>
      <c r="AB18" s="26"/>
      <c r="AC18" s="26"/>
      <c r="AD18" s="26"/>
      <c r="AE18" s="27"/>
      <c r="AF18" s="26"/>
      <c r="AG18" s="26"/>
      <c r="AH18" s="26"/>
      <c r="AI18" s="26"/>
      <c r="AJ18" s="26"/>
      <c r="AK18" s="26"/>
    </row>
    <row r="19" spans="1:37" s="10" customFormat="1" ht="25" customHeight="1" x14ac:dyDescent="0.25">
      <c r="A19" s="11">
        <v>16</v>
      </c>
      <c r="B19" s="12" t="str">
        <f t="shared" si="0"/>
        <v>000-000</v>
      </c>
      <c r="C19" s="12"/>
      <c r="D19" s="12"/>
      <c r="E19" s="12"/>
      <c r="F19" s="12"/>
      <c r="G19" s="16"/>
      <c r="H19" s="16"/>
      <c r="I19" s="15"/>
      <c r="J19" s="16"/>
      <c r="K19" s="16"/>
      <c r="L19" s="17"/>
      <c r="M19" s="18"/>
      <c r="N19" s="18"/>
      <c r="O19" s="20"/>
      <c r="P19" s="21"/>
      <c r="Q19" s="21"/>
      <c r="R19" s="22"/>
      <c r="S19" s="21"/>
      <c r="T19" s="21"/>
      <c r="U19" s="22"/>
      <c r="V19" s="23"/>
      <c r="W19" s="23"/>
      <c r="X19" s="24"/>
      <c r="Y19" s="25">
        <f t="shared" si="1"/>
        <v>0</v>
      </c>
      <c r="Z19" s="25">
        <f t="shared" si="2"/>
        <v>0</v>
      </c>
      <c r="AA19" s="26"/>
      <c r="AB19" s="26"/>
      <c r="AC19" s="26"/>
      <c r="AD19" s="26"/>
      <c r="AE19" s="27"/>
      <c r="AF19" s="26"/>
      <c r="AG19" s="26"/>
      <c r="AH19" s="26"/>
      <c r="AI19" s="26"/>
      <c r="AJ19" s="26"/>
      <c r="AK19" s="26"/>
    </row>
    <row r="20" spans="1:37" s="10" customFormat="1" ht="25" customHeight="1" x14ac:dyDescent="0.25">
      <c r="A20" s="11">
        <v>17</v>
      </c>
      <c r="B20" s="12" t="str">
        <f t="shared" si="0"/>
        <v>000-000</v>
      </c>
      <c r="C20" s="12"/>
      <c r="D20" s="12"/>
      <c r="E20" s="12"/>
      <c r="F20" s="12"/>
      <c r="G20" s="16"/>
      <c r="H20" s="16"/>
      <c r="I20" s="15"/>
      <c r="J20" s="16"/>
      <c r="K20" s="16"/>
      <c r="L20" s="17"/>
      <c r="M20" s="18"/>
      <c r="N20" s="18"/>
      <c r="O20" s="20"/>
      <c r="P20" s="21"/>
      <c r="Q20" s="21"/>
      <c r="R20" s="22"/>
      <c r="S20" s="21"/>
      <c r="T20" s="21"/>
      <c r="U20" s="22"/>
      <c r="V20" s="23"/>
      <c r="W20" s="23"/>
      <c r="X20" s="24"/>
      <c r="Y20" s="25">
        <f t="shared" si="1"/>
        <v>0</v>
      </c>
      <c r="Z20" s="25">
        <f t="shared" si="2"/>
        <v>0</v>
      </c>
      <c r="AA20" s="26"/>
      <c r="AB20" s="26"/>
      <c r="AC20" s="26"/>
      <c r="AD20" s="26"/>
      <c r="AE20" s="27"/>
      <c r="AF20" s="26"/>
      <c r="AG20" s="26"/>
      <c r="AH20" s="26"/>
      <c r="AI20" s="26"/>
      <c r="AJ20" s="26"/>
      <c r="AK20" s="26"/>
    </row>
    <row r="21" spans="1:37" s="10" customFormat="1" ht="25" customHeight="1" x14ac:dyDescent="0.25">
      <c r="A21" s="11">
        <v>18</v>
      </c>
      <c r="B21" s="12" t="str">
        <f t="shared" si="0"/>
        <v>000-000</v>
      </c>
      <c r="C21" s="12"/>
      <c r="D21" s="12"/>
      <c r="E21" s="12"/>
      <c r="F21" s="12"/>
      <c r="G21" s="16"/>
      <c r="H21" s="16"/>
      <c r="I21" s="15"/>
      <c r="J21" s="16"/>
      <c r="K21" s="16"/>
      <c r="L21" s="17"/>
      <c r="M21" s="18"/>
      <c r="N21" s="18"/>
      <c r="O21" s="20"/>
      <c r="P21" s="21"/>
      <c r="Q21" s="21"/>
      <c r="R21" s="22"/>
      <c r="S21" s="21"/>
      <c r="T21" s="21"/>
      <c r="U21" s="22"/>
      <c r="V21" s="23"/>
      <c r="W21" s="23"/>
      <c r="X21" s="24"/>
      <c r="Y21" s="25">
        <f t="shared" si="1"/>
        <v>0</v>
      </c>
      <c r="Z21" s="25">
        <f t="shared" si="2"/>
        <v>0</v>
      </c>
      <c r="AA21" s="26"/>
      <c r="AB21" s="26"/>
      <c r="AC21" s="26"/>
      <c r="AD21" s="26"/>
      <c r="AE21" s="27"/>
      <c r="AF21" s="26"/>
      <c r="AG21" s="26"/>
      <c r="AH21" s="26"/>
      <c r="AI21" s="26"/>
      <c r="AJ21" s="26"/>
      <c r="AK21" s="26"/>
    </row>
    <row r="22" spans="1:37" s="10" customFormat="1" ht="25" customHeight="1" x14ac:dyDescent="0.25">
      <c r="A22" s="11">
        <v>19</v>
      </c>
      <c r="B22" s="12" t="str">
        <f t="shared" si="0"/>
        <v>000-000</v>
      </c>
      <c r="C22" s="12"/>
      <c r="D22" s="12"/>
      <c r="E22" s="12"/>
      <c r="F22" s="12"/>
      <c r="G22" s="16"/>
      <c r="H22" s="16"/>
      <c r="I22" s="15"/>
      <c r="J22" s="16"/>
      <c r="K22" s="16"/>
      <c r="L22" s="17"/>
      <c r="M22" s="18"/>
      <c r="N22" s="18"/>
      <c r="O22" s="20"/>
      <c r="P22" s="21"/>
      <c r="Q22" s="21"/>
      <c r="R22" s="22"/>
      <c r="S22" s="21"/>
      <c r="T22" s="21"/>
      <c r="U22" s="22"/>
      <c r="V22" s="23"/>
      <c r="W22" s="23"/>
      <c r="X22" s="24"/>
      <c r="Y22" s="25">
        <f t="shared" si="1"/>
        <v>0</v>
      </c>
      <c r="Z22" s="25">
        <f t="shared" si="2"/>
        <v>0</v>
      </c>
      <c r="AA22" s="26"/>
      <c r="AB22" s="26"/>
      <c r="AC22" s="26"/>
      <c r="AD22" s="26"/>
      <c r="AE22" s="27"/>
      <c r="AF22" s="26"/>
      <c r="AG22" s="26"/>
      <c r="AH22" s="26"/>
      <c r="AI22" s="26"/>
      <c r="AJ22" s="26"/>
      <c r="AK22" s="26"/>
    </row>
    <row r="23" spans="1:37" s="10" customFormat="1" ht="25" customHeight="1" x14ac:dyDescent="0.25">
      <c r="A23" s="11">
        <v>20</v>
      </c>
      <c r="B23" s="12" t="str">
        <f t="shared" si="0"/>
        <v>000-000</v>
      </c>
      <c r="C23" s="12"/>
      <c r="D23" s="12"/>
      <c r="E23" s="12"/>
      <c r="F23" s="12"/>
      <c r="G23" s="16"/>
      <c r="H23" s="16"/>
      <c r="I23" s="15"/>
      <c r="J23" s="16"/>
      <c r="K23" s="16"/>
      <c r="L23" s="17"/>
      <c r="M23" s="18"/>
      <c r="N23" s="18"/>
      <c r="O23" s="20"/>
      <c r="P23" s="21"/>
      <c r="Q23" s="21"/>
      <c r="R23" s="22"/>
      <c r="S23" s="21"/>
      <c r="T23" s="21"/>
      <c r="U23" s="22"/>
      <c r="V23" s="23"/>
      <c r="W23" s="23"/>
      <c r="X23" s="24"/>
      <c r="Y23" s="25">
        <f t="shared" si="1"/>
        <v>0</v>
      </c>
      <c r="Z23" s="25">
        <f t="shared" si="2"/>
        <v>0</v>
      </c>
      <c r="AA23" s="26"/>
      <c r="AB23" s="26"/>
      <c r="AC23" s="26"/>
      <c r="AD23" s="26"/>
      <c r="AE23" s="27"/>
      <c r="AF23" s="26"/>
      <c r="AG23" s="26"/>
      <c r="AH23" s="26"/>
      <c r="AI23" s="26"/>
      <c r="AJ23" s="26"/>
      <c r="AK23" s="26"/>
    </row>
    <row r="24" spans="1:37" s="10" customFormat="1" ht="25" customHeight="1" x14ac:dyDescent="0.25">
      <c r="A24" s="11">
        <v>21</v>
      </c>
      <c r="B24" s="12" t="str">
        <f t="shared" si="0"/>
        <v>000-000</v>
      </c>
      <c r="C24" s="12"/>
      <c r="D24" s="12"/>
      <c r="E24" s="12"/>
      <c r="F24" s="12"/>
      <c r="G24" s="16"/>
      <c r="H24" s="16"/>
      <c r="I24" s="15"/>
      <c r="J24" s="16"/>
      <c r="K24" s="16"/>
      <c r="L24" s="17"/>
      <c r="M24" s="18"/>
      <c r="N24" s="18"/>
      <c r="O24" s="20"/>
      <c r="P24" s="21"/>
      <c r="Q24" s="21"/>
      <c r="R24" s="22"/>
      <c r="S24" s="21"/>
      <c r="T24" s="21"/>
      <c r="U24" s="22"/>
      <c r="V24" s="23"/>
      <c r="W24" s="23"/>
      <c r="X24" s="24"/>
      <c r="Y24" s="25">
        <f t="shared" si="1"/>
        <v>0</v>
      </c>
      <c r="Z24" s="25">
        <f t="shared" si="2"/>
        <v>0</v>
      </c>
      <c r="AA24" s="26"/>
      <c r="AB24" s="26"/>
      <c r="AC24" s="26"/>
      <c r="AD24" s="26"/>
      <c r="AE24" s="27"/>
      <c r="AF24" s="26"/>
      <c r="AG24" s="26"/>
      <c r="AH24" s="26"/>
      <c r="AI24" s="26"/>
      <c r="AJ24" s="26"/>
      <c r="AK24" s="26"/>
    </row>
    <row r="25" spans="1:37" s="10" customFormat="1" ht="25" customHeight="1" x14ac:dyDescent="0.25">
      <c r="A25" s="11">
        <v>22</v>
      </c>
      <c r="B25" s="12" t="str">
        <f t="shared" si="0"/>
        <v>000-000</v>
      </c>
      <c r="C25" s="12"/>
      <c r="D25" s="12"/>
      <c r="E25" s="12"/>
      <c r="F25" s="12"/>
      <c r="G25" s="16"/>
      <c r="H25" s="16"/>
      <c r="I25" s="15"/>
      <c r="J25" s="16"/>
      <c r="K25" s="16"/>
      <c r="L25" s="17"/>
      <c r="M25" s="18"/>
      <c r="N25" s="18"/>
      <c r="O25" s="20"/>
      <c r="P25" s="21"/>
      <c r="Q25" s="21"/>
      <c r="R25" s="22"/>
      <c r="S25" s="21"/>
      <c r="T25" s="21"/>
      <c r="U25" s="22"/>
      <c r="V25" s="23"/>
      <c r="W25" s="23"/>
      <c r="X25" s="24"/>
      <c r="Y25" s="25">
        <f t="shared" si="1"/>
        <v>0</v>
      </c>
      <c r="Z25" s="25">
        <f t="shared" si="2"/>
        <v>0</v>
      </c>
      <c r="AA25" s="26"/>
      <c r="AB25" s="26"/>
      <c r="AC25" s="26"/>
      <c r="AD25" s="26"/>
      <c r="AE25" s="27"/>
      <c r="AF25" s="26"/>
      <c r="AG25" s="26"/>
      <c r="AH25" s="26"/>
      <c r="AI25" s="26"/>
      <c r="AJ25" s="26"/>
      <c r="AK25" s="26"/>
    </row>
    <row r="26" spans="1:37" s="10" customFormat="1" ht="25" customHeight="1" x14ac:dyDescent="0.25">
      <c r="A26" s="11">
        <v>23</v>
      </c>
      <c r="B26" s="12" t="str">
        <f t="shared" si="0"/>
        <v>000-000</v>
      </c>
      <c r="C26" s="12"/>
      <c r="D26" s="12"/>
      <c r="E26" s="12"/>
      <c r="F26" s="12"/>
      <c r="G26" s="16"/>
      <c r="H26" s="16"/>
      <c r="I26" s="15"/>
      <c r="J26" s="16"/>
      <c r="K26" s="16"/>
      <c r="L26" s="17"/>
      <c r="M26" s="18"/>
      <c r="N26" s="18"/>
      <c r="O26" s="20"/>
      <c r="P26" s="21"/>
      <c r="Q26" s="21"/>
      <c r="R26" s="22"/>
      <c r="S26" s="21"/>
      <c r="T26" s="21"/>
      <c r="U26" s="22"/>
      <c r="V26" s="23"/>
      <c r="W26" s="23"/>
      <c r="X26" s="24"/>
      <c r="Y26" s="25">
        <f t="shared" si="1"/>
        <v>0</v>
      </c>
      <c r="Z26" s="25">
        <f t="shared" si="2"/>
        <v>0</v>
      </c>
      <c r="AA26" s="26"/>
      <c r="AB26" s="26"/>
      <c r="AC26" s="26"/>
      <c r="AD26" s="26"/>
      <c r="AE26" s="27"/>
      <c r="AF26" s="26"/>
      <c r="AG26" s="26"/>
      <c r="AH26" s="26"/>
      <c r="AI26" s="26"/>
      <c r="AJ26" s="26"/>
      <c r="AK26" s="26"/>
    </row>
    <row r="27" spans="1:37" s="10" customFormat="1" ht="25" customHeight="1" x14ac:dyDescent="0.25">
      <c r="A27" s="11">
        <v>24</v>
      </c>
      <c r="B27" s="12" t="str">
        <f t="shared" si="0"/>
        <v>000-000</v>
      </c>
      <c r="C27" s="12"/>
      <c r="D27" s="12"/>
      <c r="E27" s="12"/>
      <c r="F27" s="12"/>
      <c r="G27" s="16"/>
      <c r="H27" s="16"/>
      <c r="I27" s="15"/>
      <c r="J27" s="16"/>
      <c r="K27" s="16"/>
      <c r="L27" s="17"/>
      <c r="M27" s="18"/>
      <c r="N27" s="18"/>
      <c r="O27" s="20"/>
      <c r="P27" s="21"/>
      <c r="Q27" s="21"/>
      <c r="R27" s="22"/>
      <c r="S27" s="21"/>
      <c r="T27" s="21"/>
      <c r="U27" s="22"/>
      <c r="V27" s="23"/>
      <c r="W27" s="23"/>
      <c r="X27" s="24"/>
      <c r="Y27" s="25">
        <f t="shared" si="1"/>
        <v>0</v>
      </c>
      <c r="Z27" s="25">
        <f t="shared" si="2"/>
        <v>0</v>
      </c>
      <c r="AA27" s="26"/>
      <c r="AB27" s="26"/>
      <c r="AC27" s="26"/>
      <c r="AD27" s="26"/>
      <c r="AE27" s="27"/>
      <c r="AF27" s="26"/>
      <c r="AG27" s="26"/>
      <c r="AH27" s="26"/>
      <c r="AI27" s="26"/>
      <c r="AJ27" s="26"/>
      <c r="AK27" s="26"/>
    </row>
    <row r="28" spans="1:37" s="10" customFormat="1" ht="25" customHeight="1" x14ac:dyDescent="0.25">
      <c r="A28" s="11">
        <v>25</v>
      </c>
      <c r="B28" s="12" t="str">
        <f t="shared" si="0"/>
        <v>000-000</v>
      </c>
      <c r="C28" s="12"/>
      <c r="D28" s="12"/>
      <c r="E28" s="12"/>
      <c r="F28" s="12"/>
      <c r="G28" s="16"/>
      <c r="H28" s="16"/>
      <c r="I28" s="15"/>
      <c r="J28" s="16"/>
      <c r="K28" s="16"/>
      <c r="L28" s="17"/>
      <c r="M28" s="18"/>
      <c r="N28" s="19"/>
      <c r="O28" s="20"/>
      <c r="P28" s="21"/>
      <c r="Q28" s="21"/>
      <c r="R28" s="22"/>
      <c r="S28" s="21"/>
      <c r="T28" s="21"/>
      <c r="U28" s="22"/>
      <c r="V28" s="23"/>
      <c r="W28" s="23"/>
      <c r="X28" s="24"/>
      <c r="Y28" s="25">
        <f t="shared" si="1"/>
        <v>0</v>
      </c>
      <c r="Z28" s="25">
        <f t="shared" si="2"/>
        <v>0</v>
      </c>
      <c r="AA28" s="26"/>
      <c r="AB28" s="26"/>
      <c r="AC28" s="26"/>
      <c r="AD28" s="26"/>
      <c r="AE28" s="27"/>
      <c r="AF28" s="26"/>
      <c r="AG28" s="26"/>
      <c r="AH28" s="26"/>
      <c r="AI28" s="26"/>
      <c r="AJ28" s="26"/>
      <c r="AK28" s="26"/>
    </row>
    <row r="29" spans="1:37" s="10" customFormat="1" ht="25" customHeight="1" x14ac:dyDescent="0.25">
      <c r="A29" s="11">
        <v>26</v>
      </c>
      <c r="B29" s="12" t="str">
        <f t="shared" si="0"/>
        <v>000-000</v>
      </c>
      <c r="C29" s="12"/>
      <c r="D29" s="12"/>
      <c r="E29" s="12"/>
      <c r="F29" s="12"/>
      <c r="G29" s="16"/>
      <c r="H29" s="16"/>
      <c r="I29" s="15"/>
      <c r="J29" s="16"/>
      <c r="K29" s="16"/>
      <c r="L29" s="17"/>
      <c r="M29" s="18"/>
      <c r="N29" s="19"/>
      <c r="O29" s="20"/>
      <c r="P29" s="21"/>
      <c r="Q29" s="21"/>
      <c r="R29" s="22"/>
      <c r="S29" s="21"/>
      <c r="T29" s="21"/>
      <c r="U29" s="22"/>
      <c r="V29" s="23"/>
      <c r="W29" s="23"/>
      <c r="X29" s="24"/>
      <c r="Y29" s="25">
        <f t="shared" si="1"/>
        <v>0</v>
      </c>
      <c r="Z29" s="25">
        <f t="shared" si="2"/>
        <v>0</v>
      </c>
      <c r="AA29" s="26"/>
      <c r="AB29" s="26"/>
      <c r="AC29" s="26"/>
      <c r="AD29" s="26"/>
      <c r="AE29" s="27"/>
      <c r="AF29" s="26"/>
      <c r="AG29" s="26"/>
      <c r="AH29" s="26"/>
      <c r="AI29" s="26"/>
      <c r="AJ29" s="26"/>
      <c r="AK29" s="26"/>
    </row>
    <row r="30" spans="1:37" s="10" customFormat="1" ht="25" customHeight="1" x14ac:dyDescent="0.25">
      <c r="A30" s="11">
        <v>27</v>
      </c>
      <c r="B30" s="12" t="str">
        <f t="shared" si="0"/>
        <v>000-000</v>
      </c>
      <c r="C30" s="12"/>
      <c r="D30" s="12"/>
      <c r="E30" s="12"/>
      <c r="F30" s="12"/>
      <c r="G30" s="16"/>
      <c r="H30" s="16"/>
      <c r="I30" s="15"/>
      <c r="J30" s="16"/>
      <c r="K30" s="16"/>
      <c r="L30" s="17"/>
      <c r="M30" s="18"/>
      <c r="N30" s="18"/>
      <c r="O30" s="20"/>
      <c r="P30" s="21"/>
      <c r="Q30" s="21"/>
      <c r="R30" s="22"/>
      <c r="S30" s="21"/>
      <c r="T30" s="21"/>
      <c r="U30" s="22"/>
      <c r="V30" s="23"/>
      <c r="W30" s="23"/>
      <c r="X30" s="24"/>
      <c r="Y30" s="25">
        <f t="shared" si="1"/>
        <v>0</v>
      </c>
      <c r="Z30" s="25">
        <f t="shared" si="2"/>
        <v>0</v>
      </c>
      <c r="AA30" s="26"/>
      <c r="AB30" s="26"/>
      <c r="AC30" s="26"/>
      <c r="AD30" s="26"/>
      <c r="AE30" s="27"/>
      <c r="AF30" s="26"/>
      <c r="AG30" s="26"/>
      <c r="AH30" s="26"/>
      <c r="AI30" s="26"/>
      <c r="AJ30" s="26"/>
      <c r="AK30" s="26"/>
    </row>
    <row r="31" spans="1:37" s="10" customFormat="1" ht="25" customHeight="1" x14ac:dyDescent="0.25">
      <c r="A31" s="11">
        <v>28</v>
      </c>
      <c r="B31" s="12" t="str">
        <f t="shared" si="0"/>
        <v>000-000</v>
      </c>
      <c r="C31" s="12"/>
      <c r="D31" s="12"/>
      <c r="E31" s="12"/>
      <c r="F31" s="12"/>
      <c r="G31" s="16"/>
      <c r="H31" s="16"/>
      <c r="I31" s="15"/>
      <c r="J31" s="16"/>
      <c r="K31" s="16"/>
      <c r="L31" s="17"/>
      <c r="M31" s="18"/>
      <c r="N31" s="18"/>
      <c r="O31" s="20"/>
      <c r="P31" s="21"/>
      <c r="Q31" s="21"/>
      <c r="R31" s="22"/>
      <c r="S31" s="21"/>
      <c r="T31" s="21"/>
      <c r="U31" s="22"/>
      <c r="V31" s="23"/>
      <c r="W31" s="23"/>
      <c r="X31" s="24"/>
      <c r="Y31" s="25">
        <f t="shared" si="1"/>
        <v>0</v>
      </c>
      <c r="Z31" s="25">
        <f t="shared" si="2"/>
        <v>0</v>
      </c>
      <c r="AA31" s="26"/>
      <c r="AB31" s="26"/>
      <c r="AC31" s="26"/>
      <c r="AD31" s="26"/>
      <c r="AE31" s="27"/>
      <c r="AF31" s="26"/>
      <c r="AG31" s="26"/>
      <c r="AH31" s="26"/>
      <c r="AI31" s="26"/>
      <c r="AJ31" s="26"/>
      <c r="AK31" s="26"/>
    </row>
    <row r="32" spans="1:37" s="10" customFormat="1" ht="25" customHeight="1" x14ac:dyDescent="0.25">
      <c r="A32" s="11">
        <v>29</v>
      </c>
      <c r="B32" s="12" t="str">
        <f t="shared" si="0"/>
        <v>000-000</v>
      </c>
      <c r="C32" s="12"/>
      <c r="D32" s="12"/>
      <c r="E32" s="12"/>
      <c r="F32" s="12"/>
      <c r="G32" s="16"/>
      <c r="H32" s="16"/>
      <c r="I32" s="15"/>
      <c r="J32" s="16"/>
      <c r="K32" s="16"/>
      <c r="L32" s="17"/>
      <c r="M32" s="18"/>
      <c r="N32" s="18"/>
      <c r="O32" s="20"/>
      <c r="P32" s="21"/>
      <c r="Q32" s="21"/>
      <c r="R32" s="22"/>
      <c r="S32" s="21"/>
      <c r="T32" s="21"/>
      <c r="U32" s="22"/>
      <c r="V32" s="23"/>
      <c r="W32" s="23"/>
      <c r="X32" s="24"/>
      <c r="Y32" s="25">
        <f t="shared" si="1"/>
        <v>0</v>
      </c>
      <c r="Z32" s="25">
        <f t="shared" si="2"/>
        <v>0</v>
      </c>
      <c r="AA32" s="26"/>
      <c r="AB32" s="26"/>
      <c r="AC32" s="26"/>
      <c r="AD32" s="26"/>
      <c r="AE32" s="27"/>
      <c r="AF32" s="26"/>
      <c r="AG32" s="26"/>
      <c r="AH32" s="26"/>
      <c r="AI32" s="26"/>
      <c r="AJ32" s="26"/>
      <c r="AK32" s="26"/>
    </row>
    <row r="33" spans="1:37" s="10" customFormat="1" ht="25" customHeight="1" x14ac:dyDescent="0.25">
      <c r="A33" s="11">
        <v>30</v>
      </c>
      <c r="B33" s="12" t="str">
        <f t="shared" si="0"/>
        <v>000-000</v>
      </c>
      <c r="C33" s="12"/>
      <c r="D33" s="12"/>
      <c r="E33" s="12"/>
      <c r="F33" s="12"/>
      <c r="G33" s="16"/>
      <c r="H33" s="16"/>
      <c r="I33" s="15"/>
      <c r="J33" s="16"/>
      <c r="K33" s="16"/>
      <c r="L33" s="17"/>
      <c r="M33" s="18"/>
      <c r="N33" s="18"/>
      <c r="O33" s="20"/>
      <c r="P33" s="21"/>
      <c r="Q33" s="21"/>
      <c r="R33" s="22"/>
      <c r="S33" s="21"/>
      <c r="T33" s="21"/>
      <c r="U33" s="22"/>
      <c r="V33" s="23"/>
      <c r="W33" s="23"/>
      <c r="X33" s="24"/>
      <c r="Y33" s="25">
        <f t="shared" si="1"/>
        <v>0</v>
      </c>
      <c r="Z33" s="25">
        <f t="shared" si="2"/>
        <v>0</v>
      </c>
      <c r="AA33" s="26"/>
      <c r="AB33" s="26"/>
      <c r="AC33" s="26"/>
      <c r="AD33" s="26"/>
      <c r="AE33" s="27"/>
      <c r="AF33" s="26"/>
      <c r="AG33" s="26"/>
      <c r="AH33" s="26"/>
      <c r="AI33" s="26"/>
      <c r="AJ33" s="26"/>
      <c r="AK33" s="26"/>
    </row>
    <row r="34" spans="1:37" s="10" customFormat="1" ht="25" customHeight="1" x14ac:dyDescent="0.25">
      <c r="A34" s="11">
        <v>31</v>
      </c>
      <c r="B34" s="12" t="str">
        <f t="shared" si="0"/>
        <v>000-000</v>
      </c>
      <c r="C34" s="12"/>
      <c r="D34" s="12"/>
      <c r="E34" s="12"/>
      <c r="F34" s="12"/>
      <c r="G34" s="16"/>
      <c r="H34" s="16"/>
      <c r="I34" s="15"/>
      <c r="J34" s="16"/>
      <c r="K34" s="16"/>
      <c r="L34" s="17"/>
      <c r="M34" s="18"/>
      <c r="N34" s="18"/>
      <c r="O34" s="20"/>
      <c r="P34" s="21"/>
      <c r="Q34" s="21"/>
      <c r="R34" s="22"/>
      <c r="S34" s="21"/>
      <c r="T34" s="21"/>
      <c r="U34" s="22"/>
      <c r="V34" s="23"/>
      <c r="W34" s="23"/>
      <c r="X34" s="24"/>
      <c r="Y34" s="25">
        <f t="shared" si="1"/>
        <v>0</v>
      </c>
      <c r="Z34" s="25">
        <f t="shared" si="2"/>
        <v>0</v>
      </c>
      <c r="AA34" s="26"/>
      <c r="AB34" s="26"/>
      <c r="AC34" s="26"/>
      <c r="AD34" s="26"/>
      <c r="AE34" s="27"/>
      <c r="AF34" s="26"/>
      <c r="AG34" s="26"/>
      <c r="AH34" s="26"/>
      <c r="AI34" s="26"/>
      <c r="AJ34" s="26"/>
      <c r="AK34" s="26"/>
    </row>
    <row r="35" spans="1:37" s="10" customFormat="1" ht="25" customHeight="1" x14ac:dyDescent="0.25">
      <c r="A35" s="11">
        <v>32</v>
      </c>
      <c r="B35" s="12" t="str">
        <f t="shared" si="0"/>
        <v>000-000</v>
      </c>
      <c r="C35" s="12"/>
      <c r="D35" s="12"/>
      <c r="E35" s="12"/>
      <c r="F35" s="12"/>
      <c r="G35" s="16"/>
      <c r="H35" s="16"/>
      <c r="I35" s="15"/>
      <c r="J35" s="16"/>
      <c r="K35" s="16"/>
      <c r="L35" s="17"/>
      <c r="M35" s="18"/>
      <c r="N35" s="18"/>
      <c r="O35" s="20"/>
      <c r="P35" s="21"/>
      <c r="Q35" s="21"/>
      <c r="R35" s="22"/>
      <c r="S35" s="21"/>
      <c r="T35" s="21"/>
      <c r="U35" s="22"/>
      <c r="V35" s="23"/>
      <c r="W35" s="23"/>
      <c r="X35" s="24"/>
      <c r="Y35" s="25">
        <f t="shared" si="1"/>
        <v>0</v>
      </c>
      <c r="Z35" s="25">
        <f t="shared" si="2"/>
        <v>0</v>
      </c>
      <c r="AA35" s="26"/>
      <c r="AB35" s="26"/>
      <c r="AC35" s="26"/>
      <c r="AD35" s="26"/>
      <c r="AE35" s="27"/>
      <c r="AF35" s="26"/>
      <c r="AG35" s="26"/>
      <c r="AH35" s="26"/>
      <c r="AI35" s="26"/>
      <c r="AJ35" s="26"/>
      <c r="AK35" s="26"/>
    </row>
    <row r="36" spans="1:37" s="10" customFormat="1" ht="25" customHeight="1" x14ac:dyDescent="0.25">
      <c r="A36" s="11">
        <v>33</v>
      </c>
      <c r="B36" s="12" t="str">
        <f t="shared" ref="B36:B67" si="3">TEXT(C36,"000")&amp;"-"&amp;TEXT(E36,"000")</f>
        <v>000-000</v>
      </c>
      <c r="C36" s="12"/>
      <c r="D36" s="12"/>
      <c r="E36" s="12"/>
      <c r="F36" s="12"/>
      <c r="G36" s="16"/>
      <c r="H36" s="16"/>
      <c r="I36" s="15"/>
      <c r="J36" s="16"/>
      <c r="K36" s="16"/>
      <c r="L36" s="17"/>
      <c r="M36" s="18"/>
      <c r="N36" s="18"/>
      <c r="O36" s="20"/>
      <c r="P36" s="21"/>
      <c r="Q36" s="21"/>
      <c r="R36" s="22"/>
      <c r="S36" s="21"/>
      <c r="T36" s="21"/>
      <c r="U36" s="22"/>
      <c r="V36" s="23"/>
      <c r="W36" s="23"/>
      <c r="X36" s="24"/>
      <c r="Y36" s="25">
        <f t="shared" si="1"/>
        <v>0</v>
      </c>
      <c r="Z36" s="25">
        <f t="shared" si="2"/>
        <v>0</v>
      </c>
      <c r="AA36" s="26"/>
      <c r="AB36" s="26"/>
      <c r="AC36" s="26"/>
      <c r="AD36" s="26"/>
      <c r="AE36" s="27"/>
      <c r="AF36" s="26"/>
      <c r="AG36" s="26"/>
      <c r="AH36" s="26"/>
      <c r="AI36" s="26"/>
      <c r="AJ36" s="26"/>
      <c r="AK36" s="26"/>
    </row>
    <row r="37" spans="1:37" s="10" customFormat="1" ht="25" customHeight="1" x14ac:dyDescent="0.25">
      <c r="A37" s="11">
        <v>34</v>
      </c>
      <c r="B37" s="12" t="str">
        <f t="shared" si="3"/>
        <v>000-000</v>
      </c>
      <c r="C37" s="12"/>
      <c r="D37" s="12"/>
      <c r="E37" s="12"/>
      <c r="F37" s="12"/>
      <c r="G37" s="16"/>
      <c r="H37" s="16"/>
      <c r="I37" s="15"/>
      <c r="J37" s="16"/>
      <c r="K37" s="16"/>
      <c r="L37" s="17"/>
      <c r="M37" s="18"/>
      <c r="N37" s="18"/>
      <c r="O37" s="20"/>
      <c r="P37" s="21"/>
      <c r="Q37" s="21"/>
      <c r="R37" s="22"/>
      <c r="S37" s="21"/>
      <c r="T37" s="21"/>
      <c r="U37" s="22"/>
      <c r="V37" s="23"/>
      <c r="W37" s="23"/>
      <c r="X37" s="24"/>
      <c r="Y37" s="25">
        <f t="shared" si="1"/>
        <v>0</v>
      </c>
      <c r="Z37" s="25">
        <f t="shared" si="2"/>
        <v>0</v>
      </c>
      <c r="AA37" s="26"/>
      <c r="AB37" s="26"/>
      <c r="AC37" s="26"/>
      <c r="AD37" s="26"/>
      <c r="AE37" s="27"/>
      <c r="AF37" s="26"/>
      <c r="AG37" s="26"/>
      <c r="AH37" s="26"/>
      <c r="AI37" s="26"/>
      <c r="AJ37" s="26"/>
      <c r="AK37" s="26"/>
    </row>
    <row r="38" spans="1:37" s="10" customFormat="1" ht="25" customHeight="1" x14ac:dyDescent="0.25">
      <c r="A38" s="11">
        <v>35</v>
      </c>
      <c r="B38" s="12" t="str">
        <f t="shared" si="3"/>
        <v>000-000</v>
      </c>
      <c r="C38" s="12"/>
      <c r="D38" s="12"/>
      <c r="E38" s="12"/>
      <c r="F38" s="12"/>
      <c r="G38" s="16"/>
      <c r="H38" s="16"/>
      <c r="I38" s="15"/>
      <c r="J38" s="16"/>
      <c r="K38" s="16"/>
      <c r="L38" s="17"/>
      <c r="M38" s="18"/>
      <c r="N38" s="18"/>
      <c r="O38" s="20"/>
      <c r="P38" s="21"/>
      <c r="Q38" s="21"/>
      <c r="R38" s="22"/>
      <c r="S38" s="21"/>
      <c r="T38" s="21"/>
      <c r="U38" s="22"/>
      <c r="V38" s="23"/>
      <c r="W38" s="23"/>
      <c r="X38" s="24"/>
      <c r="Y38" s="25">
        <f t="shared" si="1"/>
        <v>0</v>
      </c>
      <c r="Z38" s="25">
        <f t="shared" si="2"/>
        <v>0</v>
      </c>
      <c r="AA38" s="26"/>
      <c r="AB38" s="26"/>
      <c r="AC38" s="26"/>
      <c r="AD38" s="26"/>
      <c r="AE38" s="27"/>
      <c r="AF38" s="26"/>
      <c r="AG38" s="26"/>
      <c r="AH38" s="26"/>
      <c r="AI38" s="26"/>
      <c r="AJ38" s="26"/>
      <c r="AK38" s="26"/>
    </row>
    <row r="39" spans="1:37" s="10" customFormat="1" ht="25" customHeight="1" x14ac:dyDescent="0.25">
      <c r="A39" s="11">
        <v>36</v>
      </c>
      <c r="B39" s="12" t="str">
        <f t="shared" si="3"/>
        <v>000-000</v>
      </c>
      <c r="C39" s="12"/>
      <c r="D39" s="12"/>
      <c r="E39" s="12"/>
      <c r="F39" s="12"/>
      <c r="G39" s="16"/>
      <c r="H39" s="16"/>
      <c r="I39" s="15"/>
      <c r="J39" s="16"/>
      <c r="K39" s="16"/>
      <c r="L39" s="17"/>
      <c r="M39" s="18"/>
      <c r="N39" s="19"/>
      <c r="O39" s="20"/>
      <c r="P39" s="21"/>
      <c r="Q39" s="21"/>
      <c r="R39" s="22"/>
      <c r="S39" s="21"/>
      <c r="T39" s="21"/>
      <c r="U39" s="22"/>
      <c r="V39" s="23"/>
      <c r="W39" s="23"/>
      <c r="X39" s="24"/>
      <c r="Y39" s="25">
        <f t="shared" si="1"/>
        <v>0</v>
      </c>
      <c r="Z39" s="25">
        <f t="shared" si="2"/>
        <v>0</v>
      </c>
      <c r="AA39" s="26"/>
      <c r="AB39" s="26"/>
      <c r="AC39" s="26"/>
      <c r="AD39" s="26"/>
      <c r="AE39" s="27"/>
      <c r="AF39" s="26"/>
      <c r="AG39" s="26"/>
      <c r="AH39" s="26"/>
      <c r="AI39" s="26"/>
      <c r="AJ39" s="26"/>
      <c r="AK39" s="26"/>
    </row>
    <row r="40" spans="1:37" s="10" customFormat="1" ht="25" customHeight="1" x14ac:dyDescent="0.25">
      <c r="A40" s="11">
        <v>37</v>
      </c>
      <c r="B40" s="12" t="str">
        <f t="shared" si="3"/>
        <v>000-000</v>
      </c>
      <c r="C40" s="12"/>
      <c r="D40" s="12"/>
      <c r="E40" s="12"/>
      <c r="F40" s="12"/>
      <c r="G40" s="16"/>
      <c r="H40" s="16"/>
      <c r="I40" s="15"/>
      <c r="J40" s="16"/>
      <c r="K40" s="16"/>
      <c r="L40" s="17"/>
      <c r="M40" s="18"/>
      <c r="N40" s="19"/>
      <c r="O40" s="20"/>
      <c r="P40" s="21"/>
      <c r="Q40" s="21"/>
      <c r="R40" s="22"/>
      <c r="S40" s="21"/>
      <c r="T40" s="21"/>
      <c r="U40" s="22"/>
      <c r="V40" s="23"/>
      <c r="W40" s="23"/>
      <c r="X40" s="24"/>
      <c r="Y40" s="25">
        <f t="shared" si="1"/>
        <v>0</v>
      </c>
      <c r="Z40" s="25">
        <f t="shared" si="2"/>
        <v>0</v>
      </c>
      <c r="AA40" s="26"/>
      <c r="AB40" s="26"/>
      <c r="AC40" s="26"/>
      <c r="AD40" s="26"/>
      <c r="AE40" s="27"/>
      <c r="AF40" s="26"/>
      <c r="AG40" s="26"/>
      <c r="AH40" s="26"/>
      <c r="AI40" s="26"/>
      <c r="AJ40" s="26"/>
      <c r="AK40" s="26"/>
    </row>
    <row r="41" spans="1:37" s="10" customFormat="1" ht="25" customHeight="1" x14ac:dyDescent="0.25">
      <c r="A41" s="11">
        <v>38</v>
      </c>
      <c r="B41" s="12" t="str">
        <f t="shared" si="3"/>
        <v>000-000</v>
      </c>
      <c r="C41" s="12"/>
      <c r="D41" s="12"/>
      <c r="E41" s="12"/>
      <c r="F41" s="12"/>
      <c r="G41" s="16"/>
      <c r="H41" s="16"/>
      <c r="I41" s="15"/>
      <c r="J41" s="16"/>
      <c r="K41" s="16"/>
      <c r="L41" s="17"/>
      <c r="M41" s="18"/>
      <c r="N41" s="18"/>
      <c r="O41" s="20"/>
      <c r="P41" s="21"/>
      <c r="Q41" s="21"/>
      <c r="R41" s="22"/>
      <c r="S41" s="21"/>
      <c r="T41" s="21"/>
      <c r="U41" s="22"/>
      <c r="V41" s="23"/>
      <c r="W41" s="23"/>
      <c r="X41" s="24"/>
      <c r="Y41" s="25">
        <f t="shared" si="1"/>
        <v>0</v>
      </c>
      <c r="Z41" s="25">
        <f t="shared" si="2"/>
        <v>0</v>
      </c>
      <c r="AA41" s="26"/>
      <c r="AB41" s="26"/>
      <c r="AC41" s="26"/>
      <c r="AD41" s="26"/>
      <c r="AE41" s="27"/>
      <c r="AF41" s="26"/>
      <c r="AG41" s="26"/>
      <c r="AH41" s="26"/>
      <c r="AI41" s="26"/>
      <c r="AJ41" s="26"/>
      <c r="AK41" s="26"/>
    </row>
    <row r="42" spans="1:37" s="10" customFormat="1" ht="25" customHeight="1" x14ac:dyDescent="0.25">
      <c r="A42" s="11">
        <v>39</v>
      </c>
      <c r="B42" s="12" t="str">
        <f t="shared" si="3"/>
        <v>000-000</v>
      </c>
      <c r="C42" s="12"/>
      <c r="D42" s="12"/>
      <c r="E42" s="12"/>
      <c r="F42" s="12"/>
      <c r="G42" s="16"/>
      <c r="H42" s="16"/>
      <c r="I42" s="15"/>
      <c r="J42" s="16"/>
      <c r="K42" s="16"/>
      <c r="L42" s="17"/>
      <c r="M42" s="18"/>
      <c r="N42" s="18"/>
      <c r="O42" s="20"/>
      <c r="P42" s="21"/>
      <c r="Q42" s="21"/>
      <c r="R42" s="22"/>
      <c r="S42" s="21"/>
      <c r="T42" s="21"/>
      <c r="U42" s="22"/>
      <c r="V42" s="23"/>
      <c r="W42" s="23"/>
      <c r="X42" s="24"/>
      <c r="Y42" s="25">
        <f t="shared" si="1"/>
        <v>0</v>
      </c>
      <c r="Z42" s="25">
        <f t="shared" si="2"/>
        <v>0</v>
      </c>
      <c r="AA42" s="26"/>
      <c r="AB42" s="26"/>
      <c r="AC42" s="26"/>
      <c r="AD42" s="26"/>
      <c r="AE42" s="27"/>
      <c r="AF42" s="26"/>
      <c r="AG42" s="26"/>
      <c r="AH42" s="26"/>
      <c r="AI42" s="26"/>
      <c r="AJ42" s="26"/>
      <c r="AK42" s="26"/>
    </row>
    <row r="43" spans="1:37" s="10" customFormat="1" ht="25" customHeight="1" x14ac:dyDescent="0.25">
      <c r="A43" s="11">
        <v>40</v>
      </c>
      <c r="B43" s="12" t="str">
        <f t="shared" si="3"/>
        <v>000-000</v>
      </c>
      <c r="C43" s="12"/>
      <c r="D43" s="12"/>
      <c r="E43" s="12"/>
      <c r="F43" s="12"/>
      <c r="G43" s="16"/>
      <c r="H43" s="16"/>
      <c r="I43" s="15"/>
      <c r="J43" s="16"/>
      <c r="K43" s="16"/>
      <c r="L43" s="17"/>
      <c r="M43" s="18"/>
      <c r="N43" s="18"/>
      <c r="O43" s="20"/>
      <c r="P43" s="21"/>
      <c r="Q43" s="21"/>
      <c r="R43" s="22"/>
      <c r="S43" s="21"/>
      <c r="T43" s="21"/>
      <c r="U43" s="22"/>
      <c r="V43" s="23"/>
      <c r="W43" s="23"/>
      <c r="X43" s="24"/>
      <c r="Y43" s="25">
        <f t="shared" si="1"/>
        <v>0</v>
      </c>
      <c r="Z43" s="25">
        <f t="shared" si="2"/>
        <v>0</v>
      </c>
      <c r="AA43" s="26"/>
      <c r="AB43" s="26"/>
      <c r="AC43" s="26"/>
      <c r="AD43" s="26"/>
      <c r="AE43" s="27"/>
      <c r="AF43" s="26"/>
      <c r="AG43" s="26"/>
      <c r="AH43" s="26"/>
      <c r="AI43" s="26"/>
      <c r="AJ43" s="26"/>
      <c r="AK43" s="26"/>
    </row>
    <row r="44" spans="1:37" s="10" customFormat="1" ht="25" customHeight="1" x14ac:dyDescent="0.25">
      <c r="A44" s="11">
        <v>41</v>
      </c>
      <c r="B44" s="12" t="str">
        <f t="shared" si="3"/>
        <v>000-000</v>
      </c>
      <c r="C44" s="12"/>
      <c r="D44" s="12"/>
      <c r="E44" s="12"/>
      <c r="F44" s="12"/>
      <c r="G44" s="16"/>
      <c r="H44" s="16"/>
      <c r="I44" s="15"/>
      <c r="J44" s="16"/>
      <c r="K44" s="16"/>
      <c r="L44" s="17"/>
      <c r="M44" s="18"/>
      <c r="N44" s="18"/>
      <c r="O44" s="20"/>
      <c r="P44" s="21"/>
      <c r="Q44" s="21"/>
      <c r="R44" s="22"/>
      <c r="S44" s="21"/>
      <c r="T44" s="21"/>
      <c r="U44" s="22"/>
      <c r="V44" s="23"/>
      <c r="W44" s="23"/>
      <c r="X44" s="24"/>
      <c r="Y44" s="25">
        <f t="shared" si="1"/>
        <v>0</v>
      </c>
      <c r="Z44" s="25">
        <f t="shared" si="2"/>
        <v>0</v>
      </c>
      <c r="AA44" s="26"/>
      <c r="AB44" s="26"/>
      <c r="AC44" s="26"/>
      <c r="AD44" s="26"/>
      <c r="AE44" s="27"/>
      <c r="AF44" s="26"/>
      <c r="AG44" s="26"/>
      <c r="AH44" s="26"/>
      <c r="AI44" s="26"/>
      <c r="AJ44" s="26"/>
      <c r="AK44" s="26"/>
    </row>
    <row r="45" spans="1:37" s="10" customFormat="1" ht="25" customHeight="1" x14ac:dyDescent="0.25">
      <c r="A45" s="11">
        <v>42</v>
      </c>
      <c r="B45" s="12" t="str">
        <f t="shared" si="3"/>
        <v>000-000</v>
      </c>
      <c r="C45" s="12"/>
      <c r="D45" s="12"/>
      <c r="E45" s="12"/>
      <c r="F45" s="12"/>
      <c r="G45" s="16"/>
      <c r="H45" s="16"/>
      <c r="I45" s="15"/>
      <c r="J45" s="16"/>
      <c r="K45" s="16"/>
      <c r="L45" s="17"/>
      <c r="M45" s="18"/>
      <c r="N45" s="18"/>
      <c r="O45" s="20"/>
      <c r="P45" s="21"/>
      <c r="Q45" s="21"/>
      <c r="R45" s="22"/>
      <c r="S45" s="21"/>
      <c r="T45" s="21"/>
      <c r="U45" s="22"/>
      <c r="V45" s="23"/>
      <c r="W45" s="23"/>
      <c r="X45" s="24"/>
      <c r="Y45" s="25">
        <f t="shared" si="1"/>
        <v>0</v>
      </c>
      <c r="Z45" s="25">
        <f t="shared" si="2"/>
        <v>0</v>
      </c>
      <c r="AA45" s="26"/>
      <c r="AB45" s="26"/>
      <c r="AC45" s="26"/>
      <c r="AD45" s="26"/>
      <c r="AE45" s="27"/>
      <c r="AF45" s="26"/>
      <c r="AG45" s="26"/>
      <c r="AH45" s="26"/>
      <c r="AI45" s="26"/>
      <c r="AJ45" s="26"/>
      <c r="AK45" s="26"/>
    </row>
    <row r="46" spans="1:37" s="10" customFormat="1" ht="25" customHeight="1" x14ac:dyDescent="0.25">
      <c r="A46" s="11">
        <v>43</v>
      </c>
      <c r="B46" s="12" t="str">
        <f t="shared" si="3"/>
        <v>000-000</v>
      </c>
      <c r="C46" s="12"/>
      <c r="D46" s="12"/>
      <c r="E46" s="12"/>
      <c r="F46" s="12"/>
      <c r="G46" s="16"/>
      <c r="H46" s="16"/>
      <c r="I46" s="15"/>
      <c r="J46" s="16"/>
      <c r="K46" s="16"/>
      <c r="L46" s="17"/>
      <c r="M46" s="18"/>
      <c r="N46" s="18"/>
      <c r="O46" s="20"/>
      <c r="P46" s="21"/>
      <c r="Q46" s="21"/>
      <c r="R46" s="22"/>
      <c r="S46" s="21"/>
      <c r="T46" s="21"/>
      <c r="U46" s="22"/>
      <c r="V46" s="23"/>
      <c r="W46" s="23"/>
      <c r="X46" s="24"/>
      <c r="Y46" s="25">
        <f t="shared" si="1"/>
        <v>0</v>
      </c>
      <c r="Z46" s="25">
        <f t="shared" si="2"/>
        <v>0</v>
      </c>
      <c r="AA46" s="26"/>
      <c r="AB46" s="26"/>
      <c r="AC46" s="26"/>
      <c r="AD46" s="26"/>
      <c r="AE46" s="27"/>
      <c r="AF46" s="26"/>
      <c r="AG46" s="26"/>
      <c r="AH46" s="26"/>
      <c r="AI46" s="26"/>
      <c r="AJ46" s="26"/>
      <c r="AK46" s="26"/>
    </row>
    <row r="47" spans="1:37" s="10" customFormat="1" ht="25" customHeight="1" x14ac:dyDescent="0.25">
      <c r="A47" s="11">
        <v>44</v>
      </c>
      <c r="B47" s="12" t="str">
        <f t="shared" si="3"/>
        <v>000-000</v>
      </c>
      <c r="C47" s="12"/>
      <c r="D47" s="12"/>
      <c r="E47" s="12"/>
      <c r="F47" s="12"/>
      <c r="G47" s="16"/>
      <c r="H47" s="16"/>
      <c r="I47" s="15"/>
      <c r="J47" s="16"/>
      <c r="K47" s="16"/>
      <c r="L47" s="17"/>
      <c r="M47" s="18"/>
      <c r="N47" s="18"/>
      <c r="O47" s="20"/>
      <c r="P47" s="21"/>
      <c r="Q47" s="21"/>
      <c r="R47" s="22"/>
      <c r="S47" s="21"/>
      <c r="T47" s="21"/>
      <c r="U47" s="22"/>
      <c r="V47" s="23"/>
      <c r="W47" s="23"/>
      <c r="X47" s="24"/>
      <c r="Y47" s="25">
        <f t="shared" si="1"/>
        <v>0</v>
      </c>
      <c r="Z47" s="25">
        <f t="shared" si="2"/>
        <v>0</v>
      </c>
      <c r="AA47" s="26"/>
      <c r="AB47" s="26"/>
      <c r="AC47" s="26"/>
      <c r="AD47" s="26"/>
      <c r="AE47" s="27"/>
      <c r="AF47" s="26"/>
      <c r="AG47" s="26"/>
      <c r="AH47" s="26"/>
      <c r="AI47" s="26"/>
      <c r="AJ47" s="26"/>
      <c r="AK47" s="26"/>
    </row>
    <row r="48" spans="1:37" s="10" customFormat="1" ht="25" customHeight="1" x14ac:dyDescent="0.25">
      <c r="A48" s="11">
        <v>45</v>
      </c>
      <c r="B48" s="12" t="str">
        <f t="shared" si="3"/>
        <v>000-000</v>
      </c>
      <c r="C48" s="12"/>
      <c r="D48" s="12"/>
      <c r="E48" s="12"/>
      <c r="F48" s="12"/>
      <c r="G48" s="16"/>
      <c r="H48" s="16"/>
      <c r="I48" s="15"/>
      <c r="J48" s="16"/>
      <c r="K48" s="16"/>
      <c r="L48" s="17"/>
      <c r="M48" s="18"/>
      <c r="N48" s="18"/>
      <c r="O48" s="20"/>
      <c r="P48" s="21"/>
      <c r="Q48" s="21"/>
      <c r="R48" s="22"/>
      <c r="S48" s="21"/>
      <c r="T48" s="21"/>
      <c r="U48" s="22"/>
      <c r="V48" s="23"/>
      <c r="W48" s="23"/>
      <c r="X48" s="24"/>
      <c r="Y48" s="25">
        <f t="shared" si="1"/>
        <v>0</v>
      </c>
      <c r="Z48" s="25">
        <f t="shared" si="2"/>
        <v>0</v>
      </c>
      <c r="AA48" s="26"/>
      <c r="AB48" s="26"/>
      <c r="AC48" s="26"/>
      <c r="AD48" s="26"/>
      <c r="AE48" s="27"/>
      <c r="AF48" s="26"/>
      <c r="AG48" s="26"/>
      <c r="AH48" s="26"/>
      <c r="AI48" s="26"/>
      <c r="AJ48" s="26"/>
      <c r="AK48" s="26"/>
    </row>
    <row r="49" spans="1:37" s="10" customFormat="1" ht="25" customHeight="1" x14ac:dyDescent="0.25">
      <c r="A49" s="11">
        <v>46</v>
      </c>
      <c r="B49" s="12" t="str">
        <f t="shared" si="3"/>
        <v>000-000</v>
      </c>
      <c r="C49" s="12"/>
      <c r="D49" s="12"/>
      <c r="E49" s="12"/>
      <c r="F49" s="12"/>
      <c r="G49" s="16"/>
      <c r="H49" s="16"/>
      <c r="I49" s="15"/>
      <c r="J49" s="16"/>
      <c r="K49" s="16"/>
      <c r="L49" s="17"/>
      <c r="M49" s="18"/>
      <c r="N49" s="18"/>
      <c r="O49" s="20"/>
      <c r="P49" s="21"/>
      <c r="Q49" s="21"/>
      <c r="R49" s="22"/>
      <c r="S49" s="21"/>
      <c r="T49" s="21"/>
      <c r="U49" s="22"/>
      <c r="V49" s="23"/>
      <c r="W49" s="23"/>
      <c r="X49" s="24"/>
      <c r="Y49" s="25">
        <f t="shared" si="1"/>
        <v>0</v>
      </c>
      <c r="Z49" s="25">
        <f t="shared" si="2"/>
        <v>0</v>
      </c>
      <c r="AA49" s="26"/>
      <c r="AB49" s="26"/>
      <c r="AC49" s="26"/>
      <c r="AD49" s="26"/>
      <c r="AE49" s="27"/>
      <c r="AF49" s="26"/>
      <c r="AG49" s="26"/>
      <c r="AH49" s="26"/>
      <c r="AI49" s="26"/>
      <c r="AJ49" s="26"/>
      <c r="AK49" s="26"/>
    </row>
    <row r="50" spans="1:37" s="10" customFormat="1" ht="25" customHeight="1" x14ac:dyDescent="0.25">
      <c r="A50" s="11">
        <v>47</v>
      </c>
      <c r="B50" s="12" t="str">
        <f t="shared" si="3"/>
        <v>000-000</v>
      </c>
      <c r="C50" s="12"/>
      <c r="D50" s="12"/>
      <c r="E50" s="12"/>
      <c r="F50" s="12"/>
      <c r="G50" s="16"/>
      <c r="H50" s="16"/>
      <c r="I50" s="15"/>
      <c r="J50" s="16"/>
      <c r="K50" s="16"/>
      <c r="L50" s="17"/>
      <c r="M50" s="18"/>
      <c r="N50" s="19"/>
      <c r="O50" s="20"/>
      <c r="P50" s="21"/>
      <c r="Q50" s="21"/>
      <c r="R50" s="22"/>
      <c r="S50" s="21"/>
      <c r="T50" s="21"/>
      <c r="U50" s="22"/>
      <c r="V50" s="23"/>
      <c r="W50" s="23"/>
      <c r="X50" s="24"/>
      <c r="Y50" s="25">
        <f t="shared" si="1"/>
        <v>0</v>
      </c>
      <c r="Z50" s="25">
        <f t="shared" si="2"/>
        <v>0</v>
      </c>
      <c r="AA50" s="26"/>
      <c r="AB50" s="26"/>
      <c r="AC50" s="26"/>
      <c r="AD50" s="26"/>
      <c r="AE50" s="27"/>
      <c r="AF50" s="26"/>
      <c r="AG50" s="26"/>
      <c r="AH50" s="26"/>
      <c r="AI50" s="26"/>
      <c r="AJ50" s="26"/>
      <c r="AK50" s="26"/>
    </row>
    <row r="51" spans="1:37" s="10" customFormat="1" ht="25" customHeight="1" x14ac:dyDescent="0.25">
      <c r="A51" s="11">
        <v>48</v>
      </c>
      <c r="B51" s="12" t="str">
        <f t="shared" si="3"/>
        <v>000-000</v>
      </c>
      <c r="C51" s="12"/>
      <c r="D51" s="12"/>
      <c r="E51" s="12"/>
      <c r="F51" s="12"/>
      <c r="G51" s="16"/>
      <c r="H51" s="16"/>
      <c r="I51" s="15"/>
      <c r="J51" s="16"/>
      <c r="K51" s="16"/>
      <c r="L51" s="17"/>
      <c r="M51" s="18"/>
      <c r="N51" s="19"/>
      <c r="O51" s="20"/>
      <c r="P51" s="21"/>
      <c r="Q51" s="21"/>
      <c r="R51" s="22"/>
      <c r="S51" s="21"/>
      <c r="T51" s="21"/>
      <c r="U51" s="22"/>
      <c r="V51" s="23"/>
      <c r="W51" s="23"/>
      <c r="X51" s="24"/>
      <c r="Y51" s="25">
        <f t="shared" si="1"/>
        <v>0</v>
      </c>
      <c r="Z51" s="25">
        <f t="shared" si="2"/>
        <v>0</v>
      </c>
      <c r="AA51" s="26"/>
      <c r="AB51" s="26"/>
      <c r="AC51" s="26"/>
      <c r="AD51" s="26"/>
      <c r="AE51" s="27"/>
      <c r="AF51" s="26"/>
      <c r="AG51" s="26"/>
      <c r="AH51" s="26"/>
      <c r="AI51" s="26"/>
      <c r="AJ51" s="26"/>
      <c r="AK51" s="26"/>
    </row>
    <row r="52" spans="1:37" s="10" customFormat="1" ht="25" customHeight="1" x14ac:dyDescent="0.25">
      <c r="A52" s="11">
        <v>49</v>
      </c>
      <c r="B52" s="12" t="str">
        <f t="shared" si="3"/>
        <v>000-000</v>
      </c>
      <c r="C52" s="12"/>
      <c r="D52" s="12"/>
      <c r="E52" s="12"/>
      <c r="F52" s="12"/>
      <c r="G52" s="16"/>
      <c r="H52" s="16"/>
      <c r="I52" s="15"/>
      <c r="J52" s="16"/>
      <c r="K52" s="16"/>
      <c r="L52" s="17"/>
      <c r="M52" s="18"/>
      <c r="N52" s="18"/>
      <c r="O52" s="20"/>
      <c r="P52" s="21"/>
      <c r="Q52" s="21"/>
      <c r="R52" s="22"/>
      <c r="S52" s="21"/>
      <c r="T52" s="21"/>
      <c r="U52" s="22"/>
      <c r="V52" s="23"/>
      <c r="W52" s="23"/>
      <c r="X52" s="24"/>
      <c r="Y52" s="25">
        <f t="shared" si="1"/>
        <v>0</v>
      </c>
      <c r="Z52" s="25">
        <f t="shared" si="2"/>
        <v>0</v>
      </c>
      <c r="AA52" s="26"/>
      <c r="AB52" s="26"/>
      <c r="AC52" s="26"/>
      <c r="AD52" s="26"/>
      <c r="AE52" s="27"/>
      <c r="AF52" s="26"/>
      <c r="AG52" s="26"/>
      <c r="AH52" s="26"/>
      <c r="AI52" s="26"/>
      <c r="AJ52" s="26"/>
      <c r="AK52" s="26"/>
    </row>
    <row r="53" spans="1:37" s="10" customFormat="1" ht="25" customHeight="1" x14ac:dyDescent="0.25">
      <c r="A53" s="11">
        <v>50</v>
      </c>
      <c r="B53" s="12" t="str">
        <f t="shared" si="3"/>
        <v>000-000</v>
      </c>
      <c r="C53" s="12"/>
      <c r="D53" s="12"/>
      <c r="E53" s="12"/>
      <c r="F53" s="12"/>
      <c r="G53" s="16"/>
      <c r="H53" s="16"/>
      <c r="I53" s="15"/>
      <c r="J53" s="16"/>
      <c r="K53" s="16"/>
      <c r="L53" s="17"/>
      <c r="M53" s="18"/>
      <c r="N53" s="18"/>
      <c r="O53" s="20"/>
      <c r="P53" s="21"/>
      <c r="Q53" s="21"/>
      <c r="R53" s="22"/>
      <c r="S53" s="21"/>
      <c r="T53" s="21"/>
      <c r="U53" s="22"/>
      <c r="V53" s="23"/>
      <c r="W53" s="23"/>
      <c r="X53" s="24"/>
      <c r="Y53" s="25">
        <f t="shared" si="1"/>
        <v>0</v>
      </c>
      <c r="Z53" s="25">
        <f t="shared" si="2"/>
        <v>0</v>
      </c>
      <c r="AA53" s="26"/>
      <c r="AB53" s="26"/>
      <c r="AC53" s="26"/>
      <c r="AD53" s="26"/>
      <c r="AE53" s="27"/>
      <c r="AF53" s="26"/>
      <c r="AG53" s="26"/>
      <c r="AH53" s="26"/>
      <c r="AI53" s="26"/>
      <c r="AJ53" s="26"/>
      <c r="AK53" s="26"/>
    </row>
    <row r="54" spans="1:37" s="10" customFormat="1" ht="25" customHeight="1" x14ac:dyDescent="0.25">
      <c r="A54" s="11">
        <v>51</v>
      </c>
      <c r="B54" s="12" t="str">
        <f t="shared" si="3"/>
        <v>000-000</v>
      </c>
      <c r="C54" s="12"/>
      <c r="D54" s="12"/>
      <c r="E54" s="12"/>
      <c r="F54" s="12"/>
      <c r="G54" s="16"/>
      <c r="H54" s="16"/>
      <c r="I54" s="15"/>
      <c r="J54" s="16"/>
      <c r="K54" s="16"/>
      <c r="L54" s="17"/>
      <c r="M54" s="18"/>
      <c r="N54" s="18"/>
      <c r="O54" s="20"/>
      <c r="P54" s="21"/>
      <c r="Q54" s="21"/>
      <c r="R54" s="22"/>
      <c r="S54" s="21"/>
      <c r="T54" s="21"/>
      <c r="U54" s="22"/>
      <c r="V54" s="23"/>
      <c r="W54" s="23"/>
      <c r="X54" s="24"/>
      <c r="Y54" s="25">
        <f t="shared" si="1"/>
        <v>0</v>
      </c>
      <c r="Z54" s="25">
        <f t="shared" si="2"/>
        <v>0</v>
      </c>
      <c r="AA54" s="26"/>
      <c r="AB54" s="26"/>
      <c r="AC54" s="26"/>
      <c r="AD54" s="26"/>
      <c r="AE54" s="27"/>
      <c r="AF54" s="26"/>
      <c r="AG54" s="26"/>
      <c r="AH54" s="26"/>
      <c r="AI54" s="26"/>
      <c r="AJ54" s="26"/>
      <c r="AK54" s="26"/>
    </row>
    <row r="55" spans="1:37" s="10" customFormat="1" ht="25" customHeight="1" x14ac:dyDescent="0.25">
      <c r="A55" s="11">
        <v>52</v>
      </c>
      <c r="B55" s="12" t="str">
        <f t="shared" si="3"/>
        <v>000-000</v>
      </c>
      <c r="C55" s="12"/>
      <c r="D55" s="12"/>
      <c r="E55" s="12"/>
      <c r="F55" s="12"/>
      <c r="G55" s="16"/>
      <c r="H55" s="16"/>
      <c r="I55" s="15"/>
      <c r="J55" s="16"/>
      <c r="K55" s="16"/>
      <c r="L55" s="17"/>
      <c r="M55" s="18"/>
      <c r="N55" s="18"/>
      <c r="O55" s="20"/>
      <c r="P55" s="21"/>
      <c r="Q55" s="21"/>
      <c r="R55" s="22"/>
      <c r="S55" s="21"/>
      <c r="T55" s="21"/>
      <c r="U55" s="22"/>
      <c r="V55" s="23"/>
      <c r="W55" s="23"/>
      <c r="X55" s="24"/>
      <c r="Y55" s="25">
        <f t="shared" si="1"/>
        <v>0</v>
      </c>
      <c r="Z55" s="25">
        <f t="shared" si="2"/>
        <v>0</v>
      </c>
      <c r="AA55" s="26"/>
      <c r="AB55" s="26"/>
      <c r="AC55" s="26"/>
      <c r="AD55" s="26"/>
      <c r="AE55" s="27"/>
      <c r="AF55" s="26"/>
      <c r="AG55" s="26"/>
      <c r="AH55" s="26"/>
      <c r="AI55" s="26"/>
      <c r="AJ55" s="26"/>
      <c r="AK55" s="26"/>
    </row>
    <row r="56" spans="1:37" s="10" customFormat="1" ht="25" customHeight="1" x14ac:dyDescent="0.25">
      <c r="A56" s="11">
        <v>53</v>
      </c>
      <c r="B56" s="12" t="str">
        <f t="shared" si="3"/>
        <v>000-000</v>
      </c>
      <c r="C56" s="12"/>
      <c r="D56" s="12"/>
      <c r="E56" s="12"/>
      <c r="F56" s="12"/>
      <c r="G56" s="16"/>
      <c r="H56" s="16"/>
      <c r="I56" s="15"/>
      <c r="J56" s="16"/>
      <c r="K56" s="16"/>
      <c r="L56" s="17"/>
      <c r="M56" s="18"/>
      <c r="N56" s="18"/>
      <c r="O56" s="20"/>
      <c r="P56" s="21"/>
      <c r="Q56" s="21"/>
      <c r="R56" s="22"/>
      <c r="S56" s="21"/>
      <c r="T56" s="21"/>
      <c r="U56" s="22"/>
      <c r="V56" s="23"/>
      <c r="W56" s="23"/>
      <c r="X56" s="24"/>
      <c r="Y56" s="25">
        <f t="shared" si="1"/>
        <v>0</v>
      </c>
      <c r="Z56" s="25">
        <f t="shared" si="2"/>
        <v>0</v>
      </c>
      <c r="AA56" s="26"/>
      <c r="AB56" s="26"/>
      <c r="AC56" s="26"/>
      <c r="AD56" s="26"/>
      <c r="AE56" s="27"/>
      <c r="AF56" s="26"/>
      <c r="AG56" s="26"/>
      <c r="AH56" s="26"/>
      <c r="AI56" s="26"/>
      <c r="AJ56" s="26"/>
      <c r="AK56" s="26"/>
    </row>
    <row r="57" spans="1:37" s="10" customFormat="1" ht="25" customHeight="1" x14ac:dyDescent="0.25">
      <c r="A57" s="11">
        <v>54</v>
      </c>
      <c r="B57" s="12" t="str">
        <f t="shared" si="3"/>
        <v>000-000</v>
      </c>
      <c r="C57" s="12"/>
      <c r="D57" s="12"/>
      <c r="E57" s="12"/>
      <c r="F57" s="12"/>
      <c r="G57" s="16"/>
      <c r="H57" s="16"/>
      <c r="I57" s="15"/>
      <c r="J57" s="16"/>
      <c r="K57" s="16"/>
      <c r="L57" s="17"/>
      <c r="M57" s="18"/>
      <c r="N57" s="18"/>
      <c r="O57" s="20"/>
      <c r="P57" s="21"/>
      <c r="Q57" s="21"/>
      <c r="R57" s="22"/>
      <c r="S57" s="21"/>
      <c r="T57" s="21"/>
      <c r="U57" s="22"/>
      <c r="V57" s="23"/>
      <c r="W57" s="23"/>
      <c r="X57" s="24"/>
      <c r="Y57" s="25">
        <f t="shared" si="1"/>
        <v>0</v>
      </c>
      <c r="Z57" s="25">
        <f t="shared" si="2"/>
        <v>0</v>
      </c>
      <c r="AA57" s="26"/>
      <c r="AB57" s="26"/>
      <c r="AC57" s="26"/>
      <c r="AD57" s="26"/>
      <c r="AE57" s="27"/>
      <c r="AF57" s="26"/>
      <c r="AG57" s="26"/>
      <c r="AH57" s="26"/>
      <c r="AI57" s="26"/>
      <c r="AJ57" s="26"/>
      <c r="AK57" s="26"/>
    </row>
    <row r="58" spans="1:37" s="10" customFormat="1" ht="25" customHeight="1" x14ac:dyDescent="0.25">
      <c r="A58" s="11">
        <v>55</v>
      </c>
      <c r="B58" s="12" t="str">
        <f t="shared" si="3"/>
        <v>000-000</v>
      </c>
      <c r="C58" s="12"/>
      <c r="D58" s="12"/>
      <c r="E58" s="12"/>
      <c r="F58" s="12"/>
      <c r="G58" s="16"/>
      <c r="H58" s="16"/>
      <c r="I58" s="15"/>
      <c r="J58" s="16"/>
      <c r="K58" s="16"/>
      <c r="L58" s="17"/>
      <c r="M58" s="18"/>
      <c r="N58" s="18"/>
      <c r="O58" s="20"/>
      <c r="P58" s="21"/>
      <c r="Q58" s="21"/>
      <c r="R58" s="22"/>
      <c r="S58" s="21"/>
      <c r="T58" s="21"/>
      <c r="U58" s="22"/>
      <c r="V58" s="23"/>
      <c r="W58" s="23"/>
      <c r="X58" s="24"/>
      <c r="Y58" s="25">
        <f t="shared" si="1"/>
        <v>0</v>
      </c>
      <c r="Z58" s="25">
        <f t="shared" si="2"/>
        <v>0</v>
      </c>
      <c r="AA58" s="26"/>
      <c r="AB58" s="26"/>
      <c r="AC58" s="26"/>
      <c r="AD58" s="26"/>
      <c r="AE58" s="27"/>
      <c r="AF58" s="26"/>
      <c r="AG58" s="26"/>
      <c r="AH58" s="26"/>
      <c r="AI58" s="26"/>
      <c r="AJ58" s="26"/>
      <c r="AK58" s="26"/>
    </row>
    <row r="59" spans="1:37" s="10" customFormat="1" ht="25" customHeight="1" x14ac:dyDescent="0.25">
      <c r="A59" s="11">
        <v>56</v>
      </c>
      <c r="B59" s="12" t="str">
        <f t="shared" si="3"/>
        <v>000-000</v>
      </c>
      <c r="C59" s="12"/>
      <c r="D59" s="12"/>
      <c r="E59" s="12"/>
      <c r="F59" s="12"/>
      <c r="G59" s="16"/>
      <c r="H59" s="16"/>
      <c r="I59" s="15"/>
      <c r="J59" s="16"/>
      <c r="K59" s="16"/>
      <c r="L59" s="17"/>
      <c r="M59" s="18"/>
      <c r="N59" s="18"/>
      <c r="O59" s="20"/>
      <c r="P59" s="21"/>
      <c r="Q59" s="21"/>
      <c r="R59" s="22"/>
      <c r="S59" s="21"/>
      <c r="T59" s="21"/>
      <c r="U59" s="22"/>
      <c r="V59" s="23"/>
      <c r="W59" s="23"/>
      <c r="X59" s="24"/>
      <c r="Y59" s="25">
        <f t="shared" si="1"/>
        <v>0</v>
      </c>
      <c r="Z59" s="25">
        <f t="shared" si="2"/>
        <v>0</v>
      </c>
      <c r="AA59" s="26"/>
      <c r="AB59" s="26"/>
      <c r="AC59" s="26"/>
      <c r="AD59" s="26"/>
      <c r="AE59" s="27"/>
      <c r="AF59" s="26"/>
      <c r="AG59" s="26"/>
      <c r="AH59" s="26"/>
      <c r="AI59" s="26"/>
      <c r="AJ59" s="26"/>
      <c r="AK59" s="26"/>
    </row>
    <row r="60" spans="1:37" s="10" customFormat="1" ht="25" customHeight="1" x14ac:dyDescent="0.25">
      <c r="A60" s="11">
        <v>57</v>
      </c>
      <c r="B60" s="12" t="str">
        <f t="shared" si="3"/>
        <v>000-000</v>
      </c>
      <c r="C60" s="12"/>
      <c r="D60" s="12"/>
      <c r="E60" s="12"/>
      <c r="F60" s="12"/>
      <c r="G60" s="16"/>
      <c r="H60" s="16"/>
      <c r="I60" s="15"/>
      <c r="J60" s="16"/>
      <c r="K60" s="16"/>
      <c r="L60" s="17"/>
      <c r="M60" s="18"/>
      <c r="N60" s="18"/>
      <c r="O60" s="20"/>
      <c r="P60" s="21"/>
      <c r="Q60" s="21"/>
      <c r="R60" s="22"/>
      <c r="S60" s="21"/>
      <c r="T60" s="21"/>
      <c r="U60" s="22"/>
      <c r="V60" s="23"/>
      <c r="W60" s="23"/>
      <c r="X60" s="24"/>
      <c r="Y60" s="25">
        <f t="shared" si="1"/>
        <v>0</v>
      </c>
      <c r="Z60" s="25">
        <f t="shared" si="2"/>
        <v>0</v>
      </c>
      <c r="AA60" s="26"/>
      <c r="AB60" s="26"/>
      <c r="AC60" s="26"/>
      <c r="AD60" s="26"/>
      <c r="AE60" s="27"/>
      <c r="AF60" s="26"/>
      <c r="AG60" s="26"/>
      <c r="AH60" s="26"/>
      <c r="AI60" s="26"/>
      <c r="AJ60" s="26"/>
      <c r="AK60" s="26"/>
    </row>
    <row r="61" spans="1:37" s="10" customFormat="1" ht="25" customHeight="1" x14ac:dyDescent="0.25">
      <c r="A61" s="11">
        <v>58</v>
      </c>
      <c r="B61" s="12" t="str">
        <f t="shared" si="3"/>
        <v>000-000</v>
      </c>
      <c r="C61" s="12"/>
      <c r="D61" s="12"/>
      <c r="E61" s="12"/>
      <c r="F61" s="12"/>
      <c r="G61" s="16"/>
      <c r="H61" s="16"/>
      <c r="I61" s="15"/>
      <c r="J61" s="16"/>
      <c r="K61" s="16"/>
      <c r="L61" s="17"/>
      <c r="M61" s="18"/>
      <c r="N61" s="19"/>
      <c r="O61" s="20"/>
      <c r="P61" s="21"/>
      <c r="Q61" s="21"/>
      <c r="R61" s="22"/>
      <c r="S61" s="21"/>
      <c r="T61" s="21"/>
      <c r="U61" s="22"/>
      <c r="V61" s="23"/>
      <c r="W61" s="23"/>
      <c r="X61" s="24"/>
      <c r="Y61" s="25">
        <f t="shared" si="1"/>
        <v>0</v>
      </c>
      <c r="Z61" s="25">
        <f t="shared" si="2"/>
        <v>0</v>
      </c>
      <c r="AA61" s="26"/>
      <c r="AB61" s="26"/>
      <c r="AC61" s="26"/>
      <c r="AD61" s="26"/>
      <c r="AE61" s="27"/>
      <c r="AF61" s="26"/>
      <c r="AG61" s="26"/>
      <c r="AH61" s="26"/>
      <c r="AI61" s="26"/>
      <c r="AJ61" s="26"/>
      <c r="AK61" s="26"/>
    </row>
    <row r="62" spans="1:37" s="10" customFormat="1" ht="25" customHeight="1" x14ac:dyDescent="0.25">
      <c r="A62" s="11">
        <v>59</v>
      </c>
      <c r="B62" s="12" t="str">
        <f t="shared" si="3"/>
        <v>000-000</v>
      </c>
      <c r="C62" s="12"/>
      <c r="D62" s="12"/>
      <c r="E62" s="12"/>
      <c r="F62" s="12"/>
      <c r="G62" s="16"/>
      <c r="H62" s="16"/>
      <c r="I62" s="15"/>
      <c r="J62" s="16"/>
      <c r="K62" s="16"/>
      <c r="L62" s="17"/>
      <c r="M62" s="18"/>
      <c r="N62" s="19"/>
      <c r="O62" s="20"/>
      <c r="P62" s="21"/>
      <c r="Q62" s="21"/>
      <c r="R62" s="22"/>
      <c r="S62" s="21"/>
      <c r="T62" s="21"/>
      <c r="U62" s="22"/>
      <c r="V62" s="23"/>
      <c r="W62" s="23"/>
      <c r="X62" s="24"/>
      <c r="Y62" s="25">
        <f t="shared" si="1"/>
        <v>0</v>
      </c>
      <c r="Z62" s="25">
        <f t="shared" si="2"/>
        <v>0</v>
      </c>
      <c r="AA62" s="26"/>
      <c r="AB62" s="26"/>
      <c r="AC62" s="26"/>
      <c r="AD62" s="26"/>
      <c r="AE62" s="27"/>
      <c r="AF62" s="26"/>
      <c r="AG62" s="26"/>
      <c r="AH62" s="26"/>
      <c r="AI62" s="26"/>
      <c r="AJ62" s="26"/>
      <c r="AK62" s="26"/>
    </row>
    <row r="63" spans="1:37" s="10" customFormat="1" ht="25" customHeight="1" x14ac:dyDescent="0.25">
      <c r="A63" s="11">
        <v>60</v>
      </c>
      <c r="B63" s="12" t="str">
        <f t="shared" si="3"/>
        <v>000-000</v>
      </c>
      <c r="C63" s="12"/>
      <c r="D63" s="12"/>
      <c r="E63" s="12"/>
      <c r="F63" s="12"/>
      <c r="G63" s="16"/>
      <c r="H63" s="16"/>
      <c r="I63" s="15"/>
      <c r="J63" s="16"/>
      <c r="K63" s="16"/>
      <c r="L63" s="17"/>
      <c r="M63" s="18"/>
      <c r="N63" s="18"/>
      <c r="O63" s="20"/>
      <c r="P63" s="21"/>
      <c r="Q63" s="21"/>
      <c r="R63" s="22"/>
      <c r="S63" s="21"/>
      <c r="T63" s="21"/>
      <c r="U63" s="22"/>
      <c r="V63" s="23"/>
      <c r="W63" s="23"/>
      <c r="X63" s="24"/>
      <c r="Y63" s="25">
        <f t="shared" si="1"/>
        <v>0</v>
      </c>
      <c r="Z63" s="25">
        <f t="shared" si="2"/>
        <v>0</v>
      </c>
      <c r="AA63" s="26"/>
      <c r="AB63" s="26"/>
      <c r="AC63" s="26"/>
      <c r="AD63" s="26"/>
      <c r="AE63" s="27"/>
      <c r="AF63" s="26"/>
      <c r="AG63" s="26"/>
      <c r="AH63" s="26"/>
      <c r="AI63" s="26"/>
      <c r="AJ63" s="26"/>
      <c r="AK63" s="26"/>
    </row>
    <row r="64" spans="1:37" s="10" customFormat="1" ht="25" customHeight="1" x14ac:dyDescent="0.25">
      <c r="A64" s="11">
        <v>61</v>
      </c>
      <c r="B64" s="12" t="str">
        <f t="shared" si="3"/>
        <v>000-000</v>
      </c>
      <c r="C64" s="12"/>
      <c r="D64" s="12"/>
      <c r="E64" s="12"/>
      <c r="F64" s="12"/>
      <c r="G64" s="16"/>
      <c r="H64" s="16"/>
      <c r="I64" s="15"/>
      <c r="J64" s="16"/>
      <c r="K64" s="16"/>
      <c r="L64" s="17"/>
      <c r="M64" s="18"/>
      <c r="N64" s="18"/>
      <c r="O64" s="20"/>
      <c r="P64" s="21"/>
      <c r="Q64" s="21"/>
      <c r="R64" s="22"/>
      <c r="S64" s="21"/>
      <c r="T64" s="21"/>
      <c r="U64" s="22"/>
      <c r="V64" s="23"/>
      <c r="W64" s="23"/>
      <c r="X64" s="24"/>
      <c r="Y64" s="25">
        <f t="shared" si="1"/>
        <v>0</v>
      </c>
      <c r="Z64" s="25">
        <f t="shared" si="2"/>
        <v>0</v>
      </c>
      <c r="AA64" s="26"/>
      <c r="AB64" s="26"/>
      <c r="AC64" s="26"/>
      <c r="AD64" s="26"/>
      <c r="AE64" s="27"/>
      <c r="AF64" s="26"/>
      <c r="AG64" s="26"/>
      <c r="AH64" s="26"/>
      <c r="AI64" s="26"/>
      <c r="AJ64" s="26"/>
      <c r="AK64" s="26"/>
    </row>
    <row r="65" spans="1:37" s="10" customFormat="1" ht="25" customHeight="1" x14ac:dyDescent="0.25">
      <c r="A65" s="11">
        <v>62</v>
      </c>
      <c r="B65" s="12" t="str">
        <f t="shared" si="3"/>
        <v>000-000</v>
      </c>
      <c r="C65" s="12"/>
      <c r="D65" s="12"/>
      <c r="E65" s="12"/>
      <c r="F65" s="12"/>
      <c r="G65" s="16"/>
      <c r="H65" s="16"/>
      <c r="I65" s="15"/>
      <c r="J65" s="16"/>
      <c r="K65" s="16"/>
      <c r="L65" s="17"/>
      <c r="M65" s="18"/>
      <c r="N65" s="18"/>
      <c r="O65" s="20"/>
      <c r="P65" s="21"/>
      <c r="Q65" s="21"/>
      <c r="R65" s="22"/>
      <c r="S65" s="21"/>
      <c r="T65" s="21"/>
      <c r="U65" s="22"/>
      <c r="V65" s="23"/>
      <c r="W65" s="23"/>
      <c r="X65" s="24"/>
      <c r="Y65" s="25">
        <f t="shared" si="1"/>
        <v>0</v>
      </c>
      <c r="Z65" s="25">
        <f t="shared" si="2"/>
        <v>0</v>
      </c>
      <c r="AA65" s="26"/>
      <c r="AB65" s="26"/>
      <c r="AC65" s="26"/>
      <c r="AD65" s="26"/>
      <c r="AE65" s="27"/>
      <c r="AF65" s="26"/>
      <c r="AG65" s="26"/>
      <c r="AH65" s="26"/>
      <c r="AI65" s="26"/>
      <c r="AJ65" s="26"/>
      <c r="AK65" s="26"/>
    </row>
    <row r="66" spans="1:37" s="10" customFormat="1" ht="25" customHeight="1" x14ac:dyDescent="0.25">
      <c r="A66" s="11">
        <v>63</v>
      </c>
      <c r="B66" s="12" t="str">
        <f t="shared" si="3"/>
        <v>000-000</v>
      </c>
      <c r="C66" s="12"/>
      <c r="D66" s="12"/>
      <c r="E66" s="12"/>
      <c r="F66" s="12"/>
      <c r="G66" s="16"/>
      <c r="H66" s="16"/>
      <c r="I66" s="15"/>
      <c r="J66" s="16"/>
      <c r="K66" s="16"/>
      <c r="L66" s="17"/>
      <c r="M66" s="18"/>
      <c r="N66" s="18"/>
      <c r="O66" s="20"/>
      <c r="P66" s="21"/>
      <c r="Q66" s="21"/>
      <c r="R66" s="22"/>
      <c r="S66" s="21"/>
      <c r="T66" s="21"/>
      <c r="U66" s="22"/>
      <c r="V66" s="23"/>
      <c r="W66" s="23"/>
      <c r="X66" s="24"/>
      <c r="Y66" s="25">
        <f t="shared" si="1"/>
        <v>0</v>
      </c>
      <c r="Z66" s="25">
        <f t="shared" si="2"/>
        <v>0</v>
      </c>
      <c r="AA66" s="26"/>
      <c r="AB66" s="26"/>
      <c r="AC66" s="26"/>
      <c r="AD66" s="26"/>
      <c r="AE66" s="27"/>
      <c r="AF66" s="26"/>
      <c r="AG66" s="26"/>
      <c r="AH66" s="26"/>
      <c r="AI66" s="26"/>
      <c r="AJ66" s="26"/>
      <c r="AK66" s="26"/>
    </row>
    <row r="67" spans="1:37" s="10" customFormat="1" ht="25" customHeight="1" x14ac:dyDescent="0.25">
      <c r="A67" s="11">
        <v>64</v>
      </c>
      <c r="B67" s="12" t="str">
        <f t="shared" si="3"/>
        <v>000-000</v>
      </c>
      <c r="C67" s="12"/>
      <c r="D67" s="12"/>
      <c r="E67" s="12"/>
      <c r="F67" s="12"/>
      <c r="G67" s="16"/>
      <c r="H67" s="16"/>
      <c r="I67" s="15"/>
      <c r="J67" s="16"/>
      <c r="K67" s="16"/>
      <c r="L67" s="17"/>
      <c r="M67" s="18"/>
      <c r="N67" s="18"/>
      <c r="O67" s="20"/>
      <c r="P67" s="21"/>
      <c r="Q67" s="21"/>
      <c r="R67" s="22"/>
      <c r="S67" s="21"/>
      <c r="T67" s="21"/>
      <c r="U67" s="22"/>
      <c r="V67" s="23"/>
      <c r="W67" s="23"/>
      <c r="X67" s="24"/>
      <c r="Y67" s="25">
        <f t="shared" si="1"/>
        <v>0</v>
      </c>
      <c r="Z67" s="25">
        <f t="shared" si="2"/>
        <v>0</v>
      </c>
      <c r="AA67" s="26"/>
      <c r="AB67" s="26"/>
      <c r="AC67" s="26"/>
      <c r="AD67" s="26"/>
      <c r="AE67" s="27"/>
      <c r="AF67" s="26"/>
      <c r="AG67" s="26"/>
      <c r="AH67" s="26"/>
      <c r="AI67" s="26"/>
      <c r="AJ67" s="26"/>
      <c r="AK67" s="26"/>
    </row>
    <row r="68" spans="1:37" s="10" customFormat="1" ht="25" customHeight="1" x14ac:dyDescent="0.25">
      <c r="A68" s="11">
        <v>65</v>
      </c>
      <c r="B68" s="12" t="str">
        <f t="shared" ref="B68:B99" si="4">TEXT(C68,"000")&amp;"-"&amp;TEXT(E68,"000")</f>
        <v>000-000</v>
      </c>
      <c r="C68" s="12"/>
      <c r="D68" s="12"/>
      <c r="E68" s="12"/>
      <c r="F68" s="12"/>
      <c r="G68" s="16"/>
      <c r="H68" s="16"/>
      <c r="I68" s="15"/>
      <c r="J68" s="16"/>
      <c r="K68" s="16"/>
      <c r="L68" s="17"/>
      <c r="M68" s="18"/>
      <c r="N68" s="18"/>
      <c r="O68" s="20"/>
      <c r="P68" s="21"/>
      <c r="Q68" s="21"/>
      <c r="R68" s="22"/>
      <c r="S68" s="21"/>
      <c r="T68" s="21"/>
      <c r="U68" s="22"/>
      <c r="V68" s="23"/>
      <c r="W68" s="23"/>
      <c r="X68" s="24"/>
      <c r="Y68" s="25">
        <f t="shared" ref="Y68:Y131" si="5">ROUND(I68-U68-X68,2)</f>
        <v>0</v>
      </c>
      <c r="Z68" s="25">
        <f t="shared" ref="Z68:Z131" si="6">ROUND(L68+O68-R68,2)</f>
        <v>0</v>
      </c>
      <c r="AA68" s="26"/>
      <c r="AB68" s="26"/>
      <c r="AC68" s="26"/>
      <c r="AD68" s="26"/>
      <c r="AE68" s="27"/>
      <c r="AF68" s="26"/>
      <c r="AG68" s="26"/>
      <c r="AH68" s="26"/>
      <c r="AI68" s="26"/>
      <c r="AJ68" s="26"/>
      <c r="AK68" s="26"/>
    </row>
    <row r="69" spans="1:37" s="10" customFormat="1" ht="25" customHeight="1" x14ac:dyDescent="0.25">
      <c r="A69" s="11">
        <v>66</v>
      </c>
      <c r="B69" s="12" t="str">
        <f t="shared" si="4"/>
        <v>000-000</v>
      </c>
      <c r="C69" s="12"/>
      <c r="D69" s="12"/>
      <c r="E69" s="12"/>
      <c r="F69" s="12"/>
      <c r="G69" s="16"/>
      <c r="H69" s="16"/>
      <c r="I69" s="15"/>
      <c r="J69" s="16"/>
      <c r="K69" s="16"/>
      <c r="L69" s="17"/>
      <c r="M69" s="18"/>
      <c r="N69" s="18"/>
      <c r="O69" s="20"/>
      <c r="P69" s="21"/>
      <c r="Q69" s="21"/>
      <c r="R69" s="22"/>
      <c r="S69" s="21"/>
      <c r="T69" s="21"/>
      <c r="U69" s="22"/>
      <c r="V69" s="23"/>
      <c r="W69" s="23"/>
      <c r="X69" s="24"/>
      <c r="Y69" s="25">
        <f t="shared" si="5"/>
        <v>0</v>
      </c>
      <c r="Z69" s="25">
        <f t="shared" si="6"/>
        <v>0</v>
      </c>
      <c r="AA69" s="26"/>
      <c r="AB69" s="26"/>
      <c r="AC69" s="26"/>
      <c r="AD69" s="26"/>
      <c r="AE69" s="27"/>
      <c r="AF69" s="26"/>
      <c r="AG69" s="26"/>
      <c r="AH69" s="26"/>
      <c r="AI69" s="26"/>
      <c r="AJ69" s="26"/>
      <c r="AK69" s="26"/>
    </row>
    <row r="70" spans="1:37" s="10" customFormat="1" ht="25" customHeight="1" x14ac:dyDescent="0.25">
      <c r="A70" s="11">
        <v>67</v>
      </c>
      <c r="B70" s="12" t="str">
        <f t="shared" si="4"/>
        <v>000-000</v>
      </c>
      <c r="C70" s="12"/>
      <c r="D70" s="12"/>
      <c r="E70" s="12"/>
      <c r="F70" s="12"/>
      <c r="G70" s="16"/>
      <c r="H70" s="16"/>
      <c r="I70" s="15"/>
      <c r="J70" s="16"/>
      <c r="K70" s="16"/>
      <c r="L70" s="17"/>
      <c r="M70" s="18"/>
      <c r="N70" s="18"/>
      <c r="O70" s="20"/>
      <c r="P70" s="21"/>
      <c r="Q70" s="21"/>
      <c r="R70" s="22"/>
      <c r="S70" s="21"/>
      <c r="T70" s="21"/>
      <c r="U70" s="22"/>
      <c r="V70" s="23"/>
      <c r="W70" s="23"/>
      <c r="X70" s="24"/>
      <c r="Y70" s="25">
        <f t="shared" si="5"/>
        <v>0</v>
      </c>
      <c r="Z70" s="25">
        <f t="shared" si="6"/>
        <v>0</v>
      </c>
      <c r="AA70" s="26"/>
      <c r="AB70" s="26"/>
      <c r="AC70" s="26"/>
      <c r="AD70" s="26"/>
      <c r="AE70" s="27"/>
      <c r="AF70" s="26"/>
      <c r="AG70" s="26"/>
      <c r="AH70" s="26"/>
      <c r="AI70" s="26"/>
      <c r="AJ70" s="26"/>
      <c r="AK70" s="26"/>
    </row>
    <row r="71" spans="1:37" s="10" customFormat="1" ht="25" customHeight="1" x14ac:dyDescent="0.25">
      <c r="A71" s="11">
        <v>68</v>
      </c>
      <c r="B71" s="12" t="str">
        <f t="shared" si="4"/>
        <v>000-000</v>
      </c>
      <c r="C71" s="12"/>
      <c r="D71" s="12"/>
      <c r="E71" s="12"/>
      <c r="F71" s="12"/>
      <c r="G71" s="16"/>
      <c r="H71" s="16"/>
      <c r="I71" s="15"/>
      <c r="J71" s="16"/>
      <c r="K71" s="16"/>
      <c r="L71" s="17"/>
      <c r="M71" s="18"/>
      <c r="N71" s="18"/>
      <c r="O71" s="20"/>
      <c r="P71" s="21"/>
      <c r="Q71" s="21"/>
      <c r="R71" s="22"/>
      <c r="S71" s="21"/>
      <c r="T71" s="21"/>
      <c r="U71" s="22"/>
      <c r="V71" s="23"/>
      <c r="W71" s="23"/>
      <c r="X71" s="24"/>
      <c r="Y71" s="25">
        <f t="shared" si="5"/>
        <v>0</v>
      </c>
      <c r="Z71" s="25">
        <f t="shared" si="6"/>
        <v>0</v>
      </c>
      <c r="AA71" s="26"/>
      <c r="AB71" s="26"/>
      <c r="AC71" s="26"/>
      <c r="AD71" s="26"/>
      <c r="AE71" s="27"/>
      <c r="AF71" s="26"/>
      <c r="AG71" s="26"/>
      <c r="AH71" s="26"/>
      <c r="AI71" s="26"/>
      <c r="AJ71" s="26"/>
      <c r="AK71" s="26"/>
    </row>
    <row r="72" spans="1:37" s="10" customFormat="1" ht="25" customHeight="1" x14ac:dyDescent="0.25">
      <c r="A72" s="11">
        <v>69</v>
      </c>
      <c r="B72" s="12" t="str">
        <f t="shared" si="4"/>
        <v>000-000</v>
      </c>
      <c r="C72" s="12"/>
      <c r="D72" s="12"/>
      <c r="E72" s="12"/>
      <c r="F72" s="12"/>
      <c r="G72" s="16"/>
      <c r="H72" s="16"/>
      <c r="I72" s="15"/>
      <c r="J72" s="16"/>
      <c r="K72" s="16"/>
      <c r="L72" s="17"/>
      <c r="M72" s="18"/>
      <c r="N72" s="19"/>
      <c r="O72" s="20"/>
      <c r="P72" s="21"/>
      <c r="Q72" s="21"/>
      <c r="R72" s="22"/>
      <c r="S72" s="21"/>
      <c r="T72" s="21"/>
      <c r="U72" s="22"/>
      <c r="V72" s="23"/>
      <c r="W72" s="23"/>
      <c r="X72" s="24"/>
      <c r="Y72" s="25">
        <f t="shared" si="5"/>
        <v>0</v>
      </c>
      <c r="Z72" s="25">
        <f t="shared" si="6"/>
        <v>0</v>
      </c>
      <c r="AA72" s="26"/>
      <c r="AB72" s="26"/>
      <c r="AC72" s="26"/>
      <c r="AD72" s="26"/>
      <c r="AE72" s="27"/>
      <c r="AF72" s="26"/>
      <c r="AG72" s="26"/>
      <c r="AH72" s="26"/>
      <c r="AI72" s="26"/>
      <c r="AJ72" s="26"/>
      <c r="AK72" s="26"/>
    </row>
    <row r="73" spans="1:37" s="10" customFormat="1" ht="25" customHeight="1" x14ac:dyDescent="0.25">
      <c r="A73" s="11">
        <v>70</v>
      </c>
      <c r="B73" s="12" t="str">
        <f t="shared" si="4"/>
        <v>000-000</v>
      </c>
      <c r="C73" s="12"/>
      <c r="D73" s="12"/>
      <c r="E73" s="12"/>
      <c r="F73" s="12"/>
      <c r="G73" s="16"/>
      <c r="H73" s="16"/>
      <c r="I73" s="15"/>
      <c r="J73" s="16"/>
      <c r="K73" s="16"/>
      <c r="L73" s="17"/>
      <c r="M73" s="18"/>
      <c r="N73" s="19"/>
      <c r="O73" s="20"/>
      <c r="P73" s="21"/>
      <c r="Q73" s="21"/>
      <c r="R73" s="22"/>
      <c r="S73" s="21"/>
      <c r="T73" s="21"/>
      <c r="U73" s="22"/>
      <c r="V73" s="23"/>
      <c r="W73" s="23"/>
      <c r="X73" s="24"/>
      <c r="Y73" s="25">
        <f t="shared" si="5"/>
        <v>0</v>
      </c>
      <c r="Z73" s="25">
        <f t="shared" si="6"/>
        <v>0</v>
      </c>
      <c r="AA73" s="26"/>
      <c r="AB73" s="26"/>
      <c r="AC73" s="26"/>
      <c r="AD73" s="26"/>
      <c r="AE73" s="27"/>
      <c r="AF73" s="26"/>
      <c r="AG73" s="26"/>
      <c r="AH73" s="26"/>
      <c r="AI73" s="26"/>
      <c r="AJ73" s="26"/>
      <c r="AK73" s="26"/>
    </row>
    <row r="74" spans="1:37" s="10" customFormat="1" ht="25" customHeight="1" x14ac:dyDescent="0.25">
      <c r="A74" s="11">
        <v>71</v>
      </c>
      <c r="B74" s="12" t="str">
        <f t="shared" si="4"/>
        <v>000-000</v>
      </c>
      <c r="C74" s="12"/>
      <c r="D74" s="12"/>
      <c r="E74" s="12"/>
      <c r="F74" s="12"/>
      <c r="G74" s="16"/>
      <c r="H74" s="16"/>
      <c r="I74" s="15"/>
      <c r="J74" s="16"/>
      <c r="K74" s="16"/>
      <c r="L74" s="17"/>
      <c r="M74" s="18"/>
      <c r="N74" s="18"/>
      <c r="O74" s="20"/>
      <c r="P74" s="21"/>
      <c r="Q74" s="21"/>
      <c r="R74" s="22"/>
      <c r="S74" s="21"/>
      <c r="T74" s="21"/>
      <c r="U74" s="22"/>
      <c r="V74" s="23"/>
      <c r="W74" s="23"/>
      <c r="X74" s="24"/>
      <c r="Y74" s="25">
        <f t="shared" si="5"/>
        <v>0</v>
      </c>
      <c r="Z74" s="25">
        <f t="shared" si="6"/>
        <v>0</v>
      </c>
      <c r="AA74" s="26"/>
      <c r="AB74" s="26"/>
      <c r="AC74" s="26"/>
      <c r="AD74" s="26"/>
      <c r="AE74" s="27"/>
      <c r="AF74" s="26"/>
      <c r="AG74" s="26"/>
      <c r="AH74" s="26"/>
      <c r="AI74" s="26"/>
      <c r="AJ74" s="26"/>
      <c r="AK74" s="26"/>
    </row>
    <row r="75" spans="1:37" s="10" customFormat="1" ht="25" customHeight="1" x14ac:dyDescent="0.25">
      <c r="A75" s="11">
        <v>72</v>
      </c>
      <c r="B75" s="12" t="str">
        <f t="shared" si="4"/>
        <v>000-000</v>
      </c>
      <c r="C75" s="12"/>
      <c r="D75" s="12"/>
      <c r="E75" s="12"/>
      <c r="F75" s="12"/>
      <c r="G75" s="16"/>
      <c r="H75" s="16"/>
      <c r="I75" s="15"/>
      <c r="J75" s="16"/>
      <c r="K75" s="16"/>
      <c r="L75" s="17"/>
      <c r="M75" s="18"/>
      <c r="N75" s="18"/>
      <c r="O75" s="20"/>
      <c r="P75" s="21"/>
      <c r="Q75" s="21"/>
      <c r="R75" s="22"/>
      <c r="S75" s="21"/>
      <c r="T75" s="21"/>
      <c r="U75" s="22"/>
      <c r="V75" s="23"/>
      <c r="W75" s="23"/>
      <c r="X75" s="24"/>
      <c r="Y75" s="25">
        <f t="shared" si="5"/>
        <v>0</v>
      </c>
      <c r="Z75" s="25">
        <f t="shared" si="6"/>
        <v>0</v>
      </c>
      <c r="AA75" s="26"/>
      <c r="AB75" s="26"/>
      <c r="AC75" s="26"/>
      <c r="AD75" s="26"/>
      <c r="AE75" s="27"/>
      <c r="AF75" s="26"/>
      <c r="AG75" s="26"/>
      <c r="AH75" s="26"/>
      <c r="AI75" s="26"/>
      <c r="AJ75" s="26"/>
      <c r="AK75" s="26"/>
    </row>
    <row r="76" spans="1:37" s="10" customFormat="1" ht="25" customHeight="1" x14ac:dyDescent="0.25">
      <c r="A76" s="11">
        <v>73</v>
      </c>
      <c r="B76" s="12" t="str">
        <f t="shared" si="4"/>
        <v>000-000</v>
      </c>
      <c r="C76" s="12"/>
      <c r="D76" s="12"/>
      <c r="E76" s="12"/>
      <c r="F76" s="12"/>
      <c r="G76" s="16"/>
      <c r="H76" s="16"/>
      <c r="I76" s="15"/>
      <c r="J76" s="16"/>
      <c r="K76" s="16"/>
      <c r="L76" s="17"/>
      <c r="M76" s="18"/>
      <c r="N76" s="18"/>
      <c r="O76" s="20"/>
      <c r="P76" s="21"/>
      <c r="Q76" s="21"/>
      <c r="R76" s="22"/>
      <c r="S76" s="21"/>
      <c r="T76" s="21"/>
      <c r="U76" s="22"/>
      <c r="V76" s="23"/>
      <c r="W76" s="23"/>
      <c r="X76" s="24"/>
      <c r="Y76" s="25">
        <f t="shared" si="5"/>
        <v>0</v>
      </c>
      <c r="Z76" s="25">
        <f t="shared" si="6"/>
        <v>0</v>
      </c>
      <c r="AA76" s="26"/>
      <c r="AB76" s="26"/>
      <c r="AC76" s="26"/>
      <c r="AD76" s="26"/>
      <c r="AE76" s="27"/>
      <c r="AF76" s="26"/>
      <c r="AG76" s="26"/>
      <c r="AH76" s="26"/>
      <c r="AI76" s="26"/>
      <c r="AJ76" s="26"/>
      <c r="AK76" s="26"/>
    </row>
    <row r="77" spans="1:37" s="10" customFormat="1" ht="25" customHeight="1" x14ac:dyDescent="0.25">
      <c r="A77" s="11">
        <v>74</v>
      </c>
      <c r="B77" s="12" t="str">
        <f t="shared" si="4"/>
        <v>000-000</v>
      </c>
      <c r="C77" s="12"/>
      <c r="D77" s="12"/>
      <c r="E77" s="12"/>
      <c r="F77" s="12"/>
      <c r="G77" s="16"/>
      <c r="H77" s="16"/>
      <c r="I77" s="15"/>
      <c r="J77" s="16"/>
      <c r="K77" s="16"/>
      <c r="L77" s="17"/>
      <c r="M77" s="18"/>
      <c r="N77" s="18"/>
      <c r="O77" s="20"/>
      <c r="P77" s="21"/>
      <c r="Q77" s="21"/>
      <c r="R77" s="22"/>
      <c r="S77" s="21"/>
      <c r="T77" s="21"/>
      <c r="U77" s="22"/>
      <c r="V77" s="23"/>
      <c r="W77" s="23"/>
      <c r="X77" s="24"/>
      <c r="Y77" s="25">
        <f t="shared" si="5"/>
        <v>0</v>
      </c>
      <c r="Z77" s="25">
        <f t="shared" si="6"/>
        <v>0</v>
      </c>
      <c r="AA77" s="26"/>
      <c r="AB77" s="26"/>
      <c r="AC77" s="26"/>
      <c r="AD77" s="26"/>
      <c r="AE77" s="27"/>
      <c r="AF77" s="26"/>
      <c r="AG77" s="26"/>
      <c r="AH77" s="26"/>
      <c r="AI77" s="26"/>
      <c r="AJ77" s="26"/>
      <c r="AK77" s="26"/>
    </row>
    <row r="78" spans="1:37" s="10" customFormat="1" ht="25" customHeight="1" x14ac:dyDescent="0.25">
      <c r="A78" s="11">
        <v>75</v>
      </c>
      <c r="B78" s="12" t="str">
        <f t="shared" si="4"/>
        <v>000-000</v>
      </c>
      <c r="C78" s="12"/>
      <c r="D78" s="12"/>
      <c r="E78" s="12"/>
      <c r="F78" s="12"/>
      <c r="G78" s="16"/>
      <c r="H78" s="16"/>
      <c r="I78" s="15"/>
      <c r="J78" s="16"/>
      <c r="K78" s="16"/>
      <c r="L78" s="17"/>
      <c r="M78" s="18"/>
      <c r="N78" s="18"/>
      <c r="O78" s="20"/>
      <c r="P78" s="21"/>
      <c r="Q78" s="21"/>
      <c r="R78" s="22"/>
      <c r="S78" s="21"/>
      <c r="T78" s="21"/>
      <c r="U78" s="22"/>
      <c r="V78" s="23"/>
      <c r="W78" s="23"/>
      <c r="X78" s="24"/>
      <c r="Y78" s="25">
        <f t="shared" si="5"/>
        <v>0</v>
      </c>
      <c r="Z78" s="25">
        <f t="shared" si="6"/>
        <v>0</v>
      </c>
      <c r="AA78" s="26"/>
      <c r="AB78" s="26"/>
      <c r="AC78" s="26"/>
      <c r="AD78" s="26"/>
      <c r="AE78" s="27"/>
      <c r="AF78" s="26"/>
      <c r="AG78" s="26"/>
      <c r="AH78" s="26"/>
      <c r="AI78" s="26"/>
      <c r="AJ78" s="26"/>
      <c r="AK78" s="26"/>
    </row>
    <row r="79" spans="1:37" s="10" customFormat="1" ht="25" customHeight="1" x14ac:dyDescent="0.25">
      <c r="A79" s="11">
        <v>76</v>
      </c>
      <c r="B79" s="12" t="str">
        <f t="shared" si="4"/>
        <v>000-000</v>
      </c>
      <c r="C79" s="12"/>
      <c r="D79" s="12"/>
      <c r="E79" s="12"/>
      <c r="F79" s="12"/>
      <c r="G79" s="16"/>
      <c r="H79" s="16"/>
      <c r="I79" s="15"/>
      <c r="J79" s="16"/>
      <c r="K79" s="16"/>
      <c r="L79" s="17"/>
      <c r="M79" s="18"/>
      <c r="N79" s="18"/>
      <c r="O79" s="20"/>
      <c r="P79" s="21"/>
      <c r="Q79" s="21"/>
      <c r="R79" s="22"/>
      <c r="S79" s="21"/>
      <c r="T79" s="21"/>
      <c r="U79" s="22"/>
      <c r="V79" s="23"/>
      <c r="W79" s="23"/>
      <c r="X79" s="24"/>
      <c r="Y79" s="25">
        <f t="shared" si="5"/>
        <v>0</v>
      </c>
      <c r="Z79" s="25">
        <f t="shared" si="6"/>
        <v>0</v>
      </c>
      <c r="AA79" s="26"/>
      <c r="AB79" s="26"/>
      <c r="AC79" s="26"/>
      <c r="AD79" s="26"/>
      <c r="AE79" s="27"/>
      <c r="AF79" s="26"/>
      <c r="AG79" s="26"/>
      <c r="AH79" s="26"/>
      <c r="AI79" s="26"/>
      <c r="AJ79" s="26"/>
      <c r="AK79" s="26"/>
    </row>
    <row r="80" spans="1:37" s="10" customFormat="1" ht="25" customHeight="1" x14ac:dyDescent="0.25">
      <c r="A80" s="11">
        <v>77</v>
      </c>
      <c r="B80" s="12" t="str">
        <f t="shared" si="4"/>
        <v>000-000</v>
      </c>
      <c r="C80" s="12"/>
      <c r="D80" s="12"/>
      <c r="E80" s="12"/>
      <c r="F80" s="12"/>
      <c r="G80" s="16"/>
      <c r="H80" s="16"/>
      <c r="I80" s="15"/>
      <c r="J80" s="16"/>
      <c r="K80" s="16"/>
      <c r="L80" s="17"/>
      <c r="M80" s="18"/>
      <c r="N80" s="18"/>
      <c r="O80" s="20"/>
      <c r="P80" s="21"/>
      <c r="Q80" s="21"/>
      <c r="R80" s="22"/>
      <c r="S80" s="21"/>
      <c r="T80" s="21"/>
      <c r="U80" s="22"/>
      <c r="V80" s="23"/>
      <c r="W80" s="23"/>
      <c r="X80" s="24"/>
      <c r="Y80" s="25">
        <f t="shared" si="5"/>
        <v>0</v>
      </c>
      <c r="Z80" s="25">
        <f t="shared" si="6"/>
        <v>0</v>
      </c>
      <c r="AA80" s="26"/>
      <c r="AB80" s="26"/>
      <c r="AC80" s="26"/>
      <c r="AD80" s="26"/>
      <c r="AE80" s="27"/>
      <c r="AF80" s="26"/>
      <c r="AG80" s="26"/>
      <c r="AH80" s="26"/>
      <c r="AI80" s="26"/>
      <c r="AJ80" s="26"/>
      <c r="AK80" s="26"/>
    </row>
    <row r="81" spans="1:37" s="10" customFormat="1" ht="25" customHeight="1" x14ac:dyDescent="0.25">
      <c r="A81" s="11">
        <v>78</v>
      </c>
      <c r="B81" s="12" t="str">
        <f t="shared" si="4"/>
        <v>000-000</v>
      </c>
      <c r="C81" s="12"/>
      <c r="D81" s="12"/>
      <c r="E81" s="12"/>
      <c r="F81" s="12"/>
      <c r="G81" s="16"/>
      <c r="H81" s="16"/>
      <c r="I81" s="15"/>
      <c r="J81" s="16"/>
      <c r="K81" s="16"/>
      <c r="L81" s="17"/>
      <c r="M81" s="18"/>
      <c r="N81" s="18"/>
      <c r="O81" s="20"/>
      <c r="P81" s="21"/>
      <c r="Q81" s="21"/>
      <c r="R81" s="22"/>
      <c r="S81" s="21"/>
      <c r="T81" s="21"/>
      <c r="U81" s="22"/>
      <c r="V81" s="23"/>
      <c r="W81" s="23"/>
      <c r="X81" s="24"/>
      <c r="Y81" s="25">
        <f t="shared" si="5"/>
        <v>0</v>
      </c>
      <c r="Z81" s="25">
        <f t="shared" si="6"/>
        <v>0</v>
      </c>
      <c r="AA81" s="26"/>
      <c r="AB81" s="26"/>
      <c r="AC81" s="26"/>
      <c r="AD81" s="26"/>
      <c r="AE81" s="27"/>
      <c r="AF81" s="26"/>
      <c r="AG81" s="26"/>
      <c r="AH81" s="26"/>
      <c r="AI81" s="26"/>
      <c r="AJ81" s="26"/>
      <c r="AK81" s="26"/>
    </row>
    <row r="82" spans="1:37" s="10" customFormat="1" ht="25" customHeight="1" x14ac:dyDescent="0.25">
      <c r="A82" s="11">
        <v>79</v>
      </c>
      <c r="B82" s="12" t="str">
        <f t="shared" si="4"/>
        <v>000-000</v>
      </c>
      <c r="C82" s="12"/>
      <c r="D82" s="12"/>
      <c r="E82" s="12"/>
      <c r="F82" s="12"/>
      <c r="G82" s="16"/>
      <c r="H82" s="16"/>
      <c r="I82" s="15"/>
      <c r="J82" s="16"/>
      <c r="K82" s="16"/>
      <c r="L82" s="17"/>
      <c r="M82" s="18"/>
      <c r="N82" s="18"/>
      <c r="O82" s="20"/>
      <c r="P82" s="21"/>
      <c r="Q82" s="21"/>
      <c r="R82" s="22"/>
      <c r="S82" s="21"/>
      <c r="T82" s="21"/>
      <c r="U82" s="22"/>
      <c r="V82" s="23"/>
      <c r="W82" s="23"/>
      <c r="X82" s="24"/>
      <c r="Y82" s="25">
        <f t="shared" si="5"/>
        <v>0</v>
      </c>
      <c r="Z82" s="25">
        <f t="shared" si="6"/>
        <v>0</v>
      </c>
      <c r="AA82" s="26"/>
      <c r="AB82" s="26"/>
      <c r="AC82" s="26"/>
      <c r="AD82" s="26"/>
      <c r="AE82" s="27"/>
      <c r="AF82" s="26"/>
      <c r="AG82" s="26"/>
      <c r="AH82" s="26"/>
      <c r="AI82" s="26"/>
      <c r="AJ82" s="26"/>
      <c r="AK82" s="26"/>
    </row>
    <row r="83" spans="1:37" s="10" customFormat="1" ht="25" customHeight="1" x14ac:dyDescent="0.25">
      <c r="A83" s="11">
        <v>80</v>
      </c>
      <c r="B83" s="12" t="str">
        <f t="shared" si="4"/>
        <v>000-000</v>
      </c>
      <c r="C83" s="12"/>
      <c r="D83" s="12"/>
      <c r="E83" s="12"/>
      <c r="F83" s="12"/>
      <c r="G83" s="16"/>
      <c r="H83" s="16"/>
      <c r="I83" s="15"/>
      <c r="J83" s="16"/>
      <c r="K83" s="16"/>
      <c r="L83" s="17"/>
      <c r="M83" s="18"/>
      <c r="N83" s="19"/>
      <c r="O83" s="20"/>
      <c r="P83" s="21"/>
      <c r="Q83" s="21"/>
      <c r="R83" s="22"/>
      <c r="S83" s="21"/>
      <c r="T83" s="21"/>
      <c r="U83" s="22"/>
      <c r="V83" s="23"/>
      <c r="W83" s="23"/>
      <c r="X83" s="24"/>
      <c r="Y83" s="25">
        <f t="shared" si="5"/>
        <v>0</v>
      </c>
      <c r="Z83" s="25">
        <f t="shared" si="6"/>
        <v>0</v>
      </c>
      <c r="AA83" s="26"/>
      <c r="AB83" s="26"/>
      <c r="AC83" s="26"/>
      <c r="AD83" s="26"/>
      <c r="AE83" s="27"/>
      <c r="AF83" s="26"/>
      <c r="AG83" s="26"/>
      <c r="AH83" s="26"/>
      <c r="AI83" s="26"/>
      <c r="AJ83" s="26"/>
      <c r="AK83" s="26"/>
    </row>
    <row r="84" spans="1:37" s="10" customFormat="1" ht="25" customHeight="1" x14ac:dyDescent="0.25">
      <c r="A84" s="11">
        <v>81</v>
      </c>
      <c r="B84" s="12" t="str">
        <f t="shared" si="4"/>
        <v>000-000</v>
      </c>
      <c r="C84" s="12"/>
      <c r="D84" s="12"/>
      <c r="E84" s="12"/>
      <c r="F84" s="12"/>
      <c r="G84" s="16"/>
      <c r="H84" s="16"/>
      <c r="I84" s="15"/>
      <c r="J84" s="16"/>
      <c r="K84" s="16"/>
      <c r="L84" s="17"/>
      <c r="M84" s="18"/>
      <c r="N84" s="19"/>
      <c r="O84" s="20"/>
      <c r="P84" s="21"/>
      <c r="Q84" s="21"/>
      <c r="R84" s="22"/>
      <c r="S84" s="21"/>
      <c r="T84" s="21"/>
      <c r="U84" s="22"/>
      <c r="V84" s="23"/>
      <c r="W84" s="23"/>
      <c r="X84" s="24"/>
      <c r="Y84" s="25">
        <f t="shared" si="5"/>
        <v>0</v>
      </c>
      <c r="Z84" s="25">
        <f t="shared" si="6"/>
        <v>0</v>
      </c>
      <c r="AA84" s="26"/>
      <c r="AB84" s="26"/>
      <c r="AC84" s="26"/>
      <c r="AD84" s="26"/>
      <c r="AE84" s="27"/>
      <c r="AF84" s="26"/>
      <c r="AG84" s="26"/>
      <c r="AH84" s="26"/>
      <c r="AI84" s="26"/>
      <c r="AJ84" s="26"/>
      <c r="AK84" s="26"/>
    </row>
    <row r="85" spans="1:37" s="10" customFormat="1" ht="25" customHeight="1" x14ac:dyDescent="0.25">
      <c r="A85" s="11">
        <v>82</v>
      </c>
      <c r="B85" s="12" t="str">
        <f t="shared" si="4"/>
        <v>000-000</v>
      </c>
      <c r="C85" s="12"/>
      <c r="D85" s="12"/>
      <c r="E85" s="12"/>
      <c r="F85" s="12"/>
      <c r="G85" s="16"/>
      <c r="H85" s="16"/>
      <c r="I85" s="15"/>
      <c r="J85" s="16"/>
      <c r="K85" s="16"/>
      <c r="L85" s="17"/>
      <c r="M85" s="18"/>
      <c r="N85" s="18"/>
      <c r="O85" s="20"/>
      <c r="P85" s="21"/>
      <c r="Q85" s="21"/>
      <c r="R85" s="22"/>
      <c r="S85" s="21"/>
      <c r="T85" s="21"/>
      <c r="U85" s="22"/>
      <c r="V85" s="23"/>
      <c r="W85" s="23"/>
      <c r="X85" s="24"/>
      <c r="Y85" s="25">
        <f t="shared" si="5"/>
        <v>0</v>
      </c>
      <c r="Z85" s="25">
        <f t="shared" si="6"/>
        <v>0</v>
      </c>
      <c r="AA85" s="26"/>
      <c r="AB85" s="26"/>
      <c r="AC85" s="26"/>
      <c r="AD85" s="26"/>
      <c r="AE85" s="27"/>
      <c r="AF85" s="26"/>
      <c r="AG85" s="26"/>
      <c r="AH85" s="26"/>
      <c r="AI85" s="26"/>
      <c r="AJ85" s="26"/>
      <c r="AK85" s="26"/>
    </row>
    <row r="86" spans="1:37" s="10" customFormat="1" ht="25" customHeight="1" x14ac:dyDescent="0.25">
      <c r="A86" s="11">
        <v>83</v>
      </c>
      <c r="B86" s="12" t="str">
        <f t="shared" si="4"/>
        <v>000-000</v>
      </c>
      <c r="C86" s="12"/>
      <c r="D86" s="12"/>
      <c r="E86" s="12"/>
      <c r="F86" s="12"/>
      <c r="G86" s="16"/>
      <c r="H86" s="16"/>
      <c r="I86" s="15"/>
      <c r="J86" s="16"/>
      <c r="K86" s="16"/>
      <c r="L86" s="17"/>
      <c r="M86" s="18"/>
      <c r="N86" s="18"/>
      <c r="O86" s="20"/>
      <c r="P86" s="21"/>
      <c r="Q86" s="21"/>
      <c r="R86" s="22"/>
      <c r="S86" s="21"/>
      <c r="T86" s="21"/>
      <c r="U86" s="22"/>
      <c r="V86" s="23"/>
      <c r="W86" s="23"/>
      <c r="X86" s="24"/>
      <c r="Y86" s="25">
        <f t="shared" si="5"/>
        <v>0</v>
      </c>
      <c r="Z86" s="25">
        <f t="shared" si="6"/>
        <v>0</v>
      </c>
      <c r="AA86" s="26"/>
      <c r="AB86" s="26"/>
      <c r="AC86" s="26"/>
      <c r="AD86" s="26"/>
      <c r="AE86" s="27"/>
      <c r="AF86" s="26"/>
      <c r="AG86" s="26"/>
      <c r="AH86" s="26"/>
      <c r="AI86" s="26"/>
      <c r="AJ86" s="26"/>
      <c r="AK86" s="26"/>
    </row>
    <row r="87" spans="1:37" s="10" customFormat="1" ht="25" customHeight="1" x14ac:dyDescent="0.25">
      <c r="A87" s="11">
        <v>84</v>
      </c>
      <c r="B87" s="12" t="str">
        <f t="shared" si="4"/>
        <v>000-000</v>
      </c>
      <c r="C87" s="12"/>
      <c r="D87" s="12"/>
      <c r="E87" s="12"/>
      <c r="F87" s="12"/>
      <c r="G87" s="16"/>
      <c r="H87" s="16"/>
      <c r="I87" s="15"/>
      <c r="J87" s="16"/>
      <c r="K87" s="16"/>
      <c r="L87" s="17"/>
      <c r="M87" s="18"/>
      <c r="N87" s="18"/>
      <c r="O87" s="20"/>
      <c r="P87" s="21"/>
      <c r="Q87" s="21"/>
      <c r="R87" s="22"/>
      <c r="S87" s="21"/>
      <c r="T87" s="21"/>
      <c r="U87" s="22"/>
      <c r="V87" s="23"/>
      <c r="W87" s="23"/>
      <c r="X87" s="24"/>
      <c r="Y87" s="25">
        <f t="shared" si="5"/>
        <v>0</v>
      </c>
      <c r="Z87" s="25">
        <f t="shared" si="6"/>
        <v>0</v>
      </c>
      <c r="AA87" s="26"/>
      <c r="AB87" s="26"/>
      <c r="AC87" s="26"/>
      <c r="AD87" s="26"/>
      <c r="AE87" s="27"/>
      <c r="AF87" s="26"/>
      <c r="AG87" s="26"/>
      <c r="AH87" s="26"/>
      <c r="AI87" s="26"/>
      <c r="AJ87" s="26"/>
      <c r="AK87" s="26"/>
    </row>
    <row r="88" spans="1:37" s="10" customFormat="1" ht="25" customHeight="1" x14ac:dyDescent="0.25">
      <c r="A88" s="11">
        <v>85</v>
      </c>
      <c r="B88" s="12" t="str">
        <f t="shared" si="4"/>
        <v>000-000</v>
      </c>
      <c r="C88" s="12"/>
      <c r="D88" s="12"/>
      <c r="E88" s="12"/>
      <c r="F88" s="12"/>
      <c r="G88" s="16"/>
      <c r="H88" s="16"/>
      <c r="I88" s="15"/>
      <c r="J88" s="16"/>
      <c r="K88" s="16"/>
      <c r="L88" s="17"/>
      <c r="M88" s="18"/>
      <c r="N88" s="18"/>
      <c r="O88" s="20"/>
      <c r="P88" s="21"/>
      <c r="Q88" s="21"/>
      <c r="R88" s="22"/>
      <c r="S88" s="21"/>
      <c r="T88" s="21"/>
      <c r="U88" s="22"/>
      <c r="V88" s="23"/>
      <c r="W88" s="23"/>
      <c r="X88" s="24"/>
      <c r="Y88" s="25">
        <f t="shared" si="5"/>
        <v>0</v>
      </c>
      <c r="Z88" s="25">
        <f t="shared" si="6"/>
        <v>0</v>
      </c>
      <c r="AA88" s="26"/>
      <c r="AB88" s="26"/>
      <c r="AC88" s="26"/>
      <c r="AD88" s="26"/>
      <c r="AE88" s="27"/>
      <c r="AF88" s="26"/>
      <c r="AG88" s="26"/>
      <c r="AH88" s="26"/>
      <c r="AI88" s="26"/>
      <c r="AJ88" s="26"/>
      <c r="AK88" s="26"/>
    </row>
    <row r="89" spans="1:37" s="10" customFormat="1" ht="25" customHeight="1" x14ac:dyDescent="0.25">
      <c r="A89" s="11">
        <v>86</v>
      </c>
      <c r="B89" s="12" t="str">
        <f t="shared" si="4"/>
        <v>000-000</v>
      </c>
      <c r="C89" s="12"/>
      <c r="D89" s="12"/>
      <c r="E89" s="12"/>
      <c r="F89" s="12"/>
      <c r="G89" s="16"/>
      <c r="H89" s="16"/>
      <c r="I89" s="15"/>
      <c r="J89" s="16"/>
      <c r="K89" s="16"/>
      <c r="L89" s="17"/>
      <c r="M89" s="18"/>
      <c r="N89" s="18"/>
      <c r="O89" s="20"/>
      <c r="P89" s="21"/>
      <c r="Q89" s="21"/>
      <c r="R89" s="22"/>
      <c r="S89" s="21"/>
      <c r="T89" s="21"/>
      <c r="U89" s="22"/>
      <c r="V89" s="23"/>
      <c r="W89" s="23"/>
      <c r="X89" s="24"/>
      <c r="Y89" s="25">
        <f t="shared" si="5"/>
        <v>0</v>
      </c>
      <c r="Z89" s="25">
        <f t="shared" si="6"/>
        <v>0</v>
      </c>
      <c r="AA89" s="26"/>
      <c r="AB89" s="26"/>
      <c r="AC89" s="26"/>
      <c r="AD89" s="26"/>
      <c r="AE89" s="27"/>
      <c r="AF89" s="26"/>
      <c r="AG89" s="26"/>
      <c r="AH89" s="26"/>
      <c r="AI89" s="26"/>
      <c r="AJ89" s="26"/>
      <c r="AK89" s="26"/>
    </row>
    <row r="90" spans="1:37" s="10" customFormat="1" ht="25" customHeight="1" x14ac:dyDescent="0.25">
      <c r="A90" s="11">
        <v>87</v>
      </c>
      <c r="B90" s="12" t="str">
        <f t="shared" si="4"/>
        <v>000-000</v>
      </c>
      <c r="C90" s="12"/>
      <c r="D90" s="12"/>
      <c r="E90" s="12"/>
      <c r="F90" s="12"/>
      <c r="G90" s="16"/>
      <c r="H90" s="16"/>
      <c r="I90" s="15"/>
      <c r="J90" s="16"/>
      <c r="K90" s="16"/>
      <c r="L90" s="17"/>
      <c r="M90" s="18"/>
      <c r="N90" s="18"/>
      <c r="O90" s="20"/>
      <c r="P90" s="21"/>
      <c r="Q90" s="21"/>
      <c r="R90" s="22"/>
      <c r="S90" s="21"/>
      <c r="T90" s="21"/>
      <c r="U90" s="22"/>
      <c r="V90" s="23"/>
      <c r="W90" s="23"/>
      <c r="X90" s="24"/>
      <c r="Y90" s="25">
        <f t="shared" si="5"/>
        <v>0</v>
      </c>
      <c r="Z90" s="25">
        <f t="shared" si="6"/>
        <v>0</v>
      </c>
      <c r="AA90" s="26"/>
      <c r="AB90" s="26"/>
      <c r="AC90" s="26"/>
      <c r="AD90" s="26"/>
      <c r="AE90" s="27"/>
      <c r="AF90" s="26"/>
      <c r="AG90" s="26"/>
      <c r="AH90" s="26"/>
      <c r="AI90" s="26"/>
      <c r="AJ90" s="26"/>
      <c r="AK90" s="26"/>
    </row>
    <row r="91" spans="1:37" s="10" customFormat="1" ht="25" customHeight="1" x14ac:dyDescent="0.25">
      <c r="A91" s="11">
        <v>88</v>
      </c>
      <c r="B91" s="12" t="str">
        <f t="shared" si="4"/>
        <v>000-000</v>
      </c>
      <c r="C91" s="12"/>
      <c r="D91" s="12"/>
      <c r="E91" s="12"/>
      <c r="F91" s="12"/>
      <c r="G91" s="16"/>
      <c r="H91" s="16"/>
      <c r="I91" s="15"/>
      <c r="J91" s="16"/>
      <c r="K91" s="16"/>
      <c r="L91" s="17"/>
      <c r="M91" s="18"/>
      <c r="N91" s="18"/>
      <c r="O91" s="20"/>
      <c r="P91" s="21"/>
      <c r="Q91" s="21"/>
      <c r="R91" s="22"/>
      <c r="S91" s="21"/>
      <c r="T91" s="21"/>
      <c r="U91" s="22"/>
      <c r="V91" s="23"/>
      <c r="W91" s="23"/>
      <c r="X91" s="24"/>
      <c r="Y91" s="25">
        <f t="shared" si="5"/>
        <v>0</v>
      </c>
      <c r="Z91" s="25">
        <f t="shared" si="6"/>
        <v>0</v>
      </c>
      <c r="AA91" s="26"/>
      <c r="AB91" s="26"/>
      <c r="AC91" s="26"/>
      <c r="AD91" s="26"/>
      <c r="AE91" s="27"/>
      <c r="AF91" s="26"/>
      <c r="AG91" s="26"/>
      <c r="AH91" s="26"/>
      <c r="AI91" s="26"/>
      <c r="AJ91" s="26"/>
      <c r="AK91" s="26"/>
    </row>
    <row r="92" spans="1:37" s="10" customFormat="1" ht="25" customHeight="1" x14ac:dyDescent="0.25">
      <c r="A92" s="11">
        <v>89</v>
      </c>
      <c r="B92" s="12" t="str">
        <f t="shared" si="4"/>
        <v>000-000</v>
      </c>
      <c r="C92" s="12"/>
      <c r="D92" s="12"/>
      <c r="E92" s="12"/>
      <c r="F92" s="12"/>
      <c r="G92" s="16"/>
      <c r="H92" s="16"/>
      <c r="I92" s="15"/>
      <c r="J92" s="16"/>
      <c r="K92" s="16"/>
      <c r="L92" s="17"/>
      <c r="M92" s="18"/>
      <c r="N92" s="18"/>
      <c r="O92" s="20"/>
      <c r="P92" s="21"/>
      <c r="Q92" s="21"/>
      <c r="R92" s="22"/>
      <c r="S92" s="21"/>
      <c r="T92" s="21"/>
      <c r="U92" s="22"/>
      <c r="V92" s="23"/>
      <c r="W92" s="23"/>
      <c r="X92" s="24"/>
      <c r="Y92" s="25">
        <f t="shared" si="5"/>
        <v>0</v>
      </c>
      <c r="Z92" s="25">
        <f t="shared" si="6"/>
        <v>0</v>
      </c>
      <c r="AA92" s="26"/>
      <c r="AB92" s="26"/>
      <c r="AC92" s="26"/>
      <c r="AD92" s="26"/>
      <c r="AE92" s="27"/>
      <c r="AF92" s="26"/>
      <c r="AG92" s="26"/>
      <c r="AH92" s="26"/>
      <c r="AI92" s="26"/>
      <c r="AJ92" s="26"/>
      <c r="AK92" s="26"/>
    </row>
    <row r="93" spans="1:37" s="10" customFormat="1" ht="25" customHeight="1" x14ac:dyDescent="0.25">
      <c r="A93" s="11">
        <v>90</v>
      </c>
      <c r="B93" s="12" t="str">
        <f t="shared" si="4"/>
        <v>000-000</v>
      </c>
      <c r="C93" s="12"/>
      <c r="D93" s="12"/>
      <c r="E93" s="12"/>
      <c r="F93" s="12"/>
      <c r="G93" s="16"/>
      <c r="H93" s="16"/>
      <c r="I93" s="15"/>
      <c r="J93" s="16"/>
      <c r="K93" s="16"/>
      <c r="L93" s="17"/>
      <c r="M93" s="18"/>
      <c r="N93" s="18"/>
      <c r="O93" s="20"/>
      <c r="P93" s="21"/>
      <c r="Q93" s="21"/>
      <c r="R93" s="22"/>
      <c r="S93" s="21"/>
      <c r="T93" s="21"/>
      <c r="U93" s="22"/>
      <c r="V93" s="23"/>
      <c r="W93" s="23"/>
      <c r="X93" s="24"/>
      <c r="Y93" s="25">
        <f t="shared" si="5"/>
        <v>0</v>
      </c>
      <c r="Z93" s="25">
        <f t="shared" si="6"/>
        <v>0</v>
      </c>
      <c r="AA93" s="26"/>
      <c r="AB93" s="26"/>
      <c r="AC93" s="26"/>
      <c r="AD93" s="26"/>
      <c r="AE93" s="27"/>
      <c r="AF93" s="26"/>
      <c r="AG93" s="26"/>
      <c r="AH93" s="26"/>
      <c r="AI93" s="26"/>
      <c r="AJ93" s="26"/>
      <c r="AK93" s="26"/>
    </row>
    <row r="94" spans="1:37" s="10" customFormat="1" ht="25" customHeight="1" x14ac:dyDescent="0.25">
      <c r="A94" s="11">
        <v>91</v>
      </c>
      <c r="B94" s="12" t="str">
        <f t="shared" si="4"/>
        <v>000-000</v>
      </c>
      <c r="C94" s="12"/>
      <c r="D94" s="12"/>
      <c r="E94" s="12"/>
      <c r="F94" s="12"/>
      <c r="G94" s="16"/>
      <c r="H94" s="16"/>
      <c r="I94" s="15"/>
      <c r="J94" s="16"/>
      <c r="K94" s="16"/>
      <c r="L94" s="17"/>
      <c r="M94" s="18"/>
      <c r="N94" s="19"/>
      <c r="O94" s="20"/>
      <c r="P94" s="21"/>
      <c r="Q94" s="21"/>
      <c r="R94" s="22"/>
      <c r="S94" s="21"/>
      <c r="T94" s="21"/>
      <c r="U94" s="22"/>
      <c r="V94" s="23"/>
      <c r="W94" s="23"/>
      <c r="X94" s="24"/>
      <c r="Y94" s="25">
        <f t="shared" si="5"/>
        <v>0</v>
      </c>
      <c r="Z94" s="25">
        <f t="shared" si="6"/>
        <v>0</v>
      </c>
      <c r="AA94" s="26"/>
      <c r="AB94" s="26"/>
      <c r="AC94" s="26"/>
      <c r="AD94" s="26"/>
      <c r="AE94" s="27"/>
      <c r="AF94" s="26"/>
      <c r="AG94" s="26"/>
      <c r="AH94" s="26"/>
      <c r="AI94" s="26"/>
      <c r="AJ94" s="26"/>
      <c r="AK94" s="26"/>
    </row>
    <row r="95" spans="1:37" s="10" customFormat="1" ht="25" customHeight="1" x14ac:dyDescent="0.25">
      <c r="A95" s="11">
        <v>92</v>
      </c>
      <c r="B95" s="12" t="str">
        <f t="shared" si="4"/>
        <v>000-000</v>
      </c>
      <c r="C95" s="12"/>
      <c r="D95" s="12"/>
      <c r="E95" s="12"/>
      <c r="F95" s="12"/>
      <c r="G95" s="16"/>
      <c r="H95" s="16"/>
      <c r="I95" s="15"/>
      <c r="J95" s="16"/>
      <c r="K95" s="16"/>
      <c r="L95" s="17"/>
      <c r="M95" s="18"/>
      <c r="N95" s="19"/>
      <c r="O95" s="20"/>
      <c r="P95" s="21"/>
      <c r="Q95" s="21"/>
      <c r="R95" s="22"/>
      <c r="S95" s="21"/>
      <c r="T95" s="21"/>
      <c r="U95" s="22"/>
      <c r="V95" s="23"/>
      <c r="W95" s="23"/>
      <c r="X95" s="24"/>
      <c r="Y95" s="25">
        <f t="shared" si="5"/>
        <v>0</v>
      </c>
      <c r="Z95" s="25">
        <f t="shared" si="6"/>
        <v>0</v>
      </c>
      <c r="AA95" s="26"/>
      <c r="AB95" s="26"/>
      <c r="AC95" s="26"/>
      <c r="AD95" s="26"/>
      <c r="AE95" s="27"/>
      <c r="AF95" s="26"/>
      <c r="AG95" s="26"/>
      <c r="AH95" s="26"/>
      <c r="AI95" s="26"/>
      <c r="AJ95" s="26"/>
      <c r="AK95" s="26"/>
    </row>
    <row r="96" spans="1:37" s="10" customFormat="1" ht="25" customHeight="1" x14ac:dyDescent="0.25">
      <c r="A96" s="11">
        <v>93</v>
      </c>
      <c r="B96" s="12" t="str">
        <f t="shared" si="4"/>
        <v>000-000</v>
      </c>
      <c r="C96" s="12"/>
      <c r="D96" s="12"/>
      <c r="E96" s="12"/>
      <c r="F96" s="12"/>
      <c r="G96" s="16"/>
      <c r="H96" s="16"/>
      <c r="I96" s="15"/>
      <c r="J96" s="16"/>
      <c r="K96" s="16"/>
      <c r="L96" s="17"/>
      <c r="M96" s="18"/>
      <c r="N96" s="18"/>
      <c r="O96" s="20"/>
      <c r="P96" s="21"/>
      <c r="Q96" s="21"/>
      <c r="R96" s="22"/>
      <c r="S96" s="21"/>
      <c r="T96" s="21"/>
      <c r="U96" s="22"/>
      <c r="V96" s="23"/>
      <c r="W96" s="23"/>
      <c r="X96" s="24"/>
      <c r="Y96" s="25">
        <f t="shared" si="5"/>
        <v>0</v>
      </c>
      <c r="Z96" s="25">
        <f t="shared" si="6"/>
        <v>0</v>
      </c>
      <c r="AA96" s="26"/>
      <c r="AB96" s="26"/>
      <c r="AC96" s="26"/>
      <c r="AD96" s="26"/>
      <c r="AE96" s="27"/>
      <c r="AF96" s="26"/>
      <c r="AG96" s="26"/>
      <c r="AH96" s="26"/>
      <c r="AI96" s="26"/>
      <c r="AJ96" s="26"/>
      <c r="AK96" s="26"/>
    </row>
    <row r="97" spans="1:37" s="10" customFormat="1" ht="25" customHeight="1" x14ac:dyDescent="0.25">
      <c r="A97" s="11">
        <v>94</v>
      </c>
      <c r="B97" s="12" t="str">
        <f t="shared" si="4"/>
        <v>000-000</v>
      </c>
      <c r="C97" s="12"/>
      <c r="D97" s="12"/>
      <c r="E97" s="12"/>
      <c r="F97" s="12"/>
      <c r="G97" s="16"/>
      <c r="H97" s="16"/>
      <c r="I97" s="15"/>
      <c r="J97" s="16"/>
      <c r="K97" s="16"/>
      <c r="L97" s="17"/>
      <c r="M97" s="18"/>
      <c r="N97" s="18"/>
      <c r="O97" s="20"/>
      <c r="P97" s="21"/>
      <c r="Q97" s="21"/>
      <c r="R97" s="22"/>
      <c r="S97" s="21"/>
      <c r="T97" s="21"/>
      <c r="U97" s="22"/>
      <c r="V97" s="23"/>
      <c r="W97" s="23"/>
      <c r="X97" s="24"/>
      <c r="Y97" s="25">
        <f t="shared" si="5"/>
        <v>0</v>
      </c>
      <c r="Z97" s="25">
        <f t="shared" si="6"/>
        <v>0</v>
      </c>
      <c r="AA97" s="26"/>
      <c r="AB97" s="26"/>
      <c r="AC97" s="26"/>
      <c r="AD97" s="26"/>
      <c r="AE97" s="27"/>
      <c r="AF97" s="26"/>
      <c r="AG97" s="26"/>
      <c r="AH97" s="26"/>
      <c r="AI97" s="26"/>
      <c r="AJ97" s="26"/>
      <c r="AK97" s="26"/>
    </row>
    <row r="98" spans="1:37" s="10" customFormat="1" ht="25" customHeight="1" x14ac:dyDescent="0.25">
      <c r="A98" s="11">
        <v>95</v>
      </c>
      <c r="B98" s="12" t="str">
        <f t="shared" si="4"/>
        <v>000-000</v>
      </c>
      <c r="C98" s="12"/>
      <c r="D98" s="12"/>
      <c r="E98" s="12"/>
      <c r="F98" s="12"/>
      <c r="G98" s="16"/>
      <c r="H98" s="16"/>
      <c r="I98" s="15"/>
      <c r="J98" s="16"/>
      <c r="K98" s="16"/>
      <c r="L98" s="17"/>
      <c r="M98" s="18"/>
      <c r="N98" s="18"/>
      <c r="O98" s="20"/>
      <c r="P98" s="21"/>
      <c r="Q98" s="21"/>
      <c r="R98" s="22"/>
      <c r="S98" s="21"/>
      <c r="T98" s="21"/>
      <c r="U98" s="22"/>
      <c r="V98" s="23"/>
      <c r="W98" s="23"/>
      <c r="X98" s="24"/>
      <c r="Y98" s="25">
        <f t="shared" si="5"/>
        <v>0</v>
      </c>
      <c r="Z98" s="25">
        <f t="shared" si="6"/>
        <v>0</v>
      </c>
      <c r="AA98" s="26"/>
      <c r="AB98" s="26"/>
      <c r="AC98" s="26"/>
      <c r="AD98" s="26"/>
      <c r="AE98" s="27"/>
      <c r="AF98" s="26"/>
      <c r="AG98" s="26"/>
      <c r="AH98" s="26"/>
      <c r="AI98" s="26"/>
      <c r="AJ98" s="26"/>
      <c r="AK98" s="26"/>
    </row>
    <row r="99" spans="1:37" s="10" customFormat="1" ht="25" customHeight="1" x14ac:dyDescent="0.25">
      <c r="A99" s="11">
        <v>96</v>
      </c>
      <c r="B99" s="12" t="str">
        <f t="shared" si="4"/>
        <v>000-000</v>
      </c>
      <c r="C99" s="12"/>
      <c r="D99" s="12"/>
      <c r="E99" s="12"/>
      <c r="F99" s="12"/>
      <c r="G99" s="16"/>
      <c r="H99" s="16"/>
      <c r="I99" s="15"/>
      <c r="J99" s="16"/>
      <c r="K99" s="16"/>
      <c r="L99" s="17"/>
      <c r="M99" s="18"/>
      <c r="N99" s="18"/>
      <c r="O99" s="20"/>
      <c r="P99" s="21"/>
      <c r="Q99" s="21"/>
      <c r="R99" s="22"/>
      <c r="S99" s="21"/>
      <c r="T99" s="21"/>
      <c r="U99" s="22"/>
      <c r="V99" s="23"/>
      <c r="W99" s="23"/>
      <c r="X99" s="24"/>
      <c r="Y99" s="25">
        <f t="shared" si="5"/>
        <v>0</v>
      </c>
      <c r="Z99" s="25">
        <f t="shared" si="6"/>
        <v>0</v>
      </c>
      <c r="AA99" s="26"/>
      <c r="AB99" s="26"/>
      <c r="AC99" s="26"/>
      <c r="AD99" s="26"/>
      <c r="AE99" s="27"/>
      <c r="AF99" s="26"/>
      <c r="AG99" s="26"/>
      <c r="AH99" s="26"/>
      <c r="AI99" s="26"/>
      <c r="AJ99" s="26"/>
      <c r="AK99" s="26"/>
    </row>
    <row r="100" spans="1:37" s="10" customFormat="1" ht="25" customHeight="1" x14ac:dyDescent="0.25">
      <c r="A100" s="11">
        <v>97</v>
      </c>
      <c r="B100" s="12" t="str">
        <f t="shared" ref="B100:B131" si="7">TEXT(C100,"000")&amp;"-"&amp;TEXT(E100,"000")</f>
        <v>000-000</v>
      </c>
      <c r="C100" s="12"/>
      <c r="D100" s="12"/>
      <c r="E100" s="12"/>
      <c r="F100" s="12"/>
      <c r="G100" s="16"/>
      <c r="H100" s="16"/>
      <c r="I100" s="15"/>
      <c r="J100" s="16"/>
      <c r="K100" s="16"/>
      <c r="L100" s="17"/>
      <c r="M100" s="18"/>
      <c r="N100" s="18"/>
      <c r="O100" s="20"/>
      <c r="P100" s="21"/>
      <c r="Q100" s="21"/>
      <c r="R100" s="22"/>
      <c r="S100" s="21"/>
      <c r="T100" s="21"/>
      <c r="U100" s="22"/>
      <c r="V100" s="23"/>
      <c r="W100" s="23"/>
      <c r="X100" s="24"/>
      <c r="Y100" s="25">
        <f t="shared" si="5"/>
        <v>0</v>
      </c>
      <c r="Z100" s="25">
        <f t="shared" si="6"/>
        <v>0</v>
      </c>
      <c r="AA100" s="26"/>
      <c r="AB100" s="26"/>
      <c r="AC100" s="26"/>
      <c r="AD100" s="26"/>
      <c r="AE100" s="27"/>
      <c r="AF100" s="26"/>
      <c r="AG100" s="26"/>
      <c r="AH100" s="26"/>
      <c r="AI100" s="26"/>
      <c r="AJ100" s="26"/>
      <c r="AK100" s="26"/>
    </row>
    <row r="101" spans="1:37" s="10" customFormat="1" ht="25" customHeight="1" x14ac:dyDescent="0.25">
      <c r="A101" s="11">
        <v>98</v>
      </c>
      <c r="B101" s="12" t="str">
        <f t="shared" si="7"/>
        <v>000-000</v>
      </c>
      <c r="C101" s="12"/>
      <c r="D101" s="12"/>
      <c r="E101" s="12"/>
      <c r="F101" s="12"/>
      <c r="G101" s="16"/>
      <c r="H101" s="16"/>
      <c r="I101" s="15"/>
      <c r="J101" s="16"/>
      <c r="K101" s="16"/>
      <c r="L101" s="17"/>
      <c r="M101" s="18"/>
      <c r="N101" s="18"/>
      <c r="O101" s="20"/>
      <c r="P101" s="21"/>
      <c r="Q101" s="21"/>
      <c r="R101" s="22"/>
      <c r="S101" s="21"/>
      <c r="T101" s="21"/>
      <c r="U101" s="22"/>
      <c r="V101" s="23"/>
      <c r="W101" s="23"/>
      <c r="X101" s="24"/>
      <c r="Y101" s="25">
        <f t="shared" si="5"/>
        <v>0</v>
      </c>
      <c r="Z101" s="25">
        <f t="shared" si="6"/>
        <v>0</v>
      </c>
      <c r="AA101" s="26"/>
      <c r="AB101" s="26"/>
      <c r="AC101" s="26"/>
      <c r="AD101" s="26"/>
      <c r="AE101" s="27"/>
      <c r="AF101" s="26"/>
      <c r="AG101" s="26"/>
      <c r="AH101" s="26"/>
      <c r="AI101" s="26"/>
      <c r="AJ101" s="26"/>
      <c r="AK101" s="26"/>
    </row>
    <row r="102" spans="1:37" s="10" customFormat="1" ht="25" customHeight="1" x14ac:dyDescent="0.25">
      <c r="A102" s="11">
        <v>99</v>
      </c>
      <c r="B102" s="12" t="str">
        <f t="shared" si="7"/>
        <v>000-000</v>
      </c>
      <c r="C102" s="12"/>
      <c r="D102" s="12"/>
      <c r="E102" s="12"/>
      <c r="F102" s="12"/>
      <c r="G102" s="16"/>
      <c r="H102" s="16"/>
      <c r="I102" s="15"/>
      <c r="J102" s="16"/>
      <c r="K102" s="16"/>
      <c r="L102" s="17"/>
      <c r="M102" s="18"/>
      <c r="N102" s="18"/>
      <c r="O102" s="20"/>
      <c r="P102" s="21"/>
      <c r="Q102" s="21"/>
      <c r="R102" s="22"/>
      <c r="S102" s="21"/>
      <c r="T102" s="21"/>
      <c r="U102" s="22"/>
      <c r="V102" s="23"/>
      <c r="W102" s="23"/>
      <c r="X102" s="24"/>
      <c r="Y102" s="25">
        <f t="shared" si="5"/>
        <v>0</v>
      </c>
      <c r="Z102" s="25">
        <f t="shared" si="6"/>
        <v>0</v>
      </c>
      <c r="AA102" s="26"/>
      <c r="AB102" s="26"/>
      <c r="AC102" s="26"/>
      <c r="AD102" s="26"/>
      <c r="AE102" s="27"/>
      <c r="AF102" s="26"/>
      <c r="AG102" s="26"/>
      <c r="AH102" s="26"/>
      <c r="AI102" s="26"/>
      <c r="AJ102" s="26"/>
      <c r="AK102" s="26"/>
    </row>
    <row r="103" spans="1:37" s="10" customFormat="1" ht="25" customHeight="1" x14ac:dyDescent="0.25">
      <c r="A103" s="11">
        <v>100</v>
      </c>
      <c r="B103" s="12" t="str">
        <f t="shared" si="7"/>
        <v>000-000</v>
      </c>
      <c r="C103" s="12"/>
      <c r="D103" s="12"/>
      <c r="E103" s="12"/>
      <c r="F103" s="12"/>
      <c r="G103" s="16"/>
      <c r="H103" s="16"/>
      <c r="I103" s="15"/>
      <c r="J103" s="16"/>
      <c r="K103" s="16"/>
      <c r="L103" s="17"/>
      <c r="M103" s="18"/>
      <c r="N103" s="18"/>
      <c r="O103" s="20"/>
      <c r="P103" s="21"/>
      <c r="Q103" s="21"/>
      <c r="R103" s="22"/>
      <c r="S103" s="21"/>
      <c r="T103" s="21"/>
      <c r="U103" s="22"/>
      <c r="V103" s="23"/>
      <c r="W103" s="23"/>
      <c r="X103" s="24"/>
      <c r="Y103" s="25">
        <f t="shared" si="5"/>
        <v>0</v>
      </c>
      <c r="Z103" s="25">
        <f t="shared" si="6"/>
        <v>0</v>
      </c>
      <c r="AA103" s="26"/>
      <c r="AB103" s="26"/>
      <c r="AC103" s="26"/>
      <c r="AD103" s="26"/>
      <c r="AE103" s="27"/>
      <c r="AF103" s="26"/>
      <c r="AG103" s="26"/>
      <c r="AH103" s="26"/>
      <c r="AI103" s="26"/>
      <c r="AJ103" s="26"/>
      <c r="AK103" s="26"/>
    </row>
    <row r="104" spans="1:37" s="10" customFormat="1" ht="25" customHeight="1" x14ac:dyDescent="0.25">
      <c r="A104" s="11">
        <v>101</v>
      </c>
      <c r="B104" s="12" t="str">
        <f t="shared" si="7"/>
        <v>000-000</v>
      </c>
      <c r="C104" s="12"/>
      <c r="D104" s="12"/>
      <c r="E104" s="12"/>
      <c r="F104" s="12"/>
      <c r="G104" s="16"/>
      <c r="H104" s="16"/>
      <c r="I104" s="15"/>
      <c r="J104" s="16"/>
      <c r="K104" s="16"/>
      <c r="L104" s="17"/>
      <c r="M104" s="18"/>
      <c r="N104" s="18"/>
      <c r="O104" s="20"/>
      <c r="P104" s="21"/>
      <c r="Q104" s="21"/>
      <c r="R104" s="22"/>
      <c r="S104" s="21"/>
      <c r="T104" s="21"/>
      <c r="U104" s="22"/>
      <c r="V104" s="23"/>
      <c r="W104" s="23"/>
      <c r="X104" s="24"/>
      <c r="Y104" s="25">
        <f t="shared" si="5"/>
        <v>0</v>
      </c>
      <c r="Z104" s="25">
        <f t="shared" si="6"/>
        <v>0</v>
      </c>
      <c r="AA104" s="26"/>
      <c r="AB104" s="26"/>
      <c r="AC104" s="26"/>
      <c r="AD104" s="26"/>
      <c r="AE104" s="27"/>
      <c r="AF104" s="26"/>
      <c r="AG104" s="26"/>
      <c r="AH104" s="26"/>
      <c r="AI104" s="26"/>
      <c r="AJ104" s="26"/>
      <c r="AK104" s="26"/>
    </row>
    <row r="105" spans="1:37" s="10" customFormat="1" ht="25" customHeight="1" x14ac:dyDescent="0.25">
      <c r="A105" s="11">
        <v>102</v>
      </c>
      <c r="B105" s="12" t="str">
        <f t="shared" si="7"/>
        <v>000-000</v>
      </c>
      <c r="C105" s="12"/>
      <c r="D105" s="12"/>
      <c r="E105" s="12"/>
      <c r="F105" s="12"/>
      <c r="G105" s="16"/>
      <c r="H105" s="16"/>
      <c r="I105" s="15"/>
      <c r="J105" s="16"/>
      <c r="K105" s="16"/>
      <c r="L105" s="17"/>
      <c r="M105" s="18"/>
      <c r="N105" s="19"/>
      <c r="O105" s="20"/>
      <c r="P105" s="21"/>
      <c r="Q105" s="21"/>
      <c r="R105" s="22"/>
      <c r="S105" s="21"/>
      <c r="T105" s="21"/>
      <c r="U105" s="22"/>
      <c r="V105" s="23"/>
      <c r="W105" s="23"/>
      <c r="X105" s="24"/>
      <c r="Y105" s="25">
        <f t="shared" si="5"/>
        <v>0</v>
      </c>
      <c r="Z105" s="25">
        <f t="shared" si="6"/>
        <v>0</v>
      </c>
      <c r="AA105" s="26"/>
      <c r="AB105" s="26"/>
      <c r="AC105" s="26"/>
      <c r="AD105" s="26"/>
      <c r="AE105" s="27"/>
      <c r="AF105" s="26"/>
      <c r="AG105" s="26"/>
      <c r="AH105" s="26"/>
      <c r="AI105" s="26"/>
      <c r="AJ105" s="26"/>
      <c r="AK105" s="26"/>
    </row>
    <row r="106" spans="1:37" s="10" customFormat="1" ht="25" customHeight="1" x14ac:dyDescent="0.25">
      <c r="A106" s="11">
        <v>103</v>
      </c>
      <c r="B106" s="12" t="str">
        <f t="shared" si="7"/>
        <v>000-000</v>
      </c>
      <c r="C106" s="12"/>
      <c r="D106" s="12"/>
      <c r="E106" s="12"/>
      <c r="F106" s="12"/>
      <c r="G106" s="16"/>
      <c r="H106" s="16"/>
      <c r="I106" s="15"/>
      <c r="J106" s="16"/>
      <c r="K106" s="16"/>
      <c r="L106" s="17"/>
      <c r="M106" s="18"/>
      <c r="N106" s="19"/>
      <c r="O106" s="20"/>
      <c r="P106" s="21"/>
      <c r="Q106" s="21"/>
      <c r="R106" s="22"/>
      <c r="S106" s="21"/>
      <c r="T106" s="21"/>
      <c r="U106" s="22"/>
      <c r="V106" s="23"/>
      <c r="W106" s="23"/>
      <c r="X106" s="24"/>
      <c r="Y106" s="25">
        <f t="shared" si="5"/>
        <v>0</v>
      </c>
      <c r="Z106" s="25">
        <f t="shared" si="6"/>
        <v>0</v>
      </c>
      <c r="AA106" s="26"/>
      <c r="AB106" s="26"/>
      <c r="AC106" s="26"/>
      <c r="AD106" s="26"/>
      <c r="AE106" s="27"/>
      <c r="AF106" s="26"/>
      <c r="AG106" s="26"/>
      <c r="AH106" s="26"/>
      <c r="AI106" s="26"/>
      <c r="AJ106" s="26"/>
      <c r="AK106" s="26"/>
    </row>
    <row r="107" spans="1:37" s="10" customFormat="1" ht="25" customHeight="1" x14ac:dyDescent="0.25">
      <c r="A107" s="11">
        <v>104</v>
      </c>
      <c r="B107" s="12" t="str">
        <f t="shared" si="7"/>
        <v>000-000</v>
      </c>
      <c r="C107" s="12"/>
      <c r="D107" s="12"/>
      <c r="E107" s="12"/>
      <c r="F107" s="12"/>
      <c r="G107" s="16"/>
      <c r="H107" s="16"/>
      <c r="I107" s="15"/>
      <c r="J107" s="16"/>
      <c r="K107" s="16"/>
      <c r="L107" s="17"/>
      <c r="M107" s="18"/>
      <c r="N107" s="18"/>
      <c r="O107" s="20"/>
      <c r="P107" s="21"/>
      <c r="Q107" s="21"/>
      <c r="R107" s="22"/>
      <c r="S107" s="21"/>
      <c r="T107" s="21"/>
      <c r="U107" s="22"/>
      <c r="V107" s="23"/>
      <c r="W107" s="23"/>
      <c r="X107" s="24"/>
      <c r="Y107" s="25">
        <f t="shared" si="5"/>
        <v>0</v>
      </c>
      <c r="Z107" s="25">
        <f t="shared" si="6"/>
        <v>0</v>
      </c>
      <c r="AA107" s="26"/>
      <c r="AB107" s="26"/>
      <c r="AC107" s="26"/>
      <c r="AD107" s="26"/>
      <c r="AE107" s="27"/>
      <c r="AF107" s="26"/>
      <c r="AG107" s="26"/>
      <c r="AH107" s="26"/>
      <c r="AI107" s="26"/>
      <c r="AJ107" s="26"/>
      <c r="AK107" s="26"/>
    </row>
    <row r="108" spans="1:37" s="10" customFormat="1" ht="25" customHeight="1" x14ac:dyDescent="0.25">
      <c r="A108" s="11">
        <v>105</v>
      </c>
      <c r="B108" s="12" t="str">
        <f t="shared" si="7"/>
        <v>000-000</v>
      </c>
      <c r="C108" s="12"/>
      <c r="D108" s="12"/>
      <c r="E108" s="12"/>
      <c r="F108" s="12"/>
      <c r="G108" s="16"/>
      <c r="H108" s="16"/>
      <c r="I108" s="15"/>
      <c r="J108" s="16"/>
      <c r="K108" s="16"/>
      <c r="L108" s="17"/>
      <c r="M108" s="18"/>
      <c r="N108" s="18"/>
      <c r="O108" s="20"/>
      <c r="P108" s="21"/>
      <c r="Q108" s="21"/>
      <c r="R108" s="22"/>
      <c r="S108" s="21"/>
      <c r="T108" s="21"/>
      <c r="U108" s="22"/>
      <c r="V108" s="23"/>
      <c r="W108" s="23"/>
      <c r="X108" s="24"/>
      <c r="Y108" s="25">
        <f t="shared" si="5"/>
        <v>0</v>
      </c>
      <c r="Z108" s="25">
        <f t="shared" si="6"/>
        <v>0</v>
      </c>
      <c r="AA108" s="26"/>
      <c r="AB108" s="26"/>
      <c r="AC108" s="26"/>
      <c r="AD108" s="26"/>
      <c r="AE108" s="27"/>
      <c r="AF108" s="26"/>
      <c r="AG108" s="26"/>
      <c r="AH108" s="26"/>
      <c r="AI108" s="26"/>
      <c r="AJ108" s="26"/>
      <c r="AK108" s="26"/>
    </row>
    <row r="109" spans="1:37" s="10" customFormat="1" ht="25" customHeight="1" x14ac:dyDescent="0.25">
      <c r="A109" s="11">
        <v>106</v>
      </c>
      <c r="B109" s="12" t="str">
        <f t="shared" si="7"/>
        <v>000-000</v>
      </c>
      <c r="C109" s="12"/>
      <c r="D109" s="12"/>
      <c r="E109" s="12"/>
      <c r="F109" s="12"/>
      <c r="G109" s="16"/>
      <c r="H109" s="16"/>
      <c r="I109" s="15"/>
      <c r="J109" s="16"/>
      <c r="K109" s="16"/>
      <c r="L109" s="17"/>
      <c r="M109" s="18"/>
      <c r="N109" s="18"/>
      <c r="O109" s="20"/>
      <c r="P109" s="21"/>
      <c r="Q109" s="21"/>
      <c r="R109" s="22"/>
      <c r="S109" s="21"/>
      <c r="T109" s="21"/>
      <c r="U109" s="22"/>
      <c r="V109" s="23"/>
      <c r="W109" s="23"/>
      <c r="X109" s="24"/>
      <c r="Y109" s="25">
        <f t="shared" si="5"/>
        <v>0</v>
      </c>
      <c r="Z109" s="25">
        <f t="shared" si="6"/>
        <v>0</v>
      </c>
      <c r="AA109" s="26"/>
      <c r="AB109" s="26"/>
      <c r="AC109" s="26"/>
      <c r="AD109" s="26"/>
      <c r="AE109" s="27"/>
      <c r="AF109" s="26"/>
      <c r="AG109" s="26"/>
      <c r="AH109" s="26"/>
      <c r="AI109" s="26"/>
      <c r="AJ109" s="26"/>
      <c r="AK109" s="26"/>
    </row>
    <row r="110" spans="1:37" s="10" customFormat="1" ht="25" customHeight="1" x14ac:dyDescent="0.25">
      <c r="A110" s="11">
        <v>107</v>
      </c>
      <c r="B110" s="12" t="str">
        <f t="shared" si="7"/>
        <v>000-000</v>
      </c>
      <c r="C110" s="12"/>
      <c r="D110" s="12"/>
      <c r="E110" s="12"/>
      <c r="F110" s="12"/>
      <c r="G110" s="16"/>
      <c r="H110" s="16"/>
      <c r="I110" s="15"/>
      <c r="J110" s="16"/>
      <c r="K110" s="16"/>
      <c r="L110" s="17"/>
      <c r="M110" s="18"/>
      <c r="N110" s="18"/>
      <c r="O110" s="20"/>
      <c r="P110" s="21"/>
      <c r="Q110" s="21"/>
      <c r="R110" s="22"/>
      <c r="S110" s="21"/>
      <c r="T110" s="21"/>
      <c r="U110" s="22"/>
      <c r="V110" s="23"/>
      <c r="W110" s="23"/>
      <c r="X110" s="24"/>
      <c r="Y110" s="25">
        <f t="shared" si="5"/>
        <v>0</v>
      </c>
      <c r="Z110" s="25">
        <f t="shared" si="6"/>
        <v>0</v>
      </c>
      <c r="AA110" s="26"/>
      <c r="AB110" s="26"/>
      <c r="AC110" s="26"/>
      <c r="AD110" s="26"/>
      <c r="AE110" s="27"/>
      <c r="AF110" s="26"/>
      <c r="AG110" s="26"/>
      <c r="AH110" s="26"/>
      <c r="AI110" s="26"/>
      <c r="AJ110" s="26"/>
      <c r="AK110" s="26"/>
    </row>
    <row r="111" spans="1:37" s="10" customFormat="1" ht="25" customHeight="1" x14ac:dyDescent="0.25">
      <c r="A111" s="11">
        <v>108</v>
      </c>
      <c r="B111" s="12" t="str">
        <f t="shared" si="7"/>
        <v>000-000</v>
      </c>
      <c r="C111" s="12"/>
      <c r="D111" s="12"/>
      <c r="E111" s="12"/>
      <c r="F111" s="12"/>
      <c r="G111" s="16"/>
      <c r="H111" s="16"/>
      <c r="I111" s="15"/>
      <c r="J111" s="16"/>
      <c r="K111" s="16"/>
      <c r="L111" s="17"/>
      <c r="M111" s="18"/>
      <c r="N111" s="18"/>
      <c r="O111" s="20"/>
      <c r="P111" s="21"/>
      <c r="Q111" s="21"/>
      <c r="R111" s="22"/>
      <c r="S111" s="21"/>
      <c r="T111" s="21"/>
      <c r="U111" s="22"/>
      <c r="V111" s="23"/>
      <c r="W111" s="23"/>
      <c r="X111" s="24"/>
      <c r="Y111" s="25">
        <f t="shared" si="5"/>
        <v>0</v>
      </c>
      <c r="Z111" s="25">
        <f t="shared" si="6"/>
        <v>0</v>
      </c>
      <c r="AA111" s="26"/>
      <c r="AB111" s="26"/>
      <c r="AC111" s="26"/>
      <c r="AD111" s="26"/>
      <c r="AE111" s="27"/>
      <c r="AF111" s="26"/>
      <c r="AG111" s="26"/>
      <c r="AH111" s="26"/>
      <c r="AI111" s="26"/>
      <c r="AJ111" s="26"/>
      <c r="AK111" s="26"/>
    </row>
    <row r="112" spans="1:37" s="10" customFormat="1" ht="25" customHeight="1" x14ac:dyDescent="0.25">
      <c r="A112" s="11">
        <v>109</v>
      </c>
      <c r="B112" s="12" t="str">
        <f t="shared" si="7"/>
        <v>000-000</v>
      </c>
      <c r="C112" s="12"/>
      <c r="D112" s="12"/>
      <c r="E112" s="12"/>
      <c r="F112" s="12"/>
      <c r="G112" s="16"/>
      <c r="H112" s="16"/>
      <c r="I112" s="15"/>
      <c r="J112" s="16"/>
      <c r="K112" s="16"/>
      <c r="L112" s="17"/>
      <c r="M112" s="18"/>
      <c r="N112" s="18"/>
      <c r="O112" s="20"/>
      <c r="P112" s="21"/>
      <c r="Q112" s="21"/>
      <c r="R112" s="22"/>
      <c r="S112" s="21"/>
      <c r="T112" s="21"/>
      <c r="U112" s="22"/>
      <c r="V112" s="23"/>
      <c r="W112" s="23"/>
      <c r="X112" s="24"/>
      <c r="Y112" s="25">
        <f t="shared" si="5"/>
        <v>0</v>
      </c>
      <c r="Z112" s="25">
        <f t="shared" si="6"/>
        <v>0</v>
      </c>
      <c r="AA112" s="26"/>
      <c r="AB112" s="26"/>
      <c r="AC112" s="26"/>
      <c r="AD112" s="26"/>
      <c r="AE112" s="27"/>
      <c r="AF112" s="26"/>
      <c r="AG112" s="26"/>
      <c r="AH112" s="26"/>
      <c r="AI112" s="26"/>
      <c r="AJ112" s="26"/>
      <c r="AK112" s="26"/>
    </row>
    <row r="113" spans="1:37" s="10" customFormat="1" ht="25" customHeight="1" x14ac:dyDescent="0.25">
      <c r="A113" s="11">
        <v>110</v>
      </c>
      <c r="B113" s="12" t="str">
        <f t="shared" si="7"/>
        <v>000-000</v>
      </c>
      <c r="C113" s="12"/>
      <c r="D113" s="12"/>
      <c r="E113" s="12"/>
      <c r="F113" s="12"/>
      <c r="G113" s="16"/>
      <c r="H113" s="16"/>
      <c r="I113" s="15"/>
      <c r="J113" s="16"/>
      <c r="K113" s="16"/>
      <c r="L113" s="17"/>
      <c r="M113" s="18"/>
      <c r="N113" s="18"/>
      <c r="O113" s="20"/>
      <c r="P113" s="21"/>
      <c r="Q113" s="21"/>
      <c r="R113" s="22"/>
      <c r="S113" s="21"/>
      <c r="T113" s="21"/>
      <c r="U113" s="22"/>
      <c r="V113" s="23"/>
      <c r="W113" s="23"/>
      <c r="X113" s="24"/>
      <c r="Y113" s="25">
        <f t="shared" si="5"/>
        <v>0</v>
      </c>
      <c r="Z113" s="25">
        <f t="shared" si="6"/>
        <v>0</v>
      </c>
      <c r="AA113" s="26"/>
      <c r="AB113" s="26"/>
      <c r="AC113" s="26"/>
      <c r="AD113" s="26"/>
      <c r="AE113" s="27"/>
      <c r="AF113" s="26"/>
      <c r="AG113" s="26"/>
      <c r="AH113" s="26"/>
      <c r="AI113" s="26"/>
      <c r="AJ113" s="26"/>
      <c r="AK113" s="26"/>
    </row>
    <row r="114" spans="1:37" s="10" customFormat="1" ht="25" customHeight="1" x14ac:dyDescent="0.25">
      <c r="A114" s="11">
        <v>111</v>
      </c>
      <c r="B114" s="12" t="str">
        <f t="shared" si="7"/>
        <v>000-000</v>
      </c>
      <c r="C114" s="12"/>
      <c r="D114" s="12"/>
      <c r="E114" s="12"/>
      <c r="F114" s="12"/>
      <c r="G114" s="16"/>
      <c r="H114" s="16"/>
      <c r="I114" s="15"/>
      <c r="J114" s="16"/>
      <c r="K114" s="16"/>
      <c r="L114" s="17"/>
      <c r="M114" s="18"/>
      <c r="N114" s="18"/>
      <c r="O114" s="20"/>
      <c r="P114" s="21"/>
      <c r="Q114" s="21"/>
      <c r="R114" s="22"/>
      <c r="S114" s="21"/>
      <c r="T114" s="21"/>
      <c r="U114" s="22"/>
      <c r="V114" s="23"/>
      <c r="W114" s="23"/>
      <c r="X114" s="24"/>
      <c r="Y114" s="25">
        <f t="shared" si="5"/>
        <v>0</v>
      </c>
      <c r="Z114" s="25">
        <f t="shared" si="6"/>
        <v>0</v>
      </c>
      <c r="AA114" s="26"/>
      <c r="AB114" s="26"/>
      <c r="AC114" s="26"/>
      <c r="AD114" s="26"/>
      <c r="AE114" s="27"/>
      <c r="AF114" s="26"/>
      <c r="AG114" s="26"/>
      <c r="AH114" s="26"/>
      <c r="AI114" s="26"/>
      <c r="AJ114" s="26"/>
      <c r="AK114" s="26"/>
    </row>
    <row r="115" spans="1:37" s="10" customFormat="1" ht="25" customHeight="1" x14ac:dyDescent="0.25">
      <c r="A115" s="11">
        <v>112</v>
      </c>
      <c r="B115" s="12" t="str">
        <f t="shared" si="7"/>
        <v>000-000</v>
      </c>
      <c r="C115" s="12"/>
      <c r="D115" s="12"/>
      <c r="E115" s="12"/>
      <c r="F115" s="12"/>
      <c r="G115" s="16"/>
      <c r="H115" s="16"/>
      <c r="I115" s="15"/>
      <c r="J115" s="16"/>
      <c r="K115" s="16"/>
      <c r="L115" s="17"/>
      <c r="M115" s="18"/>
      <c r="N115" s="18"/>
      <c r="O115" s="20"/>
      <c r="P115" s="21"/>
      <c r="Q115" s="21"/>
      <c r="R115" s="22"/>
      <c r="S115" s="21"/>
      <c r="T115" s="21"/>
      <c r="U115" s="22"/>
      <c r="V115" s="23"/>
      <c r="W115" s="23"/>
      <c r="X115" s="24"/>
      <c r="Y115" s="25">
        <f t="shared" si="5"/>
        <v>0</v>
      </c>
      <c r="Z115" s="25">
        <f t="shared" si="6"/>
        <v>0</v>
      </c>
      <c r="AA115" s="26"/>
      <c r="AB115" s="26"/>
      <c r="AC115" s="26"/>
      <c r="AD115" s="26"/>
      <c r="AE115" s="27"/>
      <c r="AF115" s="26"/>
      <c r="AG115" s="26"/>
      <c r="AH115" s="26"/>
      <c r="AI115" s="26"/>
      <c r="AJ115" s="26"/>
      <c r="AK115" s="26"/>
    </row>
    <row r="116" spans="1:37" s="10" customFormat="1" ht="25" customHeight="1" x14ac:dyDescent="0.25">
      <c r="A116" s="11">
        <v>113</v>
      </c>
      <c r="B116" s="12" t="str">
        <f t="shared" si="7"/>
        <v>000-000</v>
      </c>
      <c r="C116" s="12"/>
      <c r="D116" s="12"/>
      <c r="E116" s="12"/>
      <c r="F116" s="12"/>
      <c r="G116" s="16"/>
      <c r="H116" s="16"/>
      <c r="I116" s="15"/>
      <c r="J116" s="16"/>
      <c r="K116" s="16"/>
      <c r="L116" s="17"/>
      <c r="M116" s="18"/>
      <c r="N116" s="19"/>
      <c r="O116" s="20"/>
      <c r="P116" s="21"/>
      <c r="Q116" s="21"/>
      <c r="R116" s="22"/>
      <c r="S116" s="21"/>
      <c r="T116" s="21"/>
      <c r="U116" s="22"/>
      <c r="V116" s="23"/>
      <c r="W116" s="23"/>
      <c r="X116" s="24"/>
      <c r="Y116" s="25">
        <f t="shared" si="5"/>
        <v>0</v>
      </c>
      <c r="Z116" s="25">
        <f t="shared" si="6"/>
        <v>0</v>
      </c>
      <c r="AA116" s="26"/>
      <c r="AB116" s="26"/>
      <c r="AC116" s="26"/>
      <c r="AD116" s="26"/>
      <c r="AE116" s="27"/>
      <c r="AF116" s="26"/>
      <c r="AG116" s="26"/>
      <c r="AH116" s="26"/>
      <c r="AI116" s="26"/>
      <c r="AJ116" s="26"/>
      <c r="AK116" s="26"/>
    </row>
    <row r="117" spans="1:37" s="10" customFormat="1" ht="25" customHeight="1" x14ac:dyDescent="0.25">
      <c r="A117" s="11">
        <v>114</v>
      </c>
      <c r="B117" s="12" t="str">
        <f t="shared" si="7"/>
        <v>000-000</v>
      </c>
      <c r="C117" s="12"/>
      <c r="D117" s="12"/>
      <c r="E117" s="12"/>
      <c r="F117" s="12"/>
      <c r="G117" s="16"/>
      <c r="H117" s="16"/>
      <c r="I117" s="15"/>
      <c r="J117" s="16"/>
      <c r="K117" s="16"/>
      <c r="L117" s="17"/>
      <c r="M117" s="18"/>
      <c r="N117" s="19"/>
      <c r="O117" s="20"/>
      <c r="P117" s="21"/>
      <c r="Q117" s="21"/>
      <c r="R117" s="22"/>
      <c r="S117" s="21"/>
      <c r="T117" s="21"/>
      <c r="U117" s="22"/>
      <c r="V117" s="23"/>
      <c r="W117" s="23"/>
      <c r="X117" s="24"/>
      <c r="Y117" s="25">
        <f t="shared" si="5"/>
        <v>0</v>
      </c>
      <c r="Z117" s="25">
        <f t="shared" si="6"/>
        <v>0</v>
      </c>
      <c r="AA117" s="26"/>
      <c r="AB117" s="26"/>
      <c r="AC117" s="26"/>
      <c r="AD117" s="26"/>
      <c r="AE117" s="27"/>
      <c r="AF117" s="26"/>
      <c r="AG117" s="26"/>
      <c r="AH117" s="26"/>
      <c r="AI117" s="26"/>
      <c r="AJ117" s="26"/>
      <c r="AK117" s="26"/>
    </row>
    <row r="118" spans="1:37" s="10" customFormat="1" ht="25" customHeight="1" x14ac:dyDescent="0.25">
      <c r="A118" s="11">
        <v>115</v>
      </c>
      <c r="B118" s="12" t="str">
        <f t="shared" si="7"/>
        <v>000-000</v>
      </c>
      <c r="C118" s="12"/>
      <c r="D118" s="12"/>
      <c r="E118" s="12"/>
      <c r="F118" s="12"/>
      <c r="G118" s="16"/>
      <c r="H118" s="16"/>
      <c r="I118" s="15"/>
      <c r="J118" s="16"/>
      <c r="K118" s="16"/>
      <c r="L118" s="17"/>
      <c r="M118" s="18"/>
      <c r="N118" s="18"/>
      <c r="O118" s="20"/>
      <c r="P118" s="21"/>
      <c r="Q118" s="21"/>
      <c r="R118" s="22"/>
      <c r="S118" s="21"/>
      <c r="T118" s="21"/>
      <c r="U118" s="22"/>
      <c r="V118" s="23"/>
      <c r="W118" s="23"/>
      <c r="X118" s="24"/>
      <c r="Y118" s="25">
        <f t="shared" si="5"/>
        <v>0</v>
      </c>
      <c r="Z118" s="25">
        <f t="shared" si="6"/>
        <v>0</v>
      </c>
      <c r="AA118" s="26"/>
      <c r="AB118" s="26"/>
      <c r="AC118" s="26"/>
      <c r="AD118" s="26"/>
      <c r="AE118" s="27"/>
      <c r="AF118" s="26"/>
      <c r="AG118" s="26"/>
      <c r="AH118" s="26"/>
      <c r="AI118" s="26"/>
      <c r="AJ118" s="26"/>
      <c r="AK118" s="26"/>
    </row>
    <row r="119" spans="1:37" s="10" customFormat="1" ht="25" customHeight="1" x14ac:dyDescent="0.25">
      <c r="A119" s="11">
        <v>116</v>
      </c>
      <c r="B119" s="12" t="str">
        <f t="shared" si="7"/>
        <v>000-000</v>
      </c>
      <c r="C119" s="12"/>
      <c r="D119" s="12"/>
      <c r="E119" s="12"/>
      <c r="F119" s="12"/>
      <c r="G119" s="16"/>
      <c r="H119" s="16"/>
      <c r="I119" s="15"/>
      <c r="J119" s="16"/>
      <c r="K119" s="16"/>
      <c r="L119" s="17"/>
      <c r="M119" s="18"/>
      <c r="N119" s="18"/>
      <c r="O119" s="20"/>
      <c r="P119" s="21"/>
      <c r="Q119" s="21"/>
      <c r="R119" s="22"/>
      <c r="S119" s="21"/>
      <c r="T119" s="21"/>
      <c r="U119" s="22"/>
      <c r="V119" s="23"/>
      <c r="W119" s="23"/>
      <c r="X119" s="24"/>
      <c r="Y119" s="25">
        <f t="shared" si="5"/>
        <v>0</v>
      </c>
      <c r="Z119" s="25">
        <f t="shared" si="6"/>
        <v>0</v>
      </c>
      <c r="AA119" s="26"/>
      <c r="AB119" s="26"/>
      <c r="AC119" s="26"/>
      <c r="AD119" s="26"/>
      <c r="AE119" s="27"/>
      <c r="AF119" s="26"/>
      <c r="AG119" s="26"/>
      <c r="AH119" s="26"/>
      <c r="AI119" s="26"/>
      <c r="AJ119" s="26"/>
      <c r="AK119" s="26"/>
    </row>
    <row r="120" spans="1:37" s="10" customFormat="1" ht="25" customHeight="1" x14ac:dyDescent="0.25">
      <c r="A120" s="11">
        <v>117</v>
      </c>
      <c r="B120" s="12" t="str">
        <f t="shared" si="7"/>
        <v>000-000</v>
      </c>
      <c r="C120" s="12"/>
      <c r="D120" s="12"/>
      <c r="E120" s="12"/>
      <c r="F120" s="12"/>
      <c r="G120" s="16"/>
      <c r="H120" s="16"/>
      <c r="I120" s="15"/>
      <c r="J120" s="16"/>
      <c r="K120" s="16"/>
      <c r="L120" s="17"/>
      <c r="M120" s="18"/>
      <c r="N120" s="18"/>
      <c r="O120" s="20"/>
      <c r="P120" s="21"/>
      <c r="Q120" s="21"/>
      <c r="R120" s="22"/>
      <c r="S120" s="21"/>
      <c r="T120" s="21"/>
      <c r="U120" s="22"/>
      <c r="V120" s="23"/>
      <c r="W120" s="23"/>
      <c r="X120" s="24"/>
      <c r="Y120" s="25">
        <f t="shared" si="5"/>
        <v>0</v>
      </c>
      <c r="Z120" s="25">
        <f t="shared" si="6"/>
        <v>0</v>
      </c>
      <c r="AA120" s="26"/>
      <c r="AB120" s="26"/>
      <c r="AC120" s="26"/>
      <c r="AD120" s="26"/>
      <c r="AE120" s="27"/>
      <c r="AF120" s="26"/>
      <c r="AG120" s="26"/>
      <c r="AH120" s="26"/>
      <c r="AI120" s="26"/>
      <c r="AJ120" s="26"/>
      <c r="AK120" s="26"/>
    </row>
    <row r="121" spans="1:37" s="10" customFormat="1" ht="25" customHeight="1" x14ac:dyDescent="0.25">
      <c r="A121" s="11">
        <v>118</v>
      </c>
      <c r="B121" s="12" t="str">
        <f t="shared" si="7"/>
        <v>000-000</v>
      </c>
      <c r="C121" s="12"/>
      <c r="D121" s="12"/>
      <c r="E121" s="12"/>
      <c r="F121" s="12"/>
      <c r="G121" s="16"/>
      <c r="H121" s="16"/>
      <c r="I121" s="15"/>
      <c r="J121" s="16"/>
      <c r="K121" s="16"/>
      <c r="L121" s="17"/>
      <c r="M121" s="18"/>
      <c r="N121" s="18"/>
      <c r="O121" s="20"/>
      <c r="P121" s="21"/>
      <c r="Q121" s="21"/>
      <c r="R121" s="22"/>
      <c r="S121" s="21"/>
      <c r="T121" s="21"/>
      <c r="U121" s="22"/>
      <c r="V121" s="23"/>
      <c r="W121" s="23"/>
      <c r="X121" s="24"/>
      <c r="Y121" s="25">
        <f t="shared" si="5"/>
        <v>0</v>
      </c>
      <c r="Z121" s="25">
        <f t="shared" si="6"/>
        <v>0</v>
      </c>
      <c r="AA121" s="26"/>
      <c r="AB121" s="26"/>
      <c r="AC121" s="26"/>
      <c r="AD121" s="26"/>
      <c r="AE121" s="27"/>
      <c r="AF121" s="26"/>
      <c r="AG121" s="26"/>
      <c r="AH121" s="26"/>
      <c r="AI121" s="26"/>
      <c r="AJ121" s="26"/>
      <c r="AK121" s="26"/>
    </row>
    <row r="122" spans="1:37" s="10" customFormat="1" ht="25" customHeight="1" x14ac:dyDescent="0.25">
      <c r="A122" s="11">
        <v>119</v>
      </c>
      <c r="B122" s="12" t="str">
        <f t="shared" si="7"/>
        <v>000-000</v>
      </c>
      <c r="C122" s="12"/>
      <c r="D122" s="12"/>
      <c r="E122" s="12"/>
      <c r="F122" s="12"/>
      <c r="G122" s="16"/>
      <c r="H122" s="16"/>
      <c r="I122" s="15"/>
      <c r="J122" s="16"/>
      <c r="K122" s="16"/>
      <c r="L122" s="17"/>
      <c r="M122" s="18"/>
      <c r="N122" s="18"/>
      <c r="O122" s="20"/>
      <c r="P122" s="21"/>
      <c r="Q122" s="21"/>
      <c r="R122" s="22"/>
      <c r="S122" s="21"/>
      <c r="T122" s="21"/>
      <c r="U122" s="22"/>
      <c r="V122" s="23"/>
      <c r="W122" s="23"/>
      <c r="X122" s="24"/>
      <c r="Y122" s="25">
        <f t="shared" si="5"/>
        <v>0</v>
      </c>
      <c r="Z122" s="25">
        <f t="shared" si="6"/>
        <v>0</v>
      </c>
      <c r="AA122" s="26"/>
      <c r="AB122" s="26"/>
      <c r="AC122" s="26"/>
      <c r="AD122" s="26"/>
      <c r="AE122" s="27"/>
      <c r="AF122" s="26"/>
      <c r="AG122" s="26"/>
      <c r="AH122" s="26"/>
      <c r="AI122" s="26"/>
      <c r="AJ122" s="26"/>
      <c r="AK122" s="26"/>
    </row>
    <row r="123" spans="1:37" s="10" customFormat="1" ht="25" customHeight="1" x14ac:dyDescent="0.25">
      <c r="A123" s="11">
        <v>120</v>
      </c>
      <c r="B123" s="12" t="str">
        <f t="shared" si="7"/>
        <v>000-000</v>
      </c>
      <c r="C123" s="12"/>
      <c r="D123" s="12"/>
      <c r="E123" s="12"/>
      <c r="F123" s="12"/>
      <c r="G123" s="16"/>
      <c r="H123" s="16"/>
      <c r="I123" s="15"/>
      <c r="J123" s="16"/>
      <c r="K123" s="16"/>
      <c r="L123" s="17"/>
      <c r="M123" s="18"/>
      <c r="N123" s="18"/>
      <c r="O123" s="20"/>
      <c r="P123" s="21"/>
      <c r="Q123" s="21"/>
      <c r="R123" s="22"/>
      <c r="S123" s="21"/>
      <c r="T123" s="21"/>
      <c r="U123" s="22"/>
      <c r="V123" s="23"/>
      <c r="W123" s="23"/>
      <c r="X123" s="24"/>
      <c r="Y123" s="25">
        <f t="shared" si="5"/>
        <v>0</v>
      </c>
      <c r="Z123" s="25">
        <f t="shared" si="6"/>
        <v>0</v>
      </c>
      <c r="AA123" s="26"/>
      <c r="AB123" s="26"/>
      <c r="AC123" s="26"/>
      <c r="AD123" s="26"/>
      <c r="AE123" s="27"/>
      <c r="AF123" s="26"/>
      <c r="AG123" s="26"/>
      <c r="AH123" s="26"/>
      <c r="AI123" s="26"/>
      <c r="AJ123" s="26"/>
      <c r="AK123" s="26"/>
    </row>
    <row r="124" spans="1:37" s="10" customFormat="1" ht="25" customHeight="1" x14ac:dyDescent="0.25">
      <c r="A124" s="11">
        <v>121</v>
      </c>
      <c r="B124" s="12" t="str">
        <f t="shared" si="7"/>
        <v>000-000</v>
      </c>
      <c r="C124" s="12"/>
      <c r="D124" s="12"/>
      <c r="E124" s="12"/>
      <c r="F124" s="12"/>
      <c r="G124" s="16"/>
      <c r="H124" s="16"/>
      <c r="I124" s="15"/>
      <c r="J124" s="16"/>
      <c r="K124" s="16"/>
      <c r="L124" s="17"/>
      <c r="M124" s="18"/>
      <c r="N124" s="18"/>
      <c r="O124" s="20"/>
      <c r="P124" s="21"/>
      <c r="Q124" s="21"/>
      <c r="R124" s="22"/>
      <c r="S124" s="21"/>
      <c r="T124" s="21"/>
      <c r="U124" s="22"/>
      <c r="V124" s="23"/>
      <c r="W124" s="23"/>
      <c r="X124" s="24"/>
      <c r="Y124" s="25">
        <f t="shared" si="5"/>
        <v>0</v>
      </c>
      <c r="Z124" s="25">
        <f t="shared" si="6"/>
        <v>0</v>
      </c>
      <c r="AA124" s="26"/>
      <c r="AB124" s="26"/>
      <c r="AC124" s="26"/>
      <c r="AD124" s="26"/>
      <c r="AE124" s="27"/>
      <c r="AF124" s="26"/>
      <c r="AG124" s="26"/>
      <c r="AH124" s="26"/>
      <c r="AI124" s="26"/>
      <c r="AJ124" s="26"/>
      <c r="AK124" s="26"/>
    </row>
    <row r="125" spans="1:37" s="10" customFormat="1" ht="25" customHeight="1" x14ac:dyDescent="0.25">
      <c r="A125" s="11">
        <v>122</v>
      </c>
      <c r="B125" s="12" t="str">
        <f t="shared" si="7"/>
        <v>000-000</v>
      </c>
      <c r="C125" s="12"/>
      <c r="D125" s="12"/>
      <c r="E125" s="12"/>
      <c r="F125" s="12"/>
      <c r="G125" s="16"/>
      <c r="H125" s="16"/>
      <c r="I125" s="15"/>
      <c r="J125" s="16"/>
      <c r="K125" s="16"/>
      <c r="L125" s="17"/>
      <c r="M125" s="18"/>
      <c r="N125" s="18"/>
      <c r="O125" s="20"/>
      <c r="P125" s="21"/>
      <c r="Q125" s="21"/>
      <c r="R125" s="22"/>
      <c r="S125" s="21"/>
      <c r="T125" s="21"/>
      <c r="U125" s="22"/>
      <c r="V125" s="23"/>
      <c r="W125" s="23"/>
      <c r="X125" s="24"/>
      <c r="Y125" s="25">
        <f t="shared" si="5"/>
        <v>0</v>
      </c>
      <c r="Z125" s="25">
        <f t="shared" si="6"/>
        <v>0</v>
      </c>
      <c r="AA125" s="26"/>
      <c r="AB125" s="26"/>
      <c r="AC125" s="26"/>
      <c r="AD125" s="26"/>
      <c r="AE125" s="27"/>
      <c r="AF125" s="26"/>
      <c r="AG125" s="26"/>
      <c r="AH125" s="26"/>
      <c r="AI125" s="26"/>
      <c r="AJ125" s="26"/>
      <c r="AK125" s="26"/>
    </row>
    <row r="126" spans="1:37" s="10" customFormat="1" ht="25" customHeight="1" x14ac:dyDescent="0.25">
      <c r="A126" s="11">
        <v>123</v>
      </c>
      <c r="B126" s="12" t="str">
        <f t="shared" si="7"/>
        <v>000-000</v>
      </c>
      <c r="C126" s="12"/>
      <c r="D126" s="12"/>
      <c r="E126" s="12"/>
      <c r="F126" s="12"/>
      <c r="G126" s="16"/>
      <c r="H126" s="16"/>
      <c r="I126" s="15"/>
      <c r="J126" s="16"/>
      <c r="K126" s="16"/>
      <c r="L126" s="17"/>
      <c r="M126" s="18"/>
      <c r="N126" s="18"/>
      <c r="O126" s="20"/>
      <c r="P126" s="21"/>
      <c r="Q126" s="21"/>
      <c r="R126" s="22"/>
      <c r="S126" s="21"/>
      <c r="T126" s="21"/>
      <c r="U126" s="22"/>
      <c r="V126" s="23"/>
      <c r="W126" s="23"/>
      <c r="X126" s="24"/>
      <c r="Y126" s="25">
        <f t="shared" si="5"/>
        <v>0</v>
      </c>
      <c r="Z126" s="25">
        <f t="shared" si="6"/>
        <v>0</v>
      </c>
      <c r="AA126" s="26"/>
      <c r="AB126" s="26"/>
      <c r="AC126" s="26"/>
      <c r="AD126" s="26"/>
      <c r="AE126" s="27"/>
      <c r="AF126" s="26"/>
      <c r="AG126" s="26"/>
      <c r="AH126" s="26"/>
      <c r="AI126" s="26"/>
      <c r="AJ126" s="26"/>
      <c r="AK126" s="26"/>
    </row>
    <row r="127" spans="1:37" s="10" customFormat="1" ht="25" customHeight="1" x14ac:dyDescent="0.25">
      <c r="A127" s="11">
        <v>124</v>
      </c>
      <c r="B127" s="12" t="str">
        <f t="shared" si="7"/>
        <v>000-000</v>
      </c>
      <c r="C127" s="12"/>
      <c r="D127" s="12"/>
      <c r="E127" s="12"/>
      <c r="F127" s="12"/>
      <c r="G127" s="16"/>
      <c r="H127" s="16"/>
      <c r="I127" s="15"/>
      <c r="J127" s="16"/>
      <c r="K127" s="16"/>
      <c r="L127" s="17"/>
      <c r="M127" s="18"/>
      <c r="N127" s="19"/>
      <c r="O127" s="20"/>
      <c r="P127" s="21"/>
      <c r="Q127" s="21"/>
      <c r="R127" s="22"/>
      <c r="S127" s="21"/>
      <c r="T127" s="21"/>
      <c r="U127" s="22"/>
      <c r="V127" s="23"/>
      <c r="W127" s="23"/>
      <c r="X127" s="24"/>
      <c r="Y127" s="25">
        <f t="shared" si="5"/>
        <v>0</v>
      </c>
      <c r="Z127" s="25">
        <f t="shared" si="6"/>
        <v>0</v>
      </c>
      <c r="AA127" s="26"/>
      <c r="AB127" s="26"/>
      <c r="AC127" s="26"/>
      <c r="AD127" s="26"/>
      <c r="AE127" s="27"/>
      <c r="AF127" s="26"/>
      <c r="AG127" s="26"/>
      <c r="AH127" s="26"/>
      <c r="AI127" s="26"/>
      <c r="AJ127" s="26"/>
      <c r="AK127" s="26"/>
    </row>
    <row r="128" spans="1:37" s="10" customFormat="1" ht="25" customHeight="1" x14ac:dyDescent="0.25">
      <c r="A128" s="11">
        <v>125</v>
      </c>
      <c r="B128" s="12" t="str">
        <f t="shared" si="7"/>
        <v>000-000</v>
      </c>
      <c r="C128" s="12"/>
      <c r="D128" s="12"/>
      <c r="E128" s="12"/>
      <c r="F128" s="12"/>
      <c r="G128" s="16"/>
      <c r="H128" s="16"/>
      <c r="I128" s="15"/>
      <c r="J128" s="16"/>
      <c r="K128" s="16"/>
      <c r="L128" s="17"/>
      <c r="M128" s="18"/>
      <c r="N128" s="19"/>
      <c r="O128" s="20"/>
      <c r="P128" s="21"/>
      <c r="Q128" s="21"/>
      <c r="R128" s="22"/>
      <c r="S128" s="21"/>
      <c r="T128" s="21"/>
      <c r="U128" s="22"/>
      <c r="V128" s="23"/>
      <c r="W128" s="23"/>
      <c r="X128" s="24"/>
      <c r="Y128" s="25">
        <f t="shared" si="5"/>
        <v>0</v>
      </c>
      <c r="Z128" s="25">
        <f t="shared" si="6"/>
        <v>0</v>
      </c>
      <c r="AA128" s="26"/>
      <c r="AB128" s="26"/>
      <c r="AC128" s="26"/>
      <c r="AD128" s="26"/>
      <c r="AE128" s="27"/>
      <c r="AF128" s="26"/>
      <c r="AG128" s="26"/>
      <c r="AH128" s="26"/>
      <c r="AI128" s="26"/>
      <c r="AJ128" s="26"/>
      <c r="AK128" s="26"/>
    </row>
    <row r="129" spans="1:37" s="10" customFormat="1" ht="25" customHeight="1" x14ac:dyDescent="0.25">
      <c r="A129" s="11">
        <v>126</v>
      </c>
      <c r="B129" s="12" t="str">
        <f t="shared" si="7"/>
        <v>000-000</v>
      </c>
      <c r="C129" s="12"/>
      <c r="D129" s="12"/>
      <c r="E129" s="12"/>
      <c r="F129" s="12"/>
      <c r="G129" s="16"/>
      <c r="H129" s="16"/>
      <c r="I129" s="15"/>
      <c r="J129" s="16"/>
      <c r="K129" s="16"/>
      <c r="L129" s="17"/>
      <c r="M129" s="18"/>
      <c r="N129" s="18"/>
      <c r="O129" s="20"/>
      <c r="P129" s="21"/>
      <c r="Q129" s="21"/>
      <c r="R129" s="22"/>
      <c r="S129" s="21"/>
      <c r="T129" s="21"/>
      <c r="U129" s="22"/>
      <c r="V129" s="23"/>
      <c r="W129" s="23"/>
      <c r="X129" s="24"/>
      <c r="Y129" s="25">
        <f t="shared" si="5"/>
        <v>0</v>
      </c>
      <c r="Z129" s="25">
        <f t="shared" si="6"/>
        <v>0</v>
      </c>
      <c r="AA129" s="26"/>
      <c r="AB129" s="26"/>
      <c r="AC129" s="26"/>
      <c r="AD129" s="26"/>
      <c r="AE129" s="27"/>
      <c r="AF129" s="26"/>
      <c r="AG129" s="26"/>
      <c r="AH129" s="26"/>
      <c r="AI129" s="26"/>
      <c r="AJ129" s="26"/>
      <c r="AK129" s="26"/>
    </row>
    <row r="130" spans="1:37" s="10" customFormat="1" ht="25" customHeight="1" x14ac:dyDescent="0.25">
      <c r="A130" s="11">
        <v>127</v>
      </c>
      <c r="B130" s="12" t="str">
        <f t="shared" si="7"/>
        <v>000-000</v>
      </c>
      <c r="C130" s="12"/>
      <c r="D130" s="12"/>
      <c r="E130" s="12"/>
      <c r="F130" s="12"/>
      <c r="G130" s="16"/>
      <c r="H130" s="16"/>
      <c r="I130" s="15"/>
      <c r="J130" s="16"/>
      <c r="K130" s="16"/>
      <c r="L130" s="17"/>
      <c r="M130" s="18"/>
      <c r="N130" s="18"/>
      <c r="O130" s="20"/>
      <c r="P130" s="21"/>
      <c r="Q130" s="21"/>
      <c r="R130" s="22"/>
      <c r="S130" s="21"/>
      <c r="T130" s="21"/>
      <c r="U130" s="22"/>
      <c r="V130" s="23"/>
      <c r="W130" s="23"/>
      <c r="X130" s="24"/>
      <c r="Y130" s="25">
        <f t="shared" si="5"/>
        <v>0</v>
      </c>
      <c r="Z130" s="25">
        <f t="shared" si="6"/>
        <v>0</v>
      </c>
      <c r="AA130" s="26"/>
      <c r="AB130" s="26"/>
      <c r="AC130" s="26"/>
      <c r="AD130" s="26"/>
      <c r="AE130" s="27"/>
      <c r="AF130" s="26"/>
      <c r="AG130" s="26"/>
      <c r="AH130" s="26"/>
      <c r="AI130" s="26"/>
      <c r="AJ130" s="26"/>
      <c r="AK130" s="26"/>
    </row>
    <row r="131" spans="1:37" s="10" customFormat="1" ht="25" customHeight="1" x14ac:dyDescent="0.25">
      <c r="A131" s="11">
        <v>128</v>
      </c>
      <c r="B131" s="12" t="str">
        <f t="shared" si="7"/>
        <v>000-000</v>
      </c>
      <c r="C131" s="12"/>
      <c r="D131" s="12"/>
      <c r="E131" s="12"/>
      <c r="F131" s="12"/>
      <c r="G131" s="16"/>
      <c r="H131" s="16"/>
      <c r="I131" s="15"/>
      <c r="J131" s="16"/>
      <c r="K131" s="16"/>
      <c r="L131" s="17"/>
      <c r="M131" s="18"/>
      <c r="N131" s="18"/>
      <c r="O131" s="20"/>
      <c r="P131" s="21"/>
      <c r="Q131" s="21"/>
      <c r="R131" s="22"/>
      <c r="S131" s="21"/>
      <c r="T131" s="21"/>
      <c r="U131" s="22"/>
      <c r="V131" s="23"/>
      <c r="W131" s="23"/>
      <c r="X131" s="24"/>
      <c r="Y131" s="25">
        <f t="shared" si="5"/>
        <v>0</v>
      </c>
      <c r="Z131" s="25">
        <f t="shared" si="6"/>
        <v>0</v>
      </c>
      <c r="AA131" s="26"/>
      <c r="AB131" s="26"/>
      <c r="AC131" s="26"/>
      <c r="AD131" s="26"/>
      <c r="AE131" s="27"/>
      <c r="AF131" s="26"/>
      <c r="AG131" s="26"/>
      <c r="AH131" s="26"/>
      <c r="AI131" s="26"/>
      <c r="AJ131" s="26"/>
      <c r="AK131" s="26"/>
    </row>
    <row r="132" spans="1:37" s="10" customFormat="1" ht="25" customHeight="1" x14ac:dyDescent="0.25">
      <c r="A132" s="11">
        <v>129</v>
      </c>
      <c r="B132" s="12" t="str">
        <f t="shared" ref="B132:B163" si="8">TEXT(C132,"000")&amp;"-"&amp;TEXT(E132,"000")</f>
        <v>000-000</v>
      </c>
      <c r="C132" s="12"/>
      <c r="D132" s="12"/>
      <c r="E132" s="12"/>
      <c r="F132" s="12"/>
      <c r="G132" s="16"/>
      <c r="H132" s="16"/>
      <c r="I132" s="15"/>
      <c r="J132" s="16"/>
      <c r="K132" s="16"/>
      <c r="L132" s="17"/>
      <c r="M132" s="18"/>
      <c r="N132" s="18"/>
      <c r="O132" s="20"/>
      <c r="P132" s="21"/>
      <c r="Q132" s="21"/>
      <c r="R132" s="22"/>
      <c r="S132" s="21"/>
      <c r="T132" s="21"/>
      <c r="U132" s="22"/>
      <c r="V132" s="23"/>
      <c r="W132" s="23"/>
      <c r="X132" s="24"/>
      <c r="Y132" s="25">
        <f t="shared" ref="Y132:Y195" si="9">ROUND(I132-U132-X132,2)</f>
        <v>0</v>
      </c>
      <c r="Z132" s="25">
        <f t="shared" ref="Z132:Z195" si="10">ROUND(L132+O132-R132,2)</f>
        <v>0</v>
      </c>
      <c r="AA132" s="26"/>
      <c r="AB132" s="26"/>
      <c r="AC132" s="26"/>
      <c r="AD132" s="26"/>
      <c r="AE132" s="27"/>
      <c r="AF132" s="26"/>
      <c r="AG132" s="26"/>
      <c r="AH132" s="26"/>
      <c r="AI132" s="26"/>
      <c r="AJ132" s="26"/>
      <c r="AK132" s="26"/>
    </row>
    <row r="133" spans="1:37" s="10" customFormat="1" ht="25" customHeight="1" x14ac:dyDescent="0.25">
      <c r="A133" s="11">
        <v>130</v>
      </c>
      <c r="B133" s="12" t="str">
        <f t="shared" si="8"/>
        <v>000-000</v>
      </c>
      <c r="C133" s="12"/>
      <c r="D133" s="12"/>
      <c r="E133" s="12"/>
      <c r="F133" s="12"/>
      <c r="G133" s="16"/>
      <c r="H133" s="16"/>
      <c r="I133" s="15"/>
      <c r="J133" s="16"/>
      <c r="K133" s="16"/>
      <c r="L133" s="17"/>
      <c r="M133" s="18"/>
      <c r="N133" s="18"/>
      <c r="O133" s="20"/>
      <c r="P133" s="21"/>
      <c r="Q133" s="21"/>
      <c r="R133" s="22"/>
      <c r="S133" s="21"/>
      <c r="T133" s="21"/>
      <c r="U133" s="22"/>
      <c r="V133" s="23"/>
      <c r="W133" s="23"/>
      <c r="X133" s="24"/>
      <c r="Y133" s="25">
        <f t="shared" si="9"/>
        <v>0</v>
      </c>
      <c r="Z133" s="25">
        <f t="shared" si="10"/>
        <v>0</v>
      </c>
      <c r="AA133" s="26"/>
      <c r="AB133" s="26"/>
      <c r="AC133" s="26"/>
      <c r="AD133" s="26"/>
      <c r="AE133" s="27"/>
      <c r="AF133" s="26"/>
      <c r="AG133" s="26"/>
      <c r="AH133" s="26"/>
      <c r="AI133" s="26"/>
      <c r="AJ133" s="26"/>
      <c r="AK133" s="26"/>
    </row>
    <row r="134" spans="1:37" s="10" customFormat="1" ht="25" customHeight="1" x14ac:dyDescent="0.25">
      <c r="A134" s="11">
        <v>131</v>
      </c>
      <c r="B134" s="12" t="str">
        <f t="shared" si="8"/>
        <v>000-000</v>
      </c>
      <c r="C134" s="12"/>
      <c r="D134" s="12"/>
      <c r="E134" s="12"/>
      <c r="F134" s="12"/>
      <c r="G134" s="16"/>
      <c r="H134" s="16"/>
      <c r="I134" s="15"/>
      <c r="J134" s="16"/>
      <c r="K134" s="16"/>
      <c r="L134" s="17"/>
      <c r="M134" s="18"/>
      <c r="N134" s="18"/>
      <c r="O134" s="20"/>
      <c r="P134" s="21"/>
      <c r="Q134" s="21"/>
      <c r="R134" s="22"/>
      <c r="S134" s="21"/>
      <c r="T134" s="21"/>
      <c r="U134" s="22"/>
      <c r="V134" s="23"/>
      <c r="W134" s="23"/>
      <c r="X134" s="24"/>
      <c r="Y134" s="25">
        <f t="shared" si="9"/>
        <v>0</v>
      </c>
      <c r="Z134" s="25">
        <f t="shared" si="10"/>
        <v>0</v>
      </c>
      <c r="AA134" s="26"/>
      <c r="AB134" s="26"/>
      <c r="AC134" s="26"/>
      <c r="AD134" s="26"/>
      <c r="AE134" s="27"/>
      <c r="AF134" s="26"/>
      <c r="AG134" s="26"/>
      <c r="AH134" s="26"/>
      <c r="AI134" s="26"/>
      <c r="AJ134" s="26"/>
      <c r="AK134" s="26"/>
    </row>
    <row r="135" spans="1:37" s="10" customFormat="1" ht="25" customHeight="1" x14ac:dyDescent="0.25">
      <c r="A135" s="11">
        <v>132</v>
      </c>
      <c r="B135" s="12" t="str">
        <f t="shared" si="8"/>
        <v>000-000</v>
      </c>
      <c r="C135" s="12"/>
      <c r="D135" s="12"/>
      <c r="E135" s="12"/>
      <c r="F135" s="12"/>
      <c r="G135" s="16"/>
      <c r="H135" s="16"/>
      <c r="I135" s="15"/>
      <c r="J135" s="16"/>
      <c r="K135" s="16"/>
      <c r="L135" s="17"/>
      <c r="M135" s="18"/>
      <c r="N135" s="18"/>
      <c r="O135" s="20"/>
      <c r="P135" s="21"/>
      <c r="Q135" s="21"/>
      <c r="R135" s="22"/>
      <c r="S135" s="21"/>
      <c r="T135" s="21"/>
      <c r="U135" s="22"/>
      <c r="V135" s="23"/>
      <c r="W135" s="23"/>
      <c r="X135" s="24"/>
      <c r="Y135" s="25">
        <f t="shared" si="9"/>
        <v>0</v>
      </c>
      <c r="Z135" s="25">
        <f t="shared" si="10"/>
        <v>0</v>
      </c>
      <c r="AA135" s="26"/>
      <c r="AB135" s="26"/>
      <c r="AC135" s="26"/>
      <c r="AD135" s="26"/>
      <c r="AE135" s="27"/>
      <c r="AF135" s="26"/>
      <c r="AG135" s="26"/>
      <c r="AH135" s="26"/>
      <c r="AI135" s="26"/>
      <c r="AJ135" s="26"/>
      <c r="AK135" s="26"/>
    </row>
    <row r="136" spans="1:37" s="10" customFormat="1" ht="25" customHeight="1" x14ac:dyDescent="0.25">
      <c r="A136" s="11">
        <v>133</v>
      </c>
      <c r="B136" s="12" t="str">
        <f t="shared" si="8"/>
        <v>000-000</v>
      </c>
      <c r="C136" s="12"/>
      <c r="D136" s="12"/>
      <c r="E136" s="12"/>
      <c r="F136" s="12"/>
      <c r="G136" s="16"/>
      <c r="H136" s="16"/>
      <c r="I136" s="15"/>
      <c r="J136" s="16"/>
      <c r="K136" s="16"/>
      <c r="L136" s="17"/>
      <c r="M136" s="18"/>
      <c r="N136" s="18"/>
      <c r="O136" s="20"/>
      <c r="P136" s="21"/>
      <c r="Q136" s="21"/>
      <c r="R136" s="22"/>
      <c r="S136" s="21"/>
      <c r="T136" s="21"/>
      <c r="U136" s="22"/>
      <c r="V136" s="23"/>
      <c r="W136" s="23"/>
      <c r="X136" s="24"/>
      <c r="Y136" s="25">
        <f t="shared" si="9"/>
        <v>0</v>
      </c>
      <c r="Z136" s="25">
        <f t="shared" si="10"/>
        <v>0</v>
      </c>
      <c r="AA136" s="26"/>
      <c r="AB136" s="26"/>
      <c r="AC136" s="26"/>
      <c r="AD136" s="26"/>
      <c r="AE136" s="27"/>
      <c r="AF136" s="26"/>
      <c r="AG136" s="26"/>
      <c r="AH136" s="26"/>
      <c r="AI136" s="26"/>
      <c r="AJ136" s="26"/>
      <c r="AK136" s="26"/>
    </row>
    <row r="137" spans="1:37" s="10" customFormat="1" ht="25" customHeight="1" x14ac:dyDescent="0.25">
      <c r="A137" s="11">
        <v>134</v>
      </c>
      <c r="B137" s="12" t="str">
        <f t="shared" si="8"/>
        <v>000-000</v>
      </c>
      <c r="C137" s="12"/>
      <c r="D137" s="12"/>
      <c r="E137" s="12"/>
      <c r="F137" s="12"/>
      <c r="G137" s="16"/>
      <c r="H137" s="16"/>
      <c r="I137" s="15"/>
      <c r="J137" s="16"/>
      <c r="K137" s="16"/>
      <c r="L137" s="17"/>
      <c r="M137" s="18"/>
      <c r="N137" s="18"/>
      <c r="O137" s="20"/>
      <c r="P137" s="21"/>
      <c r="Q137" s="21"/>
      <c r="R137" s="22"/>
      <c r="S137" s="21"/>
      <c r="T137" s="21"/>
      <c r="U137" s="22"/>
      <c r="V137" s="23"/>
      <c r="W137" s="23"/>
      <c r="X137" s="24"/>
      <c r="Y137" s="25">
        <f t="shared" si="9"/>
        <v>0</v>
      </c>
      <c r="Z137" s="25">
        <f t="shared" si="10"/>
        <v>0</v>
      </c>
      <c r="AA137" s="26"/>
      <c r="AB137" s="26"/>
      <c r="AC137" s="26"/>
      <c r="AD137" s="26"/>
      <c r="AE137" s="27"/>
      <c r="AF137" s="26"/>
      <c r="AG137" s="26"/>
      <c r="AH137" s="26"/>
      <c r="AI137" s="26"/>
      <c r="AJ137" s="26"/>
      <c r="AK137" s="26"/>
    </row>
    <row r="138" spans="1:37" s="10" customFormat="1" ht="25" customHeight="1" x14ac:dyDescent="0.25">
      <c r="A138" s="11">
        <v>135</v>
      </c>
      <c r="B138" s="12" t="str">
        <f t="shared" si="8"/>
        <v>000-000</v>
      </c>
      <c r="C138" s="12"/>
      <c r="D138" s="12"/>
      <c r="E138" s="12"/>
      <c r="F138" s="12"/>
      <c r="G138" s="16"/>
      <c r="H138" s="16"/>
      <c r="I138" s="15"/>
      <c r="J138" s="16"/>
      <c r="K138" s="16"/>
      <c r="L138" s="17"/>
      <c r="M138" s="18"/>
      <c r="N138" s="19"/>
      <c r="O138" s="20"/>
      <c r="P138" s="21"/>
      <c r="Q138" s="21"/>
      <c r="R138" s="22"/>
      <c r="S138" s="21"/>
      <c r="T138" s="21"/>
      <c r="U138" s="22"/>
      <c r="V138" s="23"/>
      <c r="W138" s="23"/>
      <c r="X138" s="24"/>
      <c r="Y138" s="25">
        <f t="shared" si="9"/>
        <v>0</v>
      </c>
      <c r="Z138" s="25">
        <f t="shared" si="10"/>
        <v>0</v>
      </c>
      <c r="AA138" s="26"/>
      <c r="AB138" s="26"/>
      <c r="AC138" s="26"/>
      <c r="AD138" s="26"/>
      <c r="AE138" s="27"/>
      <c r="AF138" s="26"/>
      <c r="AG138" s="26"/>
      <c r="AH138" s="26"/>
      <c r="AI138" s="26"/>
      <c r="AJ138" s="26"/>
      <c r="AK138" s="26"/>
    </row>
    <row r="139" spans="1:37" s="10" customFormat="1" ht="25" customHeight="1" x14ac:dyDescent="0.25">
      <c r="A139" s="11">
        <v>136</v>
      </c>
      <c r="B139" s="12" t="str">
        <f t="shared" si="8"/>
        <v>000-000</v>
      </c>
      <c r="C139" s="12"/>
      <c r="D139" s="12"/>
      <c r="E139" s="12"/>
      <c r="F139" s="12"/>
      <c r="G139" s="16"/>
      <c r="H139" s="16"/>
      <c r="I139" s="15"/>
      <c r="J139" s="16"/>
      <c r="K139" s="16"/>
      <c r="L139" s="17"/>
      <c r="M139" s="18"/>
      <c r="N139" s="19"/>
      <c r="O139" s="20"/>
      <c r="P139" s="21"/>
      <c r="Q139" s="21"/>
      <c r="R139" s="22"/>
      <c r="S139" s="21"/>
      <c r="T139" s="21"/>
      <c r="U139" s="22"/>
      <c r="V139" s="23"/>
      <c r="W139" s="23"/>
      <c r="X139" s="24"/>
      <c r="Y139" s="25">
        <f t="shared" si="9"/>
        <v>0</v>
      </c>
      <c r="Z139" s="25">
        <f t="shared" si="10"/>
        <v>0</v>
      </c>
      <c r="AA139" s="26"/>
      <c r="AB139" s="26"/>
      <c r="AC139" s="26"/>
      <c r="AD139" s="26"/>
      <c r="AE139" s="27"/>
      <c r="AF139" s="26"/>
      <c r="AG139" s="26"/>
      <c r="AH139" s="26"/>
      <c r="AI139" s="26"/>
      <c r="AJ139" s="26"/>
      <c r="AK139" s="26"/>
    </row>
    <row r="140" spans="1:37" s="10" customFormat="1" ht="25" customHeight="1" x14ac:dyDescent="0.25">
      <c r="A140" s="11">
        <v>137</v>
      </c>
      <c r="B140" s="12" t="str">
        <f t="shared" si="8"/>
        <v>000-000</v>
      </c>
      <c r="C140" s="12"/>
      <c r="D140" s="12"/>
      <c r="E140" s="12"/>
      <c r="F140" s="12"/>
      <c r="G140" s="16"/>
      <c r="H140" s="16"/>
      <c r="I140" s="15"/>
      <c r="J140" s="16"/>
      <c r="K140" s="16"/>
      <c r="L140" s="17"/>
      <c r="M140" s="18"/>
      <c r="N140" s="18"/>
      <c r="O140" s="20"/>
      <c r="P140" s="21"/>
      <c r="Q140" s="21"/>
      <c r="R140" s="22"/>
      <c r="S140" s="21"/>
      <c r="T140" s="21"/>
      <c r="U140" s="22"/>
      <c r="V140" s="23"/>
      <c r="W140" s="23"/>
      <c r="X140" s="24"/>
      <c r="Y140" s="25">
        <f t="shared" si="9"/>
        <v>0</v>
      </c>
      <c r="Z140" s="25">
        <f t="shared" si="10"/>
        <v>0</v>
      </c>
      <c r="AA140" s="26"/>
      <c r="AB140" s="26"/>
      <c r="AC140" s="26"/>
      <c r="AD140" s="26"/>
      <c r="AE140" s="27"/>
      <c r="AF140" s="26"/>
      <c r="AG140" s="26"/>
      <c r="AH140" s="26"/>
      <c r="AI140" s="26"/>
      <c r="AJ140" s="26"/>
      <c r="AK140" s="26"/>
    </row>
    <row r="141" spans="1:37" s="10" customFormat="1" ht="25" customHeight="1" x14ac:dyDescent="0.25">
      <c r="A141" s="11">
        <v>138</v>
      </c>
      <c r="B141" s="12" t="str">
        <f t="shared" si="8"/>
        <v>000-000</v>
      </c>
      <c r="C141" s="12"/>
      <c r="D141" s="12"/>
      <c r="E141" s="12"/>
      <c r="F141" s="12"/>
      <c r="G141" s="16"/>
      <c r="H141" s="16"/>
      <c r="I141" s="15"/>
      <c r="J141" s="16"/>
      <c r="K141" s="16"/>
      <c r="L141" s="17"/>
      <c r="M141" s="18"/>
      <c r="N141" s="18"/>
      <c r="O141" s="20"/>
      <c r="P141" s="21"/>
      <c r="Q141" s="21"/>
      <c r="R141" s="22"/>
      <c r="S141" s="21"/>
      <c r="T141" s="21"/>
      <c r="U141" s="22"/>
      <c r="V141" s="23"/>
      <c r="W141" s="23"/>
      <c r="X141" s="24"/>
      <c r="Y141" s="25">
        <f t="shared" si="9"/>
        <v>0</v>
      </c>
      <c r="Z141" s="25">
        <f t="shared" si="10"/>
        <v>0</v>
      </c>
      <c r="AA141" s="26"/>
      <c r="AB141" s="26"/>
      <c r="AC141" s="26"/>
      <c r="AD141" s="26"/>
      <c r="AE141" s="27"/>
      <c r="AF141" s="26"/>
      <c r="AG141" s="26"/>
      <c r="AH141" s="26"/>
      <c r="AI141" s="26"/>
      <c r="AJ141" s="26"/>
      <c r="AK141" s="26"/>
    </row>
    <row r="142" spans="1:37" s="10" customFormat="1" ht="25" customHeight="1" x14ac:dyDescent="0.25">
      <c r="A142" s="11">
        <v>139</v>
      </c>
      <c r="B142" s="12" t="str">
        <f t="shared" si="8"/>
        <v>000-000</v>
      </c>
      <c r="C142" s="12"/>
      <c r="D142" s="12"/>
      <c r="E142" s="12"/>
      <c r="F142" s="12"/>
      <c r="G142" s="16"/>
      <c r="H142" s="16"/>
      <c r="I142" s="15"/>
      <c r="J142" s="16"/>
      <c r="K142" s="16"/>
      <c r="L142" s="17"/>
      <c r="M142" s="18"/>
      <c r="N142" s="18"/>
      <c r="O142" s="20"/>
      <c r="P142" s="21"/>
      <c r="Q142" s="21"/>
      <c r="R142" s="22"/>
      <c r="S142" s="21"/>
      <c r="T142" s="21"/>
      <c r="U142" s="22"/>
      <c r="V142" s="23"/>
      <c r="W142" s="23"/>
      <c r="X142" s="24"/>
      <c r="Y142" s="25">
        <f t="shared" si="9"/>
        <v>0</v>
      </c>
      <c r="Z142" s="25">
        <f t="shared" si="10"/>
        <v>0</v>
      </c>
      <c r="AA142" s="26"/>
      <c r="AB142" s="26"/>
      <c r="AC142" s="26"/>
      <c r="AD142" s="26"/>
      <c r="AE142" s="27"/>
      <c r="AF142" s="26"/>
      <c r="AG142" s="26"/>
      <c r="AH142" s="26"/>
      <c r="AI142" s="26"/>
      <c r="AJ142" s="26"/>
      <c r="AK142" s="26"/>
    </row>
    <row r="143" spans="1:37" s="10" customFormat="1" ht="25" customHeight="1" x14ac:dyDescent="0.25">
      <c r="A143" s="11">
        <v>140</v>
      </c>
      <c r="B143" s="12" t="str">
        <f t="shared" si="8"/>
        <v>000-000</v>
      </c>
      <c r="C143" s="12"/>
      <c r="D143" s="12"/>
      <c r="E143" s="12"/>
      <c r="F143" s="12"/>
      <c r="G143" s="16"/>
      <c r="H143" s="16"/>
      <c r="I143" s="15"/>
      <c r="J143" s="16"/>
      <c r="K143" s="16"/>
      <c r="L143" s="17"/>
      <c r="M143" s="18"/>
      <c r="N143" s="18"/>
      <c r="O143" s="20"/>
      <c r="P143" s="21"/>
      <c r="Q143" s="21"/>
      <c r="R143" s="22"/>
      <c r="S143" s="21"/>
      <c r="T143" s="21"/>
      <c r="U143" s="22"/>
      <c r="V143" s="23"/>
      <c r="W143" s="23"/>
      <c r="X143" s="24"/>
      <c r="Y143" s="25">
        <f t="shared" si="9"/>
        <v>0</v>
      </c>
      <c r="Z143" s="25">
        <f t="shared" si="10"/>
        <v>0</v>
      </c>
      <c r="AA143" s="26"/>
      <c r="AB143" s="26"/>
      <c r="AC143" s="26"/>
      <c r="AD143" s="26"/>
      <c r="AE143" s="27"/>
      <c r="AF143" s="26"/>
      <c r="AG143" s="26"/>
      <c r="AH143" s="26"/>
      <c r="AI143" s="26"/>
      <c r="AJ143" s="26"/>
      <c r="AK143" s="26"/>
    </row>
    <row r="144" spans="1:37" s="10" customFormat="1" ht="25" customHeight="1" x14ac:dyDescent="0.25">
      <c r="A144" s="11">
        <v>141</v>
      </c>
      <c r="B144" s="12" t="str">
        <f t="shared" si="8"/>
        <v>000-000</v>
      </c>
      <c r="C144" s="12"/>
      <c r="D144" s="12"/>
      <c r="E144" s="12"/>
      <c r="F144" s="12"/>
      <c r="G144" s="16"/>
      <c r="H144" s="16"/>
      <c r="I144" s="15"/>
      <c r="J144" s="16"/>
      <c r="K144" s="16"/>
      <c r="L144" s="17"/>
      <c r="M144" s="18"/>
      <c r="N144" s="18"/>
      <c r="O144" s="20"/>
      <c r="P144" s="21"/>
      <c r="Q144" s="21"/>
      <c r="R144" s="22"/>
      <c r="S144" s="21"/>
      <c r="T144" s="21"/>
      <c r="U144" s="22"/>
      <c r="V144" s="23"/>
      <c r="W144" s="23"/>
      <c r="X144" s="24"/>
      <c r="Y144" s="25">
        <f t="shared" si="9"/>
        <v>0</v>
      </c>
      <c r="Z144" s="25">
        <f t="shared" si="10"/>
        <v>0</v>
      </c>
      <c r="AA144" s="26"/>
      <c r="AB144" s="26"/>
      <c r="AC144" s="26"/>
      <c r="AD144" s="26"/>
      <c r="AE144" s="27"/>
      <c r="AF144" s="26"/>
      <c r="AG144" s="26"/>
      <c r="AH144" s="26"/>
      <c r="AI144" s="26"/>
      <c r="AJ144" s="26"/>
      <c r="AK144" s="26"/>
    </row>
    <row r="145" spans="1:37" s="10" customFormat="1" ht="25" customHeight="1" x14ac:dyDescent="0.25">
      <c r="A145" s="11">
        <v>142</v>
      </c>
      <c r="B145" s="12" t="str">
        <f t="shared" si="8"/>
        <v>000-000</v>
      </c>
      <c r="C145" s="12"/>
      <c r="D145" s="12"/>
      <c r="E145" s="12"/>
      <c r="F145" s="12"/>
      <c r="G145" s="16"/>
      <c r="H145" s="16"/>
      <c r="I145" s="15"/>
      <c r="J145" s="16"/>
      <c r="K145" s="16"/>
      <c r="L145" s="17"/>
      <c r="M145" s="18"/>
      <c r="N145" s="18"/>
      <c r="O145" s="20"/>
      <c r="P145" s="21"/>
      <c r="Q145" s="21"/>
      <c r="R145" s="22"/>
      <c r="S145" s="21"/>
      <c r="T145" s="21"/>
      <c r="U145" s="22"/>
      <c r="V145" s="23"/>
      <c r="W145" s="23"/>
      <c r="X145" s="24"/>
      <c r="Y145" s="25">
        <f t="shared" si="9"/>
        <v>0</v>
      </c>
      <c r="Z145" s="25">
        <f t="shared" si="10"/>
        <v>0</v>
      </c>
      <c r="AA145" s="26"/>
      <c r="AB145" s="26"/>
      <c r="AC145" s="26"/>
      <c r="AD145" s="26"/>
      <c r="AE145" s="27"/>
      <c r="AF145" s="26"/>
      <c r="AG145" s="26"/>
      <c r="AH145" s="26"/>
      <c r="AI145" s="26"/>
      <c r="AJ145" s="26"/>
      <c r="AK145" s="26"/>
    </row>
    <row r="146" spans="1:37" s="10" customFormat="1" ht="25" customHeight="1" x14ac:dyDescent="0.25">
      <c r="A146" s="11">
        <v>143</v>
      </c>
      <c r="B146" s="12" t="str">
        <f t="shared" si="8"/>
        <v>000-000</v>
      </c>
      <c r="C146" s="12"/>
      <c r="D146" s="12"/>
      <c r="E146" s="12"/>
      <c r="F146" s="12"/>
      <c r="G146" s="16"/>
      <c r="H146" s="16"/>
      <c r="I146" s="15"/>
      <c r="J146" s="16"/>
      <c r="K146" s="16"/>
      <c r="L146" s="17"/>
      <c r="M146" s="18"/>
      <c r="N146" s="18"/>
      <c r="O146" s="20"/>
      <c r="P146" s="21"/>
      <c r="Q146" s="21"/>
      <c r="R146" s="22"/>
      <c r="S146" s="21"/>
      <c r="T146" s="21"/>
      <c r="U146" s="22"/>
      <c r="V146" s="23"/>
      <c r="W146" s="23"/>
      <c r="X146" s="24"/>
      <c r="Y146" s="25">
        <f t="shared" si="9"/>
        <v>0</v>
      </c>
      <c r="Z146" s="25">
        <f t="shared" si="10"/>
        <v>0</v>
      </c>
      <c r="AA146" s="26"/>
      <c r="AB146" s="26"/>
      <c r="AC146" s="26"/>
      <c r="AD146" s="26"/>
      <c r="AE146" s="27"/>
      <c r="AF146" s="26"/>
      <c r="AG146" s="26"/>
      <c r="AH146" s="26"/>
      <c r="AI146" s="26"/>
      <c r="AJ146" s="26"/>
      <c r="AK146" s="26"/>
    </row>
    <row r="147" spans="1:37" s="10" customFormat="1" ht="25" customHeight="1" x14ac:dyDescent="0.25">
      <c r="A147" s="11">
        <v>144</v>
      </c>
      <c r="B147" s="12" t="str">
        <f t="shared" si="8"/>
        <v>000-000</v>
      </c>
      <c r="C147" s="12"/>
      <c r="D147" s="12"/>
      <c r="E147" s="12"/>
      <c r="F147" s="12"/>
      <c r="G147" s="16"/>
      <c r="H147" s="16"/>
      <c r="I147" s="15"/>
      <c r="J147" s="16"/>
      <c r="K147" s="16"/>
      <c r="L147" s="17"/>
      <c r="M147" s="18"/>
      <c r="N147" s="18"/>
      <c r="O147" s="20"/>
      <c r="P147" s="21"/>
      <c r="Q147" s="21"/>
      <c r="R147" s="22"/>
      <c r="S147" s="21"/>
      <c r="T147" s="21"/>
      <c r="U147" s="22"/>
      <c r="V147" s="23"/>
      <c r="W147" s="23"/>
      <c r="X147" s="24"/>
      <c r="Y147" s="25">
        <f t="shared" si="9"/>
        <v>0</v>
      </c>
      <c r="Z147" s="25">
        <f t="shared" si="10"/>
        <v>0</v>
      </c>
      <c r="AA147" s="26"/>
      <c r="AB147" s="26"/>
      <c r="AC147" s="26"/>
      <c r="AD147" s="26"/>
      <c r="AE147" s="27"/>
      <c r="AF147" s="26"/>
      <c r="AG147" s="26"/>
      <c r="AH147" s="26"/>
      <c r="AI147" s="26"/>
      <c r="AJ147" s="26"/>
      <c r="AK147" s="26"/>
    </row>
    <row r="148" spans="1:37" s="10" customFormat="1" ht="25" customHeight="1" x14ac:dyDescent="0.25">
      <c r="A148" s="11">
        <v>145</v>
      </c>
      <c r="B148" s="12" t="str">
        <f t="shared" si="8"/>
        <v>000-000</v>
      </c>
      <c r="C148" s="12"/>
      <c r="D148" s="12"/>
      <c r="E148" s="12"/>
      <c r="F148" s="12"/>
      <c r="G148" s="16"/>
      <c r="H148" s="16"/>
      <c r="I148" s="15"/>
      <c r="J148" s="16"/>
      <c r="K148" s="16"/>
      <c r="L148" s="17"/>
      <c r="M148" s="18"/>
      <c r="N148" s="18"/>
      <c r="O148" s="20"/>
      <c r="P148" s="21"/>
      <c r="Q148" s="21"/>
      <c r="R148" s="22"/>
      <c r="S148" s="21"/>
      <c r="T148" s="21"/>
      <c r="U148" s="22"/>
      <c r="V148" s="23"/>
      <c r="W148" s="23"/>
      <c r="X148" s="24"/>
      <c r="Y148" s="25">
        <f t="shared" si="9"/>
        <v>0</v>
      </c>
      <c r="Z148" s="25">
        <f t="shared" si="10"/>
        <v>0</v>
      </c>
      <c r="AA148" s="26"/>
      <c r="AB148" s="26"/>
      <c r="AC148" s="26"/>
      <c r="AD148" s="26"/>
      <c r="AE148" s="27"/>
      <c r="AF148" s="26"/>
      <c r="AG148" s="26"/>
      <c r="AH148" s="26"/>
      <c r="AI148" s="26"/>
      <c r="AJ148" s="26"/>
      <c r="AK148" s="26"/>
    </row>
    <row r="149" spans="1:37" s="10" customFormat="1" ht="25" customHeight="1" x14ac:dyDescent="0.25">
      <c r="A149" s="11">
        <v>146</v>
      </c>
      <c r="B149" s="12" t="str">
        <f t="shared" si="8"/>
        <v>000-000</v>
      </c>
      <c r="C149" s="12"/>
      <c r="D149" s="12"/>
      <c r="E149" s="12"/>
      <c r="F149" s="12"/>
      <c r="G149" s="16"/>
      <c r="H149" s="16"/>
      <c r="I149" s="15"/>
      <c r="J149" s="16"/>
      <c r="K149" s="16"/>
      <c r="L149" s="17"/>
      <c r="M149" s="18"/>
      <c r="N149" s="19"/>
      <c r="O149" s="20"/>
      <c r="P149" s="21"/>
      <c r="Q149" s="21"/>
      <c r="R149" s="22"/>
      <c r="S149" s="21"/>
      <c r="T149" s="21"/>
      <c r="U149" s="22"/>
      <c r="V149" s="23"/>
      <c r="W149" s="23"/>
      <c r="X149" s="24"/>
      <c r="Y149" s="25">
        <f t="shared" si="9"/>
        <v>0</v>
      </c>
      <c r="Z149" s="25">
        <f t="shared" si="10"/>
        <v>0</v>
      </c>
      <c r="AA149" s="26"/>
      <c r="AB149" s="26"/>
      <c r="AC149" s="26"/>
      <c r="AD149" s="26"/>
      <c r="AE149" s="27"/>
      <c r="AF149" s="26"/>
      <c r="AG149" s="26"/>
      <c r="AH149" s="26"/>
      <c r="AI149" s="26"/>
      <c r="AJ149" s="26"/>
      <c r="AK149" s="26"/>
    </row>
    <row r="150" spans="1:37" s="10" customFormat="1" ht="25" customHeight="1" x14ac:dyDescent="0.25">
      <c r="A150" s="11">
        <v>147</v>
      </c>
      <c r="B150" s="12" t="str">
        <f t="shared" si="8"/>
        <v>000-000</v>
      </c>
      <c r="C150" s="12"/>
      <c r="D150" s="12"/>
      <c r="E150" s="12"/>
      <c r="F150" s="12"/>
      <c r="G150" s="16"/>
      <c r="H150" s="16"/>
      <c r="I150" s="15"/>
      <c r="J150" s="16"/>
      <c r="K150" s="16"/>
      <c r="L150" s="17"/>
      <c r="M150" s="18"/>
      <c r="N150" s="19"/>
      <c r="O150" s="20"/>
      <c r="P150" s="21"/>
      <c r="Q150" s="21"/>
      <c r="R150" s="22"/>
      <c r="S150" s="21"/>
      <c r="T150" s="21"/>
      <c r="U150" s="22"/>
      <c r="V150" s="23"/>
      <c r="W150" s="23"/>
      <c r="X150" s="24"/>
      <c r="Y150" s="25">
        <f t="shared" si="9"/>
        <v>0</v>
      </c>
      <c r="Z150" s="25">
        <f t="shared" si="10"/>
        <v>0</v>
      </c>
      <c r="AA150" s="26"/>
      <c r="AB150" s="26"/>
      <c r="AC150" s="26"/>
      <c r="AD150" s="26"/>
      <c r="AE150" s="27"/>
      <c r="AF150" s="26"/>
      <c r="AG150" s="26"/>
      <c r="AH150" s="26"/>
      <c r="AI150" s="26"/>
      <c r="AJ150" s="26"/>
      <c r="AK150" s="26"/>
    </row>
    <row r="151" spans="1:37" s="10" customFormat="1" ht="25" customHeight="1" x14ac:dyDescent="0.25">
      <c r="A151" s="11">
        <v>148</v>
      </c>
      <c r="B151" s="12" t="str">
        <f t="shared" si="8"/>
        <v>000-000</v>
      </c>
      <c r="C151" s="12"/>
      <c r="D151" s="12"/>
      <c r="E151" s="12"/>
      <c r="F151" s="12"/>
      <c r="G151" s="16"/>
      <c r="H151" s="16"/>
      <c r="I151" s="15"/>
      <c r="J151" s="16"/>
      <c r="K151" s="16"/>
      <c r="L151" s="17"/>
      <c r="M151" s="18"/>
      <c r="N151" s="18"/>
      <c r="O151" s="20"/>
      <c r="P151" s="21"/>
      <c r="Q151" s="21"/>
      <c r="R151" s="22"/>
      <c r="S151" s="21"/>
      <c r="T151" s="21"/>
      <c r="U151" s="22"/>
      <c r="V151" s="23"/>
      <c r="W151" s="23"/>
      <c r="X151" s="24"/>
      <c r="Y151" s="25">
        <f t="shared" si="9"/>
        <v>0</v>
      </c>
      <c r="Z151" s="25">
        <f t="shared" si="10"/>
        <v>0</v>
      </c>
      <c r="AA151" s="26"/>
      <c r="AB151" s="26"/>
      <c r="AC151" s="26"/>
      <c r="AD151" s="26"/>
      <c r="AE151" s="27"/>
      <c r="AF151" s="26"/>
      <c r="AG151" s="26"/>
      <c r="AH151" s="26"/>
      <c r="AI151" s="26"/>
      <c r="AJ151" s="26"/>
      <c r="AK151" s="26"/>
    </row>
    <row r="152" spans="1:37" s="10" customFormat="1" ht="25" customHeight="1" x14ac:dyDescent="0.25">
      <c r="A152" s="11">
        <v>149</v>
      </c>
      <c r="B152" s="12" t="str">
        <f t="shared" si="8"/>
        <v>000-000</v>
      </c>
      <c r="C152" s="12"/>
      <c r="D152" s="12"/>
      <c r="E152" s="12"/>
      <c r="F152" s="12"/>
      <c r="G152" s="16"/>
      <c r="H152" s="16"/>
      <c r="I152" s="15"/>
      <c r="J152" s="16"/>
      <c r="K152" s="16"/>
      <c r="L152" s="17"/>
      <c r="M152" s="18"/>
      <c r="N152" s="18"/>
      <c r="O152" s="20"/>
      <c r="P152" s="21"/>
      <c r="Q152" s="21"/>
      <c r="R152" s="22"/>
      <c r="S152" s="21"/>
      <c r="T152" s="21"/>
      <c r="U152" s="22"/>
      <c r="V152" s="23"/>
      <c r="W152" s="23"/>
      <c r="X152" s="24"/>
      <c r="Y152" s="25">
        <f t="shared" si="9"/>
        <v>0</v>
      </c>
      <c r="Z152" s="25">
        <f t="shared" si="10"/>
        <v>0</v>
      </c>
      <c r="AA152" s="26"/>
      <c r="AB152" s="26"/>
      <c r="AC152" s="26"/>
      <c r="AD152" s="26"/>
      <c r="AE152" s="27"/>
      <c r="AF152" s="26"/>
      <c r="AG152" s="26"/>
      <c r="AH152" s="26"/>
      <c r="AI152" s="26"/>
      <c r="AJ152" s="26"/>
      <c r="AK152" s="26"/>
    </row>
    <row r="153" spans="1:37" s="10" customFormat="1" ht="25" customHeight="1" x14ac:dyDescent="0.25">
      <c r="A153" s="11">
        <v>150</v>
      </c>
      <c r="B153" s="12" t="str">
        <f t="shared" si="8"/>
        <v>000-000</v>
      </c>
      <c r="C153" s="12"/>
      <c r="D153" s="12"/>
      <c r="E153" s="12"/>
      <c r="F153" s="12"/>
      <c r="G153" s="16"/>
      <c r="H153" s="16"/>
      <c r="I153" s="15"/>
      <c r="J153" s="16"/>
      <c r="K153" s="16"/>
      <c r="L153" s="17"/>
      <c r="M153" s="18"/>
      <c r="N153" s="18"/>
      <c r="O153" s="20"/>
      <c r="P153" s="21"/>
      <c r="Q153" s="21"/>
      <c r="R153" s="22"/>
      <c r="S153" s="21"/>
      <c r="T153" s="21"/>
      <c r="U153" s="22"/>
      <c r="V153" s="23"/>
      <c r="W153" s="23"/>
      <c r="X153" s="24"/>
      <c r="Y153" s="25">
        <f t="shared" si="9"/>
        <v>0</v>
      </c>
      <c r="Z153" s="25">
        <f t="shared" si="10"/>
        <v>0</v>
      </c>
      <c r="AA153" s="26"/>
      <c r="AB153" s="26"/>
      <c r="AC153" s="26"/>
      <c r="AD153" s="26"/>
      <c r="AE153" s="27"/>
      <c r="AF153" s="26"/>
      <c r="AG153" s="26"/>
      <c r="AH153" s="26"/>
      <c r="AI153" s="26"/>
      <c r="AJ153" s="26"/>
      <c r="AK153" s="26"/>
    </row>
    <row r="154" spans="1:37" s="10" customFormat="1" ht="25" customHeight="1" x14ac:dyDescent="0.25">
      <c r="A154" s="11">
        <v>151</v>
      </c>
      <c r="B154" s="12" t="str">
        <f t="shared" si="8"/>
        <v>000-000</v>
      </c>
      <c r="C154" s="12"/>
      <c r="D154" s="12"/>
      <c r="E154" s="12"/>
      <c r="F154" s="12"/>
      <c r="G154" s="16"/>
      <c r="H154" s="16"/>
      <c r="I154" s="15"/>
      <c r="J154" s="16"/>
      <c r="K154" s="16"/>
      <c r="L154" s="17"/>
      <c r="M154" s="18"/>
      <c r="N154" s="18"/>
      <c r="O154" s="20"/>
      <c r="P154" s="21"/>
      <c r="Q154" s="21"/>
      <c r="R154" s="22"/>
      <c r="S154" s="21"/>
      <c r="T154" s="21"/>
      <c r="U154" s="22"/>
      <c r="V154" s="23"/>
      <c r="W154" s="23"/>
      <c r="X154" s="24"/>
      <c r="Y154" s="25">
        <f t="shared" si="9"/>
        <v>0</v>
      </c>
      <c r="Z154" s="25">
        <f t="shared" si="10"/>
        <v>0</v>
      </c>
      <c r="AA154" s="26"/>
      <c r="AB154" s="26"/>
      <c r="AC154" s="26"/>
      <c r="AD154" s="26"/>
      <c r="AE154" s="27"/>
      <c r="AF154" s="26"/>
      <c r="AG154" s="26"/>
      <c r="AH154" s="26"/>
      <c r="AI154" s="26"/>
      <c r="AJ154" s="26"/>
      <c r="AK154" s="26"/>
    </row>
    <row r="155" spans="1:37" s="10" customFormat="1" ht="25" customHeight="1" x14ac:dyDescent="0.25">
      <c r="A155" s="11">
        <v>152</v>
      </c>
      <c r="B155" s="12" t="str">
        <f t="shared" si="8"/>
        <v>000-000</v>
      </c>
      <c r="C155" s="12"/>
      <c r="D155" s="12"/>
      <c r="E155" s="12"/>
      <c r="F155" s="12"/>
      <c r="G155" s="16"/>
      <c r="H155" s="16"/>
      <c r="I155" s="15"/>
      <c r="J155" s="16"/>
      <c r="K155" s="16"/>
      <c r="L155" s="17"/>
      <c r="M155" s="18"/>
      <c r="N155" s="18"/>
      <c r="O155" s="20"/>
      <c r="P155" s="21"/>
      <c r="Q155" s="21"/>
      <c r="R155" s="22"/>
      <c r="S155" s="21"/>
      <c r="T155" s="21"/>
      <c r="U155" s="22"/>
      <c r="V155" s="23"/>
      <c r="W155" s="23"/>
      <c r="X155" s="24"/>
      <c r="Y155" s="25">
        <f t="shared" si="9"/>
        <v>0</v>
      </c>
      <c r="Z155" s="25">
        <f t="shared" si="10"/>
        <v>0</v>
      </c>
      <c r="AA155" s="26"/>
      <c r="AB155" s="26"/>
      <c r="AC155" s="26"/>
      <c r="AD155" s="26"/>
      <c r="AE155" s="27"/>
      <c r="AF155" s="26"/>
      <c r="AG155" s="26"/>
      <c r="AH155" s="26"/>
      <c r="AI155" s="26"/>
      <c r="AJ155" s="26"/>
      <c r="AK155" s="26"/>
    </row>
    <row r="156" spans="1:37" s="10" customFormat="1" ht="25" customHeight="1" x14ac:dyDescent="0.25">
      <c r="A156" s="11">
        <v>153</v>
      </c>
      <c r="B156" s="12" t="str">
        <f t="shared" si="8"/>
        <v>000-000</v>
      </c>
      <c r="C156" s="12"/>
      <c r="D156" s="12"/>
      <c r="E156" s="12"/>
      <c r="F156" s="12"/>
      <c r="G156" s="16"/>
      <c r="H156" s="16"/>
      <c r="I156" s="15"/>
      <c r="J156" s="16"/>
      <c r="K156" s="16"/>
      <c r="L156" s="17"/>
      <c r="M156" s="18"/>
      <c r="N156" s="18"/>
      <c r="O156" s="20"/>
      <c r="P156" s="21"/>
      <c r="Q156" s="21"/>
      <c r="R156" s="22"/>
      <c r="S156" s="21"/>
      <c r="T156" s="21"/>
      <c r="U156" s="22"/>
      <c r="V156" s="23"/>
      <c r="W156" s="23"/>
      <c r="X156" s="24"/>
      <c r="Y156" s="25">
        <f t="shared" si="9"/>
        <v>0</v>
      </c>
      <c r="Z156" s="25">
        <f t="shared" si="10"/>
        <v>0</v>
      </c>
      <c r="AA156" s="26"/>
      <c r="AB156" s="26"/>
      <c r="AC156" s="26"/>
      <c r="AD156" s="26"/>
      <c r="AE156" s="27"/>
      <c r="AF156" s="26"/>
      <c r="AG156" s="26"/>
      <c r="AH156" s="26"/>
      <c r="AI156" s="26"/>
      <c r="AJ156" s="26"/>
      <c r="AK156" s="26"/>
    </row>
    <row r="157" spans="1:37" s="10" customFormat="1" ht="25" customHeight="1" x14ac:dyDescent="0.25">
      <c r="A157" s="11">
        <v>154</v>
      </c>
      <c r="B157" s="12" t="str">
        <f t="shared" si="8"/>
        <v>000-000</v>
      </c>
      <c r="C157" s="12"/>
      <c r="D157" s="12"/>
      <c r="E157" s="12"/>
      <c r="F157" s="12"/>
      <c r="G157" s="16"/>
      <c r="H157" s="16"/>
      <c r="I157" s="15"/>
      <c r="J157" s="16"/>
      <c r="K157" s="16"/>
      <c r="L157" s="17"/>
      <c r="M157" s="18"/>
      <c r="N157" s="18"/>
      <c r="O157" s="20"/>
      <c r="P157" s="21"/>
      <c r="Q157" s="21"/>
      <c r="R157" s="22"/>
      <c r="S157" s="21"/>
      <c r="T157" s="21"/>
      <c r="U157" s="22"/>
      <c r="V157" s="23"/>
      <c r="W157" s="23"/>
      <c r="X157" s="24"/>
      <c r="Y157" s="25">
        <f t="shared" si="9"/>
        <v>0</v>
      </c>
      <c r="Z157" s="25">
        <f t="shared" si="10"/>
        <v>0</v>
      </c>
      <c r="AA157" s="26"/>
      <c r="AB157" s="26"/>
      <c r="AC157" s="26"/>
      <c r="AD157" s="26"/>
      <c r="AE157" s="27"/>
      <c r="AF157" s="26"/>
      <c r="AG157" s="26"/>
      <c r="AH157" s="26"/>
      <c r="AI157" s="26"/>
      <c r="AJ157" s="26"/>
      <c r="AK157" s="26"/>
    </row>
    <row r="158" spans="1:37" s="10" customFormat="1" ht="25" customHeight="1" x14ac:dyDescent="0.25">
      <c r="A158" s="11">
        <v>155</v>
      </c>
      <c r="B158" s="12" t="str">
        <f t="shared" si="8"/>
        <v>000-000</v>
      </c>
      <c r="C158" s="12"/>
      <c r="D158" s="12"/>
      <c r="E158" s="12"/>
      <c r="F158" s="12"/>
      <c r="G158" s="16"/>
      <c r="H158" s="16"/>
      <c r="I158" s="15"/>
      <c r="J158" s="16"/>
      <c r="K158" s="16"/>
      <c r="L158" s="17"/>
      <c r="M158" s="18"/>
      <c r="N158" s="18"/>
      <c r="O158" s="20"/>
      <c r="P158" s="21"/>
      <c r="Q158" s="21"/>
      <c r="R158" s="22"/>
      <c r="S158" s="21"/>
      <c r="T158" s="21"/>
      <c r="U158" s="22"/>
      <c r="V158" s="23"/>
      <c r="W158" s="23"/>
      <c r="X158" s="24"/>
      <c r="Y158" s="25">
        <f t="shared" si="9"/>
        <v>0</v>
      </c>
      <c r="Z158" s="25">
        <f t="shared" si="10"/>
        <v>0</v>
      </c>
      <c r="AA158" s="26"/>
      <c r="AB158" s="26"/>
      <c r="AC158" s="26"/>
      <c r="AD158" s="26"/>
      <c r="AE158" s="27"/>
      <c r="AF158" s="26"/>
      <c r="AG158" s="26"/>
      <c r="AH158" s="26"/>
      <c r="AI158" s="26"/>
      <c r="AJ158" s="26"/>
      <c r="AK158" s="26"/>
    </row>
    <row r="159" spans="1:37" s="10" customFormat="1" ht="25" customHeight="1" x14ac:dyDescent="0.25">
      <c r="A159" s="11">
        <v>156</v>
      </c>
      <c r="B159" s="12" t="str">
        <f t="shared" si="8"/>
        <v>000-000</v>
      </c>
      <c r="C159" s="12"/>
      <c r="D159" s="12"/>
      <c r="E159" s="12"/>
      <c r="F159" s="12"/>
      <c r="G159" s="16"/>
      <c r="H159" s="16"/>
      <c r="I159" s="15"/>
      <c r="J159" s="16"/>
      <c r="K159" s="16"/>
      <c r="L159" s="17"/>
      <c r="M159" s="18"/>
      <c r="N159" s="18"/>
      <c r="O159" s="20"/>
      <c r="P159" s="21"/>
      <c r="Q159" s="21"/>
      <c r="R159" s="22"/>
      <c r="S159" s="21"/>
      <c r="T159" s="21"/>
      <c r="U159" s="22"/>
      <c r="V159" s="23"/>
      <c r="W159" s="23"/>
      <c r="X159" s="24"/>
      <c r="Y159" s="25">
        <f t="shared" si="9"/>
        <v>0</v>
      </c>
      <c r="Z159" s="25">
        <f t="shared" si="10"/>
        <v>0</v>
      </c>
      <c r="AA159" s="26"/>
      <c r="AB159" s="26"/>
      <c r="AC159" s="26"/>
      <c r="AD159" s="26"/>
      <c r="AE159" s="27"/>
      <c r="AF159" s="26"/>
      <c r="AG159" s="26"/>
      <c r="AH159" s="26"/>
      <c r="AI159" s="26"/>
      <c r="AJ159" s="26"/>
      <c r="AK159" s="26"/>
    </row>
    <row r="160" spans="1:37" s="10" customFormat="1" ht="25" customHeight="1" x14ac:dyDescent="0.25">
      <c r="A160" s="11">
        <v>157</v>
      </c>
      <c r="B160" s="12" t="str">
        <f t="shared" si="8"/>
        <v>000-000</v>
      </c>
      <c r="C160" s="12"/>
      <c r="D160" s="12"/>
      <c r="E160" s="12"/>
      <c r="F160" s="12"/>
      <c r="G160" s="16"/>
      <c r="H160" s="16"/>
      <c r="I160" s="15"/>
      <c r="J160" s="16"/>
      <c r="K160" s="16"/>
      <c r="L160" s="17"/>
      <c r="M160" s="18"/>
      <c r="N160" s="19"/>
      <c r="O160" s="20"/>
      <c r="P160" s="21"/>
      <c r="Q160" s="21"/>
      <c r="R160" s="22"/>
      <c r="S160" s="21"/>
      <c r="T160" s="21"/>
      <c r="U160" s="22"/>
      <c r="V160" s="23"/>
      <c r="W160" s="23"/>
      <c r="X160" s="24"/>
      <c r="Y160" s="25">
        <f t="shared" si="9"/>
        <v>0</v>
      </c>
      <c r="Z160" s="25">
        <f t="shared" si="10"/>
        <v>0</v>
      </c>
      <c r="AA160" s="26"/>
      <c r="AB160" s="26"/>
      <c r="AC160" s="26"/>
      <c r="AD160" s="26"/>
      <c r="AE160" s="27"/>
      <c r="AF160" s="26"/>
      <c r="AG160" s="26"/>
      <c r="AH160" s="26"/>
      <c r="AI160" s="26"/>
      <c r="AJ160" s="26"/>
      <c r="AK160" s="26"/>
    </row>
    <row r="161" spans="1:37" s="10" customFormat="1" ht="25" customHeight="1" x14ac:dyDescent="0.25">
      <c r="A161" s="11">
        <v>158</v>
      </c>
      <c r="B161" s="12" t="str">
        <f t="shared" si="8"/>
        <v>000-000</v>
      </c>
      <c r="C161" s="12"/>
      <c r="D161" s="12"/>
      <c r="E161" s="12"/>
      <c r="F161" s="12"/>
      <c r="G161" s="16"/>
      <c r="H161" s="16"/>
      <c r="I161" s="15"/>
      <c r="J161" s="16"/>
      <c r="K161" s="16"/>
      <c r="L161" s="17"/>
      <c r="M161" s="18"/>
      <c r="N161" s="19"/>
      <c r="O161" s="20"/>
      <c r="P161" s="21"/>
      <c r="Q161" s="21"/>
      <c r="R161" s="22"/>
      <c r="S161" s="21"/>
      <c r="T161" s="21"/>
      <c r="U161" s="22"/>
      <c r="V161" s="23"/>
      <c r="W161" s="23"/>
      <c r="X161" s="24"/>
      <c r="Y161" s="25">
        <f t="shared" si="9"/>
        <v>0</v>
      </c>
      <c r="Z161" s="25">
        <f t="shared" si="10"/>
        <v>0</v>
      </c>
      <c r="AA161" s="26"/>
      <c r="AB161" s="26"/>
      <c r="AC161" s="26"/>
      <c r="AD161" s="26"/>
      <c r="AE161" s="27"/>
      <c r="AF161" s="26"/>
      <c r="AG161" s="26"/>
      <c r="AH161" s="26"/>
      <c r="AI161" s="26"/>
      <c r="AJ161" s="26"/>
      <c r="AK161" s="26"/>
    </row>
    <row r="162" spans="1:37" s="10" customFormat="1" ht="25" customHeight="1" x14ac:dyDescent="0.25">
      <c r="A162" s="11">
        <v>159</v>
      </c>
      <c r="B162" s="12" t="str">
        <f t="shared" si="8"/>
        <v>000-000</v>
      </c>
      <c r="C162" s="12"/>
      <c r="D162" s="12"/>
      <c r="E162" s="12"/>
      <c r="F162" s="12"/>
      <c r="G162" s="16"/>
      <c r="H162" s="16"/>
      <c r="I162" s="15"/>
      <c r="J162" s="16"/>
      <c r="K162" s="16"/>
      <c r="L162" s="17"/>
      <c r="M162" s="18"/>
      <c r="N162" s="18"/>
      <c r="O162" s="20"/>
      <c r="P162" s="21"/>
      <c r="Q162" s="21"/>
      <c r="R162" s="22"/>
      <c r="S162" s="21"/>
      <c r="T162" s="21"/>
      <c r="U162" s="22"/>
      <c r="V162" s="23"/>
      <c r="W162" s="23"/>
      <c r="X162" s="24"/>
      <c r="Y162" s="25">
        <f t="shared" si="9"/>
        <v>0</v>
      </c>
      <c r="Z162" s="25">
        <f t="shared" si="10"/>
        <v>0</v>
      </c>
      <c r="AA162" s="26"/>
      <c r="AB162" s="26"/>
      <c r="AC162" s="26"/>
      <c r="AD162" s="26"/>
      <c r="AE162" s="27"/>
      <c r="AF162" s="26"/>
      <c r="AG162" s="26"/>
      <c r="AH162" s="26"/>
      <c r="AI162" s="26"/>
      <c r="AJ162" s="26"/>
      <c r="AK162" s="26"/>
    </row>
    <row r="163" spans="1:37" s="10" customFormat="1" ht="25" customHeight="1" x14ac:dyDescent="0.25">
      <c r="A163" s="11">
        <v>160</v>
      </c>
      <c r="B163" s="12" t="str">
        <f t="shared" si="8"/>
        <v>000-000</v>
      </c>
      <c r="C163" s="12"/>
      <c r="D163" s="12"/>
      <c r="E163" s="12"/>
      <c r="F163" s="12"/>
      <c r="G163" s="16"/>
      <c r="H163" s="16"/>
      <c r="I163" s="15"/>
      <c r="J163" s="16"/>
      <c r="K163" s="16"/>
      <c r="L163" s="17"/>
      <c r="M163" s="18"/>
      <c r="N163" s="18"/>
      <c r="O163" s="20"/>
      <c r="P163" s="21"/>
      <c r="Q163" s="21"/>
      <c r="R163" s="22"/>
      <c r="S163" s="21"/>
      <c r="T163" s="21"/>
      <c r="U163" s="22"/>
      <c r="V163" s="23"/>
      <c r="W163" s="23"/>
      <c r="X163" s="24"/>
      <c r="Y163" s="25">
        <f t="shared" si="9"/>
        <v>0</v>
      </c>
      <c r="Z163" s="25">
        <f t="shared" si="10"/>
        <v>0</v>
      </c>
      <c r="AA163" s="26"/>
      <c r="AB163" s="26"/>
      <c r="AC163" s="26"/>
      <c r="AD163" s="26"/>
      <c r="AE163" s="27"/>
      <c r="AF163" s="26"/>
      <c r="AG163" s="26"/>
      <c r="AH163" s="26"/>
      <c r="AI163" s="26"/>
      <c r="AJ163" s="26"/>
      <c r="AK163" s="26"/>
    </row>
    <row r="164" spans="1:37" s="10" customFormat="1" ht="25" customHeight="1" x14ac:dyDescent="0.25">
      <c r="A164" s="11">
        <v>161</v>
      </c>
      <c r="B164" s="12" t="str">
        <f t="shared" ref="B164:B172" si="11">TEXT(C164,"000")&amp;"-"&amp;TEXT(E164,"000")</f>
        <v>000-000</v>
      </c>
      <c r="C164" s="12"/>
      <c r="D164" s="12"/>
      <c r="E164" s="12"/>
      <c r="F164" s="12"/>
      <c r="G164" s="16"/>
      <c r="H164" s="16"/>
      <c r="I164" s="15"/>
      <c r="J164" s="16"/>
      <c r="K164" s="16"/>
      <c r="L164" s="17"/>
      <c r="M164" s="18"/>
      <c r="N164" s="18"/>
      <c r="O164" s="20"/>
      <c r="P164" s="21"/>
      <c r="Q164" s="21"/>
      <c r="R164" s="22"/>
      <c r="S164" s="21"/>
      <c r="T164" s="21"/>
      <c r="U164" s="22"/>
      <c r="V164" s="23"/>
      <c r="W164" s="23"/>
      <c r="X164" s="24"/>
      <c r="Y164" s="25">
        <f t="shared" si="9"/>
        <v>0</v>
      </c>
      <c r="Z164" s="25">
        <f t="shared" si="10"/>
        <v>0</v>
      </c>
      <c r="AA164" s="26"/>
      <c r="AB164" s="26"/>
      <c r="AC164" s="26"/>
      <c r="AD164" s="26"/>
      <c r="AE164" s="27"/>
      <c r="AF164" s="26"/>
      <c r="AG164" s="26"/>
      <c r="AH164" s="26"/>
      <c r="AI164" s="26"/>
      <c r="AJ164" s="26"/>
      <c r="AK164" s="26"/>
    </row>
    <row r="165" spans="1:37" s="10" customFormat="1" ht="25" customHeight="1" x14ac:dyDescent="0.25">
      <c r="A165" s="11">
        <v>162</v>
      </c>
      <c r="B165" s="12" t="str">
        <f t="shared" si="11"/>
        <v>000-000</v>
      </c>
      <c r="C165" s="12"/>
      <c r="D165" s="12"/>
      <c r="E165" s="12"/>
      <c r="F165" s="12"/>
      <c r="G165" s="16"/>
      <c r="H165" s="16"/>
      <c r="I165" s="15"/>
      <c r="J165" s="16"/>
      <c r="K165" s="16"/>
      <c r="L165" s="17"/>
      <c r="M165" s="18"/>
      <c r="N165" s="18"/>
      <c r="O165" s="20"/>
      <c r="P165" s="21"/>
      <c r="Q165" s="21"/>
      <c r="R165" s="22"/>
      <c r="S165" s="21"/>
      <c r="T165" s="21"/>
      <c r="U165" s="22"/>
      <c r="V165" s="23"/>
      <c r="W165" s="23"/>
      <c r="X165" s="24"/>
      <c r="Y165" s="25">
        <f t="shared" si="9"/>
        <v>0</v>
      </c>
      <c r="Z165" s="25">
        <f t="shared" si="10"/>
        <v>0</v>
      </c>
      <c r="AA165" s="26"/>
      <c r="AB165" s="26"/>
      <c r="AC165" s="26"/>
      <c r="AD165" s="26"/>
      <c r="AE165" s="27"/>
      <c r="AF165" s="26"/>
      <c r="AG165" s="26"/>
      <c r="AH165" s="26"/>
      <c r="AI165" s="26"/>
      <c r="AJ165" s="26"/>
      <c r="AK165" s="26"/>
    </row>
    <row r="166" spans="1:37" s="10" customFormat="1" ht="25" customHeight="1" x14ac:dyDescent="0.25">
      <c r="A166" s="11">
        <v>163</v>
      </c>
      <c r="B166" s="12" t="str">
        <f t="shared" si="11"/>
        <v>000-000</v>
      </c>
      <c r="C166" s="12"/>
      <c r="D166" s="12"/>
      <c r="E166" s="12"/>
      <c r="F166" s="12"/>
      <c r="G166" s="16"/>
      <c r="H166" s="16"/>
      <c r="I166" s="15"/>
      <c r="J166" s="16"/>
      <c r="K166" s="16"/>
      <c r="L166" s="17"/>
      <c r="M166" s="18"/>
      <c r="N166" s="18"/>
      <c r="O166" s="20"/>
      <c r="P166" s="21"/>
      <c r="Q166" s="21"/>
      <c r="R166" s="22"/>
      <c r="S166" s="21"/>
      <c r="T166" s="21"/>
      <c r="U166" s="22"/>
      <c r="V166" s="23"/>
      <c r="W166" s="23"/>
      <c r="X166" s="24"/>
      <c r="Y166" s="25">
        <f t="shared" si="9"/>
        <v>0</v>
      </c>
      <c r="Z166" s="25">
        <f t="shared" si="10"/>
        <v>0</v>
      </c>
      <c r="AA166" s="26"/>
      <c r="AB166" s="26"/>
      <c r="AC166" s="26"/>
      <c r="AD166" s="26"/>
      <c r="AE166" s="27"/>
      <c r="AF166" s="26"/>
      <c r="AG166" s="26"/>
      <c r="AH166" s="26"/>
      <c r="AI166" s="26"/>
      <c r="AJ166" s="26"/>
      <c r="AK166" s="26"/>
    </row>
    <row r="167" spans="1:37" s="10" customFormat="1" ht="25" customHeight="1" x14ac:dyDescent="0.25">
      <c r="A167" s="11">
        <v>164</v>
      </c>
      <c r="B167" s="12" t="str">
        <f t="shared" si="11"/>
        <v>000-000</v>
      </c>
      <c r="C167" s="12"/>
      <c r="D167" s="12"/>
      <c r="E167" s="12"/>
      <c r="F167" s="12"/>
      <c r="G167" s="16"/>
      <c r="H167" s="16"/>
      <c r="I167" s="15"/>
      <c r="J167" s="16"/>
      <c r="K167" s="16"/>
      <c r="L167" s="17"/>
      <c r="M167" s="18"/>
      <c r="N167" s="18"/>
      <c r="O167" s="20"/>
      <c r="P167" s="21"/>
      <c r="Q167" s="21"/>
      <c r="R167" s="22"/>
      <c r="S167" s="21"/>
      <c r="T167" s="21"/>
      <c r="U167" s="22"/>
      <c r="V167" s="23"/>
      <c r="W167" s="23"/>
      <c r="X167" s="24"/>
      <c r="Y167" s="25">
        <f t="shared" si="9"/>
        <v>0</v>
      </c>
      <c r="Z167" s="25">
        <f t="shared" si="10"/>
        <v>0</v>
      </c>
      <c r="AA167" s="26"/>
      <c r="AB167" s="26"/>
      <c r="AC167" s="26"/>
      <c r="AD167" s="26"/>
      <c r="AE167" s="27"/>
      <c r="AF167" s="26"/>
      <c r="AG167" s="26"/>
      <c r="AH167" s="26"/>
      <c r="AI167" s="26"/>
      <c r="AJ167" s="26"/>
      <c r="AK167" s="26"/>
    </row>
    <row r="168" spans="1:37" s="10" customFormat="1" ht="25" customHeight="1" x14ac:dyDescent="0.25">
      <c r="A168" s="11">
        <v>165</v>
      </c>
      <c r="B168" s="12" t="str">
        <f t="shared" si="11"/>
        <v>000-000</v>
      </c>
      <c r="C168" s="12"/>
      <c r="D168" s="12"/>
      <c r="E168" s="12"/>
      <c r="F168" s="12"/>
      <c r="G168" s="16"/>
      <c r="H168" s="16"/>
      <c r="I168" s="15"/>
      <c r="J168" s="16"/>
      <c r="K168" s="16"/>
      <c r="L168" s="17"/>
      <c r="M168" s="18"/>
      <c r="N168" s="18"/>
      <c r="O168" s="20"/>
      <c r="P168" s="21"/>
      <c r="Q168" s="21"/>
      <c r="R168" s="22"/>
      <c r="S168" s="21"/>
      <c r="T168" s="21"/>
      <c r="U168" s="22"/>
      <c r="V168" s="23"/>
      <c r="W168" s="23"/>
      <c r="X168" s="24"/>
      <c r="Y168" s="25">
        <f t="shared" si="9"/>
        <v>0</v>
      </c>
      <c r="Z168" s="25">
        <f t="shared" si="10"/>
        <v>0</v>
      </c>
      <c r="AA168" s="26"/>
      <c r="AB168" s="26"/>
      <c r="AC168" s="26"/>
      <c r="AD168" s="26"/>
      <c r="AE168" s="27"/>
      <c r="AF168" s="26"/>
      <c r="AG168" s="26"/>
      <c r="AH168" s="26"/>
      <c r="AI168" s="26"/>
      <c r="AJ168" s="26"/>
      <c r="AK168" s="26"/>
    </row>
    <row r="169" spans="1:37" s="10" customFormat="1" ht="25" customHeight="1" x14ac:dyDescent="0.25">
      <c r="A169" s="11">
        <v>166</v>
      </c>
      <c r="B169" s="12" t="str">
        <f t="shared" si="11"/>
        <v>000-000</v>
      </c>
      <c r="C169" s="12"/>
      <c r="D169" s="13"/>
      <c r="E169" s="12"/>
      <c r="F169" s="12"/>
      <c r="G169" s="16"/>
      <c r="H169" s="16"/>
      <c r="I169" s="15"/>
      <c r="J169" s="16"/>
      <c r="K169" s="16"/>
      <c r="L169" s="17"/>
      <c r="M169" s="18"/>
      <c r="N169" s="18"/>
      <c r="O169" s="20"/>
      <c r="P169" s="21"/>
      <c r="Q169" s="21"/>
      <c r="R169" s="22"/>
      <c r="S169" s="21"/>
      <c r="T169" s="21"/>
      <c r="U169" s="22"/>
      <c r="V169" s="23"/>
      <c r="W169" s="23"/>
      <c r="X169" s="24"/>
      <c r="Y169" s="25">
        <f t="shared" si="9"/>
        <v>0</v>
      </c>
      <c r="Z169" s="25">
        <f t="shared" si="10"/>
        <v>0</v>
      </c>
      <c r="AA169" s="26"/>
      <c r="AB169" s="26"/>
      <c r="AC169" s="26"/>
      <c r="AD169" s="26"/>
      <c r="AE169" s="27"/>
      <c r="AF169" s="26"/>
      <c r="AG169" s="26"/>
      <c r="AH169" s="26"/>
      <c r="AI169" s="26"/>
      <c r="AJ169" s="26"/>
      <c r="AK169" s="26"/>
    </row>
    <row r="170" spans="1:37" s="10" customFormat="1" ht="25" customHeight="1" x14ac:dyDescent="0.25">
      <c r="A170" s="11">
        <v>167</v>
      </c>
      <c r="B170" s="12" t="str">
        <f t="shared" si="11"/>
        <v>000-000</v>
      </c>
      <c r="C170" s="12"/>
      <c r="D170" s="12"/>
      <c r="E170" s="12"/>
      <c r="F170" s="12"/>
      <c r="G170" s="16"/>
      <c r="H170" s="16"/>
      <c r="I170" s="15"/>
      <c r="J170" s="16"/>
      <c r="K170" s="16"/>
      <c r="L170" s="17"/>
      <c r="M170" s="18"/>
      <c r="N170" s="18"/>
      <c r="O170" s="20"/>
      <c r="P170" s="21"/>
      <c r="Q170" s="21"/>
      <c r="R170" s="22"/>
      <c r="S170" s="21"/>
      <c r="T170" s="21"/>
      <c r="U170" s="22"/>
      <c r="V170" s="23"/>
      <c r="W170" s="23"/>
      <c r="X170" s="24"/>
      <c r="Y170" s="25">
        <f t="shared" si="9"/>
        <v>0</v>
      </c>
      <c r="Z170" s="25">
        <f t="shared" si="10"/>
        <v>0</v>
      </c>
      <c r="AA170" s="26"/>
      <c r="AB170" s="26"/>
      <c r="AC170" s="26"/>
      <c r="AD170" s="26"/>
      <c r="AE170" s="27"/>
      <c r="AF170" s="26"/>
      <c r="AG170" s="26"/>
      <c r="AH170" s="26"/>
      <c r="AI170" s="26"/>
      <c r="AJ170" s="26"/>
      <c r="AK170" s="26"/>
    </row>
    <row r="171" spans="1:37" s="10" customFormat="1" ht="25" customHeight="1" x14ac:dyDescent="0.25">
      <c r="A171" s="11">
        <v>168</v>
      </c>
      <c r="B171" s="12" t="str">
        <f t="shared" si="11"/>
        <v>000-000</v>
      </c>
      <c r="C171" s="12"/>
      <c r="D171" s="12"/>
      <c r="E171" s="12"/>
      <c r="F171" s="12"/>
      <c r="G171" s="16"/>
      <c r="H171" s="16"/>
      <c r="I171" s="15"/>
      <c r="J171" s="16"/>
      <c r="K171" s="16"/>
      <c r="L171" s="17"/>
      <c r="M171" s="18"/>
      <c r="N171" s="19"/>
      <c r="O171" s="20"/>
      <c r="P171" s="21"/>
      <c r="Q171" s="21"/>
      <c r="R171" s="22"/>
      <c r="S171" s="21"/>
      <c r="T171" s="21"/>
      <c r="U171" s="22"/>
      <c r="V171" s="23"/>
      <c r="W171" s="23"/>
      <c r="X171" s="24"/>
      <c r="Y171" s="25">
        <f t="shared" si="9"/>
        <v>0</v>
      </c>
      <c r="Z171" s="25">
        <f t="shared" si="10"/>
        <v>0</v>
      </c>
      <c r="AA171" s="26"/>
      <c r="AB171" s="26"/>
      <c r="AC171" s="26"/>
      <c r="AD171" s="26"/>
      <c r="AE171" s="27"/>
      <c r="AF171" s="26"/>
      <c r="AG171" s="26"/>
      <c r="AH171" s="26"/>
      <c r="AI171" s="26"/>
      <c r="AJ171" s="26"/>
      <c r="AK171" s="26"/>
    </row>
    <row r="172" spans="1:37" s="10" customFormat="1" ht="25" customHeight="1" x14ac:dyDescent="0.25">
      <c r="A172" s="11">
        <v>169</v>
      </c>
      <c r="B172" s="12" t="str">
        <f t="shared" si="11"/>
        <v>000-000</v>
      </c>
      <c r="C172" s="12"/>
      <c r="D172" s="12"/>
      <c r="E172" s="12"/>
      <c r="F172" s="12"/>
      <c r="G172" s="16"/>
      <c r="H172" s="16"/>
      <c r="I172" s="15"/>
      <c r="J172" s="16"/>
      <c r="K172" s="16"/>
      <c r="L172" s="17"/>
      <c r="M172" s="18"/>
      <c r="N172" s="19"/>
      <c r="O172" s="20"/>
      <c r="P172" s="21"/>
      <c r="Q172" s="21"/>
      <c r="R172" s="22"/>
      <c r="S172" s="21"/>
      <c r="T172" s="21"/>
      <c r="U172" s="22"/>
      <c r="V172" s="23"/>
      <c r="W172" s="23"/>
      <c r="X172" s="24"/>
      <c r="Y172" s="25">
        <f t="shared" si="9"/>
        <v>0</v>
      </c>
      <c r="Z172" s="25">
        <f t="shared" si="10"/>
        <v>0</v>
      </c>
      <c r="AA172" s="26"/>
      <c r="AB172" s="26"/>
      <c r="AC172" s="26"/>
      <c r="AD172" s="26"/>
      <c r="AE172" s="27"/>
      <c r="AF172" s="26"/>
      <c r="AG172" s="26"/>
      <c r="AH172" s="26"/>
      <c r="AI172" s="26"/>
      <c r="AJ172" s="26"/>
      <c r="AK172" s="26"/>
    </row>
    <row r="173" spans="1:37" s="10" customFormat="1" ht="25" customHeight="1" x14ac:dyDescent="0.25">
      <c r="A173" s="11">
        <v>170</v>
      </c>
      <c r="B173" s="12" t="e">
        <f>TEXT(C173,"000")&amp;"-"&amp;TEXT(#REF!,"000")</f>
        <v>#REF!</v>
      </c>
      <c r="C173" s="12"/>
      <c r="E173" s="12"/>
      <c r="F173" s="12"/>
      <c r="G173" s="16"/>
      <c r="H173" s="16"/>
      <c r="I173" s="15"/>
      <c r="J173" s="16"/>
      <c r="K173" s="16"/>
      <c r="L173" s="17"/>
      <c r="M173" s="18"/>
      <c r="N173" s="18"/>
      <c r="O173" s="20"/>
      <c r="P173" s="21"/>
      <c r="Q173" s="21"/>
      <c r="R173" s="22"/>
      <c r="S173" s="21"/>
      <c r="T173" s="21"/>
      <c r="U173" s="22"/>
      <c r="V173" s="23"/>
      <c r="W173" s="23"/>
      <c r="X173" s="24"/>
      <c r="Y173" s="25">
        <f t="shared" si="9"/>
        <v>0</v>
      </c>
      <c r="Z173" s="25">
        <f t="shared" si="10"/>
        <v>0</v>
      </c>
      <c r="AA173" s="26"/>
      <c r="AB173" s="26"/>
      <c r="AC173" s="26"/>
      <c r="AD173" s="26"/>
      <c r="AE173" s="27"/>
      <c r="AF173" s="26"/>
      <c r="AG173" s="26"/>
      <c r="AH173" s="26"/>
      <c r="AI173" s="26"/>
      <c r="AJ173" s="26"/>
      <c r="AK173" s="26"/>
    </row>
    <row r="174" spans="1:37" s="10" customFormat="1" ht="25" customHeight="1" x14ac:dyDescent="0.25">
      <c r="A174" s="11">
        <v>171</v>
      </c>
      <c r="B174" s="12" t="str">
        <f t="shared" ref="B174:B237" si="12">TEXT(C174,"000")&amp;"-"&amp;TEXT(E174,"000")</f>
        <v>000-000</v>
      </c>
      <c r="C174" s="12"/>
      <c r="D174" s="12"/>
      <c r="E174" s="12"/>
      <c r="F174" s="12"/>
      <c r="G174" s="16"/>
      <c r="H174" s="16"/>
      <c r="I174" s="15"/>
      <c r="J174" s="16"/>
      <c r="K174" s="16"/>
      <c r="L174" s="17"/>
      <c r="M174" s="18"/>
      <c r="N174" s="18"/>
      <c r="O174" s="20"/>
      <c r="P174" s="21"/>
      <c r="Q174" s="21"/>
      <c r="R174" s="22"/>
      <c r="S174" s="21"/>
      <c r="T174" s="21"/>
      <c r="U174" s="22"/>
      <c r="V174" s="23"/>
      <c r="W174" s="23"/>
      <c r="X174" s="24"/>
      <c r="Y174" s="25">
        <f t="shared" si="9"/>
        <v>0</v>
      </c>
      <c r="Z174" s="25">
        <f t="shared" si="10"/>
        <v>0</v>
      </c>
      <c r="AA174" s="26"/>
      <c r="AB174" s="26"/>
      <c r="AC174" s="26"/>
      <c r="AD174" s="26"/>
      <c r="AE174" s="27"/>
      <c r="AF174" s="26"/>
      <c r="AG174" s="26"/>
      <c r="AH174" s="26"/>
      <c r="AI174" s="26"/>
      <c r="AJ174" s="26"/>
      <c r="AK174" s="26"/>
    </row>
    <row r="175" spans="1:37" s="10" customFormat="1" ht="25" customHeight="1" x14ac:dyDescent="0.25">
      <c r="A175" s="11">
        <v>172</v>
      </c>
      <c r="B175" s="12" t="str">
        <f t="shared" si="12"/>
        <v>000-000</v>
      </c>
      <c r="C175" s="12"/>
      <c r="D175" s="12"/>
      <c r="E175" s="12"/>
      <c r="F175" s="12"/>
      <c r="G175" s="16"/>
      <c r="H175" s="16"/>
      <c r="I175" s="15"/>
      <c r="J175" s="16"/>
      <c r="K175" s="16"/>
      <c r="L175" s="17"/>
      <c r="M175" s="18"/>
      <c r="N175" s="18"/>
      <c r="O175" s="20"/>
      <c r="P175" s="21"/>
      <c r="Q175" s="21"/>
      <c r="R175" s="22"/>
      <c r="S175" s="21"/>
      <c r="T175" s="21"/>
      <c r="U175" s="22"/>
      <c r="V175" s="23"/>
      <c r="W175" s="23"/>
      <c r="X175" s="24"/>
      <c r="Y175" s="25">
        <f t="shared" si="9"/>
        <v>0</v>
      </c>
      <c r="Z175" s="25">
        <f t="shared" si="10"/>
        <v>0</v>
      </c>
      <c r="AA175" s="26"/>
      <c r="AB175" s="26"/>
      <c r="AC175" s="26"/>
      <c r="AD175" s="26"/>
      <c r="AE175" s="27"/>
      <c r="AF175" s="26"/>
      <c r="AG175" s="26"/>
      <c r="AH175" s="26"/>
      <c r="AI175" s="26"/>
      <c r="AJ175" s="26"/>
      <c r="AK175" s="26"/>
    </row>
    <row r="176" spans="1:37" s="10" customFormat="1" ht="25" customHeight="1" x14ac:dyDescent="0.25">
      <c r="A176" s="11">
        <v>173</v>
      </c>
      <c r="B176" s="12" t="str">
        <f t="shared" si="12"/>
        <v>000-000</v>
      </c>
      <c r="C176" s="12"/>
      <c r="D176" s="12"/>
      <c r="E176" s="12"/>
      <c r="F176" s="12"/>
      <c r="G176" s="16"/>
      <c r="H176" s="16"/>
      <c r="I176" s="15"/>
      <c r="J176" s="16"/>
      <c r="K176" s="16"/>
      <c r="L176" s="17"/>
      <c r="M176" s="18"/>
      <c r="N176" s="18"/>
      <c r="O176" s="20"/>
      <c r="P176" s="21"/>
      <c r="Q176" s="21"/>
      <c r="R176" s="22"/>
      <c r="S176" s="21"/>
      <c r="T176" s="21"/>
      <c r="U176" s="22"/>
      <c r="V176" s="23"/>
      <c r="W176" s="23"/>
      <c r="X176" s="24"/>
      <c r="Y176" s="25">
        <f t="shared" si="9"/>
        <v>0</v>
      </c>
      <c r="Z176" s="25">
        <f t="shared" si="10"/>
        <v>0</v>
      </c>
      <c r="AA176" s="26"/>
      <c r="AB176" s="26"/>
      <c r="AC176" s="26"/>
      <c r="AD176" s="26"/>
      <c r="AE176" s="27"/>
      <c r="AF176" s="26"/>
      <c r="AG176" s="26"/>
      <c r="AH176" s="26"/>
      <c r="AI176" s="26"/>
      <c r="AJ176" s="26"/>
      <c r="AK176" s="26"/>
    </row>
    <row r="177" spans="1:37" s="10" customFormat="1" ht="25" customHeight="1" x14ac:dyDescent="0.25">
      <c r="A177" s="11">
        <v>174</v>
      </c>
      <c r="B177" s="12" t="str">
        <f t="shared" si="12"/>
        <v>000-000</v>
      </c>
      <c r="C177" s="12"/>
      <c r="D177" s="12"/>
      <c r="E177" s="12"/>
      <c r="F177" s="12"/>
      <c r="G177" s="16"/>
      <c r="H177" s="16"/>
      <c r="I177" s="15"/>
      <c r="J177" s="16"/>
      <c r="K177" s="16"/>
      <c r="L177" s="17"/>
      <c r="M177" s="18"/>
      <c r="N177" s="18"/>
      <c r="O177" s="20"/>
      <c r="P177" s="21"/>
      <c r="Q177" s="21"/>
      <c r="R177" s="22"/>
      <c r="S177" s="21"/>
      <c r="T177" s="21"/>
      <c r="U177" s="22"/>
      <c r="V177" s="23"/>
      <c r="W177" s="23"/>
      <c r="X177" s="24"/>
      <c r="Y177" s="25">
        <f t="shared" si="9"/>
        <v>0</v>
      </c>
      <c r="Z177" s="25">
        <f t="shared" si="10"/>
        <v>0</v>
      </c>
      <c r="AA177" s="26"/>
      <c r="AB177" s="26"/>
      <c r="AC177" s="26"/>
      <c r="AD177" s="26"/>
      <c r="AE177" s="27"/>
      <c r="AF177" s="26"/>
      <c r="AG177" s="26"/>
      <c r="AH177" s="26"/>
      <c r="AI177" s="26"/>
      <c r="AJ177" s="26"/>
      <c r="AK177" s="26"/>
    </row>
    <row r="178" spans="1:37" s="10" customFormat="1" ht="25" customHeight="1" x14ac:dyDescent="0.25">
      <c r="A178" s="11">
        <v>175</v>
      </c>
      <c r="B178" s="12" t="str">
        <f t="shared" si="12"/>
        <v>000-000</v>
      </c>
      <c r="C178" s="12"/>
      <c r="D178" s="12"/>
      <c r="E178" s="12"/>
      <c r="F178" s="12"/>
      <c r="G178" s="16"/>
      <c r="H178" s="16"/>
      <c r="I178" s="15"/>
      <c r="J178" s="16"/>
      <c r="K178" s="16"/>
      <c r="L178" s="17"/>
      <c r="M178" s="18"/>
      <c r="N178" s="18"/>
      <c r="O178" s="20"/>
      <c r="P178" s="21"/>
      <c r="Q178" s="21"/>
      <c r="R178" s="22"/>
      <c r="S178" s="21"/>
      <c r="T178" s="21"/>
      <c r="U178" s="22"/>
      <c r="V178" s="23"/>
      <c r="W178" s="23"/>
      <c r="X178" s="24"/>
      <c r="Y178" s="25">
        <f t="shared" si="9"/>
        <v>0</v>
      </c>
      <c r="Z178" s="25">
        <f t="shared" si="10"/>
        <v>0</v>
      </c>
      <c r="AA178" s="26"/>
      <c r="AB178" s="26"/>
      <c r="AC178" s="26"/>
      <c r="AD178" s="26"/>
      <c r="AE178" s="27"/>
      <c r="AF178" s="26"/>
      <c r="AG178" s="26"/>
      <c r="AH178" s="26"/>
      <c r="AI178" s="26"/>
      <c r="AJ178" s="26"/>
      <c r="AK178" s="26"/>
    </row>
    <row r="179" spans="1:37" s="10" customFormat="1" ht="25" customHeight="1" x14ac:dyDescent="0.25">
      <c r="A179" s="11">
        <v>176</v>
      </c>
      <c r="B179" s="12" t="str">
        <f t="shared" si="12"/>
        <v>000-000</v>
      </c>
      <c r="C179" s="12"/>
      <c r="D179" s="12"/>
      <c r="E179" s="12"/>
      <c r="F179" s="12"/>
      <c r="G179" s="16"/>
      <c r="H179" s="16"/>
      <c r="I179" s="15"/>
      <c r="J179" s="16"/>
      <c r="K179" s="16"/>
      <c r="L179" s="17"/>
      <c r="M179" s="18"/>
      <c r="N179" s="18"/>
      <c r="O179" s="20"/>
      <c r="P179" s="21"/>
      <c r="Q179" s="21"/>
      <c r="R179" s="22"/>
      <c r="S179" s="21"/>
      <c r="T179" s="21"/>
      <c r="U179" s="22"/>
      <c r="V179" s="23"/>
      <c r="W179" s="23"/>
      <c r="X179" s="24"/>
      <c r="Y179" s="25">
        <f t="shared" si="9"/>
        <v>0</v>
      </c>
      <c r="Z179" s="25">
        <f t="shared" si="10"/>
        <v>0</v>
      </c>
      <c r="AA179" s="26"/>
      <c r="AB179" s="26"/>
      <c r="AC179" s="26"/>
      <c r="AD179" s="26"/>
      <c r="AE179" s="27"/>
      <c r="AF179" s="26"/>
      <c r="AG179" s="26"/>
      <c r="AH179" s="26"/>
      <c r="AI179" s="26"/>
      <c r="AJ179" s="26"/>
      <c r="AK179" s="26"/>
    </row>
    <row r="180" spans="1:37" s="10" customFormat="1" ht="25" customHeight="1" x14ac:dyDescent="0.25">
      <c r="A180" s="11">
        <v>177</v>
      </c>
      <c r="B180" s="12" t="str">
        <f t="shared" si="12"/>
        <v>000-000</v>
      </c>
      <c r="C180" s="12"/>
      <c r="D180" s="12"/>
      <c r="E180" s="12"/>
      <c r="F180" s="12"/>
      <c r="G180" s="16"/>
      <c r="H180" s="16"/>
      <c r="I180" s="15"/>
      <c r="J180" s="16"/>
      <c r="K180" s="16"/>
      <c r="L180" s="17"/>
      <c r="M180" s="18"/>
      <c r="N180" s="18"/>
      <c r="O180" s="20"/>
      <c r="P180" s="21"/>
      <c r="Q180" s="21"/>
      <c r="R180" s="22"/>
      <c r="S180" s="21"/>
      <c r="T180" s="21"/>
      <c r="U180" s="22"/>
      <c r="V180" s="23"/>
      <c r="W180" s="23"/>
      <c r="X180" s="24"/>
      <c r="Y180" s="25">
        <f t="shared" si="9"/>
        <v>0</v>
      </c>
      <c r="Z180" s="25">
        <f t="shared" si="10"/>
        <v>0</v>
      </c>
      <c r="AA180" s="26"/>
      <c r="AB180" s="26"/>
      <c r="AC180" s="26"/>
      <c r="AD180" s="26"/>
      <c r="AE180" s="27"/>
      <c r="AF180" s="26"/>
      <c r="AG180" s="26"/>
      <c r="AH180" s="26"/>
      <c r="AI180" s="26"/>
      <c r="AJ180" s="26"/>
      <c r="AK180" s="26"/>
    </row>
    <row r="181" spans="1:37" s="10" customFormat="1" ht="25" customHeight="1" x14ac:dyDescent="0.25">
      <c r="A181" s="11">
        <v>178</v>
      </c>
      <c r="B181" s="12" t="str">
        <f t="shared" si="12"/>
        <v>000-000</v>
      </c>
      <c r="C181" s="12"/>
      <c r="D181" s="12"/>
      <c r="E181" s="12"/>
      <c r="F181" s="12"/>
      <c r="G181" s="16"/>
      <c r="H181" s="16"/>
      <c r="I181" s="15"/>
      <c r="J181" s="16"/>
      <c r="K181" s="16"/>
      <c r="L181" s="17"/>
      <c r="M181" s="18"/>
      <c r="N181" s="18"/>
      <c r="O181" s="20"/>
      <c r="P181" s="21"/>
      <c r="Q181" s="21"/>
      <c r="R181" s="22"/>
      <c r="S181" s="21"/>
      <c r="T181" s="21"/>
      <c r="U181" s="22"/>
      <c r="V181" s="23"/>
      <c r="W181" s="23"/>
      <c r="X181" s="24"/>
      <c r="Y181" s="25">
        <f t="shared" si="9"/>
        <v>0</v>
      </c>
      <c r="Z181" s="25">
        <f t="shared" si="10"/>
        <v>0</v>
      </c>
      <c r="AA181" s="26"/>
      <c r="AB181" s="26"/>
      <c r="AC181" s="26"/>
      <c r="AD181" s="26"/>
      <c r="AE181" s="27"/>
      <c r="AF181" s="26"/>
      <c r="AG181" s="26"/>
      <c r="AH181" s="26"/>
      <c r="AI181" s="26"/>
      <c r="AJ181" s="26"/>
      <c r="AK181" s="26"/>
    </row>
    <row r="182" spans="1:37" s="10" customFormat="1" ht="25" customHeight="1" x14ac:dyDescent="0.25">
      <c r="A182" s="11">
        <v>179</v>
      </c>
      <c r="B182" s="12" t="str">
        <f t="shared" si="12"/>
        <v>000-000</v>
      </c>
      <c r="C182" s="12"/>
      <c r="D182" s="12"/>
      <c r="E182" s="12"/>
      <c r="F182" s="12"/>
      <c r="G182" s="16"/>
      <c r="H182" s="16"/>
      <c r="I182" s="15"/>
      <c r="J182" s="16"/>
      <c r="K182" s="16"/>
      <c r="L182" s="17"/>
      <c r="M182" s="18"/>
      <c r="N182" s="19"/>
      <c r="O182" s="20"/>
      <c r="P182" s="21"/>
      <c r="Q182" s="21"/>
      <c r="R182" s="22"/>
      <c r="S182" s="21"/>
      <c r="T182" s="21"/>
      <c r="U182" s="22"/>
      <c r="V182" s="23"/>
      <c r="W182" s="23"/>
      <c r="X182" s="24"/>
      <c r="Y182" s="25">
        <f t="shared" si="9"/>
        <v>0</v>
      </c>
      <c r="Z182" s="25">
        <f t="shared" si="10"/>
        <v>0</v>
      </c>
      <c r="AA182" s="26"/>
      <c r="AB182" s="26"/>
      <c r="AC182" s="26"/>
      <c r="AD182" s="26"/>
      <c r="AE182" s="27"/>
      <c r="AF182" s="26"/>
      <c r="AG182" s="26"/>
      <c r="AH182" s="26"/>
      <c r="AI182" s="26"/>
      <c r="AJ182" s="26"/>
      <c r="AK182" s="26"/>
    </row>
    <row r="183" spans="1:37" s="10" customFormat="1" ht="25" customHeight="1" x14ac:dyDescent="0.25">
      <c r="A183" s="11">
        <v>180</v>
      </c>
      <c r="B183" s="12" t="str">
        <f t="shared" si="12"/>
        <v>000-000</v>
      </c>
      <c r="C183" s="12"/>
      <c r="D183" s="12"/>
      <c r="E183" s="12"/>
      <c r="F183" s="12"/>
      <c r="G183" s="16"/>
      <c r="H183" s="16"/>
      <c r="I183" s="15"/>
      <c r="J183" s="16"/>
      <c r="K183" s="16"/>
      <c r="L183" s="17"/>
      <c r="M183" s="18"/>
      <c r="N183" s="19"/>
      <c r="O183" s="20"/>
      <c r="P183" s="21"/>
      <c r="Q183" s="21"/>
      <c r="R183" s="22"/>
      <c r="S183" s="21"/>
      <c r="T183" s="21"/>
      <c r="U183" s="22"/>
      <c r="V183" s="23"/>
      <c r="W183" s="23"/>
      <c r="X183" s="24"/>
      <c r="Y183" s="25">
        <f t="shared" si="9"/>
        <v>0</v>
      </c>
      <c r="Z183" s="25">
        <f t="shared" si="10"/>
        <v>0</v>
      </c>
      <c r="AA183" s="26"/>
      <c r="AB183" s="26"/>
      <c r="AC183" s="26"/>
      <c r="AD183" s="26"/>
      <c r="AE183" s="27"/>
      <c r="AF183" s="26"/>
      <c r="AG183" s="26"/>
      <c r="AH183" s="26"/>
      <c r="AI183" s="26"/>
      <c r="AJ183" s="26"/>
      <c r="AK183" s="26"/>
    </row>
    <row r="184" spans="1:37" s="10" customFormat="1" ht="25" customHeight="1" x14ac:dyDescent="0.25">
      <c r="A184" s="11">
        <v>181</v>
      </c>
      <c r="B184" s="12" t="str">
        <f t="shared" si="12"/>
        <v>000-000</v>
      </c>
      <c r="C184" s="12"/>
      <c r="D184" s="12"/>
      <c r="E184" s="12"/>
      <c r="F184" s="12"/>
      <c r="G184" s="16"/>
      <c r="H184" s="16"/>
      <c r="I184" s="15"/>
      <c r="J184" s="16"/>
      <c r="K184" s="16"/>
      <c r="L184" s="17"/>
      <c r="M184" s="18"/>
      <c r="N184" s="18"/>
      <c r="O184" s="20"/>
      <c r="P184" s="21"/>
      <c r="Q184" s="21"/>
      <c r="R184" s="22"/>
      <c r="S184" s="21"/>
      <c r="T184" s="21"/>
      <c r="U184" s="22"/>
      <c r="V184" s="23"/>
      <c r="W184" s="23"/>
      <c r="X184" s="24"/>
      <c r="Y184" s="25">
        <f t="shared" si="9"/>
        <v>0</v>
      </c>
      <c r="Z184" s="25">
        <f t="shared" si="10"/>
        <v>0</v>
      </c>
      <c r="AA184" s="26"/>
      <c r="AB184" s="26"/>
      <c r="AC184" s="26"/>
      <c r="AD184" s="26"/>
      <c r="AE184" s="27"/>
      <c r="AF184" s="26"/>
      <c r="AG184" s="26"/>
      <c r="AH184" s="26"/>
      <c r="AI184" s="26"/>
      <c r="AJ184" s="26"/>
      <c r="AK184" s="26"/>
    </row>
    <row r="185" spans="1:37" s="10" customFormat="1" ht="25" customHeight="1" x14ac:dyDescent="0.25">
      <c r="A185" s="11">
        <v>182</v>
      </c>
      <c r="B185" s="12" t="str">
        <f t="shared" si="12"/>
        <v>000-000</v>
      </c>
      <c r="C185" s="12"/>
      <c r="D185" s="12"/>
      <c r="E185" s="12"/>
      <c r="F185" s="12"/>
      <c r="G185" s="16"/>
      <c r="H185" s="16"/>
      <c r="I185" s="15"/>
      <c r="J185" s="16"/>
      <c r="K185" s="16"/>
      <c r="L185" s="17"/>
      <c r="M185" s="18"/>
      <c r="N185" s="18"/>
      <c r="O185" s="20"/>
      <c r="P185" s="21"/>
      <c r="Q185" s="21"/>
      <c r="R185" s="22"/>
      <c r="S185" s="21"/>
      <c r="T185" s="21"/>
      <c r="U185" s="22"/>
      <c r="V185" s="23"/>
      <c r="W185" s="23"/>
      <c r="X185" s="24"/>
      <c r="Y185" s="25">
        <f t="shared" si="9"/>
        <v>0</v>
      </c>
      <c r="Z185" s="25">
        <f t="shared" si="10"/>
        <v>0</v>
      </c>
      <c r="AA185" s="26"/>
      <c r="AB185" s="26"/>
      <c r="AC185" s="26"/>
      <c r="AD185" s="26"/>
      <c r="AE185" s="27"/>
      <c r="AF185" s="26"/>
      <c r="AG185" s="26"/>
      <c r="AH185" s="26"/>
      <c r="AI185" s="26"/>
      <c r="AJ185" s="26"/>
      <c r="AK185" s="26"/>
    </row>
    <row r="186" spans="1:37" s="10" customFormat="1" ht="25" customHeight="1" x14ac:dyDescent="0.25">
      <c r="A186" s="11">
        <v>183</v>
      </c>
      <c r="B186" s="12" t="str">
        <f t="shared" si="12"/>
        <v>000-000</v>
      </c>
      <c r="C186" s="12"/>
      <c r="D186" s="12"/>
      <c r="E186" s="12"/>
      <c r="F186" s="12"/>
      <c r="G186" s="16"/>
      <c r="H186" s="16"/>
      <c r="I186" s="15"/>
      <c r="J186" s="16"/>
      <c r="K186" s="16"/>
      <c r="L186" s="17"/>
      <c r="M186" s="18"/>
      <c r="N186" s="18"/>
      <c r="O186" s="20"/>
      <c r="P186" s="21"/>
      <c r="Q186" s="21"/>
      <c r="R186" s="22"/>
      <c r="S186" s="21"/>
      <c r="T186" s="21"/>
      <c r="U186" s="22"/>
      <c r="V186" s="23"/>
      <c r="W186" s="23"/>
      <c r="X186" s="24"/>
      <c r="Y186" s="25">
        <f t="shared" si="9"/>
        <v>0</v>
      </c>
      <c r="Z186" s="25">
        <f t="shared" si="10"/>
        <v>0</v>
      </c>
      <c r="AA186" s="26"/>
      <c r="AB186" s="26"/>
      <c r="AC186" s="26"/>
      <c r="AD186" s="26"/>
      <c r="AE186" s="27"/>
      <c r="AF186" s="26"/>
      <c r="AG186" s="26"/>
      <c r="AH186" s="26"/>
      <c r="AI186" s="26"/>
      <c r="AJ186" s="26"/>
      <c r="AK186" s="26"/>
    </row>
    <row r="187" spans="1:37" s="10" customFormat="1" ht="25" customHeight="1" x14ac:dyDescent="0.25">
      <c r="A187" s="11">
        <v>184</v>
      </c>
      <c r="B187" s="12" t="str">
        <f t="shared" si="12"/>
        <v>000-000</v>
      </c>
      <c r="C187" s="12"/>
      <c r="D187" s="12"/>
      <c r="E187" s="12"/>
      <c r="F187" s="12"/>
      <c r="G187" s="16"/>
      <c r="H187" s="16"/>
      <c r="I187" s="15"/>
      <c r="J187" s="16"/>
      <c r="K187" s="16"/>
      <c r="L187" s="17"/>
      <c r="M187" s="18"/>
      <c r="N187" s="18"/>
      <c r="O187" s="20"/>
      <c r="P187" s="21"/>
      <c r="Q187" s="21"/>
      <c r="R187" s="22"/>
      <c r="S187" s="21"/>
      <c r="T187" s="21"/>
      <c r="U187" s="22"/>
      <c r="V187" s="23"/>
      <c r="W187" s="23"/>
      <c r="X187" s="24"/>
      <c r="Y187" s="25">
        <f t="shared" si="9"/>
        <v>0</v>
      </c>
      <c r="Z187" s="25">
        <f t="shared" si="10"/>
        <v>0</v>
      </c>
      <c r="AA187" s="26"/>
      <c r="AB187" s="26"/>
      <c r="AC187" s="26"/>
      <c r="AD187" s="26"/>
      <c r="AE187" s="27"/>
      <c r="AF187" s="26"/>
      <c r="AG187" s="26"/>
      <c r="AH187" s="26"/>
      <c r="AI187" s="26"/>
      <c r="AJ187" s="26"/>
      <c r="AK187" s="26"/>
    </row>
    <row r="188" spans="1:37" s="10" customFormat="1" ht="25" customHeight="1" x14ac:dyDescent="0.25">
      <c r="A188" s="11">
        <v>185</v>
      </c>
      <c r="B188" s="12" t="str">
        <f t="shared" si="12"/>
        <v>000-000</v>
      </c>
      <c r="C188" s="12"/>
      <c r="D188" s="12"/>
      <c r="E188" s="12"/>
      <c r="F188" s="12"/>
      <c r="G188" s="16"/>
      <c r="H188" s="16"/>
      <c r="I188" s="15"/>
      <c r="J188" s="16"/>
      <c r="K188" s="16"/>
      <c r="L188" s="17"/>
      <c r="M188" s="18"/>
      <c r="N188" s="18"/>
      <c r="O188" s="20"/>
      <c r="P188" s="21"/>
      <c r="Q188" s="21"/>
      <c r="R188" s="22"/>
      <c r="S188" s="21"/>
      <c r="T188" s="21"/>
      <c r="U188" s="22"/>
      <c r="V188" s="23"/>
      <c r="W188" s="23"/>
      <c r="X188" s="24"/>
      <c r="Y188" s="25">
        <f t="shared" si="9"/>
        <v>0</v>
      </c>
      <c r="Z188" s="25">
        <f t="shared" si="10"/>
        <v>0</v>
      </c>
      <c r="AA188" s="26"/>
      <c r="AB188" s="26"/>
      <c r="AC188" s="26"/>
      <c r="AD188" s="26"/>
      <c r="AE188" s="27"/>
      <c r="AF188" s="26"/>
      <c r="AG188" s="26"/>
      <c r="AH188" s="26"/>
      <c r="AI188" s="26"/>
      <c r="AJ188" s="26"/>
      <c r="AK188" s="26"/>
    </row>
    <row r="189" spans="1:37" s="10" customFormat="1" ht="25" customHeight="1" x14ac:dyDescent="0.25">
      <c r="A189" s="11">
        <v>186</v>
      </c>
      <c r="B189" s="12" t="str">
        <f t="shared" si="12"/>
        <v>000-000</v>
      </c>
      <c r="C189" s="12"/>
      <c r="D189" s="12"/>
      <c r="E189" s="12"/>
      <c r="F189" s="12"/>
      <c r="G189" s="16"/>
      <c r="H189" s="16"/>
      <c r="I189" s="15"/>
      <c r="J189" s="16"/>
      <c r="K189" s="16"/>
      <c r="L189" s="17"/>
      <c r="M189" s="18"/>
      <c r="N189" s="18"/>
      <c r="O189" s="20"/>
      <c r="P189" s="21"/>
      <c r="Q189" s="21"/>
      <c r="R189" s="22"/>
      <c r="S189" s="21"/>
      <c r="T189" s="21"/>
      <c r="U189" s="22"/>
      <c r="V189" s="23"/>
      <c r="W189" s="23"/>
      <c r="X189" s="24"/>
      <c r="Y189" s="25">
        <f t="shared" si="9"/>
        <v>0</v>
      </c>
      <c r="Z189" s="25">
        <f t="shared" si="10"/>
        <v>0</v>
      </c>
      <c r="AA189" s="26"/>
      <c r="AB189" s="26"/>
      <c r="AC189" s="26"/>
      <c r="AD189" s="26"/>
      <c r="AE189" s="27"/>
      <c r="AF189" s="26"/>
      <c r="AG189" s="26"/>
      <c r="AH189" s="26"/>
      <c r="AI189" s="26"/>
      <c r="AJ189" s="26"/>
      <c r="AK189" s="26"/>
    </row>
    <row r="190" spans="1:37" s="10" customFormat="1" ht="25" customHeight="1" x14ac:dyDescent="0.25">
      <c r="A190" s="11">
        <v>187</v>
      </c>
      <c r="B190" s="12" t="str">
        <f t="shared" si="12"/>
        <v>000-000</v>
      </c>
      <c r="C190" s="12"/>
      <c r="D190" s="12"/>
      <c r="E190" s="12"/>
      <c r="F190" s="12"/>
      <c r="G190" s="16"/>
      <c r="H190" s="16"/>
      <c r="I190" s="15"/>
      <c r="J190" s="16"/>
      <c r="K190" s="16"/>
      <c r="L190" s="17"/>
      <c r="M190" s="18"/>
      <c r="N190" s="18"/>
      <c r="O190" s="20"/>
      <c r="P190" s="21"/>
      <c r="Q190" s="21"/>
      <c r="R190" s="22"/>
      <c r="S190" s="21"/>
      <c r="T190" s="21"/>
      <c r="U190" s="22"/>
      <c r="V190" s="23"/>
      <c r="W190" s="23"/>
      <c r="X190" s="24"/>
      <c r="Y190" s="25">
        <f t="shared" si="9"/>
        <v>0</v>
      </c>
      <c r="Z190" s="25">
        <f t="shared" si="10"/>
        <v>0</v>
      </c>
      <c r="AA190" s="26"/>
      <c r="AB190" s="26"/>
      <c r="AC190" s="26"/>
      <c r="AD190" s="26"/>
      <c r="AE190" s="27"/>
      <c r="AF190" s="26"/>
      <c r="AG190" s="26"/>
      <c r="AH190" s="26"/>
      <c r="AI190" s="26"/>
      <c r="AJ190" s="26"/>
      <c r="AK190" s="26"/>
    </row>
    <row r="191" spans="1:37" s="10" customFormat="1" ht="25" customHeight="1" x14ac:dyDescent="0.25">
      <c r="A191" s="11">
        <v>188</v>
      </c>
      <c r="B191" s="12" t="str">
        <f t="shared" si="12"/>
        <v>000-000</v>
      </c>
      <c r="C191" s="12"/>
      <c r="D191" s="12"/>
      <c r="E191" s="12"/>
      <c r="F191" s="12"/>
      <c r="G191" s="16"/>
      <c r="H191" s="16"/>
      <c r="I191" s="15"/>
      <c r="J191" s="16"/>
      <c r="K191" s="16"/>
      <c r="L191" s="17"/>
      <c r="M191" s="18"/>
      <c r="N191" s="18"/>
      <c r="O191" s="20"/>
      <c r="P191" s="21"/>
      <c r="Q191" s="21"/>
      <c r="R191" s="22"/>
      <c r="S191" s="21"/>
      <c r="T191" s="21"/>
      <c r="U191" s="22"/>
      <c r="V191" s="23"/>
      <c r="W191" s="23"/>
      <c r="X191" s="24"/>
      <c r="Y191" s="25">
        <f t="shared" si="9"/>
        <v>0</v>
      </c>
      <c r="Z191" s="25">
        <f t="shared" si="10"/>
        <v>0</v>
      </c>
      <c r="AA191" s="26"/>
      <c r="AB191" s="26"/>
      <c r="AC191" s="26"/>
      <c r="AD191" s="26"/>
      <c r="AE191" s="27"/>
      <c r="AF191" s="26"/>
      <c r="AG191" s="26"/>
      <c r="AH191" s="26"/>
      <c r="AI191" s="26"/>
      <c r="AJ191" s="26"/>
      <c r="AK191" s="26"/>
    </row>
    <row r="192" spans="1:37" s="10" customFormat="1" ht="25" customHeight="1" x14ac:dyDescent="0.25">
      <c r="A192" s="11">
        <v>189</v>
      </c>
      <c r="B192" s="12" t="str">
        <f t="shared" si="12"/>
        <v>000-000</v>
      </c>
      <c r="C192" s="12"/>
      <c r="D192" s="12"/>
      <c r="E192" s="12"/>
      <c r="F192" s="12"/>
      <c r="G192" s="16"/>
      <c r="H192" s="16"/>
      <c r="I192" s="15"/>
      <c r="J192" s="16"/>
      <c r="K192" s="16"/>
      <c r="L192" s="17"/>
      <c r="M192" s="18"/>
      <c r="N192" s="18"/>
      <c r="O192" s="20"/>
      <c r="P192" s="21"/>
      <c r="Q192" s="21"/>
      <c r="R192" s="22"/>
      <c r="S192" s="21"/>
      <c r="T192" s="21"/>
      <c r="U192" s="22"/>
      <c r="V192" s="23"/>
      <c r="W192" s="23"/>
      <c r="X192" s="24"/>
      <c r="Y192" s="25">
        <f t="shared" si="9"/>
        <v>0</v>
      </c>
      <c r="Z192" s="25">
        <f t="shared" si="10"/>
        <v>0</v>
      </c>
      <c r="AA192" s="26"/>
      <c r="AB192" s="26"/>
      <c r="AC192" s="26"/>
      <c r="AD192" s="26"/>
      <c r="AE192" s="27"/>
      <c r="AF192" s="26"/>
      <c r="AG192" s="26"/>
      <c r="AH192" s="26"/>
      <c r="AI192" s="26"/>
      <c r="AJ192" s="26"/>
      <c r="AK192" s="26"/>
    </row>
    <row r="193" spans="1:37" s="10" customFormat="1" ht="25" customHeight="1" x14ac:dyDescent="0.25">
      <c r="A193" s="11">
        <v>190</v>
      </c>
      <c r="B193" s="12" t="str">
        <f t="shared" si="12"/>
        <v>000-000</v>
      </c>
      <c r="C193" s="12"/>
      <c r="D193" s="12"/>
      <c r="E193" s="12"/>
      <c r="F193" s="12"/>
      <c r="G193" s="16"/>
      <c r="H193" s="16"/>
      <c r="I193" s="15"/>
      <c r="J193" s="16"/>
      <c r="K193" s="16"/>
      <c r="L193" s="17"/>
      <c r="M193" s="18"/>
      <c r="N193" s="19"/>
      <c r="O193" s="20"/>
      <c r="P193" s="21"/>
      <c r="Q193" s="21"/>
      <c r="R193" s="22"/>
      <c r="S193" s="21"/>
      <c r="T193" s="21"/>
      <c r="U193" s="22"/>
      <c r="V193" s="23"/>
      <c r="W193" s="23"/>
      <c r="X193" s="24"/>
      <c r="Y193" s="25">
        <f t="shared" si="9"/>
        <v>0</v>
      </c>
      <c r="Z193" s="25">
        <f t="shared" si="10"/>
        <v>0</v>
      </c>
      <c r="AA193" s="26"/>
      <c r="AB193" s="26"/>
      <c r="AC193" s="26"/>
      <c r="AD193" s="26"/>
      <c r="AE193" s="27"/>
      <c r="AF193" s="26"/>
      <c r="AG193" s="26"/>
      <c r="AH193" s="26"/>
      <c r="AI193" s="26"/>
      <c r="AJ193" s="26"/>
      <c r="AK193" s="26"/>
    </row>
    <row r="194" spans="1:37" s="10" customFormat="1" ht="25" customHeight="1" x14ac:dyDescent="0.25">
      <c r="A194" s="11">
        <v>191</v>
      </c>
      <c r="B194" s="12" t="str">
        <f t="shared" si="12"/>
        <v>000-000</v>
      </c>
      <c r="C194" s="12"/>
      <c r="D194" s="12"/>
      <c r="E194" s="12"/>
      <c r="F194" s="12"/>
      <c r="G194" s="16"/>
      <c r="H194" s="16"/>
      <c r="I194" s="15"/>
      <c r="J194" s="16"/>
      <c r="K194" s="16"/>
      <c r="L194" s="17"/>
      <c r="M194" s="18"/>
      <c r="N194" s="19"/>
      <c r="O194" s="20"/>
      <c r="P194" s="21"/>
      <c r="Q194" s="21"/>
      <c r="R194" s="22"/>
      <c r="S194" s="21"/>
      <c r="T194" s="21"/>
      <c r="U194" s="22"/>
      <c r="V194" s="23"/>
      <c r="W194" s="23"/>
      <c r="X194" s="24"/>
      <c r="Y194" s="25">
        <f t="shared" si="9"/>
        <v>0</v>
      </c>
      <c r="Z194" s="25">
        <f t="shared" si="10"/>
        <v>0</v>
      </c>
      <c r="AA194" s="26"/>
      <c r="AB194" s="26"/>
      <c r="AC194" s="26"/>
      <c r="AD194" s="26"/>
      <c r="AE194" s="27"/>
      <c r="AF194" s="26"/>
      <c r="AG194" s="26"/>
      <c r="AH194" s="26"/>
      <c r="AI194" s="26"/>
      <c r="AJ194" s="26"/>
      <c r="AK194" s="26"/>
    </row>
    <row r="195" spans="1:37" s="10" customFormat="1" ht="25" customHeight="1" x14ac:dyDescent="0.25">
      <c r="A195" s="11">
        <v>192</v>
      </c>
      <c r="B195" s="12" t="str">
        <f t="shared" si="12"/>
        <v>000-000</v>
      </c>
      <c r="C195" s="12"/>
      <c r="D195" s="12"/>
      <c r="E195" s="12"/>
      <c r="F195" s="12"/>
      <c r="G195" s="16"/>
      <c r="H195" s="16"/>
      <c r="I195" s="15"/>
      <c r="J195" s="16"/>
      <c r="K195" s="16"/>
      <c r="L195" s="17"/>
      <c r="M195" s="18"/>
      <c r="N195" s="18"/>
      <c r="O195" s="20"/>
      <c r="P195" s="21"/>
      <c r="Q195" s="21"/>
      <c r="R195" s="22"/>
      <c r="S195" s="21"/>
      <c r="T195" s="21"/>
      <c r="U195" s="22"/>
      <c r="V195" s="23"/>
      <c r="W195" s="23"/>
      <c r="X195" s="24"/>
      <c r="Y195" s="25">
        <f t="shared" si="9"/>
        <v>0</v>
      </c>
      <c r="Z195" s="25">
        <f t="shared" si="10"/>
        <v>0</v>
      </c>
      <c r="AA195" s="26"/>
      <c r="AB195" s="26"/>
      <c r="AC195" s="26"/>
      <c r="AD195" s="26"/>
      <c r="AE195" s="27"/>
      <c r="AF195" s="26"/>
      <c r="AG195" s="26"/>
      <c r="AH195" s="26"/>
      <c r="AI195" s="26"/>
      <c r="AJ195" s="26"/>
      <c r="AK195" s="26"/>
    </row>
    <row r="196" spans="1:37" s="10" customFormat="1" ht="25" customHeight="1" x14ac:dyDescent="0.25">
      <c r="A196" s="11">
        <v>193</v>
      </c>
      <c r="B196" s="12" t="str">
        <f t="shared" si="12"/>
        <v>000-000</v>
      </c>
      <c r="C196" s="12"/>
      <c r="D196" s="12"/>
      <c r="E196" s="12"/>
      <c r="F196" s="12"/>
      <c r="G196" s="16"/>
      <c r="H196" s="16"/>
      <c r="I196" s="15"/>
      <c r="J196" s="16"/>
      <c r="K196" s="16"/>
      <c r="L196" s="17"/>
      <c r="M196" s="18"/>
      <c r="N196" s="18"/>
      <c r="O196" s="20"/>
      <c r="P196" s="21"/>
      <c r="Q196" s="21"/>
      <c r="R196" s="22"/>
      <c r="S196" s="21"/>
      <c r="T196" s="21"/>
      <c r="U196" s="22"/>
      <c r="V196" s="23"/>
      <c r="W196" s="23"/>
      <c r="X196" s="24"/>
      <c r="Y196" s="25">
        <f t="shared" ref="Y196:Y259" si="13">ROUND(I196-U196-X196,2)</f>
        <v>0</v>
      </c>
      <c r="Z196" s="25">
        <f t="shared" ref="Z196:Z259" si="14">ROUND(L196+O196-R196,2)</f>
        <v>0</v>
      </c>
      <c r="AA196" s="26"/>
      <c r="AB196" s="26"/>
      <c r="AC196" s="26"/>
      <c r="AD196" s="26"/>
      <c r="AE196" s="27"/>
      <c r="AF196" s="26"/>
      <c r="AG196" s="26"/>
      <c r="AH196" s="26"/>
      <c r="AI196" s="26"/>
      <c r="AJ196" s="26"/>
      <c r="AK196" s="26"/>
    </row>
    <row r="197" spans="1:37" s="10" customFormat="1" ht="25" customHeight="1" x14ac:dyDescent="0.25">
      <c r="A197" s="11">
        <v>194</v>
      </c>
      <c r="B197" s="12" t="str">
        <f t="shared" si="12"/>
        <v>000-000</v>
      </c>
      <c r="C197" s="12"/>
      <c r="D197" s="12"/>
      <c r="E197" s="12"/>
      <c r="F197" s="12"/>
      <c r="G197" s="16"/>
      <c r="H197" s="16"/>
      <c r="I197" s="15"/>
      <c r="J197" s="16"/>
      <c r="K197" s="16"/>
      <c r="L197" s="17"/>
      <c r="M197" s="18"/>
      <c r="N197" s="18"/>
      <c r="O197" s="20"/>
      <c r="P197" s="21"/>
      <c r="Q197" s="21"/>
      <c r="R197" s="22"/>
      <c r="S197" s="21"/>
      <c r="T197" s="21"/>
      <c r="U197" s="22"/>
      <c r="V197" s="23"/>
      <c r="W197" s="23"/>
      <c r="X197" s="24"/>
      <c r="Y197" s="25">
        <f t="shared" si="13"/>
        <v>0</v>
      </c>
      <c r="Z197" s="25">
        <f t="shared" si="14"/>
        <v>0</v>
      </c>
      <c r="AA197" s="26"/>
      <c r="AB197" s="26"/>
      <c r="AC197" s="26"/>
      <c r="AD197" s="26"/>
      <c r="AE197" s="27"/>
      <c r="AF197" s="26"/>
      <c r="AG197" s="26"/>
      <c r="AH197" s="26"/>
      <c r="AI197" s="26"/>
      <c r="AJ197" s="26"/>
      <c r="AK197" s="26"/>
    </row>
    <row r="198" spans="1:37" s="10" customFormat="1" ht="25" customHeight="1" x14ac:dyDescent="0.25">
      <c r="A198" s="11">
        <v>195</v>
      </c>
      <c r="B198" s="12" t="str">
        <f t="shared" si="12"/>
        <v>000-000</v>
      </c>
      <c r="C198" s="12"/>
      <c r="D198" s="12"/>
      <c r="E198" s="12"/>
      <c r="F198" s="12"/>
      <c r="G198" s="16"/>
      <c r="H198" s="16"/>
      <c r="I198" s="15"/>
      <c r="J198" s="16"/>
      <c r="K198" s="16"/>
      <c r="L198" s="17"/>
      <c r="M198" s="18"/>
      <c r="N198" s="18"/>
      <c r="O198" s="20"/>
      <c r="P198" s="21"/>
      <c r="Q198" s="21"/>
      <c r="R198" s="22"/>
      <c r="S198" s="21"/>
      <c r="T198" s="21"/>
      <c r="U198" s="22"/>
      <c r="V198" s="23"/>
      <c r="W198" s="23"/>
      <c r="X198" s="24"/>
      <c r="Y198" s="25">
        <f t="shared" si="13"/>
        <v>0</v>
      </c>
      <c r="Z198" s="25">
        <f t="shared" si="14"/>
        <v>0</v>
      </c>
      <c r="AA198" s="26"/>
      <c r="AB198" s="26"/>
      <c r="AC198" s="26"/>
      <c r="AD198" s="26"/>
      <c r="AE198" s="27"/>
      <c r="AF198" s="26"/>
      <c r="AG198" s="26"/>
      <c r="AH198" s="26"/>
      <c r="AI198" s="26"/>
      <c r="AJ198" s="26"/>
      <c r="AK198" s="26"/>
    </row>
    <row r="199" spans="1:37" s="10" customFormat="1" ht="25" customHeight="1" x14ac:dyDescent="0.25">
      <c r="A199" s="11">
        <v>196</v>
      </c>
      <c r="B199" s="12" t="str">
        <f t="shared" si="12"/>
        <v>000-000</v>
      </c>
      <c r="C199" s="12"/>
      <c r="D199" s="12"/>
      <c r="E199" s="12"/>
      <c r="F199" s="12"/>
      <c r="G199" s="16"/>
      <c r="H199" s="16"/>
      <c r="I199" s="15"/>
      <c r="J199" s="16"/>
      <c r="K199" s="16"/>
      <c r="L199" s="17"/>
      <c r="M199" s="18"/>
      <c r="N199" s="18"/>
      <c r="O199" s="20"/>
      <c r="P199" s="21"/>
      <c r="Q199" s="21"/>
      <c r="R199" s="22"/>
      <c r="S199" s="21"/>
      <c r="T199" s="21"/>
      <c r="U199" s="22"/>
      <c r="V199" s="23"/>
      <c r="W199" s="23"/>
      <c r="X199" s="24"/>
      <c r="Y199" s="25">
        <f t="shared" si="13"/>
        <v>0</v>
      </c>
      <c r="Z199" s="25">
        <f t="shared" si="14"/>
        <v>0</v>
      </c>
      <c r="AA199" s="26"/>
      <c r="AB199" s="26"/>
      <c r="AC199" s="26"/>
      <c r="AD199" s="26"/>
      <c r="AE199" s="27"/>
      <c r="AF199" s="26"/>
      <c r="AG199" s="26"/>
      <c r="AH199" s="26"/>
      <c r="AI199" s="26"/>
      <c r="AJ199" s="26"/>
      <c r="AK199" s="26"/>
    </row>
    <row r="200" spans="1:37" s="10" customFormat="1" ht="25" customHeight="1" x14ac:dyDescent="0.25">
      <c r="A200" s="11">
        <v>197</v>
      </c>
      <c r="B200" s="12" t="str">
        <f t="shared" si="12"/>
        <v>000-000</v>
      </c>
      <c r="C200" s="12"/>
      <c r="D200" s="12"/>
      <c r="E200" s="12"/>
      <c r="F200" s="12"/>
      <c r="G200" s="16"/>
      <c r="H200" s="16"/>
      <c r="I200" s="15"/>
      <c r="J200" s="16"/>
      <c r="K200" s="16"/>
      <c r="L200" s="17"/>
      <c r="M200" s="18"/>
      <c r="N200" s="18"/>
      <c r="O200" s="20"/>
      <c r="P200" s="21"/>
      <c r="Q200" s="21"/>
      <c r="R200" s="22"/>
      <c r="S200" s="21"/>
      <c r="T200" s="21"/>
      <c r="U200" s="22"/>
      <c r="V200" s="23"/>
      <c r="W200" s="23"/>
      <c r="X200" s="24"/>
      <c r="Y200" s="25">
        <f t="shared" si="13"/>
        <v>0</v>
      </c>
      <c r="Z200" s="25">
        <f t="shared" si="14"/>
        <v>0</v>
      </c>
      <c r="AA200" s="26"/>
      <c r="AB200" s="26"/>
      <c r="AC200" s="26"/>
      <c r="AD200" s="26"/>
      <c r="AE200" s="27"/>
      <c r="AF200" s="26"/>
      <c r="AG200" s="26"/>
      <c r="AH200" s="26"/>
      <c r="AI200" s="26"/>
      <c r="AJ200" s="26"/>
      <c r="AK200" s="26"/>
    </row>
    <row r="201" spans="1:37" s="10" customFormat="1" ht="25" customHeight="1" x14ac:dyDescent="0.25">
      <c r="A201" s="11">
        <v>198</v>
      </c>
      <c r="B201" s="12" t="str">
        <f t="shared" si="12"/>
        <v>000-000</v>
      </c>
      <c r="C201" s="12"/>
      <c r="D201" s="12"/>
      <c r="E201" s="12"/>
      <c r="F201" s="12"/>
      <c r="G201" s="16"/>
      <c r="H201" s="16"/>
      <c r="I201" s="15"/>
      <c r="J201" s="16"/>
      <c r="K201" s="16"/>
      <c r="L201" s="17"/>
      <c r="M201" s="18"/>
      <c r="N201" s="18"/>
      <c r="O201" s="20"/>
      <c r="P201" s="21"/>
      <c r="Q201" s="21"/>
      <c r="R201" s="22"/>
      <c r="S201" s="21"/>
      <c r="T201" s="21"/>
      <c r="U201" s="22"/>
      <c r="V201" s="23"/>
      <c r="W201" s="23"/>
      <c r="X201" s="24"/>
      <c r="Y201" s="25">
        <f t="shared" si="13"/>
        <v>0</v>
      </c>
      <c r="Z201" s="25">
        <f t="shared" si="14"/>
        <v>0</v>
      </c>
      <c r="AA201" s="26"/>
      <c r="AB201" s="26"/>
      <c r="AC201" s="26"/>
      <c r="AD201" s="26"/>
      <c r="AE201" s="27"/>
      <c r="AF201" s="26"/>
      <c r="AG201" s="26"/>
      <c r="AH201" s="26"/>
      <c r="AI201" s="26"/>
      <c r="AJ201" s="26"/>
      <c r="AK201" s="26"/>
    </row>
    <row r="202" spans="1:37" s="10" customFormat="1" ht="25" customHeight="1" x14ac:dyDescent="0.25">
      <c r="A202" s="11">
        <v>199</v>
      </c>
      <c r="B202" s="12" t="str">
        <f t="shared" si="12"/>
        <v>000-000</v>
      </c>
      <c r="C202" s="12"/>
      <c r="D202" s="12"/>
      <c r="E202" s="12"/>
      <c r="F202" s="12"/>
      <c r="G202" s="16"/>
      <c r="H202" s="16"/>
      <c r="I202" s="15"/>
      <c r="J202" s="16"/>
      <c r="K202" s="16"/>
      <c r="L202" s="17"/>
      <c r="M202" s="18"/>
      <c r="N202" s="18"/>
      <c r="O202" s="20"/>
      <c r="P202" s="21"/>
      <c r="Q202" s="21"/>
      <c r="R202" s="22"/>
      <c r="S202" s="21"/>
      <c r="T202" s="21"/>
      <c r="U202" s="22"/>
      <c r="V202" s="23"/>
      <c r="W202" s="23"/>
      <c r="X202" s="24"/>
      <c r="Y202" s="25">
        <f t="shared" si="13"/>
        <v>0</v>
      </c>
      <c r="Z202" s="25">
        <f t="shared" si="14"/>
        <v>0</v>
      </c>
      <c r="AA202" s="26"/>
      <c r="AB202" s="26"/>
      <c r="AC202" s="26"/>
      <c r="AD202" s="26"/>
      <c r="AE202" s="27"/>
      <c r="AF202" s="26"/>
      <c r="AG202" s="26"/>
      <c r="AH202" s="26"/>
      <c r="AI202" s="26"/>
      <c r="AJ202" s="26"/>
      <c r="AK202" s="26"/>
    </row>
    <row r="203" spans="1:37" s="10" customFormat="1" ht="25" customHeight="1" x14ac:dyDescent="0.25">
      <c r="A203" s="11">
        <v>200</v>
      </c>
      <c r="B203" s="12" t="str">
        <f t="shared" si="12"/>
        <v>000-000</v>
      </c>
      <c r="C203" s="12"/>
      <c r="D203" s="12"/>
      <c r="E203" s="12"/>
      <c r="F203" s="12"/>
      <c r="G203" s="16"/>
      <c r="H203" s="16"/>
      <c r="I203" s="15"/>
      <c r="J203" s="16"/>
      <c r="K203" s="16"/>
      <c r="L203" s="17"/>
      <c r="M203" s="18"/>
      <c r="N203" s="18"/>
      <c r="O203" s="20"/>
      <c r="P203" s="21"/>
      <c r="Q203" s="21"/>
      <c r="R203" s="22"/>
      <c r="S203" s="21"/>
      <c r="T203" s="21"/>
      <c r="U203" s="22"/>
      <c r="V203" s="23"/>
      <c r="W203" s="23"/>
      <c r="X203" s="24"/>
      <c r="Y203" s="25">
        <f t="shared" si="13"/>
        <v>0</v>
      </c>
      <c r="Z203" s="25">
        <f t="shared" si="14"/>
        <v>0</v>
      </c>
      <c r="AA203" s="26"/>
      <c r="AB203" s="26"/>
      <c r="AC203" s="26"/>
      <c r="AD203" s="26"/>
      <c r="AE203" s="27"/>
      <c r="AF203" s="26"/>
      <c r="AG203" s="26"/>
      <c r="AH203" s="26"/>
      <c r="AI203" s="26"/>
      <c r="AJ203" s="26"/>
      <c r="AK203" s="26"/>
    </row>
    <row r="204" spans="1:37" s="10" customFormat="1" ht="25" customHeight="1" x14ac:dyDescent="0.25">
      <c r="A204" s="11">
        <v>201</v>
      </c>
      <c r="B204" s="12" t="str">
        <f t="shared" si="12"/>
        <v>000-000</v>
      </c>
      <c r="C204" s="12"/>
      <c r="D204" s="12"/>
      <c r="E204" s="12"/>
      <c r="F204" s="12"/>
      <c r="G204" s="16"/>
      <c r="H204" s="16"/>
      <c r="I204" s="15"/>
      <c r="J204" s="16"/>
      <c r="K204" s="16"/>
      <c r="L204" s="17"/>
      <c r="M204" s="18"/>
      <c r="N204" s="19"/>
      <c r="O204" s="20"/>
      <c r="P204" s="21"/>
      <c r="Q204" s="21"/>
      <c r="R204" s="22"/>
      <c r="S204" s="21"/>
      <c r="T204" s="21"/>
      <c r="U204" s="22"/>
      <c r="V204" s="23"/>
      <c r="W204" s="23"/>
      <c r="X204" s="24"/>
      <c r="Y204" s="25">
        <f t="shared" si="13"/>
        <v>0</v>
      </c>
      <c r="Z204" s="25">
        <f t="shared" si="14"/>
        <v>0</v>
      </c>
      <c r="AA204" s="26"/>
      <c r="AB204" s="26"/>
      <c r="AC204" s="26"/>
      <c r="AD204" s="26"/>
      <c r="AE204" s="27"/>
      <c r="AF204" s="26"/>
      <c r="AG204" s="26"/>
      <c r="AH204" s="26"/>
      <c r="AI204" s="26"/>
      <c r="AJ204" s="26"/>
      <c r="AK204" s="26"/>
    </row>
    <row r="205" spans="1:37" s="10" customFormat="1" ht="25" customHeight="1" x14ac:dyDescent="0.25">
      <c r="A205" s="11">
        <v>202</v>
      </c>
      <c r="B205" s="12" t="str">
        <f t="shared" si="12"/>
        <v>000-000</v>
      </c>
      <c r="C205" s="12"/>
      <c r="D205" s="12"/>
      <c r="E205" s="12"/>
      <c r="F205" s="12"/>
      <c r="G205" s="16"/>
      <c r="H205" s="16"/>
      <c r="I205" s="15"/>
      <c r="J205" s="16"/>
      <c r="K205" s="16"/>
      <c r="L205" s="17"/>
      <c r="M205" s="18"/>
      <c r="N205" s="19"/>
      <c r="O205" s="20"/>
      <c r="P205" s="21"/>
      <c r="Q205" s="21"/>
      <c r="R205" s="22"/>
      <c r="S205" s="21"/>
      <c r="T205" s="21"/>
      <c r="U205" s="22"/>
      <c r="V205" s="23"/>
      <c r="W205" s="23"/>
      <c r="X205" s="24"/>
      <c r="Y205" s="25">
        <f t="shared" si="13"/>
        <v>0</v>
      </c>
      <c r="Z205" s="25">
        <f t="shared" si="14"/>
        <v>0</v>
      </c>
      <c r="AA205" s="26"/>
      <c r="AB205" s="26"/>
      <c r="AC205" s="26"/>
      <c r="AD205" s="26"/>
      <c r="AE205" s="27"/>
      <c r="AF205" s="26"/>
      <c r="AG205" s="26"/>
      <c r="AH205" s="26"/>
      <c r="AI205" s="26"/>
      <c r="AJ205" s="26"/>
      <c r="AK205" s="26"/>
    </row>
    <row r="206" spans="1:37" s="10" customFormat="1" ht="25" customHeight="1" x14ac:dyDescent="0.25">
      <c r="A206" s="11">
        <v>203</v>
      </c>
      <c r="B206" s="12" t="str">
        <f t="shared" si="12"/>
        <v>000-000</v>
      </c>
      <c r="C206" s="12"/>
      <c r="D206" s="12"/>
      <c r="E206" s="12"/>
      <c r="F206" s="12"/>
      <c r="G206" s="16"/>
      <c r="H206" s="16"/>
      <c r="I206" s="15"/>
      <c r="J206" s="16"/>
      <c r="K206" s="16"/>
      <c r="L206" s="17"/>
      <c r="M206" s="18"/>
      <c r="N206" s="19"/>
      <c r="O206" s="20"/>
      <c r="P206" s="21"/>
      <c r="Q206" s="21"/>
      <c r="R206" s="22"/>
      <c r="S206" s="21"/>
      <c r="T206" s="21"/>
      <c r="U206" s="22"/>
      <c r="V206" s="23"/>
      <c r="W206" s="23"/>
      <c r="X206" s="24"/>
      <c r="Y206" s="25">
        <f t="shared" si="13"/>
        <v>0</v>
      </c>
      <c r="Z206" s="25">
        <f t="shared" si="14"/>
        <v>0</v>
      </c>
      <c r="AA206" s="26"/>
      <c r="AB206" s="26"/>
      <c r="AC206" s="26"/>
      <c r="AD206" s="26"/>
      <c r="AE206" s="27"/>
      <c r="AF206" s="26"/>
      <c r="AG206" s="26"/>
      <c r="AH206" s="26"/>
      <c r="AI206" s="26"/>
      <c r="AJ206" s="26"/>
      <c r="AK206" s="26"/>
    </row>
    <row r="207" spans="1:37" s="10" customFormat="1" ht="25" customHeight="1" x14ac:dyDescent="0.25">
      <c r="A207" s="11">
        <v>204</v>
      </c>
      <c r="B207" s="12" t="str">
        <f t="shared" si="12"/>
        <v>000-000</v>
      </c>
      <c r="C207" s="12"/>
      <c r="D207" s="12"/>
      <c r="E207" s="12"/>
      <c r="F207" s="12"/>
      <c r="G207" s="16"/>
      <c r="H207" s="16"/>
      <c r="I207" s="15"/>
      <c r="J207" s="16"/>
      <c r="K207" s="16"/>
      <c r="L207" s="17"/>
      <c r="M207" s="18"/>
      <c r="N207" s="19"/>
      <c r="O207" s="20"/>
      <c r="P207" s="21"/>
      <c r="Q207" s="21"/>
      <c r="R207" s="22"/>
      <c r="S207" s="21"/>
      <c r="T207" s="21"/>
      <c r="U207" s="22"/>
      <c r="V207" s="23"/>
      <c r="W207" s="23"/>
      <c r="X207" s="24"/>
      <c r="Y207" s="25">
        <f t="shared" si="13"/>
        <v>0</v>
      </c>
      <c r="Z207" s="25">
        <f t="shared" si="14"/>
        <v>0</v>
      </c>
      <c r="AA207" s="26"/>
      <c r="AB207" s="26"/>
      <c r="AC207" s="26"/>
      <c r="AD207" s="26"/>
      <c r="AE207" s="27"/>
      <c r="AF207" s="26"/>
      <c r="AG207" s="26"/>
      <c r="AH207" s="26"/>
      <c r="AI207" s="26"/>
      <c r="AJ207" s="26"/>
      <c r="AK207" s="26"/>
    </row>
    <row r="208" spans="1:37" s="10" customFormat="1" ht="25" customHeight="1" x14ac:dyDescent="0.25">
      <c r="A208" s="11">
        <v>205</v>
      </c>
      <c r="B208" s="12" t="str">
        <f t="shared" si="12"/>
        <v>000-000</v>
      </c>
      <c r="C208" s="12"/>
      <c r="D208" s="12"/>
      <c r="E208" s="12"/>
      <c r="F208" s="12"/>
      <c r="G208" s="16"/>
      <c r="H208" s="16"/>
      <c r="I208" s="15"/>
      <c r="J208" s="16"/>
      <c r="K208" s="16"/>
      <c r="L208" s="17"/>
      <c r="M208" s="18"/>
      <c r="N208" s="18"/>
      <c r="O208" s="20"/>
      <c r="P208" s="21"/>
      <c r="Q208" s="21"/>
      <c r="R208" s="22"/>
      <c r="S208" s="21"/>
      <c r="T208" s="21"/>
      <c r="U208" s="22"/>
      <c r="V208" s="23"/>
      <c r="W208" s="23"/>
      <c r="X208" s="24"/>
      <c r="Y208" s="25">
        <f t="shared" si="13"/>
        <v>0</v>
      </c>
      <c r="Z208" s="25">
        <f t="shared" si="14"/>
        <v>0</v>
      </c>
      <c r="AA208" s="26"/>
      <c r="AB208" s="26"/>
      <c r="AC208" s="26"/>
      <c r="AD208" s="26"/>
      <c r="AE208" s="27"/>
      <c r="AF208" s="26"/>
      <c r="AG208" s="26"/>
      <c r="AH208" s="26"/>
      <c r="AI208" s="26"/>
      <c r="AJ208" s="26"/>
      <c r="AK208" s="26"/>
    </row>
    <row r="209" spans="1:37" s="10" customFormat="1" ht="25" customHeight="1" x14ac:dyDescent="0.25">
      <c r="A209" s="11">
        <v>206</v>
      </c>
      <c r="B209" s="12" t="str">
        <f t="shared" si="12"/>
        <v>000-000</v>
      </c>
      <c r="C209" s="12"/>
      <c r="D209" s="12"/>
      <c r="E209" s="12"/>
      <c r="F209" s="12"/>
      <c r="G209" s="16"/>
      <c r="H209" s="16"/>
      <c r="I209" s="15"/>
      <c r="J209" s="16"/>
      <c r="K209" s="16"/>
      <c r="L209" s="17"/>
      <c r="M209" s="18"/>
      <c r="N209" s="18"/>
      <c r="O209" s="20"/>
      <c r="P209" s="21"/>
      <c r="Q209" s="21"/>
      <c r="R209" s="22"/>
      <c r="S209" s="21"/>
      <c r="T209" s="21"/>
      <c r="U209" s="22"/>
      <c r="V209" s="23"/>
      <c r="W209" s="23"/>
      <c r="X209" s="24"/>
      <c r="Y209" s="25">
        <f t="shared" si="13"/>
        <v>0</v>
      </c>
      <c r="Z209" s="25">
        <f t="shared" si="14"/>
        <v>0</v>
      </c>
      <c r="AA209" s="26"/>
      <c r="AB209" s="26"/>
      <c r="AC209" s="26"/>
      <c r="AD209" s="26"/>
      <c r="AE209" s="27"/>
      <c r="AF209" s="26"/>
      <c r="AG209" s="26"/>
      <c r="AH209" s="26"/>
      <c r="AI209" s="26"/>
      <c r="AJ209" s="26"/>
      <c r="AK209" s="26"/>
    </row>
    <row r="210" spans="1:37" s="10" customFormat="1" ht="25" customHeight="1" x14ac:dyDescent="0.25">
      <c r="A210" s="11">
        <v>207</v>
      </c>
      <c r="B210" s="12" t="str">
        <f t="shared" si="12"/>
        <v>000-000</v>
      </c>
      <c r="C210" s="12"/>
      <c r="D210" s="12"/>
      <c r="E210" s="12"/>
      <c r="F210" s="12"/>
      <c r="G210" s="16"/>
      <c r="H210" s="16"/>
      <c r="I210" s="15"/>
      <c r="J210" s="16"/>
      <c r="K210" s="16"/>
      <c r="L210" s="17"/>
      <c r="M210" s="18"/>
      <c r="N210" s="18"/>
      <c r="O210" s="20"/>
      <c r="P210" s="21"/>
      <c r="Q210" s="21"/>
      <c r="R210" s="22"/>
      <c r="S210" s="21"/>
      <c r="T210" s="21"/>
      <c r="U210" s="22"/>
      <c r="V210" s="23"/>
      <c r="W210" s="23"/>
      <c r="X210" s="24"/>
      <c r="Y210" s="25">
        <f t="shared" si="13"/>
        <v>0</v>
      </c>
      <c r="Z210" s="25">
        <f t="shared" si="14"/>
        <v>0</v>
      </c>
      <c r="AA210" s="26"/>
      <c r="AB210" s="26"/>
      <c r="AC210" s="26"/>
      <c r="AD210" s="26"/>
      <c r="AE210" s="27"/>
      <c r="AF210" s="26"/>
      <c r="AG210" s="26"/>
      <c r="AH210" s="26"/>
      <c r="AI210" s="26"/>
      <c r="AJ210" s="26"/>
      <c r="AK210" s="26"/>
    </row>
    <row r="211" spans="1:37" s="10" customFormat="1" ht="25" customHeight="1" x14ac:dyDescent="0.25">
      <c r="A211" s="11">
        <v>208</v>
      </c>
      <c r="B211" s="12" t="str">
        <f t="shared" si="12"/>
        <v>000-000</v>
      </c>
      <c r="C211" s="12"/>
      <c r="D211" s="12"/>
      <c r="E211" s="12"/>
      <c r="F211" s="12"/>
      <c r="G211" s="16"/>
      <c r="H211" s="16"/>
      <c r="I211" s="15"/>
      <c r="J211" s="16"/>
      <c r="K211" s="16"/>
      <c r="L211" s="17"/>
      <c r="M211" s="18"/>
      <c r="N211" s="18"/>
      <c r="O211" s="20"/>
      <c r="P211" s="21"/>
      <c r="Q211" s="21"/>
      <c r="R211" s="22"/>
      <c r="S211" s="21"/>
      <c r="T211" s="21"/>
      <c r="U211" s="22"/>
      <c r="V211" s="23"/>
      <c r="W211" s="23"/>
      <c r="X211" s="24"/>
      <c r="Y211" s="25">
        <f t="shared" si="13"/>
        <v>0</v>
      </c>
      <c r="Z211" s="25">
        <f t="shared" si="14"/>
        <v>0</v>
      </c>
      <c r="AA211" s="26"/>
      <c r="AB211" s="26"/>
      <c r="AC211" s="26"/>
      <c r="AD211" s="26"/>
      <c r="AE211" s="27"/>
      <c r="AF211" s="26"/>
      <c r="AG211" s="26"/>
      <c r="AH211" s="26"/>
      <c r="AI211" s="26"/>
      <c r="AJ211" s="26"/>
      <c r="AK211" s="26"/>
    </row>
    <row r="212" spans="1:37" s="10" customFormat="1" ht="25" customHeight="1" x14ac:dyDescent="0.25">
      <c r="A212" s="11">
        <v>209</v>
      </c>
      <c r="B212" s="12" t="str">
        <f t="shared" si="12"/>
        <v>000-000</v>
      </c>
      <c r="C212" s="12"/>
      <c r="D212" s="12"/>
      <c r="E212" s="12"/>
      <c r="F212" s="12"/>
      <c r="G212" s="16"/>
      <c r="H212" s="16"/>
      <c r="I212" s="15"/>
      <c r="J212" s="16"/>
      <c r="K212" s="16"/>
      <c r="L212" s="17"/>
      <c r="M212" s="18"/>
      <c r="N212" s="18"/>
      <c r="O212" s="20"/>
      <c r="P212" s="21"/>
      <c r="Q212" s="21"/>
      <c r="R212" s="22"/>
      <c r="S212" s="21"/>
      <c r="T212" s="21"/>
      <c r="U212" s="22"/>
      <c r="V212" s="23"/>
      <c r="W212" s="23"/>
      <c r="X212" s="24"/>
      <c r="Y212" s="25">
        <f t="shared" si="13"/>
        <v>0</v>
      </c>
      <c r="Z212" s="25">
        <f t="shared" si="14"/>
        <v>0</v>
      </c>
      <c r="AA212" s="26"/>
      <c r="AB212" s="26"/>
      <c r="AC212" s="26"/>
      <c r="AD212" s="26"/>
      <c r="AE212" s="27"/>
      <c r="AF212" s="26"/>
      <c r="AG212" s="26"/>
      <c r="AH212" s="26"/>
      <c r="AI212" s="26"/>
      <c r="AJ212" s="26"/>
      <c r="AK212" s="26"/>
    </row>
    <row r="213" spans="1:37" s="10" customFormat="1" ht="25" customHeight="1" x14ac:dyDescent="0.25">
      <c r="A213" s="11">
        <v>210</v>
      </c>
      <c r="B213" s="12" t="str">
        <f t="shared" si="12"/>
        <v>000-000</v>
      </c>
      <c r="C213" s="12"/>
      <c r="D213" s="12"/>
      <c r="E213" s="12"/>
      <c r="F213" s="12"/>
      <c r="G213" s="16"/>
      <c r="H213" s="16"/>
      <c r="I213" s="15"/>
      <c r="J213" s="16"/>
      <c r="K213" s="16"/>
      <c r="L213" s="17"/>
      <c r="M213" s="18"/>
      <c r="N213" s="18"/>
      <c r="O213" s="20"/>
      <c r="P213" s="21"/>
      <c r="Q213" s="21"/>
      <c r="R213" s="22"/>
      <c r="S213" s="21"/>
      <c r="T213" s="21"/>
      <c r="U213" s="22"/>
      <c r="V213" s="23"/>
      <c r="W213" s="23"/>
      <c r="X213" s="24"/>
      <c r="Y213" s="25">
        <f t="shared" si="13"/>
        <v>0</v>
      </c>
      <c r="Z213" s="25">
        <f t="shared" si="14"/>
        <v>0</v>
      </c>
      <c r="AA213" s="26"/>
      <c r="AB213" s="26"/>
      <c r="AC213" s="26"/>
      <c r="AD213" s="26"/>
      <c r="AE213" s="27"/>
      <c r="AF213" s="26"/>
      <c r="AG213" s="26"/>
      <c r="AH213" s="26"/>
      <c r="AI213" s="26"/>
      <c r="AJ213" s="26"/>
      <c r="AK213" s="26"/>
    </row>
    <row r="214" spans="1:37" s="10" customFormat="1" ht="25" customHeight="1" x14ac:dyDescent="0.25">
      <c r="A214" s="11">
        <v>211</v>
      </c>
      <c r="B214" s="12" t="str">
        <f t="shared" si="12"/>
        <v>000-000</v>
      </c>
      <c r="C214" s="12"/>
      <c r="D214" s="12"/>
      <c r="E214" s="12"/>
      <c r="F214" s="12"/>
      <c r="G214" s="16"/>
      <c r="H214" s="16"/>
      <c r="I214" s="15"/>
      <c r="J214" s="16"/>
      <c r="K214" s="16"/>
      <c r="L214" s="17"/>
      <c r="M214" s="18"/>
      <c r="N214" s="18"/>
      <c r="O214" s="20"/>
      <c r="P214" s="21"/>
      <c r="Q214" s="21"/>
      <c r="R214" s="22"/>
      <c r="S214" s="21"/>
      <c r="T214" s="21"/>
      <c r="U214" s="22"/>
      <c r="V214" s="23"/>
      <c r="W214" s="23"/>
      <c r="X214" s="24"/>
      <c r="Y214" s="25">
        <f t="shared" si="13"/>
        <v>0</v>
      </c>
      <c r="Z214" s="25">
        <f t="shared" si="14"/>
        <v>0</v>
      </c>
      <c r="AA214" s="26"/>
      <c r="AB214" s="26"/>
      <c r="AC214" s="26"/>
      <c r="AD214" s="26"/>
      <c r="AE214" s="27"/>
      <c r="AF214" s="26"/>
      <c r="AG214" s="26"/>
      <c r="AH214" s="26"/>
      <c r="AI214" s="26"/>
      <c r="AJ214" s="26"/>
      <c r="AK214" s="26"/>
    </row>
    <row r="215" spans="1:37" s="10" customFormat="1" ht="25" customHeight="1" x14ac:dyDescent="0.25">
      <c r="A215" s="11">
        <v>212</v>
      </c>
      <c r="B215" s="12" t="str">
        <f t="shared" si="12"/>
        <v>000-000</v>
      </c>
      <c r="C215" s="12"/>
      <c r="D215" s="12"/>
      <c r="E215" s="12"/>
      <c r="F215" s="12"/>
      <c r="G215" s="16"/>
      <c r="H215" s="16"/>
      <c r="I215" s="15"/>
      <c r="J215" s="16"/>
      <c r="K215" s="16"/>
      <c r="L215" s="17"/>
      <c r="M215" s="18"/>
      <c r="N215" s="18"/>
      <c r="O215" s="20"/>
      <c r="P215" s="21"/>
      <c r="Q215" s="21"/>
      <c r="R215" s="22"/>
      <c r="S215" s="21"/>
      <c r="T215" s="21"/>
      <c r="U215" s="22"/>
      <c r="V215" s="23"/>
      <c r="W215" s="23"/>
      <c r="X215" s="24"/>
      <c r="Y215" s="25">
        <f t="shared" si="13"/>
        <v>0</v>
      </c>
      <c r="Z215" s="25">
        <f t="shared" si="14"/>
        <v>0</v>
      </c>
      <c r="AA215" s="26"/>
      <c r="AB215" s="26"/>
      <c r="AC215" s="26"/>
      <c r="AD215" s="26"/>
      <c r="AE215" s="27"/>
      <c r="AF215" s="26"/>
      <c r="AG215" s="26"/>
      <c r="AH215" s="26"/>
      <c r="AI215" s="26"/>
      <c r="AJ215" s="26"/>
      <c r="AK215" s="26"/>
    </row>
    <row r="216" spans="1:37" s="10" customFormat="1" ht="25" customHeight="1" x14ac:dyDescent="0.25">
      <c r="A216" s="11">
        <v>213</v>
      </c>
      <c r="B216" s="12" t="str">
        <f t="shared" si="12"/>
        <v>000-000</v>
      </c>
      <c r="C216" s="12"/>
      <c r="D216" s="12"/>
      <c r="E216" s="12"/>
      <c r="F216" s="12"/>
      <c r="G216" s="16"/>
      <c r="H216" s="16"/>
      <c r="I216" s="15"/>
      <c r="J216" s="16"/>
      <c r="K216" s="16"/>
      <c r="L216" s="17"/>
      <c r="M216" s="18"/>
      <c r="N216" s="18"/>
      <c r="O216" s="20"/>
      <c r="P216" s="21"/>
      <c r="Q216" s="21"/>
      <c r="R216" s="22"/>
      <c r="S216" s="21"/>
      <c r="T216" s="21"/>
      <c r="U216" s="22"/>
      <c r="V216" s="23"/>
      <c r="W216" s="23"/>
      <c r="X216" s="24"/>
      <c r="Y216" s="25">
        <f t="shared" si="13"/>
        <v>0</v>
      </c>
      <c r="Z216" s="25">
        <f t="shared" si="14"/>
        <v>0</v>
      </c>
      <c r="AA216" s="26"/>
      <c r="AB216" s="26"/>
      <c r="AC216" s="26"/>
      <c r="AD216" s="26"/>
      <c r="AE216" s="27"/>
      <c r="AF216" s="26"/>
      <c r="AG216" s="26"/>
      <c r="AH216" s="26"/>
      <c r="AI216" s="26"/>
      <c r="AJ216" s="26"/>
      <c r="AK216" s="26"/>
    </row>
    <row r="217" spans="1:37" s="10" customFormat="1" ht="25" customHeight="1" x14ac:dyDescent="0.25">
      <c r="A217" s="11">
        <v>214</v>
      </c>
      <c r="B217" s="12" t="str">
        <f t="shared" si="12"/>
        <v>000-000</v>
      </c>
      <c r="C217" s="12"/>
      <c r="D217" s="12"/>
      <c r="E217" s="12"/>
      <c r="F217" s="12"/>
      <c r="G217" s="16"/>
      <c r="H217" s="16"/>
      <c r="I217" s="15"/>
      <c r="J217" s="16"/>
      <c r="K217" s="16"/>
      <c r="L217" s="17"/>
      <c r="M217" s="18"/>
      <c r="N217" s="19"/>
      <c r="O217" s="20"/>
      <c r="P217" s="21"/>
      <c r="Q217" s="21"/>
      <c r="R217" s="22"/>
      <c r="S217" s="21"/>
      <c r="T217" s="21"/>
      <c r="U217" s="22"/>
      <c r="V217" s="23"/>
      <c r="W217" s="23"/>
      <c r="X217" s="24"/>
      <c r="Y217" s="25">
        <f t="shared" si="13"/>
        <v>0</v>
      </c>
      <c r="Z217" s="25">
        <f t="shared" si="14"/>
        <v>0</v>
      </c>
      <c r="AA217" s="26"/>
      <c r="AB217" s="26"/>
      <c r="AC217" s="26"/>
      <c r="AD217" s="26"/>
      <c r="AE217" s="27"/>
      <c r="AF217" s="26"/>
      <c r="AG217" s="26"/>
      <c r="AH217" s="26"/>
      <c r="AI217" s="26"/>
      <c r="AJ217" s="26"/>
      <c r="AK217" s="26"/>
    </row>
    <row r="218" spans="1:37" s="10" customFormat="1" ht="25" customHeight="1" x14ac:dyDescent="0.25">
      <c r="A218" s="11">
        <v>215</v>
      </c>
      <c r="B218" s="12" t="str">
        <f t="shared" si="12"/>
        <v>000-000</v>
      </c>
      <c r="C218" s="12"/>
      <c r="D218" s="12"/>
      <c r="E218" s="12"/>
      <c r="F218" s="12"/>
      <c r="G218" s="16"/>
      <c r="H218" s="16"/>
      <c r="I218" s="15"/>
      <c r="J218" s="16"/>
      <c r="K218" s="16"/>
      <c r="L218" s="17"/>
      <c r="M218" s="18"/>
      <c r="N218" s="19"/>
      <c r="O218" s="20"/>
      <c r="P218" s="21"/>
      <c r="Q218" s="21"/>
      <c r="R218" s="22"/>
      <c r="S218" s="21"/>
      <c r="T218" s="21"/>
      <c r="U218" s="22"/>
      <c r="V218" s="23"/>
      <c r="W218" s="23"/>
      <c r="X218" s="24"/>
      <c r="Y218" s="25">
        <f t="shared" si="13"/>
        <v>0</v>
      </c>
      <c r="Z218" s="25">
        <f t="shared" si="14"/>
        <v>0</v>
      </c>
      <c r="AA218" s="26"/>
      <c r="AB218" s="26"/>
      <c r="AC218" s="26"/>
      <c r="AD218" s="26"/>
      <c r="AE218" s="27"/>
      <c r="AF218" s="26"/>
      <c r="AG218" s="26"/>
      <c r="AH218" s="26"/>
      <c r="AI218" s="26"/>
      <c r="AJ218" s="26"/>
      <c r="AK218" s="26"/>
    </row>
    <row r="219" spans="1:37" s="10" customFormat="1" ht="25" customHeight="1" x14ac:dyDescent="0.25">
      <c r="A219" s="11">
        <v>216</v>
      </c>
      <c r="B219" s="12" t="str">
        <f t="shared" si="12"/>
        <v>000-000</v>
      </c>
      <c r="C219" s="12"/>
      <c r="D219" s="12"/>
      <c r="E219" s="12"/>
      <c r="F219" s="12"/>
      <c r="G219" s="16"/>
      <c r="H219" s="16"/>
      <c r="I219" s="15"/>
      <c r="J219" s="16"/>
      <c r="K219" s="16"/>
      <c r="L219" s="17"/>
      <c r="M219" s="18"/>
      <c r="N219" s="18"/>
      <c r="O219" s="20"/>
      <c r="P219" s="21"/>
      <c r="Q219" s="21"/>
      <c r="R219" s="22"/>
      <c r="S219" s="21"/>
      <c r="T219" s="21"/>
      <c r="U219" s="22"/>
      <c r="V219" s="23"/>
      <c r="W219" s="23"/>
      <c r="X219" s="24"/>
      <c r="Y219" s="25">
        <f t="shared" si="13"/>
        <v>0</v>
      </c>
      <c r="Z219" s="25">
        <f t="shared" si="14"/>
        <v>0</v>
      </c>
      <c r="AA219" s="26"/>
      <c r="AB219" s="26"/>
      <c r="AC219" s="26"/>
      <c r="AD219" s="26"/>
      <c r="AE219" s="27"/>
      <c r="AF219" s="26"/>
      <c r="AG219" s="26"/>
      <c r="AH219" s="26"/>
      <c r="AI219" s="26"/>
      <c r="AJ219" s="26"/>
      <c r="AK219" s="26"/>
    </row>
    <row r="220" spans="1:37" s="10" customFormat="1" ht="25" customHeight="1" x14ac:dyDescent="0.25">
      <c r="A220" s="11">
        <v>217</v>
      </c>
      <c r="B220" s="12" t="str">
        <f t="shared" si="12"/>
        <v>000-000</v>
      </c>
      <c r="C220" s="12"/>
      <c r="D220" s="12"/>
      <c r="E220" s="12"/>
      <c r="F220" s="12"/>
      <c r="G220" s="16"/>
      <c r="H220" s="16"/>
      <c r="I220" s="15"/>
      <c r="J220" s="16"/>
      <c r="K220" s="16"/>
      <c r="L220" s="17"/>
      <c r="M220" s="18"/>
      <c r="N220" s="18"/>
      <c r="O220" s="20"/>
      <c r="P220" s="21"/>
      <c r="Q220" s="21"/>
      <c r="R220" s="22"/>
      <c r="S220" s="21"/>
      <c r="T220" s="21"/>
      <c r="U220" s="22"/>
      <c r="V220" s="23"/>
      <c r="W220" s="23"/>
      <c r="X220" s="24"/>
      <c r="Y220" s="25">
        <f t="shared" si="13"/>
        <v>0</v>
      </c>
      <c r="Z220" s="25">
        <f t="shared" si="14"/>
        <v>0</v>
      </c>
      <c r="AA220" s="26"/>
      <c r="AB220" s="26"/>
      <c r="AC220" s="26"/>
      <c r="AD220" s="26"/>
      <c r="AE220" s="27"/>
      <c r="AF220" s="26"/>
      <c r="AG220" s="26"/>
      <c r="AH220" s="26"/>
      <c r="AI220" s="26"/>
      <c r="AJ220" s="26"/>
      <c r="AK220" s="26"/>
    </row>
    <row r="221" spans="1:37" s="10" customFormat="1" ht="25" customHeight="1" x14ac:dyDescent="0.25">
      <c r="A221" s="11">
        <v>218</v>
      </c>
      <c r="B221" s="12" t="str">
        <f t="shared" si="12"/>
        <v>000-000</v>
      </c>
      <c r="C221" s="12"/>
      <c r="D221" s="12"/>
      <c r="E221" s="12"/>
      <c r="F221" s="12"/>
      <c r="G221" s="16"/>
      <c r="H221" s="16"/>
      <c r="I221" s="15"/>
      <c r="J221" s="16"/>
      <c r="K221" s="16"/>
      <c r="L221" s="17"/>
      <c r="M221" s="18"/>
      <c r="N221" s="18"/>
      <c r="O221" s="20"/>
      <c r="P221" s="21"/>
      <c r="Q221" s="21"/>
      <c r="R221" s="22"/>
      <c r="S221" s="21"/>
      <c r="T221" s="21"/>
      <c r="U221" s="22"/>
      <c r="V221" s="23"/>
      <c r="W221" s="23"/>
      <c r="X221" s="24"/>
      <c r="Y221" s="25">
        <f t="shared" si="13"/>
        <v>0</v>
      </c>
      <c r="Z221" s="25">
        <f t="shared" si="14"/>
        <v>0</v>
      </c>
      <c r="AA221" s="26"/>
      <c r="AB221" s="26"/>
      <c r="AC221" s="26"/>
      <c r="AD221" s="26"/>
      <c r="AE221" s="27"/>
      <c r="AF221" s="26"/>
      <c r="AG221" s="26"/>
      <c r="AH221" s="26"/>
      <c r="AI221" s="26"/>
      <c r="AJ221" s="26"/>
      <c r="AK221" s="26"/>
    </row>
    <row r="222" spans="1:37" s="10" customFormat="1" ht="25" customHeight="1" x14ac:dyDescent="0.25">
      <c r="A222" s="11">
        <v>219</v>
      </c>
      <c r="B222" s="12" t="str">
        <f t="shared" si="12"/>
        <v>000-000</v>
      </c>
      <c r="C222" s="12"/>
      <c r="D222" s="12"/>
      <c r="E222" s="12"/>
      <c r="F222" s="12"/>
      <c r="G222" s="16"/>
      <c r="H222" s="16"/>
      <c r="I222" s="15"/>
      <c r="J222" s="16"/>
      <c r="K222" s="16"/>
      <c r="L222" s="17"/>
      <c r="M222" s="18"/>
      <c r="N222" s="18"/>
      <c r="O222" s="20"/>
      <c r="P222" s="21"/>
      <c r="Q222" s="21"/>
      <c r="R222" s="22"/>
      <c r="S222" s="21"/>
      <c r="T222" s="21"/>
      <c r="U222" s="22"/>
      <c r="V222" s="23"/>
      <c r="W222" s="23"/>
      <c r="X222" s="24"/>
      <c r="Y222" s="25">
        <f t="shared" si="13"/>
        <v>0</v>
      </c>
      <c r="Z222" s="25">
        <f t="shared" si="14"/>
        <v>0</v>
      </c>
      <c r="AA222" s="26"/>
      <c r="AB222" s="26"/>
      <c r="AC222" s="26"/>
      <c r="AD222" s="26"/>
      <c r="AE222" s="27"/>
      <c r="AF222" s="26"/>
      <c r="AG222" s="26"/>
      <c r="AH222" s="26"/>
      <c r="AI222" s="26"/>
      <c r="AJ222" s="26"/>
      <c r="AK222" s="26"/>
    </row>
    <row r="223" spans="1:37" s="10" customFormat="1" ht="25" customHeight="1" x14ac:dyDescent="0.25">
      <c r="A223" s="11">
        <v>220</v>
      </c>
      <c r="B223" s="12" t="str">
        <f t="shared" si="12"/>
        <v>000-000</v>
      </c>
      <c r="C223" s="12"/>
      <c r="D223" s="12"/>
      <c r="E223" s="12"/>
      <c r="F223" s="12"/>
      <c r="G223" s="16"/>
      <c r="H223" s="16"/>
      <c r="I223" s="15"/>
      <c r="J223" s="16"/>
      <c r="K223" s="16"/>
      <c r="L223" s="17"/>
      <c r="M223" s="18"/>
      <c r="N223" s="18"/>
      <c r="O223" s="20"/>
      <c r="P223" s="21"/>
      <c r="Q223" s="21"/>
      <c r="R223" s="22"/>
      <c r="S223" s="21"/>
      <c r="T223" s="21"/>
      <c r="U223" s="22"/>
      <c r="V223" s="23"/>
      <c r="W223" s="23"/>
      <c r="X223" s="24"/>
      <c r="Y223" s="25">
        <f t="shared" si="13"/>
        <v>0</v>
      </c>
      <c r="Z223" s="25">
        <f t="shared" si="14"/>
        <v>0</v>
      </c>
      <c r="AA223" s="26"/>
      <c r="AB223" s="26"/>
      <c r="AC223" s="26"/>
      <c r="AD223" s="26"/>
      <c r="AE223" s="27"/>
      <c r="AF223" s="26"/>
      <c r="AG223" s="26"/>
      <c r="AH223" s="26"/>
      <c r="AI223" s="26"/>
      <c r="AJ223" s="26"/>
      <c r="AK223" s="26"/>
    </row>
    <row r="224" spans="1:37" s="10" customFormat="1" ht="25" customHeight="1" x14ac:dyDescent="0.25">
      <c r="A224" s="11">
        <v>221</v>
      </c>
      <c r="B224" s="12" t="str">
        <f t="shared" si="12"/>
        <v>000-000</v>
      </c>
      <c r="C224" s="12"/>
      <c r="D224" s="12"/>
      <c r="E224" s="12"/>
      <c r="F224" s="12"/>
      <c r="G224" s="16"/>
      <c r="H224" s="16"/>
      <c r="I224" s="15"/>
      <c r="J224" s="16"/>
      <c r="K224" s="16"/>
      <c r="L224" s="17"/>
      <c r="M224" s="18"/>
      <c r="N224" s="18"/>
      <c r="O224" s="20"/>
      <c r="P224" s="21"/>
      <c r="Q224" s="21"/>
      <c r="R224" s="22"/>
      <c r="S224" s="21"/>
      <c r="T224" s="21"/>
      <c r="U224" s="22"/>
      <c r="V224" s="23"/>
      <c r="W224" s="23"/>
      <c r="X224" s="24"/>
      <c r="Y224" s="25">
        <f t="shared" si="13"/>
        <v>0</v>
      </c>
      <c r="Z224" s="25">
        <f t="shared" si="14"/>
        <v>0</v>
      </c>
      <c r="AA224" s="26"/>
      <c r="AB224" s="26"/>
      <c r="AC224" s="26"/>
      <c r="AD224" s="26"/>
      <c r="AE224" s="27"/>
      <c r="AF224" s="26"/>
      <c r="AG224" s="26"/>
      <c r="AH224" s="26"/>
      <c r="AI224" s="26"/>
      <c r="AJ224" s="26"/>
      <c r="AK224" s="26"/>
    </row>
    <row r="225" spans="1:37" s="10" customFormat="1" ht="25" customHeight="1" x14ac:dyDescent="0.25">
      <c r="A225" s="11">
        <v>222</v>
      </c>
      <c r="B225" s="12" t="str">
        <f t="shared" si="12"/>
        <v>000-000</v>
      </c>
      <c r="C225" s="12"/>
      <c r="D225" s="12"/>
      <c r="E225" s="12"/>
      <c r="F225" s="12"/>
      <c r="G225" s="16"/>
      <c r="H225" s="16"/>
      <c r="I225" s="15"/>
      <c r="J225" s="16"/>
      <c r="K225" s="16"/>
      <c r="L225" s="17"/>
      <c r="M225" s="18"/>
      <c r="N225" s="18"/>
      <c r="O225" s="20"/>
      <c r="P225" s="21"/>
      <c r="Q225" s="21"/>
      <c r="R225" s="22"/>
      <c r="S225" s="21"/>
      <c r="T225" s="21"/>
      <c r="U225" s="22"/>
      <c r="V225" s="23"/>
      <c r="W225" s="23"/>
      <c r="X225" s="24"/>
      <c r="Y225" s="25">
        <f t="shared" si="13"/>
        <v>0</v>
      </c>
      <c r="Z225" s="25">
        <f t="shared" si="14"/>
        <v>0</v>
      </c>
      <c r="AA225" s="26"/>
      <c r="AB225" s="26"/>
      <c r="AC225" s="26"/>
      <c r="AD225" s="26"/>
      <c r="AE225" s="27"/>
      <c r="AF225" s="26"/>
      <c r="AG225" s="26"/>
      <c r="AH225" s="26"/>
      <c r="AI225" s="26"/>
      <c r="AJ225" s="26"/>
      <c r="AK225" s="26"/>
    </row>
    <row r="226" spans="1:37" s="10" customFormat="1" ht="25" customHeight="1" x14ac:dyDescent="0.25">
      <c r="A226" s="11">
        <v>223</v>
      </c>
      <c r="B226" s="12" t="str">
        <f t="shared" si="12"/>
        <v>000-000</v>
      </c>
      <c r="C226" s="12"/>
      <c r="D226" s="12"/>
      <c r="E226" s="12"/>
      <c r="F226" s="12"/>
      <c r="G226" s="16"/>
      <c r="H226" s="16"/>
      <c r="I226" s="15"/>
      <c r="J226" s="16"/>
      <c r="K226" s="16"/>
      <c r="L226" s="17"/>
      <c r="M226" s="18"/>
      <c r="N226" s="18"/>
      <c r="O226" s="20"/>
      <c r="P226" s="21"/>
      <c r="Q226" s="21"/>
      <c r="R226" s="22"/>
      <c r="S226" s="21"/>
      <c r="T226" s="21"/>
      <c r="U226" s="22"/>
      <c r="V226" s="23"/>
      <c r="W226" s="23"/>
      <c r="X226" s="24"/>
      <c r="Y226" s="25">
        <f t="shared" si="13"/>
        <v>0</v>
      </c>
      <c r="Z226" s="25">
        <f t="shared" si="14"/>
        <v>0</v>
      </c>
      <c r="AA226" s="26"/>
      <c r="AB226" s="26"/>
      <c r="AC226" s="26"/>
      <c r="AD226" s="26"/>
      <c r="AE226" s="27"/>
      <c r="AF226" s="26"/>
      <c r="AG226" s="26"/>
      <c r="AH226" s="26"/>
      <c r="AI226" s="26"/>
      <c r="AJ226" s="26"/>
      <c r="AK226" s="26"/>
    </row>
    <row r="227" spans="1:37" s="10" customFormat="1" ht="25" customHeight="1" x14ac:dyDescent="0.25">
      <c r="A227" s="11">
        <v>224</v>
      </c>
      <c r="B227" s="12" t="str">
        <f t="shared" si="12"/>
        <v>000-000</v>
      </c>
      <c r="C227" s="12"/>
      <c r="D227" s="12"/>
      <c r="E227" s="12"/>
      <c r="F227" s="12"/>
      <c r="G227" s="16"/>
      <c r="H227" s="16"/>
      <c r="I227" s="15"/>
      <c r="J227" s="16"/>
      <c r="K227" s="16"/>
      <c r="L227" s="17"/>
      <c r="M227" s="18"/>
      <c r="N227" s="18"/>
      <c r="O227" s="20"/>
      <c r="P227" s="21"/>
      <c r="Q227" s="21"/>
      <c r="R227" s="22"/>
      <c r="S227" s="21"/>
      <c r="T227" s="21"/>
      <c r="U227" s="22"/>
      <c r="V227" s="23"/>
      <c r="W227" s="23"/>
      <c r="X227" s="24"/>
      <c r="Y227" s="25">
        <f t="shared" si="13"/>
        <v>0</v>
      </c>
      <c r="Z227" s="25">
        <f t="shared" si="14"/>
        <v>0</v>
      </c>
      <c r="AA227" s="26"/>
      <c r="AB227" s="26"/>
      <c r="AC227" s="26"/>
      <c r="AD227" s="26"/>
      <c r="AE227" s="27"/>
      <c r="AF227" s="26"/>
      <c r="AG227" s="26"/>
      <c r="AH227" s="26"/>
      <c r="AI227" s="26"/>
      <c r="AJ227" s="26"/>
      <c r="AK227" s="26"/>
    </row>
    <row r="228" spans="1:37" s="10" customFormat="1" ht="25" customHeight="1" x14ac:dyDescent="0.25">
      <c r="A228" s="11">
        <v>225</v>
      </c>
      <c r="B228" s="12" t="str">
        <f t="shared" si="12"/>
        <v>000-000</v>
      </c>
      <c r="C228" s="12"/>
      <c r="D228" s="12"/>
      <c r="E228" s="12"/>
      <c r="F228" s="12"/>
      <c r="G228" s="16"/>
      <c r="H228" s="16"/>
      <c r="I228" s="15"/>
      <c r="J228" s="16"/>
      <c r="K228" s="16"/>
      <c r="L228" s="17"/>
      <c r="M228" s="18"/>
      <c r="N228" s="19"/>
      <c r="O228" s="20"/>
      <c r="P228" s="21"/>
      <c r="Q228" s="21"/>
      <c r="R228" s="22"/>
      <c r="S228" s="21"/>
      <c r="T228" s="21"/>
      <c r="U228" s="22"/>
      <c r="V228" s="23"/>
      <c r="W228" s="23"/>
      <c r="X228" s="24"/>
      <c r="Y228" s="25">
        <f t="shared" si="13"/>
        <v>0</v>
      </c>
      <c r="Z228" s="25">
        <f t="shared" si="14"/>
        <v>0</v>
      </c>
      <c r="AA228" s="26"/>
      <c r="AB228" s="26"/>
      <c r="AC228" s="26"/>
      <c r="AD228" s="26"/>
      <c r="AE228" s="27"/>
      <c r="AF228" s="26"/>
      <c r="AG228" s="26"/>
      <c r="AH228" s="26"/>
      <c r="AI228" s="26"/>
      <c r="AJ228" s="26"/>
      <c r="AK228" s="26"/>
    </row>
    <row r="229" spans="1:37" s="10" customFormat="1" ht="25" customHeight="1" x14ac:dyDescent="0.25">
      <c r="A229" s="11">
        <v>226</v>
      </c>
      <c r="B229" s="12" t="str">
        <f t="shared" si="12"/>
        <v>000-000</v>
      </c>
      <c r="C229" s="12"/>
      <c r="D229" s="12"/>
      <c r="E229" s="12"/>
      <c r="F229" s="12"/>
      <c r="G229" s="16"/>
      <c r="H229" s="16"/>
      <c r="I229" s="15"/>
      <c r="J229" s="16"/>
      <c r="K229" s="16"/>
      <c r="L229" s="17"/>
      <c r="M229" s="18"/>
      <c r="N229" s="19"/>
      <c r="O229" s="20"/>
      <c r="P229" s="21"/>
      <c r="Q229" s="21"/>
      <c r="R229" s="22"/>
      <c r="S229" s="21"/>
      <c r="T229" s="21"/>
      <c r="U229" s="22"/>
      <c r="V229" s="23"/>
      <c r="W229" s="23"/>
      <c r="X229" s="24"/>
      <c r="Y229" s="25">
        <f t="shared" si="13"/>
        <v>0</v>
      </c>
      <c r="Z229" s="25">
        <f t="shared" si="14"/>
        <v>0</v>
      </c>
      <c r="AA229" s="26"/>
      <c r="AB229" s="26"/>
      <c r="AC229" s="26"/>
      <c r="AD229" s="26"/>
      <c r="AE229" s="27"/>
      <c r="AF229" s="26"/>
      <c r="AG229" s="26"/>
      <c r="AH229" s="26"/>
      <c r="AI229" s="26"/>
      <c r="AJ229" s="26"/>
      <c r="AK229" s="26"/>
    </row>
    <row r="230" spans="1:37" s="10" customFormat="1" ht="25" customHeight="1" x14ac:dyDescent="0.25">
      <c r="A230" s="11">
        <v>227</v>
      </c>
      <c r="B230" s="12" t="str">
        <f t="shared" si="12"/>
        <v>000-000</v>
      </c>
      <c r="C230" s="12"/>
      <c r="D230" s="12"/>
      <c r="E230" s="12"/>
      <c r="F230" s="12"/>
      <c r="G230" s="16"/>
      <c r="H230" s="16"/>
      <c r="I230" s="15"/>
      <c r="J230" s="16"/>
      <c r="K230" s="16"/>
      <c r="L230" s="17"/>
      <c r="M230" s="18"/>
      <c r="N230" s="18"/>
      <c r="O230" s="20"/>
      <c r="P230" s="21"/>
      <c r="Q230" s="21"/>
      <c r="R230" s="22"/>
      <c r="S230" s="21"/>
      <c r="T230" s="21"/>
      <c r="U230" s="22"/>
      <c r="V230" s="23"/>
      <c r="W230" s="23"/>
      <c r="X230" s="24"/>
      <c r="Y230" s="25">
        <f t="shared" si="13"/>
        <v>0</v>
      </c>
      <c r="Z230" s="25">
        <f t="shared" si="14"/>
        <v>0</v>
      </c>
      <c r="AA230" s="26"/>
      <c r="AB230" s="26"/>
      <c r="AC230" s="26"/>
      <c r="AD230" s="26"/>
      <c r="AE230" s="27"/>
      <c r="AF230" s="26"/>
      <c r="AG230" s="26"/>
      <c r="AH230" s="26"/>
      <c r="AI230" s="26"/>
      <c r="AJ230" s="26"/>
      <c r="AK230" s="26"/>
    </row>
    <row r="231" spans="1:37" s="10" customFormat="1" ht="25" customHeight="1" x14ac:dyDescent="0.25">
      <c r="A231" s="11">
        <v>228</v>
      </c>
      <c r="B231" s="12" t="str">
        <f t="shared" si="12"/>
        <v>000-000</v>
      </c>
      <c r="C231" s="12"/>
      <c r="D231" s="12"/>
      <c r="E231" s="12"/>
      <c r="F231" s="12"/>
      <c r="G231" s="16"/>
      <c r="H231" s="16"/>
      <c r="I231" s="15"/>
      <c r="J231" s="16"/>
      <c r="K231" s="16"/>
      <c r="L231" s="17"/>
      <c r="M231" s="18"/>
      <c r="N231" s="18"/>
      <c r="O231" s="20"/>
      <c r="P231" s="21"/>
      <c r="Q231" s="21"/>
      <c r="R231" s="22"/>
      <c r="S231" s="21"/>
      <c r="T231" s="21"/>
      <c r="U231" s="22"/>
      <c r="V231" s="23"/>
      <c r="W231" s="23"/>
      <c r="X231" s="24"/>
      <c r="Y231" s="25">
        <f t="shared" si="13"/>
        <v>0</v>
      </c>
      <c r="Z231" s="25">
        <f t="shared" si="14"/>
        <v>0</v>
      </c>
      <c r="AA231" s="26"/>
      <c r="AB231" s="26"/>
      <c r="AC231" s="26"/>
      <c r="AD231" s="26"/>
      <c r="AE231" s="27"/>
      <c r="AF231" s="26"/>
      <c r="AG231" s="26"/>
      <c r="AH231" s="26"/>
      <c r="AI231" s="26"/>
      <c r="AJ231" s="26"/>
      <c r="AK231" s="26"/>
    </row>
    <row r="232" spans="1:37" s="10" customFormat="1" ht="25" customHeight="1" x14ac:dyDescent="0.25">
      <c r="A232" s="11">
        <v>229</v>
      </c>
      <c r="B232" s="12" t="str">
        <f t="shared" si="12"/>
        <v>000-000</v>
      </c>
      <c r="C232" s="12"/>
      <c r="D232" s="12"/>
      <c r="E232" s="12"/>
      <c r="F232" s="12"/>
      <c r="G232" s="16"/>
      <c r="H232" s="16"/>
      <c r="I232" s="15"/>
      <c r="J232" s="16"/>
      <c r="K232" s="16"/>
      <c r="L232" s="17"/>
      <c r="M232" s="18"/>
      <c r="N232" s="18"/>
      <c r="O232" s="20"/>
      <c r="P232" s="21"/>
      <c r="Q232" s="21"/>
      <c r="R232" s="22"/>
      <c r="S232" s="21"/>
      <c r="T232" s="21"/>
      <c r="U232" s="22"/>
      <c r="V232" s="23"/>
      <c r="W232" s="23"/>
      <c r="X232" s="24"/>
      <c r="Y232" s="25">
        <f t="shared" si="13"/>
        <v>0</v>
      </c>
      <c r="Z232" s="25">
        <f t="shared" si="14"/>
        <v>0</v>
      </c>
      <c r="AA232" s="26"/>
      <c r="AB232" s="26"/>
      <c r="AC232" s="26"/>
      <c r="AD232" s="26"/>
      <c r="AE232" s="27"/>
      <c r="AF232" s="26"/>
      <c r="AG232" s="26"/>
      <c r="AH232" s="26"/>
      <c r="AI232" s="26"/>
      <c r="AJ232" s="26"/>
      <c r="AK232" s="26"/>
    </row>
    <row r="233" spans="1:37" s="10" customFormat="1" ht="25" customHeight="1" x14ac:dyDescent="0.25">
      <c r="A233" s="11">
        <v>230</v>
      </c>
      <c r="B233" s="12" t="str">
        <f t="shared" si="12"/>
        <v>000-000</v>
      </c>
      <c r="C233" s="12"/>
      <c r="D233" s="12"/>
      <c r="E233" s="12"/>
      <c r="F233" s="12"/>
      <c r="G233" s="16"/>
      <c r="H233" s="16"/>
      <c r="I233" s="15"/>
      <c r="J233" s="16"/>
      <c r="K233" s="16"/>
      <c r="L233" s="17"/>
      <c r="M233" s="18"/>
      <c r="N233" s="18"/>
      <c r="O233" s="20"/>
      <c r="P233" s="21"/>
      <c r="Q233" s="21"/>
      <c r="R233" s="22"/>
      <c r="S233" s="21"/>
      <c r="T233" s="21"/>
      <c r="U233" s="22"/>
      <c r="V233" s="23"/>
      <c r="W233" s="23"/>
      <c r="X233" s="24"/>
      <c r="Y233" s="25">
        <f t="shared" si="13"/>
        <v>0</v>
      </c>
      <c r="Z233" s="25">
        <f t="shared" si="14"/>
        <v>0</v>
      </c>
      <c r="AA233" s="26"/>
      <c r="AB233" s="26"/>
      <c r="AC233" s="26"/>
      <c r="AD233" s="26"/>
      <c r="AE233" s="27"/>
      <c r="AF233" s="26"/>
      <c r="AG233" s="26"/>
      <c r="AH233" s="26"/>
      <c r="AI233" s="26"/>
      <c r="AJ233" s="26"/>
      <c r="AK233" s="26"/>
    </row>
    <row r="234" spans="1:37" s="10" customFormat="1" ht="25" customHeight="1" x14ac:dyDescent="0.25">
      <c r="A234" s="11">
        <v>231</v>
      </c>
      <c r="B234" s="12" t="str">
        <f t="shared" si="12"/>
        <v>000-000</v>
      </c>
      <c r="C234" s="12"/>
      <c r="D234" s="12"/>
      <c r="E234" s="12"/>
      <c r="F234" s="12"/>
      <c r="G234" s="16"/>
      <c r="H234" s="16"/>
      <c r="I234" s="15"/>
      <c r="J234" s="16"/>
      <c r="K234" s="16"/>
      <c r="L234" s="17"/>
      <c r="M234" s="18"/>
      <c r="N234" s="18"/>
      <c r="O234" s="20"/>
      <c r="P234" s="21"/>
      <c r="Q234" s="21"/>
      <c r="R234" s="22"/>
      <c r="S234" s="21"/>
      <c r="T234" s="21"/>
      <c r="U234" s="22"/>
      <c r="V234" s="23"/>
      <c r="W234" s="23"/>
      <c r="X234" s="24"/>
      <c r="Y234" s="25">
        <f t="shared" si="13"/>
        <v>0</v>
      </c>
      <c r="Z234" s="25">
        <f t="shared" si="14"/>
        <v>0</v>
      </c>
      <c r="AA234" s="26"/>
      <c r="AB234" s="26"/>
      <c r="AC234" s="26"/>
      <c r="AD234" s="26"/>
      <c r="AE234" s="27"/>
      <c r="AF234" s="26"/>
      <c r="AG234" s="26"/>
      <c r="AH234" s="26"/>
      <c r="AI234" s="26"/>
      <c r="AJ234" s="26"/>
      <c r="AK234" s="26"/>
    </row>
    <row r="235" spans="1:37" s="10" customFormat="1" ht="25" customHeight="1" x14ac:dyDescent="0.25">
      <c r="A235" s="11">
        <v>232</v>
      </c>
      <c r="B235" s="12" t="str">
        <f t="shared" si="12"/>
        <v>000-000</v>
      </c>
      <c r="C235" s="12"/>
      <c r="D235" s="12"/>
      <c r="E235" s="12"/>
      <c r="F235" s="12"/>
      <c r="G235" s="16"/>
      <c r="H235" s="16"/>
      <c r="I235" s="15"/>
      <c r="J235" s="16"/>
      <c r="K235" s="16"/>
      <c r="L235" s="17"/>
      <c r="M235" s="18"/>
      <c r="N235" s="18"/>
      <c r="O235" s="20"/>
      <c r="P235" s="21"/>
      <c r="Q235" s="21"/>
      <c r="R235" s="22"/>
      <c r="S235" s="21"/>
      <c r="T235" s="21"/>
      <c r="U235" s="22"/>
      <c r="V235" s="23"/>
      <c r="W235" s="23"/>
      <c r="X235" s="24"/>
      <c r="Y235" s="25">
        <f t="shared" si="13"/>
        <v>0</v>
      </c>
      <c r="Z235" s="25">
        <f t="shared" si="14"/>
        <v>0</v>
      </c>
      <c r="AA235" s="26"/>
      <c r="AB235" s="26"/>
      <c r="AC235" s="26"/>
      <c r="AD235" s="26"/>
      <c r="AE235" s="27"/>
      <c r="AF235" s="26"/>
      <c r="AG235" s="26"/>
      <c r="AH235" s="26"/>
      <c r="AI235" s="26"/>
      <c r="AJ235" s="26"/>
      <c r="AK235" s="26"/>
    </row>
    <row r="236" spans="1:37" s="10" customFormat="1" ht="25" customHeight="1" x14ac:dyDescent="0.25">
      <c r="A236" s="11">
        <v>233</v>
      </c>
      <c r="B236" s="12" t="str">
        <f t="shared" si="12"/>
        <v>000-000</v>
      </c>
      <c r="C236" s="12"/>
      <c r="D236" s="12"/>
      <c r="E236" s="12"/>
      <c r="F236" s="12"/>
      <c r="G236" s="16"/>
      <c r="H236" s="16"/>
      <c r="I236" s="15"/>
      <c r="J236" s="16"/>
      <c r="K236" s="16"/>
      <c r="L236" s="17"/>
      <c r="M236" s="18"/>
      <c r="N236" s="18"/>
      <c r="O236" s="20"/>
      <c r="P236" s="21"/>
      <c r="Q236" s="21"/>
      <c r="R236" s="22"/>
      <c r="S236" s="21"/>
      <c r="T236" s="21"/>
      <c r="U236" s="22"/>
      <c r="V236" s="23"/>
      <c r="W236" s="23"/>
      <c r="X236" s="24"/>
      <c r="Y236" s="25">
        <f t="shared" si="13"/>
        <v>0</v>
      </c>
      <c r="Z236" s="25">
        <f t="shared" si="14"/>
        <v>0</v>
      </c>
      <c r="AA236" s="26"/>
      <c r="AB236" s="26"/>
      <c r="AC236" s="26"/>
      <c r="AD236" s="26"/>
      <c r="AE236" s="27"/>
      <c r="AF236" s="26"/>
      <c r="AG236" s="26"/>
      <c r="AH236" s="26"/>
      <c r="AI236" s="26"/>
      <c r="AJ236" s="26"/>
      <c r="AK236" s="26"/>
    </row>
    <row r="237" spans="1:37" s="10" customFormat="1" ht="25" customHeight="1" x14ac:dyDescent="0.25">
      <c r="A237" s="11">
        <v>234</v>
      </c>
      <c r="B237" s="12" t="str">
        <f t="shared" si="12"/>
        <v>000-000</v>
      </c>
      <c r="C237" s="12"/>
      <c r="D237" s="12"/>
      <c r="E237" s="12"/>
      <c r="F237" s="12"/>
      <c r="G237" s="16"/>
      <c r="H237" s="16"/>
      <c r="I237" s="15"/>
      <c r="J237" s="16"/>
      <c r="K237" s="16"/>
      <c r="L237" s="17"/>
      <c r="M237" s="18"/>
      <c r="N237" s="18"/>
      <c r="O237" s="20"/>
      <c r="P237" s="21"/>
      <c r="Q237" s="21"/>
      <c r="R237" s="22"/>
      <c r="S237" s="21"/>
      <c r="T237" s="21"/>
      <c r="U237" s="22"/>
      <c r="V237" s="23"/>
      <c r="W237" s="23"/>
      <c r="X237" s="24"/>
      <c r="Y237" s="25">
        <f t="shared" si="13"/>
        <v>0</v>
      </c>
      <c r="Z237" s="25">
        <f t="shared" si="14"/>
        <v>0</v>
      </c>
      <c r="AA237" s="26"/>
      <c r="AB237" s="26"/>
      <c r="AC237" s="26"/>
      <c r="AD237" s="26"/>
      <c r="AE237" s="27"/>
      <c r="AF237" s="26"/>
      <c r="AG237" s="26"/>
      <c r="AH237" s="26"/>
      <c r="AI237" s="26"/>
      <c r="AJ237" s="26"/>
      <c r="AK237" s="26"/>
    </row>
    <row r="238" spans="1:37" s="10" customFormat="1" ht="25" customHeight="1" x14ac:dyDescent="0.25">
      <c r="A238" s="11">
        <v>235</v>
      </c>
      <c r="B238" s="12" t="str">
        <f t="shared" ref="B238:B301" si="15">TEXT(C238,"000")&amp;"-"&amp;TEXT(E238,"000")</f>
        <v>000-000</v>
      </c>
      <c r="C238" s="12"/>
      <c r="D238" s="12"/>
      <c r="E238" s="12"/>
      <c r="F238" s="12"/>
      <c r="G238" s="16"/>
      <c r="H238" s="16"/>
      <c r="I238" s="15"/>
      <c r="J238" s="16"/>
      <c r="K238" s="16"/>
      <c r="L238" s="17"/>
      <c r="M238" s="18"/>
      <c r="N238" s="18"/>
      <c r="O238" s="20"/>
      <c r="P238" s="21"/>
      <c r="Q238" s="21"/>
      <c r="R238" s="22"/>
      <c r="S238" s="21"/>
      <c r="T238" s="21"/>
      <c r="U238" s="22"/>
      <c r="V238" s="23"/>
      <c r="W238" s="23"/>
      <c r="X238" s="24"/>
      <c r="Y238" s="25">
        <f t="shared" si="13"/>
        <v>0</v>
      </c>
      <c r="Z238" s="25">
        <f t="shared" si="14"/>
        <v>0</v>
      </c>
      <c r="AA238" s="26"/>
      <c r="AB238" s="26"/>
      <c r="AC238" s="26"/>
      <c r="AD238" s="26"/>
      <c r="AE238" s="27"/>
      <c r="AF238" s="26"/>
      <c r="AG238" s="26"/>
      <c r="AH238" s="26"/>
      <c r="AI238" s="26"/>
      <c r="AJ238" s="26"/>
      <c r="AK238" s="26"/>
    </row>
    <row r="239" spans="1:37" s="10" customFormat="1" ht="25" customHeight="1" x14ac:dyDescent="0.25">
      <c r="A239" s="11">
        <v>236</v>
      </c>
      <c r="B239" s="12" t="str">
        <f t="shared" si="15"/>
        <v>000-000</v>
      </c>
      <c r="C239" s="12"/>
      <c r="D239" s="12"/>
      <c r="E239" s="12"/>
      <c r="F239" s="12"/>
      <c r="G239" s="16"/>
      <c r="H239" s="16"/>
      <c r="I239" s="15"/>
      <c r="J239" s="16"/>
      <c r="K239" s="16"/>
      <c r="L239" s="17"/>
      <c r="M239" s="18"/>
      <c r="N239" s="19"/>
      <c r="O239" s="20"/>
      <c r="P239" s="21"/>
      <c r="Q239" s="21"/>
      <c r="R239" s="22"/>
      <c r="S239" s="21"/>
      <c r="T239" s="21"/>
      <c r="U239" s="22"/>
      <c r="V239" s="23"/>
      <c r="W239" s="23"/>
      <c r="X239" s="24"/>
      <c r="Y239" s="25">
        <f t="shared" si="13"/>
        <v>0</v>
      </c>
      <c r="Z239" s="25">
        <f t="shared" si="14"/>
        <v>0</v>
      </c>
      <c r="AA239" s="26"/>
      <c r="AB239" s="26"/>
      <c r="AC239" s="26"/>
      <c r="AD239" s="26"/>
      <c r="AE239" s="27"/>
      <c r="AF239" s="26"/>
      <c r="AG239" s="26"/>
      <c r="AH239" s="26"/>
      <c r="AI239" s="26"/>
      <c r="AJ239" s="26"/>
      <c r="AK239" s="26"/>
    </row>
    <row r="240" spans="1:37" s="10" customFormat="1" ht="25" customHeight="1" x14ac:dyDescent="0.25">
      <c r="A240" s="11">
        <v>237</v>
      </c>
      <c r="B240" s="12" t="str">
        <f t="shared" si="15"/>
        <v>000-000</v>
      </c>
      <c r="C240" s="12"/>
      <c r="D240" s="12"/>
      <c r="E240" s="12"/>
      <c r="F240" s="12"/>
      <c r="G240" s="16"/>
      <c r="H240" s="16"/>
      <c r="I240" s="15"/>
      <c r="J240" s="16"/>
      <c r="K240" s="16"/>
      <c r="L240" s="17"/>
      <c r="M240" s="18"/>
      <c r="N240" s="19"/>
      <c r="O240" s="20"/>
      <c r="P240" s="21"/>
      <c r="Q240" s="21"/>
      <c r="R240" s="22"/>
      <c r="S240" s="21"/>
      <c r="T240" s="21"/>
      <c r="U240" s="22"/>
      <c r="V240" s="23"/>
      <c r="W240" s="23"/>
      <c r="X240" s="24"/>
      <c r="Y240" s="25">
        <f t="shared" si="13"/>
        <v>0</v>
      </c>
      <c r="Z240" s="25">
        <f t="shared" si="14"/>
        <v>0</v>
      </c>
      <c r="AA240" s="26"/>
      <c r="AB240" s="26"/>
      <c r="AC240" s="26"/>
      <c r="AD240" s="26"/>
      <c r="AE240" s="27"/>
      <c r="AF240" s="26"/>
      <c r="AG240" s="26"/>
      <c r="AH240" s="26"/>
      <c r="AI240" s="26"/>
      <c r="AJ240" s="26"/>
      <c r="AK240" s="26"/>
    </row>
    <row r="241" spans="1:37" s="10" customFormat="1" ht="25" customHeight="1" x14ac:dyDescent="0.25">
      <c r="A241" s="11">
        <v>238</v>
      </c>
      <c r="B241" s="12" t="str">
        <f t="shared" si="15"/>
        <v>000-000</v>
      </c>
      <c r="C241" s="12"/>
      <c r="D241" s="12"/>
      <c r="E241" s="12"/>
      <c r="F241" s="12"/>
      <c r="G241" s="16"/>
      <c r="H241" s="16"/>
      <c r="I241" s="15"/>
      <c r="J241" s="16"/>
      <c r="K241" s="16"/>
      <c r="L241" s="17"/>
      <c r="M241" s="18"/>
      <c r="N241" s="18"/>
      <c r="O241" s="20"/>
      <c r="P241" s="21"/>
      <c r="Q241" s="21"/>
      <c r="R241" s="22"/>
      <c r="S241" s="21"/>
      <c r="T241" s="21"/>
      <c r="U241" s="22"/>
      <c r="V241" s="23"/>
      <c r="W241" s="23"/>
      <c r="X241" s="24"/>
      <c r="Y241" s="25">
        <f t="shared" si="13"/>
        <v>0</v>
      </c>
      <c r="Z241" s="25">
        <f t="shared" si="14"/>
        <v>0</v>
      </c>
      <c r="AA241" s="26"/>
      <c r="AB241" s="26"/>
      <c r="AC241" s="26"/>
      <c r="AD241" s="26"/>
      <c r="AE241" s="27"/>
      <c r="AF241" s="26"/>
      <c r="AG241" s="26"/>
      <c r="AH241" s="26"/>
      <c r="AI241" s="26"/>
      <c r="AJ241" s="26"/>
      <c r="AK241" s="26"/>
    </row>
    <row r="242" spans="1:37" s="10" customFormat="1" ht="25" customHeight="1" x14ac:dyDescent="0.25">
      <c r="A242" s="11">
        <v>239</v>
      </c>
      <c r="B242" s="12" t="str">
        <f t="shared" si="15"/>
        <v>000-000</v>
      </c>
      <c r="C242" s="12"/>
      <c r="D242" s="12"/>
      <c r="E242" s="12"/>
      <c r="F242" s="12"/>
      <c r="G242" s="16"/>
      <c r="H242" s="16"/>
      <c r="I242" s="15"/>
      <c r="J242" s="16"/>
      <c r="K242" s="16"/>
      <c r="L242" s="17"/>
      <c r="M242" s="18"/>
      <c r="N242" s="18"/>
      <c r="O242" s="20"/>
      <c r="P242" s="21"/>
      <c r="Q242" s="21"/>
      <c r="R242" s="22"/>
      <c r="S242" s="21"/>
      <c r="T242" s="21"/>
      <c r="U242" s="22"/>
      <c r="V242" s="23"/>
      <c r="W242" s="23"/>
      <c r="X242" s="24"/>
      <c r="Y242" s="25">
        <f t="shared" si="13"/>
        <v>0</v>
      </c>
      <c r="Z242" s="25">
        <f t="shared" si="14"/>
        <v>0</v>
      </c>
      <c r="AA242" s="26"/>
      <c r="AB242" s="26"/>
      <c r="AC242" s="26"/>
      <c r="AD242" s="26"/>
      <c r="AE242" s="27"/>
      <c r="AF242" s="26"/>
      <c r="AG242" s="26"/>
      <c r="AH242" s="26"/>
      <c r="AI242" s="26"/>
      <c r="AJ242" s="26"/>
      <c r="AK242" s="26"/>
    </row>
    <row r="243" spans="1:37" s="10" customFormat="1" ht="25" customHeight="1" x14ac:dyDescent="0.25">
      <c r="A243" s="11">
        <v>240</v>
      </c>
      <c r="B243" s="12" t="str">
        <f t="shared" si="15"/>
        <v>000-000</v>
      </c>
      <c r="C243" s="12"/>
      <c r="D243" s="12"/>
      <c r="E243" s="12"/>
      <c r="F243" s="12"/>
      <c r="G243" s="16"/>
      <c r="H243" s="16"/>
      <c r="I243" s="15"/>
      <c r="J243" s="16"/>
      <c r="K243" s="16"/>
      <c r="L243" s="17"/>
      <c r="M243" s="18"/>
      <c r="N243" s="18"/>
      <c r="O243" s="20"/>
      <c r="P243" s="21"/>
      <c r="Q243" s="21"/>
      <c r="R243" s="22"/>
      <c r="S243" s="21"/>
      <c r="T243" s="21"/>
      <c r="U243" s="22"/>
      <c r="V243" s="23"/>
      <c r="W243" s="23"/>
      <c r="X243" s="24"/>
      <c r="Y243" s="25">
        <f t="shared" si="13"/>
        <v>0</v>
      </c>
      <c r="Z243" s="25">
        <f t="shared" si="14"/>
        <v>0</v>
      </c>
      <c r="AA243" s="26"/>
      <c r="AB243" s="26"/>
      <c r="AC243" s="26"/>
      <c r="AD243" s="26"/>
      <c r="AE243" s="27"/>
      <c r="AF243" s="26"/>
      <c r="AG243" s="26"/>
      <c r="AH243" s="26"/>
      <c r="AI243" s="26"/>
      <c r="AJ243" s="26"/>
      <c r="AK243" s="26"/>
    </row>
    <row r="244" spans="1:37" s="10" customFormat="1" ht="25" customHeight="1" x14ac:dyDescent="0.25">
      <c r="A244" s="11">
        <v>241</v>
      </c>
      <c r="B244" s="12" t="str">
        <f t="shared" si="15"/>
        <v>000-000</v>
      </c>
      <c r="C244" s="12"/>
      <c r="D244" s="12"/>
      <c r="E244" s="12"/>
      <c r="F244" s="12"/>
      <c r="G244" s="16"/>
      <c r="H244" s="16"/>
      <c r="I244" s="15"/>
      <c r="J244" s="16"/>
      <c r="K244" s="16"/>
      <c r="L244" s="17"/>
      <c r="M244" s="18"/>
      <c r="N244" s="18"/>
      <c r="O244" s="20"/>
      <c r="P244" s="21"/>
      <c r="Q244" s="21"/>
      <c r="R244" s="22"/>
      <c r="S244" s="21"/>
      <c r="T244" s="21"/>
      <c r="U244" s="22"/>
      <c r="V244" s="23"/>
      <c r="W244" s="23"/>
      <c r="X244" s="24"/>
      <c r="Y244" s="25">
        <f t="shared" si="13"/>
        <v>0</v>
      </c>
      <c r="Z244" s="25">
        <f t="shared" si="14"/>
        <v>0</v>
      </c>
      <c r="AA244" s="26"/>
      <c r="AB244" s="26"/>
      <c r="AC244" s="26"/>
      <c r="AD244" s="26"/>
      <c r="AE244" s="27"/>
      <c r="AF244" s="26"/>
      <c r="AG244" s="26"/>
      <c r="AH244" s="26"/>
      <c r="AI244" s="26"/>
      <c r="AJ244" s="26"/>
      <c r="AK244" s="26"/>
    </row>
    <row r="245" spans="1:37" s="10" customFormat="1" ht="25" customHeight="1" x14ac:dyDescent="0.25">
      <c r="A245" s="11">
        <v>242</v>
      </c>
      <c r="B245" s="12" t="str">
        <f t="shared" si="15"/>
        <v>000-000</v>
      </c>
      <c r="C245" s="12"/>
      <c r="D245" s="12"/>
      <c r="E245" s="12"/>
      <c r="F245" s="12"/>
      <c r="G245" s="16"/>
      <c r="H245" s="16"/>
      <c r="I245" s="15"/>
      <c r="J245" s="16"/>
      <c r="K245" s="16"/>
      <c r="L245" s="17"/>
      <c r="M245" s="18"/>
      <c r="N245" s="18"/>
      <c r="O245" s="20"/>
      <c r="P245" s="21"/>
      <c r="Q245" s="21"/>
      <c r="R245" s="22"/>
      <c r="S245" s="21"/>
      <c r="T245" s="21"/>
      <c r="U245" s="22"/>
      <c r="V245" s="23"/>
      <c r="W245" s="23"/>
      <c r="X245" s="24"/>
      <c r="Y245" s="25">
        <f t="shared" si="13"/>
        <v>0</v>
      </c>
      <c r="Z245" s="25">
        <f t="shared" si="14"/>
        <v>0</v>
      </c>
      <c r="AA245" s="26"/>
      <c r="AB245" s="26"/>
      <c r="AC245" s="26"/>
      <c r="AD245" s="26"/>
      <c r="AE245" s="27"/>
      <c r="AF245" s="26"/>
      <c r="AG245" s="26"/>
      <c r="AH245" s="26"/>
      <c r="AI245" s="26"/>
      <c r="AJ245" s="26"/>
      <c r="AK245" s="26"/>
    </row>
    <row r="246" spans="1:37" s="10" customFormat="1" ht="25" customHeight="1" x14ac:dyDescent="0.25">
      <c r="A246" s="11">
        <v>243</v>
      </c>
      <c r="B246" s="12" t="str">
        <f t="shared" si="15"/>
        <v>000-000</v>
      </c>
      <c r="C246" s="12"/>
      <c r="D246" s="12"/>
      <c r="E246" s="12"/>
      <c r="F246" s="12"/>
      <c r="G246" s="16"/>
      <c r="H246" s="16"/>
      <c r="I246" s="15"/>
      <c r="J246" s="16"/>
      <c r="K246" s="16"/>
      <c r="L246" s="17"/>
      <c r="M246" s="18"/>
      <c r="N246" s="18"/>
      <c r="O246" s="20"/>
      <c r="P246" s="21"/>
      <c r="Q246" s="21"/>
      <c r="R246" s="22"/>
      <c r="S246" s="21"/>
      <c r="T246" s="21"/>
      <c r="U246" s="22"/>
      <c r="V246" s="23"/>
      <c r="W246" s="23"/>
      <c r="X246" s="24"/>
      <c r="Y246" s="25">
        <f t="shared" si="13"/>
        <v>0</v>
      </c>
      <c r="Z246" s="25">
        <f t="shared" si="14"/>
        <v>0</v>
      </c>
      <c r="AA246" s="26"/>
      <c r="AB246" s="26"/>
      <c r="AC246" s="26"/>
      <c r="AD246" s="26"/>
      <c r="AE246" s="27"/>
      <c r="AF246" s="26"/>
      <c r="AG246" s="26"/>
      <c r="AH246" s="26"/>
      <c r="AI246" s="26"/>
      <c r="AJ246" s="26"/>
      <c r="AK246" s="26"/>
    </row>
    <row r="247" spans="1:37" s="10" customFormat="1" ht="25" customHeight="1" x14ac:dyDescent="0.25">
      <c r="A247" s="11">
        <v>244</v>
      </c>
      <c r="B247" s="12" t="str">
        <f t="shared" si="15"/>
        <v>000-000</v>
      </c>
      <c r="C247" s="12"/>
      <c r="D247" s="12"/>
      <c r="E247" s="12"/>
      <c r="F247" s="12"/>
      <c r="G247" s="16"/>
      <c r="H247" s="16"/>
      <c r="I247" s="15"/>
      <c r="J247" s="16"/>
      <c r="K247" s="16"/>
      <c r="L247" s="17"/>
      <c r="M247" s="18"/>
      <c r="N247" s="18"/>
      <c r="O247" s="20"/>
      <c r="P247" s="21"/>
      <c r="Q247" s="21"/>
      <c r="R247" s="22"/>
      <c r="S247" s="21"/>
      <c r="T247" s="21"/>
      <c r="U247" s="22"/>
      <c r="V247" s="23"/>
      <c r="W247" s="23"/>
      <c r="X247" s="24"/>
      <c r="Y247" s="25">
        <f t="shared" si="13"/>
        <v>0</v>
      </c>
      <c r="Z247" s="25">
        <f t="shared" si="14"/>
        <v>0</v>
      </c>
      <c r="AA247" s="26"/>
      <c r="AB247" s="26"/>
      <c r="AC247" s="26"/>
      <c r="AD247" s="26"/>
      <c r="AE247" s="27"/>
      <c r="AF247" s="26"/>
      <c r="AG247" s="26"/>
      <c r="AH247" s="26"/>
      <c r="AI247" s="26"/>
      <c r="AJ247" s="26"/>
      <c r="AK247" s="26"/>
    </row>
    <row r="248" spans="1:37" s="10" customFormat="1" ht="25" customHeight="1" x14ac:dyDescent="0.25">
      <c r="A248" s="11">
        <v>245</v>
      </c>
      <c r="B248" s="12" t="str">
        <f t="shared" si="15"/>
        <v>000-000</v>
      </c>
      <c r="C248" s="12"/>
      <c r="D248" s="12"/>
      <c r="E248" s="12"/>
      <c r="F248" s="12"/>
      <c r="G248" s="16"/>
      <c r="H248" s="16"/>
      <c r="I248" s="15"/>
      <c r="J248" s="16"/>
      <c r="K248" s="16"/>
      <c r="L248" s="17"/>
      <c r="M248" s="18"/>
      <c r="N248" s="18"/>
      <c r="O248" s="20"/>
      <c r="P248" s="21"/>
      <c r="Q248" s="21"/>
      <c r="R248" s="22"/>
      <c r="S248" s="21"/>
      <c r="T248" s="21"/>
      <c r="U248" s="22"/>
      <c r="V248" s="23"/>
      <c r="W248" s="23"/>
      <c r="X248" s="24"/>
      <c r="Y248" s="25">
        <f t="shared" si="13"/>
        <v>0</v>
      </c>
      <c r="Z248" s="25">
        <f t="shared" si="14"/>
        <v>0</v>
      </c>
      <c r="AA248" s="26"/>
      <c r="AB248" s="26"/>
      <c r="AC248" s="26"/>
      <c r="AD248" s="26"/>
      <c r="AE248" s="27"/>
      <c r="AF248" s="26"/>
      <c r="AG248" s="26"/>
      <c r="AH248" s="26"/>
      <c r="AI248" s="26"/>
      <c r="AJ248" s="26"/>
      <c r="AK248" s="26"/>
    </row>
    <row r="249" spans="1:37" s="10" customFormat="1" ht="25" customHeight="1" x14ac:dyDescent="0.25">
      <c r="A249" s="11">
        <v>246</v>
      </c>
      <c r="B249" s="12" t="str">
        <f t="shared" si="15"/>
        <v>000-000</v>
      </c>
      <c r="C249" s="12"/>
      <c r="D249" s="12"/>
      <c r="E249" s="12"/>
      <c r="F249" s="12"/>
      <c r="G249" s="16"/>
      <c r="H249" s="16"/>
      <c r="I249" s="15"/>
      <c r="J249" s="16"/>
      <c r="K249" s="16"/>
      <c r="L249" s="17"/>
      <c r="M249" s="18"/>
      <c r="N249" s="18"/>
      <c r="O249" s="20"/>
      <c r="P249" s="21"/>
      <c r="Q249" s="21"/>
      <c r="R249" s="22"/>
      <c r="S249" s="21"/>
      <c r="T249" s="21"/>
      <c r="U249" s="22"/>
      <c r="V249" s="23"/>
      <c r="W249" s="23"/>
      <c r="X249" s="24"/>
      <c r="Y249" s="25">
        <f t="shared" si="13"/>
        <v>0</v>
      </c>
      <c r="Z249" s="25">
        <f t="shared" si="14"/>
        <v>0</v>
      </c>
      <c r="AA249" s="26"/>
      <c r="AB249" s="26"/>
      <c r="AC249" s="26"/>
      <c r="AD249" s="26"/>
      <c r="AE249" s="27"/>
      <c r="AF249" s="26"/>
      <c r="AG249" s="26"/>
      <c r="AH249" s="26"/>
      <c r="AI249" s="26"/>
      <c r="AJ249" s="26"/>
      <c r="AK249" s="26"/>
    </row>
    <row r="250" spans="1:37" s="10" customFormat="1" ht="25" customHeight="1" x14ac:dyDescent="0.25">
      <c r="A250" s="11">
        <v>247</v>
      </c>
      <c r="B250" s="12" t="str">
        <f t="shared" si="15"/>
        <v>000-000</v>
      </c>
      <c r="C250" s="12"/>
      <c r="D250" s="12"/>
      <c r="E250" s="12"/>
      <c r="F250" s="12"/>
      <c r="G250" s="16"/>
      <c r="H250" s="16"/>
      <c r="I250" s="15"/>
      <c r="J250" s="16"/>
      <c r="K250" s="16"/>
      <c r="L250" s="17"/>
      <c r="M250" s="18"/>
      <c r="N250" s="19"/>
      <c r="O250" s="20"/>
      <c r="P250" s="21"/>
      <c r="Q250" s="21"/>
      <c r="R250" s="22"/>
      <c r="S250" s="21"/>
      <c r="T250" s="21"/>
      <c r="U250" s="22"/>
      <c r="V250" s="23"/>
      <c r="W250" s="23"/>
      <c r="X250" s="24"/>
      <c r="Y250" s="25">
        <f t="shared" si="13"/>
        <v>0</v>
      </c>
      <c r="Z250" s="25">
        <f t="shared" si="14"/>
        <v>0</v>
      </c>
      <c r="AA250" s="26"/>
      <c r="AB250" s="26"/>
      <c r="AC250" s="26"/>
      <c r="AD250" s="26"/>
      <c r="AE250" s="27"/>
      <c r="AF250" s="26"/>
      <c r="AG250" s="26"/>
      <c r="AH250" s="26"/>
      <c r="AI250" s="26"/>
      <c r="AJ250" s="26"/>
      <c r="AK250" s="26"/>
    </row>
    <row r="251" spans="1:37" s="10" customFormat="1" ht="25" customHeight="1" x14ac:dyDescent="0.25">
      <c r="A251" s="11">
        <v>248</v>
      </c>
      <c r="B251" s="12" t="str">
        <f t="shared" si="15"/>
        <v>000-000</v>
      </c>
      <c r="C251" s="12"/>
      <c r="D251" s="12"/>
      <c r="E251" s="12"/>
      <c r="F251" s="12"/>
      <c r="G251" s="16"/>
      <c r="H251" s="16"/>
      <c r="I251" s="15"/>
      <c r="J251" s="16"/>
      <c r="K251" s="16"/>
      <c r="L251" s="17"/>
      <c r="M251" s="18"/>
      <c r="N251" s="19"/>
      <c r="O251" s="20"/>
      <c r="P251" s="21"/>
      <c r="Q251" s="21"/>
      <c r="R251" s="22"/>
      <c r="S251" s="21"/>
      <c r="T251" s="21"/>
      <c r="U251" s="22"/>
      <c r="V251" s="23"/>
      <c r="W251" s="23"/>
      <c r="X251" s="24"/>
      <c r="Y251" s="25">
        <f t="shared" si="13"/>
        <v>0</v>
      </c>
      <c r="Z251" s="25">
        <f t="shared" si="14"/>
        <v>0</v>
      </c>
      <c r="AA251" s="26"/>
      <c r="AB251" s="26"/>
      <c r="AC251" s="26"/>
      <c r="AD251" s="26"/>
      <c r="AE251" s="27"/>
      <c r="AF251" s="26"/>
      <c r="AG251" s="26"/>
      <c r="AH251" s="26"/>
      <c r="AI251" s="26"/>
      <c r="AJ251" s="26"/>
      <c r="AK251" s="26"/>
    </row>
    <row r="252" spans="1:37" s="10" customFormat="1" ht="25" customHeight="1" x14ac:dyDescent="0.25">
      <c r="A252" s="11">
        <v>249</v>
      </c>
      <c r="B252" s="12" t="str">
        <f t="shared" si="15"/>
        <v>000-000</v>
      </c>
      <c r="C252" s="12"/>
      <c r="D252" s="12"/>
      <c r="E252" s="12"/>
      <c r="F252" s="12"/>
      <c r="G252" s="16"/>
      <c r="H252" s="16"/>
      <c r="I252" s="15"/>
      <c r="J252" s="16"/>
      <c r="K252" s="16"/>
      <c r="L252" s="17"/>
      <c r="M252" s="18"/>
      <c r="N252" s="18"/>
      <c r="O252" s="20"/>
      <c r="P252" s="21"/>
      <c r="Q252" s="21"/>
      <c r="R252" s="22"/>
      <c r="S252" s="21"/>
      <c r="T252" s="21"/>
      <c r="U252" s="22"/>
      <c r="V252" s="23"/>
      <c r="W252" s="23"/>
      <c r="X252" s="24"/>
      <c r="Y252" s="25">
        <f t="shared" si="13"/>
        <v>0</v>
      </c>
      <c r="Z252" s="25">
        <f t="shared" si="14"/>
        <v>0</v>
      </c>
      <c r="AA252" s="26"/>
      <c r="AB252" s="26"/>
      <c r="AC252" s="26"/>
      <c r="AD252" s="26"/>
      <c r="AE252" s="27"/>
      <c r="AF252" s="26"/>
      <c r="AG252" s="26"/>
      <c r="AH252" s="26"/>
      <c r="AI252" s="26"/>
      <c r="AJ252" s="26"/>
      <c r="AK252" s="26"/>
    </row>
    <row r="253" spans="1:37" s="10" customFormat="1" ht="25" customHeight="1" x14ac:dyDescent="0.25">
      <c r="A253" s="11">
        <v>250</v>
      </c>
      <c r="B253" s="12" t="str">
        <f t="shared" si="15"/>
        <v>000-000</v>
      </c>
      <c r="C253" s="12"/>
      <c r="D253" s="12"/>
      <c r="E253" s="12"/>
      <c r="F253" s="12"/>
      <c r="G253" s="16"/>
      <c r="H253" s="16"/>
      <c r="I253" s="15"/>
      <c r="J253" s="16"/>
      <c r="K253" s="16"/>
      <c r="L253" s="17"/>
      <c r="M253" s="18"/>
      <c r="N253" s="18"/>
      <c r="O253" s="20"/>
      <c r="P253" s="21"/>
      <c r="Q253" s="21"/>
      <c r="R253" s="22"/>
      <c r="S253" s="21"/>
      <c r="T253" s="21"/>
      <c r="U253" s="22"/>
      <c r="V253" s="23"/>
      <c r="W253" s="23"/>
      <c r="X253" s="24"/>
      <c r="Y253" s="25">
        <f t="shared" si="13"/>
        <v>0</v>
      </c>
      <c r="Z253" s="25">
        <f t="shared" si="14"/>
        <v>0</v>
      </c>
      <c r="AA253" s="26"/>
      <c r="AB253" s="26"/>
      <c r="AC253" s="26"/>
      <c r="AD253" s="26"/>
      <c r="AE253" s="27"/>
      <c r="AF253" s="26"/>
      <c r="AG253" s="26"/>
      <c r="AH253" s="26"/>
      <c r="AI253" s="26"/>
      <c r="AJ253" s="26"/>
      <c r="AK253" s="26"/>
    </row>
    <row r="254" spans="1:37" s="10" customFormat="1" ht="25" customHeight="1" x14ac:dyDescent="0.25">
      <c r="A254" s="11">
        <v>251</v>
      </c>
      <c r="B254" s="12" t="str">
        <f t="shared" si="15"/>
        <v>000-000</v>
      </c>
      <c r="C254" s="12"/>
      <c r="D254" s="12"/>
      <c r="E254" s="12"/>
      <c r="F254" s="12"/>
      <c r="G254" s="16"/>
      <c r="H254" s="16"/>
      <c r="I254" s="15"/>
      <c r="J254" s="16"/>
      <c r="K254" s="16"/>
      <c r="L254" s="17"/>
      <c r="M254" s="18"/>
      <c r="N254" s="18"/>
      <c r="O254" s="20"/>
      <c r="P254" s="21"/>
      <c r="Q254" s="21"/>
      <c r="R254" s="22"/>
      <c r="S254" s="21"/>
      <c r="T254" s="21"/>
      <c r="U254" s="22"/>
      <c r="V254" s="23"/>
      <c r="W254" s="23"/>
      <c r="X254" s="24"/>
      <c r="Y254" s="25">
        <f t="shared" si="13"/>
        <v>0</v>
      </c>
      <c r="Z254" s="25">
        <f t="shared" si="14"/>
        <v>0</v>
      </c>
      <c r="AA254" s="26"/>
      <c r="AB254" s="26"/>
      <c r="AC254" s="26"/>
      <c r="AD254" s="26"/>
      <c r="AE254" s="27"/>
      <c r="AF254" s="26"/>
      <c r="AG254" s="26"/>
      <c r="AH254" s="26"/>
      <c r="AI254" s="26"/>
      <c r="AJ254" s="26"/>
      <c r="AK254" s="26"/>
    </row>
    <row r="255" spans="1:37" s="10" customFormat="1" ht="25" customHeight="1" x14ac:dyDescent="0.25">
      <c r="A255" s="11">
        <v>252</v>
      </c>
      <c r="B255" s="12" t="str">
        <f t="shared" si="15"/>
        <v>000-000</v>
      </c>
      <c r="C255" s="12"/>
      <c r="D255" s="12"/>
      <c r="E255" s="12"/>
      <c r="F255" s="12"/>
      <c r="G255" s="16"/>
      <c r="H255" s="16"/>
      <c r="I255" s="15"/>
      <c r="J255" s="16"/>
      <c r="K255" s="16"/>
      <c r="L255" s="17"/>
      <c r="M255" s="18"/>
      <c r="N255" s="18"/>
      <c r="O255" s="20"/>
      <c r="P255" s="21"/>
      <c r="Q255" s="21"/>
      <c r="R255" s="22"/>
      <c r="S255" s="21"/>
      <c r="T255" s="21"/>
      <c r="U255" s="22"/>
      <c r="V255" s="23"/>
      <c r="W255" s="23"/>
      <c r="X255" s="24"/>
      <c r="Y255" s="25">
        <f t="shared" si="13"/>
        <v>0</v>
      </c>
      <c r="Z255" s="25">
        <f t="shared" si="14"/>
        <v>0</v>
      </c>
      <c r="AA255" s="26"/>
      <c r="AB255" s="26"/>
      <c r="AC255" s="26"/>
      <c r="AD255" s="26"/>
      <c r="AE255" s="27"/>
      <c r="AF255" s="26"/>
      <c r="AG255" s="26"/>
      <c r="AH255" s="26"/>
      <c r="AI255" s="26"/>
      <c r="AJ255" s="26"/>
      <c r="AK255" s="26"/>
    </row>
    <row r="256" spans="1:37" s="10" customFormat="1" ht="25" customHeight="1" x14ac:dyDescent="0.25">
      <c r="A256" s="11">
        <v>253</v>
      </c>
      <c r="B256" s="12" t="str">
        <f t="shared" si="15"/>
        <v>000-000</v>
      </c>
      <c r="C256" s="12"/>
      <c r="D256" s="12"/>
      <c r="E256" s="12"/>
      <c r="F256" s="12"/>
      <c r="G256" s="16"/>
      <c r="H256" s="16"/>
      <c r="I256" s="15"/>
      <c r="J256" s="16"/>
      <c r="K256" s="16"/>
      <c r="L256" s="17"/>
      <c r="M256" s="18"/>
      <c r="N256" s="18"/>
      <c r="O256" s="20"/>
      <c r="P256" s="21"/>
      <c r="Q256" s="21"/>
      <c r="R256" s="22"/>
      <c r="S256" s="21"/>
      <c r="T256" s="21"/>
      <c r="U256" s="22"/>
      <c r="V256" s="23"/>
      <c r="W256" s="23"/>
      <c r="X256" s="24"/>
      <c r="Y256" s="25">
        <f t="shared" si="13"/>
        <v>0</v>
      </c>
      <c r="Z256" s="25">
        <f t="shared" si="14"/>
        <v>0</v>
      </c>
      <c r="AA256" s="26"/>
      <c r="AB256" s="26"/>
      <c r="AC256" s="26"/>
      <c r="AD256" s="26"/>
      <c r="AE256" s="27"/>
      <c r="AF256" s="26"/>
      <c r="AG256" s="26"/>
      <c r="AH256" s="26"/>
      <c r="AI256" s="26"/>
      <c r="AJ256" s="26"/>
      <c r="AK256" s="26"/>
    </row>
    <row r="257" spans="1:37" s="10" customFormat="1" ht="25" customHeight="1" x14ac:dyDescent="0.25">
      <c r="A257" s="11">
        <v>254</v>
      </c>
      <c r="B257" s="12" t="str">
        <f t="shared" si="15"/>
        <v>000-000</v>
      </c>
      <c r="C257" s="12"/>
      <c r="D257" s="12"/>
      <c r="E257" s="12"/>
      <c r="F257" s="12"/>
      <c r="G257" s="16"/>
      <c r="H257" s="16"/>
      <c r="I257" s="15"/>
      <c r="J257" s="16"/>
      <c r="K257" s="16"/>
      <c r="L257" s="17"/>
      <c r="M257" s="18"/>
      <c r="N257" s="18"/>
      <c r="O257" s="20"/>
      <c r="P257" s="21"/>
      <c r="Q257" s="21"/>
      <c r="R257" s="22"/>
      <c r="S257" s="21"/>
      <c r="T257" s="21"/>
      <c r="U257" s="22"/>
      <c r="V257" s="23"/>
      <c r="W257" s="23"/>
      <c r="X257" s="24"/>
      <c r="Y257" s="25">
        <f t="shared" si="13"/>
        <v>0</v>
      </c>
      <c r="Z257" s="25">
        <f t="shared" si="14"/>
        <v>0</v>
      </c>
      <c r="AA257" s="26"/>
      <c r="AB257" s="26"/>
      <c r="AC257" s="26"/>
      <c r="AD257" s="26"/>
      <c r="AE257" s="27"/>
      <c r="AF257" s="26"/>
      <c r="AG257" s="26"/>
      <c r="AH257" s="26"/>
      <c r="AI257" s="26"/>
      <c r="AJ257" s="26"/>
      <c r="AK257" s="26"/>
    </row>
    <row r="258" spans="1:37" s="10" customFormat="1" ht="25" customHeight="1" x14ac:dyDescent="0.25">
      <c r="A258" s="11">
        <v>255</v>
      </c>
      <c r="B258" s="12" t="str">
        <f t="shared" si="15"/>
        <v>000-000</v>
      </c>
      <c r="C258" s="12"/>
      <c r="D258" s="12"/>
      <c r="E258" s="12"/>
      <c r="F258" s="12"/>
      <c r="G258" s="16"/>
      <c r="H258" s="16"/>
      <c r="I258" s="15"/>
      <c r="J258" s="16"/>
      <c r="K258" s="16"/>
      <c r="L258" s="17"/>
      <c r="M258" s="18"/>
      <c r="N258" s="18"/>
      <c r="O258" s="20"/>
      <c r="P258" s="21"/>
      <c r="Q258" s="21"/>
      <c r="R258" s="22"/>
      <c r="S258" s="21"/>
      <c r="T258" s="21"/>
      <c r="U258" s="22"/>
      <c r="V258" s="23"/>
      <c r="W258" s="23"/>
      <c r="X258" s="24"/>
      <c r="Y258" s="25">
        <f t="shared" si="13"/>
        <v>0</v>
      </c>
      <c r="Z258" s="25">
        <f t="shared" si="14"/>
        <v>0</v>
      </c>
      <c r="AA258" s="26"/>
      <c r="AB258" s="26"/>
      <c r="AC258" s="26"/>
      <c r="AD258" s="26"/>
      <c r="AE258" s="27"/>
      <c r="AF258" s="26"/>
      <c r="AG258" s="26"/>
      <c r="AH258" s="26"/>
      <c r="AI258" s="26"/>
      <c r="AJ258" s="26"/>
      <c r="AK258" s="26"/>
    </row>
    <row r="259" spans="1:37" s="10" customFormat="1" ht="25" customHeight="1" x14ac:dyDescent="0.25">
      <c r="A259" s="11">
        <v>256</v>
      </c>
      <c r="B259" s="12" t="str">
        <f t="shared" si="15"/>
        <v>000-000</v>
      </c>
      <c r="C259" s="12"/>
      <c r="D259" s="12"/>
      <c r="E259" s="12"/>
      <c r="F259" s="12"/>
      <c r="G259" s="16"/>
      <c r="H259" s="16"/>
      <c r="I259" s="15"/>
      <c r="J259" s="16"/>
      <c r="K259" s="16"/>
      <c r="L259" s="17"/>
      <c r="M259" s="18"/>
      <c r="N259" s="18"/>
      <c r="O259" s="20"/>
      <c r="P259" s="21"/>
      <c r="Q259" s="21"/>
      <c r="R259" s="22"/>
      <c r="S259" s="21"/>
      <c r="T259" s="21"/>
      <c r="U259" s="22"/>
      <c r="V259" s="23"/>
      <c r="W259" s="23"/>
      <c r="X259" s="24"/>
      <c r="Y259" s="25">
        <f t="shared" si="13"/>
        <v>0</v>
      </c>
      <c r="Z259" s="25">
        <f t="shared" si="14"/>
        <v>0</v>
      </c>
      <c r="AA259" s="26"/>
      <c r="AB259" s="26"/>
      <c r="AC259" s="26"/>
      <c r="AD259" s="26"/>
      <c r="AE259" s="27"/>
      <c r="AF259" s="26"/>
      <c r="AG259" s="26"/>
      <c r="AH259" s="26"/>
      <c r="AI259" s="26"/>
      <c r="AJ259" s="26"/>
      <c r="AK259" s="26"/>
    </row>
    <row r="260" spans="1:37" s="10" customFormat="1" ht="25" customHeight="1" x14ac:dyDescent="0.25">
      <c r="A260" s="11">
        <v>257</v>
      </c>
      <c r="B260" s="12" t="str">
        <f t="shared" si="15"/>
        <v>000-000</v>
      </c>
      <c r="C260" s="12"/>
      <c r="D260" s="12"/>
      <c r="E260" s="12"/>
      <c r="F260" s="12"/>
      <c r="G260" s="16"/>
      <c r="H260" s="16"/>
      <c r="I260" s="15"/>
      <c r="J260" s="16"/>
      <c r="K260" s="16"/>
      <c r="L260" s="17"/>
      <c r="M260" s="18"/>
      <c r="N260" s="18"/>
      <c r="O260" s="20"/>
      <c r="P260" s="21"/>
      <c r="Q260" s="21"/>
      <c r="R260" s="22"/>
      <c r="S260" s="21"/>
      <c r="T260" s="21"/>
      <c r="U260" s="22"/>
      <c r="V260" s="23"/>
      <c r="W260" s="23"/>
      <c r="X260" s="24"/>
      <c r="Y260" s="25">
        <f t="shared" ref="Y260:Y323" si="16">ROUND(I260-U260-X260,2)</f>
        <v>0</v>
      </c>
      <c r="Z260" s="25">
        <f t="shared" ref="Z260:Z323" si="17">ROUND(L260+O260-R260,2)</f>
        <v>0</v>
      </c>
      <c r="AA260" s="26"/>
      <c r="AB260" s="26"/>
      <c r="AC260" s="26"/>
      <c r="AD260" s="26"/>
      <c r="AE260" s="27"/>
      <c r="AF260" s="26"/>
      <c r="AG260" s="26"/>
      <c r="AH260" s="26"/>
      <c r="AI260" s="26"/>
      <c r="AJ260" s="26"/>
      <c r="AK260" s="26"/>
    </row>
    <row r="261" spans="1:37" s="10" customFormat="1" ht="25" customHeight="1" x14ac:dyDescent="0.25">
      <c r="A261" s="11">
        <v>258</v>
      </c>
      <c r="B261" s="12" t="str">
        <f t="shared" si="15"/>
        <v>000-000</v>
      </c>
      <c r="C261" s="12"/>
      <c r="D261" s="12"/>
      <c r="E261" s="12"/>
      <c r="F261" s="12"/>
      <c r="G261" s="16"/>
      <c r="H261" s="16"/>
      <c r="I261" s="15"/>
      <c r="J261" s="16"/>
      <c r="K261" s="16"/>
      <c r="L261" s="17"/>
      <c r="M261" s="18"/>
      <c r="N261" s="19"/>
      <c r="O261" s="20"/>
      <c r="P261" s="21"/>
      <c r="Q261" s="21"/>
      <c r="R261" s="22"/>
      <c r="S261" s="21"/>
      <c r="T261" s="21"/>
      <c r="U261" s="22"/>
      <c r="V261" s="23"/>
      <c r="W261" s="23"/>
      <c r="X261" s="24"/>
      <c r="Y261" s="25">
        <f t="shared" si="16"/>
        <v>0</v>
      </c>
      <c r="Z261" s="25">
        <f t="shared" si="17"/>
        <v>0</v>
      </c>
      <c r="AA261" s="26"/>
      <c r="AB261" s="26"/>
      <c r="AC261" s="26"/>
      <c r="AD261" s="26"/>
      <c r="AE261" s="27"/>
      <c r="AF261" s="26"/>
      <c r="AG261" s="26"/>
      <c r="AH261" s="26"/>
      <c r="AI261" s="26"/>
      <c r="AJ261" s="26"/>
      <c r="AK261" s="26"/>
    </row>
    <row r="262" spans="1:37" s="10" customFormat="1" ht="25" customHeight="1" x14ac:dyDescent="0.25">
      <c r="A262" s="11">
        <v>259</v>
      </c>
      <c r="B262" s="12" t="str">
        <f t="shared" si="15"/>
        <v>000-000</v>
      </c>
      <c r="C262" s="12"/>
      <c r="D262" s="12"/>
      <c r="E262" s="12"/>
      <c r="F262" s="12"/>
      <c r="G262" s="16"/>
      <c r="H262" s="16"/>
      <c r="I262" s="15"/>
      <c r="J262" s="16"/>
      <c r="K262" s="16"/>
      <c r="L262" s="17"/>
      <c r="M262" s="18"/>
      <c r="N262" s="19"/>
      <c r="O262" s="20"/>
      <c r="P262" s="21"/>
      <c r="Q262" s="21"/>
      <c r="R262" s="22"/>
      <c r="S262" s="21"/>
      <c r="T262" s="21"/>
      <c r="U262" s="22"/>
      <c r="V262" s="23"/>
      <c r="W262" s="23"/>
      <c r="X262" s="24"/>
      <c r="Y262" s="25">
        <f t="shared" si="16"/>
        <v>0</v>
      </c>
      <c r="Z262" s="25">
        <f t="shared" si="17"/>
        <v>0</v>
      </c>
      <c r="AA262" s="26"/>
      <c r="AB262" s="26"/>
      <c r="AC262" s="26"/>
      <c r="AD262" s="26"/>
      <c r="AE262" s="27"/>
      <c r="AF262" s="26"/>
      <c r="AG262" s="26"/>
      <c r="AH262" s="26"/>
      <c r="AI262" s="26"/>
      <c r="AJ262" s="26"/>
      <c r="AK262" s="26"/>
    </row>
    <row r="263" spans="1:37" s="10" customFormat="1" ht="25" customHeight="1" x14ac:dyDescent="0.25">
      <c r="A263" s="11">
        <v>260</v>
      </c>
      <c r="B263" s="12" t="str">
        <f t="shared" si="15"/>
        <v>000-000</v>
      </c>
      <c r="C263" s="12"/>
      <c r="D263" s="12"/>
      <c r="E263" s="12"/>
      <c r="F263" s="12"/>
      <c r="G263" s="16"/>
      <c r="H263" s="16"/>
      <c r="I263" s="15"/>
      <c r="J263" s="16"/>
      <c r="K263" s="16"/>
      <c r="L263" s="17"/>
      <c r="M263" s="18"/>
      <c r="N263" s="18"/>
      <c r="O263" s="20"/>
      <c r="P263" s="21"/>
      <c r="Q263" s="21"/>
      <c r="R263" s="22"/>
      <c r="S263" s="21"/>
      <c r="T263" s="21"/>
      <c r="U263" s="22"/>
      <c r="V263" s="23"/>
      <c r="W263" s="23"/>
      <c r="X263" s="24"/>
      <c r="Y263" s="25">
        <f t="shared" si="16"/>
        <v>0</v>
      </c>
      <c r="Z263" s="25">
        <f t="shared" si="17"/>
        <v>0</v>
      </c>
      <c r="AA263" s="26"/>
      <c r="AB263" s="26"/>
      <c r="AC263" s="26"/>
      <c r="AD263" s="26"/>
      <c r="AE263" s="27"/>
      <c r="AF263" s="26"/>
      <c r="AG263" s="26"/>
      <c r="AH263" s="26"/>
      <c r="AI263" s="26"/>
      <c r="AJ263" s="26"/>
      <c r="AK263" s="26"/>
    </row>
    <row r="264" spans="1:37" s="10" customFormat="1" ht="25" customHeight="1" x14ac:dyDescent="0.25">
      <c r="A264" s="11">
        <v>261</v>
      </c>
      <c r="B264" s="12" t="str">
        <f t="shared" si="15"/>
        <v>000-000</v>
      </c>
      <c r="C264" s="12"/>
      <c r="D264" s="12"/>
      <c r="E264" s="12"/>
      <c r="F264" s="12"/>
      <c r="G264" s="16"/>
      <c r="H264" s="16"/>
      <c r="I264" s="15"/>
      <c r="J264" s="16"/>
      <c r="K264" s="16"/>
      <c r="L264" s="17"/>
      <c r="M264" s="18"/>
      <c r="N264" s="18"/>
      <c r="O264" s="20"/>
      <c r="P264" s="21"/>
      <c r="Q264" s="21"/>
      <c r="R264" s="22"/>
      <c r="S264" s="21"/>
      <c r="T264" s="21"/>
      <c r="U264" s="22"/>
      <c r="V264" s="23"/>
      <c r="W264" s="23"/>
      <c r="X264" s="24"/>
      <c r="Y264" s="25">
        <f t="shared" si="16"/>
        <v>0</v>
      </c>
      <c r="Z264" s="25">
        <f t="shared" si="17"/>
        <v>0</v>
      </c>
      <c r="AA264" s="26"/>
      <c r="AB264" s="26"/>
      <c r="AC264" s="26"/>
      <c r="AD264" s="26"/>
      <c r="AE264" s="27"/>
      <c r="AF264" s="26"/>
      <c r="AG264" s="26"/>
      <c r="AH264" s="26"/>
      <c r="AI264" s="26"/>
      <c r="AJ264" s="26"/>
      <c r="AK264" s="26"/>
    </row>
    <row r="265" spans="1:37" s="10" customFormat="1" ht="25" customHeight="1" x14ac:dyDescent="0.25">
      <c r="A265" s="11">
        <v>262</v>
      </c>
      <c r="B265" s="12" t="str">
        <f t="shared" si="15"/>
        <v>000-000</v>
      </c>
      <c r="C265" s="12"/>
      <c r="D265" s="12"/>
      <c r="E265" s="12"/>
      <c r="F265" s="12"/>
      <c r="G265" s="16"/>
      <c r="H265" s="16"/>
      <c r="I265" s="15"/>
      <c r="J265" s="16"/>
      <c r="K265" s="16"/>
      <c r="L265" s="17"/>
      <c r="M265" s="18"/>
      <c r="N265" s="18"/>
      <c r="O265" s="20"/>
      <c r="P265" s="21"/>
      <c r="Q265" s="21"/>
      <c r="R265" s="22"/>
      <c r="S265" s="21"/>
      <c r="T265" s="21"/>
      <c r="U265" s="22"/>
      <c r="V265" s="23"/>
      <c r="W265" s="23"/>
      <c r="X265" s="24"/>
      <c r="Y265" s="25">
        <f t="shared" si="16"/>
        <v>0</v>
      </c>
      <c r="Z265" s="25">
        <f t="shared" si="17"/>
        <v>0</v>
      </c>
      <c r="AA265" s="26"/>
      <c r="AB265" s="26"/>
      <c r="AC265" s="26"/>
      <c r="AD265" s="26"/>
      <c r="AE265" s="27"/>
      <c r="AF265" s="26"/>
      <c r="AG265" s="26"/>
      <c r="AH265" s="26"/>
      <c r="AI265" s="26"/>
      <c r="AJ265" s="26"/>
      <c r="AK265" s="26"/>
    </row>
    <row r="266" spans="1:37" s="10" customFormat="1" ht="25" customHeight="1" x14ac:dyDescent="0.25">
      <c r="A266" s="11">
        <v>263</v>
      </c>
      <c r="B266" s="12" t="str">
        <f t="shared" si="15"/>
        <v>000-000</v>
      </c>
      <c r="C266" s="12"/>
      <c r="D266" s="12"/>
      <c r="E266" s="12"/>
      <c r="F266" s="12"/>
      <c r="G266" s="16"/>
      <c r="H266" s="16"/>
      <c r="I266" s="15"/>
      <c r="J266" s="16"/>
      <c r="K266" s="16"/>
      <c r="L266" s="17"/>
      <c r="M266" s="18"/>
      <c r="N266" s="18"/>
      <c r="O266" s="20"/>
      <c r="P266" s="21"/>
      <c r="Q266" s="21"/>
      <c r="R266" s="22"/>
      <c r="S266" s="21"/>
      <c r="T266" s="21"/>
      <c r="U266" s="22"/>
      <c r="V266" s="23"/>
      <c r="W266" s="23"/>
      <c r="X266" s="24"/>
      <c r="Y266" s="25">
        <f t="shared" si="16"/>
        <v>0</v>
      </c>
      <c r="Z266" s="25">
        <f t="shared" si="17"/>
        <v>0</v>
      </c>
      <c r="AA266" s="26"/>
      <c r="AB266" s="26"/>
      <c r="AC266" s="26"/>
      <c r="AD266" s="26"/>
      <c r="AE266" s="27"/>
      <c r="AF266" s="26"/>
      <c r="AG266" s="26"/>
      <c r="AH266" s="26"/>
      <c r="AI266" s="26"/>
      <c r="AJ266" s="26"/>
      <c r="AK266" s="26"/>
    </row>
    <row r="267" spans="1:37" s="10" customFormat="1" ht="25" customHeight="1" x14ac:dyDescent="0.25">
      <c r="A267" s="11">
        <v>264</v>
      </c>
      <c r="B267" s="12" t="str">
        <f t="shared" si="15"/>
        <v>000-000</v>
      </c>
      <c r="C267" s="12"/>
      <c r="D267" s="12"/>
      <c r="E267" s="12"/>
      <c r="F267" s="12"/>
      <c r="G267" s="16"/>
      <c r="H267" s="16"/>
      <c r="I267" s="15"/>
      <c r="J267" s="16"/>
      <c r="K267" s="16"/>
      <c r="L267" s="17"/>
      <c r="M267" s="18"/>
      <c r="N267" s="18"/>
      <c r="O267" s="20"/>
      <c r="P267" s="21"/>
      <c r="Q267" s="21"/>
      <c r="R267" s="22"/>
      <c r="S267" s="21"/>
      <c r="T267" s="21"/>
      <c r="U267" s="22"/>
      <c r="V267" s="23"/>
      <c r="W267" s="23"/>
      <c r="X267" s="24"/>
      <c r="Y267" s="25">
        <f t="shared" si="16"/>
        <v>0</v>
      </c>
      <c r="Z267" s="25">
        <f t="shared" si="17"/>
        <v>0</v>
      </c>
      <c r="AA267" s="26"/>
      <c r="AB267" s="26"/>
      <c r="AC267" s="26"/>
      <c r="AD267" s="26"/>
      <c r="AE267" s="27"/>
      <c r="AF267" s="26"/>
      <c r="AG267" s="26"/>
      <c r="AH267" s="26"/>
      <c r="AI267" s="26"/>
      <c r="AJ267" s="26"/>
      <c r="AK267" s="26"/>
    </row>
    <row r="268" spans="1:37" s="10" customFormat="1" ht="25" customHeight="1" x14ac:dyDescent="0.25">
      <c r="A268" s="11">
        <v>265</v>
      </c>
      <c r="B268" s="12" t="str">
        <f t="shared" si="15"/>
        <v>000-000</v>
      </c>
      <c r="C268" s="12"/>
      <c r="D268" s="12"/>
      <c r="E268" s="12"/>
      <c r="F268" s="12"/>
      <c r="G268" s="16"/>
      <c r="H268" s="16"/>
      <c r="I268" s="15"/>
      <c r="J268" s="16"/>
      <c r="K268" s="16"/>
      <c r="L268" s="17"/>
      <c r="M268" s="18"/>
      <c r="N268" s="18"/>
      <c r="O268" s="20"/>
      <c r="P268" s="21"/>
      <c r="Q268" s="21"/>
      <c r="R268" s="22"/>
      <c r="S268" s="21"/>
      <c r="T268" s="21"/>
      <c r="U268" s="22"/>
      <c r="V268" s="23"/>
      <c r="W268" s="23"/>
      <c r="X268" s="24"/>
      <c r="Y268" s="25">
        <f t="shared" si="16"/>
        <v>0</v>
      </c>
      <c r="Z268" s="25">
        <f t="shared" si="17"/>
        <v>0</v>
      </c>
      <c r="AA268" s="26"/>
      <c r="AB268" s="26"/>
      <c r="AC268" s="26"/>
      <c r="AD268" s="26"/>
      <c r="AE268" s="27"/>
      <c r="AF268" s="26"/>
      <c r="AG268" s="26"/>
      <c r="AH268" s="26"/>
      <c r="AI268" s="26"/>
      <c r="AJ268" s="26"/>
      <c r="AK268" s="26"/>
    </row>
    <row r="269" spans="1:37" s="10" customFormat="1" ht="25" customHeight="1" x14ac:dyDescent="0.25">
      <c r="A269" s="11">
        <v>266</v>
      </c>
      <c r="B269" s="12" t="str">
        <f t="shared" si="15"/>
        <v>000-000</v>
      </c>
      <c r="C269" s="12"/>
      <c r="D269" s="12"/>
      <c r="E269" s="12"/>
      <c r="F269" s="12"/>
      <c r="G269" s="16"/>
      <c r="H269" s="16"/>
      <c r="I269" s="15"/>
      <c r="J269" s="16"/>
      <c r="K269" s="16"/>
      <c r="L269" s="17"/>
      <c r="M269" s="18"/>
      <c r="N269" s="18"/>
      <c r="O269" s="20"/>
      <c r="P269" s="21"/>
      <c r="Q269" s="21"/>
      <c r="R269" s="22"/>
      <c r="S269" s="21"/>
      <c r="T269" s="21"/>
      <c r="U269" s="22"/>
      <c r="V269" s="23"/>
      <c r="W269" s="23"/>
      <c r="X269" s="24"/>
      <c r="Y269" s="25">
        <f t="shared" si="16"/>
        <v>0</v>
      </c>
      <c r="Z269" s="25">
        <f t="shared" si="17"/>
        <v>0</v>
      </c>
      <c r="AA269" s="26"/>
      <c r="AB269" s="26"/>
      <c r="AC269" s="26"/>
      <c r="AD269" s="26"/>
      <c r="AE269" s="27"/>
      <c r="AF269" s="26"/>
      <c r="AG269" s="26"/>
      <c r="AH269" s="26"/>
      <c r="AI269" s="26"/>
      <c r="AJ269" s="26"/>
      <c r="AK269" s="26"/>
    </row>
    <row r="270" spans="1:37" s="10" customFormat="1" ht="25" customHeight="1" x14ac:dyDescent="0.25">
      <c r="A270" s="11">
        <v>267</v>
      </c>
      <c r="B270" s="12" t="str">
        <f t="shared" si="15"/>
        <v>000-000</v>
      </c>
      <c r="C270" s="12"/>
      <c r="D270" s="12"/>
      <c r="E270" s="12"/>
      <c r="F270" s="12"/>
      <c r="G270" s="16"/>
      <c r="H270" s="16"/>
      <c r="I270" s="15"/>
      <c r="J270" s="16"/>
      <c r="K270" s="16"/>
      <c r="L270" s="17"/>
      <c r="M270" s="18"/>
      <c r="N270" s="18"/>
      <c r="O270" s="20"/>
      <c r="P270" s="21"/>
      <c r="Q270" s="21"/>
      <c r="R270" s="22"/>
      <c r="S270" s="21"/>
      <c r="T270" s="21"/>
      <c r="U270" s="22"/>
      <c r="V270" s="23"/>
      <c r="W270" s="23"/>
      <c r="X270" s="24"/>
      <c r="Y270" s="25">
        <f t="shared" si="16"/>
        <v>0</v>
      </c>
      <c r="Z270" s="25">
        <f t="shared" si="17"/>
        <v>0</v>
      </c>
      <c r="AA270" s="26"/>
      <c r="AB270" s="26"/>
      <c r="AC270" s="26"/>
      <c r="AD270" s="26"/>
      <c r="AE270" s="27"/>
      <c r="AF270" s="26"/>
      <c r="AG270" s="26"/>
      <c r="AH270" s="26"/>
      <c r="AI270" s="26"/>
      <c r="AJ270" s="26"/>
      <c r="AK270" s="26"/>
    </row>
    <row r="271" spans="1:37" s="10" customFormat="1" ht="25" customHeight="1" x14ac:dyDescent="0.25">
      <c r="A271" s="11">
        <v>268</v>
      </c>
      <c r="B271" s="12" t="str">
        <f t="shared" si="15"/>
        <v>000-000</v>
      </c>
      <c r="C271" s="12"/>
      <c r="D271" s="12"/>
      <c r="E271" s="12"/>
      <c r="F271" s="12"/>
      <c r="G271" s="16"/>
      <c r="H271" s="16"/>
      <c r="I271" s="15"/>
      <c r="J271" s="16"/>
      <c r="K271" s="16"/>
      <c r="L271" s="17"/>
      <c r="M271" s="18"/>
      <c r="N271" s="18"/>
      <c r="O271" s="20"/>
      <c r="P271" s="21"/>
      <c r="Q271" s="21"/>
      <c r="R271" s="22"/>
      <c r="S271" s="21"/>
      <c r="T271" s="21"/>
      <c r="U271" s="22"/>
      <c r="V271" s="23"/>
      <c r="W271" s="23"/>
      <c r="X271" s="24"/>
      <c r="Y271" s="25">
        <f t="shared" si="16"/>
        <v>0</v>
      </c>
      <c r="Z271" s="25">
        <f t="shared" si="17"/>
        <v>0</v>
      </c>
      <c r="AA271" s="26"/>
      <c r="AB271" s="26"/>
      <c r="AC271" s="26"/>
      <c r="AD271" s="26"/>
      <c r="AE271" s="27"/>
      <c r="AF271" s="26"/>
      <c r="AG271" s="26"/>
      <c r="AH271" s="26"/>
      <c r="AI271" s="26"/>
      <c r="AJ271" s="26"/>
      <c r="AK271" s="26"/>
    </row>
    <row r="272" spans="1:37" s="10" customFormat="1" ht="25" customHeight="1" x14ac:dyDescent="0.25">
      <c r="A272" s="11">
        <v>269</v>
      </c>
      <c r="B272" s="12" t="str">
        <f t="shared" si="15"/>
        <v>000-000</v>
      </c>
      <c r="C272" s="12"/>
      <c r="D272" s="12"/>
      <c r="E272" s="12"/>
      <c r="F272" s="12"/>
      <c r="G272" s="16"/>
      <c r="H272" s="16"/>
      <c r="I272" s="15"/>
      <c r="J272" s="16"/>
      <c r="K272" s="16"/>
      <c r="L272" s="17"/>
      <c r="M272" s="18"/>
      <c r="N272" s="19"/>
      <c r="O272" s="20"/>
      <c r="P272" s="21"/>
      <c r="Q272" s="21"/>
      <c r="R272" s="22"/>
      <c r="S272" s="21"/>
      <c r="T272" s="21"/>
      <c r="U272" s="22"/>
      <c r="V272" s="23"/>
      <c r="W272" s="23"/>
      <c r="X272" s="24"/>
      <c r="Y272" s="25">
        <f t="shared" si="16"/>
        <v>0</v>
      </c>
      <c r="Z272" s="25">
        <f t="shared" si="17"/>
        <v>0</v>
      </c>
      <c r="AA272" s="26"/>
      <c r="AB272" s="26"/>
      <c r="AC272" s="26"/>
      <c r="AD272" s="26"/>
      <c r="AE272" s="27"/>
      <c r="AF272" s="26"/>
      <c r="AG272" s="26"/>
      <c r="AH272" s="26"/>
      <c r="AI272" s="26"/>
      <c r="AJ272" s="26"/>
      <c r="AK272" s="26"/>
    </row>
    <row r="273" spans="1:37" s="10" customFormat="1" ht="25" customHeight="1" x14ac:dyDescent="0.25">
      <c r="A273" s="11">
        <v>270</v>
      </c>
      <c r="B273" s="12" t="str">
        <f t="shared" si="15"/>
        <v>000-000</v>
      </c>
      <c r="C273" s="12"/>
      <c r="D273" s="12"/>
      <c r="E273" s="12"/>
      <c r="F273" s="12"/>
      <c r="G273" s="16"/>
      <c r="H273" s="16"/>
      <c r="I273" s="15"/>
      <c r="J273" s="16"/>
      <c r="K273" s="16"/>
      <c r="L273" s="17"/>
      <c r="M273" s="18"/>
      <c r="N273" s="19"/>
      <c r="O273" s="20"/>
      <c r="P273" s="21"/>
      <c r="Q273" s="21"/>
      <c r="R273" s="22"/>
      <c r="S273" s="21"/>
      <c r="T273" s="21"/>
      <c r="U273" s="22"/>
      <c r="V273" s="23"/>
      <c r="W273" s="23"/>
      <c r="X273" s="24"/>
      <c r="Y273" s="25">
        <f t="shared" si="16"/>
        <v>0</v>
      </c>
      <c r="Z273" s="25">
        <f t="shared" si="17"/>
        <v>0</v>
      </c>
      <c r="AA273" s="26"/>
      <c r="AB273" s="26"/>
      <c r="AC273" s="26"/>
      <c r="AD273" s="26"/>
      <c r="AE273" s="27"/>
      <c r="AF273" s="26"/>
      <c r="AG273" s="26"/>
      <c r="AH273" s="26"/>
      <c r="AI273" s="26"/>
      <c r="AJ273" s="26"/>
      <c r="AK273" s="26"/>
    </row>
    <row r="274" spans="1:37" s="10" customFormat="1" ht="25" customHeight="1" x14ac:dyDescent="0.25">
      <c r="A274" s="11">
        <v>271</v>
      </c>
      <c r="B274" s="12" t="str">
        <f t="shared" si="15"/>
        <v>000-000</v>
      </c>
      <c r="C274" s="12"/>
      <c r="D274" s="12"/>
      <c r="E274" s="12"/>
      <c r="F274" s="12"/>
      <c r="G274" s="16"/>
      <c r="H274" s="16"/>
      <c r="I274" s="15"/>
      <c r="J274" s="16"/>
      <c r="K274" s="16"/>
      <c r="L274" s="17"/>
      <c r="M274" s="18"/>
      <c r="N274" s="18"/>
      <c r="O274" s="20"/>
      <c r="P274" s="21"/>
      <c r="Q274" s="21"/>
      <c r="R274" s="22"/>
      <c r="S274" s="21"/>
      <c r="T274" s="21"/>
      <c r="U274" s="22"/>
      <c r="V274" s="23"/>
      <c r="W274" s="23"/>
      <c r="X274" s="24"/>
      <c r="Y274" s="25">
        <f t="shared" si="16"/>
        <v>0</v>
      </c>
      <c r="Z274" s="25">
        <f t="shared" si="17"/>
        <v>0</v>
      </c>
      <c r="AA274" s="26"/>
      <c r="AB274" s="26"/>
      <c r="AC274" s="26"/>
      <c r="AD274" s="26"/>
      <c r="AE274" s="27"/>
      <c r="AF274" s="26"/>
      <c r="AG274" s="26"/>
      <c r="AH274" s="26"/>
      <c r="AI274" s="26"/>
      <c r="AJ274" s="26"/>
      <c r="AK274" s="26"/>
    </row>
    <row r="275" spans="1:37" s="10" customFormat="1" ht="25" customHeight="1" x14ac:dyDescent="0.25">
      <c r="A275" s="11">
        <v>272</v>
      </c>
      <c r="B275" s="12" t="str">
        <f t="shared" si="15"/>
        <v>000-000</v>
      </c>
      <c r="C275" s="12"/>
      <c r="D275" s="12"/>
      <c r="E275" s="12"/>
      <c r="F275" s="12"/>
      <c r="G275" s="16"/>
      <c r="H275" s="16"/>
      <c r="I275" s="15"/>
      <c r="J275" s="16"/>
      <c r="K275" s="16"/>
      <c r="L275" s="17"/>
      <c r="M275" s="18"/>
      <c r="N275" s="18"/>
      <c r="O275" s="20"/>
      <c r="P275" s="21"/>
      <c r="Q275" s="21"/>
      <c r="R275" s="22"/>
      <c r="S275" s="21"/>
      <c r="T275" s="21"/>
      <c r="U275" s="22"/>
      <c r="V275" s="23"/>
      <c r="W275" s="23"/>
      <c r="X275" s="24"/>
      <c r="Y275" s="25">
        <f t="shared" si="16"/>
        <v>0</v>
      </c>
      <c r="Z275" s="25">
        <f t="shared" si="17"/>
        <v>0</v>
      </c>
      <c r="AA275" s="26"/>
      <c r="AB275" s="26"/>
      <c r="AC275" s="26"/>
      <c r="AD275" s="26"/>
      <c r="AE275" s="27"/>
      <c r="AF275" s="26"/>
      <c r="AG275" s="26"/>
      <c r="AH275" s="26"/>
      <c r="AI275" s="26"/>
      <c r="AJ275" s="26"/>
      <c r="AK275" s="26"/>
    </row>
    <row r="276" spans="1:37" s="10" customFormat="1" ht="25" customHeight="1" x14ac:dyDescent="0.25">
      <c r="A276" s="11">
        <v>273</v>
      </c>
      <c r="B276" s="12" t="str">
        <f t="shared" si="15"/>
        <v>000-000</v>
      </c>
      <c r="C276" s="12"/>
      <c r="D276" s="12"/>
      <c r="E276" s="12"/>
      <c r="F276" s="12"/>
      <c r="G276" s="16"/>
      <c r="H276" s="16"/>
      <c r="I276" s="15"/>
      <c r="J276" s="16"/>
      <c r="K276" s="16"/>
      <c r="L276" s="17"/>
      <c r="M276" s="18"/>
      <c r="N276" s="18"/>
      <c r="O276" s="20"/>
      <c r="P276" s="21"/>
      <c r="Q276" s="21"/>
      <c r="R276" s="22"/>
      <c r="S276" s="21"/>
      <c r="T276" s="21"/>
      <c r="U276" s="22"/>
      <c r="V276" s="23"/>
      <c r="W276" s="23"/>
      <c r="X276" s="24"/>
      <c r="Y276" s="25">
        <f t="shared" si="16"/>
        <v>0</v>
      </c>
      <c r="Z276" s="25">
        <f t="shared" si="17"/>
        <v>0</v>
      </c>
      <c r="AA276" s="26"/>
      <c r="AB276" s="26"/>
      <c r="AC276" s="26"/>
      <c r="AD276" s="26"/>
      <c r="AE276" s="27"/>
      <c r="AF276" s="26"/>
      <c r="AG276" s="26"/>
      <c r="AH276" s="26"/>
      <c r="AI276" s="26"/>
      <c r="AJ276" s="26"/>
      <c r="AK276" s="26"/>
    </row>
    <row r="277" spans="1:37" s="10" customFormat="1" ht="25" customHeight="1" x14ac:dyDescent="0.25">
      <c r="A277" s="11">
        <v>274</v>
      </c>
      <c r="B277" s="12" t="str">
        <f t="shared" si="15"/>
        <v>000-000</v>
      </c>
      <c r="C277" s="12"/>
      <c r="D277" s="12"/>
      <c r="E277" s="12"/>
      <c r="F277" s="12"/>
      <c r="G277" s="16"/>
      <c r="H277" s="16"/>
      <c r="I277" s="15"/>
      <c r="J277" s="16"/>
      <c r="K277" s="16"/>
      <c r="L277" s="17"/>
      <c r="M277" s="18"/>
      <c r="N277" s="18"/>
      <c r="O277" s="20"/>
      <c r="P277" s="21"/>
      <c r="Q277" s="21"/>
      <c r="R277" s="22"/>
      <c r="S277" s="21"/>
      <c r="T277" s="21"/>
      <c r="U277" s="22"/>
      <c r="V277" s="23"/>
      <c r="W277" s="23"/>
      <c r="X277" s="24"/>
      <c r="Y277" s="25">
        <f t="shared" si="16"/>
        <v>0</v>
      </c>
      <c r="Z277" s="25">
        <f t="shared" si="17"/>
        <v>0</v>
      </c>
      <c r="AA277" s="26"/>
      <c r="AB277" s="26"/>
      <c r="AC277" s="26"/>
      <c r="AD277" s="26"/>
      <c r="AE277" s="27"/>
      <c r="AF277" s="26"/>
      <c r="AG277" s="26"/>
      <c r="AH277" s="26"/>
      <c r="AI277" s="26"/>
      <c r="AJ277" s="26"/>
      <c r="AK277" s="26"/>
    </row>
    <row r="278" spans="1:37" s="10" customFormat="1" ht="25" customHeight="1" x14ac:dyDescent="0.25">
      <c r="A278" s="11">
        <v>275</v>
      </c>
      <c r="B278" s="12" t="str">
        <f t="shared" si="15"/>
        <v>000-000</v>
      </c>
      <c r="C278" s="12"/>
      <c r="D278" s="12"/>
      <c r="E278" s="12"/>
      <c r="F278" s="12"/>
      <c r="G278" s="16"/>
      <c r="H278" s="16"/>
      <c r="I278" s="15"/>
      <c r="J278" s="16"/>
      <c r="K278" s="16"/>
      <c r="L278" s="17"/>
      <c r="M278" s="18"/>
      <c r="N278" s="18"/>
      <c r="O278" s="20"/>
      <c r="P278" s="21"/>
      <c r="Q278" s="21"/>
      <c r="R278" s="22"/>
      <c r="S278" s="21"/>
      <c r="T278" s="21"/>
      <c r="U278" s="22"/>
      <c r="V278" s="23"/>
      <c r="W278" s="23"/>
      <c r="X278" s="24"/>
      <c r="Y278" s="25">
        <f t="shared" si="16"/>
        <v>0</v>
      </c>
      <c r="Z278" s="25">
        <f t="shared" si="17"/>
        <v>0</v>
      </c>
      <c r="AA278" s="26"/>
      <c r="AB278" s="26"/>
      <c r="AC278" s="26"/>
      <c r="AD278" s="26"/>
      <c r="AE278" s="27"/>
      <c r="AF278" s="26"/>
      <c r="AG278" s="26"/>
      <c r="AH278" s="26"/>
      <c r="AI278" s="26"/>
      <c r="AJ278" s="26"/>
      <c r="AK278" s="26"/>
    </row>
    <row r="279" spans="1:37" s="10" customFormat="1" ht="25" customHeight="1" x14ac:dyDescent="0.25">
      <c r="A279" s="11">
        <v>276</v>
      </c>
      <c r="B279" s="12" t="str">
        <f t="shared" si="15"/>
        <v>000-000</v>
      </c>
      <c r="C279" s="12"/>
      <c r="D279" s="12"/>
      <c r="E279" s="12"/>
      <c r="F279" s="12"/>
      <c r="G279" s="16"/>
      <c r="H279" s="16"/>
      <c r="I279" s="15"/>
      <c r="J279" s="16"/>
      <c r="K279" s="16"/>
      <c r="L279" s="17"/>
      <c r="M279" s="18"/>
      <c r="N279" s="18"/>
      <c r="O279" s="20"/>
      <c r="P279" s="21"/>
      <c r="Q279" s="21"/>
      <c r="R279" s="22"/>
      <c r="S279" s="21"/>
      <c r="T279" s="21"/>
      <c r="U279" s="22"/>
      <c r="V279" s="23"/>
      <c r="W279" s="23"/>
      <c r="X279" s="24"/>
      <c r="Y279" s="25">
        <f t="shared" si="16"/>
        <v>0</v>
      </c>
      <c r="Z279" s="25">
        <f t="shared" si="17"/>
        <v>0</v>
      </c>
      <c r="AA279" s="26"/>
      <c r="AB279" s="26"/>
      <c r="AC279" s="26"/>
      <c r="AD279" s="26"/>
      <c r="AE279" s="27"/>
      <c r="AF279" s="26"/>
      <c r="AG279" s="26"/>
      <c r="AH279" s="26"/>
      <c r="AI279" s="26"/>
      <c r="AJ279" s="26"/>
      <c r="AK279" s="26"/>
    </row>
    <row r="280" spans="1:37" s="10" customFormat="1" ht="25" customHeight="1" x14ac:dyDescent="0.25">
      <c r="A280" s="11">
        <v>277</v>
      </c>
      <c r="B280" s="12" t="str">
        <f t="shared" si="15"/>
        <v>000-000</v>
      </c>
      <c r="C280" s="12"/>
      <c r="D280" s="12"/>
      <c r="E280" s="12"/>
      <c r="F280" s="12"/>
      <c r="G280" s="16"/>
      <c r="H280" s="16"/>
      <c r="I280" s="15"/>
      <c r="J280" s="16"/>
      <c r="K280" s="16"/>
      <c r="L280" s="17"/>
      <c r="M280" s="18"/>
      <c r="N280" s="18"/>
      <c r="O280" s="20"/>
      <c r="P280" s="21"/>
      <c r="Q280" s="21"/>
      <c r="R280" s="22"/>
      <c r="S280" s="21"/>
      <c r="T280" s="21"/>
      <c r="U280" s="22"/>
      <c r="V280" s="23"/>
      <c r="W280" s="23"/>
      <c r="X280" s="24"/>
      <c r="Y280" s="25">
        <f t="shared" si="16"/>
        <v>0</v>
      </c>
      <c r="Z280" s="25">
        <f t="shared" si="17"/>
        <v>0</v>
      </c>
      <c r="AA280" s="26"/>
      <c r="AB280" s="26"/>
      <c r="AC280" s="26"/>
      <c r="AD280" s="26"/>
      <c r="AE280" s="27"/>
      <c r="AF280" s="26"/>
      <c r="AG280" s="26"/>
      <c r="AH280" s="26"/>
      <c r="AI280" s="26"/>
      <c r="AJ280" s="26"/>
      <c r="AK280" s="26"/>
    </row>
    <row r="281" spans="1:37" s="10" customFormat="1" ht="25" customHeight="1" x14ac:dyDescent="0.25">
      <c r="A281" s="11">
        <v>278</v>
      </c>
      <c r="B281" s="12" t="str">
        <f t="shared" si="15"/>
        <v>000-000</v>
      </c>
      <c r="C281" s="12"/>
      <c r="D281" s="12"/>
      <c r="E281" s="12"/>
      <c r="F281" s="12"/>
      <c r="G281" s="16"/>
      <c r="H281" s="16"/>
      <c r="I281" s="15"/>
      <c r="J281" s="16"/>
      <c r="K281" s="16"/>
      <c r="L281" s="17"/>
      <c r="M281" s="18"/>
      <c r="N281" s="18"/>
      <c r="O281" s="20"/>
      <c r="P281" s="21"/>
      <c r="Q281" s="21"/>
      <c r="R281" s="22"/>
      <c r="S281" s="21"/>
      <c r="T281" s="21"/>
      <c r="U281" s="22"/>
      <c r="V281" s="23"/>
      <c r="W281" s="23"/>
      <c r="X281" s="24"/>
      <c r="Y281" s="25">
        <f t="shared" si="16"/>
        <v>0</v>
      </c>
      <c r="Z281" s="25">
        <f t="shared" si="17"/>
        <v>0</v>
      </c>
      <c r="AA281" s="26"/>
      <c r="AB281" s="26"/>
      <c r="AC281" s="26"/>
      <c r="AD281" s="26"/>
      <c r="AE281" s="27"/>
      <c r="AF281" s="26"/>
      <c r="AG281" s="26"/>
      <c r="AH281" s="26"/>
      <c r="AI281" s="26"/>
      <c r="AJ281" s="26"/>
      <c r="AK281" s="26"/>
    </row>
    <row r="282" spans="1:37" s="10" customFormat="1" ht="25" customHeight="1" x14ac:dyDescent="0.25">
      <c r="A282" s="11">
        <v>279</v>
      </c>
      <c r="B282" s="12" t="str">
        <f t="shared" si="15"/>
        <v>000-000</v>
      </c>
      <c r="C282" s="12"/>
      <c r="D282" s="12"/>
      <c r="E282" s="12"/>
      <c r="F282" s="12"/>
      <c r="G282" s="16"/>
      <c r="H282" s="16"/>
      <c r="I282" s="15"/>
      <c r="J282" s="16"/>
      <c r="K282" s="16"/>
      <c r="L282" s="17"/>
      <c r="M282" s="18"/>
      <c r="N282" s="18"/>
      <c r="O282" s="20"/>
      <c r="P282" s="21"/>
      <c r="Q282" s="21"/>
      <c r="R282" s="22"/>
      <c r="S282" s="21"/>
      <c r="T282" s="21"/>
      <c r="U282" s="22"/>
      <c r="V282" s="23"/>
      <c r="W282" s="23"/>
      <c r="X282" s="24"/>
      <c r="Y282" s="25">
        <f t="shared" si="16"/>
        <v>0</v>
      </c>
      <c r="Z282" s="25">
        <f t="shared" si="17"/>
        <v>0</v>
      </c>
      <c r="AA282" s="26"/>
      <c r="AB282" s="26"/>
      <c r="AC282" s="26"/>
      <c r="AD282" s="26"/>
      <c r="AE282" s="27"/>
      <c r="AF282" s="26"/>
      <c r="AG282" s="26"/>
      <c r="AH282" s="26"/>
      <c r="AI282" s="26"/>
      <c r="AJ282" s="26"/>
      <c r="AK282" s="26"/>
    </row>
    <row r="283" spans="1:37" s="10" customFormat="1" ht="25" customHeight="1" x14ac:dyDescent="0.25">
      <c r="A283" s="11">
        <v>280</v>
      </c>
      <c r="B283" s="12" t="str">
        <f t="shared" si="15"/>
        <v>000-000</v>
      </c>
      <c r="C283" s="12"/>
      <c r="D283" s="12"/>
      <c r="E283" s="12"/>
      <c r="F283" s="12"/>
      <c r="G283" s="16"/>
      <c r="H283" s="16"/>
      <c r="I283" s="15"/>
      <c r="J283" s="16"/>
      <c r="K283" s="16"/>
      <c r="L283" s="17"/>
      <c r="M283" s="18"/>
      <c r="N283" s="19"/>
      <c r="O283" s="20"/>
      <c r="P283" s="21"/>
      <c r="Q283" s="21"/>
      <c r="R283" s="22"/>
      <c r="S283" s="21"/>
      <c r="T283" s="21"/>
      <c r="U283" s="22"/>
      <c r="V283" s="23"/>
      <c r="W283" s="23"/>
      <c r="X283" s="24"/>
      <c r="Y283" s="25">
        <f t="shared" si="16"/>
        <v>0</v>
      </c>
      <c r="Z283" s="25">
        <f t="shared" si="17"/>
        <v>0</v>
      </c>
      <c r="AA283" s="26"/>
      <c r="AB283" s="26"/>
      <c r="AC283" s="26"/>
      <c r="AD283" s="26"/>
      <c r="AE283" s="27"/>
      <c r="AF283" s="26"/>
      <c r="AG283" s="26"/>
      <c r="AH283" s="26"/>
      <c r="AI283" s="26"/>
      <c r="AJ283" s="26"/>
      <c r="AK283" s="26"/>
    </row>
    <row r="284" spans="1:37" s="10" customFormat="1" ht="25" customHeight="1" x14ac:dyDescent="0.25">
      <c r="A284" s="11">
        <v>281</v>
      </c>
      <c r="B284" s="12" t="str">
        <f t="shared" si="15"/>
        <v>000-000</v>
      </c>
      <c r="C284" s="12"/>
      <c r="D284" s="12"/>
      <c r="E284" s="12"/>
      <c r="F284" s="12"/>
      <c r="G284" s="16"/>
      <c r="H284" s="16"/>
      <c r="I284" s="15"/>
      <c r="J284" s="16"/>
      <c r="K284" s="16"/>
      <c r="L284" s="17"/>
      <c r="M284" s="18"/>
      <c r="N284" s="19"/>
      <c r="O284" s="20"/>
      <c r="P284" s="21"/>
      <c r="Q284" s="21"/>
      <c r="R284" s="22"/>
      <c r="S284" s="21"/>
      <c r="T284" s="21"/>
      <c r="U284" s="22"/>
      <c r="V284" s="23"/>
      <c r="W284" s="23"/>
      <c r="X284" s="24"/>
      <c r="Y284" s="25">
        <f t="shared" si="16"/>
        <v>0</v>
      </c>
      <c r="Z284" s="25">
        <f t="shared" si="17"/>
        <v>0</v>
      </c>
      <c r="AA284" s="26"/>
      <c r="AB284" s="26"/>
      <c r="AC284" s="26"/>
      <c r="AD284" s="26"/>
      <c r="AE284" s="27"/>
      <c r="AF284" s="26"/>
      <c r="AG284" s="26"/>
      <c r="AH284" s="26"/>
      <c r="AI284" s="26"/>
      <c r="AJ284" s="26"/>
      <c r="AK284" s="26"/>
    </row>
    <row r="285" spans="1:37" s="10" customFormat="1" ht="25" customHeight="1" x14ac:dyDescent="0.25">
      <c r="A285" s="11">
        <v>282</v>
      </c>
      <c r="B285" s="12" t="str">
        <f t="shared" si="15"/>
        <v>000-000</v>
      </c>
      <c r="C285" s="12"/>
      <c r="D285" s="12"/>
      <c r="E285" s="12"/>
      <c r="F285" s="12"/>
      <c r="G285" s="16"/>
      <c r="H285" s="16"/>
      <c r="I285" s="15"/>
      <c r="J285" s="16"/>
      <c r="K285" s="16"/>
      <c r="L285" s="17"/>
      <c r="M285" s="18"/>
      <c r="N285" s="18"/>
      <c r="O285" s="20"/>
      <c r="P285" s="21"/>
      <c r="Q285" s="21"/>
      <c r="R285" s="22"/>
      <c r="S285" s="21"/>
      <c r="T285" s="21"/>
      <c r="U285" s="22"/>
      <c r="V285" s="23"/>
      <c r="W285" s="23"/>
      <c r="X285" s="24"/>
      <c r="Y285" s="25">
        <f t="shared" si="16"/>
        <v>0</v>
      </c>
      <c r="Z285" s="25">
        <f t="shared" si="17"/>
        <v>0</v>
      </c>
      <c r="AA285" s="26"/>
      <c r="AB285" s="26"/>
      <c r="AC285" s="26"/>
      <c r="AD285" s="26"/>
      <c r="AE285" s="27"/>
      <c r="AF285" s="26"/>
      <c r="AG285" s="26"/>
      <c r="AH285" s="26"/>
      <c r="AI285" s="26"/>
      <c r="AJ285" s="26"/>
      <c r="AK285" s="26"/>
    </row>
    <row r="286" spans="1:37" s="10" customFormat="1" ht="25" customHeight="1" x14ac:dyDescent="0.25">
      <c r="A286" s="11">
        <v>283</v>
      </c>
      <c r="B286" s="12" t="str">
        <f t="shared" si="15"/>
        <v>000-000</v>
      </c>
      <c r="C286" s="12"/>
      <c r="D286" s="12"/>
      <c r="E286" s="12"/>
      <c r="F286" s="12"/>
      <c r="G286" s="16"/>
      <c r="H286" s="16"/>
      <c r="I286" s="15"/>
      <c r="J286" s="16"/>
      <c r="K286" s="16"/>
      <c r="L286" s="17"/>
      <c r="M286" s="18"/>
      <c r="N286" s="18"/>
      <c r="O286" s="20"/>
      <c r="P286" s="21"/>
      <c r="Q286" s="21"/>
      <c r="R286" s="22"/>
      <c r="S286" s="21"/>
      <c r="T286" s="21"/>
      <c r="U286" s="22"/>
      <c r="V286" s="23"/>
      <c r="W286" s="23"/>
      <c r="X286" s="24"/>
      <c r="Y286" s="25">
        <f t="shared" si="16"/>
        <v>0</v>
      </c>
      <c r="Z286" s="25">
        <f t="shared" si="17"/>
        <v>0</v>
      </c>
      <c r="AA286" s="26"/>
      <c r="AB286" s="26"/>
      <c r="AC286" s="26"/>
      <c r="AD286" s="26"/>
      <c r="AE286" s="27"/>
      <c r="AF286" s="26"/>
      <c r="AG286" s="26"/>
      <c r="AH286" s="26"/>
      <c r="AI286" s="26"/>
      <c r="AJ286" s="26"/>
      <c r="AK286" s="26"/>
    </row>
    <row r="287" spans="1:37" s="10" customFormat="1" ht="25" customHeight="1" x14ac:dyDescent="0.25">
      <c r="A287" s="11">
        <v>284</v>
      </c>
      <c r="B287" s="12" t="str">
        <f t="shared" si="15"/>
        <v>000-000</v>
      </c>
      <c r="C287" s="12"/>
      <c r="D287" s="12"/>
      <c r="E287" s="12"/>
      <c r="F287" s="12"/>
      <c r="G287" s="16"/>
      <c r="H287" s="16"/>
      <c r="I287" s="15"/>
      <c r="J287" s="16"/>
      <c r="K287" s="16"/>
      <c r="L287" s="17"/>
      <c r="M287" s="18"/>
      <c r="N287" s="18"/>
      <c r="O287" s="20"/>
      <c r="P287" s="21"/>
      <c r="Q287" s="21"/>
      <c r="R287" s="22"/>
      <c r="S287" s="21"/>
      <c r="T287" s="21"/>
      <c r="U287" s="22"/>
      <c r="V287" s="23"/>
      <c r="W287" s="23"/>
      <c r="X287" s="24"/>
      <c r="Y287" s="25">
        <f t="shared" si="16"/>
        <v>0</v>
      </c>
      <c r="Z287" s="25">
        <f t="shared" si="17"/>
        <v>0</v>
      </c>
      <c r="AA287" s="26"/>
      <c r="AB287" s="26"/>
      <c r="AC287" s="26"/>
      <c r="AD287" s="26"/>
      <c r="AE287" s="27"/>
      <c r="AF287" s="26"/>
      <c r="AG287" s="26"/>
      <c r="AH287" s="26"/>
      <c r="AI287" s="26"/>
      <c r="AJ287" s="26"/>
      <c r="AK287" s="26"/>
    </row>
    <row r="288" spans="1:37" s="10" customFormat="1" ht="25" customHeight="1" x14ac:dyDescent="0.25">
      <c r="A288" s="11">
        <v>285</v>
      </c>
      <c r="B288" s="12" t="str">
        <f t="shared" si="15"/>
        <v>000-000</v>
      </c>
      <c r="C288" s="12"/>
      <c r="D288" s="12"/>
      <c r="E288" s="12"/>
      <c r="F288" s="12"/>
      <c r="G288" s="16"/>
      <c r="H288" s="16"/>
      <c r="I288" s="15"/>
      <c r="J288" s="16"/>
      <c r="K288" s="16"/>
      <c r="L288" s="17"/>
      <c r="M288" s="18"/>
      <c r="N288" s="18"/>
      <c r="O288" s="20"/>
      <c r="P288" s="21"/>
      <c r="Q288" s="21"/>
      <c r="R288" s="22"/>
      <c r="S288" s="21"/>
      <c r="T288" s="21"/>
      <c r="U288" s="22"/>
      <c r="V288" s="23"/>
      <c r="W288" s="23"/>
      <c r="X288" s="24"/>
      <c r="Y288" s="25">
        <f t="shared" si="16"/>
        <v>0</v>
      </c>
      <c r="Z288" s="25">
        <f t="shared" si="17"/>
        <v>0</v>
      </c>
      <c r="AA288" s="26"/>
      <c r="AB288" s="26"/>
      <c r="AC288" s="26"/>
      <c r="AD288" s="26"/>
      <c r="AE288" s="27"/>
      <c r="AF288" s="26"/>
      <c r="AG288" s="26"/>
      <c r="AH288" s="26"/>
      <c r="AI288" s="26"/>
      <c r="AJ288" s="26"/>
      <c r="AK288" s="26"/>
    </row>
    <row r="289" spans="1:37" s="10" customFormat="1" ht="25" customHeight="1" x14ac:dyDescent="0.25">
      <c r="A289" s="11">
        <v>286</v>
      </c>
      <c r="B289" s="12" t="str">
        <f t="shared" si="15"/>
        <v>000-000</v>
      </c>
      <c r="C289" s="12"/>
      <c r="D289" s="12"/>
      <c r="E289" s="12"/>
      <c r="F289" s="12"/>
      <c r="G289" s="16"/>
      <c r="H289" s="16"/>
      <c r="I289" s="15"/>
      <c r="J289" s="16"/>
      <c r="K289" s="16"/>
      <c r="L289" s="17"/>
      <c r="M289" s="18"/>
      <c r="N289" s="18"/>
      <c r="O289" s="20"/>
      <c r="P289" s="21"/>
      <c r="Q289" s="21"/>
      <c r="R289" s="22"/>
      <c r="S289" s="21"/>
      <c r="T289" s="21"/>
      <c r="U289" s="22"/>
      <c r="V289" s="23"/>
      <c r="W289" s="23"/>
      <c r="X289" s="24"/>
      <c r="Y289" s="25">
        <f t="shared" si="16"/>
        <v>0</v>
      </c>
      <c r="Z289" s="25">
        <f t="shared" si="17"/>
        <v>0</v>
      </c>
      <c r="AA289" s="26"/>
      <c r="AB289" s="26"/>
      <c r="AC289" s="26"/>
      <c r="AD289" s="26"/>
      <c r="AE289" s="27"/>
      <c r="AF289" s="26"/>
      <c r="AG289" s="26"/>
      <c r="AH289" s="26"/>
      <c r="AI289" s="26"/>
      <c r="AJ289" s="26"/>
      <c r="AK289" s="26"/>
    </row>
    <row r="290" spans="1:37" s="10" customFormat="1" ht="25" customHeight="1" x14ac:dyDescent="0.25">
      <c r="A290" s="11">
        <v>287</v>
      </c>
      <c r="B290" s="12" t="str">
        <f t="shared" si="15"/>
        <v>000-000</v>
      </c>
      <c r="C290" s="12"/>
      <c r="D290" s="12"/>
      <c r="E290" s="12"/>
      <c r="F290" s="12"/>
      <c r="G290" s="16"/>
      <c r="H290" s="16"/>
      <c r="I290" s="15"/>
      <c r="J290" s="16"/>
      <c r="K290" s="16"/>
      <c r="L290" s="17"/>
      <c r="M290" s="18"/>
      <c r="N290" s="18"/>
      <c r="O290" s="20"/>
      <c r="P290" s="21"/>
      <c r="Q290" s="21"/>
      <c r="R290" s="22"/>
      <c r="S290" s="21"/>
      <c r="T290" s="21"/>
      <c r="U290" s="22"/>
      <c r="V290" s="23"/>
      <c r="W290" s="23"/>
      <c r="X290" s="24"/>
      <c r="Y290" s="25">
        <f t="shared" si="16"/>
        <v>0</v>
      </c>
      <c r="Z290" s="25">
        <f t="shared" si="17"/>
        <v>0</v>
      </c>
      <c r="AA290" s="26"/>
      <c r="AB290" s="26"/>
      <c r="AC290" s="26"/>
      <c r="AD290" s="26"/>
      <c r="AE290" s="27"/>
      <c r="AF290" s="26"/>
      <c r="AG290" s="26"/>
      <c r="AH290" s="26"/>
      <c r="AI290" s="26"/>
      <c r="AJ290" s="26"/>
      <c r="AK290" s="26"/>
    </row>
    <row r="291" spans="1:37" s="10" customFormat="1" ht="25" customHeight="1" x14ac:dyDescent="0.25">
      <c r="A291" s="11">
        <v>288</v>
      </c>
      <c r="B291" s="12" t="str">
        <f t="shared" si="15"/>
        <v>000-000</v>
      </c>
      <c r="C291" s="12"/>
      <c r="D291" s="12"/>
      <c r="E291" s="12"/>
      <c r="F291" s="12"/>
      <c r="G291" s="16"/>
      <c r="H291" s="16"/>
      <c r="I291" s="15"/>
      <c r="J291" s="16"/>
      <c r="K291" s="16"/>
      <c r="L291" s="17"/>
      <c r="M291" s="18"/>
      <c r="N291" s="18"/>
      <c r="O291" s="20"/>
      <c r="P291" s="21"/>
      <c r="Q291" s="21"/>
      <c r="R291" s="22"/>
      <c r="S291" s="21"/>
      <c r="T291" s="21"/>
      <c r="U291" s="22"/>
      <c r="V291" s="23"/>
      <c r="W291" s="23"/>
      <c r="X291" s="24"/>
      <c r="Y291" s="25">
        <f t="shared" si="16"/>
        <v>0</v>
      </c>
      <c r="Z291" s="25">
        <f t="shared" si="17"/>
        <v>0</v>
      </c>
      <c r="AA291" s="26"/>
      <c r="AB291" s="26"/>
      <c r="AC291" s="26"/>
      <c r="AD291" s="26"/>
      <c r="AE291" s="27"/>
      <c r="AF291" s="26"/>
      <c r="AG291" s="26"/>
      <c r="AH291" s="26"/>
      <c r="AI291" s="26"/>
      <c r="AJ291" s="26"/>
      <c r="AK291" s="26"/>
    </row>
    <row r="292" spans="1:37" s="10" customFormat="1" ht="25" customHeight="1" x14ac:dyDescent="0.25">
      <c r="A292" s="11">
        <v>289</v>
      </c>
      <c r="B292" s="12" t="str">
        <f t="shared" si="15"/>
        <v>000-000</v>
      </c>
      <c r="C292" s="12"/>
      <c r="D292" s="12"/>
      <c r="E292" s="12"/>
      <c r="F292" s="12"/>
      <c r="G292" s="16"/>
      <c r="H292" s="16"/>
      <c r="I292" s="15"/>
      <c r="J292" s="16"/>
      <c r="K292" s="16"/>
      <c r="L292" s="17"/>
      <c r="M292" s="18"/>
      <c r="N292" s="18"/>
      <c r="O292" s="20"/>
      <c r="P292" s="21"/>
      <c r="Q292" s="21"/>
      <c r="R292" s="22"/>
      <c r="S292" s="21"/>
      <c r="T292" s="21"/>
      <c r="U292" s="22"/>
      <c r="V292" s="23"/>
      <c r="W292" s="23"/>
      <c r="X292" s="24"/>
      <c r="Y292" s="25">
        <f t="shared" si="16"/>
        <v>0</v>
      </c>
      <c r="Z292" s="25">
        <f t="shared" si="17"/>
        <v>0</v>
      </c>
      <c r="AA292" s="26"/>
      <c r="AB292" s="26"/>
      <c r="AC292" s="26"/>
      <c r="AD292" s="26"/>
      <c r="AE292" s="27"/>
      <c r="AF292" s="26"/>
      <c r="AG292" s="26"/>
      <c r="AH292" s="26"/>
      <c r="AI292" s="26"/>
      <c r="AJ292" s="26"/>
      <c r="AK292" s="26"/>
    </row>
    <row r="293" spans="1:37" s="10" customFormat="1" ht="25" customHeight="1" x14ac:dyDescent="0.25">
      <c r="A293" s="11">
        <v>290</v>
      </c>
      <c r="B293" s="12" t="str">
        <f t="shared" si="15"/>
        <v>000-000</v>
      </c>
      <c r="C293" s="12"/>
      <c r="D293" s="12"/>
      <c r="E293" s="12"/>
      <c r="F293" s="12"/>
      <c r="G293" s="16"/>
      <c r="H293" s="16"/>
      <c r="I293" s="15"/>
      <c r="J293" s="16"/>
      <c r="K293" s="16"/>
      <c r="L293" s="17"/>
      <c r="M293" s="18"/>
      <c r="N293" s="18"/>
      <c r="O293" s="20"/>
      <c r="P293" s="21"/>
      <c r="Q293" s="21"/>
      <c r="R293" s="22"/>
      <c r="S293" s="21"/>
      <c r="T293" s="21"/>
      <c r="U293" s="22"/>
      <c r="V293" s="23"/>
      <c r="W293" s="23"/>
      <c r="X293" s="24"/>
      <c r="Y293" s="25">
        <f t="shared" si="16"/>
        <v>0</v>
      </c>
      <c r="Z293" s="25">
        <f t="shared" si="17"/>
        <v>0</v>
      </c>
      <c r="AA293" s="26"/>
      <c r="AB293" s="26"/>
      <c r="AC293" s="26"/>
      <c r="AD293" s="26"/>
      <c r="AE293" s="27"/>
      <c r="AF293" s="26"/>
      <c r="AG293" s="26"/>
      <c r="AH293" s="26"/>
      <c r="AI293" s="26"/>
      <c r="AJ293" s="26"/>
      <c r="AK293" s="26"/>
    </row>
    <row r="294" spans="1:37" s="10" customFormat="1" ht="25" customHeight="1" x14ac:dyDescent="0.25">
      <c r="A294" s="11">
        <v>291</v>
      </c>
      <c r="B294" s="12" t="str">
        <f t="shared" si="15"/>
        <v>000-000</v>
      </c>
      <c r="C294" s="12"/>
      <c r="D294" s="12"/>
      <c r="E294" s="12"/>
      <c r="F294" s="12"/>
      <c r="G294" s="16"/>
      <c r="H294" s="16"/>
      <c r="I294" s="15"/>
      <c r="J294" s="16"/>
      <c r="K294" s="16"/>
      <c r="L294" s="17"/>
      <c r="M294" s="18"/>
      <c r="N294" s="19"/>
      <c r="O294" s="20"/>
      <c r="P294" s="21"/>
      <c r="Q294" s="21"/>
      <c r="R294" s="22"/>
      <c r="S294" s="21"/>
      <c r="T294" s="21"/>
      <c r="U294" s="22"/>
      <c r="V294" s="23"/>
      <c r="W294" s="23"/>
      <c r="X294" s="24"/>
      <c r="Y294" s="25">
        <f t="shared" si="16"/>
        <v>0</v>
      </c>
      <c r="Z294" s="25">
        <f t="shared" si="17"/>
        <v>0</v>
      </c>
      <c r="AA294" s="26"/>
      <c r="AB294" s="26"/>
      <c r="AC294" s="26"/>
      <c r="AD294" s="26"/>
      <c r="AE294" s="27"/>
      <c r="AF294" s="26"/>
      <c r="AG294" s="26"/>
      <c r="AH294" s="26"/>
      <c r="AI294" s="26"/>
      <c r="AJ294" s="26"/>
      <c r="AK294" s="26"/>
    </row>
    <row r="295" spans="1:37" s="10" customFormat="1" ht="25" customHeight="1" x14ac:dyDescent="0.25">
      <c r="A295" s="11">
        <v>292</v>
      </c>
      <c r="B295" s="12" t="str">
        <f t="shared" si="15"/>
        <v>000-000</v>
      </c>
      <c r="C295" s="12"/>
      <c r="D295" s="12"/>
      <c r="E295" s="12"/>
      <c r="F295" s="12"/>
      <c r="G295" s="16"/>
      <c r="H295" s="16"/>
      <c r="I295" s="15"/>
      <c r="J295" s="16"/>
      <c r="K295" s="16"/>
      <c r="L295" s="17"/>
      <c r="M295" s="18"/>
      <c r="N295" s="19"/>
      <c r="O295" s="20"/>
      <c r="P295" s="21"/>
      <c r="Q295" s="21"/>
      <c r="R295" s="22"/>
      <c r="S295" s="21"/>
      <c r="T295" s="21"/>
      <c r="U295" s="22"/>
      <c r="V295" s="23"/>
      <c r="W295" s="23"/>
      <c r="X295" s="24"/>
      <c r="Y295" s="25">
        <f t="shared" si="16"/>
        <v>0</v>
      </c>
      <c r="Z295" s="25">
        <f t="shared" si="17"/>
        <v>0</v>
      </c>
      <c r="AA295" s="26"/>
      <c r="AB295" s="26"/>
      <c r="AC295" s="26"/>
      <c r="AD295" s="26"/>
      <c r="AE295" s="27"/>
      <c r="AF295" s="26"/>
      <c r="AG295" s="26"/>
      <c r="AH295" s="26"/>
      <c r="AI295" s="26"/>
      <c r="AJ295" s="26"/>
      <c r="AK295" s="26"/>
    </row>
    <row r="296" spans="1:37" s="10" customFormat="1" ht="25" customHeight="1" x14ac:dyDescent="0.25">
      <c r="A296" s="11">
        <v>293</v>
      </c>
      <c r="B296" s="12" t="str">
        <f t="shared" si="15"/>
        <v>000-000</v>
      </c>
      <c r="C296" s="12"/>
      <c r="D296" s="12"/>
      <c r="E296" s="12"/>
      <c r="F296" s="12"/>
      <c r="G296" s="16"/>
      <c r="H296" s="16"/>
      <c r="I296" s="15"/>
      <c r="J296" s="16"/>
      <c r="K296" s="16"/>
      <c r="L296" s="17"/>
      <c r="M296" s="18"/>
      <c r="N296" s="18"/>
      <c r="O296" s="20"/>
      <c r="P296" s="21"/>
      <c r="Q296" s="21"/>
      <c r="R296" s="22"/>
      <c r="S296" s="21"/>
      <c r="T296" s="21"/>
      <c r="U296" s="22"/>
      <c r="V296" s="23"/>
      <c r="W296" s="23"/>
      <c r="X296" s="24"/>
      <c r="Y296" s="25">
        <f t="shared" si="16"/>
        <v>0</v>
      </c>
      <c r="Z296" s="25">
        <f t="shared" si="17"/>
        <v>0</v>
      </c>
      <c r="AA296" s="26"/>
      <c r="AB296" s="26"/>
      <c r="AC296" s="26"/>
      <c r="AD296" s="26"/>
      <c r="AE296" s="27"/>
      <c r="AF296" s="26"/>
      <c r="AG296" s="26"/>
      <c r="AH296" s="26"/>
      <c r="AI296" s="26"/>
      <c r="AJ296" s="26"/>
      <c r="AK296" s="26"/>
    </row>
    <row r="297" spans="1:37" s="10" customFormat="1" ht="25" customHeight="1" x14ac:dyDescent="0.25">
      <c r="A297" s="11">
        <v>294</v>
      </c>
      <c r="B297" s="12" t="str">
        <f t="shared" si="15"/>
        <v>000-000</v>
      </c>
      <c r="C297" s="12"/>
      <c r="D297" s="12"/>
      <c r="E297" s="12"/>
      <c r="F297" s="12"/>
      <c r="G297" s="16"/>
      <c r="H297" s="16"/>
      <c r="I297" s="15"/>
      <c r="J297" s="16"/>
      <c r="K297" s="16"/>
      <c r="L297" s="17"/>
      <c r="M297" s="18"/>
      <c r="N297" s="18"/>
      <c r="O297" s="20"/>
      <c r="P297" s="21"/>
      <c r="Q297" s="21"/>
      <c r="R297" s="22"/>
      <c r="S297" s="21"/>
      <c r="T297" s="21"/>
      <c r="U297" s="22"/>
      <c r="V297" s="23"/>
      <c r="W297" s="23"/>
      <c r="X297" s="24"/>
      <c r="Y297" s="25">
        <f t="shared" si="16"/>
        <v>0</v>
      </c>
      <c r="Z297" s="25">
        <f t="shared" si="17"/>
        <v>0</v>
      </c>
      <c r="AA297" s="26"/>
      <c r="AB297" s="26"/>
      <c r="AC297" s="26"/>
      <c r="AD297" s="26"/>
      <c r="AE297" s="27"/>
      <c r="AF297" s="26"/>
      <c r="AG297" s="26"/>
      <c r="AH297" s="26"/>
      <c r="AI297" s="26"/>
      <c r="AJ297" s="26"/>
      <c r="AK297" s="26"/>
    </row>
    <row r="298" spans="1:37" s="10" customFormat="1" ht="25" customHeight="1" x14ac:dyDescent="0.25">
      <c r="A298" s="11">
        <v>295</v>
      </c>
      <c r="B298" s="12" t="str">
        <f t="shared" si="15"/>
        <v>000-000</v>
      </c>
      <c r="C298" s="12"/>
      <c r="D298" s="12"/>
      <c r="E298" s="12"/>
      <c r="F298" s="12"/>
      <c r="G298" s="16"/>
      <c r="H298" s="16"/>
      <c r="I298" s="15"/>
      <c r="J298" s="16"/>
      <c r="K298" s="16"/>
      <c r="L298" s="17"/>
      <c r="M298" s="18"/>
      <c r="N298" s="18"/>
      <c r="O298" s="20"/>
      <c r="P298" s="21"/>
      <c r="Q298" s="21"/>
      <c r="R298" s="22"/>
      <c r="S298" s="21"/>
      <c r="T298" s="21"/>
      <c r="U298" s="22"/>
      <c r="V298" s="23"/>
      <c r="W298" s="23"/>
      <c r="X298" s="24"/>
      <c r="Y298" s="25">
        <f t="shared" si="16"/>
        <v>0</v>
      </c>
      <c r="Z298" s="25">
        <f t="shared" si="17"/>
        <v>0</v>
      </c>
      <c r="AA298" s="26"/>
      <c r="AB298" s="26"/>
      <c r="AC298" s="26"/>
      <c r="AD298" s="26"/>
      <c r="AE298" s="27"/>
      <c r="AF298" s="26"/>
      <c r="AG298" s="26"/>
      <c r="AH298" s="26"/>
      <c r="AI298" s="26"/>
      <c r="AJ298" s="26"/>
      <c r="AK298" s="26"/>
    </row>
    <row r="299" spans="1:37" s="10" customFormat="1" ht="25" customHeight="1" x14ac:dyDescent="0.25">
      <c r="A299" s="11">
        <v>296</v>
      </c>
      <c r="B299" s="12" t="str">
        <f t="shared" si="15"/>
        <v>000-000</v>
      </c>
      <c r="C299" s="12"/>
      <c r="D299" s="12"/>
      <c r="E299" s="12"/>
      <c r="F299" s="12"/>
      <c r="G299" s="16"/>
      <c r="H299" s="16"/>
      <c r="I299" s="15"/>
      <c r="J299" s="16"/>
      <c r="K299" s="16"/>
      <c r="L299" s="17"/>
      <c r="M299" s="18"/>
      <c r="N299" s="18"/>
      <c r="O299" s="20"/>
      <c r="P299" s="21"/>
      <c r="Q299" s="21"/>
      <c r="R299" s="22"/>
      <c r="S299" s="21"/>
      <c r="T299" s="21"/>
      <c r="U299" s="22"/>
      <c r="V299" s="23"/>
      <c r="W299" s="23"/>
      <c r="X299" s="24"/>
      <c r="Y299" s="25">
        <f t="shared" si="16"/>
        <v>0</v>
      </c>
      <c r="Z299" s="25">
        <f t="shared" si="17"/>
        <v>0</v>
      </c>
      <c r="AA299" s="26"/>
      <c r="AB299" s="26"/>
      <c r="AC299" s="26"/>
      <c r="AD299" s="26"/>
      <c r="AE299" s="27"/>
      <c r="AF299" s="26"/>
      <c r="AG299" s="26"/>
      <c r="AH299" s="26"/>
      <c r="AI299" s="26"/>
      <c r="AJ299" s="26"/>
      <c r="AK299" s="26"/>
    </row>
    <row r="300" spans="1:37" s="10" customFormat="1" ht="25" customHeight="1" x14ac:dyDescent="0.25">
      <c r="A300" s="11">
        <v>297</v>
      </c>
      <c r="B300" s="12" t="str">
        <f t="shared" si="15"/>
        <v>000-000</v>
      </c>
      <c r="C300" s="12"/>
      <c r="D300" s="12"/>
      <c r="E300" s="12"/>
      <c r="F300" s="12"/>
      <c r="G300" s="16"/>
      <c r="H300" s="16"/>
      <c r="I300" s="15"/>
      <c r="J300" s="16"/>
      <c r="K300" s="16"/>
      <c r="L300" s="17"/>
      <c r="M300" s="18"/>
      <c r="N300" s="18"/>
      <c r="O300" s="20"/>
      <c r="P300" s="21"/>
      <c r="Q300" s="21"/>
      <c r="R300" s="22"/>
      <c r="S300" s="21"/>
      <c r="T300" s="21"/>
      <c r="U300" s="22"/>
      <c r="V300" s="23"/>
      <c r="W300" s="23"/>
      <c r="X300" s="24"/>
      <c r="Y300" s="25">
        <f t="shared" si="16"/>
        <v>0</v>
      </c>
      <c r="Z300" s="25">
        <f t="shared" si="17"/>
        <v>0</v>
      </c>
      <c r="AA300" s="26"/>
      <c r="AB300" s="26"/>
      <c r="AC300" s="26"/>
      <c r="AD300" s="26"/>
      <c r="AE300" s="27"/>
      <c r="AF300" s="26"/>
      <c r="AG300" s="26"/>
      <c r="AH300" s="26"/>
      <c r="AI300" s="26"/>
      <c r="AJ300" s="26"/>
      <c r="AK300" s="26"/>
    </row>
    <row r="301" spans="1:37" s="10" customFormat="1" ht="25" customHeight="1" x14ac:dyDescent="0.25">
      <c r="A301" s="11">
        <v>298</v>
      </c>
      <c r="B301" s="12" t="str">
        <f t="shared" si="15"/>
        <v>000-000</v>
      </c>
      <c r="C301" s="12"/>
      <c r="D301" s="12"/>
      <c r="E301" s="12"/>
      <c r="F301" s="12"/>
      <c r="G301" s="16"/>
      <c r="H301" s="16"/>
      <c r="I301" s="15"/>
      <c r="J301" s="16"/>
      <c r="K301" s="16"/>
      <c r="L301" s="17"/>
      <c r="M301" s="18"/>
      <c r="N301" s="18"/>
      <c r="O301" s="20"/>
      <c r="P301" s="21"/>
      <c r="Q301" s="21"/>
      <c r="R301" s="22"/>
      <c r="S301" s="21"/>
      <c r="T301" s="21"/>
      <c r="U301" s="22"/>
      <c r="V301" s="23"/>
      <c r="W301" s="23"/>
      <c r="X301" s="24"/>
      <c r="Y301" s="25">
        <f t="shared" si="16"/>
        <v>0</v>
      </c>
      <c r="Z301" s="25">
        <f t="shared" si="17"/>
        <v>0</v>
      </c>
      <c r="AA301" s="26"/>
      <c r="AB301" s="26"/>
      <c r="AC301" s="26"/>
      <c r="AD301" s="26"/>
      <c r="AE301" s="27"/>
      <c r="AF301" s="26"/>
      <c r="AG301" s="26"/>
      <c r="AH301" s="26"/>
      <c r="AI301" s="26"/>
      <c r="AJ301" s="26"/>
      <c r="AK301" s="26"/>
    </row>
    <row r="302" spans="1:37" s="10" customFormat="1" ht="25" customHeight="1" x14ac:dyDescent="0.25">
      <c r="A302" s="11">
        <v>299</v>
      </c>
      <c r="B302" s="12" t="str">
        <f t="shared" ref="B302:B365" si="18">TEXT(C302,"000")&amp;"-"&amp;TEXT(E302,"000")</f>
        <v>000-000</v>
      </c>
      <c r="C302" s="12"/>
      <c r="D302" s="12"/>
      <c r="E302" s="12"/>
      <c r="F302" s="12"/>
      <c r="G302" s="16"/>
      <c r="H302" s="16"/>
      <c r="I302" s="15"/>
      <c r="J302" s="16"/>
      <c r="K302" s="16"/>
      <c r="L302" s="17"/>
      <c r="M302" s="18"/>
      <c r="N302" s="18"/>
      <c r="O302" s="20"/>
      <c r="P302" s="21"/>
      <c r="Q302" s="21"/>
      <c r="R302" s="22"/>
      <c r="S302" s="21"/>
      <c r="T302" s="21"/>
      <c r="U302" s="22"/>
      <c r="V302" s="23"/>
      <c r="W302" s="23"/>
      <c r="X302" s="24"/>
      <c r="Y302" s="25">
        <f t="shared" si="16"/>
        <v>0</v>
      </c>
      <c r="Z302" s="25">
        <f t="shared" si="17"/>
        <v>0</v>
      </c>
      <c r="AA302" s="26"/>
      <c r="AB302" s="26"/>
      <c r="AC302" s="26"/>
      <c r="AD302" s="26"/>
      <c r="AE302" s="27"/>
      <c r="AF302" s="26"/>
      <c r="AG302" s="26"/>
      <c r="AH302" s="26"/>
      <c r="AI302" s="26"/>
      <c r="AJ302" s="26"/>
      <c r="AK302" s="26"/>
    </row>
    <row r="303" spans="1:37" s="10" customFormat="1" ht="25" customHeight="1" x14ac:dyDescent="0.25">
      <c r="A303" s="11">
        <v>300</v>
      </c>
      <c r="B303" s="12" t="str">
        <f t="shared" si="18"/>
        <v>000-000</v>
      </c>
      <c r="C303" s="12"/>
      <c r="D303" s="12"/>
      <c r="E303" s="12"/>
      <c r="F303" s="12"/>
      <c r="G303" s="16"/>
      <c r="H303" s="16"/>
      <c r="I303" s="15"/>
      <c r="J303" s="16"/>
      <c r="K303" s="16"/>
      <c r="L303" s="17"/>
      <c r="M303" s="18"/>
      <c r="N303" s="18"/>
      <c r="O303" s="20"/>
      <c r="P303" s="21"/>
      <c r="Q303" s="21"/>
      <c r="R303" s="22"/>
      <c r="S303" s="21"/>
      <c r="T303" s="21"/>
      <c r="U303" s="22"/>
      <c r="V303" s="23"/>
      <c r="W303" s="23"/>
      <c r="X303" s="24"/>
      <c r="Y303" s="25">
        <f t="shared" si="16"/>
        <v>0</v>
      </c>
      <c r="Z303" s="25">
        <f t="shared" si="17"/>
        <v>0</v>
      </c>
      <c r="AA303" s="26"/>
      <c r="AB303" s="26"/>
      <c r="AC303" s="26"/>
      <c r="AD303" s="26"/>
      <c r="AE303" s="27"/>
      <c r="AF303" s="26"/>
      <c r="AG303" s="26"/>
      <c r="AH303" s="26"/>
      <c r="AI303" s="26"/>
      <c r="AJ303" s="26"/>
      <c r="AK303" s="26"/>
    </row>
    <row r="304" spans="1:37" s="10" customFormat="1" ht="25" customHeight="1" x14ac:dyDescent="0.25">
      <c r="A304" s="11">
        <v>301</v>
      </c>
      <c r="B304" s="12" t="str">
        <f t="shared" si="18"/>
        <v>000-000</v>
      </c>
      <c r="C304" s="12"/>
      <c r="D304" s="12"/>
      <c r="E304" s="12"/>
      <c r="F304" s="12"/>
      <c r="G304" s="16"/>
      <c r="H304" s="16"/>
      <c r="I304" s="15"/>
      <c r="J304" s="16"/>
      <c r="K304" s="16"/>
      <c r="L304" s="17"/>
      <c r="M304" s="18"/>
      <c r="N304" s="18"/>
      <c r="O304" s="20"/>
      <c r="P304" s="21"/>
      <c r="Q304" s="21"/>
      <c r="R304" s="22"/>
      <c r="S304" s="21"/>
      <c r="T304" s="21"/>
      <c r="U304" s="22"/>
      <c r="V304" s="23"/>
      <c r="W304" s="23"/>
      <c r="X304" s="24"/>
      <c r="Y304" s="25">
        <f t="shared" si="16"/>
        <v>0</v>
      </c>
      <c r="Z304" s="25">
        <f t="shared" si="17"/>
        <v>0</v>
      </c>
      <c r="AA304" s="26"/>
      <c r="AB304" s="26"/>
      <c r="AC304" s="26"/>
      <c r="AD304" s="26"/>
      <c r="AE304" s="27"/>
      <c r="AF304" s="26"/>
      <c r="AG304" s="26"/>
      <c r="AH304" s="26"/>
      <c r="AI304" s="26"/>
      <c r="AJ304" s="26"/>
      <c r="AK304" s="26"/>
    </row>
    <row r="305" spans="1:37" s="10" customFormat="1" ht="25" customHeight="1" x14ac:dyDescent="0.25">
      <c r="A305" s="11">
        <v>302</v>
      </c>
      <c r="B305" s="12" t="str">
        <f t="shared" si="18"/>
        <v>000-000</v>
      </c>
      <c r="C305" s="12"/>
      <c r="D305" s="12"/>
      <c r="E305" s="12"/>
      <c r="F305" s="12"/>
      <c r="G305" s="16"/>
      <c r="H305" s="16"/>
      <c r="I305" s="15"/>
      <c r="J305" s="16"/>
      <c r="K305" s="16"/>
      <c r="L305" s="17"/>
      <c r="M305" s="18"/>
      <c r="N305" s="19"/>
      <c r="O305" s="20"/>
      <c r="P305" s="21"/>
      <c r="Q305" s="21"/>
      <c r="R305" s="22"/>
      <c r="S305" s="21"/>
      <c r="T305" s="21"/>
      <c r="U305" s="22"/>
      <c r="V305" s="23"/>
      <c r="W305" s="23"/>
      <c r="X305" s="24"/>
      <c r="Y305" s="25">
        <f t="shared" si="16"/>
        <v>0</v>
      </c>
      <c r="Z305" s="25">
        <f t="shared" si="17"/>
        <v>0</v>
      </c>
      <c r="AA305" s="26"/>
      <c r="AB305" s="26"/>
      <c r="AC305" s="26"/>
      <c r="AD305" s="26"/>
      <c r="AE305" s="27"/>
      <c r="AF305" s="26"/>
      <c r="AG305" s="26"/>
      <c r="AH305" s="26"/>
      <c r="AI305" s="26"/>
      <c r="AJ305" s="26"/>
      <c r="AK305" s="26"/>
    </row>
    <row r="306" spans="1:37" s="10" customFormat="1" ht="25" customHeight="1" x14ac:dyDescent="0.25">
      <c r="A306" s="11">
        <v>303</v>
      </c>
      <c r="B306" s="12" t="str">
        <f t="shared" si="18"/>
        <v>000-000</v>
      </c>
      <c r="C306" s="12"/>
      <c r="D306" s="12"/>
      <c r="E306" s="12"/>
      <c r="F306" s="12"/>
      <c r="G306" s="16"/>
      <c r="H306" s="16"/>
      <c r="I306" s="15"/>
      <c r="J306" s="16"/>
      <c r="K306" s="16"/>
      <c r="L306" s="17"/>
      <c r="M306" s="18"/>
      <c r="N306" s="19"/>
      <c r="O306" s="20"/>
      <c r="P306" s="21"/>
      <c r="Q306" s="21"/>
      <c r="R306" s="22"/>
      <c r="S306" s="21"/>
      <c r="T306" s="21"/>
      <c r="U306" s="22"/>
      <c r="V306" s="23"/>
      <c r="W306" s="23"/>
      <c r="X306" s="24"/>
      <c r="Y306" s="25">
        <f t="shared" si="16"/>
        <v>0</v>
      </c>
      <c r="Z306" s="25">
        <f t="shared" si="17"/>
        <v>0</v>
      </c>
      <c r="AA306" s="26"/>
      <c r="AB306" s="26"/>
      <c r="AC306" s="26"/>
      <c r="AD306" s="26"/>
      <c r="AE306" s="27"/>
      <c r="AF306" s="26"/>
      <c r="AG306" s="26"/>
      <c r="AH306" s="26"/>
      <c r="AI306" s="26"/>
      <c r="AJ306" s="26"/>
      <c r="AK306" s="26"/>
    </row>
    <row r="307" spans="1:37" s="10" customFormat="1" ht="25" customHeight="1" x14ac:dyDescent="0.25">
      <c r="A307" s="11">
        <v>304</v>
      </c>
      <c r="B307" s="12" t="str">
        <f t="shared" si="18"/>
        <v>000-000</v>
      </c>
      <c r="C307" s="12"/>
      <c r="D307" s="12"/>
      <c r="E307" s="12"/>
      <c r="F307" s="12"/>
      <c r="G307" s="16"/>
      <c r="H307" s="16"/>
      <c r="I307" s="15"/>
      <c r="J307" s="16"/>
      <c r="K307" s="16"/>
      <c r="L307" s="17"/>
      <c r="M307" s="18"/>
      <c r="N307" s="18"/>
      <c r="O307" s="20"/>
      <c r="P307" s="21"/>
      <c r="Q307" s="21"/>
      <c r="R307" s="22"/>
      <c r="S307" s="21"/>
      <c r="T307" s="21"/>
      <c r="U307" s="22"/>
      <c r="V307" s="23"/>
      <c r="W307" s="23"/>
      <c r="X307" s="24"/>
      <c r="Y307" s="25">
        <f t="shared" si="16"/>
        <v>0</v>
      </c>
      <c r="Z307" s="25">
        <f t="shared" si="17"/>
        <v>0</v>
      </c>
      <c r="AA307" s="26"/>
      <c r="AB307" s="26"/>
      <c r="AC307" s="26"/>
      <c r="AD307" s="26"/>
      <c r="AE307" s="27"/>
      <c r="AF307" s="26"/>
      <c r="AG307" s="26"/>
      <c r="AH307" s="26"/>
      <c r="AI307" s="26"/>
      <c r="AJ307" s="26"/>
      <c r="AK307" s="26"/>
    </row>
    <row r="308" spans="1:37" s="10" customFormat="1" ht="25" customHeight="1" x14ac:dyDescent="0.25">
      <c r="A308" s="11">
        <v>305</v>
      </c>
      <c r="B308" s="12" t="str">
        <f t="shared" si="18"/>
        <v>000-000</v>
      </c>
      <c r="C308" s="12"/>
      <c r="D308" s="12"/>
      <c r="E308" s="12"/>
      <c r="F308" s="12"/>
      <c r="G308" s="16"/>
      <c r="H308" s="16"/>
      <c r="I308" s="15"/>
      <c r="J308" s="16"/>
      <c r="K308" s="16"/>
      <c r="L308" s="17"/>
      <c r="M308" s="18"/>
      <c r="N308" s="18"/>
      <c r="O308" s="20"/>
      <c r="P308" s="21"/>
      <c r="Q308" s="21"/>
      <c r="R308" s="22"/>
      <c r="S308" s="21"/>
      <c r="T308" s="21"/>
      <c r="U308" s="22"/>
      <c r="V308" s="23"/>
      <c r="W308" s="23"/>
      <c r="X308" s="24"/>
      <c r="Y308" s="25">
        <f t="shared" si="16"/>
        <v>0</v>
      </c>
      <c r="Z308" s="25">
        <f t="shared" si="17"/>
        <v>0</v>
      </c>
      <c r="AA308" s="26"/>
      <c r="AB308" s="26"/>
      <c r="AC308" s="26"/>
      <c r="AD308" s="26"/>
      <c r="AE308" s="27"/>
      <c r="AF308" s="26"/>
      <c r="AG308" s="26"/>
      <c r="AH308" s="26"/>
      <c r="AI308" s="26"/>
      <c r="AJ308" s="26"/>
      <c r="AK308" s="26"/>
    </row>
    <row r="309" spans="1:37" s="10" customFormat="1" ht="25" customHeight="1" x14ac:dyDescent="0.25">
      <c r="A309" s="11">
        <v>306</v>
      </c>
      <c r="B309" s="12" t="str">
        <f t="shared" si="18"/>
        <v>000-000</v>
      </c>
      <c r="C309" s="12"/>
      <c r="D309" s="12"/>
      <c r="E309" s="12"/>
      <c r="F309" s="12"/>
      <c r="G309" s="16"/>
      <c r="H309" s="16"/>
      <c r="I309" s="15"/>
      <c r="J309" s="16"/>
      <c r="K309" s="16"/>
      <c r="L309" s="17"/>
      <c r="M309" s="18"/>
      <c r="N309" s="18"/>
      <c r="O309" s="20"/>
      <c r="P309" s="21"/>
      <c r="Q309" s="21"/>
      <c r="R309" s="22"/>
      <c r="S309" s="21"/>
      <c r="T309" s="21"/>
      <c r="U309" s="22"/>
      <c r="V309" s="23"/>
      <c r="W309" s="23"/>
      <c r="X309" s="24"/>
      <c r="Y309" s="25">
        <f t="shared" si="16"/>
        <v>0</v>
      </c>
      <c r="Z309" s="25">
        <f t="shared" si="17"/>
        <v>0</v>
      </c>
      <c r="AA309" s="26"/>
      <c r="AB309" s="26"/>
      <c r="AC309" s="26"/>
      <c r="AD309" s="26"/>
      <c r="AE309" s="27"/>
      <c r="AF309" s="26"/>
      <c r="AG309" s="26"/>
      <c r="AH309" s="26"/>
      <c r="AI309" s="26"/>
      <c r="AJ309" s="26"/>
      <c r="AK309" s="26"/>
    </row>
    <row r="310" spans="1:37" s="10" customFormat="1" ht="25" customHeight="1" x14ac:dyDescent="0.25">
      <c r="A310" s="11">
        <v>307</v>
      </c>
      <c r="B310" s="12" t="str">
        <f t="shared" si="18"/>
        <v>000-000</v>
      </c>
      <c r="C310" s="12"/>
      <c r="D310" s="12"/>
      <c r="E310" s="12"/>
      <c r="F310" s="12"/>
      <c r="G310" s="16"/>
      <c r="H310" s="16"/>
      <c r="I310" s="15"/>
      <c r="J310" s="16"/>
      <c r="K310" s="16"/>
      <c r="L310" s="17"/>
      <c r="M310" s="18"/>
      <c r="N310" s="18"/>
      <c r="O310" s="20"/>
      <c r="P310" s="21"/>
      <c r="Q310" s="21"/>
      <c r="R310" s="22"/>
      <c r="S310" s="21"/>
      <c r="T310" s="21"/>
      <c r="U310" s="22"/>
      <c r="V310" s="23"/>
      <c r="W310" s="23"/>
      <c r="X310" s="24"/>
      <c r="Y310" s="25">
        <f t="shared" si="16"/>
        <v>0</v>
      </c>
      <c r="Z310" s="25">
        <f t="shared" si="17"/>
        <v>0</v>
      </c>
      <c r="AA310" s="26"/>
      <c r="AB310" s="26"/>
      <c r="AC310" s="26"/>
      <c r="AD310" s="26"/>
      <c r="AE310" s="27"/>
      <c r="AF310" s="26"/>
      <c r="AG310" s="26"/>
      <c r="AH310" s="26"/>
      <c r="AI310" s="26"/>
      <c r="AJ310" s="26"/>
      <c r="AK310" s="26"/>
    </row>
    <row r="311" spans="1:37" s="10" customFormat="1" ht="25" customHeight="1" x14ac:dyDescent="0.25">
      <c r="A311" s="11">
        <v>308</v>
      </c>
      <c r="B311" s="12" t="str">
        <f t="shared" si="18"/>
        <v>000-000</v>
      </c>
      <c r="C311" s="12"/>
      <c r="D311" s="12"/>
      <c r="E311" s="12"/>
      <c r="F311" s="12"/>
      <c r="G311" s="16"/>
      <c r="H311" s="16"/>
      <c r="I311" s="15"/>
      <c r="J311" s="16"/>
      <c r="K311" s="16"/>
      <c r="L311" s="17"/>
      <c r="M311" s="18"/>
      <c r="N311" s="18"/>
      <c r="O311" s="20"/>
      <c r="P311" s="21"/>
      <c r="Q311" s="21"/>
      <c r="R311" s="22"/>
      <c r="S311" s="21"/>
      <c r="T311" s="21"/>
      <c r="U311" s="22"/>
      <c r="V311" s="23"/>
      <c r="W311" s="23"/>
      <c r="X311" s="24"/>
      <c r="Y311" s="25">
        <f t="shared" si="16"/>
        <v>0</v>
      </c>
      <c r="Z311" s="25">
        <f t="shared" si="17"/>
        <v>0</v>
      </c>
      <c r="AA311" s="26"/>
      <c r="AB311" s="26"/>
      <c r="AC311" s="26"/>
      <c r="AD311" s="26"/>
      <c r="AE311" s="27"/>
      <c r="AF311" s="26"/>
      <c r="AG311" s="26"/>
      <c r="AH311" s="26"/>
      <c r="AI311" s="26"/>
      <c r="AJ311" s="26"/>
      <c r="AK311" s="26"/>
    </row>
    <row r="312" spans="1:37" s="10" customFormat="1" ht="25" customHeight="1" x14ac:dyDescent="0.25">
      <c r="A312" s="11">
        <v>309</v>
      </c>
      <c r="B312" s="12" t="str">
        <f t="shared" si="18"/>
        <v>000-000</v>
      </c>
      <c r="C312" s="12"/>
      <c r="D312" s="12"/>
      <c r="E312" s="12"/>
      <c r="F312" s="12"/>
      <c r="G312" s="16"/>
      <c r="H312" s="16"/>
      <c r="I312" s="15"/>
      <c r="J312" s="16"/>
      <c r="K312" s="16"/>
      <c r="L312" s="17"/>
      <c r="M312" s="18"/>
      <c r="N312" s="18"/>
      <c r="O312" s="20"/>
      <c r="P312" s="21"/>
      <c r="Q312" s="21"/>
      <c r="R312" s="22"/>
      <c r="S312" s="21"/>
      <c r="T312" s="21"/>
      <c r="U312" s="22"/>
      <c r="V312" s="23"/>
      <c r="W312" s="23"/>
      <c r="X312" s="24"/>
      <c r="Y312" s="25">
        <f t="shared" si="16"/>
        <v>0</v>
      </c>
      <c r="Z312" s="25">
        <f t="shared" si="17"/>
        <v>0</v>
      </c>
      <c r="AA312" s="26"/>
      <c r="AB312" s="26"/>
      <c r="AC312" s="26"/>
      <c r="AD312" s="26"/>
      <c r="AE312" s="27"/>
      <c r="AF312" s="26"/>
      <c r="AG312" s="26"/>
      <c r="AH312" s="26"/>
      <c r="AI312" s="26"/>
      <c r="AJ312" s="26"/>
      <c r="AK312" s="26"/>
    </row>
    <row r="313" spans="1:37" s="10" customFormat="1" ht="25" customHeight="1" x14ac:dyDescent="0.25">
      <c r="A313" s="11">
        <v>310</v>
      </c>
      <c r="B313" s="12" t="str">
        <f t="shared" si="18"/>
        <v>000-000</v>
      </c>
      <c r="C313" s="12"/>
      <c r="D313" s="12"/>
      <c r="E313" s="12"/>
      <c r="F313" s="12"/>
      <c r="G313" s="16"/>
      <c r="H313" s="16"/>
      <c r="I313" s="15"/>
      <c r="J313" s="16"/>
      <c r="K313" s="16"/>
      <c r="L313" s="17"/>
      <c r="M313" s="18"/>
      <c r="N313" s="18"/>
      <c r="O313" s="20"/>
      <c r="P313" s="21"/>
      <c r="Q313" s="21"/>
      <c r="R313" s="22"/>
      <c r="S313" s="21"/>
      <c r="T313" s="21"/>
      <c r="U313" s="22"/>
      <c r="V313" s="23"/>
      <c r="W313" s="23"/>
      <c r="X313" s="24"/>
      <c r="Y313" s="25">
        <f t="shared" si="16"/>
        <v>0</v>
      </c>
      <c r="Z313" s="25">
        <f t="shared" si="17"/>
        <v>0</v>
      </c>
      <c r="AA313" s="26"/>
      <c r="AB313" s="26"/>
      <c r="AC313" s="26"/>
      <c r="AD313" s="26"/>
      <c r="AE313" s="27"/>
      <c r="AF313" s="26"/>
      <c r="AG313" s="26"/>
      <c r="AH313" s="26"/>
      <c r="AI313" s="26"/>
      <c r="AJ313" s="26"/>
      <c r="AK313" s="26"/>
    </row>
    <row r="314" spans="1:37" s="10" customFormat="1" ht="25" customHeight="1" x14ac:dyDescent="0.25">
      <c r="A314" s="11">
        <v>311</v>
      </c>
      <c r="B314" s="12" t="str">
        <f t="shared" si="18"/>
        <v>000-000</v>
      </c>
      <c r="C314" s="12"/>
      <c r="D314" s="12"/>
      <c r="E314" s="12"/>
      <c r="F314" s="12"/>
      <c r="G314" s="16"/>
      <c r="H314" s="16"/>
      <c r="I314" s="15"/>
      <c r="J314" s="16"/>
      <c r="K314" s="16"/>
      <c r="L314" s="17"/>
      <c r="M314" s="18"/>
      <c r="N314" s="18"/>
      <c r="O314" s="20"/>
      <c r="P314" s="21"/>
      <c r="Q314" s="21"/>
      <c r="R314" s="22"/>
      <c r="S314" s="21"/>
      <c r="T314" s="21"/>
      <c r="U314" s="22"/>
      <c r="V314" s="23"/>
      <c r="W314" s="23"/>
      <c r="X314" s="24"/>
      <c r="Y314" s="25">
        <f t="shared" si="16"/>
        <v>0</v>
      </c>
      <c r="Z314" s="25">
        <f t="shared" si="17"/>
        <v>0</v>
      </c>
      <c r="AA314" s="26"/>
      <c r="AB314" s="26"/>
      <c r="AC314" s="26"/>
      <c r="AD314" s="26"/>
      <c r="AE314" s="27"/>
      <c r="AF314" s="26"/>
      <c r="AG314" s="26"/>
      <c r="AH314" s="26"/>
      <c r="AI314" s="26"/>
      <c r="AJ314" s="26"/>
      <c r="AK314" s="26"/>
    </row>
    <row r="315" spans="1:37" s="10" customFormat="1" ht="25" customHeight="1" x14ac:dyDescent="0.25">
      <c r="A315" s="11">
        <v>312</v>
      </c>
      <c r="B315" s="12" t="str">
        <f t="shared" si="18"/>
        <v>000-000</v>
      </c>
      <c r="C315" s="12"/>
      <c r="D315" s="12"/>
      <c r="E315" s="12"/>
      <c r="F315" s="12"/>
      <c r="G315" s="16"/>
      <c r="H315" s="16"/>
      <c r="I315" s="15"/>
      <c r="J315" s="16"/>
      <c r="K315" s="16"/>
      <c r="L315" s="17"/>
      <c r="M315" s="18"/>
      <c r="N315" s="18"/>
      <c r="O315" s="20"/>
      <c r="P315" s="21"/>
      <c r="Q315" s="21"/>
      <c r="R315" s="22"/>
      <c r="S315" s="21"/>
      <c r="T315" s="21"/>
      <c r="U315" s="22"/>
      <c r="V315" s="23"/>
      <c r="W315" s="23"/>
      <c r="X315" s="24"/>
      <c r="Y315" s="25">
        <f t="shared" si="16"/>
        <v>0</v>
      </c>
      <c r="Z315" s="25">
        <f t="shared" si="17"/>
        <v>0</v>
      </c>
      <c r="AA315" s="26"/>
      <c r="AB315" s="26"/>
      <c r="AC315" s="26"/>
      <c r="AD315" s="26"/>
      <c r="AE315" s="27"/>
      <c r="AF315" s="26"/>
      <c r="AG315" s="26"/>
      <c r="AH315" s="26"/>
      <c r="AI315" s="26"/>
      <c r="AJ315" s="26"/>
      <c r="AK315" s="26"/>
    </row>
    <row r="316" spans="1:37" s="10" customFormat="1" ht="25" customHeight="1" x14ac:dyDescent="0.25">
      <c r="A316" s="11">
        <v>313</v>
      </c>
      <c r="B316" s="12" t="str">
        <f t="shared" si="18"/>
        <v>000-000</v>
      </c>
      <c r="C316" s="12"/>
      <c r="D316" s="12"/>
      <c r="E316" s="12"/>
      <c r="F316" s="12"/>
      <c r="G316" s="16"/>
      <c r="H316" s="16"/>
      <c r="I316" s="15"/>
      <c r="J316" s="16"/>
      <c r="K316" s="16"/>
      <c r="L316" s="17"/>
      <c r="M316" s="18"/>
      <c r="N316" s="19"/>
      <c r="O316" s="20"/>
      <c r="P316" s="21"/>
      <c r="Q316" s="21"/>
      <c r="R316" s="22"/>
      <c r="S316" s="21"/>
      <c r="T316" s="21"/>
      <c r="U316" s="22"/>
      <c r="V316" s="23"/>
      <c r="W316" s="23"/>
      <c r="X316" s="24"/>
      <c r="Y316" s="25">
        <f t="shared" si="16"/>
        <v>0</v>
      </c>
      <c r="Z316" s="25">
        <f t="shared" si="17"/>
        <v>0</v>
      </c>
      <c r="AA316" s="26"/>
      <c r="AB316" s="26"/>
      <c r="AC316" s="26"/>
      <c r="AD316" s="26"/>
      <c r="AE316" s="27"/>
      <c r="AF316" s="26"/>
      <c r="AG316" s="26"/>
      <c r="AH316" s="26"/>
      <c r="AI316" s="26"/>
      <c r="AJ316" s="26"/>
      <c r="AK316" s="26"/>
    </row>
    <row r="317" spans="1:37" s="10" customFormat="1" ht="25" customHeight="1" x14ac:dyDescent="0.25">
      <c r="A317" s="11">
        <v>314</v>
      </c>
      <c r="B317" s="12" t="str">
        <f t="shared" si="18"/>
        <v>000-000</v>
      </c>
      <c r="C317" s="12"/>
      <c r="D317" s="12"/>
      <c r="E317" s="12"/>
      <c r="F317" s="12"/>
      <c r="G317" s="16"/>
      <c r="H317" s="16"/>
      <c r="I317" s="15"/>
      <c r="J317" s="16"/>
      <c r="K317" s="16"/>
      <c r="L317" s="17"/>
      <c r="M317" s="18"/>
      <c r="N317" s="19"/>
      <c r="O317" s="20"/>
      <c r="P317" s="21"/>
      <c r="Q317" s="21"/>
      <c r="R317" s="22"/>
      <c r="S317" s="21"/>
      <c r="T317" s="21"/>
      <c r="U317" s="22"/>
      <c r="V317" s="23"/>
      <c r="W317" s="23"/>
      <c r="X317" s="24"/>
      <c r="Y317" s="25">
        <f t="shared" si="16"/>
        <v>0</v>
      </c>
      <c r="Z317" s="25">
        <f t="shared" si="17"/>
        <v>0</v>
      </c>
      <c r="AA317" s="26"/>
      <c r="AB317" s="26"/>
      <c r="AC317" s="26"/>
      <c r="AD317" s="26"/>
      <c r="AE317" s="27"/>
      <c r="AF317" s="26"/>
      <c r="AG317" s="26"/>
      <c r="AH317" s="26"/>
      <c r="AI317" s="26"/>
      <c r="AJ317" s="26"/>
      <c r="AK317" s="26"/>
    </row>
    <row r="318" spans="1:37" s="10" customFormat="1" ht="25" customHeight="1" x14ac:dyDescent="0.25">
      <c r="A318" s="11">
        <v>315</v>
      </c>
      <c r="B318" s="12" t="str">
        <f t="shared" si="18"/>
        <v>000-000</v>
      </c>
      <c r="C318" s="12"/>
      <c r="D318" s="12"/>
      <c r="E318" s="12"/>
      <c r="F318" s="12"/>
      <c r="G318" s="16"/>
      <c r="H318" s="16"/>
      <c r="I318" s="15"/>
      <c r="J318" s="16"/>
      <c r="K318" s="16"/>
      <c r="L318" s="17"/>
      <c r="M318" s="18"/>
      <c r="N318" s="18"/>
      <c r="O318" s="20"/>
      <c r="P318" s="21"/>
      <c r="Q318" s="21"/>
      <c r="R318" s="22"/>
      <c r="S318" s="21"/>
      <c r="T318" s="21"/>
      <c r="U318" s="22"/>
      <c r="V318" s="23"/>
      <c r="W318" s="23"/>
      <c r="X318" s="24"/>
      <c r="Y318" s="25">
        <f t="shared" si="16"/>
        <v>0</v>
      </c>
      <c r="Z318" s="25">
        <f t="shared" si="17"/>
        <v>0</v>
      </c>
      <c r="AA318" s="26"/>
      <c r="AB318" s="26"/>
      <c r="AC318" s="26"/>
      <c r="AD318" s="26"/>
      <c r="AE318" s="27"/>
      <c r="AF318" s="26"/>
      <c r="AG318" s="26"/>
      <c r="AH318" s="26"/>
      <c r="AI318" s="26"/>
      <c r="AJ318" s="26"/>
      <c r="AK318" s="26"/>
    </row>
    <row r="319" spans="1:37" s="10" customFormat="1" ht="25" customHeight="1" x14ac:dyDescent="0.25">
      <c r="A319" s="11">
        <v>316</v>
      </c>
      <c r="B319" s="12" t="str">
        <f t="shared" si="18"/>
        <v>000-000</v>
      </c>
      <c r="C319" s="12"/>
      <c r="D319" s="12"/>
      <c r="E319" s="12"/>
      <c r="F319" s="12"/>
      <c r="G319" s="16"/>
      <c r="H319" s="16"/>
      <c r="I319" s="15"/>
      <c r="J319" s="16"/>
      <c r="K319" s="16"/>
      <c r="L319" s="17"/>
      <c r="M319" s="18"/>
      <c r="N319" s="18"/>
      <c r="O319" s="20"/>
      <c r="P319" s="21"/>
      <c r="Q319" s="21"/>
      <c r="R319" s="22"/>
      <c r="S319" s="21"/>
      <c r="T319" s="21"/>
      <c r="U319" s="22"/>
      <c r="V319" s="23"/>
      <c r="W319" s="23"/>
      <c r="X319" s="24"/>
      <c r="Y319" s="25">
        <f t="shared" si="16"/>
        <v>0</v>
      </c>
      <c r="Z319" s="25">
        <f t="shared" si="17"/>
        <v>0</v>
      </c>
      <c r="AA319" s="26"/>
      <c r="AB319" s="26"/>
      <c r="AC319" s="26"/>
      <c r="AD319" s="26"/>
      <c r="AE319" s="27"/>
      <c r="AF319" s="26"/>
      <c r="AG319" s="26"/>
      <c r="AH319" s="26"/>
      <c r="AI319" s="26"/>
      <c r="AJ319" s="26"/>
      <c r="AK319" s="26"/>
    </row>
    <row r="320" spans="1:37" s="10" customFormat="1" ht="25" customHeight="1" x14ac:dyDescent="0.25">
      <c r="A320" s="11">
        <v>317</v>
      </c>
      <c r="B320" s="12" t="str">
        <f t="shared" si="18"/>
        <v>000-000</v>
      </c>
      <c r="C320" s="12"/>
      <c r="D320" s="12"/>
      <c r="E320" s="12"/>
      <c r="F320" s="12"/>
      <c r="G320" s="16"/>
      <c r="H320" s="16"/>
      <c r="I320" s="15"/>
      <c r="J320" s="16"/>
      <c r="K320" s="16"/>
      <c r="L320" s="17"/>
      <c r="M320" s="18"/>
      <c r="N320" s="18"/>
      <c r="O320" s="20"/>
      <c r="P320" s="21"/>
      <c r="Q320" s="21"/>
      <c r="R320" s="22"/>
      <c r="S320" s="21"/>
      <c r="T320" s="21"/>
      <c r="U320" s="22"/>
      <c r="V320" s="23"/>
      <c r="W320" s="23"/>
      <c r="X320" s="24"/>
      <c r="Y320" s="25">
        <f t="shared" si="16"/>
        <v>0</v>
      </c>
      <c r="Z320" s="25">
        <f t="shared" si="17"/>
        <v>0</v>
      </c>
      <c r="AA320" s="26"/>
      <c r="AB320" s="26"/>
      <c r="AC320" s="26"/>
      <c r="AD320" s="26"/>
      <c r="AE320" s="27"/>
      <c r="AF320" s="26"/>
      <c r="AG320" s="26"/>
      <c r="AH320" s="26"/>
      <c r="AI320" s="26"/>
      <c r="AJ320" s="26"/>
      <c r="AK320" s="26"/>
    </row>
    <row r="321" spans="1:37" s="10" customFormat="1" ht="25" customHeight="1" x14ac:dyDescent="0.25">
      <c r="A321" s="11">
        <v>318</v>
      </c>
      <c r="B321" s="12" t="str">
        <f t="shared" si="18"/>
        <v>000-000</v>
      </c>
      <c r="C321" s="12"/>
      <c r="D321" s="12"/>
      <c r="E321" s="12"/>
      <c r="F321" s="12"/>
      <c r="G321" s="16"/>
      <c r="H321" s="16"/>
      <c r="I321" s="15"/>
      <c r="J321" s="16"/>
      <c r="K321" s="16"/>
      <c r="L321" s="17"/>
      <c r="M321" s="18"/>
      <c r="N321" s="18"/>
      <c r="O321" s="20"/>
      <c r="P321" s="21"/>
      <c r="Q321" s="21"/>
      <c r="R321" s="22"/>
      <c r="S321" s="21"/>
      <c r="T321" s="21"/>
      <c r="U321" s="22"/>
      <c r="V321" s="23"/>
      <c r="W321" s="23"/>
      <c r="X321" s="24"/>
      <c r="Y321" s="25">
        <f t="shared" si="16"/>
        <v>0</v>
      </c>
      <c r="Z321" s="25">
        <f t="shared" si="17"/>
        <v>0</v>
      </c>
      <c r="AA321" s="26"/>
      <c r="AB321" s="26"/>
      <c r="AC321" s="26"/>
      <c r="AD321" s="26"/>
      <c r="AE321" s="27"/>
      <c r="AF321" s="26"/>
      <c r="AG321" s="26"/>
      <c r="AH321" s="26"/>
      <c r="AI321" s="26"/>
      <c r="AJ321" s="26"/>
      <c r="AK321" s="26"/>
    </row>
    <row r="322" spans="1:37" s="10" customFormat="1" ht="25" customHeight="1" x14ac:dyDescent="0.25">
      <c r="A322" s="11">
        <v>319</v>
      </c>
      <c r="B322" s="12" t="str">
        <f t="shared" si="18"/>
        <v>000-000</v>
      </c>
      <c r="C322" s="12"/>
      <c r="D322" s="12"/>
      <c r="E322" s="12"/>
      <c r="F322" s="12"/>
      <c r="G322" s="16"/>
      <c r="H322" s="16"/>
      <c r="I322" s="15"/>
      <c r="J322" s="16"/>
      <c r="K322" s="16"/>
      <c r="L322" s="17"/>
      <c r="M322" s="18"/>
      <c r="N322" s="18"/>
      <c r="O322" s="20"/>
      <c r="P322" s="21"/>
      <c r="Q322" s="21"/>
      <c r="R322" s="22"/>
      <c r="S322" s="21"/>
      <c r="T322" s="21"/>
      <c r="U322" s="22"/>
      <c r="V322" s="23"/>
      <c r="W322" s="23"/>
      <c r="X322" s="24"/>
      <c r="Y322" s="25">
        <f t="shared" si="16"/>
        <v>0</v>
      </c>
      <c r="Z322" s="25">
        <f t="shared" si="17"/>
        <v>0</v>
      </c>
      <c r="AA322" s="26"/>
      <c r="AB322" s="26"/>
      <c r="AC322" s="26"/>
      <c r="AD322" s="26"/>
      <c r="AE322" s="27"/>
      <c r="AF322" s="26"/>
      <c r="AG322" s="26"/>
      <c r="AH322" s="26"/>
      <c r="AI322" s="26"/>
      <c r="AJ322" s="26"/>
      <c r="AK322" s="26"/>
    </row>
    <row r="323" spans="1:37" s="10" customFormat="1" ht="25" customHeight="1" x14ac:dyDescent="0.25">
      <c r="A323" s="11">
        <v>320</v>
      </c>
      <c r="B323" s="12" t="str">
        <f t="shared" si="18"/>
        <v>000-000</v>
      </c>
      <c r="C323" s="12"/>
      <c r="D323" s="12"/>
      <c r="E323" s="12"/>
      <c r="F323" s="12"/>
      <c r="G323" s="16"/>
      <c r="H323" s="16"/>
      <c r="I323" s="15"/>
      <c r="J323" s="16"/>
      <c r="K323" s="16"/>
      <c r="L323" s="17"/>
      <c r="M323" s="18"/>
      <c r="N323" s="18"/>
      <c r="O323" s="20"/>
      <c r="P323" s="21"/>
      <c r="Q323" s="21"/>
      <c r="R323" s="22"/>
      <c r="S323" s="21"/>
      <c r="T323" s="21"/>
      <c r="U323" s="22"/>
      <c r="V323" s="23"/>
      <c r="W323" s="23"/>
      <c r="X323" s="24"/>
      <c r="Y323" s="25">
        <f t="shared" si="16"/>
        <v>0</v>
      </c>
      <c r="Z323" s="25">
        <f t="shared" si="17"/>
        <v>0</v>
      </c>
      <c r="AA323" s="26"/>
      <c r="AB323" s="26"/>
      <c r="AC323" s="26"/>
      <c r="AD323" s="26"/>
      <c r="AE323" s="27"/>
      <c r="AF323" s="26"/>
      <c r="AG323" s="26"/>
      <c r="AH323" s="26"/>
      <c r="AI323" s="26"/>
      <c r="AJ323" s="26"/>
      <c r="AK323" s="26"/>
    </row>
    <row r="324" spans="1:37" s="10" customFormat="1" ht="25" customHeight="1" x14ac:dyDescent="0.25">
      <c r="A324" s="11">
        <v>321</v>
      </c>
      <c r="B324" s="12" t="str">
        <f t="shared" si="18"/>
        <v>000-000</v>
      </c>
      <c r="C324" s="12"/>
      <c r="D324" s="12"/>
      <c r="E324" s="12"/>
      <c r="F324" s="12"/>
      <c r="G324" s="16"/>
      <c r="H324" s="16"/>
      <c r="I324" s="15"/>
      <c r="J324" s="16"/>
      <c r="K324" s="16"/>
      <c r="L324" s="17"/>
      <c r="M324" s="18"/>
      <c r="N324" s="18"/>
      <c r="O324" s="20"/>
      <c r="P324" s="21"/>
      <c r="Q324" s="21"/>
      <c r="R324" s="22"/>
      <c r="S324" s="21"/>
      <c r="T324" s="21"/>
      <c r="U324" s="22"/>
      <c r="V324" s="23"/>
      <c r="W324" s="23"/>
      <c r="X324" s="24"/>
      <c r="Y324" s="25">
        <f t="shared" ref="Y324:Y387" si="19">ROUND(I324-U324-X324,2)</f>
        <v>0</v>
      </c>
      <c r="Z324" s="25">
        <f t="shared" ref="Z324:Z387" si="20">ROUND(L324+O324-R324,2)</f>
        <v>0</v>
      </c>
      <c r="AA324" s="26"/>
      <c r="AB324" s="26"/>
      <c r="AC324" s="26"/>
      <c r="AD324" s="26"/>
      <c r="AE324" s="27"/>
      <c r="AF324" s="26"/>
      <c r="AG324" s="26"/>
      <c r="AH324" s="26"/>
      <c r="AI324" s="26"/>
      <c r="AJ324" s="26"/>
      <c r="AK324" s="26"/>
    </row>
    <row r="325" spans="1:37" s="10" customFormat="1" ht="25" customHeight="1" x14ac:dyDescent="0.25">
      <c r="A325" s="11">
        <v>322</v>
      </c>
      <c r="B325" s="12" t="str">
        <f t="shared" si="18"/>
        <v>000-000</v>
      </c>
      <c r="C325" s="12"/>
      <c r="D325" s="12"/>
      <c r="E325" s="12"/>
      <c r="F325" s="12"/>
      <c r="G325" s="16"/>
      <c r="H325" s="16"/>
      <c r="I325" s="15"/>
      <c r="J325" s="16"/>
      <c r="K325" s="16"/>
      <c r="L325" s="17"/>
      <c r="M325" s="18"/>
      <c r="N325" s="18"/>
      <c r="O325" s="20"/>
      <c r="P325" s="21"/>
      <c r="Q325" s="21"/>
      <c r="R325" s="22"/>
      <c r="S325" s="21"/>
      <c r="T325" s="21"/>
      <c r="U325" s="22"/>
      <c r="V325" s="23"/>
      <c r="W325" s="23"/>
      <c r="X325" s="24"/>
      <c r="Y325" s="25">
        <f t="shared" si="19"/>
        <v>0</v>
      </c>
      <c r="Z325" s="25">
        <f t="shared" si="20"/>
        <v>0</v>
      </c>
      <c r="AA325" s="26"/>
      <c r="AB325" s="26"/>
      <c r="AC325" s="26"/>
      <c r="AD325" s="26"/>
      <c r="AE325" s="27"/>
      <c r="AF325" s="26"/>
      <c r="AG325" s="26"/>
      <c r="AH325" s="26"/>
      <c r="AI325" s="26"/>
      <c r="AJ325" s="26"/>
      <c r="AK325" s="26"/>
    </row>
    <row r="326" spans="1:37" s="10" customFormat="1" ht="25" customHeight="1" x14ac:dyDescent="0.25">
      <c r="A326" s="11">
        <v>323</v>
      </c>
      <c r="B326" s="12" t="str">
        <f t="shared" si="18"/>
        <v>000-000</v>
      </c>
      <c r="C326" s="12"/>
      <c r="D326" s="12"/>
      <c r="E326" s="12"/>
      <c r="F326" s="12"/>
      <c r="G326" s="16"/>
      <c r="H326" s="16"/>
      <c r="I326" s="15"/>
      <c r="J326" s="16"/>
      <c r="K326" s="16"/>
      <c r="L326" s="17"/>
      <c r="M326" s="18"/>
      <c r="N326" s="18"/>
      <c r="O326" s="20"/>
      <c r="P326" s="21"/>
      <c r="Q326" s="21"/>
      <c r="R326" s="22"/>
      <c r="S326" s="21"/>
      <c r="T326" s="21"/>
      <c r="U326" s="22"/>
      <c r="V326" s="23"/>
      <c r="W326" s="23"/>
      <c r="X326" s="24"/>
      <c r="Y326" s="25">
        <f t="shared" si="19"/>
        <v>0</v>
      </c>
      <c r="Z326" s="25">
        <f t="shared" si="20"/>
        <v>0</v>
      </c>
      <c r="AA326" s="26"/>
      <c r="AB326" s="26"/>
      <c r="AC326" s="26"/>
      <c r="AD326" s="26"/>
      <c r="AE326" s="27"/>
      <c r="AF326" s="26"/>
      <c r="AG326" s="26"/>
      <c r="AH326" s="26"/>
      <c r="AI326" s="26"/>
      <c r="AJ326" s="26"/>
      <c r="AK326" s="26"/>
    </row>
    <row r="327" spans="1:37" s="10" customFormat="1" ht="25" customHeight="1" x14ac:dyDescent="0.25">
      <c r="A327" s="11">
        <v>324</v>
      </c>
      <c r="B327" s="12" t="str">
        <f t="shared" si="18"/>
        <v>000-000</v>
      </c>
      <c r="C327" s="12"/>
      <c r="D327" s="12"/>
      <c r="E327" s="12"/>
      <c r="F327" s="12"/>
      <c r="G327" s="16"/>
      <c r="H327" s="16"/>
      <c r="I327" s="15"/>
      <c r="J327" s="16"/>
      <c r="K327" s="16"/>
      <c r="L327" s="17"/>
      <c r="M327" s="18"/>
      <c r="N327" s="19"/>
      <c r="O327" s="20"/>
      <c r="P327" s="21"/>
      <c r="Q327" s="21"/>
      <c r="R327" s="22"/>
      <c r="S327" s="21"/>
      <c r="T327" s="21"/>
      <c r="U327" s="22"/>
      <c r="V327" s="23"/>
      <c r="W327" s="23"/>
      <c r="X327" s="24"/>
      <c r="Y327" s="25">
        <f t="shared" si="19"/>
        <v>0</v>
      </c>
      <c r="Z327" s="25">
        <f t="shared" si="20"/>
        <v>0</v>
      </c>
      <c r="AA327" s="26"/>
      <c r="AB327" s="26"/>
      <c r="AC327" s="26"/>
      <c r="AD327" s="26"/>
      <c r="AE327" s="27"/>
      <c r="AF327" s="26"/>
      <c r="AG327" s="26"/>
      <c r="AH327" s="26"/>
      <c r="AI327" s="26"/>
      <c r="AJ327" s="26"/>
      <c r="AK327" s="26"/>
    </row>
    <row r="328" spans="1:37" s="10" customFormat="1" ht="25" customHeight="1" x14ac:dyDescent="0.25">
      <c r="A328" s="11">
        <v>325</v>
      </c>
      <c r="B328" s="12" t="str">
        <f t="shared" si="18"/>
        <v>000-000</v>
      </c>
      <c r="C328" s="12"/>
      <c r="D328" s="12"/>
      <c r="E328" s="12"/>
      <c r="F328" s="12"/>
      <c r="G328" s="16"/>
      <c r="H328" s="16"/>
      <c r="I328" s="15"/>
      <c r="J328" s="16"/>
      <c r="K328" s="16"/>
      <c r="L328" s="17"/>
      <c r="M328" s="18"/>
      <c r="N328" s="19"/>
      <c r="O328" s="20"/>
      <c r="P328" s="21"/>
      <c r="Q328" s="21"/>
      <c r="R328" s="22"/>
      <c r="S328" s="21"/>
      <c r="T328" s="21"/>
      <c r="U328" s="22"/>
      <c r="V328" s="23"/>
      <c r="W328" s="23"/>
      <c r="X328" s="24"/>
      <c r="Y328" s="25">
        <f t="shared" si="19"/>
        <v>0</v>
      </c>
      <c r="Z328" s="25">
        <f t="shared" si="20"/>
        <v>0</v>
      </c>
      <c r="AA328" s="26"/>
      <c r="AB328" s="26"/>
      <c r="AC328" s="26"/>
      <c r="AD328" s="26"/>
      <c r="AE328" s="27"/>
      <c r="AF328" s="26"/>
      <c r="AG328" s="26"/>
      <c r="AH328" s="26"/>
      <c r="AI328" s="26"/>
      <c r="AJ328" s="26"/>
      <c r="AK328" s="26"/>
    </row>
    <row r="329" spans="1:37" s="10" customFormat="1" ht="25" customHeight="1" x14ac:dyDescent="0.25">
      <c r="A329" s="11">
        <v>326</v>
      </c>
      <c r="B329" s="12" t="str">
        <f t="shared" si="18"/>
        <v>000-000</v>
      </c>
      <c r="C329" s="12"/>
      <c r="D329" s="12"/>
      <c r="E329" s="12"/>
      <c r="F329" s="12"/>
      <c r="G329" s="16"/>
      <c r="H329" s="16"/>
      <c r="I329" s="15"/>
      <c r="J329" s="16"/>
      <c r="K329" s="16"/>
      <c r="L329" s="17"/>
      <c r="M329" s="18"/>
      <c r="N329" s="18"/>
      <c r="O329" s="20"/>
      <c r="P329" s="21"/>
      <c r="Q329" s="21"/>
      <c r="R329" s="22"/>
      <c r="S329" s="21"/>
      <c r="T329" s="21"/>
      <c r="U329" s="22"/>
      <c r="V329" s="23"/>
      <c r="W329" s="23"/>
      <c r="X329" s="24"/>
      <c r="Y329" s="25">
        <f t="shared" si="19"/>
        <v>0</v>
      </c>
      <c r="Z329" s="25">
        <f t="shared" si="20"/>
        <v>0</v>
      </c>
      <c r="AA329" s="26"/>
      <c r="AB329" s="26"/>
      <c r="AC329" s="26"/>
      <c r="AD329" s="26"/>
      <c r="AE329" s="27"/>
      <c r="AF329" s="26"/>
      <c r="AG329" s="26"/>
      <c r="AH329" s="26"/>
      <c r="AI329" s="26"/>
      <c r="AJ329" s="26"/>
      <c r="AK329" s="26"/>
    </row>
    <row r="330" spans="1:37" s="10" customFormat="1" ht="25" customHeight="1" x14ac:dyDescent="0.25">
      <c r="A330" s="11">
        <v>327</v>
      </c>
      <c r="B330" s="12" t="str">
        <f t="shared" si="18"/>
        <v>000-000</v>
      </c>
      <c r="C330" s="12"/>
      <c r="D330" s="12"/>
      <c r="E330" s="12"/>
      <c r="F330" s="12"/>
      <c r="G330" s="16"/>
      <c r="H330" s="16"/>
      <c r="I330" s="15"/>
      <c r="J330" s="16"/>
      <c r="K330" s="16"/>
      <c r="L330" s="17"/>
      <c r="M330" s="18"/>
      <c r="N330" s="18"/>
      <c r="O330" s="20"/>
      <c r="P330" s="21"/>
      <c r="Q330" s="21"/>
      <c r="R330" s="22"/>
      <c r="S330" s="21"/>
      <c r="T330" s="21"/>
      <c r="U330" s="22"/>
      <c r="V330" s="23"/>
      <c r="W330" s="23"/>
      <c r="X330" s="24"/>
      <c r="Y330" s="25">
        <f t="shared" si="19"/>
        <v>0</v>
      </c>
      <c r="Z330" s="25">
        <f t="shared" si="20"/>
        <v>0</v>
      </c>
      <c r="AA330" s="26"/>
      <c r="AB330" s="26"/>
      <c r="AC330" s="26"/>
      <c r="AD330" s="26"/>
      <c r="AE330" s="27"/>
      <c r="AF330" s="26"/>
      <c r="AG330" s="26"/>
      <c r="AH330" s="26"/>
      <c r="AI330" s="26"/>
      <c r="AJ330" s="26"/>
      <c r="AK330" s="26"/>
    </row>
    <row r="331" spans="1:37" s="10" customFormat="1" ht="25" customHeight="1" x14ac:dyDescent="0.25">
      <c r="A331" s="11">
        <v>328</v>
      </c>
      <c r="B331" s="12" t="str">
        <f t="shared" si="18"/>
        <v>000-000</v>
      </c>
      <c r="C331" s="12"/>
      <c r="D331" s="12"/>
      <c r="E331" s="12"/>
      <c r="F331" s="12"/>
      <c r="G331" s="16"/>
      <c r="H331" s="16"/>
      <c r="I331" s="15"/>
      <c r="J331" s="16"/>
      <c r="K331" s="16"/>
      <c r="L331" s="17"/>
      <c r="M331" s="18"/>
      <c r="N331" s="18"/>
      <c r="O331" s="20"/>
      <c r="P331" s="21"/>
      <c r="Q331" s="21"/>
      <c r="R331" s="22"/>
      <c r="S331" s="21"/>
      <c r="T331" s="21"/>
      <c r="U331" s="22"/>
      <c r="V331" s="23"/>
      <c r="W331" s="23"/>
      <c r="X331" s="24"/>
      <c r="Y331" s="25">
        <f t="shared" si="19"/>
        <v>0</v>
      </c>
      <c r="Z331" s="25">
        <f t="shared" si="20"/>
        <v>0</v>
      </c>
      <c r="AA331" s="26"/>
      <c r="AB331" s="26"/>
      <c r="AC331" s="26"/>
      <c r="AD331" s="26"/>
      <c r="AE331" s="27"/>
      <c r="AF331" s="26"/>
      <c r="AG331" s="26"/>
      <c r="AH331" s="26"/>
      <c r="AI331" s="26"/>
      <c r="AJ331" s="26"/>
      <c r="AK331" s="26"/>
    </row>
    <row r="332" spans="1:37" s="10" customFormat="1" ht="25" customHeight="1" x14ac:dyDescent="0.25">
      <c r="A332" s="11">
        <v>329</v>
      </c>
      <c r="B332" s="12" t="str">
        <f t="shared" si="18"/>
        <v>000-000</v>
      </c>
      <c r="C332" s="12"/>
      <c r="D332" s="12"/>
      <c r="E332" s="12"/>
      <c r="F332" s="12"/>
      <c r="G332" s="16"/>
      <c r="H332" s="16"/>
      <c r="I332" s="15"/>
      <c r="J332" s="16"/>
      <c r="K332" s="16"/>
      <c r="L332" s="17"/>
      <c r="M332" s="18"/>
      <c r="N332" s="18"/>
      <c r="O332" s="20"/>
      <c r="P332" s="21"/>
      <c r="Q332" s="21"/>
      <c r="R332" s="22"/>
      <c r="S332" s="21"/>
      <c r="T332" s="21"/>
      <c r="U332" s="22"/>
      <c r="V332" s="23"/>
      <c r="W332" s="23"/>
      <c r="X332" s="24"/>
      <c r="Y332" s="25">
        <f t="shared" si="19"/>
        <v>0</v>
      </c>
      <c r="Z332" s="25">
        <f t="shared" si="20"/>
        <v>0</v>
      </c>
      <c r="AA332" s="26"/>
      <c r="AB332" s="26"/>
      <c r="AC332" s="26"/>
      <c r="AD332" s="26"/>
      <c r="AE332" s="27"/>
      <c r="AF332" s="26"/>
      <c r="AG332" s="26"/>
      <c r="AH332" s="26"/>
      <c r="AI332" s="26"/>
      <c r="AJ332" s="26"/>
      <c r="AK332" s="26"/>
    </row>
    <row r="333" spans="1:37" s="10" customFormat="1" ht="25" customHeight="1" x14ac:dyDescent="0.25">
      <c r="A333" s="11">
        <v>330</v>
      </c>
      <c r="B333" s="12" t="str">
        <f t="shared" si="18"/>
        <v>000-000</v>
      </c>
      <c r="C333" s="12"/>
      <c r="D333" s="12"/>
      <c r="E333" s="12"/>
      <c r="F333" s="12"/>
      <c r="G333" s="16"/>
      <c r="H333" s="16"/>
      <c r="I333" s="15"/>
      <c r="J333" s="16"/>
      <c r="K333" s="16"/>
      <c r="L333" s="17"/>
      <c r="M333" s="18"/>
      <c r="N333" s="18"/>
      <c r="O333" s="20"/>
      <c r="P333" s="21"/>
      <c r="Q333" s="21"/>
      <c r="R333" s="22"/>
      <c r="S333" s="21"/>
      <c r="T333" s="21"/>
      <c r="U333" s="22"/>
      <c r="V333" s="23"/>
      <c r="W333" s="23"/>
      <c r="X333" s="24"/>
      <c r="Y333" s="25">
        <f t="shared" si="19"/>
        <v>0</v>
      </c>
      <c r="Z333" s="25">
        <f t="shared" si="20"/>
        <v>0</v>
      </c>
      <c r="AA333" s="26"/>
      <c r="AB333" s="26"/>
      <c r="AC333" s="26"/>
      <c r="AD333" s="26"/>
      <c r="AE333" s="27"/>
      <c r="AF333" s="26"/>
      <c r="AG333" s="26"/>
      <c r="AH333" s="26"/>
      <c r="AI333" s="26"/>
      <c r="AJ333" s="26"/>
      <c r="AK333" s="26"/>
    </row>
    <row r="334" spans="1:37" s="10" customFormat="1" ht="25" customHeight="1" x14ac:dyDescent="0.25">
      <c r="A334" s="11">
        <v>331</v>
      </c>
      <c r="B334" s="12" t="str">
        <f t="shared" si="18"/>
        <v>000-000</v>
      </c>
      <c r="C334" s="12"/>
      <c r="D334" s="12"/>
      <c r="E334" s="12"/>
      <c r="F334" s="12"/>
      <c r="G334" s="16"/>
      <c r="H334" s="16"/>
      <c r="I334" s="15"/>
      <c r="J334" s="16"/>
      <c r="K334" s="16"/>
      <c r="L334" s="17"/>
      <c r="M334" s="18"/>
      <c r="N334" s="18"/>
      <c r="O334" s="20"/>
      <c r="P334" s="21"/>
      <c r="Q334" s="21"/>
      <c r="R334" s="22"/>
      <c r="S334" s="21"/>
      <c r="T334" s="21"/>
      <c r="U334" s="22"/>
      <c r="V334" s="23"/>
      <c r="W334" s="23"/>
      <c r="X334" s="24"/>
      <c r="Y334" s="25">
        <f t="shared" si="19"/>
        <v>0</v>
      </c>
      <c r="Z334" s="25">
        <f t="shared" si="20"/>
        <v>0</v>
      </c>
      <c r="AA334" s="26"/>
      <c r="AB334" s="26"/>
      <c r="AC334" s="26"/>
      <c r="AD334" s="26"/>
      <c r="AE334" s="27"/>
      <c r="AF334" s="26"/>
      <c r="AG334" s="26"/>
      <c r="AH334" s="26"/>
      <c r="AI334" s="26"/>
      <c r="AJ334" s="26"/>
      <c r="AK334" s="26"/>
    </row>
    <row r="335" spans="1:37" s="10" customFormat="1" ht="25" customHeight="1" x14ac:dyDescent="0.25">
      <c r="A335" s="11">
        <v>332</v>
      </c>
      <c r="B335" s="12" t="str">
        <f t="shared" si="18"/>
        <v>000-000</v>
      </c>
      <c r="C335" s="12"/>
      <c r="D335" s="12"/>
      <c r="E335" s="12"/>
      <c r="F335" s="12"/>
      <c r="G335" s="16"/>
      <c r="H335" s="16"/>
      <c r="I335" s="15"/>
      <c r="J335" s="16"/>
      <c r="K335" s="16"/>
      <c r="L335" s="17"/>
      <c r="M335" s="18"/>
      <c r="N335" s="18"/>
      <c r="O335" s="20"/>
      <c r="P335" s="21"/>
      <c r="Q335" s="21"/>
      <c r="R335" s="22"/>
      <c r="S335" s="21"/>
      <c r="T335" s="21"/>
      <c r="U335" s="22"/>
      <c r="V335" s="23"/>
      <c r="W335" s="23"/>
      <c r="X335" s="24"/>
      <c r="Y335" s="25">
        <f t="shared" si="19"/>
        <v>0</v>
      </c>
      <c r="Z335" s="25">
        <f t="shared" si="20"/>
        <v>0</v>
      </c>
      <c r="AA335" s="26"/>
      <c r="AB335" s="26"/>
      <c r="AC335" s="26"/>
      <c r="AD335" s="26"/>
      <c r="AE335" s="27"/>
      <c r="AF335" s="26"/>
      <c r="AG335" s="26"/>
      <c r="AH335" s="26"/>
      <c r="AI335" s="26"/>
      <c r="AJ335" s="26"/>
      <c r="AK335" s="26"/>
    </row>
    <row r="336" spans="1:37" s="10" customFormat="1" ht="25" customHeight="1" x14ac:dyDescent="0.25">
      <c r="A336" s="11">
        <v>333</v>
      </c>
      <c r="B336" s="12" t="str">
        <f t="shared" si="18"/>
        <v>000-000</v>
      </c>
      <c r="C336" s="12"/>
      <c r="D336" s="12"/>
      <c r="E336" s="12"/>
      <c r="F336" s="12"/>
      <c r="G336" s="16"/>
      <c r="H336" s="16"/>
      <c r="I336" s="15"/>
      <c r="J336" s="16"/>
      <c r="K336" s="16"/>
      <c r="L336" s="17"/>
      <c r="M336" s="18"/>
      <c r="N336" s="18"/>
      <c r="O336" s="20"/>
      <c r="P336" s="21"/>
      <c r="Q336" s="21"/>
      <c r="R336" s="22"/>
      <c r="S336" s="21"/>
      <c r="T336" s="21"/>
      <c r="U336" s="22"/>
      <c r="V336" s="23"/>
      <c r="W336" s="23"/>
      <c r="X336" s="24"/>
      <c r="Y336" s="25">
        <f t="shared" si="19"/>
        <v>0</v>
      </c>
      <c r="Z336" s="25">
        <f t="shared" si="20"/>
        <v>0</v>
      </c>
      <c r="AA336" s="26"/>
      <c r="AB336" s="26"/>
      <c r="AC336" s="26"/>
      <c r="AD336" s="26"/>
      <c r="AE336" s="27"/>
      <c r="AF336" s="26"/>
      <c r="AG336" s="26"/>
      <c r="AH336" s="26"/>
      <c r="AI336" s="26"/>
      <c r="AJ336" s="26"/>
      <c r="AK336" s="26"/>
    </row>
    <row r="337" spans="1:37" s="10" customFormat="1" ht="25" customHeight="1" x14ac:dyDescent="0.25">
      <c r="A337" s="11">
        <v>334</v>
      </c>
      <c r="B337" s="12" t="str">
        <f t="shared" si="18"/>
        <v>000-000</v>
      </c>
      <c r="C337" s="12"/>
      <c r="D337" s="12"/>
      <c r="E337" s="12"/>
      <c r="F337" s="12"/>
      <c r="G337" s="16"/>
      <c r="H337" s="16"/>
      <c r="I337" s="15"/>
      <c r="J337" s="16"/>
      <c r="K337" s="16"/>
      <c r="L337" s="17"/>
      <c r="M337" s="18"/>
      <c r="N337" s="18"/>
      <c r="O337" s="20"/>
      <c r="P337" s="21"/>
      <c r="Q337" s="21"/>
      <c r="R337" s="22"/>
      <c r="S337" s="21"/>
      <c r="T337" s="21"/>
      <c r="U337" s="22"/>
      <c r="V337" s="23"/>
      <c r="W337" s="23"/>
      <c r="X337" s="24"/>
      <c r="Y337" s="25">
        <f t="shared" si="19"/>
        <v>0</v>
      </c>
      <c r="Z337" s="25">
        <f t="shared" si="20"/>
        <v>0</v>
      </c>
      <c r="AA337" s="26"/>
      <c r="AB337" s="26"/>
      <c r="AC337" s="26"/>
      <c r="AD337" s="26"/>
      <c r="AE337" s="27"/>
      <c r="AF337" s="26"/>
      <c r="AG337" s="26"/>
      <c r="AH337" s="26"/>
      <c r="AI337" s="26"/>
      <c r="AJ337" s="26"/>
      <c r="AK337" s="26"/>
    </row>
    <row r="338" spans="1:37" s="10" customFormat="1" ht="25" customHeight="1" x14ac:dyDescent="0.25">
      <c r="A338" s="11">
        <v>335</v>
      </c>
      <c r="B338" s="12" t="str">
        <f t="shared" si="18"/>
        <v>000-000</v>
      </c>
      <c r="C338" s="12"/>
      <c r="D338" s="12"/>
      <c r="E338" s="12"/>
      <c r="F338" s="12"/>
      <c r="G338" s="16"/>
      <c r="H338" s="16"/>
      <c r="I338" s="15"/>
      <c r="J338" s="16"/>
      <c r="K338" s="16"/>
      <c r="L338" s="17"/>
      <c r="M338" s="18"/>
      <c r="N338" s="19"/>
      <c r="O338" s="20"/>
      <c r="P338" s="21"/>
      <c r="Q338" s="21"/>
      <c r="R338" s="22"/>
      <c r="S338" s="21"/>
      <c r="T338" s="21"/>
      <c r="U338" s="22"/>
      <c r="V338" s="23"/>
      <c r="W338" s="23"/>
      <c r="X338" s="24"/>
      <c r="Y338" s="25">
        <f t="shared" si="19"/>
        <v>0</v>
      </c>
      <c r="Z338" s="25">
        <f t="shared" si="20"/>
        <v>0</v>
      </c>
      <c r="AA338" s="26"/>
      <c r="AB338" s="26"/>
      <c r="AC338" s="26"/>
      <c r="AD338" s="26"/>
      <c r="AE338" s="27"/>
      <c r="AF338" s="26"/>
      <c r="AG338" s="26"/>
      <c r="AH338" s="26"/>
      <c r="AI338" s="26"/>
      <c r="AJ338" s="26"/>
      <c r="AK338" s="26"/>
    </row>
    <row r="339" spans="1:37" s="10" customFormat="1" ht="25" customHeight="1" x14ac:dyDescent="0.25">
      <c r="A339" s="11">
        <v>336</v>
      </c>
      <c r="B339" s="12" t="str">
        <f t="shared" si="18"/>
        <v>000-000</v>
      </c>
      <c r="C339" s="12"/>
      <c r="D339" s="12"/>
      <c r="E339" s="12"/>
      <c r="F339" s="12"/>
      <c r="G339" s="16"/>
      <c r="H339" s="16"/>
      <c r="I339" s="15"/>
      <c r="J339" s="16"/>
      <c r="K339" s="16"/>
      <c r="L339" s="17"/>
      <c r="M339" s="18"/>
      <c r="N339" s="19"/>
      <c r="O339" s="20"/>
      <c r="P339" s="21"/>
      <c r="Q339" s="21"/>
      <c r="R339" s="22"/>
      <c r="S339" s="21"/>
      <c r="T339" s="21"/>
      <c r="U339" s="22"/>
      <c r="V339" s="23"/>
      <c r="W339" s="23"/>
      <c r="X339" s="24"/>
      <c r="Y339" s="25">
        <f t="shared" si="19"/>
        <v>0</v>
      </c>
      <c r="Z339" s="25">
        <f t="shared" si="20"/>
        <v>0</v>
      </c>
      <c r="AA339" s="26"/>
      <c r="AB339" s="26"/>
      <c r="AC339" s="26"/>
      <c r="AD339" s="26"/>
      <c r="AE339" s="27"/>
      <c r="AF339" s="26"/>
      <c r="AG339" s="26"/>
      <c r="AH339" s="26"/>
      <c r="AI339" s="26"/>
      <c r="AJ339" s="26"/>
      <c r="AK339" s="26"/>
    </row>
    <row r="340" spans="1:37" s="10" customFormat="1" ht="25" customHeight="1" x14ac:dyDescent="0.25">
      <c r="A340" s="11">
        <v>337</v>
      </c>
      <c r="B340" s="12" t="str">
        <f t="shared" si="18"/>
        <v>000-000</v>
      </c>
      <c r="C340" s="12"/>
      <c r="D340" s="12"/>
      <c r="E340" s="12"/>
      <c r="F340" s="12"/>
      <c r="G340" s="16"/>
      <c r="H340" s="16"/>
      <c r="I340" s="15"/>
      <c r="J340" s="16"/>
      <c r="K340" s="16"/>
      <c r="L340" s="17"/>
      <c r="M340" s="18"/>
      <c r="N340" s="18"/>
      <c r="O340" s="20"/>
      <c r="P340" s="21"/>
      <c r="Q340" s="21"/>
      <c r="R340" s="22"/>
      <c r="S340" s="21"/>
      <c r="T340" s="21"/>
      <c r="U340" s="22"/>
      <c r="V340" s="23"/>
      <c r="W340" s="23"/>
      <c r="X340" s="24"/>
      <c r="Y340" s="25">
        <f t="shared" si="19"/>
        <v>0</v>
      </c>
      <c r="Z340" s="25">
        <f t="shared" si="20"/>
        <v>0</v>
      </c>
      <c r="AA340" s="26"/>
      <c r="AB340" s="26"/>
      <c r="AC340" s="26"/>
      <c r="AD340" s="26"/>
      <c r="AE340" s="27"/>
      <c r="AF340" s="26"/>
      <c r="AG340" s="26"/>
      <c r="AH340" s="26"/>
      <c r="AI340" s="26"/>
      <c r="AJ340" s="26"/>
      <c r="AK340" s="26"/>
    </row>
    <row r="341" spans="1:37" s="10" customFormat="1" ht="25" customHeight="1" x14ac:dyDescent="0.25">
      <c r="A341" s="11">
        <v>338</v>
      </c>
      <c r="B341" s="12" t="str">
        <f t="shared" si="18"/>
        <v>000-000</v>
      </c>
      <c r="C341" s="12"/>
      <c r="D341" s="12"/>
      <c r="E341" s="12"/>
      <c r="F341" s="12"/>
      <c r="G341" s="16"/>
      <c r="H341" s="16"/>
      <c r="I341" s="15"/>
      <c r="J341" s="16"/>
      <c r="K341" s="16"/>
      <c r="L341" s="17"/>
      <c r="M341" s="18"/>
      <c r="N341" s="18"/>
      <c r="O341" s="20"/>
      <c r="P341" s="21"/>
      <c r="Q341" s="21"/>
      <c r="R341" s="22"/>
      <c r="S341" s="21"/>
      <c r="T341" s="21"/>
      <c r="U341" s="22"/>
      <c r="V341" s="23"/>
      <c r="W341" s="23"/>
      <c r="X341" s="24"/>
      <c r="Y341" s="25">
        <f t="shared" si="19"/>
        <v>0</v>
      </c>
      <c r="Z341" s="25">
        <f t="shared" si="20"/>
        <v>0</v>
      </c>
      <c r="AA341" s="26"/>
      <c r="AB341" s="26"/>
      <c r="AC341" s="26"/>
      <c r="AD341" s="26"/>
      <c r="AE341" s="27"/>
      <c r="AF341" s="26"/>
      <c r="AG341" s="26"/>
      <c r="AH341" s="26"/>
      <c r="AI341" s="26"/>
      <c r="AJ341" s="26"/>
      <c r="AK341" s="26"/>
    </row>
    <row r="342" spans="1:37" s="10" customFormat="1" ht="25" customHeight="1" x14ac:dyDescent="0.25">
      <c r="A342" s="11">
        <v>339</v>
      </c>
      <c r="B342" s="12" t="str">
        <f t="shared" si="18"/>
        <v>000-000</v>
      </c>
      <c r="C342" s="12"/>
      <c r="D342" s="12"/>
      <c r="E342" s="12"/>
      <c r="F342" s="12"/>
      <c r="G342" s="16"/>
      <c r="H342" s="16"/>
      <c r="I342" s="15"/>
      <c r="J342" s="16"/>
      <c r="K342" s="16"/>
      <c r="L342" s="17"/>
      <c r="M342" s="18"/>
      <c r="N342" s="18"/>
      <c r="O342" s="20"/>
      <c r="P342" s="21"/>
      <c r="Q342" s="21"/>
      <c r="R342" s="22"/>
      <c r="S342" s="21"/>
      <c r="T342" s="21"/>
      <c r="U342" s="22"/>
      <c r="V342" s="23"/>
      <c r="W342" s="23"/>
      <c r="X342" s="24"/>
      <c r="Y342" s="25">
        <f t="shared" si="19"/>
        <v>0</v>
      </c>
      <c r="Z342" s="25">
        <f t="shared" si="20"/>
        <v>0</v>
      </c>
      <c r="AA342" s="26"/>
      <c r="AB342" s="26"/>
      <c r="AC342" s="26"/>
      <c r="AD342" s="26"/>
      <c r="AE342" s="27"/>
      <c r="AF342" s="26"/>
      <c r="AG342" s="26"/>
      <c r="AH342" s="26"/>
      <c r="AI342" s="26"/>
      <c r="AJ342" s="26"/>
      <c r="AK342" s="26"/>
    </row>
    <row r="343" spans="1:37" s="10" customFormat="1" ht="25" customHeight="1" x14ac:dyDescent="0.25">
      <c r="A343" s="11">
        <v>340</v>
      </c>
      <c r="B343" s="12" t="str">
        <f t="shared" si="18"/>
        <v>000-000</v>
      </c>
      <c r="C343" s="12"/>
      <c r="D343" s="12"/>
      <c r="E343" s="12"/>
      <c r="F343" s="12"/>
      <c r="G343" s="16"/>
      <c r="H343" s="16"/>
      <c r="I343" s="15"/>
      <c r="J343" s="16"/>
      <c r="K343" s="16"/>
      <c r="L343" s="17"/>
      <c r="M343" s="18"/>
      <c r="N343" s="18"/>
      <c r="O343" s="20"/>
      <c r="P343" s="21"/>
      <c r="Q343" s="21"/>
      <c r="R343" s="22"/>
      <c r="S343" s="21"/>
      <c r="T343" s="21"/>
      <c r="U343" s="22"/>
      <c r="V343" s="23"/>
      <c r="W343" s="23"/>
      <c r="X343" s="24"/>
      <c r="Y343" s="25">
        <f t="shared" si="19"/>
        <v>0</v>
      </c>
      <c r="Z343" s="25">
        <f t="shared" si="20"/>
        <v>0</v>
      </c>
      <c r="AA343" s="26"/>
      <c r="AB343" s="26"/>
      <c r="AC343" s="26"/>
      <c r="AD343" s="26"/>
      <c r="AE343" s="27"/>
      <c r="AF343" s="26"/>
      <c r="AG343" s="26"/>
      <c r="AH343" s="26"/>
      <c r="AI343" s="26"/>
      <c r="AJ343" s="26"/>
      <c r="AK343" s="26"/>
    </row>
    <row r="344" spans="1:37" s="10" customFormat="1" ht="25" customHeight="1" x14ac:dyDescent="0.25">
      <c r="A344" s="11">
        <v>341</v>
      </c>
      <c r="B344" s="12" t="str">
        <f t="shared" si="18"/>
        <v>000-000</v>
      </c>
      <c r="C344" s="12"/>
      <c r="D344" s="12"/>
      <c r="E344" s="12"/>
      <c r="F344" s="12"/>
      <c r="G344" s="16"/>
      <c r="H344" s="16"/>
      <c r="I344" s="15"/>
      <c r="J344" s="16"/>
      <c r="K344" s="16"/>
      <c r="L344" s="17"/>
      <c r="M344" s="18"/>
      <c r="N344" s="18"/>
      <c r="O344" s="20"/>
      <c r="P344" s="21"/>
      <c r="Q344" s="21"/>
      <c r="R344" s="22"/>
      <c r="S344" s="21"/>
      <c r="T344" s="21"/>
      <c r="U344" s="22"/>
      <c r="V344" s="23"/>
      <c r="W344" s="23"/>
      <c r="X344" s="24"/>
      <c r="Y344" s="25">
        <f t="shared" si="19"/>
        <v>0</v>
      </c>
      <c r="Z344" s="25">
        <f t="shared" si="20"/>
        <v>0</v>
      </c>
      <c r="AA344" s="26"/>
      <c r="AB344" s="26"/>
      <c r="AC344" s="26"/>
      <c r="AD344" s="26"/>
      <c r="AE344" s="27"/>
      <c r="AF344" s="26"/>
      <c r="AG344" s="26"/>
      <c r="AH344" s="26"/>
      <c r="AI344" s="26"/>
      <c r="AJ344" s="26"/>
      <c r="AK344" s="26"/>
    </row>
    <row r="345" spans="1:37" s="10" customFormat="1" ht="25" customHeight="1" x14ac:dyDescent="0.25">
      <c r="A345" s="11">
        <v>342</v>
      </c>
      <c r="B345" s="12" t="str">
        <f t="shared" si="18"/>
        <v>000-000</v>
      </c>
      <c r="C345" s="12"/>
      <c r="D345" s="12"/>
      <c r="E345" s="12"/>
      <c r="F345" s="12"/>
      <c r="G345" s="16"/>
      <c r="H345" s="16"/>
      <c r="I345" s="15"/>
      <c r="J345" s="16"/>
      <c r="K345" s="16"/>
      <c r="L345" s="17"/>
      <c r="M345" s="18"/>
      <c r="N345" s="18"/>
      <c r="O345" s="20"/>
      <c r="P345" s="21"/>
      <c r="Q345" s="21"/>
      <c r="R345" s="22"/>
      <c r="S345" s="21"/>
      <c r="T345" s="21"/>
      <c r="U345" s="22"/>
      <c r="V345" s="23"/>
      <c r="W345" s="23"/>
      <c r="X345" s="24"/>
      <c r="Y345" s="25">
        <f t="shared" si="19"/>
        <v>0</v>
      </c>
      <c r="Z345" s="25">
        <f t="shared" si="20"/>
        <v>0</v>
      </c>
      <c r="AA345" s="26"/>
      <c r="AB345" s="26"/>
      <c r="AC345" s="26"/>
      <c r="AD345" s="26"/>
      <c r="AE345" s="27"/>
      <c r="AF345" s="26"/>
      <c r="AG345" s="26"/>
      <c r="AH345" s="26"/>
      <c r="AI345" s="26"/>
      <c r="AJ345" s="26"/>
      <c r="AK345" s="26"/>
    </row>
    <row r="346" spans="1:37" s="10" customFormat="1" ht="25" customHeight="1" x14ac:dyDescent="0.25">
      <c r="A346" s="11">
        <v>343</v>
      </c>
      <c r="B346" s="12" t="str">
        <f t="shared" si="18"/>
        <v>000-000</v>
      </c>
      <c r="C346" s="12"/>
      <c r="D346" s="12"/>
      <c r="E346" s="12"/>
      <c r="F346" s="12"/>
      <c r="G346" s="16"/>
      <c r="H346" s="16"/>
      <c r="I346" s="15"/>
      <c r="J346" s="16"/>
      <c r="K346" s="16"/>
      <c r="L346" s="17"/>
      <c r="M346" s="18"/>
      <c r="N346" s="18"/>
      <c r="O346" s="20"/>
      <c r="P346" s="21"/>
      <c r="Q346" s="21"/>
      <c r="R346" s="22"/>
      <c r="S346" s="21"/>
      <c r="T346" s="21"/>
      <c r="U346" s="22"/>
      <c r="V346" s="23"/>
      <c r="W346" s="23"/>
      <c r="X346" s="24"/>
      <c r="Y346" s="25">
        <f t="shared" si="19"/>
        <v>0</v>
      </c>
      <c r="Z346" s="25">
        <f t="shared" si="20"/>
        <v>0</v>
      </c>
      <c r="AA346" s="26"/>
      <c r="AB346" s="26"/>
      <c r="AC346" s="26"/>
      <c r="AD346" s="26"/>
      <c r="AE346" s="27"/>
      <c r="AF346" s="26"/>
      <c r="AG346" s="26"/>
      <c r="AH346" s="26"/>
      <c r="AI346" s="26"/>
      <c r="AJ346" s="26"/>
      <c r="AK346" s="26"/>
    </row>
    <row r="347" spans="1:37" s="10" customFormat="1" ht="25" customHeight="1" x14ac:dyDescent="0.25">
      <c r="A347" s="11">
        <v>344</v>
      </c>
      <c r="B347" s="12" t="str">
        <f t="shared" si="18"/>
        <v>000-000</v>
      </c>
      <c r="C347" s="12"/>
      <c r="D347" s="12"/>
      <c r="E347" s="12"/>
      <c r="F347" s="12"/>
      <c r="G347" s="16"/>
      <c r="H347" s="16"/>
      <c r="I347" s="15"/>
      <c r="J347" s="16"/>
      <c r="K347" s="16"/>
      <c r="L347" s="17"/>
      <c r="M347" s="18"/>
      <c r="N347" s="18"/>
      <c r="O347" s="20"/>
      <c r="P347" s="21"/>
      <c r="Q347" s="21"/>
      <c r="R347" s="22"/>
      <c r="S347" s="21"/>
      <c r="T347" s="21"/>
      <c r="U347" s="22"/>
      <c r="V347" s="23"/>
      <c r="W347" s="23"/>
      <c r="X347" s="24"/>
      <c r="Y347" s="25">
        <f t="shared" si="19"/>
        <v>0</v>
      </c>
      <c r="Z347" s="25">
        <f t="shared" si="20"/>
        <v>0</v>
      </c>
      <c r="AA347" s="26"/>
      <c r="AB347" s="26"/>
      <c r="AC347" s="26"/>
      <c r="AD347" s="26"/>
      <c r="AE347" s="27"/>
      <c r="AF347" s="26"/>
      <c r="AG347" s="26"/>
      <c r="AH347" s="26"/>
      <c r="AI347" s="26"/>
      <c r="AJ347" s="26"/>
      <c r="AK347" s="26"/>
    </row>
    <row r="348" spans="1:37" s="10" customFormat="1" ht="25" customHeight="1" x14ac:dyDescent="0.25">
      <c r="A348" s="11">
        <v>345</v>
      </c>
      <c r="B348" s="12" t="str">
        <f t="shared" si="18"/>
        <v>000-000</v>
      </c>
      <c r="C348" s="12"/>
      <c r="D348" s="12"/>
      <c r="E348" s="12"/>
      <c r="F348" s="12"/>
      <c r="G348" s="16"/>
      <c r="H348" s="16"/>
      <c r="I348" s="15"/>
      <c r="J348" s="16"/>
      <c r="K348" s="16"/>
      <c r="L348" s="17"/>
      <c r="M348" s="18"/>
      <c r="N348" s="18"/>
      <c r="O348" s="20"/>
      <c r="P348" s="21"/>
      <c r="Q348" s="21"/>
      <c r="R348" s="22"/>
      <c r="S348" s="21"/>
      <c r="T348" s="21"/>
      <c r="U348" s="22"/>
      <c r="V348" s="23"/>
      <c r="W348" s="23"/>
      <c r="X348" s="24"/>
      <c r="Y348" s="25">
        <f t="shared" si="19"/>
        <v>0</v>
      </c>
      <c r="Z348" s="25">
        <f t="shared" si="20"/>
        <v>0</v>
      </c>
      <c r="AA348" s="26"/>
      <c r="AB348" s="26"/>
      <c r="AC348" s="26"/>
      <c r="AD348" s="26"/>
      <c r="AE348" s="27"/>
      <c r="AF348" s="26"/>
      <c r="AG348" s="26"/>
      <c r="AH348" s="26"/>
      <c r="AI348" s="26"/>
      <c r="AJ348" s="26"/>
      <c r="AK348" s="26"/>
    </row>
    <row r="349" spans="1:37" s="10" customFormat="1" ht="25" customHeight="1" x14ac:dyDescent="0.25">
      <c r="A349" s="11">
        <v>346</v>
      </c>
      <c r="B349" s="12" t="str">
        <f t="shared" si="18"/>
        <v>000-000</v>
      </c>
      <c r="C349" s="12"/>
      <c r="D349" s="12"/>
      <c r="E349" s="12"/>
      <c r="F349" s="12"/>
      <c r="G349" s="16"/>
      <c r="H349" s="16"/>
      <c r="I349" s="15"/>
      <c r="J349" s="16"/>
      <c r="K349" s="16"/>
      <c r="L349" s="17"/>
      <c r="M349" s="18"/>
      <c r="N349" s="19"/>
      <c r="O349" s="20"/>
      <c r="P349" s="21"/>
      <c r="Q349" s="21"/>
      <c r="R349" s="22"/>
      <c r="S349" s="21"/>
      <c r="T349" s="21"/>
      <c r="U349" s="22"/>
      <c r="V349" s="23"/>
      <c r="W349" s="23"/>
      <c r="X349" s="24"/>
      <c r="Y349" s="25">
        <f t="shared" si="19"/>
        <v>0</v>
      </c>
      <c r="Z349" s="25">
        <f t="shared" si="20"/>
        <v>0</v>
      </c>
      <c r="AA349" s="26"/>
      <c r="AB349" s="26"/>
      <c r="AC349" s="26"/>
      <c r="AD349" s="26"/>
      <c r="AE349" s="27"/>
      <c r="AF349" s="26"/>
      <c r="AG349" s="26"/>
      <c r="AH349" s="26"/>
      <c r="AI349" s="26"/>
      <c r="AJ349" s="26"/>
      <c r="AK349" s="26"/>
    </row>
    <row r="350" spans="1:37" s="10" customFormat="1" ht="25" customHeight="1" x14ac:dyDescent="0.25">
      <c r="A350" s="11">
        <v>347</v>
      </c>
      <c r="B350" s="12" t="str">
        <f t="shared" si="18"/>
        <v>000-000</v>
      </c>
      <c r="C350" s="12"/>
      <c r="D350" s="12"/>
      <c r="E350" s="12"/>
      <c r="F350" s="12"/>
      <c r="G350" s="16"/>
      <c r="H350" s="16"/>
      <c r="I350" s="15"/>
      <c r="J350" s="16"/>
      <c r="K350" s="16"/>
      <c r="L350" s="17"/>
      <c r="M350" s="18"/>
      <c r="N350" s="19"/>
      <c r="O350" s="20"/>
      <c r="P350" s="21"/>
      <c r="Q350" s="21"/>
      <c r="R350" s="22"/>
      <c r="S350" s="21"/>
      <c r="T350" s="21"/>
      <c r="U350" s="22"/>
      <c r="V350" s="23"/>
      <c r="W350" s="23"/>
      <c r="X350" s="24"/>
      <c r="Y350" s="25">
        <f t="shared" si="19"/>
        <v>0</v>
      </c>
      <c r="Z350" s="25">
        <f t="shared" si="20"/>
        <v>0</v>
      </c>
      <c r="AA350" s="26"/>
      <c r="AB350" s="26"/>
      <c r="AC350" s="26"/>
      <c r="AD350" s="26"/>
      <c r="AE350" s="27"/>
      <c r="AF350" s="26"/>
      <c r="AG350" s="26"/>
      <c r="AH350" s="26"/>
      <c r="AI350" s="26"/>
      <c r="AJ350" s="26"/>
      <c r="AK350" s="26"/>
    </row>
    <row r="351" spans="1:37" s="10" customFormat="1" ht="25" customHeight="1" x14ac:dyDescent="0.25">
      <c r="A351" s="11">
        <v>348</v>
      </c>
      <c r="B351" s="12" t="str">
        <f t="shared" si="18"/>
        <v>000-000</v>
      </c>
      <c r="C351" s="12"/>
      <c r="D351" s="12"/>
      <c r="E351" s="12"/>
      <c r="F351" s="12"/>
      <c r="G351" s="16"/>
      <c r="H351" s="16"/>
      <c r="I351" s="15"/>
      <c r="J351" s="16"/>
      <c r="K351" s="16"/>
      <c r="L351" s="17"/>
      <c r="M351" s="18"/>
      <c r="N351" s="18"/>
      <c r="O351" s="20"/>
      <c r="P351" s="21"/>
      <c r="Q351" s="21"/>
      <c r="R351" s="22"/>
      <c r="S351" s="21"/>
      <c r="T351" s="21"/>
      <c r="U351" s="22"/>
      <c r="V351" s="23"/>
      <c r="W351" s="23"/>
      <c r="X351" s="24"/>
      <c r="Y351" s="25">
        <f t="shared" si="19"/>
        <v>0</v>
      </c>
      <c r="Z351" s="25">
        <f t="shared" si="20"/>
        <v>0</v>
      </c>
      <c r="AA351" s="26"/>
      <c r="AB351" s="26"/>
      <c r="AC351" s="26"/>
      <c r="AD351" s="26"/>
      <c r="AE351" s="27"/>
      <c r="AF351" s="26"/>
      <c r="AG351" s="26"/>
      <c r="AH351" s="26"/>
      <c r="AI351" s="26"/>
      <c r="AJ351" s="26"/>
      <c r="AK351" s="26"/>
    </row>
    <row r="352" spans="1:37" s="10" customFormat="1" ht="25" customHeight="1" x14ac:dyDescent="0.25">
      <c r="A352" s="11">
        <v>349</v>
      </c>
      <c r="B352" s="12" t="str">
        <f t="shared" si="18"/>
        <v>000-000</v>
      </c>
      <c r="C352" s="12"/>
      <c r="D352" s="12"/>
      <c r="E352" s="12"/>
      <c r="F352" s="12"/>
      <c r="G352" s="16"/>
      <c r="H352" s="16"/>
      <c r="I352" s="15"/>
      <c r="J352" s="16"/>
      <c r="K352" s="16"/>
      <c r="L352" s="17"/>
      <c r="M352" s="18"/>
      <c r="N352" s="18"/>
      <c r="O352" s="20"/>
      <c r="P352" s="21"/>
      <c r="Q352" s="21"/>
      <c r="R352" s="22"/>
      <c r="S352" s="21"/>
      <c r="T352" s="21"/>
      <c r="U352" s="22"/>
      <c r="V352" s="23"/>
      <c r="W352" s="23"/>
      <c r="X352" s="24"/>
      <c r="Y352" s="25">
        <f t="shared" si="19"/>
        <v>0</v>
      </c>
      <c r="Z352" s="25">
        <f t="shared" si="20"/>
        <v>0</v>
      </c>
      <c r="AA352" s="26"/>
      <c r="AB352" s="26"/>
      <c r="AC352" s="26"/>
      <c r="AD352" s="26"/>
      <c r="AE352" s="27"/>
      <c r="AF352" s="26"/>
      <c r="AG352" s="26"/>
      <c r="AH352" s="26"/>
      <c r="AI352" s="26"/>
      <c r="AJ352" s="26"/>
      <c r="AK352" s="26"/>
    </row>
    <row r="353" spans="1:37" s="10" customFormat="1" ht="25" customHeight="1" x14ac:dyDescent="0.25">
      <c r="A353" s="11">
        <v>350</v>
      </c>
      <c r="B353" s="12" t="str">
        <f t="shared" si="18"/>
        <v>000-000</v>
      </c>
      <c r="C353" s="12"/>
      <c r="D353" s="12"/>
      <c r="E353" s="12"/>
      <c r="F353" s="12"/>
      <c r="G353" s="16"/>
      <c r="H353" s="16"/>
      <c r="I353" s="15"/>
      <c r="J353" s="16"/>
      <c r="K353" s="16"/>
      <c r="L353" s="17"/>
      <c r="M353" s="18"/>
      <c r="N353" s="18"/>
      <c r="O353" s="20"/>
      <c r="P353" s="21"/>
      <c r="Q353" s="21"/>
      <c r="R353" s="22"/>
      <c r="S353" s="21"/>
      <c r="T353" s="21"/>
      <c r="U353" s="22"/>
      <c r="V353" s="23"/>
      <c r="W353" s="23"/>
      <c r="X353" s="24"/>
      <c r="Y353" s="25">
        <f t="shared" si="19"/>
        <v>0</v>
      </c>
      <c r="Z353" s="25">
        <f t="shared" si="20"/>
        <v>0</v>
      </c>
      <c r="AA353" s="26"/>
      <c r="AB353" s="26"/>
      <c r="AC353" s="26"/>
      <c r="AD353" s="26"/>
      <c r="AE353" s="27"/>
      <c r="AF353" s="26"/>
      <c r="AG353" s="26"/>
      <c r="AH353" s="26"/>
      <c r="AI353" s="26"/>
      <c r="AJ353" s="26"/>
      <c r="AK353" s="26"/>
    </row>
    <row r="354" spans="1:37" s="10" customFormat="1" ht="25" customHeight="1" x14ac:dyDescent="0.25">
      <c r="A354" s="11">
        <v>351</v>
      </c>
      <c r="B354" s="12" t="str">
        <f t="shared" si="18"/>
        <v>000-000</v>
      </c>
      <c r="C354" s="12"/>
      <c r="D354" s="12"/>
      <c r="E354" s="12"/>
      <c r="F354" s="12"/>
      <c r="G354" s="16"/>
      <c r="H354" s="16"/>
      <c r="I354" s="15"/>
      <c r="J354" s="16"/>
      <c r="K354" s="16"/>
      <c r="L354" s="17"/>
      <c r="M354" s="18"/>
      <c r="N354" s="18"/>
      <c r="O354" s="20"/>
      <c r="P354" s="21"/>
      <c r="Q354" s="21"/>
      <c r="R354" s="22"/>
      <c r="S354" s="21"/>
      <c r="T354" s="21"/>
      <c r="U354" s="22"/>
      <c r="V354" s="23"/>
      <c r="W354" s="23"/>
      <c r="X354" s="24"/>
      <c r="Y354" s="25">
        <f t="shared" si="19"/>
        <v>0</v>
      </c>
      <c r="Z354" s="25">
        <f t="shared" si="20"/>
        <v>0</v>
      </c>
      <c r="AA354" s="26"/>
      <c r="AB354" s="26"/>
      <c r="AC354" s="26"/>
      <c r="AD354" s="26"/>
      <c r="AE354" s="27"/>
      <c r="AF354" s="26"/>
      <c r="AG354" s="26"/>
      <c r="AH354" s="26"/>
      <c r="AI354" s="26"/>
      <c r="AJ354" s="26"/>
      <c r="AK354" s="26"/>
    </row>
    <row r="355" spans="1:37" s="10" customFormat="1" ht="25" customHeight="1" x14ac:dyDescent="0.25">
      <c r="A355" s="11">
        <v>352</v>
      </c>
      <c r="B355" s="12" t="str">
        <f t="shared" si="18"/>
        <v>000-000</v>
      </c>
      <c r="C355" s="12"/>
      <c r="D355" s="12"/>
      <c r="E355" s="12"/>
      <c r="F355" s="12"/>
      <c r="G355" s="16"/>
      <c r="H355" s="16"/>
      <c r="I355" s="15"/>
      <c r="J355" s="16"/>
      <c r="K355" s="16"/>
      <c r="L355" s="17"/>
      <c r="M355" s="18"/>
      <c r="N355" s="18"/>
      <c r="O355" s="20"/>
      <c r="P355" s="21"/>
      <c r="Q355" s="21"/>
      <c r="R355" s="22"/>
      <c r="S355" s="21"/>
      <c r="T355" s="21"/>
      <c r="U355" s="22"/>
      <c r="V355" s="23"/>
      <c r="W355" s="23"/>
      <c r="X355" s="24"/>
      <c r="Y355" s="25">
        <f t="shared" si="19"/>
        <v>0</v>
      </c>
      <c r="Z355" s="25">
        <f t="shared" si="20"/>
        <v>0</v>
      </c>
      <c r="AA355" s="26"/>
      <c r="AB355" s="26"/>
      <c r="AC355" s="26"/>
      <c r="AD355" s="26"/>
      <c r="AE355" s="27"/>
      <c r="AF355" s="26"/>
      <c r="AG355" s="26"/>
      <c r="AH355" s="26"/>
      <c r="AI355" s="26"/>
      <c r="AJ355" s="26"/>
      <c r="AK355" s="26"/>
    </row>
    <row r="356" spans="1:37" s="10" customFormat="1" ht="25" customHeight="1" x14ac:dyDescent="0.25">
      <c r="A356" s="11">
        <v>353</v>
      </c>
      <c r="B356" s="12" t="str">
        <f t="shared" si="18"/>
        <v>000-000</v>
      </c>
      <c r="C356" s="12"/>
      <c r="D356" s="12"/>
      <c r="E356" s="12"/>
      <c r="F356" s="12"/>
      <c r="G356" s="16"/>
      <c r="H356" s="16"/>
      <c r="I356" s="15"/>
      <c r="J356" s="16"/>
      <c r="K356" s="16"/>
      <c r="L356" s="17"/>
      <c r="M356" s="18"/>
      <c r="N356" s="18"/>
      <c r="O356" s="20"/>
      <c r="P356" s="21"/>
      <c r="Q356" s="21"/>
      <c r="R356" s="22"/>
      <c r="S356" s="21"/>
      <c r="T356" s="21"/>
      <c r="U356" s="22"/>
      <c r="V356" s="23"/>
      <c r="W356" s="23"/>
      <c r="X356" s="24"/>
      <c r="Y356" s="25">
        <f t="shared" si="19"/>
        <v>0</v>
      </c>
      <c r="Z356" s="25">
        <f t="shared" si="20"/>
        <v>0</v>
      </c>
      <c r="AA356" s="26"/>
      <c r="AB356" s="26"/>
      <c r="AC356" s="26"/>
      <c r="AD356" s="26"/>
      <c r="AE356" s="27"/>
      <c r="AF356" s="26"/>
      <c r="AG356" s="26"/>
      <c r="AH356" s="26"/>
      <c r="AI356" s="26"/>
      <c r="AJ356" s="26"/>
      <c r="AK356" s="26"/>
    </row>
    <row r="357" spans="1:37" s="10" customFormat="1" ht="25" customHeight="1" x14ac:dyDescent="0.25">
      <c r="A357" s="11">
        <v>354</v>
      </c>
      <c r="B357" s="12" t="str">
        <f t="shared" si="18"/>
        <v>000-000</v>
      </c>
      <c r="C357" s="12"/>
      <c r="D357" s="12"/>
      <c r="E357" s="12"/>
      <c r="F357" s="12"/>
      <c r="G357" s="16"/>
      <c r="H357" s="16"/>
      <c r="I357" s="15"/>
      <c r="J357" s="16"/>
      <c r="K357" s="16"/>
      <c r="L357" s="17"/>
      <c r="M357" s="18"/>
      <c r="N357" s="18"/>
      <c r="O357" s="20"/>
      <c r="P357" s="21"/>
      <c r="Q357" s="21"/>
      <c r="R357" s="22"/>
      <c r="S357" s="21"/>
      <c r="T357" s="21"/>
      <c r="U357" s="22"/>
      <c r="V357" s="23"/>
      <c r="W357" s="23"/>
      <c r="X357" s="24"/>
      <c r="Y357" s="25">
        <f t="shared" si="19"/>
        <v>0</v>
      </c>
      <c r="Z357" s="25">
        <f t="shared" si="20"/>
        <v>0</v>
      </c>
      <c r="AA357" s="26"/>
      <c r="AB357" s="26"/>
      <c r="AC357" s="26"/>
      <c r="AD357" s="26"/>
      <c r="AE357" s="27"/>
      <c r="AF357" s="26"/>
      <c r="AG357" s="26"/>
      <c r="AH357" s="26"/>
      <c r="AI357" s="26"/>
      <c r="AJ357" s="26"/>
      <c r="AK357" s="26"/>
    </row>
    <row r="358" spans="1:37" s="10" customFormat="1" ht="25" customHeight="1" x14ac:dyDescent="0.25">
      <c r="A358" s="11">
        <v>355</v>
      </c>
      <c r="B358" s="12" t="str">
        <f t="shared" si="18"/>
        <v>000-000</v>
      </c>
      <c r="C358" s="12"/>
      <c r="D358" s="12"/>
      <c r="E358" s="12"/>
      <c r="F358" s="12"/>
      <c r="G358" s="16"/>
      <c r="H358" s="16"/>
      <c r="I358" s="15"/>
      <c r="J358" s="16"/>
      <c r="K358" s="16"/>
      <c r="L358" s="17"/>
      <c r="M358" s="18"/>
      <c r="N358" s="18"/>
      <c r="O358" s="20"/>
      <c r="P358" s="21"/>
      <c r="Q358" s="21"/>
      <c r="R358" s="22"/>
      <c r="S358" s="21"/>
      <c r="T358" s="21"/>
      <c r="U358" s="22"/>
      <c r="V358" s="23"/>
      <c r="W358" s="23"/>
      <c r="X358" s="24"/>
      <c r="Y358" s="25">
        <f t="shared" si="19"/>
        <v>0</v>
      </c>
      <c r="Z358" s="25">
        <f t="shared" si="20"/>
        <v>0</v>
      </c>
      <c r="AA358" s="26"/>
      <c r="AB358" s="26"/>
      <c r="AC358" s="26"/>
      <c r="AD358" s="26"/>
      <c r="AE358" s="27"/>
      <c r="AF358" s="26"/>
      <c r="AG358" s="26"/>
      <c r="AH358" s="26"/>
      <c r="AI358" s="26"/>
      <c r="AJ358" s="26"/>
      <c r="AK358" s="26"/>
    </row>
    <row r="359" spans="1:37" s="10" customFormat="1" ht="25" customHeight="1" x14ac:dyDescent="0.25">
      <c r="A359" s="11">
        <v>356</v>
      </c>
      <c r="B359" s="12" t="str">
        <f t="shared" si="18"/>
        <v>000-000</v>
      </c>
      <c r="C359" s="12"/>
      <c r="D359" s="12"/>
      <c r="E359" s="12"/>
      <c r="F359" s="12"/>
      <c r="G359" s="16"/>
      <c r="H359" s="16"/>
      <c r="I359" s="15"/>
      <c r="J359" s="16"/>
      <c r="K359" s="16"/>
      <c r="L359" s="17"/>
      <c r="M359" s="18"/>
      <c r="N359" s="18"/>
      <c r="O359" s="20"/>
      <c r="P359" s="21"/>
      <c r="Q359" s="21"/>
      <c r="R359" s="22"/>
      <c r="S359" s="21"/>
      <c r="T359" s="21"/>
      <c r="U359" s="22"/>
      <c r="V359" s="23"/>
      <c r="W359" s="23"/>
      <c r="X359" s="24"/>
      <c r="Y359" s="25">
        <f t="shared" si="19"/>
        <v>0</v>
      </c>
      <c r="Z359" s="25">
        <f t="shared" si="20"/>
        <v>0</v>
      </c>
      <c r="AA359" s="26"/>
      <c r="AB359" s="26"/>
      <c r="AC359" s="26"/>
      <c r="AD359" s="26"/>
      <c r="AE359" s="27"/>
      <c r="AF359" s="26"/>
      <c r="AG359" s="26"/>
      <c r="AH359" s="26"/>
      <c r="AI359" s="26"/>
      <c r="AJ359" s="26"/>
      <c r="AK359" s="26"/>
    </row>
    <row r="360" spans="1:37" s="10" customFormat="1" ht="25" customHeight="1" x14ac:dyDescent="0.25">
      <c r="A360" s="11">
        <v>357</v>
      </c>
      <c r="B360" s="12" t="str">
        <f t="shared" si="18"/>
        <v>000-000</v>
      </c>
      <c r="C360" s="12"/>
      <c r="D360" s="12"/>
      <c r="E360" s="12"/>
      <c r="F360" s="12"/>
      <c r="G360" s="16"/>
      <c r="H360" s="16"/>
      <c r="I360" s="15"/>
      <c r="J360" s="16"/>
      <c r="K360" s="16"/>
      <c r="L360" s="17"/>
      <c r="M360" s="18"/>
      <c r="N360" s="19"/>
      <c r="O360" s="20"/>
      <c r="P360" s="21"/>
      <c r="Q360" s="21"/>
      <c r="R360" s="22"/>
      <c r="S360" s="21"/>
      <c r="T360" s="21"/>
      <c r="U360" s="22"/>
      <c r="V360" s="23"/>
      <c r="W360" s="23"/>
      <c r="X360" s="24"/>
      <c r="Y360" s="25">
        <f t="shared" si="19"/>
        <v>0</v>
      </c>
      <c r="Z360" s="25">
        <f t="shared" si="20"/>
        <v>0</v>
      </c>
      <c r="AA360" s="26"/>
      <c r="AB360" s="26"/>
      <c r="AC360" s="26"/>
      <c r="AD360" s="26"/>
      <c r="AE360" s="27"/>
      <c r="AF360" s="26"/>
      <c r="AG360" s="26"/>
      <c r="AH360" s="26"/>
      <c r="AI360" s="26"/>
      <c r="AJ360" s="26"/>
      <c r="AK360" s="26"/>
    </row>
    <row r="361" spans="1:37" s="10" customFormat="1" ht="25" customHeight="1" x14ac:dyDescent="0.25">
      <c r="A361" s="11">
        <v>358</v>
      </c>
      <c r="B361" s="12" t="str">
        <f t="shared" si="18"/>
        <v>000-000</v>
      </c>
      <c r="C361" s="12"/>
      <c r="D361" s="12"/>
      <c r="E361" s="12"/>
      <c r="F361" s="12"/>
      <c r="G361" s="16"/>
      <c r="H361" s="16"/>
      <c r="I361" s="15"/>
      <c r="J361" s="16"/>
      <c r="K361" s="16"/>
      <c r="L361" s="17"/>
      <c r="M361" s="18"/>
      <c r="N361" s="19"/>
      <c r="O361" s="20"/>
      <c r="P361" s="21"/>
      <c r="Q361" s="21"/>
      <c r="R361" s="22"/>
      <c r="S361" s="21"/>
      <c r="T361" s="21"/>
      <c r="U361" s="22"/>
      <c r="V361" s="23"/>
      <c r="W361" s="23"/>
      <c r="X361" s="24"/>
      <c r="Y361" s="25">
        <f t="shared" si="19"/>
        <v>0</v>
      </c>
      <c r="Z361" s="25">
        <f t="shared" si="20"/>
        <v>0</v>
      </c>
      <c r="AA361" s="26"/>
      <c r="AB361" s="26"/>
      <c r="AC361" s="26"/>
      <c r="AD361" s="26"/>
      <c r="AE361" s="27"/>
      <c r="AF361" s="26"/>
      <c r="AG361" s="26"/>
      <c r="AH361" s="26"/>
      <c r="AI361" s="26"/>
      <c r="AJ361" s="26"/>
      <c r="AK361" s="26"/>
    </row>
    <row r="362" spans="1:37" s="10" customFormat="1" ht="25" customHeight="1" x14ac:dyDescent="0.25">
      <c r="A362" s="11">
        <v>359</v>
      </c>
      <c r="B362" s="12" t="str">
        <f t="shared" si="18"/>
        <v>000-000</v>
      </c>
      <c r="C362" s="12"/>
      <c r="D362" s="12"/>
      <c r="E362" s="12"/>
      <c r="F362" s="12"/>
      <c r="G362" s="16"/>
      <c r="H362" s="16"/>
      <c r="I362" s="15"/>
      <c r="J362" s="16"/>
      <c r="K362" s="16"/>
      <c r="L362" s="17"/>
      <c r="M362" s="18"/>
      <c r="N362" s="18"/>
      <c r="O362" s="20"/>
      <c r="P362" s="21"/>
      <c r="Q362" s="21"/>
      <c r="R362" s="22"/>
      <c r="S362" s="21"/>
      <c r="T362" s="21"/>
      <c r="U362" s="22"/>
      <c r="V362" s="23"/>
      <c r="W362" s="23"/>
      <c r="X362" s="24"/>
      <c r="Y362" s="25">
        <f t="shared" si="19"/>
        <v>0</v>
      </c>
      <c r="Z362" s="25">
        <f t="shared" si="20"/>
        <v>0</v>
      </c>
      <c r="AA362" s="26"/>
      <c r="AB362" s="26"/>
      <c r="AC362" s="26"/>
      <c r="AD362" s="26"/>
      <c r="AE362" s="27"/>
      <c r="AF362" s="26"/>
      <c r="AG362" s="26"/>
      <c r="AH362" s="26"/>
      <c r="AI362" s="26"/>
      <c r="AJ362" s="26"/>
      <c r="AK362" s="26"/>
    </row>
    <row r="363" spans="1:37" s="10" customFormat="1" ht="25" customHeight="1" x14ac:dyDescent="0.25">
      <c r="A363" s="11">
        <v>360</v>
      </c>
      <c r="B363" s="12" t="str">
        <f t="shared" si="18"/>
        <v>000-000</v>
      </c>
      <c r="C363" s="12"/>
      <c r="D363" s="12"/>
      <c r="E363" s="12"/>
      <c r="F363" s="12"/>
      <c r="G363" s="16"/>
      <c r="H363" s="16"/>
      <c r="I363" s="15"/>
      <c r="J363" s="16"/>
      <c r="K363" s="16"/>
      <c r="L363" s="17"/>
      <c r="M363" s="18"/>
      <c r="N363" s="18"/>
      <c r="O363" s="20"/>
      <c r="P363" s="21"/>
      <c r="Q363" s="21"/>
      <c r="R363" s="22"/>
      <c r="S363" s="21"/>
      <c r="T363" s="21"/>
      <c r="U363" s="22"/>
      <c r="V363" s="23"/>
      <c r="W363" s="23"/>
      <c r="X363" s="24"/>
      <c r="Y363" s="25">
        <f t="shared" si="19"/>
        <v>0</v>
      </c>
      <c r="Z363" s="25">
        <f t="shared" si="20"/>
        <v>0</v>
      </c>
      <c r="AA363" s="26"/>
      <c r="AB363" s="26"/>
      <c r="AC363" s="26"/>
      <c r="AD363" s="26"/>
      <c r="AE363" s="27"/>
      <c r="AF363" s="26"/>
      <c r="AG363" s="26"/>
      <c r="AH363" s="26"/>
      <c r="AI363" s="26"/>
      <c r="AJ363" s="26"/>
      <c r="AK363" s="26"/>
    </row>
    <row r="364" spans="1:37" s="10" customFormat="1" ht="25" customHeight="1" x14ac:dyDescent="0.25">
      <c r="A364" s="11">
        <v>361</v>
      </c>
      <c r="B364" s="12" t="str">
        <f t="shared" si="18"/>
        <v>000-000</v>
      </c>
      <c r="C364" s="12"/>
      <c r="D364" s="12"/>
      <c r="E364" s="12"/>
      <c r="F364" s="12"/>
      <c r="G364" s="16"/>
      <c r="H364" s="16"/>
      <c r="I364" s="15"/>
      <c r="J364" s="16"/>
      <c r="K364" s="16"/>
      <c r="L364" s="17"/>
      <c r="M364" s="18"/>
      <c r="N364" s="18"/>
      <c r="O364" s="20"/>
      <c r="P364" s="21"/>
      <c r="Q364" s="21"/>
      <c r="R364" s="22"/>
      <c r="S364" s="21"/>
      <c r="T364" s="21"/>
      <c r="U364" s="22"/>
      <c r="V364" s="23"/>
      <c r="W364" s="23"/>
      <c r="X364" s="24"/>
      <c r="Y364" s="25">
        <f t="shared" si="19"/>
        <v>0</v>
      </c>
      <c r="Z364" s="25">
        <f t="shared" si="20"/>
        <v>0</v>
      </c>
      <c r="AA364" s="26"/>
      <c r="AB364" s="26"/>
      <c r="AC364" s="26"/>
      <c r="AD364" s="26"/>
      <c r="AE364" s="27"/>
      <c r="AF364" s="26"/>
      <c r="AG364" s="26"/>
      <c r="AH364" s="26"/>
      <c r="AI364" s="26"/>
      <c r="AJ364" s="26"/>
      <c r="AK364" s="26"/>
    </row>
    <row r="365" spans="1:37" s="10" customFormat="1" ht="25" customHeight="1" x14ac:dyDescent="0.25">
      <c r="A365" s="11">
        <v>362</v>
      </c>
      <c r="B365" s="12" t="str">
        <f t="shared" si="18"/>
        <v>000-000</v>
      </c>
      <c r="C365" s="12"/>
      <c r="D365" s="12"/>
      <c r="E365" s="12"/>
      <c r="F365" s="12"/>
      <c r="G365" s="16"/>
      <c r="H365" s="16"/>
      <c r="I365" s="15"/>
      <c r="J365" s="16"/>
      <c r="K365" s="16"/>
      <c r="L365" s="17"/>
      <c r="M365" s="18"/>
      <c r="N365" s="18"/>
      <c r="O365" s="20"/>
      <c r="P365" s="21"/>
      <c r="Q365" s="21"/>
      <c r="R365" s="22"/>
      <c r="S365" s="21"/>
      <c r="T365" s="21"/>
      <c r="U365" s="22"/>
      <c r="V365" s="23"/>
      <c r="W365" s="23"/>
      <c r="X365" s="24"/>
      <c r="Y365" s="25">
        <f t="shared" si="19"/>
        <v>0</v>
      </c>
      <c r="Z365" s="25">
        <f t="shared" si="20"/>
        <v>0</v>
      </c>
      <c r="AA365" s="26"/>
      <c r="AB365" s="26"/>
      <c r="AC365" s="26"/>
      <c r="AD365" s="26"/>
      <c r="AE365" s="27"/>
      <c r="AF365" s="26"/>
      <c r="AG365" s="26"/>
      <c r="AH365" s="26"/>
      <c r="AI365" s="26"/>
      <c r="AJ365" s="26"/>
      <c r="AK365" s="26"/>
    </row>
    <row r="366" spans="1:37" s="10" customFormat="1" ht="25" customHeight="1" x14ac:dyDescent="0.25">
      <c r="A366" s="11">
        <v>363</v>
      </c>
      <c r="B366" s="12" t="str">
        <f t="shared" ref="B366:B403" si="21">TEXT(C366,"000")&amp;"-"&amp;TEXT(E366,"000")</f>
        <v>000-000</v>
      </c>
      <c r="C366" s="12"/>
      <c r="D366" s="12"/>
      <c r="E366" s="12"/>
      <c r="F366" s="12"/>
      <c r="G366" s="16"/>
      <c r="H366" s="16"/>
      <c r="I366" s="15"/>
      <c r="J366" s="16"/>
      <c r="K366" s="16"/>
      <c r="L366" s="17"/>
      <c r="M366" s="18"/>
      <c r="N366" s="18"/>
      <c r="O366" s="20"/>
      <c r="P366" s="21"/>
      <c r="Q366" s="21"/>
      <c r="R366" s="22"/>
      <c r="S366" s="21"/>
      <c r="T366" s="21"/>
      <c r="U366" s="22"/>
      <c r="V366" s="23"/>
      <c r="W366" s="23"/>
      <c r="X366" s="24"/>
      <c r="Y366" s="25">
        <f t="shared" si="19"/>
        <v>0</v>
      </c>
      <c r="Z366" s="25">
        <f t="shared" si="20"/>
        <v>0</v>
      </c>
      <c r="AA366" s="26"/>
      <c r="AB366" s="26"/>
      <c r="AC366" s="26"/>
      <c r="AD366" s="26"/>
      <c r="AE366" s="27"/>
      <c r="AF366" s="26"/>
      <c r="AG366" s="26"/>
      <c r="AH366" s="26"/>
      <c r="AI366" s="26"/>
      <c r="AJ366" s="26"/>
      <c r="AK366" s="26"/>
    </row>
    <row r="367" spans="1:37" s="10" customFormat="1" ht="25" customHeight="1" x14ac:dyDescent="0.25">
      <c r="A367" s="11">
        <v>364</v>
      </c>
      <c r="B367" s="12" t="str">
        <f t="shared" si="21"/>
        <v>000-000</v>
      </c>
      <c r="C367" s="12"/>
      <c r="D367" s="12"/>
      <c r="E367" s="12"/>
      <c r="F367" s="12"/>
      <c r="G367" s="16"/>
      <c r="H367" s="16"/>
      <c r="I367" s="15"/>
      <c r="J367" s="16"/>
      <c r="K367" s="16"/>
      <c r="L367" s="17"/>
      <c r="M367" s="18"/>
      <c r="N367" s="18"/>
      <c r="O367" s="20"/>
      <c r="P367" s="21"/>
      <c r="Q367" s="21"/>
      <c r="R367" s="22"/>
      <c r="S367" s="21"/>
      <c r="T367" s="21"/>
      <c r="U367" s="22"/>
      <c r="V367" s="23"/>
      <c r="W367" s="23"/>
      <c r="X367" s="24"/>
      <c r="Y367" s="25">
        <f t="shared" si="19"/>
        <v>0</v>
      </c>
      <c r="Z367" s="25">
        <f t="shared" si="20"/>
        <v>0</v>
      </c>
      <c r="AA367" s="26"/>
      <c r="AB367" s="26"/>
      <c r="AC367" s="26"/>
      <c r="AD367" s="26"/>
      <c r="AE367" s="27"/>
      <c r="AF367" s="26"/>
      <c r="AG367" s="26"/>
      <c r="AH367" s="26"/>
      <c r="AI367" s="26"/>
      <c r="AJ367" s="26"/>
      <c r="AK367" s="26"/>
    </row>
    <row r="368" spans="1:37" s="10" customFormat="1" ht="25" customHeight="1" x14ac:dyDescent="0.25">
      <c r="A368" s="11">
        <v>365</v>
      </c>
      <c r="B368" s="12" t="str">
        <f t="shared" si="21"/>
        <v>000-000</v>
      </c>
      <c r="C368" s="12"/>
      <c r="D368" s="12"/>
      <c r="E368" s="12"/>
      <c r="F368" s="12"/>
      <c r="G368" s="16"/>
      <c r="H368" s="16"/>
      <c r="I368" s="15"/>
      <c r="J368" s="16"/>
      <c r="K368" s="16"/>
      <c r="L368" s="17"/>
      <c r="M368" s="18"/>
      <c r="N368" s="18"/>
      <c r="O368" s="20"/>
      <c r="P368" s="21"/>
      <c r="Q368" s="21"/>
      <c r="R368" s="22"/>
      <c r="S368" s="21"/>
      <c r="T368" s="21"/>
      <c r="U368" s="22"/>
      <c r="V368" s="23"/>
      <c r="W368" s="23"/>
      <c r="X368" s="24"/>
      <c r="Y368" s="25">
        <f t="shared" si="19"/>
        <v>0</v>
      </c>
      <c r="Z368" s="25">
        <f t="shared" si="20"/>
        <v>0</v>
      </c>
      <c r="AA368" s="26"/>
      <c r="AB368" s="26"/>
      <c r="AC368" s="26"/>
      <c r="AD368" s="26"/>
      <c r="AE368" s="27"/>
      <c r="AF368" s="26"/>
      <c r="AG368" s="26"/>
      <c r="AH368" s="26"/>
      <c r="AI368" s="26"/>
      <c r="AJ368" s="26"/>
      <c r="AK368" s="26"/>
    </row>
    <row r="369" spans="1:37" s="10" customFormat="1" ht="25" customHeight="1" x14ac:dyDescent="0.25">
      <c r="A369" s="11">
        <v>366</v>
      </c>
      <c r="B369" s="12" t="str">
        <f t="shared" si="21"/>
        <v>000-000</v>
      </c>
      <c r="C369" s="12"/>
      <c r="D369" s="12"/>
      <c r="E369" s="12"/>
      <c r="F369" s="12"/>
      <c r="G369" s="16"/>
      <c r="H369" s="16"/>
      <c r="I369" s="15"/>
      <c r="J369" s="16"/>
      <c r="K369" s="16"/>
      <c r="L369" s="17"/>
      <c r="M369" s="18"/>
      <c r="N369" s="18"/>
      <c r="O369" s="20"/>
      <c r="P369" s="21"/>
      <c r="Q369" s="21"/>
      <c r="R369" s="22"/>
      <c r="S369" s="21"/>
      <c r="T369" s="21"/>
      <c r="U369" s="22"/>
      <c r="V369" s="23"/>
      <c r="W369" s="23"/>
      <c r="X369" s="24"/>
      <c r="Y369" s="25">
        <f t="shared" si="19"/>
        <v>0</v>
      </c>
      <c r="Z369" s="25">
        <f t="shared" si="20"/>
        <v>0</v>
      </c>
      <c r="AA369" s="26"/>
      <c r="AB369" s="26"/>
      <c r="AC369" s="26"/>
      <c r="AD369" s="26"/>
      <c r="AE369" s="27"/>
      <c r="AF369" s="26"/>
      <c r="AG369" s="26"/>
      <c r="AH369" s="26"/>
      <c r="AI369" s="26"/>
      <c r="AJ369" s="26"/>
      <c r="AK369" s="26"/>
    </row>
    <row r="370" spans="1:37" s="10" customFormat="1" ht="25" customHeight="1" x14ac:dyDescent="0.25">
      <c r="A370" s="11">
        <v>367</v>
      </c>
      <c r="B370" s="12" t="str">
        <f t="shared" si="21"/>
        <v>000-000</v>
      </c>
      <c r="C370" s="12"/>
      <c r="D370" s="12"/>
      <c r="E370" s="12"/>
      <c r="F370" s="12"/>
      <c r="G370" s="16"/>
      <c r="H370" s="16"/>
      <c r="I370" s="15"/>
      <c r="J370" s="16"/>
      <c r="K370" s="16"/>
      <c r="L370" s="17"/>
      <c r="M370" s="18"/>
      <c r="N370" s="18"/>
      <c r="O370" s="20"/>
      <c r="P370" s="21"/>
      <c r="Q370" s="21"/>
      <c r="R370" s="22"/>
      <c r="S370" s="21"/>
      <c r="T370" s="21"/>
      <c r="U370" s="22"/>
      <c r="V370" s="23"/>
      <c r="W370" s="23"/>
      <c r="X370" s="24"/>
      <c r="Y370" s="25">
        <f t="shared" si="19"/>
        <v>0</v>
      </c>
      <c r="Z370" s="25">
        <f t="shared" si="20"/>
        <v>0</v>
      </c>
      <c r="AA370" s="26"/>
      <c r="AB370" s="26"/>
      <c r="AC370" s="26"/>
      <c r="AD370" s="26"/>
      <c r="AE370" s="27"/>
      <c r="AF370" s="26"/>
      <c r="AG370" s="26"/>
      <c r="AH370" s="26"/>
      <c r="AI370" s="26"/>
      <c r="AJ370" s="26"/>
      <c r="AK370" s="26"/>
    </row>
    <row r="371" spans="1:37" s="10" customFormat="1" ht="25" customHeight="1" x14ac:dyDescent="0.25">
      <c r="A371" s="11">
        <v>368</v>
      </c>
      <c r="B371" s="12" t="str">
        <f t="shared" si="21"/>
        <v>000-000</v>
      </c>
      <c r="C371" s="12"/>
      <c r="D371" s="12"/>
      <c r="E371" s="12"/>
      <c r="F371" s="12"/>
      <c r="G371" s="16"/>
      <c r="H371" s="16"/>
      <c r="I371" s="15"/>
      <c r="J371" s="16"/>
      <c r="K371" s="16"/>
      <c r="L371" s="17"/>
      <c r="M371" s="18"/>
      <c r="N371" s="19"/>
      <c r="O371" s="20"/>
      <c r="P371" s="21"/>
      <c r="Q371" s="21"/>
      <c r="R371" s="22"/>
      <c r="S371" s="21"/>
      <c r="T371" s="21"/>
      <c r="U371" s="22"/>
      <c r="V371" s="23"/>
      <c r="W371" s="23"/>
      <c r="X371" s="24"/>
      <c r="Y371" s="25">
        <f t="shared" si="19"/>
        <v>0</v>
      </c>
      <c r="Z371" s="25">
        <f t="shared" si="20"/>
        <v>0</v>
      </c>
      <c r="AA371" s="26"/>
      <c r="AB371" s="26"/>
      <c r="AC371" s="26"/>
      <c r="AD371" s="26"/>
      <c r="AE371" s="27"/>
      <c r="AF371" s="26"/>
      <c r="AG371" s="26"/>
      <c r="AH371" s="26"/>
      <c r="AI371" s="26"/>
      <c r="AJ371" s="26"/>
      <c r="AK371" s="26"/>
    </row>
    <row r="372" spans="1:37" s="10" customFormat="1" ht="25" customHeight="1" x14ac:dyDescent="0.25">
      <c r="A372" s="11">
        <v>369</v>
      </c>
      <c r="B372" s="12" t="str">
        <f t="shared" si="21"/>
        <v>000-000</v>
      </c>
      <c r="C372" s="12"/>
      <c r="D372" s="12"/>
      <c r="E372" s="12"/>
      <c r="F372" s="12"/>
      <c r="G372" s="16"/>
      <c r="H372" s="16"/>
      <c r="I372" s="15"/>
      <c r="J372" s="16"/>
      <c r="K372" s="16"/>
      <c r="L372" s="17"/>
      <c r="M372" s="18"/>
      <c r="N372" s="19"/>
      <c r="O372" s="20"/>
      <c r="P372" s="21"/>
      <c r="Q372" s="21"/>
      <c r="R372" s="22"/>
      <c r="S372" s="21"/>
      <c r="T372" s="21"/>
      <c r="U372" s="22"/>
      <c r="V372" s="23"/>
      <c r="W372" s="23"/>
      <c r="X372" s="24"/>
      <c r="Y372" s="25">
        <f t="shared" si="19"/>
        <v>0</v>
      </c>
      <c r="Z372" s="25">
        <f t="shared" si="20"/>
        <v>0</v>
      </c>
      <c r="AA372" s="26"/>
      <c r="AB372" s="26"/>
      <c r="AC372" s="26"/>
      <c r="AD372" s="26"/>
      <c r="AE372" s="27"/>
      <c r="AF372" s="26"/>
      <c r="AG372" s="26"/>
      <c r="AH372" s="26"/>
      <c r="AI372" s="26"/>
      <c r="AJ372" s="26"/>
      <c r="AK372" s="26"/>
    </row>
    <row r="373" spans="1:37" s="10" customFormat="1" ht="25" customHeight="1" x14ac:dyDescent="0.25">
      <c r="A373" s="11">
        <v>370</v>
      </c>
      <c r="B373" s="12" t="str">
        <f t="shared" si="21"/>
        <v>000-000</v>
      </c>
      <c r="C373" s="12"/>
      <c r="D373" s="12"/>
      <c r="E373" s="12"/>
      <c r="F373" s="12"/>
      <c r="G373" s="16"/>
      <c r="H373" s="16"/>
      <c r="I373" s="15"/>
      <c r="J373" s="16"/>
      <c r="K373" s="16"/>
      <c r="L373" s="17"/>
      <c r="M373" s="18"/>
      <c r="N373" s="18"/>
      <c r="O373" s="20"/>
      <c r="P373" s="21"/>
      <c r="Q373" s="21"/>
      <c r="R373" s="22"/>
      <c r="S373" s="21"/>
      <c r="T373" s="21"/>
      <c r="U373" s="22"/>
      <c r="V373" s="23"/>
      <c r="W373" s="23"/>
      <c r="X373" s="24"/>
      <c r="Y373" s="25">
        <f t="shared" si="19"/>
        <v>0</v>
      </c>
      <c r="Z373" s="25">
        <f t="shared" si="20"/>
        <v>0</v>
      </c>
      <c r="AA373" s="26"/>
      <c r="AB373" s="26"/>
      <c r="AC373" s="26"/>
      <c r="AD373" s="26"/>
      <c r="AE373" s="27"/>
      <c r="AF373" s="26"/>
      <c r="AG373" s="26"/>
      <c r="AH373" s="26"/>
      <c r="AI373" s="26"/>
      <c r="AJ373" s="26"/>
      <c r="AK373" s="26"/>
    </row>
    <row r="374" spans="1:37" s="10" customFormat="1" ht="25" customHeight="1" x14ac:dyDescent="0.25">
      <c r="A374" s="11">
        <v>371</v>
      </c>
      <c r="B374" s="12" t="str">
        <f t="shared" si="21"/>
        <v>000-000</v>
      </c>
      <c r="C374" s="12"/>
      <c r="D374" s="12"/>
      <c r="E374" s="12"/>
      <c r="F374" s="12"/>
      <c r="G374" s="16"/>
      <c r="H374" s="16"/>
      <c r="I374" s="15"/>
      <c r="J374" s="16"/>
      <c r="K374" s="16"/>
      <c r="L374" s="17"/>
      <c r="M374" s="18"/>
      <c r="N374" s="18"/>
      <c r="O374" s="20"/>
      <c r="P374" s="21"/>
      <c r="Q374" s="21"/>
      <c r="R374" s="22"/>
      <c r="S374" s="21"/>
      <c r="T374" s="21"/>
      <c r="U374" s="22"/>
      <c r="V374" s="23"/>
      <c r="W374" s="23"/>
      <c r="X374" s="24"/>
      <c r="Y374" s="25">
        <f t="shared" si="19"/>
        <v>0</v>
      </c>
      <c r="Z374" s="25">
        <f t="shared" si="20"/>
        <v>0</v>
      </c>
      <c r="AA374" s="26"/>
      <c r="AB374" s="26"/>
      <c r="AC374" s="26"/>
      <c r="AD374" s="26"/>
      <c r="AE374" s="27"/>
      <c r="AF374" s="26"/>
      <c r="AG374" s="26"/>
      <c r="AH374" s="26"/>
      <c r="AI374" s="26"/>
      <c r="AJ374" s="26"/>
      <c r="AK374" s="26"/>
    </row>
    <row r="375" spans="1:37" s="10" customFormat="1" ht="25" customHeight="1" x14ac:dyDescent="0.25">
      <c r="A375" s="11">
        <v>372</v>
      </c>
      <c r="B375" s="12" t="str">
        <f t="shared" si="21"/>
        <v>000-000</v>
      </c>
      <c r="C375" s="12"/>
      <c r="D375" s="12"/>
      <c r="E375" s="12"/>
      <c r="F375" s="12"/>
      <c r="G375" s="16"/>
      <c r="H375" s="16"/>
      <c r="I375" s="15"/>
      <c r="J375" s="16"/>
      <c r="K375" s="16"/>
      <c r="L375" s="17"/>
      <c r="M375" s="18"/>
      <c r="N375" s="18"/>
      <c r="O375" s="20"/>
      <c r="P375" s="21"/>
      <c r="Q375" s="21"/>
      <c r="R375" s="22"/>
      <c r="S375" s="21"/>
      <c r="T375" s="21"/>
      <c r="U375" s="22"/>
      <c r="V375" s="23"/>
      <c r="W375" s="23"/>
      <c r="X375" s="24"/>
      <c r="Y375" s="25">
        <f t="shared" si="19"/>
        <v>0</v>
      </c>
      <c r="Z375" s="25">
        <f t="shared" si="20"/>
        <v>0</v>
      </c>
      <c r="AA375" s="26"/>
      <c r="AB375" s="26"/>
      <c r="AC375" s="26"/>
      <c r="AD375" s="26"/>
      <c r="AE375" s="27"/>
      <c r="AF375" s="26"/>
      <c r="AG375" s="26"/>
      <c r="AH375" s="26"/>
      <c r="AI375" s="26"/>
      <c r="AJ375" s="26"/>
      <c r="AK375" s="26"/>
    </row>
    <row r="376" spans="1:37" s="10" customFormat="1" ht="25" customHeight="1" x14ac:dyDescent="0.25">
      <c r="A376" s="11">
        <v>373</v>
      </c>
      <c r="B376" s="12" t="str">
        <f t="shared" si="21"/>
        <v>000-000</v>
      </c>
      <c r="C376" s="12"/>
      <c r="D376" s="12"/>
      <c r="E376" s="12"/>
      <c r="F376" s="12"/>
      <c r="G376" s="16"/>
      <c r="H376" s="16"/>
      <c r="I376" s="15"/>
      <c r="J376" s="16"/>
      <c r="K376" s="16"/>
      <c r="L376" s="17"/>
      <c r="M376" s="18"/>
      <c r="N376" s="18"/>
      <c r="O376" s="20"/>
      <c r="P376" s="21"/>
      <c r="Q376" s="21"/>
      <c r="R376" s="22"/>
      <c r="S376" s="21"/>
      <c r="T376" s="21"/>
      <c r="U376" s="22"/>
      <c r="V376" s="23"/>
      <c r="W376" s="23"/>
      <c r="X376" s="24"/>
      <c r="Y376" s="25">
        <f t="shared" si="19"/>
        <v>0</v>
      </c>
      <c r="Z376" s="25">
        <f t="shared" si="20"/>
        <v>0</v>
      </c>
      <c r="AA376" s="26"/>
      <c r="AB376" s="26"/>
      <c r="AC376" s="26"/>
      <c r="AD376" s="26"/>
      <c r="AE376" s="27"/>
      <c r="AF376" s="26"/>
      <c r="AG376" s="26"/>
      <c r="AH376" s="26"/>
      <c r="AI376" s="26"/>
      <c r="AJ376" s="26"/>
      <c r="AK376" s="26"/>
    </row>
    <row r="377" spans="1:37" s="10" customFormat="1" ht="25" customHeight="1" x14ac:dyDescent="0.25">
      <c r="A377" s="11">
        <v>374</v>
      </c>
      <c r="B377" s="12" t="str">
        <f t="shared" si="21"/>
        <v>000-000</v>
      </c>
      <c r="C377" s="12"/>
      <c r="D377" s="12"/>
      <c r="E377" s="12"/>
      <c r="F377" s="12"/>
      <c r="G377" s="16"/>
      <c r="H377" s="16"/>
      <c r="I377" s="15"/>
      <c r="J377" s="16"/>
      <c r="K377" s="16"/>
      <c r="L377" s="17"/>
      <c r="M377" s="18"/>
      <c r="N377" s="18"/>
      <c r="O377" s="20"/>
      <c r="P377" s="21"/>
      <c r="Q377" s="21"/>
      <c r="R377" s="22"/>
      <c r="S377" s="21"/>
      <c r="T377" s="21"/>
      <c r="U377" s="22"/>
      <c r="V377" s="23"/>
      <c r="W377" s="23"/>
      <c r="X377" s="24"/>
      <c r="Y377" s="25">
        <f t="shared" si="19"/>
        <v>0</v>
      </c>
      <c r="Z377" s="25">
        <f t="shared" si="20"/>
        <v>0</v>
      </c>
      <c r="AA377" s="26"/>
      <c r="AB377" s="26"/>
      <c r="AC377" s="26"/>
      <c r="AD377" s="26"/>
      <c r="AE377" s="27"/>
      <c r="AF377" s="26"/>
      <c r="AG377" s="26"/>
      <c r="AH377" s="26"/>
      <c r="AI377" s="26"/>
      <c r="AJ377" s="26"/>
      <c r="AK377" s="26"/>
    </row>
    <row r="378" spans="1:37" s="10" customFormat="1" ht="25" customHeight="1" x14ac:dyDescent="0.25">
      <c r="A378" s="11">
        <v>375</v>
      </c>
      <c r="B378" s="12" t="str">
        <f t="shared" si="21"/>
        <v>000-000</v>
      </c>
      <c r="C378" s="12"/>
      <c r="D378" s="12"/>
      <c r="E378" s="12"/>
      <c r="F378" s="12"/>
      <c r="G378" s="16"/>
      <c r="H378" s="16"/>
      <c r="I378" s="15"/>
      <c r="J378" s="16"/>
      <c r="K378" s="16"/>
      <c r="L378" s="17"/>
      <c r="M378" s="18"/>
      <c r="N378" s="18"/>
      <c r="O378" s="20"/>
      <c r="P378" s="21"/>
      <c r="Q378" s="21"/>
      <c r="R378" s="22"/>
      <c r="S378" s="21"/>
      <c r="T378" s="21"/>
      <c r="U378" s="22"/>
      <c r="V378" s="23"/>
      <c r="W378" s="23"/>
      <c r="X378" s="24"/>
      <c r="Y378" s="25">
        <f t="shared" si="19"/>
        <v>0</v>
      </c>
      <c r="Z378" s="25">
        <f t="shared" si="20"/>
        <v>0</v>
      </c>
      <c r="AA378" s="26"/>
      <c r="AB378" s="26"/>
      <c r="AC378" s="26"/>
      <c r="AD378" s="26"/>
      <c r="AE378" s="27"/>
      <c r="AF378" s="26"/>
      <c r="AG378" s="26"/>
      <c r="AH378" s="26"/>
      <c r="AI378" s="26"/>
      <c r="AJ378" s="26"/>
      <c r="AK378" s="26"/>
    </row>
    <row r="379" spans="1:37" s="10" customFormat="1" ht="25" customHeight="1" x14ac:dyDescent="0.25">
      <c r="A379" s="11">
        <v>376</v>
      </c>
      <c r="B379" s="12" t="str">
        <f t="shared" si="21"/>
        <v>000-000</v>
      </c>
      <c r="C379" s="12"/>
      <c r="D379" s="12"/>
      <c r="E379" s="12"/>
      <c r="F379" s="12"/>
      <c r="G379" s="16"/>
      <c r="H379" s="16"/>
      <c r="I379" s="15"/>
      <c r="J379" s="16"/>
      <c r="K379" s="16"/>
      <c r="L379" s="17"/>
      <c r="M379" s="18"/>
      <c r="N379" s="18"/>
      <c r="O379" s="20"/>
      <c r="P379" s="21"/>
      <c r="Q379" s="21"/>
      <c r="R379" s="22"/>
      <c r="S379" s="21"/>
      <c r="T379" s="21"/>
      <c r="U379" s="22"/>
      <c r="V379" s="23"/>
      <c r="W379" s="23"/>
      <c r="X379" s="24"/>
      <c r="Y379" s="25">
        <f t="shared" si="19"/>
        <v>0</v>
      </c>
      <c r="Z379" s="25">
        <f t="shared" si="20"/>
        <v>0</v>
      </c>
      <c r="AA379" s="26"/>
      <c r="AB379" s="26"/>
      <c r="AC379" s="26"/>
      <c r="AD379" s="26"/>
      <c r="AE379" s="27"/>
      <c r="AF379" s="26"/>
      <c r="AG379" s="26"/>
      <c r="AH379" s="26"/>
      <c r="AI379" s="26"/>
      <c r="AJ379" s="26"/>
      <c r="AK379" s="26"/>
    </row>
    <row r="380" spans="1:37" s="10" customFormat="1" ht="25" customHeight="1" x14ac:dyDescent="0.25">
      <c r="A380" s="11">
        <v>377</v>
      </c>
      <c r="B380" s="12" t="str">
        <f t="shared" si="21"/>
        <v>000-000</v>
      </c>
      <c r="C380" s="12"/>
      <c r="D380" s="12"/>
      <c r="E380" s="12"/>
      <c r="F380" s="12"/>
      <c r="G380" s="16"/>
      <c r="H380" s="16"/>
      <c r="I380" s="15"/>
      <c r="J380" s="16"/>
      <c r="K380" s="16"/>
      <c r="L380" s="17"/>
      <c r="M380" s="18"/>
      <c r="N380" s="18"/>
      <c r="O380" s="20"/>
      <c r="P380" s="21"/>
      <c r="Q380" s="21"/>
      <c r="R380" s="22"/>
      <c r="S380" s="21"/>
      <c r="T380" s="21"/>
      <c r="U380" s="22"/>
      <c r="V380" s="23"/>
      <c r="W380" s="23"/>
      <c r="X380" s="24"/>
      <c r="Y380" s="25">
        <f t="shared" si="19"/>
        <v>0</v>
      </c>
      <c r="Z380" s="25">
        <f t="shared" si="20"/>
        <v>0</v>
      </c>
      <c r="AA380" s="26"/>
      <c r="AB380" s="26"/>
      <c r="AC380" s="26"/>
      <c r="AD380" s="26"/>
      <c r="AE380" s="27"/>
      <c r="AF380" s="26"/>
      <c r="AG380" s="26"/>
      <c r="AH380" s="26"/>
      <c r="AI380" s="26"/>
      <c r="AJ380" s="26"/>
      <c r="AK380" s="26"/>
    </row>
    <row r="381" spans="1:37" s="10" customFormat="1" ht="25" customHeight="1" x14ac:dyDescent="0.25">
      <c r="A381" s="11">
        <v>378</v>
      </c>
      <c r="B381" s="12" t="str">
        <f t="shared" si="21"/>
        <v>000-000</v>
      </c>
      <c r="C381" s="12"/>
      <c r="D381" s="12"/>
      <c r="E381" s="12"/>
      <c r="F381" s="12"/>
      <c r="G381" s="16"/>
      <c r="H381" s="16"/>
      <c r="I381" s="15"/>
      <c r="J381" s="16"/>
      <c r="K381" s="16"/>
      <c r="L381" s="17"/>
      <c r="M381" s="18"/>
      <c r="N381" s="18"/>
      <c r="O381" s="20"/>
      <c r="P381" s="21"/>
      <c r="Q381" s="21"/>
      <c r="R381" s="22"/>
      <c r="S381" s="21"/>
      <c r="T381" s="21"/>
      <c r="U381" s="22"/>
      <c r="V381" s="23"/>
      <c r="W381" s="23"/>
      <c r="X381" s="24"/>
      <c r="Y381" s="25">
        <f t="shared" si="19"/>
        <v>0</v>
      </c>
      <c r="Z381" s="25">
        <f t="shared" si="20"/>
        <v>0</v>
      </c>
      <c r="AA381" s="26"/>
      <c r="AB381" s="26"/>
      <c r="AC381" s="26"/>
      <c r="AD381" s="26"/>
      <c r="AE381" s="27"/>
      <c r="AF381" s="26"/>
      <c r="AG381" s="26"/>
      <c r="AH381" s="26"/>
      <c r="AI381" s="26"/>
      <c r="AJ381" s="26"/>
      <c r="AK381" s="26"/>
    </row>
    <row r="382" spans="1:37" s="10" customFormat="1" ht="25" customHeight="1" x14ac:dyDescent="0.25">
      <c r="A382" s="11">
        <v>379</v>
      </c>
      <c r="B382" s="12" t="str">
        <f t="shared" si="21"/>
        <v>000-000</v>
      </c>
      <c r="C382" s="12"/>
      <c r="D382" s="12"/>
      <c r="E382" s="12"/>
      <c r="F382" s="12"/>
      <c r="G382" s="16"/>
      <c r="H382" s="16"/>
      <c r="I382" s="15"/>
      <c r="J382" s="16"/>
      <c r="K382" s="16"/>
      <c r="L382" s="17"/>
      <c r="M382" s="18"/>
      <c r="N382" s="19"/>
      <c r="O382" s="20"/>
      <c r="P382" s="21"/>
      <c r="Q382" s="21"/>
      <c r="R382" s="22"/>
      <c r="S382" s="21"/>
      <c r="T382" s="21"/>
      <c r="U382" s="22"/>
      <c r="V382" s="23"/>
      <c r="W382" s="23"/>
      <c r="X382" s="24"/>
      <c r="Y382" s="25">
        <f t="shared" si="19"/>
        <v>0</v>
      </c>
      <c r="Z382" s="25">
        <f t="shared" si="20"/>
        <v>0</v>
      </c>
      <c r="AA382" s="26"/>
      <c r="AB382" s="26"/>
      <c r="AC382" s="26"/>
      <c r="AD382" s="26"/>
      <c r="AE382" s="27"/>
      <c r="AF382" s="26"/>
      <c r="AG382" s="26"/>
      <c r="AH382" s="26"/>
      <c r="AI382" s="26"/>
      <c r="AJ382" s="26"/>
      <c r="AK382" s="26"/>
    </row>
    <row r="383" spans="1:37" s="10" customFormat="1" ht="25" customHeight="1" x14ac:dyDescent="0.25">
      <c r="A383" s="11">
        <v>380</v>
      </c>
      <c r="B383" s="12" t="str">
        <f t="shared" si="21"/>
        <v>000-000</v>
      </c>
      <c r="C383" s="12"/>
      <c r="D383" s="12"/>
      <c r="E383" s="12"/>
      <c r="F383" s="12"/>
      <c r="G383" s="16"/>
      <c r="H383" s="16"/>
      <c r="I383" s="15"/>
      <c r="J383" s="16"/>
      <c r="K383" s="16"/>
      <c r="L383" s="17"/>
      <c r="M383" s="18"/>
      <c r="N383" s="19"/>
      <c r="O383" s="20"/>
      <c r="P383" s="21"/>
      <c r="Q383" s="21"/>
      <c r="R383" s="22"/>
      <c r="S383" s="21"/>
      <c r="T383" s="21"/>
      <c r="U383" s="22"/>
      <c r="V383" s="23"/>
      <c r="W383" s="23"/>
      <c r="X383" s="24"/>
      <c r="Y383" s="25">
        <f t="shared" si="19"/>
        <v>0</v>
      </c>
      <c r="Z383" s="25">
        <f t="shared" si="20"/>
        <v>0</v>
      </c>
      <c r="AA383" s="26"/>
      <c r="AB383" s="26"/>
      <c r="AC383" s="26"/>
      <c r="AD383" s="26"/>
      <c r="AE383" s="27"/>
      <c r="AF383" s="26"/>
      <c r="AG383" s="26"/>
      <c r="AH383" s="26"/>
      <c r="AI383" s="26"/>
      <c r="AJ383" s="26"/>
      <c r="AK383" s="26"/>
    </row>
    <row r="384" spans="1:37" s="10" customFormat="1" ht="25" customHeight="1" x14ac:dyDescent="0.25">
      <c r="A384" s="11">
        <v>381</v>
      </c>
      <c r="B384" s="12" t="str">
        <f t="shared" si="21"/>
        <v>000-000</v>
      </c>
      <c r="C384" s="12"/>
      <c r="D384" s="12"/>
      <c r="E384" s="12"/>
      <c r="F384" s="12"/>
      <c r="G384" s="16"/>
      <c r="H384" s="16"/>
      <c r="I384" s="15"/>
      <c r="J384" s="16"/>
      <c r="K384" s="16"/>
      <c r="L384" s="17"/>
      <c r="M384" s="18"/>
      <c r="N384" s="18"/>
      <c r="O384" s="20"/>
      <c r="P384" s="21"/>
      <c r="Q384" s="21"/>
      <c r="R384" s="22"/>
      <c r="S384" s="21"/>
      <c r="T384" s="21"/>
      <c r="U384" s="22"/>
      <c r="V384" s="23"/>
      <c r="W384" s="23"/>
      <c r="X384" s="24"/>
      <c r="Y384" s="25">
        <f t="shared" si="19"/>
        <v>0</v>
      </c>
      <c r="Z384" s="25">
        <f t="shared" si="20"/>
        <v>0</v>
      </c>
      <c r="AA384" s="26"/>
      <c r="AB384" s="26"/>
      <c r="AC384" s="26"/>
      <c r="AD384" s="26"/>
      <c r="AE384" s="27"/>
      <c r="AF384" s="26"/>
      <c r="AG384" s="26"/>
      <c r="AH384" s="26"/>
      <c r="AI384" s="26"/>
      <c r="AJ384" s="26"/>
      <c r="AK384" s="26"/>
    </row>
    <row r="385" spans="1:37" s="10" customFormat="1" ht="25" customHeight="1" x14ac:dyDescent="0.25">
      <c r="A385" s="11">
        <v>382</v>
      </c>
      <c r="B385" s="12" t="str">
        <f t="shared" si="21"/>
        <v>000-000</v>
      </c>
      <c r="C385" s="12"/>
      <c r="D385" s="12"/>
      <c r="E385" s="12"/>
      <c r="F385" s="12"/>
      <c r="G385" s="16"/>
      <c r="H385" s="16"/>
      <c r="I385" s="15"/>
      <c r="J385" s="16"/>
      <c r="K385" s="16"/>
      <c r="L385" s="17"/>
      <c r="M385" s="18"/>
      <c r="N385" s="18"/>
      <c r="O385" s="20"/>
      <c r="P385" s="21"/>
      <c r="Q385" s="21"/>
      <c r="R385" s="22"/>
      <c r="S385" s="21"/>
      <c r="T385" s="21"/>
      <c r="U385" s="22"/>
      <c r="V385" s="23"/>
      <c r="W385" s="23"/>
      <c r="X385" s="24"/>
      <c r="Y385" s="25">
        <f t="shared" si="19"/>
        <v>0</v>
      </c>
      <c r="Z385" s="25">
        <f t="shared" si="20"/>
        <v>0</v>
      </c>
      <c r="AA385" s="26"/>
      <c r="AB385" s="26"/>
      <c r="AC385" s="26"/>
      <c r="AD385" s="26"/>
      <c r="AE385" s="27"/>
      <c r="AF385" s="26"/>
      <c r="AG385" s="26"/>
      <c r="AH385" s="26"/>
      <c r="AI385" s="26"/>
      <c r="AJ385" s="26"/>
      <c r="AK385" s="26"/>
    </row>
    <row r="386" spans="1:37" s="10" customFormat="1" ht="25" customHeight="1" x14ac:dyDescent="0.25">
      <c r="A386" s="11">
        <v>383</v>
      </c>
      <c r="B386" s="12" t="str">
        <f t="shared" si="21"/>
        <v>000-000</v>
      </c>
      <c r="C386" s="12"/>
      <c r="D386" s="12"/>
      <c r="E386" s="12"/>
      <c r="F386" s="12"/>
      <c r="G386" s="16"/>
      <c r="H386" s="16"/>
      <c r="I386" s="15"/>
      <c r="J386" s="16"/>
      <c r="K386" s="16"/>
      <c r="L386" s="17"/>
      <c r="M386" s="18"/>
      <c r="N386" s="18"/>
      <c r="O386" s="20"/>
      <c r="P386" s="21"/>
      <c r="Q386" s="21"/>
      <c r="R386" s="22"/>
      <c r="S386" s="21"/>
      <c r="T386" s="21"/>
      <c r="U386" s="22"/>
      <c r="V386" s="23"/>
      <c r="W386" s="23"/>
      <c r="X386" s="24"/>
      <c r="Y386" s="25">
        <f t="shared" si="19"/>
        <v>0</v>
      </c>
      <c r="Z386" s="25">
        <f t="shared" si="20"/>
        <v>0</v>
      </c>
      <c r="AA386" s="26"/>
      <c r="AB386" s="26"/>
      <c r="AC386" s="26"/>
      <c r="AD386" s="26"/>
      <c r="AE386" s="27"/>
      <c r="AF386" s="26"/>
      <c r="AG386" s="26"/>
      <c r="AH386" s="26"/>
      <c r="AI386" s="26"/>
      <c r="AJ386" s="26"/>
      <c r="AK386" s="26"/>
    </row>
    <row r="387" spans="1:37" s="10" customFormat="1" ht="25" customHeight="1" x14ac:dyDescent="0.25">
      <c r="A387" s="11">
        <v>384</v>
      </c>
      <c r="B387" s="12" t="str">
        <f t="shared" si="21"/>
        <v>000-000</v>
      </c>
      <c r="C387" s="12"/>
      <c r="D387" s="12"/>
      <c r="E387" s="12"/>
      <c r="F387" s="12"/>
      <c r="G387" s="16"/>
      <c r="H387" s="16"/>
      <c r="I387" s="15"/>
      <c r="J387" s="16"/>
      <c r="K387" s="16"/>
      <c r="L387" s="17"/>
      <c r="M387" s="18"/>
      <c r="N387" s="18"/>
      <c r="O387" s="20"/>
      <c r="P387" s="21"/>
      <c r="Q387" s="21"/>
      <c r="R387" s="22"/>
      <c r="S387" s="21"/>
      <c r="T387" s="21"/>
      <c r="U387" s="22"/>
      <c r="V387" s="23"/>
      <c r="W387" s="23"/>
      <c r="X387" s="24"/>
      <c r="Y387" s="25">
        <f t="shared" si="19"/>
        <v>0</v>
      </c>
      <c r="Z387" s="25">
        <f t="shared" si="20"/>
        <v>0</v>
      </c>
      <c r="AA387" s="26"/>
      <c r="AB387" s="26"/>
      <c r="AC387" s="26"/>
      <c r="AD387" s="26"/>
      <c r="AE387" s="27"/>
      <c r="AF387" s="26"/>
      <c r="AG387" s="26"/>
      <c r="AH387" s="26"/>
      <c r="AI387" s="26"/>
      <c r="AJ387" s="26"/>
      <c r="AK387" s="26"/>
    </row>
    <row r="388" spans="1:37" s="10" customFormat="1" ht="25" customHeight="1" x14ac:dyDescent="0.25">
      <c r="A388" s="11">
        <v>385</v>
      </c>
      <c r="B388" s="12" t="str">
        <f t="shared" si="21"/>
        <v>000-000</v>
      </c>
      <c r="C388" s="12"/>
      <c r="D388" s="12"/>
      <c r="E388" s="12"/>
      <c r="F388" s="12"/>
      <c r="G388" s="16"/>
      <c r="H388" s="16"/>
      <c r="I388" s="15"/>
      <c r="J388" s="16"/>
      <c r="K388" s="16"/>
      <c r="L388" s="17"/>
      <c r="M388" s="18"/>
      <c r="N388" s="18"/>
      <c r="O388" s="20"/>
      <c r="P388" s="21"/>
      <c r="Q388" s="21"/>
      <c r="R388" s="22"/>
      <c r="S388" s="21"/>
      <c r="T388" s="21"/>
      <c r="U388" s="22"/>
      <c r="V388" s="23"/>
      <c r="W388" s="23"/>
      <c r="X388" s="24"/>
      <c r="Y388" s="25">
        <f t="shared" ref="Y388:Y403" si="22">ROUND(I388-U388-X388,2)</f>
        <v>0</v>
      </c>
      <c r="Z388" s="25">
        <f t="shared" ref="Z388:Z403" si="23">ROUND(L388+O388-R388,2)</f>
        <v>0</v>
      </c>
      <c r="AA388" s="26"/>
      <c r="AB388" s="26"/>
      <c r="AC388" s="26"/>
      <c r="AD388" s="26"/>
      <c r="AE388" s="27"/>
      <c r="AF388" s="26"/>
      <c r="AG388" s="26"/>
      <c r="AH388" s="26"/>
      <c r="AI388" s="26"/>
      <c r="AJ388" s="26"/>
      <c r="AK388" s="26"/>
    </row>
    <row r="389" spans="1:37" s="10" customFormat="1" ht="25" customHeight="1" x14ac:dyDescent="0.25">
      <c r="A389" s="11">
        <v>386</v>
      </c>
      <c r="B389" s="12" t="str">
        <f t="shared" si="21"/>
        <v>000-000</v>
      </c>
      <c r="C389" s="12"/>
      <c r="D389" s="12"/>
      <c r="E389" s="12"/>
      <c r="F389" s="12"/>
      <c r="G389" s="16"/>
      <c r="H389" s="16"/>
      <c r="I389" s="15"/>
      <c r="J389" s="16"/>
      <c r="K389" s="16"/>
      <c r="L389" s="17"/>
      <c r="M389" s="18"/>
      <c r="N389" s="18"/>
      <c r="O389" s="20"/>
      <c r="P389" s="21"/>
      <c r="Q389" s="21"/>
      <c r="R389" s="22"/>
      <c r="S389" s="21"/>
      <c r="T389" s="21"/>
      <c r="U389" s="22"/>
      <c r="V389" s="23"/>
      <c r="W389" s="23"/>
      <c r="X389" s="24"/>
      <c r="Y389" s="25">
        <f t="shared" si="22"/>
        <v>0</v>
      </c>
      <c r="Z389" s="25">
        <f t="shared" si="23"/>
        <v>0</v>
      </c>
      <c r="AA389" s="26"/>
      <c r="AB389" s="26"/>
      <c r="AC389" s="26"/>
      <c r="AD389" s="26"/>
      <c r="AE389" s="27"/>
      <c r="AF389" s="26"/>
      <c r="AG389" s="26"/>
      <c r="AH389" s="26"/>
      <c r="AI389" s="26"/>
      <c r="AJ389" s="26"/>
      <c r="AK389" s="26"/>
    </row>
    <row r="390" spans="1:37" s="10" customFormat="1" ht="25" customHeight="1" x14ac:dyDescent="0.25">
      <c r="A390" s="11">
        <v>387</v>
      </c>
      <c r="B390" s="12" t="str">
        <f t="shared" si="21"/>
        <v>000-000</v>
      </c>
      <c r="C390" s="12"/>
      <c r="D390" s="12"/>
      <c r="E390" s="12"/>
      <c r="F390" s="12"/>
      <c r="G390" s="16"/>
      <c r="H390" s="16"/>
      <c r="I390" s="15"/>
      <c r="J390" s="16"/>
      <c r="K390" s="16"/>
      <c r="L390" s="17"/>
      <c r="M390" s="18"/>
      <c r="N390" s="18"/>
      <c r="O390" s="20"/>
      <c r="P390" s="21"/>
      <c r="Q390" s="21"/>
      <c r="R390" s="22"/>
      <c r="S390" s="21"/>
      <c r="T390" s="21"/>
      <c r="U390" s="22"/>
      <c r="V390" s="23"/>
      <c r="W390" s="23"/>
      <c r="X390" s="24"/>
      <c r="Y390" s="25">
        <f t="shared" si="22"/>
        <v>0</v>
      </c>
      <c r="Z390" s="25">
        <f t="shared" si="23"/>
        <v>0</v>
      </c>
      <c r="AA390" s="26"/>
      <c r="AB390" s="26"/>
      <c r="AC390" s="26"/>
      <c r="AD390" s="26"/>
      <c r="AE390" s="27"/>
      <c r="AF390" s="26"/>
      <c r="AG390" s="26"/>
      <c r="AH390" s="26"/>
      <c r="AI390" s="26"/>
      <c r="AJ390" s="26"/>
      <c r="AK390" s="26"/>
    </row>
    <row r="391" spans="1:37" s="10" customFormat="1" ht="25" customHeight="1" x14ac:dyDescent="0.25">
      <c r="A391" s="11">
        <v>388</v>
      </c>
      <c r="B391" s="12" t="str">
        <f t="shared" si="21"/>
        <v>000-000</v>
      </c>
      <c r="C391" s="12"/>
      <c r="D391" s="12"/>
      <c r="E391" s="12"/>
      <c r="F391" s="12"/>
      <c r="G391" s="16"/>
      <c r="H391" s="16"/>
      <c r="I391" s="15"/>
      <c r="J391" s="16"/>
      <c r="K391" s="16"/>
      <c r="L391" s="17"/>
      <c r="M391" s="18"/>
      <c r="N391" s="18"/>
      <c r="O391" s="20"/>
      <c r="P391" s="21"/>
      <c r="Q391" s="21"/>
      <c r="R391" s="22"/>
      <c r="S391" s="21"/>
      <c r="T391" s="21"/>
      <c r="U391" s="22"/>
      <c r="V391" s="23"/>
      <c r="W391" s="23"/>
      <c r="X391" s="24"/>
      <c r="Y391" s="25">
        <f t="shared" si="22"/>
        <v>0</v>
      </c>
      <c r="Z391" s="25">
        <f t="shared" si="23"/>
        <v>0</v>
      </c>
      <c r="AA391" s="26"/>
      <c r="AB391" s="26"/>
      <c r="AC391" s="26"/>
      <c r="AD391" s="26"/>
      <c r="AE391" s="27"/>
      <c r="AF391" s="26"/>
      <c r="AG391" s="26"/>
      <c r="AH391" s="26"/>
      <c r="AI391" s="26"/>
      <c r="AJ391" s="26"/>
      <c r="AK391" s="26"/>
    </row>
    <row r="392" spans="1:37" s="10" customFormat="1" ht="25" customHeight="1" x14ac:dyDescent="0.25">
      <c r="A392" s="11">
        <v>389</v>
      </c>
      <c r="B392" s="12" t="str">
        <f t="shared" si="21"/>
        <v>000-000</v>
      </c>
      <c r="C392" s="12"/>
      <c r="D392" s="12"/>
      <c r="E392" s="12"/>
      <c r="F392" s="12"/>
      <c r="G392" s="16"/>
      <c r="H392" s="16"/>
      <c r="I392" s="15"/>
      <c r="J392" s="16"/>
      <c r="K392" s="16"/>
      <c r="L392" s="17"/>
      <c r="M392" s="18"/>
      <c r="N392" s="18"/>
      <c r="O392" s="20"/>
      <c r="P392" s="21"/>
      <c r="Q392" s="21"/>
      <c r="R392" s="22"/>
      <c r="S392" s="21"/>
      <c r="T392" s="21"/>
      <c r="U392" s="22"/>
      <c r="V392" s="23"/>
      <c r="W392" s="23"/>
      <c r="X392" s="24"/>
      <c r="Y392" s="25">
        <f t="shared" si="22"/>
        <v>0</v>
      </c>
      <c r="Z392" s="25">
        <f t="shared" si="23"/>
        <v>0</v>
      </c>
      <c r="AA392" s="26"/>
      <c r="AB392" s="26"/>
      <c r="AC392" s="26"/>
      <c r="AD392" s="26"/>
      <c r="AE392" s="27"/>
      <c r="AF392" s="26"/>
      <c r="AG392" s="26"/>
      <c r="AH392" s="26"/>
      <c r="AI392" s="26"/>
      <c r="AJ392" s="26"/>
      <c r="AK392" s="26"/>
    </row>
    <row r="393" spans="1:37" s="10" customFormat="1" ht="25" customHeight="1" x14ac:dyDescent="0.25">
      <c r="A393" s="11">
        <v>390</v>
      </c>
      <c r="B393" s="12" t="str">
        <f t="shared" si="21"/>
        <v>000-000</v>
      </c>
      <c r="C393" s="12"/>
      <c r="D393" s="12"/>
      <c r="E393" s="12"/>
      <c r="F393" s="12"/>
      <c r="G393" s="16"/>
      <c r="H393" s="16"/>
      <c r="I393" s="15"/>
      <c r="J393" s="16"/>
      <c r="K393" s="16"/>
      <c r="L393" s="17"/>
      <c r="M393" s="18"/>
      <c r="N393" s="19"/>
      <c r="O393" s="20"/>
      <c r="P393" s="21"/>
      <c r="Q393" s="21"/>
      <c r="R393" s="22"/>
      <c r="S393" s="21"/>
      <c r="T393" s="21"/>
      <c r="U393" s="22"/>
      <c r="V393" s="23"/>
      <c r="W393" s="23"/>
      <c r="X393" s="24"/>
      <c r="Y393" s="25">
        <f t="shared" si="22"/>
        <v>0</v>
      </c>
      <c r="Z393" s="25">
        <f t="shared" si="23"/>
        <v>0</v>
      </c>
      <c r="AA393" s="26"/>
      <c r="AB393" s="26"/>
      <c r="AC393" s="26"/>
      <c r="AD393" s="26"/>
      <c r="AE393" s="27"/>
      <c r="AF393" s="26"/>
      <c r="AG393" s="26"/>
      <c r="AH393" s="26"/>
      <c r="AI393" s="26"/>
      <c r="AJ393" s="26"/>
      <c r="AK393" s="26"/>
    </row>
    <row r="394" spans="1:37" s="10" customFormat="1" ht="25" customHeight="1" x14ac:dyDescent="0.25">
      <c r="A394" s="11">
        <v>391</v>
      </c>
      <c r="B394" s="12" t="str">
        <f t="shared" si="21"/>
        <v>000-000</v>
      </c>
      <c r="C394" s="12"/>
      <c r="D394" s="12"/>
      <c r="E394" s="12"/>
      <c r="F394" s="12"/>
      <c r="G394" s="16"/>
      <c r="H394" s="16"/>
      <c r="I394" s="15"/>
      <c r="J394" s="16"/>
      <c r="K394" s="16"/>
      <c r="L394" s="17"/>
      <c r="M394" s="18"/>
      <c r="N394" s="19"/>
      <c r="O394" s="20"/>
      <c r="P394" s="21"/>
      <c r="Q394" s="21"/>
      <c r="R394" s="22"/>
      <c r="S394" s="21"/>
      <c r="T394" s="21"/>
      <c r="U394" s="22"/>
      <c r="V394" s="23"/>
      <c r="W394" s="23"/>
      <c r="X394" s="24"/>
      <c r="Y394" s="25">
        <f t="shared" si="22"/>
        <v>0</v>
      </c>
      <c r="Z394" s="25">
        <f t="shared" si="23"/>
        <v>0</v>
      </c>
      <c r="AA394" s="26"/>
      <c r="AB394" s="26"/>
      <c r="AC394" s="26"/>
      <c r="AD394" s="26"/>
      <c r="AE394" s="27"/>
      <c r="AF394" s="26"/>
      <c r="AG394" s="26"/>
      <c r="AH394" s="26"/>
      <c r="AI394" s="26"/>
      <c r="AJ394" s="26"/>
      <c r="AK394" s="26"/>
    </row>
    <row r="395" spans="1:37" s="10" customFormat="1" ht="25" customHeight="1" x14ac:dyDescent="0.25">
      <c r="A395" s="11">
        <v>392</v>
      </c>
      <c r="B395" s="12" t="str">
        <f t="shared" si="21"/>
        <v>000-000</v>
      </c>
      <c r="C395" s="12"/>
      <c r="D395" s="12"/>
      <c r="E395" s="12"/>
      <c r="F395" s="12"/>
      <c r="G395" s="16"/>
      <c r="H395" s="16"/>
      <c r="I395" s="15"/>
      <c r="J395" s="16"/>
      <c r="K395" s="16"/>
      <c r="L395" s="17"/>
      <c r="M395" s="18"/>
      <c r="N395" s="18"/>
      <c r="O395" s="20"/>
      <c r="P395" s="21"/>
      <c r="Q395" s="21"/>
      <c r="R395" s="22"/>
      <c r="S395" s="21"/>
      <c r="T395" s="21"/>
      <c r="U395" s="22"/>
      <c r="V395" s="23"/>
      <c r="W395" s="23"/>
      <c r="X395" s="24"/>
      <c r="Y395" s="25">
        <f t="shared" si="22"/>
        <v>0</v>
      </c>
      <c r="Z395" s="25">
        <f t="shared" si="23"/>
        <v>0</v>
      </c>
      <c r="AA395" s="26"/>
      <c r="AB395" s="26"/>
      <c r="AC395" s="26"/>
      <c r="AD395" s="26"/>
      <c r="AE395" s="27"/>
      <c r="AF395" s="26"/>
      <c r="AG395" s="26"/>
      <c r="AH395" s="26"/>
      <c r="AI395" s="26"/>
      <c r="AJ395" s="26"/>
      <c r="AK395" s="26"/>
    </row>
    <row r="396" spans="1:37" s="10" customFormat="1" ht="25" customHeight="1" x14ac:dyDescent="0.25">
      <c r="A396" s="11">
        <v>393</v>
      </c>
      <c r="B396" s="12" t="str">
        <f t="shared" si="21"/>
        <v>000-000</v>
      </c>
      <c r="C396" s="12"/>
      <c r="D396" s="12"/>
      <c r="E396" s="12"/>
      <c r="F396" s="12"/>
      <c r="G396" s="16"/>
      <c r="H396" s="16"/>
      <c r="I396" s="15"/>
      <c r="J396" s="16"/>
      <c r="K396" s="16"/>
      <c r="L396" s="17"/>
      <c r="M396" s="18"/>
      <c r="N396" s="18"/>
      <c r="O396" s="20"/>
      <c r="P396" s="21"/>
      <c r="Q396" s="21"/>
      <c r="R396" s="22"/>
      <c r="S396" s="21"/>
      <c r="T396" s="21"/>
      <c r="U396" s="22"/>
      <c r="V396" s="23"/>
      <c r="W396" s="23"/>
      <c r="X396" s="24"/>
      <c r="Y396" s="25">
        <f t="shared" si="22"/>
        <v>0</v>
      </c>
      <c r="Z396" s="25">
        <f t="shared" si="23"/>
        <v>0</v>
      </c>
      <c r="AA396" s="26"/>
      <c r="AB396" s="26"/>
      <c r="AC396" s="26"/>
      <c r="AD396" s="26"/>
      <c r="AE396" s="27"/>
      <c r="AF396" s="26"/>
      <c r="AG396" s="26"/>
      <c r="AH396" s="26"/>
      <c r="AI396" s="26"/>
      <c r="AJ396" s="26"/>
      <c r="AK396" s="26"/>
    </row>
    <row r="397" spans="1:37" s="10" customFormat="1" ht="25" customHeight="1" x14ac:dyDescent="0.25">
      <c r="A397" s="11">
        <v>394</v>
      </c>
      <c r="B397" s="12" t="str">
        <f t="shared" si="21"/>
        <v>000-000</v>
      </c>
      <c r="C397" s="12"/>
      <c r="D397" s="12"/>
      <c r="E397" s="12"/>
      <c r="F397" s="12"/>
      <c r="G397" s="16"/>
      <c r="H397" s="16"/>
      <c r="I397" s="15"/>
      <c r="J397" s="16"/>
      <c r="K397" s="16"/>
      <c r="L397" s="17"/>
      <c r="M397" s="18"/>
      <c r="N397" s="18"/>
      <c r="O397" s="20"/>
      <c r="P397" s="21"/>
      <c r="Q397" s="21"/>
      <c r="R397" s="22"/>
      <c r="S397" s="21"/>
      <c r="T397" s="21"/>
      <c r="U397" s="22"/>
      <c r="V397" s="23"/>
      <c r="W397" s="23"/>
      <c r="X397" s="24"/>
      <c r="Y397" s="25">
        <f t="shared" si="22"/>
        <v>0</v>
      </c>
      <c r="Z397" s="25">
        <f t="shared" si="23"/>
        <v>0</v>
      </c>
      <c r="AA397" s="26"/>
      <c r="AB397" s="26"/>
      <c r="AC397" s="26"/>
      <c r="AD397" s="26"/>
      <c r="AE397" s="27"/>
      <c r="AF397" s="26"/>
      <c r="AG397" s="26"/>
      <c r="AH397" s="26"/>
      <c r="AI397" s="26"/>
      <c r="AJ397" s="26"/>
      <c r="AK397" s="26"/>
    </row>
    <row r="398" spans="1:37" s="10" customFormat="1" ht="25" customHeight="1" x14ac:dyDescent="0.25">
      <c r="A398" s="11">
        <v>395</v>
      </c>
      <c r="B398" s="12" t="str">
        <f t="shared" si="21"/>
        <v>000-000</v>
      </c>
      <c r="C398" s="12"/>
      <c r="D398" s="12"/>
      <c r="E398" s="12"/>
      <c r="F398" s="12"/>
      <c r="G398" s="16"/>
      <c r="H398" s="16"/>
      <c r="I398" s="15"/>
      <c r="J398" s="16"/>
      <c r="K398" s="16"/>
      <c r="L398" s="17"/>
      <c r="M398" s="18"/>
      <c r="N398" s="18"/>
      <c r="O398" s="20"/>
      <c r="P398" s="21"/>
      <c r="Q398" s="21"/>
      <c r="R398" s="22"/>
      <c r="S398" s="21"/>
      <c r="T398" s="21"/>
      <c r="U398" s="22"/>
      <c r="V398" s="23"/>
      <c r="W398" s="23"/>
      <c r="X398" s="24"/>
      <c r="Y398" s="25">
        <f t="shared" si="22"/>
        <v>0</v>
      </c>
      <c r="Z398" s="25">
        <f t="shared" si="23"/>
        <v>0</v>
      </c>
      <c r="AA398" s="26"/>
      <c r="AB398" s="26"/>
      <c r="AC398" s="26"/>
      <c r="AD398" s="26"/>
      <c r="AE398" s="27"/>
      <c r="AF398" s="26"/>
      <c r="AG398" s="26"/>
      <c r="AH398" s="26"/>
      <c r="AI398" s="26"/>
      <c r="AJ398" s="26"/>
      <c r="AK398" s="26"/>
    </row>
    <row r="399" spans="1:37" s="10" customFormat="1" ht="25" customHeight="1" x14ac:dyDescent="0.25">
      <c r="A399" s="11">
        <v>396</v>
      </c>
      <c r="B399" s="12" t="str">
        <f t="shared" si="21"/>
        <v>000-000</v>
      </c>
      <c r="C399" s="12"/>
      <c r="D399" s="12"/>
      <c r="E399" s="12"/>
      <c r="F399" s="12"/>
      <c r="G399" s="16"/>
      <c r="H399" s="16"/>
      <c r="I399" s="15"/>
      <c r="J399" s="16"/>
      <c r="K399" s="16"/>
      <c r="L399" s="17"/>
      <c r="M399" s="18"/>
      <c r="N399" s="18"/>
      <c r="O399" s="20"/>
      <c r="P399" s="21"/>
      <c r="Q399" s="21"/>
      <c r="R399" s="22"/>
      <c r="S399" s="21"/>
      <c r="T399" s="21"/>
      <c r="U399" s="22"/>
      <c r="V399" s="23"/>
      <c r="W399" s="23"/>
      <c r="X399" s="24"/>
      <c r="Y399" s="25">
        <f t="shared" si="22"/>
        <v>0</v>
      </c>
      <c r="Z399" s="25">
        <f t="shared" si="23"/>
        <v>0</v>
      </c>
      <c r="AA399" s="26"/>
      <c r="AB399" s="26"/>
      <c r="AC399" s="26"/>
      <c r="AD399" s="26"/>
      <c r="AE399" s="27"/>
      <c r="AF399" s="26"/>
      <c r="AG399" s="26"/>
      <c r="AH399" s="26"/>
      <c r="AI399" s="26"/>
      <c r="AJ399" s="26"/>
      <c r="AK399" s="26"/>
    </row>
    <row r="400" spans="1:37" s="10" customFormat="1" ht="25" customHeight="1" x14ac:dyDescent="0.25">
      <c r="A400" s="11">
        <v>397</v>
      </c>
      <c r="B400" s="12" t="str">
        <f t="shared" si="21"/>
        <v>000-000</v>
      </c>
      <c r="C400" s="12"/>
      <c r="D400" s="12"/>
      <c r="E400" s="12"/>
      <c r="F400" s="12"/>
      <c r="G400" s="16"/>
      <c r="H400" s="16"/>
      <c r="I400" s="15"/>
      <c r="J400" s="16"/>
      <c r="K400" s="16"/>
      <c r="L400" s="17"/>
      <c r="M400" s="18"/>
      <c r="N400" s="18"/>
      <c r="O400" s="20"/>
      <c r="P400" s="21"/>
      <c r="Q400" s="21"/>
      <c r="R400" s="22"/>
      <c r="S400" s="21"/>
      <c r="T400" s="21"/>
      <c r="U400" s="22"/>
      <c r="V400" s="23"/>
      <c r="W400" s="23"/>
      <c r="X400" s="24"/>
      <c r="Y400" s="25">
        <f t="shared" si="22"/>
        <v>0</v>
      </c>
      <c r="Z400" s="25">
        <f t="shared" si="23"/>
        <v>0</v>
      </c>
      <c r="AA400" s="26"/>
      <c r="AB400" s="26"/>
      <c r="AC400" s="26"/>
      <c r="AD400" s="26"/>
      <c r="AE400" s="27"/>
      <c r="AF400" s="26"/>
      <c r="AG400" s="26"/>
      <c r="AH400" s="26"/>
      <c r="AI400" s="26"/>
      <c r="AJ400" s="26"/>
      <c r="AK400" s="26"/>
    </row>
    <row r="401" spans="1:37" s="10" customFormat="1" ht="25" customHeight="1" x14ac:dyDescent="0.25">
      <c r="A401" s="11">
        <v>398</v>
      </c>
      <c r="B401" s="12" t="str">
        <f t="shared" si="21"/>
        <v>000-000</v>
      </c>
      <c r="C401" s="12"/>
      <c r="D401" s="12"/>
      <c r="E401" s="12"/>
      <c r="F401" s="12"/>
      <c r="G401" s="16"/>
      <c r="H401" s="16"/>
      <c r="I401" s="15"/>
      <c r="J401" s="16"/>
      <c r="K401" s="16"/>
      <c r="L401" s="17"/>
      <c r="M401" s="18"/>
      <c r="N401" s="18"/>
      <c r="O401" s="20"/>
      <c r="P401" s="21"/>
      <c r="Q401" s="21"/>
      <c r="R401" s="22"/>
      <c r="S401" s="21"/>
      <c r="T401" s="21"/>
      <c r="U401" s="22"/>
      <c r="V401" s="23"/>
      <c r="W401" s="23"/>
      <c r="X401" s="24"/>
      <c r="Y401" s="25">
        <f t="shared" si="22"/>
        <v>0</v>
      </c>
      <c r="Z401" s="25">
        <f t="shared" si="23"/>
        <v>0</v>
      </c>
      <c r="AA401" s="26"/>
      <c r="AB401" s="26"/>
      <c r="AC401" s="26"/>
      <c r="AD401" s="26"/>
      <c r="AE401" s="27"/>
      <c r="AF401" s="26"/>
      <c r="AG401" s="26"/>
      <c r="AH401" s="26"/>
      <c r="AI401" s="26"/>
      <c r="AJ401" s="26"/>
      <c r="AK401" s="26"/>
    </row>
    <row r="402" spans="1:37" s="10" customFormat="1" ht="25" customHeight="1" x14ac:dyDescent="0.25">
      <c r="A402" s="11">
        <v>399</v>
      </c>
      <c r="B402" s="12" t="str">
        <f t="shared" si="21"/>
        <v>000-000</v>
      </c>
      <c r="C402" s="12"/>
      <c r="D402" s="12"/>
      <c r="E402" s="12"/>
      <c r="F402" s="12"/>
      <c r="G402" s="16"/>
      <c r="H402" s="16"/>
      <c r="I402" s="15"/>
      <c r="J402" s="16"/>
      <c r="K402" s="16"/>
      <c r="L402" s="17"/>
      <c r="M402" s="18"/>
      <c r="N402" s="18"/>
      <c r="O402" s="20"/>
      <c r="P402" s="21"/>
      <c r="Q402" s="21"/>
      <c r="R402" s="22"/>
      <c r="S402" s="21"/>
      <c r="T402" s="21"/>
      <c r="U402" s="22"/>
      <c r="V402" s="23"/>
      <c r="W402" s="23"/>
      <c r="X402" s="24"/>
      <c r="Y402" s="25">
        <f t="shared" si="22"/>
        <v>0</v>
      </c>
      <c r="Z402" s="25">
        <f t="shared" si="23"/>
        <v>0</v>
      </c>
      <c r="AA402" s="26"/>
      <c r="AB402" s="26"/>
      <c r="AC402" s="26"/>
      <c r="AD402" s="26"/>
      <c r="AE402" s="27"/>
      <c r="AF402" s="26"/>
      <c r="AG402" s="26"/>
      <c r="AH402" s="26"/>
      <c r="AI402" s="26"/>
      <c r="AJ402" s="26"/>
      <c r="AK402" s="26"/>
    </row>
    <row r="403" spans="1:37" s="10" customFormat="1" ht="25" customHeight="1" x14ac:dyDescent="0.25">
      <c r="A403" s="11">
        <v>400</v>
      </c>
      <c r="B403" s="12" t="str">
        <f t="shared" si="21"/>
        <v>000-000</v>
      </c>
      <c r="C403" s="12"/>
      <c r="D403" s="12"/>
      <c r="E403" s="12"/>
      <c r="F403" s="12"/>
      <c r="G403" s="16"/>
      <c r="H403" s="16"/>
      <c r="I403" s="15"/>
      <c r="J403" s="16"/>
      <c r="K403" s="16"/>
      <c r="L403" s="17"/>
      <c r="M403" s="18"/>
      <c r="N403" s="18"/>
      <c r="O403" s="20"/>
      <c r="P403" s="21"/>
      <c r="Q403" s="21"/>
      <c r="R403" s="22"/>
      <c r="S403" s="21"/>
      <c r="T403" s="21"/>
      <c r="U403" s="22"/>
      <c r="V403" s="23"/>
      <c r="W403" s="23"/>
      <c r="X403" s="24"/>
      <c r="Y403" s="25">
        <f t="shared" si="22"/>
        <v>0</v>
      </c>
      <c r="Z403" s="25">
        <f t="shared" si="23"/>
        <v>0</v>
      </c>
      <c r="AA403" s="26"/>
      <c r="AB403" s="26"/>
      <c r="AC403" s="26"/>
      <c r="AD403" s="26"/>
      <c r="AE403" s="27"/>
      <c r="AF403" s="26"/>
      <c r="AG403" s="26"/>
      <c r="AH403" s="26"/>
      <c r="AI403" s="26"/>
      <c r="AJ403" s="26"/>
      <c r="AK403" s="26"/>
    </row>
    <row r="404" spans="1:37" ht="16.5" customHeight="1" x14ac:dyDescent="0.25">
      <c r="B404" s="1" t="s">
        <v>70</v>
      </c>
      <c r="C404" s="1"/>
      <c r="D404" s="29"/>
    </row>
    <row r="405" spans="1:37" ht="15.75" customHeight="1" x14ac:dyDescent="0.25">
      <c r="B405" s="2" t="s">
        <v>199</v>
      </c>
    </row>
    <row r="406" spans="1:37" ht="13" x14ac:dyDescent="0.25">
      <c r="B406" s="30" t="s">
        <v>200</v>
      </c>
      <c r="C406" s="30"/>
    </row>
    <row r="407" spans="1:37" ht="13" x14ac:dyDescent="0.25">
      <c r="B407" s="30" t="s">
        <v>201</v>
      </c>
      <c r="C407" s="30"/>
    </row>
    <row r="408" spans="1:37" ht="13" x14ac:dyDescent="0.25">
      <c r="B408" s="2" t="s">
        <v>202</v>
      </c>
    </row>
    <row r="409" spans="1:37" ht="13" x14ac:dyDescent="0.25">
      <c r="B409" s="30" t="s">
        <v>203</v>
      </c>
      <c r="C409" s="30"/>
    </row>
    <row r="410" spans="1:37" ht="13" x14ac:dyDescent="0.25">
      <c r="B410" s="2" t="s">
        <v>204</v>
      </c>
    </row>
  </sheetData>
  <sheetProtection insertColumns="0"/>
  <phoneticPr fontId="23" type="noConversion"/>
  <conditionalFormatting sqref="F4">
    <cfRule type="duplicateValues" dxfId="214" priority="51"/>
  </conditionalFormatting>
  <conditionalFormatting sqref="F4">
    <cfRule type="duplicateValues" dxfId="213" priority="49"/>
    <cfRule type="duplicateValues" dxfId="212" priority="50"/>
  </conditionalFormatting>
  <conditionalFormatting sqref="I4:M11">
    <cfRule type="duplicateValues" dxfId="211" priority="48"/>
  </conditionalFormatting>
  <conditionalFormatting sqref="I4:M11">
    <cfRule type="duplicateValues" dxfId="210" priority="46"/>
    <cfRule type="duplicateValues" dxfId="209" priority="47"/>
  </conditionalFormatting>
  <conditionalFormatting sqref="D4">
    <cfRule type="duplicateValues" dxfId="208" priority="45"/>
  </conditionalFormatting>
  <conditionalFormatting sqref="D4">
    <cfRule type="duplicateValues" dxfId="207" priority="43"/>
    <cfRule type="duplicateValues" dxfId="206" priority="44"/>
  </conditionalFormatting>
  <conditionalFormatting sqref="F4">
    <cfRule type="duplicateValues" dxfId="205" priority="42"/>
  </conditionalFormatting>
  <conditionalFormatting sqref="F4">
    <cfRule type="duplicateValues" dxfId="204" priority="40"/>
    <cfRule type="duplicateValues" dxfId="203" priority="41"/>
  </conditionalFormatting>
  <conditionalFormatting sqref="F5">
    <cfRule type="duplicateValues" dxfId="202" priority="39"/>
  </conditionalFormatting>
  <conditionalFormatting sqref="F5">
    <cfRule type="duplicateValues" dxfId="201" priority="37"/>
    <cfRule type="duplicateValues" dxfId="200" priority="38"/>
  </conditionalFormatting>
  <conditionalFormatting sqref="D5">
    <cfRule type="duplicateValues" dxfId="199" priority="36"/>
  </conditionalFormatting>
  <conditionalFormatting sqref="D5">
    <cfRule type="duplicateValues" dxfId="198" priority="34"/>
    <cfRule type="duplicateValues" dxfId="197" priority="35"/>
  </conditionalFormatting>
  <conditionalFormatting sqref="F5">
    <cfRule type="duplicateValues" dxfId="196" priority="33"/>
  </conditionalFormatting>
  <conditionalFormatting sqref="F5">
    <cfRule type="duplicateValues" dxfId="195" priority="31"/>
    <cfRule type="duplicateValues" dxfId="194" priority="32"/>
  </conditionalFormatting>
  <conditionalFormatting sqref="F6">
    <cfRule type="duplicateValues" dxfId="193" priority="30"/>
  </conditionalFormatting>
  <conditionalFormatting sqref="F6">
    <cfRule type="duplicateValues" dxfId="192" priority="28"/>
    <cfRule type="duplicateValues" dxfId="191" priority="29"/>
  </conditionalFormatting>
  <conditionalFormatting sqref="J6">
    <cfRule type="duplicateValues" dxfId="190" priority="27"/>
  </conditionalFormatting>
  <conditionalFormatting sqref="J6">
    <cfRule type="duplicateValues" dxfId="189" priority="25"/>
    <cfRule type="duplicateValues" dxfId="188" priority="26"/>
  </conditionalFormatting>
  <conditionalFormatting sqref="K6">
    <cfRule type="duplicateValues" dxfId="187" priority="24"/>
  </conditionalFormatting>
  <conditionalFormatting sqref="K6">
    <cfRule type="duplicateValues" dxfId="186" priority="22"/>
    <cfRule type="duplicateValues" dxfId="185" priority="23"/>
  </conditionalFormatting>
  <conditionalFormatting sqref="F6:F11">
    <cfRule type="duplicateValues" dxfId="184" priority="21"/>
  </conditionalFormatting>
  <conditionalFormatting sqref="F6:F11">
    <cfRule type="duplicateValues" dxfId="183" priority="19"/>
    <cfRule type="duplicateValues" dxfId="182" priority="20"/>
  </conditionalFormatting>
  <conditionalFormatting sqref="D6:D11">
    <cfRule type="duplicateValues" dxfId="181" priority="18"/>
  </conditionalFormatting>
  <conditionalFormatting sqref="D6:D11">
    <cfRule type="duplicateValues" dxfId="180" priority="16"/>
    <cfRule type="duplicateValues" dxfId="179" priority="17"/>
  </conditionalFormatting>
  <conditionalFormatting sqref="F6:F11">
    <cfRule type="duplicateValues" dxfId="178" priority="15"/>
  </conditionalFormatting>
  <conditionalFormatting sqref="F6:F11">
    <cfRule type="duplicateValues" dxfId="177" priority="13"/>
    <cfRule type="duplicateValues" dxfId="176" priority="14"/>
  </conditionalFormatting>
  <conditionalFormatting sqref="D6:D11">
    <cfRule type="duplicateValues" dxfId="175" priority="12"/>
  </conditionalFormatting>
  <conditionalFormatting sqref="D6:D11">
    <cfRule type="duplicateValues" dxfId="174" priority="10"/>
    <cfRule type="duplicateValues" dxfId="173" priority="11"/>
  </conditionalFormatting>
  <conditionalFormatting sqref="F9">
    <cfRule type="duplicateValues" dxfId="172" priority="9"/>
  </conditionalFormatting>
  <conditionalFormatting sqref="F9">
    <cfRule type="duplicateValues" dxfId="171" priority="7"/>
    <cfRule type="duplicateValues" dxfId="170" priority="8"/>
  </conditionalFormatting>
  <conditionalFormatting sqref="F10">
    <cfRule type="duplicateValues" dxfId="169" priority="6"/>
  </conditionalFormatting>
  <conditionalFormatting sqref="F10">
    <cfRule type="duplicateValues" dxfId="168" priority="4"/>
    <cfRule type="duplicateValues" dxfId="167" priority="5"/>
  </conditionalFormatting>
  <conditionalFormatting sqref="F11">
    <cfRule type="duplicateValues" dxfId="166" priority="3"/>
  </conditionalFormatting>
  <conditionalFormatting sqref="F11">
    <cfRule type="duplicateValues" dxfId="165" priority="1"/>
    <cfRule type="duplicateValues" dxfId="164" priority="2"/>
  </conditionalFormatting>
  <dataValidations count="2">
    <dataValidation type="list" allowBlank="1" showInputMessage="1" showErrorMessage="1" sqref="F12:F403 D174:D403 E4:F4 F5 D4:D172" xr:uid="{00000000-0002-0000-0800-000000000000}">
      <formula1>INDIRECT("_"&amp;C4)</formula1>
    </dataValidation>
    <dataValidation type="list" allowBlank="1" showInputMessage="1" showErrorMessage="1" sqref="E173" xr:uid="{00000000-0002-0000-0800-000001000000}">
      <formula1>INDIRECT("_"&amp;C173)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4" max="1048575" man="1"/>
  </col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2000000}">
          <x14:formula1>
            <xm:f>'C:\Users\chizh\Desktop\关联交易表\[02-关联交易等事项统计表-现代.xlsx]Sheet2'!#REF!</xm:f>
          </x14:formula1>
          <xm:sqref>C4:C403 E4:E172 E174:E403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/>
  <dimension ref="A1:AK410"/>
  <sheetViews>
    <sheetView view="pageBreakPreview" zoomScale="80" zoomScaleNormal="100" zoomScaleSheetLayoutView="80" workbookViewId="0">
      <pane xSplit="2" ySplit="3" topLeftCell="C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2.75" customHeight="1" outlineLevelCol="1" x14ac:dyDescent="0.25"/>
  <cols>
    <col min="1" max="1" width="6.6328125" style="2" customWidth="1"/>
    <col min="2" max="3" width="26.36328125" style="2" customWidth="1"/>
    <col min="4" max="4" width="48.36328125" style="2" customWidth="1"/>
    <col min="5" max="5" width="15.6328125" style="2" customWidth="1"/>
    <col min="6" max="6" width="39.1796875" style="2" customWidth="1"/>
    <col min="7" max="7" width="14.1796875" style="2" customWidth="1"/>
    <col min="8" max="8" width="15" style="31" customWidth="1"/>
    <col min="9" max="9" width="17" style="32" customWidth="1"/>
    <col min="10" max="10" width="18" style="2" customWidth="1"/>
    <col min="11" max="11" width="15" style="31" customWidth="1"/>
    <col min="12" max="12" width="17" style="32" customWidth="1"/>
    <col min="13" max="13" width="18" style="2" customWidth="1"/>
    <col min="14" max="14" width="13" style="2" customWidth="1"/>
    <col min="15" max="15" width="18" style="2" customWidth="1"/>
    <col min="16" max="16" width="10.81640625" style="2" customWidth="1" outlineLevel="1"/>
    <col min="17" max="18" width="13" style="2" customWidth="1" outlineLevel="1"/>
    <col min="19" max="19" width="15.6328125" style="2" customWidth="1" outlineLevel="1"/>
    <col min="20" max="21" width="13" style="2" customWidth="1" outlineLevel="1"/>
    <col min="22" max="22" width="18" style="2" customWidth="1" outlineLevel="1"/>
    <col min="23" max="23" width="13" style="2" customWidth="1" outlineLevel="1"/>
    <col min="24" max="26" width="18" style="2" customWidth="1" outlineLevel="1"/>
    <col min="27" max="28" width="10.81640625" style="2" customWidth="1" outlineLevel="1"/>
    <col min="29" max="29" width="14.1796875" style="2" customWidth="1" outlineLevel="1"/>
    <col min="30" max="30" width="13" style="33" customWidth="1" outlineLevel="1"/>
    <col min="31" max="31" width="13" style="34" customWidth="1" outlineLevel="1"/>
    <col min="32" max="32" width="15.6328125" style="33" customWidth="1" outlineLevel="1"/>
    <col min="33" max="33" width="10.81640625" style="33" customWidth="1" outlineLevel="1"/>
    <col min="34" max="34" width="14.36328125" style="33" customWidth="1" outlineLevel="1"/>
    <col min="35" max="35" width="13" style="33" customWidth="1" outlineLevel="1"/>
    <col min="36" max="36" width="10.81640625" style="33" customWidth="1" outlineLevel="1"/>
    <col min="37" max="37" width="13" style="33" customWidth="1" outlineLevel="1"/>
    <col min="38" max="16384" width="10.1796875" style="33"/>
  </cols>
  <sheetData>
    <row r="1" spans="1:37" s="3" customFormat="1" ht="14.1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 t="s">
        <v>8</v>
      </c>
      <c r="G1" s="154" t="s">
        <v>9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7" t="s">
        <v>10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8" t="s">
        <v>11</v>
      </c>
      <c r="Z1" s="158" t="s">
        <v>11</v>
      </c>
      <c r="AA1" s="158" t="s">
        <v>11</v>
      </c>
      <c r="AB1" s="158" t="s">
        <v>11</v>
      </c>
      <c r="AC1" s="159" t="s">
        <v>12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</row>
    <row r="2" spans="1:37" s="3" customFormat="1" ht="14.1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 t="s">
        <v>8</v>
      </c>
      <c r="G2" s="154" t="s">
        <v>13</v>
      </c>
      <c r="H2" s="154" t="s">
        <v>13</v>
      </c>
      <c r="I2" s="154" t="s">
        <v>13</v>
      </c>
      <c r="J2" s="168" t="s">
        <v>14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57" t="s">
        <v>13</v>
      </c>
      <c r="Q2" s="157" t="s">
        <v>13</v>
      </c>
      <c r="R2" s="157" t="s">
        <v>13</v>
      </c>
      <c r="S2" s="169" t="s">
        <v>14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59" t="s">
        <v>15</v>
      </c>
      <c r="Z2" s="159" t="s">
        <v>16</v>
      </c>
      <c r="AA2" s="166" t="s">
        <v>17</v>
      </c>
      <c r="AB2" s="166" t="s">
        <v>18</v>
      </c>
      <c r="AC2" s="159" t="s">
        <v>13</v>
      </c>
      <c r="AD2" s="159" t="s">
        <v>13</v>
      </c>
      <c r="AE2" s="159" t="s">
        <v>13</v>
      </c>
      <c r="AF2" s="160" t="s">
        <v>14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</row>
    <row r="3" spans="1:37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 t="s">
        <v>8</v>
      </c>
      <c r="G3" s="4" t="s">
        <v>19</v>
      </c>
      <c r="H3" s="4" t="s">
        <v>20</v>
      </c>
      <c r="I3" s="7" t="s">
        <v>206</v>
      </c>
      <c r="J3" s="4" t="s">
        <v>22</v>
      </c>
      <c r="K3" s="4" t="s">
        <v>20</v>
      </c>
      <c r="L3" s="7" t="s">
        <v>23</v>
      </c>
      <c r="M3" s="4" t="s">
        <v>24</v>
      </c>
      <c r="N3" s="4" t="s">
        <v>20</v>
      </c>
      <c r="O3" s="4" t="s">
        <v>25</v>
      </c>
      <c r="P3" s="5" t="s">
        <v>19</v>
      </c>
      <c r="Q3" s="5" t="s">
        <v>20</v>
      </c>
      <c r="R3" s="8" t="s">
        <v>206</v>
      </c>
      <c r="S3" s="5" t="s">
        <v>22</v>
      </c>
      <c r="T3" s="5" t="s">
        <v>20</v>
      </c>
      <c r="U3" s="8" t="s">
        <v>23</v>
      </c>
      <c r="V3" s="5" t="s">
        <v>24</v>
      </c>
      <c r="W3" s="5" t="s">
        <v>20</v>
      </c>
      <c r="X3" s="5" t="s">
        <v>25</v>
      </c>
      <c r="Y3" s="159" t="s">
        <v>15</v>
      </c>
      <c r="Z3" s="159" t="s">
        <v>16</v>
      </c>
      <c r="AA3" s="166" t="s">
        <v>17</v>
      </c>
      <c r="AB3" s="166" t="s">
        <v>18</v>
      </c>
      <c r="AC3" s="5" t="s">
        <v>19</v>
      </c>
      <c r="AD3" s="5" t="s">
        <v>20</v>
      </c>
      <c r="AE3" s="9" t="s">
        <v>26</v>
      </c>
      <c r="AF3" s="5" t="s">
        <v>22</v>
      </c>
      <c r="AG3" s="5" t="s">
        <v>20</v>
      </c>
      <c r="AH3" s="8" t="s">
        <v>23</v>
      </c>
      <c r="AI3" s="5" t="s">
        <v>24</v>
      </c>
      <c r="AJ3" s="5" t="s">
        <v>20</v>
      </c>
      <c r="AK3" s="5" t="s">
        <v>25</v>
      </c>
    </row>
    <row r="4" spans="1:37" s="10" customFormat="1" ht="25" customHeight="1" x14ac:dyDescent="0.25">
      <c r="A4" s="11">
        <v>1</v>
      </c>
      <c r="B4" s="12" t="str">
        <f t="shared" ref="B4:B35" si="0">TEXT(C4,"000")&amp;"-"&amp;TEXT(E4,"000")</f>
        <v>2级-3级</v>
      </c>
      <c r="C4" s="12" t="s">
        <v>29</v>
      </c>
      <c r="D4" s="12" t="s">
        <v>50</v>
      </c>
      <c r="E4" s="12" t="s">
        <v>33</v>
      </c>
      <c r="F4" s="12" t="s">
        <v>161</v>
      </c>
      <c r="G4" s="14" t="s">
        <v>144</v>
      </c>
      <c r="H4" s="14" t="s">
        <v>207</v>
      </c>
      <c r="I4" s="15">
        <v>986199.89</v>
      </c>
      <c r="J4" s="16"/>
      <c r="K4" s="16"/>
      <c r="L4" s="17"/>
      <c r="M4" s="18"/>
      <c r="N4" s="19"/>
      <c r="O4" s="20"/>
      <c r="P4" s="21"/>
      <c r="Q4" s="21"/>
      <c r="R4" s="22"/>
      <c r="S4" s="21"/>
      <c r="T4" s="21"/>
      <c r="U4" s="22"/>
      <c r="V4" s="23"/>
      <c r="W4" s="23"/>
      <c r="X4" s="24"/>
      <c r="Y4" s="25">
        <f t="shared" ref="Y4:Y67" si="1">ROUND(I4-U4-X4,2)</f>
        <v>986199.89</v>
      </c>
      <c r="Z4" s="25">
        <f t="shared" ref="Z4:Z67" si="2">ROUND(L4+O4-R4,2)</f>
        <v>0</v>
      </c>
      <c r="AA4" s="26"/>
      <c r="AB4" s="26"/>
      <c r="AC4" s="26"/>
      <c r="AD4" s="26"/>
      <c r="AE4" s="27"/>
      <c r="AF4" s="26"/>
      <c r="AG4" s="26"/>
      <c r="AH4" s="26"/>
      <c r="AI4" s="26"/>
      <c r="AJ4" s="26"/>
      <c r="AK4" s="26"/>
    </row>
    <row r="5" spans="1:37" s="10" customFormat="1" ht="25" customHeight="1" x14ac:dyDescent="0.25">
      <c r="A5" s="11">
        <v>2</v>
      </c>
      <c r="B5" s="12" t="str">
        <f t="shared" si="0"/>
        <v>2级-3级</v>
      </c>
      <c r="C5" s="12" t="s">
        <v>29</v>
      </c>
      <c r="D5" s="12" t="s">
        <v>50</v>
      </c>
      <c r="E5" s="12" t="s">
        <v>33</v>
      </c>
      <c r="F5" s="12" t="s">
        <v>161</v>
      </c>
      <c r="G5" s="14" t="s">
        <v>144</v>
      </c>
      <c r="H5" s="14" t="s">
        <v>208</v>
      </c>
      <c r="I5" s="15">
        <v>4811.28</v>
      </c>
      <c r="J5" s="16"/>
      <c r="K5" s="16"/>
      <c r="L5" s="17"/>
      <c r="M5" s="18"/>
      <c r="N5" s="19"/>
      <c r="O5" s="20"/>
      <c r="P5" s="21"/>
      <c r="Q5" s="21"/>
      <c r="R5" s="22"/>
      <c r="S5" s="21"/>
      <c r="T5" s="21"/>
      <c r="U5" s="22"/>
      <c r="V5" s="23"/>
      <c r="W5" s="23"/>
      <c r="X5" s="24"/>
      <c r="Y5" s="25">
        <f t="shared" si="1"/>
        <v>4811.28</v>
      </c>
      <c r="Z5" s="25">
        <f t="shared" si="2"/>
        <v>0</v>
      </c>
      <c r="AA5" s="26"/>
      <c r="AB5" s="26"/>
      <c r="AC5" s="26"/>
      <c r="AD5" s="26"/>
      <c r="AE5" s="27"/>
      <c r="AF5" s="26"/>
      <c r="AG5" s="26"/>
      <c r="AH5" s="26"/>
      <c r="AI5" s="26"/>
      <c r="AJ5" s="26"/>
      <c r="AK5" s="26"/>
    </row>
    <row r="6" spans="1:37" s="10" customFormat="1" ht="25" customHeight="1" x14ac:dyDescent="0.25">
      <c r="A6" s="11">
        <v>3</v>
      </c>
      <c r="B6" s="12" t="str">
        <f t="shared" si="0"/>
        <v>2级-3级</v>
      </c>
      <c r="C6" s="12" t="s">
        <v>29</v>
      </c>
      <c r="D6" s="12" t="s">
        <v>50</v>
      </c>
      <c r="E6" s="12" t="s">
        <v>33</v>
      </c>
      <c r="F6" s="12" t="s">
        <v>161</v>
      </c>
      <c r="G6" s="14" t="s">
        <v>144</v>
      </c>
      <c r="H6" s="14" t="s">
        <v>209</v>
      </c>
      <c r="I6" s="15">
        <v>1787.82</v>
      </c>
      <c r="J6" s="16"/>
      <c r="K6" s="16"/>
      <c r="L6" s="17"/>
      <c r="M6" s="18"/>
      <c r="N6" s="19"/>
      <c r="O6" s="20"/>
      <c r="P6" s="21"/>
      <c r="Q6" s="21"/>
      <c r="R6" s="22"/>
      <c r="S6" s="21"/>
      <c r="T6" s="21"/>
      <c r="U6" s="22"/>
      <c r="V6" s="23"/>
      <c r="W6" s="23"/>
      <c r="X6" s="24"/>
      <c r="Y6" s="25">
        <f t="shared" si="1"/>
        <v>1787.82</v>
      </c>
      <c r="Z6" s="25">
        <f t="shared" si="2"/>
        <v>0</v>
      </c>
      <c r="AA6" s="26"/>
      <c r="AB6" s="26"/>
      <c r="AC6" s="26"/>
      <c r="AD6" s="26"/>
      <c r="AE6" s="27"/>
      <c r="AF6" s="26"/>
      <c r="AG6" s="26"/>
      <c r="AH6" s="26"/>
      <c r="AI6" s="26"/>
      <c r="AJ6" s="26"/>
      <c r="AK6" s="26"/>
    </row>
    <row r="7" spans="1:37" s="10" customFormat="1" ht="25" customHeight="1" x14ac:dyDescent="0.25">
      <c r="A7" s="11">
        <v>4</v>
      </c>
      <c r="B7" s="12" t="str">
        <f t="shared" si="0"/>
        <v>2级-3级</v>
      </c>
      <c r="C7" s="12" t="s">
        <v>29</v>
      </c>
      <c r="D7" s="12" t="s">
        <v>50</v>
      </c>
      <c r="E7" s="12" t="s">
        <v>33</v>
      </c>
      <c r="F7" s="12" t="s">
        <v>161</v>
      </c>
      <c r="G7" s="14" t="s">
        <v>144</v>
      </c>
      <c r="H7" s="14" t="s">
        <v>210</v>
      </c>
      <c r="I7" s="15">
        <v>58274.99</v>
      </c>
      <c r="J7" s="16"/>
      <c r="K7" s="16"/>
      <c r="L7" s="17"/>
      <c r="M7" s="18"/>
      <c r="N7" s="19"/>
      <c r="O7" s="20"/>
      <c r="P7" s="21"/>
      <c r="Q7" s="21"/>
      <c r="R7" s="22"/>
      <c r="S7" s="21"/>
      <c r="T7" s="21"/>
      <c r="U7" s="22"/>
      <c r="V7" s="23"/>
      <c r="W7" s="23"/>
      <c r="X7" s="24"/>
      <c r="Y7" s="25">
        <f t="shared" si="1"/>
        <v>58274.99</v>
      </c>
      <c r="Z7" s="25">
        <f t="shared" si="2"/>
        <v>0</v>
      </c>
      <c r="AA7" s="26"/>
      <c r="AB7" s="26"/>
      <c r="AC7" s="26"/>
      <c r="AD7" s="26"/>
      <c r="AE7" s="27"/>
      <c r="AF7" s="26"/>
      <c r="AG7" s="26"/>
      <c r="AH7" s="26"/>
      <c r="AI7" s="26"/>
      <c r="AJ7" s="26"/>
      <c r="AK7" s="26"/>
    </row>
    <row r="8" spans="1:37" s="10" customFormat="1" ht="25" customHeight="1" x14ac:dyDescent="0.25">
      <c r="A8" s="11">
        <v>5</v>
      </c>
      <c r="B8" s="12" t="str">
        <f t="shared" si="0"/>
        <v>2级-3级</v>
      </c>
      <c r="C8" s="12" t="s">
        <v>29</v>
      </c>
      <c r="D8" s="12" t="s">
        <v>50</v>
      </c>
      <c r="E8" s="12" t="s">
        <v>33</v>
      </c>
      <c r="F8" s="12" t="s">
        <v>159</v>
      </c>
      <c r="G8" s="14" t="s">
        <v>144</v>
      </c>
      <c r="H8" s="14" t="s">
        <v>210</v>
      </c>
      <c r="I8" s="15">
        <v>30998.71</v>
      </c>
      <c r="J8" s="16"/>
      <c r="K8" s="16"/>
      <c r="L8" s="17"/>
      <c r="M8" s="18"/>
      <c r="N8" s="18"/>
      <c r="O8" s="20"/>
      <c r="P8" s="21"/>
      <c r="Q8" s="21"/>
      <c r="R8" s="22"/>
      <c r="S8" s="21"/>
      <c r="T8" s="21"/>
      <c r="U8" s="22"/>
      <c r="V8" s="23"/>
      <c r="W8" s="23"/>
      <c r="X8" s="24"/>
      <c r="Y8" s="25">
        <f t="shared" si="1"/>
        <v>30998.71</v>
      </c>
      <c r="Z8" s="25">
        <f t="shared" si="2"/>
        <v>0</v>
      </c>
      <c r="AA8" s="26"/>
      <c r="AB8" s="26"/>
      <c r="AC8" s="26"/>
      <c r="AD8" s="26"/>
      <c r="AE8" s="27"/>
      <c r="AF8" s="26"/>
      <c r="AG8" s="26"/>
      <c r="AH8" s="26"/>
      <c r="AI8" s="26"/>
      <c r="AJ8" s="26"/>
      <c r="AK8" s="26"/>
    </row>
    <row r="9" spans="1:37" s="10" customFormat="1" ht="25" customHeight="1" x14ac:dyDescent="0.25">
      <c r="A9" s="11">
        <v>6</v>
      </c>
      <c r="B9" s="12" t="str">
        <f t="shared" si="0"/>
        <v>2级-4级</v>
      </c>
      <c r="C9" s="12" t="s">
        <v>29</v>
      </c>
      <c r="D9" s="12" t="s">
        <v>50</v>
      </c>
      <c r="E9" s="12" t="s">
        <v>37</v>
      </c>
      <c r="F9" s="12" t="s">
        <v>66</v>
      </c>
      <c r="G9" s="14" t="s">
        <v>144</v>
      </c>
      <c r="H9" s="14" t="s">
        <v>210</v>
      </c>
      <c r="I9" s="15">
        <v>8249.1200000000008</v>
      </c>
      <c r="J9" s="16"/>
      <c r="K9" s="16"/>
      <c r="L9" s="17"/>
      <c r="M9" s="18"/>
      <c r="N9" s="18"/>
      <c r="O9" s="20"/>
      <c r="P9" s="21"/>
      <c r="Q9" s="21"/>
      <c r="R9" s="22"/>
      <c r="S9" s="21"/>
      <c r="T9" s="21"/>
      <c r="U9" s="22"/>
      <c r="V9" s="23"/>
      <c r="W9" s="23"/>
      <c r="X9" s="24"/>
      <c r="Y9" s="25">
        <f t="shared" si="1"/>
        <v>8249.1200000000008</v>
      </c>
      <c r="Z9" s="25">
        <f t="shared" si="2"/>
        <v>0</v>
      </c>
      <c r="AA9" s="26"/>
      <c r="AB9" s="26"/>
      <c r="AC9" s="26"/>
      <c r="AD9" s="26"/>
      <c r="AE9" s="27"/>
      <c r="AF9" s="26"/>
      <c r="AG9" s="26"/>
      <c r="AH9" s="26"/>
      <c r="AI9" s="26"/>
      <c r="AJ9" s="26"/>
      <c r="AK9" s="26"/>
    </row>
    <row r="10" spans="1:37" s="10" customFormat="1" ht="25" customHeight="1" x14ac:dyDescent="0.25">
      <c r="A10" s="11">
        <v>7</v>
      </c>
      <c r="B10" s="12" t="str">
        <f t="shared" si="0"/>
        <v>2级-3级</v>
      </c>
      <c r="C10" s="12" t="s">
        <v>29</v>
      </c>
      <c r="D10" s="12" t="s">
        <v>50</v>
      </c>
      <c r="E10" s="12" t="s">
        <v>33</v>
      </c>
      <c r="F10" s="12" t="s">
        <v>211</v>
      </c>
      <c r="G10" s="14"/>
      <c r="H10" s="14"/>
      <c r="I10" s="15"/>
      <c r="J10" s="14" t="s">
        <v>164</v>
      </c>
      <c r="K10" s="14" t="s">
        <v>212</v>
      </c>
      <c r="L10" s="15">
        <v>6319632.9000000004</v>
      </c>
      <c r="M10" s="18"/>
      <c r="N10" s="18"/>
      <c r="O10" s="20"/>
      <c r="P10" s="21"/>
      <c r="Q10" s="21"/>
      <c r="R10" s="22"/>
      <c r="S10" s="21"/>
      <c r="T10" s="21"/>
      <c r="U10" s="22"/>
      <c r="V10" s="23"/>
      <c r="W10" s="23"/>
      <c r="X10" s="24"/>
      <c r="Y10" s="25">
        <f t="shared" si="1"/>
        <v>0</v>
      </c>
      <c r="Z10" s="25">
        <f t="shared" si="2"/>
        <v>6319632.9000000004</v>
      </c>
      <c r="AA10" s="26"/>
      <c r="AB10" s="26"/>
      <c r="AC10" s="26"/>
      <c r="AD10" s="26"/>
      <c r="AE10" s="27"/>
      <c r="AF10" s="26"/>
      <c r="AG10" s="26"/>
      <c r="AH10" s="26"/>
      <c r="AI10" s="26"/>
      <c r="AJ10" s="26"/>
      <c r="AK10" s="26"/>
    </row>
    <row r="11" spans="1:37" s="10" customFormat="1" ht="25" customHeight="1" x14ac:dyDescent="0.25">
      <c r="A11" s="11">
        <v>8</v>
      </c>
      <c r="B11" s="12" t="str">
        <f t="shared" si="0"/>
        <v>2级-3级</v>
      </c>
      <c r="C11" s="12" t="s">
        <v>29</v>
      </c>
      <c r="D11" s="12" t="s">
        <v>50</v>
      </c>
      <c r="E11" s="12" t="s">
        <v>33</v>
      </c>
      <c r="F11" s="12" t="s">
        <v>211</v>
      </c>
      <c r="G11" s="14"/>
      <c r="H11" s="14"/>
      <c r="I11" s="15"/>
      <c r="J11" s="14" t="s">
        <v>164</v>
      </c>
      <c r="K11" s="14" t="s">
        <v>213</v>
      </c>
      <c r="L11" s="15">
        <v>2425952.8199999998</v>
      </c>
      <c r="M11" s="18"/>
      <c r="N11" s="18"/>
      <c r="O11" s="20"/>
      <c r="P11" s="21"/>
      <c r="Q11" s="21"/>
      <c r="R11" s="22"/>
      <c r="S11" s="21"/>
      <c r="T11" s="21"/>
      <c r="U11" s="22"/>
      <c r="V11" s="23"/>
      <c r="W11" s="23"/>
      <c r="X11" s="24"/>
      <c r="Y11" s="25">
        <f t="shared" si="1"/>
        <v>0</v>
      </c>
      <c r="Z11" s="25">
        <f t="shared" si="2"/>
        <v>2425952.8199999998</v>
      </c>
      <c r="AA11" s="26"/>
      <c r="AB11" s="26"/>
      <c r="AC11" s="26"/>
      <c r="AD11" s="26"/>
      <c r="AE11" s="27"/>
      <c r="AF11" s="26"/>
      <c r="AG11" s="26"/>
      <c r="AH11" s="26"/>
      <c r="AI11" s="26"/>
      <c r="AJ11" s="26"/>
      <c r="AK11" s="26"/>
    </row>
    <row r="12" spans="1:37" s="10" customFormat="1" ht="25" customHeight="1" x14ac:dyDescent="0.25">
      <c r="A12" s="11">
        <v>9</v>
      </c>
      <c r="B12" s="12" t="str">
        <f t="shared" si="0"/>
        <v>2级-3级</v>
      </c>
      <c r="C12" s="12" t="s">
        <v>29</v>
      </c>
      <c r="D12" s="12" t="s">
        <v>50</v>
      </c>
      <c r="E12" s="12" t="s">
        <v>33</v>
      </c>
      <c r="F12" s="12" t="s">
        <v>214</v>
      </c>
      <c r="G12" s="14"/>
      <c r="H12" s="14"/>
      <c r="I12" s="15"/>
      <c r="J12" s="14" t="s">
        <v>164</v>
      </c>
      <c r="K12" s="14" t="s">
        <v>212</v>
      </c>
      <c r="L12" s="15">
        <v>321333.75</v>
      </c>
      <c r="M12" s="18"/>
      <c r="N12" s="18"/>
      <c r="O12" s="20"/>
      <c r="P12" s="21"/>
      <c r="Q12" s="21"/>
      <c r="R12" s="22"/>
      <c r="S12" s="21"/>
      <c r="T12" s="21"/>
      <c r="U12" s="22"/>
      <c r="V12" s="23"/>
      <c r="W12" s="23"/>
      <c r="X12" s="24"/>
      <c r="Y12" s="25">
        <f t="shared" si="1"/>
        <v>0</v>
      </c>
      <c r="Z12" s="25">
        <f t="shared" si="2"/>
        <v>321333.75</v>
      </c>
      <c r="AA12" s="26"/>
      <c r="AB12" s="26"/>
      <c r="AC12" s="26"/>
      <c r="AD12" s="26"/>
      <c r="AE12" s="27"/>
      <c r="AF12" s="26"/>
      <c r="AG12" s="26"/>
      <c r="AH12" s="26"/>
      <c r="AI12" s="26"/>
      <c r="AJ12" s="26"/>
      <c r="AK12" s="26"/>
    </row>
    <row r="13" spans="1:37" s="10" customFormat="1" ht="25" customHeight="1" x14ac:dyDescent="0.25">
      <c r="A13" s="11">
        <v>10</v>
      </c>
      <c r="B13" s="12" t="str">
        <f t="shared" si="0"/>
        <v>2级-3级</v>
      </c>
      <c r="C13" s="12" t="s">
        <v>29</v>
      </c>
      <c r="D13" s="12" t="s">
        <v>50</v>
      </c>
      <c r="E13" s="12" t="s">
        <v>33</v>
      </c>
      <c r="F13" s="12" t="s">
        <v>214</v>
      </c>
      <c r="G13" s="14"/>
      <c r="H13" s="14"/>
      <c r="I13" s="15"/>
      <c r="J13" s="14" t="s">
        <v>164</v>
      </c>
      <c r="K13" s="14" t="s">
        <v>213</v>
      </c>
      <c r="L13" s="15">
        <v>173381.58</v>
      </c>
      <c r="M13" s="18"/>
      <c r="N13" s="18"/>
      <c r="O13" s="20"/>
      <c r="P13" s="21"/>
      <c r="Q13" s="21"/>
      <c r="R13" s="22"/>
      <c r="S13" s="21"/>
      <c r="T13" s="21"/>
      <c r="U13" s="22"/>
      <c r="V13" s="23"/>
      <c r="W13" s="23"/>
      <c r="X13" s="24"/>
      <c r="Y13" s="25">
        <f t="shared" si="1"/>
        <v>0</v>
      </c>
      <c r="Z13" s="25">
        <f t="shared" si="2"/>
        <v>173381.58</v>
      </c>
      <c r="AA13" s="26"/>
      <c r="AB13" s="26"/>
      <c r="AC13" s="26"/>
      <c r="AD13" s="26"/>
      <c r="AE13" s="27"/>
      <c r="AF13" s="26"/>
      <c r="AG13" s="26"/>
      <c r="AH13" s="26"/>
      <c r="AI13" s="26"/>
      <c r="AJ13" s="26"/>
      <c r="AK13" s="26"/>
    </row>
    <row r="14" spans="1:37" s="10" customFormat="1" ht="25" customHeight="1" x14ac:dyDescent="0.25">
      <c r="A14" s="11">
        <v>11</v>
      </c>
      <c r="B14" s="12" t="str">
        <f t="shared" si="0"/>
        <v>2级-3级</v>
      </c>
      <c r="C14" s="12" t="s">
        <v>29</v>
      </c>
      <c r="D14" s="12" t="s">
        <v>50</v>
      </c>
      <c r="E14" s="12" t="s">
        <v>33</v>
      </c>
      <c r="F14" s="12" t="s">
        <v>159</v>
      </c>
      <c r="G14" s="14"/>
      <c r="H14" s="16"/>
      <c r="I14" s="15"/>
      <c r="J14" s="14" t="s">
        <v>164</v>
      </c>
      <c r="K14" s="14" t="s">
        <v>212</v>
      </c>
      <c r="L14" s="17">
        <v>17114080.16</v>
      </c>
      <c r="M14" s="18"/>
      <c r="N14" s="18"/>
      <c r="O14" s="20"/>
      <c r="P14" s="21"/>
      <c r="Q14" s="21"/>
      <c r="R14" s="22"/>
      <c r="S14" s="21"/>
      <c r="T14" s="21"/>
      <c r="U14" s="22"/>
      <c r="V14" s="23"/>
      <c r="W14" s="23"/>
      <c r="X14" s="24"/>
      <c r="Y14" s="25">
        <f t="shared" si="1"/>
        <v>0</v>
      </c>
      <c r="Z14" s="25">
        <f t="shared" si="2"/>
        <v>17114080.16</v>
      </c>
      <c r="AA14" s="26"/>
      <c r="AB14" s="26"/>
      <c r="AC14" s="26"/>
      <c r="AD14" s="26"/>
      <c r="AE14" s="27"/>
      <c r="AF14" s="26"/>
      <c r="AG14" s="26"/>
      <c r="AH14" s="26"/>
      <c r="AI14" s="26"/>
      <c r="AJ14" s="26"/>
      <c r="AK14" s="26"/>
    </row>
    <row r="15" spans="1:37" s="10" customFormat="1" ht="25" customHeight="1" x14ac:dyDescent="0.25">
      <c r="A15" s="11">
        <v>12</v>
      </c>
      <c r="B15" s="12" t="str">
        <f t="shared" si="0"/>
        <v>2级-3级</v>
      </c>
      <c r="C15" s="12" t="s">
        <v>29</v>
      </c>
      <c r="D15" s="12" t="s">
        <v>50</v>
      </c>
      <c r="E15" s="12" t="s">
        <v>33</v>
      </c>
      <c r="F15" s="12" t="s">
        <v>159</v>
      </c>
      <c r="G15" s="16"/>
      <c r="H15" s="16"/>
      <c r="I15" s="15"/>
      <c r="J15" s="14" t="s">
        <v>164</v>
      </c>
      <c r="K15" s="14" t="s">
        <v>209</v>
      </c>
      <c r="L15" s="17">
        <v>344.93</v>
      </c>
      <c r="M15" s="18"/>
      <c r="N15" s="18"/>
      <c r="O15" s="20"/>
      <c r="P15" s="21"/>
      <c r="Q15" s="21"/>
      <c r="R15" s="22"/>
      <c r="S15" s="21"/>
      <c r="T15" s="21"/>
      <c r="U15" s="22"/>
      <c r="V15" s="23"/>
      <c r="W15" s="23"/>
      <c r="X15" s="24"/>
      <c r="Y15" s="25">
        <f t="shared" si="1"/>
        <v>0</v>
      </c>
      <c r="Z15" s="25">
        <f t="shared" si="2"/>
        <v>344.93</v>
      </c>
      <c r="AA15" s="26"/>
      <c r="AB15" s="26"/>
      <c r="AC15" s="26"/>
      <c r="AD15" s="26"/>
      <c r="AE15" s="27"/>
      <c r="AF15" s="26"/>
      <c r="AG15" s="26"/>
      <c r="AH15" s="26"/>
      <c r="AI15" s="26"/>
      <c r="AJ15" s="26"/>
      <c r="AK15" s="26"/>
    </row>
    <row r="16" spans="1:37" s="10" customFormat="1" ht="25" customHeight="1" x14ac:dyDescent="0.25">
      <c r="A16" s="11">
        <v>13</v>
      </c>
      <c r="B16" s="12" t="str">
        <f t="shared" si="0"/>
        <v>2级-3级</v>
      </c>
      <c r="C16" s="12" t="s">
        <v>29</v>
      </c>
      <c r="D16" s="12" t="s">
        <v>50</v>
      </c>
      <c r="E16" s="12" t="s">
        <v>33</v>
      </c>
      <c r="F16" s="12" t="s">
        <v>159</v>
      </c>
      <c r="G16" s="16"/>
      <c r="H16" s="16"/>
      <c r="I16" s="15"/>
      <c r="J16" s="14" t="s">
        <v>164</v>
      </c>
      <c r="K16" s="14" t="s">
        <v>210</v>
      </c>
      <c r="L16" s="17">
        <v>164576.4</v>
      </c>
      <c r="M16" s="18"/>
      <c r="N16" s="18"/>
      <c r="O16" s="20"/>
      <c r="P16" s="21"/>
      <c r="Q16" s="21"/>
      <c r="R16" s="22"/>
      <c r="S16" s="21"/>
      <c r="T16" s="21"/>
      <c r="U16" s="22"/>
      <c r="V16" s="23"/>
      <c r="W16" s="23"/>
      <c r="X16" s="24"/>
      <c r="Y16" s="25">
        <f t="shared" si="1"/>
        <v>0</v>
      </c>
      <c r="Z16" s="25">
        <f t="shared" si="2"/>
        <v>164576.4</v>
      </c>
      <c r="AA16" s="26"/>
      <c r="AB16" s="26"/>
      <c r="AC16" s="26"/>
      <c r="AD16" s="26"/>
      <c r="AE16" s="27"/>
      <c r="AF16" s="26"/>
      <c r="AG16" s="26"/>
      <c r="AH16" s="26"/>
      <c r="AI16" s="26"/>
      <c r="AJ16" s="26"/>
      <c r="AK16" s="26"/>
    </row>
    <row r="17" spans="1:37" s="10" customFormat="1" ht="25" customHeight="1" x14ac:dyDescent="0.25">
      <c r="A17" s="11">
        <v>14</v>
      </c>
      <c r="B17" s="12" t="str">
        <f t="shared" si="0"/>
        <v>2级-2级</v>
      </c>
      <c r="C17" s="12" t="s">
        <v>29</v>
      </c>
      <c r="D17" s="12" t="s">
        <v>50</v>
      </c>
      <c r="E17" s="12" t="s">
        <v>29</v>
      </c>
      <c r="F17" s="12" t="s">
        <v>215</v>
      </c>
      <c r="G17" s="16"/>
      <c r="H17" s="16"/>
      <c r="I17" s="15"/>
      <c r="J17" s="14" t="s">
        <v>164</v>
      </c>
      <c r="K17" s="14" t="s">
        <v>212</v>
      </c>
      <c r="L17" s="17">
        <v>5510878.8600000003</v>
      </c>
      <c r="M17" s="18"/>
      <c r="N17" s="19"/>
      <c r="O17" s="20"/>
      <c r="P17" s="21"/>
      <c r="Q17" s="21"/>
      <c r="R17" s="22"/>
      <c r="S17" s="21"/>
      <c r="T17" s="21"/>
      <c r="U17" s="22"/>
      <c r="V17" s="23"/>
      <c r="W17" s="23"/>
      <c r="X17" s="24"/>
      <c r="Y17" s="25">
        <f t="shared" si="1"/>
        <v>0</v>
      </c>
      <c r="Z17" s="25">
        <f t="shared" si="2"/>
        <v>5510878.8600000003</v>
      </c>
      <c r="AA17" s="26"/>
      <c r="AB17" s="26"/>
      <c r="AC17" s="26"/>
      <c r="AD17" s="26"/>
      <c r="AE17" s="27"/>
      <c r="AF17" s="26"/>
      <c r="AG17" s="26"/>
      <c r="AH17" s="26"/>
      <c r="AI17" s="26"/>
      <c r="AJ17" s="26"/>
      <c r="AK17" s="26"/>
    </row>
    <row r="18" spans="1:37" s="10" customFormat="1" ht="25" customHeight="1" x14ac:dyDescent="0.25">
      <c r="A18" s="11">
        <v>15</v>
      </c>
      <c r="B18" s="12" t="str">
        <f t="shared" si="0"/>
        <v>2级-2级</v>
      </c>
      <c r="C18" s="12" t="s">
        <v>29</v>
      </c>
      <c r="D18" s="12" t="s">
        <v>50</v>
      </c>
      <c r="E18" s="12" t="s">
        <v>29</v>
      </c>
      <c r="F18" s="12" t="s">
        <v>44</v>
      </c>
      <c r="G18" s="16"/>
      <c r="H18" s="16"/>
      <c r="I18" s="15"/>
      <c r="J18" s="14" t="s">
        <v>164</v>
      </c>
      <c r="K18" s="14" t="s">
        <v>209</v>
      </c>
      <c r="L18" s="17">
        <v>93968.18</v>
      </c>
      <c r="M18" s="18"/>
      <c r="N18" s="19"/>
      <c r="O18" s="20"/>
      <c r="P18" s="21"/>
      <c r="Q18" s="21"/>
      <c r="R18" s="22"/>
      <c r="S18" s="21"/>
      <c r="T18" s="21"/>
      <c r="U18" s="22"/>
      <c r="V18" s="23"/>
      <c r="W18" s="23"/>
      <c r="X18" s="24"/>
      <c r="Y18" s="25">
        <f t="shared" si="1"/>
        <v>0</v>
      </c>
      <c r="Z18" s="25">
        <f t="shared" si="2"/>
        <v>93968.18</v>
      </c>
      <c r="AA18" s="26"/>
      <c r="AB18" s="26"/>
      <c r="AC18" s="26"/>
      <c r="AD18" s="26"/>
      <c r="AE18" s="27"/>
      <c r="AF18" s="26"/>
      <c r="AG18" s="26"/>
      <c r="AH18" s="26"/>
      <c r="AI18" s="26"/>
      <c r="AJ18" s="26"/>
      <c r="AK18" s="26"/>
    </row>
    <row r="19" spans="1:37" s="10" customFormat="1" ht="25" customHeight="1" x14ac:dyDescent="0.25">
      <c r="A19" s="11">
        <v>16</v>
      </c>
      <c r="B19" s="12" t="str">
        <f t="shared" si="0"/>
        <v>2级-2级</v>
      </c>
      <c r="C19" s="12" t="s">
        <v>29</v>
      </c>
      <c r="D19" s="12" t="s">
        <v>50</v>
      </c>
      <c r="E19" s="12" t="s">
        <v>29</v>
      </c>
      <c r="F19" s="12" t="s">
        <v>44</v>
      </c>
      <c r="G19" s="16"/>
      <c r="H19" s="16"/>
      <c r="I19" s="15"/>
      <c r="J19" s="14" t="s">
        <v>164</v>
      </c>
      <c r="K19" s="14" t="s">
        <v>210</v>
      </c>
      <c r="L19" s="17">
        <v>522739.25</v>
      </c>
      <c r="M19" s="18"/>
      <c r="N19" s="18"/>
      <c r="O19" s="20"/>
      <c r="P19" s="21"/>
      <c r="Q19" s="21"/>
      <c r="R19" s="22"/>
      <c r="S19" s="21"/>
      <c r="T19" s="21"/>
      <c r="U19" s="22"/>
      <c r="V19" s="23"/>
      <c r="W19" s="23"/>
      <c r="X19" s="24"/>
      <c r="Y19" s="25">
        <f t="shared" si="1"/>
        <v>0</v>
      </c>
      <c r="Z19" s="25">
        <f t="shared" si="2"/>
        <v>522739.25</v>
      </c>
      <c r="AA19" s="26"/>
      <c r="AB19" s="26"/>
      <c r="AC19" s="26"/>
      <c r="AD19" s="26"/>
      <c r="AE19" s="27"/>
      <c r="AF19" s="26"/>
      <c r="AG19" s="26"/>
      <c r="AH19" s="26"/>
      <c r="AI19" s="26"/>
      <c r="AJ19" s="26"/>
      <c r="AK19" s="26"/>
    </row>
    <row r="20" spans="1:37" s="10" customFormat="1" ht="25" customHeight="1" x14ac:dyDescent="0.25">
      <c r="A20" s="11">
        <v>17</v>
      </c>
      <c r="B20" s="12" t="str">
        <f t="shared" si="0"/>
        <v>2级-2级</v>
      </c>
      <c r="C20" s="12" t="s">
        <v>29</v>
      </c>
      <c r="D20" s="12" t="s">
        <v>50</v>
      </c>
      <c r="E20" s="12" t="s">
        <v>29</v>
      </c>
      <c r="F20" s="12" t="s">
        <v>44</v>
      </c>
      <c r="G20" s="16"/>
      <c r="H20" s="16"/>
      <c r="I20" s="15"/>
      <c r="J20" s="14" t="s">
        <v>68</v>
      </c>
      <c r="K20" s="58" t="s">
        <v>216</v>
      </c>
      <c r="L20" s="17">
        <v>1246</v>
      </c>
      <c r="M20" s="18"/>
      <c r="N20" s="18"/>
      <c r="O20" s="20"/>
      <c r="P20" s="21"/>
      <c r="Q20" s="21"/>
      <c r="R20" s="22"/>
      <c r="S20" s="21"/>
      <c r="T20" s="21"/>
      <c r="U20" s="22"/>
      <c r="V20" s="23"/>
      <c r="W20" s="23"/>
      <c r="X20" s="24"/>
      <c r="Y20" s="25">
        <f t="shared" si="1"/>
        <v>0</v>
      </c>
      <c r="Z20" s="25">
        <f t="shared" si="2"/>
        <v>1246</v>
      </c>
      <c r="AA20" s="26"/>
      <c r="AB20" s="26"/>
      <c r="AC20" s="26"/>
      <c r="AD20" s="26"/>
      <c r="AE20" s="27"/>
      <c r="AF20" s="26"/>
      <c r="AG20" s="26"/>
      <c r="AH20" s="26"/>
      <c r="AI20" s="26"/>
      <c r="AJ20" s="26"/>
      <c r="AK20" s="26"/>
    </row>
    <row r="21" spans="1:37" s="10" customFormat="1" ht="25" customHeight="1" x14ac:dyDescent="0.25">
      <c r="A21" s="11">
        <v>18</v>
      </c>
      <c r="B21" s="12" t="str">
        <f t="shared" si="0"/>
        <v>2级-4级</v>
      </c>
      <c r="C21" s="12" t="s">
        <v>29</v>
      </c>
      <c r="D21" s="12" t="s">
        <v>50</v>
      </c>
      <c r="E21" s="12" t="s">
        <v>37</v>
      </c>
      <c r="F21" s="12" t="s">
        <v>148</v>
      </c>
      <c r="G21" s="16"/>
      <c r="H21" s="16"/>
      <c r="I21" s="15"/>
      <c r="J21" s="14" t="s">
        <v>68</v>
      </c>
      <c r="K21" s="14" t="s">
        <v>217</v>
      </c>
      <c r="L21" s="17">
        <v>32886</v>
      </c>
      <c r="M21" s="18"/>
      <c r="N21" s="18"/>
      <c r="O21" s="20"/>
      <c r="P21" s="21"/>
      <c r="Q21" s="21"/>
      <c r="R21" s="22"/>
      <c r="S21" s="21"/>
      <c r="T21" s="21"/>
      <c r="U21" s="22"/>
      <c r="V21" s="23"/>
      <c r="W21" s="23"/>
      <c r="X21" s="24"/>
      <c r="Y21" s="25">
        <f t="shared" si="1"/>
        <v>0</v>
      </c>
      <c r="Z21" s="25">
        <f t="shared" si="2"/>
        <v>32886</v>
      </c>
      <c r="AA21" s="26"/>
      <c r="AB21" s="26"/>
      <c r="AC21" s="26"/>
      <c r="AD21" s="26"/>
      <c r="AE21" s="27"/>
      <c r="AF21" s="26"/>
      <c r="AG21" s="26"/>
      <c r="AH21" s="26"/>
      <c r="AI21" s="26"/>
      <c r="AJ21" s="26"/>
      <c r="AK21" s="26"/>
    </row>
    <row r="22" spans="1:37" s="10" customFormat="1" ht="25" customHeight="1" x14ac:dyDescent="0.25">
      <c r="A22" s="11">
        <v>19</v>
      </c>
      <c r="B22" s="12" t="str">
        <f t="shared" si="0"/>
        <v>2级-4级</v>
      </c>
      <c r="C22" s="12" t="s">
        <v>29</v>
      </c>
      <c r="D22" s="12" t="s">
        <v>50</v>
      </c>
      <c r="E22" s="12" t="s">
        <v>37</v>
      </c>
      <c r="F22" s="12" t="s">
        <v>148</v>
      </c>
      <c r="G22" s="16"/>
      <c r="H22" s="16"/>
      <c r="I22" s="15"/>
      <c r="J22" s="14" t="s">
        <v>218</v>
      </c>
      <c r="K22" s="58" t="s">
        <v>219</v>
      </c>
      <c r="L22" s="17">
        <v>4800</v>
      </c>
      <c r="M22" s="18"/>
      <c r="N22" s="18"/>
      <c r="O22" s="20"/>
      <c r="P22" s="21"/>
      <c r="Q22" s="21"/>
      <c r="R22" s="22"/>
      <c r="S22" s="21"/>
      <c r="T22" s="21"/>
      <c r="U22" s="22"/>
      <c r="V22" s="23"/>
      <c r="W22" s="23"/>
      <c r="X22" s="24"/>
      <c r="Y22" s="25">
        <f t="shared" si="1"/>
        <v>0</v>
      </c>
      <c r="Z22" s="25">
        <f t="shared" si="2"/>
        <v>4800</v>
      </c>
      <c r="AA22" s="26"/>
      <c r="AB22" s="26"/>
      <c r="AC22" s="26"/>
      <c r="AD22" s="26"/>
      <c r="AE22" s="27"/>
      <c r="AF22" s="26"/>
      <c r="AG22" s="26"/>
      <c r="AH22" s="26"/>
      <c r="AI22" s="26"/>
      <c r="AJ22" s="26"/>
      <c r="AK22" s="26"/>
    </row>
    <row r="23" spans="1:37" s="10" customFormat="1" ht="25" customHeight="1" x14ac:dyDescent="0.25">
      <c r="A23" s="11">
        <v>20</v>
      </c>
      <c r="B23" s="12" t="str">
        <f t="shared" si="0"/>
        <v>2级-2级</v>
      </c>
      <c r="C23" s="12" t="s">
        <v>29</v>
      </c>
      <c r="D23" s="12" t="s">
        <v>50</v>
      </c>
      <c r="E23" s="12" t="s">
        <v>29</v>
      </c>
      <c r="F23" s="12" t="s">
        <v>163</v>
      </c>
      <c r="G23" s="16"/>
      <c r="H23" s="16"/>
      <c r="I23" s="15"/>
      <c r="J23" s="14" t="s">
        <v>68</v>
      </c>
      <c r="K23" s="58" t="s">
        <v>220</v>
      </c>
      <c r="L23" s="17">
        <v>690</v>
      </c>
      <c r="M23" s="18"/>
      <c r="N23" s="18"/>
      <c r="O23" s="20"/>
      <c r="P23" s="21"/>
      <c r="Q23" s="21"/>
      <c r="R23" s="22"/>
      <c r="S23" s="21"/>
      <c r="T23" s="21"/>
      <c r="U23" s="22"/>
      <c r="V23" s="23"/>
      <c r="W23" s="23"/>
      <c r="X23" s="24"/>
      <c r="Y23" s="25">
        <f t="shared" si="1"/>
        <v>0</v>
      </c>
      <c r="Z23" s="25">
        <f t="shared" si="2"/>
        <v>690</v>
      </c>
      <c r="AA23" s="26"/>
      <c r="AB23" s="26"/>
      <c r="AC23" s="26"/>
      <c r="AD23" s="26"/>
      <c r="AE23" s="27"/>
      <c r="AF23" s="26"/>
      <c r="AG23" s="26"/>
      <c r="AH23" s="26"/>
      <c r="AI23" s="26"/>
      <c r="AJ23" s="26"/>
      <c r="AK23" s="26"/>
    </row>
    <row r="24" spans="1:37" s="10" customFormat="1" ht="25" customHeight="1" x14ac:dyDescent="0.25">
      <c r="A24" s="11">
        <v>21</v>
      </c>
      <c r="B24" s="12" t="str">
        <f t="shared" si="0"/>
        <v>2级-2级</v>
      </c>
      <c r="C24" s="12" t="s">
        <v>29</v>
      </c>
      <c r="D24" s="12" t="s">
        <v>50</v>
      </c>
      <c r="E24" s="12" t="s">
        <v>29</v>
      </c>
      <c r="F24" s="12" t="s">
        <v>163</v>
      </c>
      <c r="G24" s="16"/>
      <c r="H24" s="16"/>
      <c r="I24" s="59"/>
      <c r="J24" s="14" t="s">
        <v>164</v>
      </c>
      <c r="K24" s="14" t="s">
        <v>221</v>
      </c>
      <c r="L24" s="17">
        <v>1088.49</v>
      </c>
      <c r="M24" s="18"/>
      <c r="N24" s="18"/>
      <c r="O24" s="20"/>
      <c r="P24" s="21"/>
      <c r="Q24" s="21"/>
      <c r="R24" s="22"/>
      <c r="S24" s="21"/>
      <c r="T24" s="21"/>
      <c r="U24" s="22"/>
      <c r="V24" s="23"/>
      <c r="W24" s="23"/>
      <c r="X24" s="24"/>
      <c r="Y24" s="25">
        <f t="shared" si="1"/>
        <v>0</v>
      </c>
      <c r="Z24" s="25">
        <f t="shared" si="2"/>
        <v>1088.49</v>
      </c>
      <c r="AA24" s="26"/>
      <c r="AB24" s="26"/>
      <c r="AC24" s="26"/>
      <c r="AD24" s="26"/>
      <c r="AE24" s="27"/>
      <c r="AF24" s="26"/>
      <c r="AG24" s="26"/>
      <c r="AH24" s="26"/>
      <c r="AI24" s="26"/>
      <c r="AJ24" s="26"/>
      <c r="AK24" s="26"/>
    </row>
    <row r="25" spans="1:37" s="10" customFormat="1" ht="25" customHeight="1" x14ac:dyDescent="0.25">
      <c r="A25" s="11">
        <v>22</v>
      </c>
      <c r="B25" s="12" t="str">
        <f t="shared" si="0"/>
        <v>2级-2级</v>
      </c>
      <c r="C25" s="12" t="s">
        <v>29</v>
      </c>
      <c r="D25" s="12" t="s">
        <v>50</v>
      </c>
      <c r="E25" s="12" t="s">
        <v>29</v>
      </c>
      <c r="F25" s="12" t="s">
        <v>163</v>
      </c>
      <c r="G25" s="16"/>
      <c r="H25" s="16"/>
      <c r="I25" s="15"/>
      <c r="J25" s="14" t="s">
        <v>68</v>
      </c>
      <c r="K25" s="14" t="s">
        <v>222</v>
      </c>
      <c r="L25" s="17">
        <v>2955.75</v>
      </c>
      <c r="M25" s="18"/>
      <c r="N25" s="18"/>
      <c r="O25" s="20"/>
      <c r="P25" s="21"/>
      <c r="Q25" s="21"/>
      <c r="R25" s="22"/>
      <c r="S25" s="21"/>
      <c r="T25" s="21"/>
      <c r="U25" s="22"/>
      <c r="V25" s="23"/>
      <c r="W25" s="23"/>
      <c r="X25" s="24"/>
      <c r="Y25" s="25">
        <f t="shared" si="1"/>
        <v>0</v>
      </c>
      <c r="Z25" s="25">
        <f t="shared" si="2"/>
        <v>2955.75</v>
      </c>
      <c r="AA25" s="26"/>
      <c r="AB25" s="26"/>
      <c r="AC25" s="26"/>
      <c r="AD25" s="26"/>
      <c r="AE25" s="27"/>
      <c r="AF25" s="26"/>
      <c r="AG25" s="26"/>
      <c r="AH25" s="26"/>
      <c r="AI25" s="26"/>
      <c r="AJ25" s="26"/>
      <c r="AK25" s="26"/>
    </row>
    <row r="26" spans="1:37" s="10" customFormat="1" ht="25" customHeight="1" x14ac:dyDescent="0.25">
      <c r="A26" s="11">
        <v>23</v>
      </c>
      <c r="B26" s="12" t="str">
        <f t="shared" si="0"/>
        <v>2级-2级</v>
      </c>
      <c r="C26" s="12" t="s">
        <v>29</v>
      </c>
      <c r="D26" s="12" t="s">
        <v>50</v>
      </c>
      <c r="E26" s="12" t="s">
        <v>29</v>
      </c>
      <c r="F26" s="12" t="s">
        <v>163</v>
      </c>
      <c r="G26" s="16"/>
      <c r="H26" s="16"/>
      <c r="I26" s="15"/>
      <c r="J26" s="14" t="s">
        <v>164</v>
      </c>
      <c r="K26" s="58" t="s">
        <v>223</v>
      </c>
      <c r="L26" s="17">
        <v>973.45</v>
      </c>
      <c r="M26" s="18"/>
      <c r="N26" s="18"/>
      <c r="O26" s="20"/>
      <c r="P26" s="21"/>
      <c r="Q26" s="21"/>
      <c r="R26" s="22"/>
      <c r="S26" s="21"/>
      <c r="T26" s="21"/>
      <c r="U26" s="22"/>
      <c r="V26" s="23"/>
      <c r="W26" s="23"/>
      <c r="X26" s="24"/>
      <c r="Y26" s="25">
        <f t="shared" si="1"/>
        <v>0</v>
      </c>
      <c r="Z26" s="25">
        <f t="shared" si="2"/>
        <v>973.45</v>
      </c>
      <c r="AA26" s="26"/>
      <c r="AB26" s="26"/>
      <c r="AC26" s="26"/>
      <c r="AD26" s="26"/>
      <c r="AE26" s="27"/>
      <c r="AF26" s="26"/>
      <c r="AG26" s="26"/>
      <c r="AH26" s="26"/>
      <c r="AI26" s="26"/>
      <c r="AJ26" s="26"/>
      <c r="AK26" s="26"/>
    </row>
    <row r="27" spans="1:37" s="10" customFormat="1" ht="25" customHeight="1" x14ac:dyDescent="0.25">
      <c r="A27" s="11">
        <v>24</v>
      </c>
      <c r="B27" s="12" t="str">
        <f t="shared" si="0"/>
        <v>2级-3级</v>
      </c>
      <c r="C27" s="12" t="s">
        <v>29</v>
      </c>
      <c r="D27" s="12" t="s">
        <v>50</v>
      </c>
      <c r="E27" s="12" t="s">
        <v>33</v>
      </c>
      <c r="F27" s="12" t="s">
        <v>114</v>
      </c>
      <c r="G27" s="16"/>
      <c r="H27" s="16"/>
      <c r="I27" s="15"/>
      <c r="J27" s="14" t="s">
        <v>164</v>
      </c>
      <c r="K27" s="58" t="s">
        <v>224</v>
      </c>
      <c r="L27" s="17">
        <v>6908.26</v>
      </c>
      <c r="M27" s="18"/>
      <c r="N27" s="18"/>
      <c r="O27" s="20"/>
      <c r="P27" s="21"/>
      <c r="Q27" s="21"/>
      <c r="R27" s="22"/>
      <c r="S27" s="21"/>
      <c r="T27" s="21"/>
      <c r="U27" s="22"/>
      <c r="V27" s="23"/>
      <c r="W27" s="23"/>
      <c r="X27" s="24"/>
      <c r="Y27" s="25">
        <f t="shared" si="1"/>
        <v>0</v>
      </c>
      <c r="Z27" s="25">
        <f t="shared" si="2"/>
        <v>6908.26</v>
      </c>
      <c r="AA27" s="26"/>
      <c r="AB27" s="26"/>
      <c r="AC27" s="26"/>
      <c r="AD27" s="26"/>
      <c r="AE27" s="27"/>
      <c r="AF27" s="26"/>
      <c r="AG27" s="26"/>
      <c r="AH27" s="26"/>
      <c r="AI27" s="26"/>
      <c r="AJ27" s="26"/>
      <c r="AK27" s="26"/>
    </row>
    <row r="28" spans="1:37" s="10" customFormat="1" ht="25" customHeight="1" x14ac:dyDescent="0.25">
      <c r="A28" s="11">
        <v>25</v>
      </c>
      <c r="B28" s="12" t="str">
        <f t="shared" si="0"/>
        <v>2级-3级</v>
      </c>
      <c r="C28" s="12" t="s">
        <v>29</v>
      </c>
      <c r="D28" s="12" t="s">
        <v>50</v>
      </c>
      <c r="E28" s="12" t="s">
        <v>33</v>
      </c>
      <c r="F28" s="12" t="s">
        <v>114</v>
      </c>
      <c r="G28" s="16"/>
      <c r="H28" s="16"/>
      <c r="I28" s="15"/>
      <c r="J28" s="14" t="s">
        <v>164</v>
      </c>
      <c r="K28" s="60" t="s">
        <v>225</v>
      </c>
      <c r="L28" s="17">
        <v>5670.64</v>
      </c>
      <c r="M28" s="61"/>
      <c r="N28" s="62"/>
      <c r="O28" s="17"/>
      <c r="P28" s="21"/>
      <c r="Q28" s="21"/>
      <c r="R28" s="22"/>
      <c r="S28" s="21"/>
      <c r="T28" s="21"/>
      <c r="U28" s="22"/>
      <c r="V28" s="23"/>
      <c r="W28" s="23"/>
      <c r="X28" s="24"/>
      <c r="Y28" s="25">
        <f t="shared" si="1"/>
        <v>0</v>
      </c>
      <c r="Z28" s="25">
        <f t="shared" si="2"/>
        <v>5670.64</v>
      </c>
      <c r="AA28" s="26"/>
      <c r="AB28" s="26"/>
      <c r="AC28" s="26"/>
      <c r="AD28" s="26"/>
      <c r="AE28" s="27"/>
      <c r="AF28" s="26"/>
      <c r="AG28" s="26"/>
      <c r="AH28" s="26"/>
      <c r="AI28" s="26"/>
      <c r="AJ28" s="26"/>
      <c r="AK28" s="26"/>
    </row>
    <row r="29" spans="1:37" s="10" customFormat="1" ht="25" customHeight="1" x14ac:dyDescent="0.25">
      <c r="A29" s="11">
        <v>26</v>
      </c>
      <c r="B29" s="12" t="str">
        <f t="shared" si="0"/>
        <v>2级-3级</v>
      </c>
      <c r="C29" s="12" t="s">
        <v>29</v>
      </c>
      <c r="D29" s="12" t="s">
        <v>50</v>
      </c>
      <c r="E29" s="12" t="s">
        <v>33</v>
      </c>
      <c r="F29" s="12" t="s">
        <v>114</v>
      </c>
      <c r="G29" s="16"/>
      <c r="H29" s="16"/>
      <c r="I29" s="15"/>
      <c r="J29" s="14" t="s">
        <v>164</v>
      </c>
      <c r="K29" s="60" t="s">
        <v>226</v>
      </c>
      <c r="L29" s="17">
        <v>5670.64</v>
      </c>
      <c r="M29" s="61"/>
      <c r="N29" s="62"/>
      <c r="O29" s="17"/>
      <c r="P29" s="21"/>
      <c r="Q29" s="21"/>
      <c r="R29" s="22"/>
      <c r="S29" s="21"/>
      <c r="T29" s="21"/>
      <c r="U29" s="22"/>
      <c r="V29" s="23"/>
      <c r="W29" s="23"/>
      <c r="X29" s="24"/>
      <c r="Y29" s="25">
        <f t="shared" si="1"/>
        <v>0</v>
      </c>
      <c r="Z29" s="25">
        <f t="shared" si="2"/>
        <v>5670.64</v>
      </c>
      <c r="AA29" s="26"/>
      <c r="AB29" s="26"/>
      <c r="AC29" s="26"/>
      <c r="AD29" s="26"/>
      <c r="AE29" s="27"/>
      <c r="AF29" s="26"/>
      <c r="AG29" s="26"/>
      <c r="AH29" s="26"/>
      <c r="AI29" s="26"/>
      <c r="AJ29" s="26"/>
      <c r="AK29" s="26"/>
    </row>
    <row r="30" spans="1:37" s="10" customFormat="1" ht="25" customHeight="1" x14ac:dyDescent="0.25">
      <c r="A30" s="11">
        <v>27</v>
      </c>
      <c r="B30" s="12" t="str">
        <f t="shared" si="0"/>
        <v>2级-3级</v>
      </c>
      <c r="C30" s="12" t="s">
        <v>29</v>
      </c>
      <c r="D30" s="12" t="s">
        <v>50</v>
      </c>
      <c r="E30" s="12" t="s">
        <v>33</v>
      </c>
      <c r="F30" s="12" t="s">
        <v>117</v>
      </c>
      <c r="G30" s="16"/>
      <c r="H30" s="16"/>
      <c r="I30" s="15"/>
      <c r="J30" s="14" t="s">
        <v>68</v>
      </c>
      <c r="K30" s="14" t="s">
        <v>227</v>
      </c>
      <c r="L30" s="17">
        <v>3850</v>
      </c>
      <c r="M30" s="18"/>
      <c r="N30" s="61"/>
      <c r="O30" s="20"/>
      <c r="P30" s="21"/>
      <c r="Q30" s="21"/>
      <c r="R30" s="22"/>
      <c r="S30" s="21"/>
      <c r="T30" s="21"/>
      <c r="U30" s="22"/>
      <c r="V30" s="23"/>
      <c r="W30" s="23"/>
      <c r="X30" s="24"/>
      <c r="Y30" s="25">
        <f t="shared" si="1"/>
        <v>0</v>
      </c>
      <c r="Z30" s="25">
        <f t="shared" si="2"/>
        <v>3850</v>
      </c>
      <c r="AA30" s="26"/>
      <c r="AB30" s="26"/>
      <c r="AC30" s="26"/>
      <c r="AD30" s="26"/>
      <c r="AE30" s="27"/>
      <c r="AF30" s="26"/>
      <c r="AG30" s="26"/>
      <c r="AH30" s="26"/>
      <c r="AI30" s="26"/>
      <c r="AJ30" s="26"/>
      <c r="AK30" s="26"/>
    </row>
    <row r="31" spans="1:37" s="10" customFormat="1" ht="25" customHeight="1" x14ac:dyDescent="0.25">
      <c r="A31" s="11">
        <v>28</v>
      </c>
      <c r="B31" s="12" t="str">
        <f t="shared" si="0"/>
        <v>2级-3级</v>
      </c>
      <c r="C31" s="12" t="s">
        <v>29</v>
      </c>
      <c r="D31" s="12" t="s">
        <v>50</v>
      </c>
      <c r="E31" s="12" t="s">
        <v>33</v>
      </c>
      <c r="F31" s="12" t="s">
        <v>117</v>
      </c>
      <c r="G31" s="16"/>
      <c r="H31" s="16"/>
      <c r="I31" s="15"/>
      <c r="J31" s="14" t="s">
        <v>68</v>
      </c>
      <c r="K31" s="58" t="s">
        <v>216</v>
      </c>
      <c r="L31" s="17">
        <v>979</v>
      </c>
      <c r="M31" s="18"/>
      <c r="N31" s="18"/>
      <c r="O31" s="20"/>
      <c r="P31" s="21"/>
      <c r="Q31" s="21"/>
      <c r="R31" s="22"/>
      <c r="S31" s="21"/>
      <c r="T31" s="21"/>
      <c r="U31" s="22"/>
      <c r="V31" s="23"/>
      <c r="W31" s="23"/>
      <c r="X31" s="24"/>
      <c r="Y31" s="25">
        <f t="shared" si="1"/>
        <v>0</v>
      </c>
      <c r="Z31" s="25">
        <f t="shared" si="2"/>
        <v>979</v>
      </c>
      <c r="AA31" s="26"/>
      <c r="AB31" s="26"/>
      <c r="AC31" s="26"/>
      <c r="AD31" s="26"/>
      <c r="AE31" s="27"/>
      <c r="AF31" s="26"/>
      <c r="AG31" s="26"/>
      <c r="AH31" s="26"/>
      <c r="AI31" s="26"/>
      <c r="AJ31" s="26"/>
      <c r="AK31" s="26"/>
    </row>
    <row r="32" spans="1:37" s="10" customFormat="1" ht="25" customHeight="1" x14ac:dyDescent="0.25">
      <c r="A32" s="11">
        <v>29</v>
      </c>
      <c r="B32" s="12" t="str">
        <f t="shared" si="0"/>
        <v>2级-2级</v>
      </c>
      <c r="C32" s="12" t="s">
        <v>29</v>
      </c>
      <c r="D32" s="12" t="s">
        <v>50</v>
      </c>
      <c r="E32" s="12" t="s">
        <v>29</v>
      </c>
      <c r="F32" s="12" t="s">
        <v>57</v>
      </c>
      <c r="G32" s="16"/>
      <c r="H32" s="16"/>
      <c r="I32" s="15"/>
      <c r="J32" s="14" t="s">
        <v>218</v>
      </c>
      <c r="K32" s="58" t="s">
        <v>228</v>
      </c>
      <c r="L32" s="17">
        <v>14925</v>
      </c>
      <c r="M32" s="18"/>
      <c r="N32" s="18"/>
      <c r="O32" s="20"/>
      <c r="P32" s="21"/>
      <c r="Q32" s="21"/>
      <c r="R32" s="22"/>
      <c r="S32" s="21"/>
      <c r="T32" s="21"/>
      <c r="U32" s="22"/>
      <c r="V32" s="23"/>
      <c r="W32" s="23"/>
      <c r="X32" s="24"/>
      <c r="Y32" s="25">
        <f t="shared" si="1"/>
        <v>0</v>
      </c>
      <c r="Z32" s="25">
        <f t="shared" si="2"/>
        <v>14925</v>
      </c>
      <c r="AA32" s="26"/>
      <c r="AB32" s="26"/>
      <c r="AC32" s="26"/>
      <c r="AD32" s="26"/>
      <c r="AE32" s="27"/>
      <c r="AF32" s="26"/>
      <c r="AG32" s="26"/>
      <c r="AH32" s="26"/>
      <c r="AI32" s="26"/>
      <c r="AJ32" s="26"/>
      <c r="AK32" s="26"/>
    </row>
    <row r="33" spans="1:37" s="10" customFormat="1" ht="25" customHeight="1" x14ac:dyDescent="0.25">
      <c r="A33" s="11">
        <v>30</v>
      </c>
      <c r="B33" s="12" t="str">
        <f t="shared" si="0"/>
        <v>2级-2级</v>
      </c>
      <c r="C33" s="12" t="s">
        <v>29</v>
      </c>
      <c r="D33" s="12" t="s">
        <v>50</v>
      </c>
      <c r="E33" s="12" t="s">
        <v>29</v>
      </c>
      <c r="F33" s="12" t="s">
        <v>158</v>
      </c>
      <c r="G33" s="16"/>
      <c r="H33" s="16"/>
      <c r="I33" s="15"/>
      <c r="J33" s="14" t="s">
        <v>68</v>
      </c>
      <c r="K33" s="58" t="s">
        <v>216</v>
      </c>
      <c r="L33" s="17">
        <v>979</v>
      </c>
      <c r="M33" s="18"/>
      <c r="N33" s="18"/>
      <c r="O33" s="20"/>
      <c r="P33" s="21"/>
      <c r="Q33" s="21"/>
      <c r="R33" s="22"/>
      <c r="S33" s="21"/>
      <c r="T33" s="21"/>
      <c r="U33" s="22"/>
      <c r="V33" s="23"/>
      <c r="W33" s="23"/>
      <c r="X33" s="24"/>
      <c r="Y33" s="25">
        <f t="shared" si="1"/>
        <v>0</v>
      </c>
      <c r="Z33" s="25">
        <f t="shared" si="2"/>
        <v>979</v>
      </c>
      <c r="AA33" s="26"/>
      <c r="AB33" s="26"/>
      <c r="AC33" s="26"/>
      <c r="AD33" s="26"/>
      <c r="AE33" s="27"/>
      <c r="AF33" s="26"/>
      <c r="AG33" s="26"/>
      <c r="AH33" s="26"/>
      <c r="AI33" s="26"/>
      <c r="AJ33" s="26"/>
      <c r="AK33" s="26"/>
    </row>
    <row r="34" spans="1:37" s="10" customFormat="1" ht="25" customHeight="1" x14ac:dyDescent="0.25">
      <c r="A34" s="11">
        <v>31</v>
      </c>
      <c r="B34" s="12" t="str">
        <f t="shared" si="0"/>
        <v>2级-3级</v>
      </c>
      <c r="C34" s="12" t="s">
        <v>29</v>
      </c>
      <c r="D34" s="12" t="s">
        <v>50</v>
      </c>
      <c r="E34" s="12" t="s">
        <v>33</v>
      </c>
      <c r="F34" s="12" t="s">
        <v>112</v>
      </c>
      <c r="G34" s="16"/>
      <c r="H34" s="16"/>
      <c r="I34" s="15"/>
      <c r="J34" s="14" t="s">
        <v>68</v>
      </c>
      <c r="K34" s="58" t="s">
        <v>216</v>
      </c>
      <c r="L34" s="17">
        <v>2514.25</v>
      </c>
      <c r="M34" s="18"/>
      <c r="N34" s="18"/>
      <c r="O34" s="20"/>
      <c r="P34" s="21"/>
      <c r="Q34" s="21"/>
      <c r="R34" s="22"/>
      <c r="S34" s="21"/>
      <c r="T34" s="21"/>
      <c r="U34" s="22"/>
      <c r="V34" s="23"/>
      <c r="W34" s="23"/>
      <c r="X34" s="24"/>
      <c r="Y34" s="25">
        <f t="shared" si="1"/>
        <v>0</v>
      </c>
      <c r="Z34" s="25">
        <f t="shared" si="2"/>
        <v>2514.25</v>
      </c>
      <c r="AA34" s="26"/>
      <c r="AB34" s="26"/>
      <c r="AC34" s="26"/>
      <c r="AD34" s="26"/>
      <c r="AE34" s="27"/>
      <c r="AF34" s="26"/>
      <c r="AG34" s="26"/>
      <c r="AH34" s="26"/>
      <c r="AI34" s="26"/>
      <c r="AJ34" s="26"/>
      <c r="AK34" s="26"/>
    </row>
    <row r="35" spans="1:37" s="10" customFormat="1" ht="25" customHeight="1" x14ac:dyDescent="0.25">
      <c r="A35" s="11">
        <v>32</v>
      </c>
      <c r="B35" s="12" t="str">
        <f t="shared" si="0"/>
        <v>2级-3级</v>
      </c>
      <c r="C35" s="12" t="s">
        <v>29</v>
      </c>
      <c r="D35" s="12" t="s">
        <v>50</v>
      </c>
      <c r="E35" s="12" t="s">
        <v>33</v>
      </c>
      <c r="F35" s="12" t="s">
        <v>146</v>
      </c>
      <c r="G35" s="16"/>
      <c r="H35" s="16"/>
      <c r="I35" s="15"/>
      <c r="J35" s="14" t="s">
        <v>68</v>
      </c>
      <c r="K35" s="58" t="s">
        <v>216</v>
      </c>
      <c r="L35" s="63">
        <v>3257</v>
      </c>
      <c r="M35" s="18"/>
      <c r="N35" s="18"/>
      <c r="O35" s="20"/>
      <c r="P35" s="21"/>
      <c r="Q35" s="21"/>
      <c r="R35" s="22"/>
      <c r="S35" s="21"/>
      <c r="T35" s="21"/>
      <c r="U35" s="22"/>
      <c r="V35" s="23"/>
      <c r="W35" s="23"/>
      <c r="X35" s="24"/>
      <c r="Y35" s="25">
        <f t="shared" si="1"/>
        <v>0</v>
      </c>
      <c r="Z35" s="25">
        <f t="shared" si="2"/>
        <v>3257</v>
      </c>
      <c r="AA35" s="26"/>
      <c r="AB35" s="26"/>
      <c r="AC35" s="26"/>
      <c r="AD35" s="26"/>
      <c r="AE35" s="27"/>
      <c r="AF35" s="26"/>
      <c r="AG35" s="26"/>
      <c r="AH35" s="26"/>
      <c r="AI35" s="26"/>
      <c r="AJ35" s="26"/>
      <c r="AK35" s="26"/>
    </row>
    <row r="36" spans="1:37" s="10" customFormat="1" ht="25" customHeight="1" x14ac:dyDescent="0.25">
      <c r="A36" s="11">
        <v>33</v>
      </c>
      <c r="B36" s="12" t="str">
        <f t="shared" ref="B36:B67" si="3">TEXT(C36,"000")&amp;"-"&amp;TEXT(E36,"000")</f>
        <v>2级-2级</v>
      </c>
      <c r="C36" s="12" t="s">
        <v>29</v>
      </c>
      <c r="D36" s="12" t="s">
        <v>50</v>
      </c>
      <c r="E36" s="12" t="s">
        <v>29</v>
      </c>
      <c r="F36" s="12" t="s">
        <v>46</v>
      </c>
      <c r="G36" s="16"/>
      <c r="H36" s="16"/>
      <c r="I36" s="15"/>
      <c r="J36" s="14" t="s">
        <v>68</v>
      </c>
      <c r="K36" s="58" t="s">
        <v>216</v>
      </c>
      <c r="L36" s="17">
        <v>2705.6</v>
      </c>
      <c r="M36" s="18"/>
      <c r="N36" s="18"/>
      <c r="O36" s="20"/>
      <c r="P36" s="21"/>
      <c r="Q36" s="21"/>
      <c r="R36" s="22"/>
      <c r="S36" s="21"/>
      <c r="T36" s="21"/>
      <c r="U36" s="22"/>
      <c r="V36" s="23"/>
      <c r="W36" s="23"/>
      <c r="X36" s="24"/>
      <c r="Y36" s="25">
        <f t="shared" si="1"/>
        <v>0</v>
      </c>
      <c r="Z36" s="25">
        <f t="shared" si="2"/>
        <v>2705.6</v>
      </c>
      <c r="AA36" s="26"/>
      <c r="AB36" s="26"/>
      <c r="AC36" s="26"/>
      <c r="AD36" s="26"/>
      <c r="AE36" s="27"/>
      <c r="AF36" s="26"/>
      <c r="AG36" s="26"/>
      <c r="AH36" s="26"/>
      <c r="AI36" s="26"/>
      <c r="AJ36" s="26"/>
      <c r="AK36" s="26"/>
    </row>
    <row r="37" spans="1:37" s="10" customFormat="1" ht="25" customHeight="1" x14ac:dyDescent="0.25">
      <c r="A37" s="11">
        <v>34</v>
      </c>
      <c r="B37" s="12" t="str">
        <f t="shared" si="3"/>
        <v>3级-2级</v>
      </c>
      <c r="C37" s="12" t="s">
        <v>33</v>
      </c>
      <c r="D37" s="12" t="s">
        <v>162</v>
      </c>
      <c r="E37" s="12" t="s">
        <v>29</v>
      </c>
      <c r="F37" s="12" t="s">
        <v>57</v>
      </c>
      <c r="G37" s="16"/>
      <c r="H37" s="16"/>
      <c r="I37" s="15"/>
      <c r="J37" s="14" t="s">
        <v>164</v>
      </c>
      <c r="K37" s="14" t="s">
        <v>229</v>
      </c>
      <c r="L37" s="17">
        <v>17110.439999999999</v>
      </c>
      <c r="M37" s="18"/>
      <c r="N37" s="18"/>
      <c r="O37" s="20"/>
      <c r="P37" s="21"/>
      <c r="Q37" s="21"/>
      <c r="R37" s="22"/>
      <c r="S37" s="21"/>
      <c r="T37" s="21"/>
      <c r="U37" s="22"/>
      <c r="V37" s="23"/>
      <c r="W37" s="23"/>
      <c r="X37" s="24"/>
      <c r="Y37" s="25">
        <f t="shared" si="1"/>
        <v>0</v>
      </c>
      <c r="Z37" s="25">
        <f t="shared" si="2"/>
        <v>17110.439999999999</v>
      </c>
      <c r="AA37" s="26"/>
      <c r="AB37" s="26"/>
      <c r="AC37" s="26"/>
      <c r="AD37" s="26"/>
      <c r="AE37" s="27"/>
      <c r="AF37" s="26"/>
      <c r="AG37" s="26"/>
      <c r="AH37" s="26"/>
      <c r="AI37" s="26"/>
      <c r="AJ37" s="26"/>
      <c r="AK37" s="26"/>
    </row>
    <row r="38" spans="1:37" s="10" customFormat="1" ht="25" customHeight="1" x14ac:dyDescent="0.25">
      <c r="A38" s="11">
        <v>35</v>
      </c>
      <c r="B38" s="12" t="str">
        <f t="shared" si="3"/>
        <v>3级-3级</v>
      </c>
      <c r="C38" s="12" t="s">
        <v>33</v>
      </c>
      <c r="D38" s="12" t="s">
        <v>162</v>
      </c>
      <c r="E38" s="12" t="s">
        <v>33</v>
      </c>
      <c r="F38" s="12" t="s">
        <v>146</v>
      </c>
      <c r="G38" s="16"/>
      <c r="H38" s="16"/>
      <c r="I38" s="15"/>
      <c r="J38" s="14" t="s">
        <v>164</v>
      </c>
      <c r="K38" s="14" t="s">
        <v>229</v>
      </c>
      <c r="L38" s="17">
        <v>8128.32</v>
      </c>
      <c r="M38" s="18"/>
      <c r="N38" s="18"/>
      <c r="O38" s="20"/>
      <c r="P38" s="21"/>
      <c r="Q38" s="21"/>
      <c r="R38" s="22"/>
      <c r="S38" s="21"/>
      <c r="T38" s="21"/>
      <c r="U38" s="22"/>
      <c r="V38" s="23"/>
      <c r="W38" s="23"/>
      <c r="X38" s="24"/>
      <c r="Y38" s="25">
        <f t="shared" si="1"/>
        <v>0</v>
      </c>
      <c r="Z38" s="25">
        <f t="shared" si="2"/>
        <v>8128.32</v>
      </c>
      <c r="AA38" s="26"/>
      <c r="AB38" s="26"/>
      <c r="AC38" s="26"/>
      <c r="AD38" s="26"/>
      <c r="AE38" s="27"/>
      <c r="AF38" s="26"/>
      <c r="AG38" s="26"/>
      <c r="AH38" s="26"/>
      <c r="AI38" s="26"/>
      <c r="AJ38" s="26"/>
      <c r="AK38" s="26"/>
    </row>
    <row r="39" spans="1:37" s="10" customFormat="1" ht="25" customHeight="1" x14ac:dyDescent="0.25">
      <c r="A39" s="11">
        <v>36</v>
      </c>
      <c r="B39" s="12" t="str">
        <f t="shared" si="3"/>
        <v>3级-3级</v>
      </c>
      <c r="C39" s="12" t="s">
        <v>33</v>
      </c>
      <c r="D39" s="12" t="s">
        <v>162</v>
      </c>
      <c r="E39" s="12" t="s">
        <v>33</v>
      </c>
      <c r="F39" s="12" t="s">
        <v>146</v>
      </c>
      <c r="G39" s="16"/>
      <c r="H39" s="16"/>
      <c r="I39" s="15"/>
      <c r="J39" s="14" t="s">
        <v>164</v>
      </c>
      <c r="K39" s="58" t="s">
        <v>216</v>
      </c>
      <c r="L39" s="17">
        <v>878.4</v>
      </c>
      <c r="M39" s="18"/>
      <c r="N39" s="19"/>
      <c r="O39" s="20"/>
      <c r="P39" s="21"/>
      <c r="Q39" s="21"/>
      <c r="R39" s="22"/>
      <c r="S39" s="21"/>
      <c r="T39" s="21"/>
      <c r="U39" s="22"/>
      <c r="V39" s="23"/>
      <c r="W39" s="23"/>
      <c r="X39" s="24"/>
      <c r="Y39" s="25">
        <f t="shared" si="1"/>
        <v>0</v>
      </c>
      <c r="Z39" s="25">
        <f t="shared" si="2"/>
        <v>878.4</v>
      </c>
      <c r="AA39" s="26"/>
      <c r="AB39" s="26"/>
      <c r="AC39" s="26"/>
      <c r="AD39" s="26"/>
      <c r="AE39" s="27"/>
      <c r="AF39" s="26"/>
      <c r="AG39" s="26"/>
      <c r="AH39" s="26"/>
      <c r="AI39" s="26"/>
      <c r="AJ39" s="26"/>
      <c r="AK39" s="26"/>
    </row>
    <row r="40" spans="1:37" s="10" customFormat="1" ht="25" customHeight="1" x14ac:dyDescent="0.25">
      <c r="A40" s="11">
        <v>37</v>
      </c>
      <c r="B40" s="12" t="str">
        <f t="shared" si="3"/>
        <v>3级-4级</v>
      </c>
      <c r="C40" s="12" t="s">
        <v>33</v>
      </c>
      <c r="D40" s="12" t="s">
        <v>162</v>
      </c>
      <c r="E40" s="12" t="s">
        <v>37</v>
      </c>
      <c r="F40" s="12" t="s">
        <v>148</v>
      </c>
      <c r="G40" s="16"/>
      <c r="H40" s="16"/>
      <c r="I40" s="15"/>
      <c r="J40" s="14" t="s">
        <v>164</v>
      </c>
      <c r="K40" s="14" t="s">
        <v>229</v>
      </c>
      <c r="L40" s="17">
        <v>27610.61</v>
      </c>
      <c r="M40" s="18"/>
      <c r="N40" s="19"/>
      <c r="O40" s="20"/>
      <c r="P40" s="21"/>
      <c r="Q40" s="21"/>
      <c r="R40" s="22"/>
      <c r="S40" s="21"/>
      <c r="T40" s="21"/>
      <c r="U40" s="22"/>
      <c r="V40" s="23"/>
      <c r="W40" s="23"/>
      <c r="X40" s="24"/>
      <c r="Y40" s="25">
        <f t="shared" si="1"/>
        <v>0</v>
      </c>
      <c r="Z40" s="25">
        <f t="shared" si="2"/>
        <v>27610.61</v>
      </c>
      <c r="AA40" s="26"/>
      <c r="AB40" s="26"/>
      <c r="AC40" s="26"/>
      <c r="AD40" s="26"/>
      <c r="AE40" s="27"/>
      <c r="AF40" s="26"/>
      <c r="AG40" s="26"/>
      <c r="AH40" s="26"/>
      <c r="AI40" s="26"/>
      <c r="AJ40" s="26"/>
      <c r="AK40" s="26"/>
    </row>
    <row r="41" spans="1:37" s="10" customFormat="1" ht="25" customHeight="1" x14ac:dyDescent="0.25">
      <c r="A41" s="11">
        <v>38</v>
      </c>
      <c r="B41" s="12" t="str">
        <f t="shared" si="3"/>
        <v>3级-3级</v>
      </c>
      <c r="C41" s="12" t="s">
        <v>33</v>
      </c>
      <c r="D41" s="12" t="s">
        <v>162</v>
      </c>
      <c r="E41" s="12" t="s">
        <v>33</v>
      </c>
      <c r="F41" s="12" t="s">
        <v>112</v>
      </c>
      <c r="G41" s="16"/>
      <c r="H41" s="16"/>
      <c r="I41" s="15"/>
      <c r="J41" s="14" t="s">
        <v>164</v>
      </c>
      <c r="K41" s="58" t="s">
        <v>216</v>
      </c>
      <c r="L41" s="17">
        <v>678</v>
      </c>
      <c r="M41" s="18"/>
      <c r="N41" s="18"/>
      <c r="O41" s="20"/>
      <c r="P41" s="21"/>
      <c r="Q41" s="21"/>
      <c r="R41" s="22"/>
      <c r="S41" s="21"/>
      <c r="T41" s="21"/>
      <c r="U41" s="22"/>
      <c r="V41" s="23"/>
      <c r="W41" s="23"/>
      <c r="X41" s="24"/>
      <c r="Y41" s="25">
        <f t="shared" si="1"/>
        <v>0</v>
      </c>
      <c r="Z41" s="25">
        <f t="shared" si="2"/>
        <v>678</v>
      </c>
      <c r="AA41" s="26"/>
      <c r="AB41" s="26"/>
      <c r="AC41" s="26"/>
      <c r="AD41" s="26"/>
      <c r="AE41" s="27"/>
      <c r="AF41" s="26"/>
      <c r="AG41" s="26"/>
      <c r="AH41" s="26"/>
      <c r="AI41" s="26"/>
      <c r="AJ41" s="26"/>
      <c r="AK41" s="26"/>
    </row>
    <row r="42" spans="1:37" s="10" customFormat="1" ht="25" customHeight="1" x14ac:dyDescent="0.25">
      <c r="A42" s="11">
        <v>39</v>
      </c>
      <c r="B42" s="12" t="str">
        <f t="shared" si="3"/>
        <v>3级-3级</v>
      </c>
      <c r="C42" s="12" t="s">
        <v>33</v>
      </c>
      <c r="D42" s="12" t="s">
        <v>162</v>
      </c>
      <c r="E42" s="12" t="s">
        <v>33</v>
      </c>
      <c r="F42" s="12" t="s">
        <v>117</v>
      </c>
      <c r="G42" s="16"/>
      <c r="H42" s="16"/>
      <c r="I42" s="15"/>
      <c r="J42" s="14" t="s">
        <v>164</v>
      </c>
      <c r="K42" s="14" t="s">
        <v>229</v>
      </c>
      <c r="L42" s="17">
        <v>45856.88</v>
      </c>
      <c r="M42" s="18"/>
      <c r="N42" s="18"/>
      <c r="O42" s="20"/>
      <c r="P42" s="21"/>
      <c r="Q42" s="21"/>
      <c r="R42" s="22"/>
      <c r="S42" s="21"/>
      <c r="T42" s="21"/>
      <c r="U42" s="22"/>
      <c r="V42" s="23"/>
      <c r="W42" s="23"/>
      <c r="X42" s="24"/>
      <c r="Y42" s="25">
        <f t="shared" si="1"/>
        <v>0</v>
      </c>
      <c r="Z42" s="25">
        <f t="shared" si="2"/>
        <v>45856.88</v>
      </c>
      <c r="AA42" s="26"/>
      <c r="AB42" s="26"/>
      <c r="AC42" s="26"/>
      <c r="AD42" s="26"/>
      <c r="AE42" s="27"/>
      <c r="AF42" s="26"/>
      <c r="AG42" s="26"/>
      <c r="AH42" s="26"/>
      <c r="AI42" s="26"/>
      <c r="AJ42" s="26"/>
      <c r="AK42" s="26"/>
    </row>
    <row r="43" spans="1:37" s="10" customFormat="1" ht="25" customHeight="1" x14ac:dyDescent="0.25">
      <c r="A43" s="11">
        <v>40</v>
      </c>
      <c r="B43" s="12" t="str">
        <f t="shared" si="3"/>
        <v>3级-2级</v>
      </c>
      <c r="C43" s="12" t="s">
        <v>33</v>
      </c>
      <c r="D43" s="12" t="s">
        <v>162</v>
      </c>
      <c r="E43" s="12" t="s">
        <v>29</v>
      </c>
      <c r="F43" s="12" t="s">
        <v>46</v>
      </c>
      <c r="G43" s="16"/>
      <c r="H43" s="16"/>
      <c r="I43" s="15"/>
      <c r="J43" s="14" t="s">
        <v>164</v>
      </c>
      <c r="K43" s="14" t="s">
        <v>229</v>
      </c>
      <c r="L43" s="17">
        <v>20066.080000000002</v>
      </c>
      <c r="M43" s="18"/>
      <c r="N43" s="18"/>
      <c r="O43" s="20"/>
      <c r="P43" s="21"/>
      <c r="Q43" s="21"/>
      <c r="R43" s="22"/>
      <c r="S43" s="21"/>
      <c r="T43" s="21"/>
      <c r="U43" s="22"/>
      <c r="V43" s="23"/>
      <c r="W43" s="23"/>
      <c r="X43" s="24"/>
      <c r="Y43" s="25">
        <f t="shared" si="1"/>
        <v>0</v>
      </c>
      <c r="Z43" s="25">
        <f t="shared" si="2"/>
        <v>20066.080000000002</v>
      </c>
      <c r="AA43" s="26"/>
      <c r="AB43" s="26"/>
      <c r="AC43" s="26"/>
      <c r="AD43" s="26"/>
      <c r="AE43" s="27"/>
      <c r="AF43" s="26"/>
      <c r="AG43" s="26"/>
      <c r="AH43" s="26"/>
      <c r="AI43" s="26"/>
      <c r="AJ43" s="26"/>
      <c r="AK43" s="26"/>
    </row>
    <row r="44" spans="1:37" s="10" customFormat="1" ht="25" customHeight="1" x14ac:dyDescent="0.25">
      <c r="A44" s="11">
        <v>41</v>
      </c>
      <c r="B44" s="12" t="str">
        <f t="shared" si="3"/>
        <v>3级-2级</v>
      </c>
      <c r="C44" s="12" t="s">
        <v>33</v>
      </c>
      <c r="D44" s="12" t="s">
        <v>162</v>
      </c>
      <c r="E44" s="12" t="s">
        <v>29</v>
      </c>
      <c r="F44" s="12" t="s">
        <v>163</v>
      </c>
      <c r="G44" s="16"/>
      <c r="H44" s="16"/>
      <c r="I44" s="15"/>
      <c r="J44" s="14" t="s">
        <v>164</v>
      </c>
      <c r="K44" s="14" t="s">
        <v>230</v>
      </c>
      <c r="L44" s="17">
        <v>12336.28</v>
      </c>
      <c r="M44" s="18"/>
      <c r="N44" s="18"/>
      <c r="O44" s="20"/>
      <c r="P44" s="21"/>
      <c r="Q44" s="21"/>
      <c r="R44" s="22"/>
      <c r="S44" s="21"/>
      <c r="T44" s="21"/>
      <c r="U44" s="22"/>
      <c r="V44" s="23"/>
      <c r="W44" s="23"/>
      <c r="X44" s="24"/>
      <c r="Y44" s="25">
        <f t="shared" si="1"/>
        <v>0</v>
      </c>
      <c r="Z44" s="25">
        <f t="shared" si="2"/>
        <v>12336.28</v>
      </c>
      <c r="AA44" s="26"/>
      <c r="AB44" s="26"/>
      <c r="AC44" s="26"/>
      <c r="AD44" s="26"/>
      <c r="AE44" s="27"/>
      <c r="AF44" s="26"/>
      <c r="AG44" s="26"/>
      <c r="AH44" s="26"/>
      <c r="AI44" s="26"/>
      <c r="AJ44" s="26"/>
      <c r="AK44" s="26"/>
    </row>
    <row r="45" spans="1:37" s="10" customFormat="1" ht="25" customHeight="1" x14ac:dyDescent="0.25">
      <c r="A45" s="11">
        <v>42</v>
      </c>
      <c r="B45" s="12" t="str">
        <f t="shared" si="3"/>
        <v>3级-3级</v>
      </c>
      <c r="C45" s="12" t="s">
        <v>33</v>
      </c>
      <c r="D45" s="12" t="s">
        <v>162</v>
      </c>
      <c r="E45" s="12" t="s">
        <v>33</v>
      </c>
      <c r="F45" s="12" t="s">
        <v>231</v>
      </c>
      <c r="G45" s="16"/>
      <c r="H45" s="16"/>
      <c r="I45" s="15"/>
      <c r="J45" s="14" t="s">
        <v>164</v>
      </c>
      <c r="K45" s="14" t="s">
        <v>229</v>
      </c>
      <c r="L45" s="17">
        <v>5739.83</v>
      </c>
      <c r="M45" s="18"/>
      <c r="N45" s="18"/>
      <c r="O45" s="20"/>
      <c r="P45" s="21"/>
      <c r="Q45" s="21"/>
      <c r="R45" s="22"/>
      <c r="S45" s="21"/>
      <c r="T45" s="21"/>
      <c r="U45" s="22"/>
      <c r="V45" s="23"/>
      <c r="W45" s="23"/>
      <c r="X45" s="24"/>
      <c r="Y45" s="25">
        <f t="shared" si="1"/>
        <v>0</v>
      </c>
      <c r="Z45" s="25">
        <f t="shared" si="2"/>
        <v>5739.83</v>
      </c>
      <c r="AA45" s="26"/>
      <c r="AB45" s="26"/>
      <c r="AC45" s="26"/>
      <c r="AD45" s="26"/>
      <c r="AE45" s="27"/>
      <c r="AF45" s="26"/>
      <c r="AG45" s="26"/>
      <c r="AH45" s="26"/>
      <c r="AI45" s="26"/>
      <c r="AJ45" s="26"/>
      <c r="AK45" s="26"/>
    </row>
    <row r="46" spans="1:37" s="10" customFormat="1" ht="25" customHeight="1" x14ac:dyDescent="0.25">
      <c r="A46" s="11">
        <v>43</v>
      </c>
      <c r="B46" s="12" t="str">
        <f t="shared" si="3"/>
        <v>3级-3级</v>
      </c>
      <c r="C46" s="12" t="s">
        <v>33</v>
      </c>
      <c r="D46" s="12" t="s">
        <v>162</v>
      </c>
      <c r="E46" s="12" t="s">
        <v>33</v>
      </c>
      <c r="F46" s="12" t="s">
        <v>114</v>
      </c>
      <c r="G46" s="16"/>
      <c r="H46" s="16"/>
      <c r="I46" s="15"/>
      <c r="J46" s="14" t="s">
        <v>164</v>
      </c>
      <c r="K46" s="14" t="s">
        <v>229</v>
      </c>
      <c r="L46" s="17">
        <v>25471.7</v>
      </c>
      <c r="M46" s="18"/>
      <c r="N46" s="18"/>
      <c r="O46" s="20"/>
      <c r="P46" s="21"/>
      <c r="Q46" s="21"/>
      <c r="R46" s="22"/>
      <c r="S46" s="21"/>
      <c r="T46" s="21"/>
      <c r="U46" s="22"/>
      <c r="V46" s="23"/>
      <c r="W46" s="23"/>
      <c r="X46" s="24"/>
      <c r="Y46" s="25">
        <f t="shared" si="1"/>
        <v>0</v>
      </c>
      <c r="Z46" s="25">
        <f t="shared" si="2"/>
        <v>25471.7</v>
      </c>
      <c r="AA46" s="26"/>
      <c r="AB46" s="26"/>
      <c r="AC46" s="26"/>
      <c r="AD46" s="26"/>
      <c r="AE46" s="27"/>
      <c r="AF46" s="26"/>
      <c r="AG46" s="26"/>
      <c r="AH46" s="26"/>
      <c r="AI46" s="26"/>
      <c r="AJ46" s="26"/>
      <c r="AK46" s="26"/>
    </row>
    <row r="47" spans="1:37" s="10" customFormat="1" ht="25" customHeight="1" x14ac:dyDescent="0.25">
      <c r="A47" s="11">
        <v>44</v>
      </c>
      <c r="B47" s="12" t="str">
        <f t="shared" si="3"/>
        <v>3级-2级</v>
      </c>
      <c r="C47" s="12" t="s">
        <v>33</v>
      </c>
      <c r="D47" s="12" t="s">
        <v>162</v>
      </c>
      <c r="E47" s="12" t="s">
        <v>29</v>
      </c>
      <c r="F47" s="12" t="s">
        <v>158</v>
      </c>
      <c r="G47" s="16"/>
      <c r="H47" s="16"/>
      <c r="I47" s="15"/>
      <c r="J47" s="14" t="s">
        <v>164</v>
      </c>
      <c r="K47" s="58" t="s">
        <v>216</v>
      </c>
      <c r="L47" s="17">
        <v>264</v>
      </c>
      <c r="M47" s="18"/>
      <c r="N47" s="18"/>
      <c r="O47" s="20"/>
      <c r="P47" s="21"/>
      <c r="Q47" s="21"/>
      <c r="R47" s="22"/>
      <c r="S47" s="21"/>
      <c r="T47" s="21"/>
      <c r="U47" s="22"/>
      <c r="V47" s="23"/>
      <c r="W47" s="23"/>
      <c r="X47" s="24"/>
      <c r="Y47" s="25">
        <f t="shared" si="1"/>
        <v>0</v>
      </c>
      <c r="Z47" s="25">
        <f t="shared" si="2"/>
        <v>264</v>
      </c>
      <c r="AA47" s="26"/>
      <c r="AB47" s="26"/>
      <c r="AC47" s="26"/>
      <c r="AD47" s="26"/>
      <c r="AE47" s="27"/>
      <c r="AF47" s="26"/>
      <c r="AG47" s="26"/>
      <c r="AH47" s="26"/>
      <c r="AI47" s="26"/>
      <c r="AJ47" s="26"/>
      <c r="AK47" s="26"/>
    </row>
    <row r="48" spans="1:37" s="10" customFormat="1" ht="25" customHeight="1" x14ac:dyDescent="0.25">
      <c r="A48" s="11">
        <v>45</v>
      </c>
      <c r="B48" s="12" t="str">
        <f t="shared" si="3"/>
        <v>3级-2级</v>
      </c>
      <c r="C48" s="12" t="s">
        <v>33</v>
      </c>
      <c r="D48" s="12" t="s">
        <v>162</v>
      </c>
      <c r="E48" s="12" t="s">
        <v>29</v>
      </c>
      <c r="F48" s="12" t="s">
        <v>44</v>
      </c>
      <c r="G48" s="16"/>
      <c r="H48" s="16"/>
      <c r="I48" s="15"/>
      <c r="J48" s="14" t="s">
        <v>164</v>
      </c>
      <c r="K48" s="58" t="s">
        <v>216</v>
      </c>
      <c r="L48" s="17">
        <v>336</v>
      </c>
      <c r="M48" s="18"/>
      <c r="N48" s="18"/>
      <c r="O48" s="20"/>
      <c r="P48" s="21"/>
      <c r="Q48" s="21"/>
      <c r="R48" s="22"/>
      <c r="S48" s="21"/>
      <c r="T48" s="21"/>
      <c r="U48" s="22"/>
      <c r="V48" s="23"/>
      <c r="W48" s="23"/>
      <c r="X48" s="24"/>
      <c r="Y48" s="25">
        <f t="shared" si="1"/>
        <v>0</v>
      </c>
      <c r="Z48" s="25">
        <f t="shared" si="2"/>
        <v>336</v>
      </c>
      <c r="AA48" s="26"/>
      <c r="AB48" s="26"/>
      <c r="AC48" s="26"/>
      <c r="AD48" s="26"/>
      <c r="AE48" s="27"/>
      <c r="AF48" s="26"/>
      <c r="AG48" s="26"/>
      <c r="AH48" s="26"/>
      <c r="AI48" s="26"/>
      <c r="AJ48" s="26"/>
      <c r="AK48" s="26"/>
    </row>
    <row r="49" spans="1:37" s="10" customFormat="1" ht="25" customHeight="1" x14ac:dyDescent="0.25">
      <c r="A49" s="11">
        <v>46</v>
      </c>
      <c r="B49" s="12" t="str">
        <f t="shared" si="3"/>
        <v>3级-4级</v>
      </c>
      <c r="C49" s="12" t="s">
        <v>33</v>
      </c>
      <c r="D49" s="12" t="s">
        <v>232</v>
      </c>
      <c r="E49" s="12" t="s">
        <v>37</v>
      </c>
      <c r="F49" s="12" t="s">
        <v>66</v>
      </c>
      <c r="G49" s="14" t="s">
        <v>144</v>
      </c>
      <c r="H49" s="14" t="s">
        <v>210</v>
      </c>
      <c r="I49" s="15">
        <v>5148.9799999999996</v>
      </c>
      <c r="J49" s="16"/>
      <c r="K49" s="16"/>
      <c r="L49" s="17"/>
      <c r="M49" s="18"/>
      <c r="N49" s="18"/>
      <c r="O49" s="20"/>
      <c r="P49" s="21"/>
      <c r="Q49" s="21"/>
      <c r="R49" s="22"/>
      <c r="S49" s="21"/>
      <c r="T49" s="21"/>
      <c r="U49" s="22"/>
      <c r="V49" s="23"/>
      <c r="W49" s="23"/>
      <c r="X49" s="24"/>
      <c r="Y49" s="25">
        <f t="shared" si="1"/>
        <v>5148.9799999999996</v>
      </c>
      <c r="Z49" s="25">
        <f t="shared" si="2"/>
        <v>0</v>
      </c>
      <c r="AA49" s="26"/>
      <c r="AB49" s="26"/>
      <c r="AC49" s="26"/>
      <c r="AD49" s="26"/>
      <c r="AE49" s="27"/>
      <c r="AF49" s="26"/>
      <c r="AG49" s="26"/>
      <c r="AH49" s="26"/>
      <c r="AI49" s="26"/>
      <c r="AJ49" s="26"/>
      <c r="AK49" s="26"/>
    </row>
    <row r="50" spans="1:37" s="10" customFormat="1" ht="25" customHeight="1" x14ac:dyDescent="0.25">
      <c r="A50" s="11">
        <v>47</v>
      </c>
      <c r="B50" s="12" t="str">
        <f t="shared" si="3"/>
        <v>3级-3级</v>
      </c>
      <c r="C50" s="12" t="s">
        <v>33</v>
      </c>
      <c r="D50" s="12" t="s">
        <v>232</v>
      </c>
      <c r="E50" s="12" t="s">
        <v>33</v>
      </c>
      <c r="F50" s="12" t="s">
        <v>159</v>
      </c>
      <c r="G50" s="14" t="s">
        <v>144</v>
      </c>
      <c r="H50" s="14" t="s">
        <v>209</v>
      </c>
      <c r="I50" s="15">
        <v>600.4</v>
      </c>
      <c r="J50" s="16"/>
      <c r="K50" s="16"/>
      <c r="L50" s="17"/>
      <c r="M50" s="18"/>
      <c r="N50" s="19"/>
      <c r="O50" s="20"/>
      <c r="P50" s="21"/>
      <c r="Q50" s="21"/>
      <c r="R50" s="22"/>
      <c r="S50" s="21"/>
      <c r="T50" s="21"/>
      <c r="U50" s="22"/>
      <c r="V50" s="23"/>
      <c r="W50" s="23"/>
      <c r="X50" s="24"/>
      <c r="Y50" s="25">
        <f t="shared" si="1"/>
        <v>600.4</v>
      </c>
      <c r="Z50" s="25">
        <f t="shared" si="2"/>
        <v>0</v>
      </c>
      <c r="AA50" s="26"/>
      <c r="AB50" s="26"/>
      <c r="AC50" s="26"/>
      <c r="AD50" s="26"/>
      <c r="AE50" s="27"/>
      <c r="AF50" s="26"/>
      <c r="AG50" s="26"/>
      <c r="AH50" s="26"/>
      <c r="AI50" s="26"/>
      <c r="AJ50" s="26"/>
      <c r="AK50" s="26"/>
    </row>
    <row r="51" spans="1:37" s="10" customFormat="1" ht="25" customHeight="1" x14ac:dyDescent="0.25">
      <c r="A51" s="11">
        <v>48</v>
      </c>
      <c r="B51" s="12" t="str">
        <f t="shared" si="3"/>
        <v>3级-3级</v>
      </c>
      <c r="C51" s="12" t="s">
        <v>33</v>
      </c>
      <c r="D51" s="12" t="s">
        <v>232</v>
      </c>
      <c r="E51" s="12" t="s">
        <v>33</v>
      </c>
      <c r="F51" s="12" t="s">
        <v>159</v>
      </c>
      <c r="G51" s="14" t="s">
        <v>144</v>
      </c>
      <c r="H51" s="14" t="s">
        <v>210</v>
      </c>
      <c r="I51" s="15">
        <v>23865.74</v>
      </c>
      <c r="J51" s="16"/>
      <c r="K51" s="16"/>
      <c r="L51" s="17"/>
      <c r="M51" s="18"/>
      <c r="N51" s="19"/>
      <c r="O51" s="20"/>
      <c r="P51" s="21"/>
      <c r="Q51" s="21"/>
      <c r="R51" s="22"/>
      <c r="S51" s="21"/>
      <c r="T51" s="21"/>
      <c r="U51" s="22"/>
      <c r="V51" s="23"/>
      <c r="W51" s="23"/>
      <c r="X51" s="24"/>
      <c r="Y51" s="25">
        <f t="shared" si="1"/>
        <v>23865.74</v>
      </c>
      <c r="Z51" s="25">
        <f t="shared" si="2"/>
        <v>0</v>
      </c>
      <c r="AA51" s="26"/>
      <c r="AB51" s="26"/>
      <c r="AC51" s="26"/>
      <c r="AD51" s="26"/>
      <c r="AE51" s="27"/>
      <c r="AF51" s="26"/>
      <c r="AG51" s="26"/>
      <c r="AH51" s="26"/>
      <c r="AI51" s="26"/>
      <c r="AJ51" s="26"/>
      <c r="AK51" s="26"/>
    </row>
    <row r="52" spans="1:37" s="10" customFormat="1" ht="25" customHeight="1" x14ac:dyDescent="0.25">
      <c r="A52" s="11">
        <v>49</v>
      </c>
      <c r="B52" s="12" t="str">
        <f t="shared" si="3"/>
        <v>3级-3级</v>
      </c>
      <c r="C52" s="12" t="s">
        <v>33</v>
      </c>
      <c r="D52" s="12" t="s">
        <v>232</v>
      </c>
      <c r="E52" s="12" t="s">
        <v>33</v>
      </c>
      <c r="F52" s="12" t="s">
        <v>159</v>
      </c>
      <c r="G52" s="16"/>
      <c r="H52" s="16"/>
      <c r="I52" s="15"/>
      <c r="J52" s="14" t="s">
        <v>164</v>
      </c>
      <c r="K52" s="14" t="s">
        <v>209</v>
      </c>
      <c r="L52" s="17">
        <v>20270.68</v>
      </c>
      <c r="M52" s="18"/>
      <c r="N52" s="18"/>
      <c r="O52" s="20"/>
      <c r="P52" s="21"/>
      <c r="Q52" s="21"/>
      <c r="R52" s="22"/>
      <c r="S52" s="21"/>
      <c r="T52" s="21"/>
      <c r="U52" s="22"/>
      <c r="V52" s="23"/>
      <c r="W52" s="23"/>
      <c r="X52" s="24"/>
      <c r="Y52" s="25">
        <f t="shared" si="1"/>
        <v>0</v>
      </c>
      <c r="Z52" s="25">
        <f t="shared" si="2"/>
        <v>20270.68</v>
      </c>
      <c r="AA52" s="26"/>
      <c r="AB52" s="26"/>
      <c r="AC52" s="26"/>
      <c r="AD52" s="26"/>
      <c r="AE52" s="27"/>
      <c r="AF52" s="26"/>
      <c r="AG52" s="26"/>
      <c r="AH52" s="26"/>
      <c r="AI52" s="26"/>
      <c r="AJ52" s="26"/>
      <c r="AK52" s="26"/>
    </row>
    <row r="53" spans="1:37" s="10" customFormat="1" ht="25" customHeight="1" x14ac:dyDescent="0.25">
      <c r="A53" s="11">
        <v>50</v>
      </c>
      <c r="B53" s="12" t="str">
        <f t="shared" si="3"/>
        <v>3级-2级</v>
      </c>
      <c r="C53" s="12" t="s">
        <v>33</v>
      </c>
      <c r="D53" s="12" t="s">
        <v>233</v>
      </c>
      <c r="E53" s="12" t="s">
        <v>29</v>
      </c>
      <c r="F53" s="12" t="s">
        <v>163</v>
      </c>
      <c r="G53" s="16"/>
      <c r="H53" s="16"/>
      <c r="I53" s="15"/>
      <c r="J53" s="14" t="s">
        <v>164</v>
      </c>
      <c r="K53" s="14" t="s">
        <v>234</v>
      </c>
      <c r="L53" s="17">
        <v>4194.6899999999996</v>
      </c>
      <c r="M53" s="18"/>
      <c r="N53" s="18"/>
      <c r="O53" s="20"/>
      <c r="P53" s="21"/>
      <c r="Q53" s="21"/>
      <c r="R53" s="22"/>
      <c r="S53" s="21"/>
      <c r="T53" s="21"/>
      <c r="U53" s="22"/>
      <c r="V53" s="23"/>
      <c r="W53" s="23"/>
      <c r="X53" s="24"/>
      <c r="Y53" s="25">
        <f t="shared" si="1"/>
        <v>0</v>
      </c>
      <c r="Z53" s="25">
        <f t="shared" si="2"/>
        <v>4194.6899999999996</v>
      </c>
      <c r="AA53" s="26"/>
      <c r="AB53" s="26"/>
      <c r="AC53" s="26"/>
      <c r="AD53" s="26"/>
      <c r="AE53" s="27"/>
      <c r="AF53" s="26"/>
      <c r="AG53" s="26"/>
      <c r="AH53" s="26"/>
      <c r="AI53" s="26"/>
      <c r="AJ53" s="26"/>
      <c r="AK53" s="26"/>
    </row>
    <row r="54" spans="1:37" s="10" customFormat="1" ht="25" customHeight="1" x14ac:dyDescent="0.25">
      <c r="A54" s="11">
        <v>51</v>
      </c>
      <c r="B54" s="12" t="str">
        <f t="shared" si="3"/>
        <v>3级-4级</v>
      </c>
      <c r="C54" s="12" t="s">
        <v>33</v>
      </c>
      <c r="D54" s="12" t="s">
        <v>233</v>
      </c>
      <c r="E54" s="12" t="s">
        <v>37</v>
      </c>
      <c r="F54" s="12" t="s">
        <v>148</v>
      </c>
      <c r="G54" s="16"/>
      <c r="H54" s="16"/>
      <c r="I54" s="15"/>
      <c r="J54" s="14" t="s">
        <v>164</v>
      </c>
      <c r="K54" s="14" t="s">
        <v>217</v>
      </c>
      <c r="L54" s="17">
        <v>1460.18</v>
      </c>
      <c r="M54" s="18"/>
      <c r="N54" s="18"/>
      <c r="O54" s="20"/>
      <c r="P54" s="21"/>
      <c r="Q54" s="21"/>
      <c r="R54" s="22"/>
      <c r="S54" s="21"/>
      <c r="T54" s="21"/>
      <c r="U54" s="22"/>
      <c r="V54" s="23"/>
      <c r="W54" s="23"/>
      <c r="X54" s="24"/>
      <c r="Y54" s="25">
        <f t="shared" si="1"/>
        <v>0</v>
      </c>
      <c r="Z54" s="25">
        <f t="shared" si="2"/>
        <v>1460.18</v>
      </c>
      <c r="AA54" s="26"/>
      <c r="AB54" s="26"/>
      <c r="AC54" s="26"/>
      <c r="AD54" s="26"/>
      <c r="AE54" s="27"/>
      <c r="AF54" s="26"/>
      <c r="AG54" s="26"/>
      <c r="AH54" s="26"/>
      <c r="AI54" s="26"/>
      <c r="AJ54" s="26"/>
      <c r="AK54" s="26"/>
    </row>
    <row r="55" spans="1:37" s="10" customFormat="1" ht="25" customHeight="1" x14ac:dyDescent="0.25">
      <c r="A55" s="11">
        <v>52</v>
      </c>
      <c r="B55" s="12" t="str">
        <f t="shared" si="3"/>
        <v>000-000</v>
      </c>
      <c r="C55" s="12"/>
      <c r="D55" s="12"/>
      <c r="E55" s="12"/>
      <c r="F55" s="12"/>
      <c r="G55" s="16"/>
      <c r="H55" s="16"/>
      <c r="I55" s="15"/>
      <c r="J55" s="16"/>
      <c r="K55" s="16"/>
      <c r="L55" s="17"/>
      <c r="M55" s="18"/>
      <c r="N55" s="18"/>
      <c r="O55" s="20"/>
      <c r="P55" s="21"/>
      <c r="Q55" s="21"/>
      <c r="R55" s="22"/>
      <c r="S55" s="21"/>
      <c r="T55" s="21"/>
      <c r="U55" s="22"/>
      <c r="V55" s="23"/>
      <c r="W55" s="23"/>
      <c r="X55" s="24"/>
      <c r="Y55" s="25">
        <f t="shared" si="1"/>
        <v>0</v>
      </c>
      <c r="Z55" s="25">
        <f t="shared" si="2"/>
        <v>0</v>
      </c>
      <c r="AA55" s="26"/>
      <c r="AB55" s="26"/>
      <c r="AC55" s="26"/>
      <c r="AD55" s="26"/>
      <c r="AE55" s="27"/>
      <c r="AF55" s="26"/>
      <c r="AG55" s="26"/>
      <c r="AH55" s="26"/>
      <c r="AI55" s="26"/>
      <c r="AJ55" s="26"/>
      <c r="AK55" s="26"/>
    </row>
    <row r="56" spans="1:37" s="10" customFormat="1" ht="25" customHeight="1" x14ac:dyDescent="0.25">
      <c r="A56" s="11">
        <v>53</v>
      </c>
      <c r="B56" s="12" t="str">
        <f t="shared" si="3"/>
        <v>000-000</v>
      </c>
      <c r="C56" s="12"/>
      <c r="D56" s="12"/>
      <c r="E56" s="12"/>
      <c r="F56" s="12"/>
      <c r="G56" s="16"/>
      <c r="H56" s="16"/>
      <c r="I56" s="15"/>
      <c r="J56" s="16"/>
      <c r="K56" s="16"/>
      <c r="L56" s="17"/>
      <c r="M56" s="18"/>
      <c r="N56" s="18"/>
      <c r="O56" s="20"/>
      <c r="P56" s="21"/>
      <c r="Q56" s="21"/>
      <c r="R56" s="22"/>
      <c r="S56" s="21"/>
      <c r="T56" s="21"/>
      <c r="U56" s="22"/>
      <c r="V56" s="23"/>
      <c r="W56" s="23"/>
      <c r="X56" s="24"/>
      <c r="Y56" s="25">
        <f t="shared" si="1"/>
        <v>0</v>
      </c>
      <c r="Z56" s="25">
        <f t="shared" si="2"/>
        <v>0</v>
      </c>
      <c r="AA56" s="26"/>
      <c r="AB56" s="26"/>
      <c r="AC56" s="26"/>
      <c r="AD56" s="26"/>
      <c r="AE56" s="27"/>
      <c r="AF56" s="26"/>
      <c r="AG56" s="26"/>
      <c r="AH56" s="26"/>
      <c r="AI56" s="26"/>
      <c r="AJ56" s="26"/>
      <c r="AK56" s="26"/>
    </row>
    <row r="57" spans="1:37" s="10" customFormat="1" ht="25" customHeight="1" x14ac:dyDescent="0.25">
      <c r="A57" s="11">
        <v>54</v>
      </c>
      <c r="B57" s="12" t="str">
        <f t="shared" si="3"/>
        <v>000-000</v>
      </c>
      <c r="C57" s="12"/>
      <c r="D57" s="12"/>
      <c r="E57" s="12"/>
      <c r="F57" s="12"/>
      <c r="G57" s="16"/>
      <c r="H57" s="16"/>
      <c r="I57" s="15"/>
      <c r="J57" s="16"/>
      <c r="K57" s="16"/>
      <c r="L57" s="17"/>
      <c r="M57" s="18"/>
      <c r="N57" s="18"/>
      <c r="O57" s="20"/>
      <c r="P57" s="21"/>
      <c r="Q57" s="21"/>
      <c r="R57" s="22"/>
      <c r="S57" s="21"/>
      <c r="T57" s="21"/>
      <c r="U57" s="22"/>
      <c r="V57" s="23"/>
      <c r="W57" s="23"/>
      <c r="X57" s="24"/>
      <c r="Y57" s="25">
        <f t="shared" si="1"/>
        <v>0</v>
      </c>
      <c r="Z57" s="25">
        <f t="shared" si="2"/>
        <v>0</v>
      </c>
      <c r="AA57" s="26"/>
      <c r="AB57" s="26"/>
      <c r="AC57" s="26"/>
      <c r="AD57" s="26"/>
      <c r="AE57" s="27"/>
      <c r="AF57" s="26"/>
      <c r="AG57" s="26"/>
      <c r="AH57" s="26"/>
      <c r="AI57" s="26"/>
      <c r="AJ57" s="26"/>
      <c r="AK57" s="26"/>
    </row>
    <row r="58" spans="1:37" s="10" customFormat="1" ht="25" customHeight="1" x14ac:dyDescent="0.25">
      <c r="A58" s="11">
        <v>55</v>
      </c>
      <c r="B58" s="12" t="str">
        <f t="shared" si="3"/>
        <v>000-000</v>
      </c>
      <c r="C58" s="12"/>
      <c r="D58" s="12"/>
      <c r="E58" s="12"/>
      <c r="F58" s="12"/>
      <c r="G58" s="16"/>
      <c r="H58" s="16"/>
      <c r="I58" s="15"/>
      <c r="J58" s="16"/>
      <c r="K58" s="16"/>
      <c r="L58" s="17"/>
      <c r="M58" s="18"/>
      <c r="N58" s="18"/>
      <c r="O58" s="20"/>
      <c r="P58" s="21"/>
      <c r="Q58" s="21"/>
      <c r="R58" s="22"/>
      <c r="S58" s="21"/>
      <c r="T58" s="21"/>
      <c r="U58" s="22"/>
      <c r="V58" s="23"/>
      <c r="W58" s="23"/>
      <c r="X58" s="24"/>
      <c r="Y58" s="25">
        <f t="shared" si="1"/>
        <v>0</v>
      </c>
      <c r="Z58" s="25">
        <f t="shared" si="2"/>
        <v>0</v>
      </c>
      <c r="AA58" s="26"/>
      <c r="AB58" s="26"/>
      <c r="AC58" s="26"/>
      <c r="AD58" s="26"/>
      <c r="AE58" s="27"/>
      <c r="AF58" s="26"/>
      <c r="AG58" s="26"/>
      <c r="AH58" s="26"/>
      <c r="AI58" s="26"/>
      <c r="AJ58" s="26"/>
      <c r="AK58" s="26"/>
    </row>
    <row r="59" spans="1:37" s="10" customFormat="1" ht="25" customHeight="1" x14ac:dyDescent="0.25">
      <c r="A59" s="11">
        <v>56</v>
      </c>
      <c r="B59" s="12" t="str">
        <f t="shared" si="3"/>
        <v>000-000</v>
      </c>
      <c r="C59" s="12"/>
      <c r="D59" s="12"/>
      <c r="E59" s="12"/>
      <c r="F59" s="12"/>
      <c r="G59" s="16"/>
      <c r="H59" s="16"/>
      <c r="I59" s="15"/>
      <c r="J59" s="16"/>
      <c r="K59" s="16"/>
      <c r="L59" s="17"/>
      <c r="M59" s="18"/>
      <c r="N59" s="18"/>
      <c r="O59" s="20"/>
      <c r="P59" s="21"/>
      <c r="Q59" s="21"/>
      <c r="R59" s="22"/>
      <c r="S59" s="21"/>
      <c r="T59" s="21"/>
      <c r="U59" s="22"/>
      <c r="V59" s="23"/>
      <c r="W59" s="23"/>
      <c r="X59" s="24"/>
      <c r="Y59" s="25">
        <f t="shared" si="1"/>
        <v>0</v>
      </c>
      <c r="Z59" s="25">
        <f t="shared" si="2"/>
        <v>0</v>
      </c>
      <c r="AA59" s="26"/>
      <c r="AB59" s="26"/>
      <c r="AC59" s="26"/>
      <c r="AD59" s="26"/>
      <c r="AE59" s="27"/>
      <c r="AF59" s="26"/>
      <c r="AG59" s="26"/>
      <c r="AH59" s="26"/>
      <c r="AI59" s="26"/>
      <c r="AJ59" s="26"/>
      <c r="AK59" s="26"/>
    </row>
    <row r="60" spans="1:37" s="10" customFormat="1" ht="25" customHeight="1" x14ac:dyDescent="0.25">
      <c r="A60" s="11">
        <v>57</v>
      </c>
      <c r="B60" s="12" t="str">
        <f t="shared" si="3"/>
        <v>000-000</v>
      </c>
      <c r="C60" s="12"/>
      <c r="D60" s="12"/>
      <c r="E60" s="12"/>
      <c r="F60" s="12"/>
      <c r="G60" s="16"/>
      <c r="H60" s="16"/>
      <c r="I60" s="15"/>
      <c r="J60" s="16"/>
      <c r="K60" s="16"/>
      <c r="L60" s="17"/>
      <c r="M60" s="18"/>
      <c r="N60" s="18"/>
      <c r="O60" s="20"/>
      <c r="P60" s="21"/>
      <c r="Q60" s="21"/>
      <c r="R60" s="22"/>
      <c r="S60" s="21"/>
      <c r="T60" s="21"/>
      <c r="U60" s="22"/>
      <c r="V60" s="23"/>
      <c r="W60" s="23"/>
      <c r="X60" s="24"/>
      <c r="Y60" s="25">
        <f t="shared" si="1"/>
        <v>0</v>
      </c>
      <c r="Z60" s="25">
        <f t="shared" si="2"/>
        <v>0</v>
      </c>
      <c r="AA60" s="26"/>
      <c r="AB60" s="26"/>
      <c r="AC60" s="26"/>
      <c r="AD60" s="26"/>
      <c r="AE60" s="27"/>
      <c r="AF60" s="26"/>
      <c r="AG60" s="26"/>
      <c r="AH60" s="26"/>
      <c r="AI60" s="26"/>
      <c r="AJ60" s="26"/>
      <c r="AK60" s="26"/>
    </row>
    <row r="61" spans="1:37" s="10" customFormat="1" ht="25" customHeight="1" x14ac:dyDescent="0.25">
      <c r="A61" s="11">
        <v>58</v>
      </c>
      <c r="B61" s="12" t="str">
        <f t="shared" si="3"/>
        <v>000-000</v>
      </c>
      <c r="C61" s="12"/>
      <c r="D61" s="12"/>
      <c r="E61" s="12"/>
      <c r="F61" s="12"/>
      <c r="G61" s="16"/>
      <c r="H61" s="16"/>
      <c r="I61" s="15"/>
      <c r="J61" s="16"/>
      <c r="K61" s="16"/>
      <c r="L61" s="17"/>
      <c r="M61" s="18"/>
      <c r="N61" s="19"/>
      <c r="O61" s="20"/>
      <c r="P61" s="21"/>
      <c r="Q61" s="21"/>
      <c r="R61" s="22"/>
      <c r="S61" s="21"/>
      <c r="T61" s="21"/>
      <c r="U61" s="22"/>
      <c r="V61" s="23"/>
      <c r="W61" s="23"/>
      <c r="X61" s="24"/>
      <c r="Y61" s="25">
        <f t="shared" si="1"/>
        <v>0</v>
      </c>
      <c r="Z61" s="25">
        <f t="shared" si="2"/>
        <v>0</v>
      </c>
      <c r="AA61" s="26"/>
      <c r="AB61" s="26"/>
      <c r="AC61" s="26"/>
      <c r="AD61" s="26"/>
      <c r="AE61" s="27"/>
      <c r="AF61" s="26"/>
      <c r="AG61" s="26"/>
      <c r="AH61" s="26"/>
      <c r="AI61" s="26"/>
      <c r="AJ61" s="26"/>
      <c r="AK61" s="26"/>
    </row>
    <row r="62" spans="1:37" s="10" customFormat="1" ht="25" customHeight="1" x14ac:dyDescent="0.25">
      <c r="A62" s="11">
        <v>59</v>
      </c>
      <c r="B62" s="12" t="str">
        <f t="shared" si="3"/>
        <v>000-000</v>
      </c>
      <c r="C62" s="12"/>
      <c r="D62" s="12"/>
      <c r="E62" s="12"/>
      <c r="F62" s="12"/>
      <c r="G62" s="16"/>
      <c r="H62" s="16"/>
      <c r="I62" s="15"/>
      <c r="J62" s="16"/>
      <c r="K62" s="16"/>
      <c r="L62" s="17"/>
      <c r="M62" s="18"/>
      <c r="N62" s="19"/>
      <c r="O62" s="20"/>
      <c r="P62" s="21"/>
      <c r="Q62" s="21"/>
      <c r="R62" s="22"/>
      <c r="S62" s="21"/>
      <c r="T62" s="21"/>
      <c r="U62" s="22"/>
      <c r="V62" s="23"/>
      <c r="W62" s="23"/>
      <c r="X62" s="24"/>
      <c r="Y62" s="25">
        <f t="shared" si="1"/>
        <v>0</v>
      </c>
      <c r="Z62" s="25">
        <f t="shared" si="2"/>
        <v>0</v>
      </c>
      <c r="AA62" s="26"/>
      <c r="AB62" s="26"/>
      <c r="AC62" s="26"/>
      <c r="AD62" s="26"/>
      <c r="AE62" s="27"/>
      <c r="AF62" s="26"/>
      <c r="AG62" s="26"/>
      <c r="AH62" s="26"/>
      <c r="AI62" s="26"/>
      <c r="AJ62" s="26"/>
      <c r="AK62" s="26"/>
    </row>
    <row r="63" spans="1:37" s="10" customFormat="1" ht="25" customHeight="1" x14ac:dyDescent="0.25">
      <c r="A63" s="11">
        <v>60</v>
      </c>
      <c r="B63" s="12" t="str">
        <f t="shared" si="3"/>
        <v>000-000</v>
      </c>
      <c r="C63" s="12"/>
      <c r="D63" s="12"/>
      <c r="E63" s="12"/>
      <c r="F63" s="12"/>
      <c r="G63" s="16"/>
      <c r="H63" s="16"/>
      <c r="I63" s="15"/>
      <c r="J63" s="16"/>
      <c r="K63" s="16"/>
      <c r="L63" s="17"/>
      <c r="M63" s="18"/>
      <c r="N63" s="18"/>
      <c r="O63" s="20"/>
      <c r="P63" s="21"/>
      <c r="Q63" s="21"/>
      <c r="R63" s="22"/>
      <c r="S63" s="21"/>
      <c r="T63" s="21"/>
      <c r="U63" s="22"/>
      <c r="V63" s="23"/>
      <c r="W63" s="23"/>
      <c r="X63" s="24"/>
      <c r="Y63" s="25">
        <f t="shared" si="1"/>
        <v>0</v>
      </c>
      <c r="Z63" s="25">
        <f t="shared" si="2"/>
        <v>0</v>
      </c>
      <c r="AA63" s="26"/>
      <c r="AB63" s="26"/>
      <c r="AC63" s="26"/>
      <c r="AD63" s="26"/>
      <c r="AE63" s="27"/>
      <c r="AF63" s="26"/>
      <c r="AG63" s="26"/>
      <c r="AH63" s="26"/>
      <c r="AI63" s="26"/>
      <c r="AJ63" s="26"/>
      <c r="AK63" s="26"/>
    </row>
    <row r="64" spans="1:37" s="10" customFormat="1" ht="25" customHeight="1" x14ac:dyDescent="0.25">
      <c r="A64" s="11">
        <v>61</v>
      </c>
      <c r="B64" s="12" t="str">
        <f t="shared" si="3"/>
        <v>000-000</v>
      </c>
      <c r="C64" s="12"/>
      <c r="D64" s="12"/>
      <c r="E64" s="12"/>
      <c r="F64" s="12"/>
      <c r="G64" s="16"/>
      <c r="H64" s="16"/>
      <c r="I64" s="15"/>
      <c r="J64" s="16"/>
      <c r="K64" s="16"/>
      <c r="L64" s="17"/>
      <c r="M64" s="18"/>
      <c r="N64" s="18"/>
      <c r="O64" s="20"/>
      <c r="P64" s="21"/>
      <c r="Q64" s="21"/>
      <c r="R64" s="22"/>
      <c r="S64" s="21"/>
      <c r="T64" s="21"/>
      <c r="U64" s="22"/>
      <c r="V64" s="23"/>
      <c r="W64" s="23"/>
      <c r="X64" s="24"/>
      <c r="Y64" s="25">
        <f t="shared" si="1"/>
        <v>0</v>
      </c>
      <c r="Z64" s="25">
        <f t="shared" si="2"/>
        <v>0</v>
      </c>
      <c r="AA64" s="26"/>
      <c r="AB64" s="26"/>
      <c r="AC64" s="26"/>
      <c r="AD64" s="26"/>
      <c r="AE64" s="27"/>
      <c r="AF64" s="26"/>
      <c r="AG64" s="26"/>
      <c r="AH64" s="26"/>
      <c r="AI64" s="26"/>
      <c r="AJ64" s="26"/>
      <c r="AK64" s="26"/>
    </row>
    <row r="65" spans="1:37" s="10" customFormat="1" ht="25" customHeight="1" x14ac:dyDescent="0.25">
      <c r="A65" s="11">
        <v>62</v>
      </c>
      <c r="B65" s="12" t="str">
        <f t="shared" si="3"/>
        <v>000-000</v>
      </c>
      <c r="C65" s="12"/>
      <c r="D65" s="12"/>
      <c r="E65" s="12"/>
      <c r="F65" s="12"/>
      <c r="G65" s="16"/>
      <c r="H65" s="16"/>
      <c r="I65" s="15"/>
      <c r="J65" s="16"/>
      <c r="K65" s="16"/>
      <c r="L65" s="17"/>
      <c r="M65" s="18"/>
      <c r="N65" s="18"/>
      <c r="O65" s="20"/>
      <c r="P65" s="21"/>
      <c r="Q65" s="21"/>
      <c r="R65" s="22"/>
      <c r="S65" s="21"/>
      <c r="T65" s="21"/>
      <c r="U65" s="22"/>
      <c r="V65" s="23"/>
      <c r="W65" s="23"/>
      <c r="X65" s="24"/>
      <c r="Y65" s="25">
        <f t="shared" si="1"/>
        <v>0</v>
      </c>
      <c r="Z65" s="25">
        <f t="shared" si="2"/>
        <v>0</v>
      </c>
      <c r="AA65" s="26"/>
      <c r="AB65" s="26"/>
      <c r="AC65" s="26"/>
      <c r="AD65" s="26"/>
      <c r="AE65" s="27"/>
      <c r="AF65" s="26"/>
      <c r="AG65" s="26"/>
      <c r="AH65" s="26"/>
      <c r="AI65" s="26"/>
      <c r="AJ65" s="26"/>
      <c r="AK65" s="26"/>
    </row>
    <row r="66" spans="1:37" s="10" customFormat="1" ht="25" customHeight="1" x14ac:dyDescent="0.25">
      <c r="A66" s="11">
        <v>63</v>
      </c>
      <c r="B66" s="12" t="str">
        <f t="shared" si="3"/>
        <v>000-000</v>
      </c>
      <c r="C66" s="12"/>
      <c r="D66" s="12"/>
      <c r="E66" s="12"/>
      <c r="F66" s="12"/>
      <c r="G66" s="16"/>
      <c r="H66" s="16"/>
      <c r="I66" s="15"/>
      <c r="J66" s="16"/>
      <c r="K66" s="16"/>
      <c r="L66" s="17"/>
      <c r="M66" s="18"/>
      <c r="N66" s="18"/>
      <c r="O66" s="20"/>
      <c r="P66" s="21"/>
      <c r="Q66" s="21"/>
      <c r="R66" s="22"/>
      <c r="S66" s="21"/>
      <c r="T66" s="21"/>
      <c r="U66" s="22"/>
      <c r="V66" s="23"/>
      <c r="W66" s="23"/>
      <c r="X66" s="24"/>
      <c r="Y66" s="25">
        <f t="shared" si="1"/>
        <v>0</v>
      </c>
      <c r="Z66" s="25">
        <f t="shared" si="2"/>
        <v>0</v>
      </c>
      <c r="AA66" s="26"/>
      <c r="AB66" s="26"/>
      <c r="AC66" s="26"/>
      <c r="AD66" s="26"/>
      <c r="AE66" s="27"/>
      <c r="AF66" s="26"/>
      <c r="AG66" s="26"/>
      <c r="AH66" s="26"/>
      <c r="AI66" s="26"/>
      <c r="AJ66" s="26"/>
      <c r="AK66" s="26"/>
    </row>
    <row r="67" spans="1:37" s="10" customFormat="1" ht="25" customHeight="1" x14ac:dyDescent="0.25">
      <c r="A67" s="11">
        <v>64</v>
      </c>
      <c r="B67" s="12" t="str">
        <f t="shared" si="3"/>
        <v>000-000</v>
      </c>
      <c r="C67" s="12"/>
      <c r="D67" s="12"/>
      <c r="E67" s="12"/>
      <c r="F67" s="12"/>
      <c r="G67" s="16"/>
      <c r="H67" s="16"/>
      <c r="I67" s="15"/>
      <c r="J67" s="16"/>
      <c r="K67" s="16"/>
      <c r="L67" s="17"/>
      <c r="M67" s="18"/>
      <c r="N67" s="18"/>
      <c r="O67" s="20"/>
      <c r="P67" s="21"/>
      <c r="Q67" s="21"/>
      <c r="R67" s="22"/>
      <c r="S67" s="21"/>
      <c r="T67" s="21"/>
      <c r="U67" s="22"/>
      <c r="V67" s="23"/>
      <c r="W67" s="23"/>
      <c r="X67" s="24"/>
      <c r="Y67" s="25">
        <f t="shared" si="1"/>
        <v>0</v>
      </c>
      <c r="Z67" s="25">
        <f t="shared" si="2"/>
        <v>0</v>
      </c>
      <c r="AA67" s="26"/>
      <c r="AB67" s="26"/>
      <c r="AC67" s="26"/>
      <c r="AD67" s="26"/>
      <c r="AE67" s="27"/>
      <c r="AF67" s="26"/>
      <c r="AG67" s="26"/>
      <c r="AH67" s="26"/>
      <c r="AI67" s="26"/>
      <c r="AJ67" s="26"/>
      <c r="AK67" s="26"/>
    </row>
    <row r="68" spans="1:37" s="10" customFormat="1" ht="25" customHeight="1" x14ac:dyDescent="0.25">
      <c r="A68" s="11">
        <v>65</v>
      </c>
      <c r="B68" s="12" t="str">
        <f t="shared" ref="B68:B99" si="4">TEXT(C68,"000")&amp;"-"&amp;TEXT(E68,"000")</f>
        <v>000-000</v>
      </c>
      <c r="C68" s="12"/>
      <c r="D68" s="12"/>
      <c r="E68" s="12"/>
      <c r="F68" s="12"/>
      <c r="G68" s="16"/>
      <c r="H68" s="16"/>
      <c r="I68" s="15"/>
      <c r="J68" s="16"/>
      <c r="K68" s="16"/>
      <c r="L68" s="17"/>
      <c r="M68" s="18"/>
      <c r="N68" s="18"/>
      <c r="O68" s="20"/>
      <c r="P68" s="21"/>
      <c r="Q68" s="21"/>
      <c r="R68" s="22"/>
      <c r="S68" s="21"/>
      <c r="T68" s="21"/>
      <c r="U68" s="22"/>
      <c r="V68" s="23"/>
      <c r="W68" s="23"/>
      <c r="X68" s="24"/>
      <c r="Y68" s="25">
        <f t="shared" ref="Y68:Y131" si="5">ROUND(I68-U68-X68,2)</f>
        <v>0</v>
      </c>
      <c r="Z68" s="25">
        <f t="shared" ref="Z68:Z131" si="6">ROUND(L68+O68-R68,2)</f>
        <v>0</v>
      </c>
      <c r="AA68" s="26"/>
      <c r="AB68" s="26"/>
      <c r="AC68" s="26"/>
      <c r="AD68" s="26"/>
      <c r="AE68" s="27"/>
      <c r="AF68" s="26"/>
      <c r="AG68" s="26"/>
      <c r="AH68" s="26"/>
      <c r="AI68" s="26"/>
      <c r="AJ68" s="26"/>
      <c r="AK68" s="26"/>
    </row>
    <row r="69" spans="1:37" s="10" customFormat="1" ht="25" customHeight="1" x14ac:dyDescent="0.25">
      <c r="A69" s="11">
        <v>66</v>
      </c>
      <c r="B69" s="12" t="str">
        <f t="shared" si="4"/>
        <v>000-000</v>
      </c>
      <c r="C69" s="12"/>
      <c r="D69" s="12"/>
      <c r="E69" s="12"/>
      <c r="F69" s="12"/>
      <c r="G69" s="16"/>
      <c r="H69" s="16"/>
      <c r="I69" s="15"/>
      <c r="J69" s="16"/>
      <c r="K69" s="16"/>
      <c r="L69" s="17"/>
      <c r="M69" s="18"/>
      <c r="N69" s="18"/>
      <c r="O69" s="20"/>
      <c r="P69" s="21"/>
      <c r="Q69" s="21"/>
      <c r="R69" s="22"/>
      <c r="S69" s="21"/>
      <c r="T69" s="21"/>
      <c r="U69" s="22"/>
      <c r="V69" s="23"/>
      <c r="W69" s="23"/>
      <c r="X69" s="24"/>
      <c r="Y69" s="25">
        <f t="shared" si="5"/>
        <v>0</v>
      </c>
      <c r="Z69" s="25">
        <f t="shared" si="6"/>
        <v>0</v>
      </c>
      <c r="AA69" s="26"/>
      <c r="AB69" s="26"/>
      <c r="AC69" s="26"/>
      <c r="AD69" s="26"/>
      <c r="AE69" s="27"/>
      <c r="AF69" s="26"/>
      <c r="AG69" s="26"/>
      <c r="AH69" s="26"/>
      <c r="AI69" s="26"/>
      <c r="AJ69" s="26"/>
      <c r="AK69" s="26"/>
    </row>
    <row r="70" spans="1:37" s="10" customFormat="1" ht="25" customHeight="1" x14ac:dyDescent="0.25">
      <c r="A70" s="11">
        <v>67</v>
      </c>
      <c r="B70" s="12" t="str">
        <f t="shared" si="4"/>
        <v>000-000</v>
      </c>
      <c r="C70" s="12"/>
      <c r="D70" s="12"/>
      <c r="E70" s="12"/>
      <c r="F70" s="12"/>
      <c r="G70" s="16"/>
      <c r="H70" s="16"/>
      <c r="I70" s="15"/>
      <c r="J70" s="16"/>
      <c r="K70" s="16"/>
      <c r="L70" s="17"/>
      <c r="M70" s="18"/>
      <c r="N70" s="18"/>
      <c r="O70" s="20"/>
      <c r="P70" s="21"/>
      <c r="Q70" s="21"/>
      <c r="R70" s="22"/>
      <c r="S70" s="21"/>
      <c r="T70" s="21"/>
      <c r="U70" s="22"/>
      <c r="V70" s="23"/>
      <c r="W70" s="23"/>
      <c r="X70" s="24"/>
      <c r="Y70" s="25">
        <f t="shared" si="5"/>
        <v>0</v>
      </c>
      <c r="Z70" s="25">
        <f t="shared" si="6"/>
        <v>0</v>
      </c>
      <c r="AA70" s="26"/>
      <c r="AB70" s="26"/>
      <c r="AC70" s="26"/>
      <c r="AD70" s="26"/>
      <c r="AE70" s="27"/>
      <c r="AF70" s="26"/>
      <c r="AG70" s="26"/>
      <c r="AH70" s="26"/>
      <c r="AI70" s="26"/>
      <c r="AJ70" s="26"/>
      <c r="AK70" s="26"/>
    </row>
    <row r="71" spans="1:37" s="10" customFormat="1" ht="25" customHeight="1" x14ac:dyDescent="0.25">
      <c r="A71" s="11">
        <v>68</v>
      </c>
      <c r="B71" s="12" t="str">
        <f t="shared" si="4"/>
        <v>000-000</v>
      </c>
      <c r="C71" s="12"/>
      <c r="D71" s="12"/>
      <c r="E71" s="12"/>
      <c r="F71" s="12"/>
      <c r="G71" s="16"/>
      <c r="H71" s="16"/>
      <c r="I71" s="15"/>
      <c r="J71" s="16"/>
      <c r="K71" s="16"/>
      <c r="L71" s="17"/>
      <c r="M71" s="18"/>
      <c r="N71" s="18"/>
      <c r="O71" s="20"/>
      <c r="P71" s="21"/>
      <c r="Q71" s="21"/>
      <c r="R71" s="22"/>
      <c r="S71" s="21"/>
      <c r="T71" s="21"/>
      <c r="U71" s="22"/>
      <c r="V71" s="23"/>
      <c r="W71" s="23"/>
      <c r="X71" s="24"/>
      <c r="Y71" s="25">
        <f t="shared" si="5"/>
        <v>0</v>
      </c>
      <c r="Z71" s="25">
        <f t="shared" si="6"/>
        <v>0</v>
      </c>
      <c r="AA71" s="26"/>
      <c r="AB71" s="26"/>
      <c r="AC71" s="26"/>
      <c r="AD71" s="26"/>
      <c r="AE71" s="27"/>
      <c r="AF71" s="26"/>
      <c r="AG71" s="26"/>
      <c r="AH71" s="26"/>
      <c r="AI71" s="26"/>
      <c r="AJ71" s="26"/>
      <c r="AK71" s="26"/>
    </row>
    <row r="72" spans="1:37" s="10" customFormat="1" ht="25" customHeight="1" x14ac:dyDescent="0.25">
      <c r="A72" s="11">
        <v>69</v>
      </c>
      <c r="B72" s="12" t="str">
        <f t="shared" si="4"/>
        <v>000-000</v>
      </c>
      <c r="C72" s="12"/>
      <c r="D72" s="12"/>
      <c r="E72" s="12"/>
      <c r="F72" s="12"/>
      <c r="G72" s="16"/>
      <c r="H72" s="16"/>
      <c r="I72" s="15"/>
      <c r="J72" s="16"/>
      <c r="K72" s="16"/>
      <c r="L72" s="17"/>
      <c r="M72" s="18"/>
      <c r="N72" s="19"/>
      <c r="O72" s="20"/>
      <c r="P72" s="21"/>
      <c r="Q72" s="21"/>
      <c r="R72" s="22"/>
      <c r="S72" s="21"/>
      <c r="T72" s="21"/>
      <c r="U72" s="22"/>
      <c r="V72" s="23"/>
      <c r="W72" s="23"/>
      <c r="X72" s="24"/>
      <c r="Y72" s="25">
        <f t="shared" si="5"/>
        <v>0</v>
      </c>
      <c r="Z72" s="25">
        <f t="shared" si="6"/>
        <v>0</v>
      </c>
      <c r="AA72" s="26"/>
      <c r="AB72" s="26"/>
      <c r="AC72" s="26"/>
      <c r="AD72" s="26"/>
      <c r="AE72" s="27"/>
      <c r="AF72" s="26"/>
      <c r="AG72" s="26"/>
      <c r="AH72" s="26"/>
      <c r="AI72" s="26"/>
      <c r="AJ72" s="26"/>
      <c r="AK72" s="26"/>
    </row>
    <row r="73" spans="1:37" s="10" customFormat="1" ht="25" customHeight="1" x14ac:dyDescent="0.25">
      <c r="A73" s="11">
        <v>70</v>
      </c>
      <c r="B73" s="12" t="str">
        <f t="shared" si="4"/>
        <v>000-000</v>
      </c>
      <c r="C73" s="12"/>
      <c r="D73" s="12"/>
      <c r="E73" s="12"/>
      <c r="F73" s="12"/>
      <c r="G73" s="16"/>
      <c r="H73" s="16"/>
      <c r="I73" s="15"/>
      <c r="J73" s="16"/>
      <c r="K73" s="16"/>
      <c r="L73" s="17"/>
      <c r="M73" s="18"/>
      <c r="N73" s="19"/>
      <c r="O73" s="20"/>
      <c r="P73" s="21"/>
      <c r="Q73" s="21"/>
      <c r="R73" s="22"/>
      <c r="S73" s="21"/>
      <c r="T73" s="21"/>
      <c r="U73" s="22"/>
      <c r="V73" s="23"/>
      <c r="W73" s="23"/>
      <c r="X73" s="24"/>
      <c r="Y73" s="25">
        <f t="shared" si="5"/>
        <v>0</v>
      </c>
      <c r="Z73" s="25">
        <f t="shared" si="6"/>
        <v>0</v>
      </c>
      <c r="AA73" s="26"/>
      <c r="AB73" s="26"/>
      <c r="AC73" s="26"/>
      <c r="AD73" s="26"/>
      <c r="AE73" s="27"/>
      <c r="AF73" s="26"/>
      <c r="AG73" s="26"/>
      <c r="AH73" s="26"/>
      <c r="AI73" s="26"/>
      <c r="AJ73" s="26"/>
      <c r="AK73" s="26"/>
    </row>
    <row r="74" spans="1:37" s="10" customFormat="1" ht="25" customHeight="1" x14ac:dyDescent="0.25">
      <c r="A74" s="11">
        <v>71</v>
      </c>
      <c r="B74" s="12" t="str">
        <f t="shared" si="4"/>
        <v>000-000</v>
      </c>
      <c r="C74" s="12"/>
      <c r="D74" s="12"/>
      <c r="E74" s="12"/>
      <c r="F74" s="12"/>
      <c r="G74" s="16"/>
      <c r="H74" s="16"/>
      <c r="I74" s="15"/>
      <c r="J74" s="16"/>
      <c r="K74" s="16"/>
      <c r="L74" s="17"/>
      <c r="M74" s="18"/>
      <c r="N74" s="18"/>
      <c r="O74" s="20"/>
      <c r="P74" s="21"/>
      <c r="Q74" s="21"/>
      <c r="R74" s="22"/>
      <c r="S74" s="21"/>
      <c r="T74" s="21"/>
      <c r="U74" s="22"/>
      <c r="V74" s="23"/>
      <c r="W74" s="23"/>
      <c r="X74" s="24"/>
      <c r="Y74" s="25">
        <f t="shared" si="5"/>
        <v>0</v>
      </c>
      <c r="Z74" s="25">
        <f t="shared" si="6"/>
        <v>0</v>
      </c>
      <c r="AA74" s="26"/>
      <c r="AB74" s="26"/>
      <c r="AC74" s="26"/>
      <c r="AD74" s="26"/>
      <c r="AE74" s="27"/>
      <c r="AF74" s="26"/>
      <c r="AG74" s="26"/>
      <c r="AH74" s="26"/>
      <c r="AI74" s="26"/>
      <c r="AJ74" s="26"/>
      <c r="AK74" s="26"/>
    </row>
    <row r="75" spans="1:37" s="10" customFormat="1" ht="25" customHeight="1" x14ac:dyDescent="0.25">
      <c r="A75" s="11">
        <v>72</v>
      </c>
      <c r="B75" s="12" t="str">
        <f t="shared" si="4"/>
        <v>000-000</v>
      </c>
      <c r="C75" s="12"/>
      <c r="D75" s="12"/>
      <c r="E75" s="12"/>
      <c r="F75" s="12"/>
      <c r="G75" s="16"/>
      <c r="H75" s="16"/>
      <c r="I75" s="15"/>
      <c r="J75" s="16"/>
      <c r="K75" s="16"/>
      <c r="L75" s="17"/>
      <c r="M75" s="18"/>
      <c r="N75" s="18"/>
      <c r="O75" s="20"/>
      <c r="P75" s="21"/>
      <c r="Q75" s="21"/>
      <c r="R75" s="22"/>
      <c r="S75" s="21"/>
      <c r="T75" s="21"/>
      <c r="U75" s="22"/>
      <c r="V75" s="23"/>
      <c r="W75" s="23"/>
      <c r="X75" s="24"/>
      <c r="Y75" s="25">
        <f t="shared" si="5"/>
        <v>0</v>
      </c>
      <c r="Z75" s="25">
        <f t="shared" si="6"/>
        <v>0</v>
      </c>
      <c r="AA75" s="26"/>
      <c r="AB75" s="26"/>
      <c r="AC75" s="26"/>
      <c r="AD75" s="26"/>
      <c r="AE75" s="27"/>
      <c r="AF75" s="26"/>
      <c r="AG75" s="26"/>
      <c r="AH75" s="26"/>
      <c r="AI75" s="26"/>
      <c r="AJ75" s="26"/>
      <c r="AK75" s="26"/>
    </row>
    <row r="76" spans="1:37" s="10" customFormat="1" ht="25" customHeight="1" x14ac:dyDescent="0.25">
      <c r="A76" s="11">
        <v>73</v>
      </c>
      <c r="B76" s="12" t="str">
        <f t="shared" si="4"/>
        <v>000-000</v>
      </c>
      <c r="C76" s="12"/>
      <c r="D76" s="12"/>
      <c r="E76" s="12"/>
      <c r="F76" s="12"/>
      <c r="G76" s="16"/>
      <c r="H76" s="16"/>
      <c r="I76" s="15"/>
      <c r="J76" s="16"/>
      <c r="K76" s="16"/>
      <c r="L76" s="17"/>
      <c r="M76" s="18"/>
      <c r="N76" s="18"/>
      <c r="O76" s="20"/>
      <c r="P76" s="21"/>
      <c r="Q76" s="21"/>
      <c r="R76" s="22"/>
      <c r="S76" s="21"/>
      <c r="T76" s="21"/>
      <c r="U76" s="22"/>
      <c r="V76" s="23"/>
      <c r="W76" s="23"/>
      <c r="X76" s="24"/>
      <c r="Y76" s="25">
        <f t="shared" si="5"/>
        <v>0</v>
      </c>
      <c r="Z76" s="25">
        <f t="shared" si="6"/>
        <v>0</v>
      </c>
      <c r="AA76" s="26"/>
      <c r="AB76" s="26"/>
      <c r="AC76" s="26"/>
      <c r="AD76" s="26"/>
      <c r="AE76" s="27"/>
      <c r="AF76" s="26"/>
      <c r="AG76" s="26"/>
      <c r="AH76" s="26"/>
      <c r="AI76" s="26"/>
      <c r="AJ76" s="26"/>
      <c r="AK76" s="26"/>
    </row>
    <row r="77" spans="1:37" s="10" customFormat="1" ht="25" customHeight="1" x14ac:dyDescent="0.25">
      <c r="A77" s="11">
        <v>74</v>
      </c>
      <c r="B77" s="12" t="str">
        <f t="shared" si="4"/>
        <v>000-000</v>
      </c>
      <c r="C77" s="12"/>
      <c r="D77" s="12"/>
      <c r="E77" s="12"/>
      <c r="F77" s="12"/>
      <c r="G77" s="16"/>
      <c r="H77" s="16"/>
      <c r="I77" s="15"/>
      <c r="J77" s="16"/>
      <c r="K77" s="16"/>
      <c r="L77" s="17"/>
      <c r="M77" s="18"/>
      <c r="N77" s="18"/>
      <c r="O77" s="20"/>
      <c r="P77" s="21"/>
      <c r="Q77" s="21"/>
      <c r="R77" s="22"/>
      <c r="S77" s="21"/>
      <c r="T77" s="21"/>
      <c r="U77" s="22"/>
      <c r="V77" s="23"/>
      <c r="W77" s="23"/>
      <c r="X77" s="24"/>
      <c r="Y77" s="25">
        <f t="shared" si="5"/>
        <v>0</v>
      </c>
      <c r="Z77" s="25">
        <f t="shared" si="6"/>
        <v>0</v>
      </c>
      <c r="AA77" s="26"/>
      <c r="AB77" s="26"/>
      <c r="AC77" s="26"/>
      <c r="AD77" s="26"/>
      <c r="AE77" s="27"/>
      <c r="AF77" s="26"/>
      <c r="AG77" s="26"/>
      <c r="AH77" s="26"/>
      <c r="AI77" s="26"/>
      <c r="AJ77" s="26"/>
      <c r="AK77" s="26"/>
    </row>
    <row r="78" spans="1:37" s="10" customFormat="1" ht="25" customHeight="1" x14ac:dyDescent="0.25">
      <c r="A78" s="11">
        <v>75</v>
      </c>
      <c r="B78" s="12" t="str">
        <f t="shared" si="4"/>
        <v>000-000</v>
      </c>
      <c r="C78" s="12"/>
      <c r="D78" s="12"/>
      <c r="E78" s="12"/>
      <c r="F78" s="12"/>
      <c r="G78" s="16"/>
      <c r="H78" s="16"/>
      <c r="I78" s="15"/>
      <c r="J78" s="16"/>
      <c r="K78" s="16"/>
      <c r="L78" s="17"/>
      <c r="M78" s="18"/>
      <c r="N78" s="18"/>
      <c r="O78" s="20"/>
      <c r="P78" s="21"/>
      <c r="Q78" s="21"/>
      <c r="R78" s="22"/>
      <c r="S78" s="21"/>
      <c r="T78" s="21"/>
      <c r="U78" s="22"/>
      <c r="V78" s="23"/>
      <c r="W78" s="23"/>
      <c r="X78" s="24"/>
      <c r="Y78" s="25">
        <f t="shared" si="5"/>
        <v>0</v>
      </c>
      <c r="Z78" s="25">
        <f t="shared" si="6"/>
        <v>0</v>
      </c>
      <c r="AA78" s="26"/>
      <c r="AB78" s="26"/>
      <c r="AC78" s="26"/>
      <c r="AD78" s="26"/>
      <c r="AE78" s="27"/>
      <c r="AF78" s="26"/>
      <c r="AG78" s="26"/>
      <c r="AH78" s="26"/>
      <c r="AI78" s="26"/>
      <c r="AJ78" s="26"/>
      <c r="AK78" s="26"/>
    </row>
    <row r="79" spans="1:37" s="10" customFormat="1" ht="25" customHeight="1" x14ac:dyDescent="0.25">
      <c r="A79" s="11">
        <v>76</v>
      </c>
      <c r="B79" s="12" t="str">
        <f t="shared" si="4"/>
        <v>000-000</v>
      </c>
      <c r="C79" s="12"/>
      <c r="D79" s="12"/>
      <c r="E79" s="12"/>
      <c r="F79" s="12"/>
      <c r="G79" s="16"/>
      <c r="H79" s="16"/>
      <c r="I79" s="15"/>
      <c r="J79" s="16"/>
      <c r="K79" s="16"/>
      <c r="L79" s="17"/>
      <c r="M79" s="18"/>
      <c r="N79" s="18"/>
      <c r="O79" s="20"/>
      <c r="P79" s="21"/>
      <c r="Q79" s="21"/>
      <c r="R79" s="22"/>
      <c r="S79" s="21"/>
      <c r="T79" s="21"/>
      <c r="U79" s="22"/>
      <c r="V79" s="23"/>
      <c r="W79" s="23"/>
      <c r="X79" s="24"/>
      <c r="Y79" s="25">
        <f t="shared" si="5"/>
        <v>0</v>
      </c>
      <c r="Z79" s="25">
        <f t="shared" si="6"/>
        <v>0</v>
      </c>
      <c r="AA79" s="26"/>
      <c r="AB79" s="26"/>
      <c r="AC79" s="26"/>
      <c r="AD79" s="26"/>
      <c r="AE79" s="27"/>
      <c r="AF79" s="26"/>
      <c r="AG79" s="26"/>
      <c r="AH79" s="26"/>
      <c r="AI79" s="26"/>
      <c r="AJ79" s="26"/>
      <c r="AK79" s="26"/>
    </row>
    <row r="80" spans="1:37" s="10" customFormat="1" ht="25" customHeight="1" x14ac:dyDescent="0.25">
      <c r="A80" s="11">
        <v>77</v>
      </c>
      <c r="B80" s="12" t="str">
        <f t="shared" si="4"/>
        <v>000-000</v>
      </c>
      <c r="C80" s="12"/>
      <c r="D80" s="12"/>
      <c r="E80" s="12"/>
      <c r="F80" s="12"/>
      <c r="G80" s="16"/>
      <c r="H80" s="16"/>
      <c r="I80" s="15"/>
      <c r="J80" s="16"/>
      <c r="K80" s="16"/>
      <c r="L80" s="17"/>
      <c r="M80" s="18"/>
      <c r="N80" s="18"/>
      <c r="O80" s="20"/>
      <c r="P80" s="21"/>
      <c r="Q80" s="21"/>
      <c r="R80" s="22"/>
      <c r="S80" s="21"/>
      <c r="T80" s="21"/>
      <c r="U80" s="22"/>
      <c r="V80" s="23"/>
      <c r="W80" s="23"/>
      <c r="X80" s="24"/>
      <c r="Y80" s="25">
        <f t="shared" si="5"/>
        <v>0</v>
      </c>
      <c r="Z80" s="25">
        <f t="shared" si="6"/>
        <v>0</v>
      </c>
      <c r="AA80" s="26"/>
      <c r="AB80" s="26"/>
      <c r="AC80" s="26"/>
      <c r="AD80" s="26"/>
      <c r="AE80" s="27"/>
      <c r="AF80" s="26"/>
      <c r="AG80" s="26"/>
      <c r="AH80" s="26"/>
      <c r="AI80" s="26"/>
      <c r="AJ80" s="26"/>
      <c r="AK80" s="26"/>
    </row>
    <row r="81" spans="1:37" s="10" customFormat="1" ht="25" customHeight="1" x14ac:dyDescent="0.25">
      <c r="A81" s="11">
        <v>78</v>
      </c>
      <c r="B81" s="12" t="str">
        <f t="shared" si="4"/>
        <v>000-000</v>
      </c>
      <c r="C81" s="12"/>
      <c r="D81" s="12"/>
      <c r="E81" s="12"/>
      <c r="F81" s="12"/>
      <c r="G81" s="16"/>
      <c r="H81" s="16"/>
      <c r="I81" s="15"/>
      <c r="J81" s="16"/>
      <c r="K81" s="16"/>
      <c r="L81" s="17"/>
      <c r="M81" s="18"/>
      <c r="N81" s="18"/>
      <c r="O81" s="20"/>
      <c r="P81" s="21"/>
      <c r="Q81" s="21"/>
      <c r="R81" s="22"/>
      <c r="S81" s="21"/>
      <c r="T81" s="21"/>
      <c r="U81" s="22"/>
      <c r="V81" s="23"/>
      <c r="W81" s="23"/>
      <c r="X81" s="24"/>
      <c r="Y81" s="25">
        <f t="shared" si="5"/>
        <v>0</v>
      </c>
      <c r="Z81" s="25">
        <f t="shared" si="6"/>
        <v>0</v>
      </c>
      <c r="AA81" s="26"/>
      <c r="AB81" s="26"/>
      <c r="AC81" s="26"/>
      <c r="AD81" s="26"/>
      <c r="AE81" s="27"/>
      <c r="AF81" s="26"/>
      <c r="AG81" s="26"/>
      <c r="AH81" s="26"/>
      <c r="AI81" s="26"/>
      <c r="AJ81" s="26"/>
      <c r="AK81" s="26"/>
    </row>
    <row r="82" spans="1:37" s="10" customFormat="1" ht="25" customHeight="1" x14ac:dyDescent="0.25">
      <c r="A82" s="11">
        <v>79</v>
      </c>
      <c r="B82" s="12" t="str">
        <f t="shared" si="4"/>
        <v>000-000</v>
      </c>
      <c r="C82" s="12"/>
      <c r="D82" s="12"/>
      <c r="E82" s="12"/>
      <c r="F82" s="12"/>
      <c r="G82" s="16"/>
      <c r="H82" s="16"/>
      <c r="I82" s="15"/>
      <c r="J82" s="16"/>
      <c r="K82" s="16"/>
      <c r="L82" s="17"/>
      <c r="M82" s="18"/>
      <c r="N82" s="18"/>
      <c r="O82" s="20"/>
      <c r="P82" s="21"/>
      <c r="Q82" s="21"/>
      <c r="R82" s="22"/>
      <c r="S82" s="21"/>
      <c r="T82" s="21"/>
      <c r="U82" s="22"/>
      <c r="V82" s="23"/>
      <c r="W82" s="23"/>
      <c r="X82" s="24"/>
      <c r="Y82" s="25">
        <f t="shared" si="5"/>
        <v>0</v>
      </c>
      <c r="Z82" s="25">
        <f t="shared" si="6"/>
        <v>0</v>
      </c>
      <c r="AA82" s="26"/>
      <c r="AB82" s="26"/>
      <c r="AC82" s="26"/>
      <c r="AD82" s="26"/>
      <c r="AE82" s="27"/>
      <c r="AF82" s="26"/>
      <c r="AG82" s="26"/>
      <c r="AH82" s="26"/>
      <c r="AI82" s="26"/>
      <c r="AJ82" s="26"/>
      <c r="AK82" s="26"/>
    </row>
    <row r="83" spans="1:37" s="10" customFormat="1" ht="25" customHeight="1" x14ac:dyDescent="0.25">
      <c r="A83" s="11">
        <v>80</v>
      </c>
      <c r="B83" s="12" t="str">
        <f t="shared" si="4"/>
        <v>000-000</v>
      </c>
      <c r="C83" s="12"/>
      <c r="D83" s="12"/>
      <c r="E83" s="12"/>
      <c r="F83" s="12"/>
      <c r="G83" s="16"/>
      <c r="H83" s="16"/>
      <c r="I83" s="15"/>
      <c r="J83" s="16"/>
      <c r="K83" s="16"/>
      <c r="L83" s="17"/>
      <c r="M83" s="18"/>
      <c r="N83" s="19"/>
      <c r="O83" s="20"/>
      <c r="P83" s="21"/>
      <c r="Q83" s="21"/>
      <c r="R83" s="22"/>
      <c r="S83" s="21"/>
      <c r="T83" s="21"/>
      <c r="U83" s="22"/>
      <c r="V83" s="23"/>
      <c r="W83" s="23"/>
      <c r="X83" s="24"/>
      <c r="Y83" s="25">
        <f t="shared" si="5"/>
        <v>0</v>
      </c>
      <c r="Z83" s="25">
        <f t="shared" si="6"/>
        <v>0</v>
      </c>
      <c r="AA83" s="26"/>
      <c r="AB83" s="26"/>
      <c r="AC83" s="26"/>
      <c r="AD83" s="26"/>
      <c r="AE83" s="27"/>
      <c r="AF83" s="26"/>
      <c r="AG83" s="26"/>
      <c r="AH83" s="26"/>
      <c r="AI83" s="26"/>
      <c r="AJ83" s="26"/>
      <c r="AK83" s="26"/>
    </row>
    <row r="84" spans="1:37" s="10" customFormat="1" ht="25" customHeight="1" x14ac:dyDescent="0.25">
      <c r="A84" s="11">
        <v>81</v>
      </c>
      <c r="B84" s="12" t="str">
        <f t="shared" si="4"/>
        <v>000-000</v>
      </c>
      <c r="C84" s="12"/>
      <c r="D84" s="12"/>
      <c r="E84" s="12"/>
      <c r="F84" s="12"/>
      <c r="G84" s="16"/>
      <c r="H84" s="16"/>
      <c r="I84" s="15"/>
      <c r="J84" s="16"/>
      <c r="K84" s="16"/>
      <c r="L84" s="17"/>
      <c r="M84" s="18"/>
      <c r="N84" s="19"/>
      <c r="O84" s="20"/>
      <c r="P84" s="21"/>
      <c r="Q84" s="21"/>
      <c r="R84" s="22"/>
      <c r="S84" s="21"/>
      <c r="T84" s="21"/>
      <c r="U84" s="22"/>
      <c r="V84" s="23"/>
      <c r="W84" s="23"/>
      <c r="X84" s="24"/>
      <c r="Y84" s="25">
        <f t="shared" si="5"/>
        <v>0</v>
      </c>
      <c r="Z84" s="25">
        <f t="shared" si="6"/>
        <v>0</v>
      </c>
      <c r="AA84" s="26"/>
      <c r="AB84" s="26"/>
      <c r="AC84" s="26"/>
      <c r="AD84" s="26"/>
      <c r="AE84" s="27"/>
      <c r="AF84" s="26"/>
      <c r="AG84" s="26"/>
      <c r="AH84" s="26"/>
      <c r="AI84" s="26"/>
      <c r="AJ84" s="26"/>
      <c r="AK84" s="26"/>
    </row>
    <row r="85" spans="1:37" s="10" customFormat="1" ht="25" customHeight="1" x14ac:dyDescent="0.25">
      <c r="A85" s="11">
        <v>82</v>
      </c>
      <c r="B85" s="12" t="str">
        <f t="shared" si="4"/>
        <v>000-000</v>
      </c>
      <c r="C85" s="12"/>
      <c r="D85" s="12"/>
      <c r="E85" s="12"/>
      <c r="F85" s="12"/>
      <c r="G85" s="16"/>
      <c r="H85" s="16"/>
      <c r="I85" s="15"/>
      <c r="J85" s="16"/>
      <c r="K85" s="16"/>
      <c r="L85" s="17"/>
      <c r="M85" s="18"/>
      <c r="N85" s="18"/>
      <c r="O85" s="20"/>
      <c r="P85" s="21"/>
      <c r="Q85" s="21"/>
      <c r="R85" s="22"/>
      <c r="S85" s="21"/>
      <c r="T85" s="21"/>
      <c r="U85" s="22"/>
      <c r="V85" s="23"/>
      <c r="W85" s="23"/>
      <c r="X85" s="24"/>
      <c r="Y85" s="25">
        <f t="shared" si="5"/>
        <v>0</v>
      </c>
      <c r="Z85" s="25">
        <f t="shared" si="6"/>
        <v>0</v>
      </c>
      <c r="AA85" s="26"/>
      <c r="AB85" s="26"/>
      <c r="AC85" s="26"/>
      <c r="AD85" s="26"/>
      <c r="AE85" s="27"/>
      <c r="AF85" s="26"/>
      <c r="AG85" s="26"/>
      <c r="AH85" s="26"/>
      <c r="AI85" s="26"/>
      <c r="AJ85" s="26"/>
      <c r="AK85" s="26"/>
    </row>
    <row r="86" spans="1:37" s="10" customFormat="1" ht="25" customHeight="1" x14ac:dyDescent="0.25">
      <c r="A86" s="11">
        <v>83</v>
      </c>
      <c r="B86" s="12" t="str">
        <f t="shared" si="4"/>
        <v>000-000</v>
      </c>
      <c r="C86" s="12"/>
      <c r="D86" s="12"/>
      <c r="E86" s="12"/>
      <c r="F86" s="12"/>
      <c r="G86" s="16"/>
      <c r="H86" s="16"/>
      <c r="I86" s="15"/>
      <c r="J86" s="16"/>
      <c r="K86" s="16"/>
      <c r="L86" s="17"/>
      <c r="M86" s="18"/>
      <c r="N86" s="18"/>
      <c r="O86" s="20"/>
      <c r="P86" s="21"/>
      <c r="Q86" s="21"/>
      <c r="R86" s="22"/>
      <c r="S86" s="21"/>
      <c r="T86" s="21"/>
      <c r="U86" s="22"/>
      <c r="V86" s="23"/>
      <c r="W86" s="23"/>
      <c r="X86" s="24"/>
      <c r="Y86" s="25">
        <f t="shared" si="5"/>
        <v>0</v>
      </c>
      <c r="Z86" s="25">
        <f t="shared" si="6"/>
        <v>0</v>
      </c>
      <c r="AA86" s="26"/>
      <c r="AB86" s="26"/>
      <c r="AC86" s="26"/>
      <c r="AD86" s="26"/>
      <c r="AE86" s="27"/>
      <c r="AF86" s="26"/>
      <c r="AG86" s="26"/>
      <c r="AH86" s="26"/>
      <c r="AI86" s="26"/>
      <c r="AJ86" s="26"/>
      <c r="AK86" s="26"/>
    </row>
    <row r="87" spans="1:37" s="10" customFormat="1" ht="25" customHeight="1" x14ac:dyDescent="0.25">
      <c r="A87" s="11">
        <v>84</v>
      </c>
      <c r="B87" s="12" t="str">
        <f t="shared" si="4"/>
        <v>000-000</v>
      </c>
      <c r="C87" s="12"/>
      <c r="D87" s="12"/>
      <c r="E87" s="12"/>
      <c r="F87" s="12"/>
      <c r="G87" s="16"/>
      <c r="H87" s="16"/>
      <c r="I87" s="15"/>
      <c r="J87" s="16"/>
      <c r="K87" s="16"/>
      <c r="L87" s="17"/>
      <c r="M87" s="18"/>
      <c r="N87" s="18"/>
      <c r="O87" s="20"/>
      <c r="P87" s="21"/>
      <c r="Q87" s="21"/>
      <c r="R87" s="22"/>
      <c r="S87" s="21"/>
      <c r="T87" s="21"/>
      <c r="U87" s="22"/>
      <c r="V87" s="23"/>
      <c r="W87" s="23"/>
      <c r="X87" s="24"/>
      <c r="Y87" s="25">
        <f t="shared" si="5"/>
        <v>0</v>
      </c>
      <c r="Z87" s="25">
        <f t="shared" si="6"/>
        <v>0</v>
      </c>
      <c r="AA87" s="26"/>
      <c r="AB87" s="26"/>
      <c r="AC87" s="26"/>
      <c r="AD87" s="26"/>
      <c r="AE87" s="27"/>
      <c r="AF87" s="26"/>
      <c r="AG87" s="26"/>
      <c r="AH87" s="26"/>
      <c r="AI87" s="26"/>
      <c r="AJ87" s="26"/>
      <c r="AK87" s="26"/>
    </row>
    <row r="88" spans="1:37" s="10" customFormat="1" ht="25" customHeight="1" x14ac:dyDescent="0.25">
      <c r="A88" s="11">
        <v>85</v>
      </c>
      <c r="B88" s="12" t="str">
        <f t="shared" si="4"/>
        <v>000-000</v>
      </c>
      <c r="C88" s="12"/>
      <c r="D88" s="12"/>
      <c r="E88" s="12"/>
      <c r="F88" s="12"/>
      <c r="G88" s="16"/>
      <c r="H88" s="16"/>
      <c r="I88" s="15"/>
      <c r="J88" s="16"/>
      <c r="K88" s="16"/>
      <c r="L88" s="17"/>
      <c r="M88" s="18"/>
      <c r="N88" s="18"/>
      <c r="O88" s="20"/>
      <c r="P88" s="21"/>
      <c r="Q88" s="21"/>
      <c r="R88" s="22"/>
      <c r="S88" s="21"/>
      <c r="T88" s="21"/>
      <c r="U88" s="22"/>
      <c r="V88" s="23"/>
      <c r="W88" s="23"/>
      <c r="X88" s="24"/>
      <c r="Y88" s="25">
        <f t="shared" si="5"/>
        <v>0</v>
      </c>
      <c r="Z88" s="25">
        <f t="shared" si="6"/>
        <v>0</v>
      </c>
      <c r="AA88" s="26"/>
      <c r="AB88" s="26"/>
      <c r="AC88" s="26"/>
      <c r="AD88" s="26"/>
      <c r="AE88" s="27"/>
      <c r="AF88" s="26"/>
      <c r="AG88" s="26"/>
      <c r="AH88" s="26"/>
      <c r="AI88" s="26"/>
      <c r="AJ88" s="26"/>
      <c r="AK88" s="26"/>
    </row>
    <row r="89" spans="1:37" s="10" customFormat="1" ht="25" customHeight="1" x14ac:dyDescent="0.25">
      <c r="A89" s="11">
        <v>86</v>
      </c>
      <c r="B89" s="12" t="str">
        <f t="shared" si="4"/>
        <v>000-000</v>
      </c>
      <c r="C89" s="12"/>
      <c r="D89" s="12"/>
      <c r="E89" s="12"/>
      <c r="F89" s="12"/>
      <c r="G89" s="16"/>
      <c r="H89" s="16"/>
      <c r="I89" s="15"/>
      <c r="J89" s="16"/>
      <c r="K89" s="16"/>
      <c r="L89" s="17"/>
      <c r="M89" s="18"/>
      <c r="N89" s="18"/>
      <c r="O89" s="20"/>
      <c r="P89" s="21"/>
      <c r="Q89" s="21"/>
      <c r="R89" s="22"/>
      <c r="S89" s="21"/>
      <c r="T89" s="21"/>
      <c r="U89" s="22"/>
      <c r="V89" s="23"/>
      <c r="W89" s="23"/>
      <c r="X89" s="24"/>
      <c r="Y89" s="25">
        <f t="shared" si="5"/>
        <v>0</v>
      </c>
      <c r="Z89" s="25">
        <f t="shared" si="6"/>
        <v>0</v>
      </c>
      <c r="AA89" s="26"/>
      <c r="AB89" s="26"/>
      <c r="AC89" s="26"/>
      <c r="AD89" s="26"/>
      <c r="AE89" s="27"/>
      <c r="AF89" s="26"/>
      <c r="AG89" s="26"/>
      <c r="AH89" s="26"/>
      <c r="AI89" s="26"/>
      <c r="AJ89" s="26"/>
      <c r="AK89" s="26"/>
    </row>
    <row r="90" spans="1:37" s="10" customFormat="1" ht="25" customHeight="1" x14ac:dyDescent="0.25">
      <c r="A90" s="11">
        <v>87</v>
      </c>
      <c r="B90" s="12" t="str">
        <f t="shared" si="4"/>
        <v>000-000</v>
      </c>
      <c r="C90" s="12"/>
      <c r="D90" s="12"/>
      <c r="E90" s="12"/>
      <c r="F90" s="12"/>
      <c r="G90" s="16"/>
      <c r="H90" s="16"/>
      <c r="I90" s="15"/>
      <c r="J90" s="16"/>
      <c r="K90" s="16"/>
      <c r="L90" s="17"/>
      <c r="M90" s="18"/>
      <c r="N90" s="18"/>
      <c r="O90" s="20"/>
      <c r="P90" s="21"/>
      <c r="Q90" s="21"/>
      <c r="R90" s="22"/>
      <c r="S90" s="21"/>
      <c r="T90" s="21"/>
      <c r="U90" s="22"/>
      <c r="V90" s="23"/>
      <c r="W90" s="23"/>
      <c r="X90" s="24"/>
      <c r="Y90" s="25">
        <f t="shared" si="5"/>
        <v>0</v>
      </c>
      <c r="Z90" s="25">
        <f t="shared" si="6"/>
        <v>0</v>
      </c>
      <c r="AA90" s="26"/>
      <c r="AB90" s="26"/>
      <c r="AC90" s="26"/>
      <c r="AD90" s="26"/>
      <c r="AE90" s="27"/>
      <c r="AF90" s="26"/>
      <c r="AG90" s="26"/>
      <c r="AH90" s="26"/>
      <c r="AI90" s="26"/>
      <c r="AJ90" s="26"/>
      <c r="AK90" s="26"/>
    </row>
    <row r="91" spans="1:37" s="10" customFormat="1" ht="25" customHeight="1" x14ac:dyDescent="0.25">
      <c r="A91" s="11">
        <v>88</v>
      </c>
      <c r="B91" s="12" t="str">
        <f t="shared" si="4"/>
        <v>000-000</v>
      </c>
      <c r="C91" s="12"/>
      <c r="D91" s="12"/>
      <c r="E91" s="12"/>
      <c r="F91" s="12"/>
      <c r="G91" s="16"/>
      <c r="H91" s="16"/>
      <c r="I91" s="15"/>
      <c r="J91" s="16"/>
      <c r="K91" s="16"/>
      <c r="L91" s="17"/>
      <c r="M91" s="18"/>
      <c r="N91" s="18"/>
      <c r="O91" s="20"/>
      <c r="P91" s="21"/>
      <c r="Q91" s="21"/>
      <c r="R91" s="22"/>
      <c r="S91" s="21"/>
      <c r="T91" s="21"/>
      <c r="U91" s="22"/>
      <c r="V91" s="23"/>
      <c r="W91" s="23"/>
      <c r="X91" s="24"/>
      <c r="Y91" s="25">
        <f t="shared" si="5"/>
        <v>0</v>
      </c>
      <c r="Z91" s="25">
        <f t="shared" si="6"/>
        <v>0</v>
      </c>
      <c r="AA91" s="26"/>
      <c r="AB91" s="26"/>
      <c r="AC91" s="26"/>
      <c r="AD91" s="26"/>
      <c r="AE91" s="27"/>
      <c r="AF91" s="26"/>
      <c r="AG91" s="26"/>
      <c r="AH91" s="26"/>
      <c r="AI91" s="26"/>
      <c r="AJ91" s="26"/>
      <c r="AK91" s="26"/>
    </row>
    <row r="92" spans="1:37" s="10" customFormat="1" ht="25" customHeight="1" x14ac:dyDescent="0.25">
      <c r="A92" s="11">
        <v>89</v>
      </c>
      <c r="B92" s="12" t="str">
        <f t="shared" si="4"/>
        <v>000-000</v>
      </c>
      <c r="C92" s="12"/>
      <c r="D92" s="12"/>
      <c r="E92" s="12"/>
      <c r="F92" s="12"/>
      <c r="G92" s="16"/>
      <c r="H92" s="16"/>
      <c r="I92" s="15"/>
      <c r="J92" s="16"/>
      <c r="K92" s="16"/>
      <c r="L92" s="17"/>
      <c r="M92" s="18"/>
      <c r="N92" s="18"/>
      <c r="O92" s="20"/>
      <c r="P92" s="21"/>
      <c r="Q92" s="21"/>
      <c r="R92" s="22"/>
      <c r="S92" s="21"/>
      <c r="T92" s="21"/>
      <c r="U92" s="22"/>
      <c r="V92" s="23"/>
      <c r="W92" s="23"/>
      <c r="X92" s="24"/>
      <c r="Y92" s="25">
        <f t="shared" si="5"/>
        <v>0</v>
      </c>
      <c r="Z92" s="25">
        <f t="shared" si="6"/>
        <v>0</v>
      </c>
      <c r="AA92" s="26"/>
      <c r="AB92" s="26"/>
      <c r="AC92" s="26"/>
      <c r="AD92" s="26"/>
      <c r="AE92" s="27"/>
      <c r="AF92" s="26"/>
      <c r="AG92" s="26"/>
      <c r="AH92" s="26"/>
      <c r="AI92" s="26"/>
      <c r="AJ92" s="26"/>
      <c r="AK92" s="26"/>
    </row>
    <row r="93" spans="1:37" s="10" customFormat="1" ht="25" customHeight="1" x14ac:dyDescent="0.25">
      <c r="A93" s="11">
        <v>90</v>
      </c>
      <c r="B93" s="12" t="str">
        <f t="shared" si="4"/>
        <v>000-000</v>
      </c>
      <c r="C93" s="12"/>
      <c r="D93" s="12"/>
      <c r="E93" s="12"/>
      <c r="F93" s="12"/>
      <c r="G93" s="16"/>
      <c r="H93" s="16"/>
      <c r="I93" s="15"/>
      <c r="J93" s="16"/>
      <c r="K93" s="16"/>
      <c r="L93" s="17"/>
      <c r="M93" s="18"/>
      <c r="N93" s="18"/>
      <c r="O93" s="20"/>
      <c r="P93" s="21"/>
      <c r="Q93" s="21"/>
      <c r="R93" s="22"/>
      <c r="S93" s="21"/>
      <c r="T93" s="21"/>
      <c r="U93" s="22"/>
      <c r="V93" s="23"/>
      <c r="W93" s="23"/>
      <c r="X93" s="24"/>
      <c r="Y93" s="25">
        <f t="shared" si="5"/>
        <v>0</v>
      </c>
      <c r="Z93" s="25">
        <f t="shared" si="6"/>
        <v>0</v>
      </c>
      <c r="AA93" s="26"/>
      <c r="AB93" s="26"/>
      <c r="AC93" s="26"/>
      <c r="AD93" s="26"/>
      <c r="AE93" s="27"/>
      <c r="AF93" s="26"/>
      <c r="AG93" s="26"/>
      <c r="AH93" s="26"/>
      <c r="AI93" s="26"/>
      <c r="AJ93" s="26"/>
      <c r="AK93" s="26"/>
    </row>
    <row r="94" spans="1:37" s="10" customFormat="1" ht="25" customHeight="1" x14ac:dyDescent="0.25">
      <c r="A94" s="11">
        <v>91</v>
      </c>
      <c r="B94" s="12" t="str">
        <f t="shared" si="4"/>
        <v>000-000</v>
      </c>
      <c r="C94" s="12"/>
      <c r="D94" s="12"/>
      <c r="E94" s="12"/>
      <c r="F94" s="12"/>
      <c r="G94" s="16"/>
      <c r="H94" s="16"/>
      <c r="I94" s="15"/>
      <c r="J94" s="16"/>
      <c r="K94" s="16"/>
      <c r="L94" s="17"/>
      <c r="M94" s="18"/>
      <c r="N94" s="19"/>
      <c r="O94" s="20"/>
      <c r="P94" s="21"/>
      <c r="Q94" s="21"/>
      <c r="R94" s="22"/>
      <c r="S94" s="21"/>
      <c r="T94" s="21"/>
      <c r="U94" s="22"/>
      <c r="V94" s="23"/>
      <c r="W94" s="23"/>
      <c r="X94" s="24"/>
      <c r="Y94" s="25">
        <f t="shared" si="5"/>
        <v>0</v>
      </c>
      <c r="Z94" s="25">
        <f t="shared" si="6"/>
        <v>0</v>
      </c>
      <c r="AA94" s="26"/>
      <c r="AB94" s="26"/>
      <c r="AC94" s="26"/>
      <c r="AD94" s="26"/>
      <c r="AE94" s="27"/>
      <c r="AF94" s="26"/>
      <c r="AG94" s="26"/>
      <c r="AH94" s="26"/>
      <c r="AI94" s="26"/>
      <c r="AJ94" s="26"/>
      <c r="AK94" s="26"/>
    </row>
    <row r="95" spans="1:37" s="10" customFormat="1" ht="25" customHeight="1" x14ac:dyDescent="0.25">
      <c r="A95" s="11">
        <v>92</v>
      </c>
      <c r="B95" s="12" t="str">
        <f t="shared" si="4"/>
        <v>000-000</v>
      </c>
      <c r="C95" s="12"/>
      <c r="D95" s="12"/>
      <c r="E95" s="12"/>
      <c r="F95" s="12"/>
      <c r="G95" s="16"/>
      <c r="H95" s="16"/>
      <c r="I95" s="15"/>
      <c r="J95" s="16"/>
      <c r="K95" s="16"/>
      <c r="L95" s="17"/>
      <c r="M95" s="18"/>
      <c r="N95" s="19"/>
      <c r="O95" s="20"/>
      <c r="P95" s="21"/>
      <c r="Q95" s="21"/>
      <c r="R95" s="22"/>
      <c r="S95" s="21"/>
      <c r="T95" s="21"/>
      <c r="U95" s="22"/>
      <c r="V95" s="23"/>
      <c r="W95" s="23"/>
      <c r="X95" s="24"/>
      <c r="Y95" s="25">
        <f t="shared" si="5"/>
        <v>0</v>
      </c>
      <c r="Z95" s="25">
        <f t="shared" si="6"/>
        <v>0</v>
      </c>
      <c r="AA95" s="26"/>
      <c r="AB95" s="26"/>
      <c r="AC95" s="26"/>
      <c r="AD95" s="26"/>
      <c r="AE95" s="27"/>
      <c r="AF95" s="26"/>
      <c r="AG95" s="26"/>
      <c r="AH95" s="26"/>
      <c r="AI95" s="26"/>
      <c r="AJ95" s="26"/>
      <c r="AK95" s="26"/>
    </row>
    <row r="96" spans="1:37" s="10" customFormat="1" ht="25" customHeight="1" x14ac:dyDescent="0.25">
      <c r="A96" s="11">
        <v>93</v>
      </c>
      <c r="B96" s="12" t="str">
        <f t="shared" si="4"/>
        <v>000-000</v>
      </c>
      <c r="C96" s="12"/>
      <c r="D96" s="12"/>
      <c r="E96" s="12"/>
      <c r="F96" s="12"/>
      <c r="G96" s="16"/>
      <c r="H96" s="16"/>
      <c r="I96" s="15"/>
      <c r="J96" s="16"/>
      <c r="K96" s="16"/>
      <c r="L96" s="17"/>
      <c r="M96" s="18"/>
      <c r="N96" s="18"/>
      <c r="O96" s="20"/>
      <c r="P96" s="21"/>
      <c r="Q96" s="21"/>
      <c r="R96" s="22"/>
      <c r="S96" s="21"/>
      <c r="T96" s="21"/>
      <c r="U96" s="22"/>
      <c r="V96" s="23"/>
      <c r="W96" s="23"/>
      <c r="X96" s="24"/>
      <c r="Y96" s="25">
        <f t="shared" si="5"/>
        <v>0</v>
      </c>
      <c r="Z96" s="25">
        <f t="shared" si="6"/>
        <v>0</v>
      </c>
      <c r="AA96" s="26"/>
      <c r="AB96" s="26"/>
      <c r="AC96" s="26"/>
      <c r="AD96" s="26"/>
      <c r="AE96" s="27"/>
      <c r="AF96" s="26"/>
      <c r="AG96" s="26"/>
      <c r="AH96" s="26"/>
      <c r="AI96" s="26"/>
      <c r="AJ96" s="26"/>
      <c r="AK96" s="26"/>
    </row>
    <row r="97" spans="1:37" s="10" customFormat="1" ht="25" customHeight="1" x14ac:dyDescent="0.25">
      <c r="A97" s="11">
        <v>94</v>
      </c>
      <c r="B97" s="12" t="str">
        <f t="shared" si="4"/>
        <v>000-000</v>
      </c>
      <c r="C97" s="12"/>
      <c r="D97" s="12"/>
      <c r="E97" s="12"/>
      <c r="F97" s="12"/>
      <c r="G97" s="16"/>
      <c r="H97" s="16"/>
      <c r="I97" s="15"/>
      <c r="J97" s="16"/>
      <c r="K97" s="16"/>
      <c r="L97" s="17"/>
      <c r="M97" s="18"/>
      <c r="N97" s="18"/>
      <c r="O97" s="20"/>
      <c r="P97" s="21"/>
      <c r="Q97" s="21"/>
      <c r="R97" s="22"/>
      <c r="S97" s="21"/>
      <c r="T97" s="21"/>
      <c r="U97" s="22"/>
      <c r="V97" s="23"/>
      <c r="W97" s="23"/>
      <c r="X97" s="24"/>
      <c r="Y97" s="25">
        <f t="shared" si="5"/>
        <v>0</v>
      </c>
      <c r="Z97" s="25">
        <f t="shared" si="6"/>
        <v>0</v>
      </c>
      <c r="AA97" s="26"/>
      <c r="AB97" s="26"/>
      <c r="AC97" s="26"/>
      <c r="AD97" s="26"/>
      <c r="AE97" s="27"/>
      <c r="AF97" s="26"/>
      <c r="AG97" s="26"/>
      <c r="AH97" s="26"/>
      <c r="AI97" s="26"/>
      <c r="AJ97" s="26"/>
      <c r="AK97" s="26"/>
    </row>
    <row r="98" spans="1:37" s="10" customFormat="1" ht="25" customHeight="1" x14ac:dyDescent="0.25">
      <c r="A98" s="11">
        <v>95</v>
      </c>
      <c r="B98" s="12" t="str">
        <f t="shared" si="4"/>
        <v>000-000</v>
      </c>
      <c r="C98" s="12"/>
      <c r="D98" s="12"/>
      <c r="E98" s="12"/>
      <c r="F98" s="12"/>
      <c r="G98" s="16"/>
      <c r="H98" s="16"/>
      <c r="I98" s="15"/>
      <c r="J98" s="16"/>
      <c r="K98" s="16"/>
      <c r="L98" s="17"/>
      <c r="M98" s="18"/>
      <c r="N98" s="18"/>
      <c r="O98" s="20"/>
      <c r="P98" s="21"/>
      <c r="Q98" s="21"/>
      <c r="R98" s="22"/>
      <c r="S98" s="21"/>
      <c r="T98" s="21"/>
      <c r="U98" s="22"/>
      <c r="V98" s="23"/>
      <c r="W98" s="23"/>
      <c r="X98" s="24"/>
      <c r="Y98" s="25">
        <f t="shared" si="5"/>
        <v>0</v>
      </c>
      <c r="Z98" s="25">
        <f t="shared" si="6"/>
        <v>0</v>
      </c>
      <c r="AA98" s="26"/>
      <c r="AB98" s="26"/>
      <c r="AC98" s="26"/>
      <c r="AD98" s="26"/>
      <c r="AE98" s="27"/>
      <c r="AF98" s="26"/>
      <c r="AG98" s="26"/>
      <c r="AH98" s="26"/>
      <c r="AI98" s="26"/>
      <c r="AJ98" s="26"/>
      <c r="AK98" s="26"/>
    </row>
    <row r="99" spans="1:37" s="10" customFormat="1" ht="25" customHeight="1" x14ac:dyDescent="0.25">
      <c r="A99" s="11">
        <v>96</v>
      </c>
      <c r="B99" s="12" t="str">
        <f t="shared" si="4"/>
        <v>000-000</v>
      </c>
      <c r="C99" s="12"/>
      <c r="D99" s="12"/>
      <c r="E99" s="12"/>
      <c r="F99" s="12"/>
      <c r="G99" s="16"/>
      <c r="H99" s="16"/>
      <c r="I99" s="15"/>
      <c r="J99" s="16"/>
      <c r="K99" s="16"/>
      <c r="L99" s="17"/>
      <c r="M99" s="18"/>
      <c r="N99" s="18"/>
      <c r="O99" s="20"/>
      <c r="P99" s="21"/>
      <c r="Q99" s="21"/>
      <c r="R99" s="22"/>
      <c r="S99" s="21"/>
      <c r="T99" s="21"/>
      <c r="U99" s="22"/>
      <c r="V99" s="23"/>
      <c r="W99" s="23"/>
      <c r="X99" s="24"/>
      <c r="Y99" s="25">
        <f t="shared" si="5"/>
        <v>0</v>
      </c>
      <c r="Z99" s="25">
        <f t="shared" si="6"/>
        <v>0</v>
      </c>
      <c r="AA99" s="26"/>
      <c r="AB99" s="26"/>
      <c r="AC99" s="26"/>
      <c r="AD99" s="26"/>
      <c r="AE99" s="27"/>
      <c r="AF99" s="26"/>
      <c r="AG99" s="26"/>
      <c r="AH99" s="26"/>
      <c r="AI99" s="26"/>
      <c r="AJ99" s="26"/>
      <c r="AK99" s="26"/>
    </row>
    <row r="100" spans="1:37" s="10" customFormat="1" ht="25" customHeight="1" x14ac:dyDescent="0.25">
      <c r="A100" s="11">
        <v>97</v>
      </c>
      <c r="B100" s="12" t="str">
        <f t="shared" ref="B100:B131" si="7">TEXT(C100,"000")&amp;"-"&amp;TEXT(E100,"000")</f>
        <v>000-000</v>
      </c>
      <c r="C100" s="12"/>
      <c r="D100" s="12"/>
      <c r="E100" s="12"/>
      <c r="F100" s="12"/>
      <c r="G100" s="16"/>
      <c r="H100" s="16"/>
      <c r="I100" s="15"/>
      <c r="J100" s="16"/>
      <c r="K100" s="16"/>
      <c r="L100" s="17"/>
      <c r="M100" s="18"/>
      <c r="N100" s="18"/>
      <c r="O100" s="20"/>
      <c r="P100" s="21"/>
      <c r="Q100" s="21"/>
      <c r="R100" s="22"/>
      <c r="S100" s="21"/>
      <c r="T100" s="21"/>
      <c r="U100" s="22"/>
      <c r="V100" s="23"/>
      <c r="W100" s="23"/>
      <c r="X100" s="24"/>
      <c r="Y100" s="25">
        <f t="shared" si="5"/>
        <v>0</v>
      </c>
      <c r="Z100" s="25">
        <f t="shared" si="6"/>
        <v>0</v>
      </c>
      <c r="AA100" s="26"/>
      <c r="AB100" s="26"/>
      <c r="AC100" s="26"/>
      <c r="AD100" s="26"/>
      <c r="AE100" s="27"/>
      <c r="AF100" s="26"/>
      <c r="AG100" s="26"/>
      <c r="AH100" s="26"/>
      <c r="AI100" s="26"/>
      <c r="AJ100" s="26"/>
      <c r="AK100" s="26"/>
    </row>
    <row r="101" spans="1:37" s="10" customFormat="1" ht="25" customHeight="1" x14ac:dyDescent="0.25">
      <c r="A101" s="11">
        <v>98</v>
      </c>
      <c r="B101" s="12" t="str">
        <f t="shared" si="7"/>
        <v>000-000</v>
      </c>
      <c r="C101" s="12"/>
      <c r="D101" s="12"/>
      <c r="E101" s="12"/>
      <c r="F101" s="12"/>
      <c r="G101" s="16"/>
      <c r="H101" s="16"/>
      <c r="I101" s="15"/>
      <c r="J101" s="16"/>
      <c r="K101" s="16"/>
      <c r="L101" s="17"/>
      <c r="M101" s="18"/>
      <c r="N101" s="18"/>
      <c r="O101" s="20"/>
      <c r="P101" s="21"/>
      <c r="Q101" s="21"/>
      <c r="R101" s="22"/>
      <c r="S101" s="21"/>
      <c r="T101" s="21"/>
      <c r="U101" s="22"/>
      <c r="V101" s="23"/>
      <c r="W101" s="23"/>
      <c r="X101" s="24"/>
      <c r="Y101" s="25">
        <f t="shared" si="5"/>
        <v>0</v>
      </c>
      <c r="Z101" s="25">
        <f t="shared" si="6"/>
        <v>0</v>
      </c>
      <c r="AA101" s="26"/>
      <c r="AB101" s="26"/>
      <c r="AC101" s="26"/>
      <c r="AD101" s="26"/>
      <c r="AE101" s="27"/>
      <c r="AF101" s="26"/>
      <c r="AG101" s="26"/>
      <c r="AH101" s="26"/>
      <c r="AI101" s="26"/>
      <c r="AJ101" s="26"/>
      <c r="AK101" s="26"/>
    </row>
    <row r="102" spans="1:37" s="10" customFormat="1" ht="25" customHeight="1" x14ac:dyDescent="0.25">
      <c r="A102" s="11">
        <v>99</v>
      </c>
      <c r="B102" s="12" t="str">
        <f t="shared" si="7"/>
        <v>000-000</v>
      </c>
      <c r="C102" s="12"/>
      <c r="D102" s="12"/>
      <c r="E102" s="12"/>
      <c r="F102" s="12"/>
      <c r="G102" s="16"/>
      <c r="H102" s="16"/>
      <c r="I102" s="15"/>
      <c r="J102" s="16"/>
      <c r="K102" s="16"/>
      <c r="L102" s="17"/>
      <c r="M102" s="18"/>
      <c r="N102" s="18"/>
      <c r="O102" s="20"/>
      <c r="P102" s="21"/>
      <c r="Q102" s="21"/>
      <c r="R102" s="22"/>
      <c r="S102" s="21"/>
      <c r="T102" s="21"/>
      <c r="U102" s="22"/>
      <c r="V102" s="23"/>
      <c r="W102" s="23"/>
      <c r="X102" s="24"/>
      <c r="Y102" s="25">
        <f t="shared" si="5"/>
        <v>0</v>
      </c>
      <c r="Z102" s="25">
        <f t="shared" si="6"/>
        <v>0</v>
      </c>
      <c r="AA102" s="26"/>
      <c r="AB102" s="26"/>
      <c r="AC102" s="26"/>
      <c r="AD102" s="26"/>
      <c r="AE102" s="27"/>
      <c r="AF102" s="26"/>
      <c r="AG102" s="26"/>
      <c r="AH102" s="26"/>
      <c r="AI102" s="26"/>
      <c r="AJ102" s="26"/>
      <c r="AK102" s="26"/>
    </row>
    <row r="103" spans="1:37" s="10" customFormat="1" ht="25" customHeight="1" x14ac:dyDescent="0.25">
      <c r="A103" s="11">
        <v>100</v>
      </c>
      <c r="B103" s="12" t="str">
        <f t="shared" si="7"/>
        <v>000-000</v>
      </c>
      <c r="C103" s="12"/>
      <c r="D103" s="12"/>
      <c r="E103" s="12"/>
      <c r="F103" s="12"/>
      <c r="G103" s="16"/>
      <c r="H103" s="16"/>
      <c r="I103" s="15"/>
      <c r="J103" s="16"/>
      <c r="K103" s="16"/>
      <c r="L103" s="17"/>
      <c r="M103" s="18"/>
      <c r="N103" s="18"/>
      <c r="O103" s="20"/>
      <c r="P103" s="21"/>
      <c r="Q103" s="21"/>
      <c r="R103" s="22"/>
      <c r="S103" s="21"/>
      <c r="T103" s="21"/>
      <c r="U103" s="22"/>
      <c r="V103" s="23"/>
      <c r="W103" s="23"/>
      <c r="X103" s="24"/>
      <c r="Y103" s="25">
        <f t="shared" si="5"/>
        <v>0</v>
      </c>
      <c r="Z103" s="25">
        <f t="shared" si="6"/>
        <v>0</v>
      </c>
      <c r="AA103" s="26"/>
      <c r="AB103" s="26"/>
      <c r="AC103" s="26"/>
      <c r="AD103" s="26"/>
      <c r="AE103" s="27"/>
      <c r="AF103" s="26"/>
      <c r="AG103" s="26"/>
      <c r="AH103" s="26"/>
      <c r="AI103" s="26"/>
      <c r="AJ103" s="26"/>
      <c r="AK103" s="26"/>
    </row>
    <row r="104" spans="1:37" s="10" customFormat="1" ht="25" customHeight="1" x14ac:dyDescent="0.25">
      <c r="A104" s="11">
        <v>101</v>
      </c>
      <c r="B104" s="12" t="str">
        <f t="shared" si="7"/>
        <v>000-000</v>
      </c>
      <c r="C104" s="12"/>
      <c r="D104" s="12"/>
      <c r="E104" s="12"/>
      <c r="F104" s="12"/>
      <c r="G104" s="16"/>
      <c r="H104" s="16"/>
      <c r="I104" s="15"/>
      <c r="J104" s="16"/>
      <c r="K104" s="16"/>
      <c r="L104" s="17"/>
      <c r="M104" s="18"/>
      <c r="N104" s="18"/>
      <c r="O104" s="20"/>
      <c r="P104" s="21"/>
      <c r="Q104" s="21"/>
      <c r="R104" s="22"/>
      <c r="S104" s="21"/>
      <c r="T104" s="21"/>
      <c r="U104" s="22"/>
      <c r="V104" s="23"/>
      <c r="W104" s="23"/>
      <c r="X104" s="24"/>
      <c r="Y104" s="25">
        <f t="shared" si="5"/>
        <v>0</v>
      </c>
      <c r="Z104" s="25">
        <f t="shared" si="6"/>
        <v>0</v>
      </c>
      <c r="AA104" s="26"/>
      <c r="AB104" s="26"/>
      <c r="AC104" s="26"/>
      <c r="AD104" s="26"/>
      <c r="AE104" s="27"/>
      <c r="AF104" s="26"/>
      <c r="AG104" s="26"/>
      <c r="AH104" s="26"/>
      <c r="AI104" s="26"/>
      <c r="AJ104" s="26"/>
      <c r="AK104" s="26"/>
    </row>
    <row r="105" spans="1:37" s="10" customFormat="1" ht="25" customHeight="1" x14ac:dyDescent="0.25">
      <c r="A105" s="11">
        <v>102</v>
      </c>
      <c r="B105" s="12" t="str">
        <f t="shared" si="7"/>
        <v>000-000</v>
      </c>
      <c r="C105" s="12"/>
      <c r="D105" s="12"/>
      <c r="E105" s="12"/>
      <c r="F105" s="12"/>
      <c r="G105" s="16"/>
      <c r="H105" s="16"/>
      <c r="I105" s="15"/>
      <c r="J105" s="16"/>
      <c r="K105" s="16"/>
      <c r="L105" s="17"/>
      <c r="M105" s="18"/>
      <c r="N105" s="19"/>
      <c r="O105" s="20"/>
      <c r="P105" s="21"/>
      <c r="Q105" s="21"/>
      <c r="R105" s="22"/>
      <c r="S105" s="21"/>
      <c r="T105" s="21"/>
      <c r="U105" s="22"/>
      <c r="V105" s="23"/>
      <c r="W105" s="23"/>
      <c r="X105" s="24"/>
      <c r="Y105" s="25">
        <f t="shared" si="5"/>
        <v>0</v>
      </c>
      <c r="Z105" s="25">
        <f t="shared" si="6"/>
        <v>0</v>
      </c>
      <c r="AA105" s="26"/>
      <c r="AB105" s="26"/>
      <c r="AC105" s="26"/>
      <c r="AD105" s="26"/>
      <c r="AE105" s="27"/>
      <c r="AF105" s="26"/>
      <c r="AG105" s="26"/>
      <c r="AH105" s="26"/>
      <c r="AI105" s="26"/>
      <c r="AJ105" s="26"/>
      <c r="AK105" s="26"/>
    </row>
    <row r="106" spans="1:37" s="10" customFormat="1" ht="25" customHeight="1" x14ac:dyDescent="0.25">
      <c r="A106" s="11">
        <v>103</v>
      </c>
      <c r="B106" s="12" t="str">
        <f t="shared" si="7"/>
        <v>000-000</v>
      </c>
      <c r="C106" s="12"/>
      <c r="D106" s="12"/>
      <c r="E106" s="12"/>
      <c r="F106" s="12"/>
      <c r="G106" s="16"/>
      <c r="H106" s="16"/>
      <c r="I106" s="15"/>
      <c r="J106" s="16"/>
      <c r="K106" s="16"/>
      <c r="L106" s="17"/>
      <c r="M106" s="18"/>
      <c r="N106" s="19"/>
      <c r="O106" s="20"/>
      <c r="P106" s="21"/>
      <c r="Q106" s="21"/>
      <c r="R106" s="22"/>
      <c r="S106" s="21"/>
      <c r="T106" s="21"/>
      <c r="U106" s="22"/>
      <c r="V106" s="23"/>
      <c r="W106" s="23"/>
      <c r="X106" s="24"/>
      <c r="Y106" s="25">
        <f t="shared" si="5"/>
        <v>0</v>
      </c>
      <c r="Z106" s="25">
        <f t="shared" si="6"/>
        <v>0</v>
      </c>
      <c r="AA106" s="26"/>
      <c r="AB106" s="26"/>
      <c r="AC106" s="26"/>
      <c r="AD106" s="26"/>
      <c r="AE106" s="27"/>
      <c r="AF106" s="26"/>
      <c r="AG106" s="26"/>
      <c r="AH106" s="26"/>
      <c r="AI106" s="26"/>
      <c r="AJ106" s="26"/>
      <c r="AK106" s="26"/>
    </row>
    <row r="107" spans="1:37" s="10" customFormat="1" ht="25" customHeight="1" x14ac:dyDescent="0.25">
      <c r="A107" s="11">
        <v>104</v>
      </c>
      <c r="B107" s="12" t="str">
        <f t="shared" si="7"/>
        <v>000-000</v>
      </c>
      <c r="C107" s="12"/>
      <c r="D107" s="12"/>
      <c r="E107" s="12"/>
      <c r="F107" s="12"/>
      <c r="G107" s="16"/>
      <c r="H107" s="16"/>
      <c r="I107" s="15"/>
      <c r="J107" s="16"/>
      <c r="K107" s="16"/>
      <c r="L107" s="17"/>
      <c r="M107" s="18"/>
      <c r="N107" s="18"/>
      <c r="O107" s="20"/>
      <c r="P107" s="21"/>
      <c r="Q107" s="21"/>
      <c r="R107" s="22"/>
      <c r="S107" s="21"/>
      <c r="T107" s="21"/>
      <c r="U107" s="22"/>
      <c r="V107" s="23"/>
      <c r="W107" s="23"/>
      <c r="X107" s="24"/>
      <c r="Y107" s="25">
        <f t="shared" si="5"/>
        <v>0</v>
      </c>
      <c r="Z107" s="25">
        <f t="shared" si="6"/>
        <v>0</v>
      </c>
      <c r="AA107" s="26"/>
      <c r="AB107" s="26"/>
      <c r="AC107" s="26"/>
      <c r="AD107" s="26"/>
      <c r="AE107" s="27"/>
      <c r="AF107" s="26"/>
      <c r="AG107" s="26"/>
      <c r="AH107" s="26"/>
      <c r="AI107" s="26"/>
      <c r="AJ107" s="26"/>
      <c r="AK107" s="26"/>
    </row>
    <row r="108" spans="1:37" s="10" customFormat="1" ht="25" customHeight="1" x14ac:dyDescent="0.25">
      <c r="A108" s="11">
        <v>105</v>
      </c>
      <c r="B108" s="12" t="str">
        <f t="shared" si="7"/>
        <v>000-000</v>
      </c>
      <c r="C108" s="12"/>
      <c r="D108" s="12"/>
      <c r="E108" s="12"/>
      <c r="F108" s="12"/>
      <c r="G108" s="16"/>
      <c r="H108" s="16"/>
      <c r="I108" s="15"/>
      <c r="J108" s="16"/>
      <c r="K108" s="16"/>
      <c r="L108" s="17"/>
      <c r="M108" s="18"/>
      <c r="N108" s="18"/>
      <c r="O108" s="20"/>
      <c r="P108" s="21"/>
      <c r="Q108" s="21"/>
      <c r="R108" s="22"/>
      <c r="S108" s="21"/>
      <c r="T108" s="21"/>
      <c r="U108" s="22"/>
      <c r="V108" s="23"/>
      <c r="W108" s="23"/>
      <c r="X108" s="24"/>
      <c r="Y108" s="25">
        <f t="shared" si="5"/>
        <v>0</v>
      </c>
      <c r="Z108" s="25">
        <f t="shared" si="6"/>
        <v>0</v>
      </c>
      <c r="AA108" s="26"/>
      <c r="AB108" s="26"/>
      <c r="AC108" s="26"/>
      <c r="AD108" s="26"/>
      <c r="AE108" s="27"/>
      <c r="AF108" s="26"/>
      <c r="AG108" s="26"/>
      <c r="AH108" s="26"/>
      <c r="AI108" s="26"/>
      <c r="AJ108" s="26"/>
      <c r="AK108" s="26"/>
    </row>
    <row r="109" spans="1:37" s="10" customFormat="1" ht="25" customHeight="1" x14ac:dyDescent="0.25">
      <c r="A109" s="11">
        <v>106</v>
      </c>
      <c r="B109" s="12" t="str">
        <f t="shared" si="7"/>
        <v>000-000</v>
      </c>
      <c r="C109" s="12"/>
      <c r="D109" s="12"/>
      <c r="E109" s="12"/>
      <c r="F109" s="12"/>
      <c r="G109" s="16"/>
      <c r="H109" s="16"/>
      <c r="I109" s="15"/>
      <c r="J109" s="16"/>
      <c r="K109" s="16"/>
      <c r="L109" s="17"/>
      <c r="M109" s="18"/>
      <c r="N109" s="18"/>
      <c r="O109" s="20"/>
      <c r="P109" s="21"/>
      <c r="Q109" s="21"/>
      <c r="R109" s="22"/>
      <c r="S109" s="21"/>
      <c r="T109" s="21"/>
      <c r="U109" s="22"/>
      <c r="V109" s="23"/>
      <c r="W109" s="23"/>
      <c r="X109" s="24"/>
      <c r="Y109" s="25">
        <f t="shared" si="5"/>
        <v>0</v>
      </c>
      <c r="Z109" s="25">
        <f t="shared" si="6"/>
        <v>0</v>
      </c>
      <c r="AA109" s="26"/>
      <c r="AB109" s="26"/>
      <c r="AC109" s="26"/>
      <c r="AD109" s="26"/>
      <c r="AE109" s="27"/>
      <c r="AF109" s="26"/>
      <c r="AG109" s="26"/>
      <c r="AH109" s="26"/>
      <c r="AI109" s="26"/>
      <c r="AJ109" s="26"/>
      <c r="AK109" s="26"/>
    </row>
    <row r="110" spans="1:37" s="10" customFormat="1" ht="25" customHeight="1" x14ac:dyDescent="0.25">
      <c r="A110" s="11">
        <v>107</v>
      </c>
      <c r="B110" s="12" t="str">
        <f t="shared" si="7"/>
        <v>000-000</v>
      </c>
      <c r="C110" s="12"/>
      <c r="D110" s="12"/>
      <c r="E110" s="12"/>
      <c r="F110" s="12"/>
      <c r="G110" s="16"/>
      <c r="H110" s="16"/>
      <c r="I110" s="15"/>
      <c r="J110" s="16"/>
      <c r="K110" s="16"/>
      <c r="L110" s="17"/>
      <c r="M110" s="18"/>
      <c r="N110" s="18"/>
      <c r="O110" s="20"/>
      <c r="P110" s="21"/>
      <c r="Q110" s="21"/>
      <c r="R110" s="22"/>
      <c r="S110" s="21"/>
      <c r="T110" s="21"/>
      <c r="U110" s="22"/>
      <c r="V110" s="23"/>
      <c r="W110" s="23"/>
      <c r="X110" s="24"/>
      <c r="Y110" s="25">
        <f t="shared" si="5"/>
        <v>0</v>
      </c>
      <c r="Z110" s="25">
        <f t="shared" si="6"/>
        <v>0</v>
      </c>
      <c r="AA110" s="26"/>
      <c r="AB110" s="26"/>
      <c r="AC110" s="26"/>
      <c r="AD110" s="26"/>
      <c r="AE110" s="27"/>
      <c r="AF110" s="26"/>
      <c r="AG110" s="26"/>
      <c r="AH110" s="26"/>
      <c r="AI110" s="26"/>
      <c r="AJ110" s="26"/>
      <c r="AK110" s="26"/>
    </row>
    <row r="111" spans="1:37" s="10" customFormat="1" ht="25" customHeight="1" x14ac:dyDescent="0.25">
      <c r="A111" s="11">
        <v>108</v>
      </c>
      <c r="B111" s="12" t="str">
        <f t="shared" si="7"/>
        <v>000-000</v>
      </c>
      <c r="C111" s="12"/>
      <c r="D111" s="12"/>
      <c r="E111" s="12"/>
      <c r="F111" s="12"/>
      <c r="G111" s="16"/>
      <c r="H111" s="16"/>
      <c r="I111" s="15"/>
      <c r="J111" s="16"/>
      <c r="K111" s="16"/>
      <c r="L111" s="17"/>
      <c r="M111" s="18"/>
      <c r="N111" s="18"/>
      <c r="O111" s="20"/>
      <c r="P111" s="21"/>
      <c r="Q111" s="21"/>
      <c r="R111" s="22"/>
      <c r="S111" s="21"/>
      <c r="T111" s="21"/>
      <c r="U111" s="22"/>
      <c r="V111" s="23"/>
      <c r="W111" s="23"/>
      <c r="X111" s="24"/>
      <c r="Y111" s="25">
        <f t="shared" si="5"/>
        <v>0</v>
      </c>
      <c r="Z111" s="25">
        <f t="shared" si="6"/>
        <v>0</v>
      </c>
      <c r="AA111" s="26"/>
      <c r="AB111" s="26"/>
      <c r="AC111" s="26"/>
      <c r="AD111" s="26"/>
      <c r="AE111" s="27"/>
      <c r="AF111" s="26"/>
      <c r="AG111" s="26"/>
      <c r="AH111" s="26"/>
      <c r="AI111" s="26"/>
      <c r="AJ111" s="26"/>
      <c r="AK111" s="26"/>
    </row>
    <row r="112" spans="1:37" s="10" customFormat="1" ht="25" customHeight="1" x14ac:dyDescent="0.25">
      <c r="A112" s="11">
        <v>109</v>
      </c>
      <c r="B112" s="12" t="str">
        <f t="shared" si="7"/>
        <v>000-000</v>
      </c>
      <c r="C112" s="12"/>
      <c r="D112" s="12"/>
      <c r="E112" s="12"/>
      <c r="F112" s="12"/>
      <c r="G112" s="16"/>
      <c r="H112" s="16"/>
      <c r="I112" s="15"/>
      <c r="J112" s="16"/>
      <c r="K112" s="16"/>
      <c r="L112" s="17"/>
      <c r="M112" s="18"/>
      <c r="N112" s="18"/>
      <c r="O112" s="20"/>
      <c r="P112" s="21"/>
      <c r="Q112" s="21"/>
      <c r="R112" s="22"/>
      <c r="S112" s="21"/>
      <c r="T112" s="21"/>
      <c r="U112" s="22"/>
      <c r="V112" s="23"/>
      <c r="W112" s="23"/>
      <c r="X112" s="24"/>
      <c r="Y112" s="25">
        <f t="shared" si="5"/>
        <v>0</v>
      </c>
      <c r="Z112" s="25">
        <f t="shared" si="6"/>
        <v>0</v>
      </c>
      <c r="AA112" s="26"/>
      <c r="AB112" s="26"/>
      <c r="AC112" s="26"/>
      <c r="AD112" s="26"/>
      <c r="AE112" s="27"/>
      <c r="AF112" s="26"/>
      <c r="AG112" s="26"/>
      <c r="AH112" s="26"/>
      <c r="AI112" s="26"/>
      <c r="AJ112" s="26"/>
      <c r="AK112" s="26"/>
    </row>
    <row r="113" spans="1:37" s="10" customFormat="1" ht="25" customHeight="1" x14ac:dyDescent="0.25">
      <c r="A113" s="11">
        <v>110</v>
      </c>
      <c r="B113" s="12" t="str">
        <f t="shared" si="7"/>
        <v>000-000</v>
      </c>
      <c r="C113" s="12"/>
      <c r="D113" s="12"/>
      <c r="E113" s="12"/>
      <c r="F113" s="12"/>
      <c r="G113" s="16"/>
      <c r="H113" s="16"/>
      <c r="I113" s="15"/>
      <c r="J113" s="16"/>
      <c r="K113" s="16"/>
      <c r="L113" s="17"/>
      <c r="M113" s="18"/>
      <c r="N113" s="18"/>
      <c r="O113" s="20"/>
      <c r="P113" s="21"/>
      <c r="Q113" s="21"/>
      <c r="R113" s="22"/>
      <c r="S113" s="21"/>
      <c r="T113" s="21"/>
      <c r="U113" s="22"/>
      <c r="V113" s="23"/>
      <c r="W113" s="23"/>
      <c r="X113" s="24"/>
      <c r="Y113" s="25">
        <f t="shared" si="5"/>
        <v>0</v>
      </c>
      <c r="Z113" s="25">
        <f t="shared" si="6"/>
        <v>0</v>
      </c>
      <c r="AA113" s="26"/>
      <c r="AB113" s="26"/>
      <c r="AC113" s="26"/>
      <c r="AD113" s="26"/>
      <c r="AE113" s="27"/>
      <c r="AF113" s="26"/>
      <c r="AG113" s="26"/>
      <c r="AH113" s="26"/>
      <c r="AI113" s="26"/>
      <c r="AJ113" s="26"/>
      <c r="AK113" s="26"/>
    </row>
    <row r="114" spans="1:37" s="10" customFormat="1" ht="25" customHeight="1" x14ac:dyDescent="0.25">
      <c r="A114" s="11">
        <v>111</v>
      </c>
      <c r="B114" s="12" t="str">
        <f t="shared" si="7"/>
        <v>000-000</v>
      </c>
      <c r="C114" s="12"/>
      <c r="D114" s="12"/>
      <c r="E114" s="12"/>
      <c r="F114" s="12"/>
      <c r="G114" s="16"/>
      <c r="H114" s="16"/>
      <c r="I114" s="15"/>
      <c r="J114" s="16"/>
      <c r="K114" s="16"/>
      <c r="L114" s="17"/>
      <c r="M114" s="18"/>
      <c r="N114" s="18"/>
      <c r="O114" s="20"/>
      <c r="P114" s="21"/>
      <c r="Q114" s="21"/>
      <c r="R114" s="22"/>
      <c r="S114" s="21"/>
      <c r="T114" s="21"/>
      <c r="U114" s="22"/>
      <c r="V114" s="23"/>
      <c r="W114" s="23"/>
      <c r="X114" s="24"/>
      <c r="Y114" s="25">
        <f t="shared" si="5"/>
        <v>0</v>
      </c>
      <c r="Z114" s="25">
        <f t="shared" si="6"/>
        <v>0</v>
      </c>
      <c r="AA114" s="26"/>
      <c r="AB114" s="26"/>
      <c r="AC114" s="26"/>
      <c r="AD114" s="26"/>
      <c r="AE114" s="27"/>
      <c r="AF114" s="26"/>
      <c r="AG114" s="26"/>
      <c r="AH114" s="26"/>
      <c r="AI114" s="26"/>
      <c r="AJ114" s="26"/>
      <c r="AK114" s="26"/>
    </row>
    <row r="115" spans="1:37" s="10" customFormat="1" ht="25" customHeight="1" x14ac:dyDescent="0.25">
      <c r="A115" s="11">
        <v>112</v>
      </c>
      <c r="B115" s="12" t="str">
        <f t="shared" si="7"/>
        <v>000-000</v>
      </c>
      <c r="C115" s="12"/>
      <c r="D115" s="12"/>
      <c r="E115" s="12"/>
      <c r="F115" s="12"/>
      <c r="G115" s="16"/>
      <c r="H115" s="16"/>
      <c r="I115" s="15"/>
      <c r="J115" s="16"/>
      <c r="K115" s="16"/>
      <c r="L115" s="17"/>
      <c r="M115" s="18"/>
      <c r="N115" s="18"/>
      <c r="O115" s="20"/>
      <c r="P115" s="21"/>
      <c r="Q115" s="21"/>
      <c r="R115" s="22"/>
      <c r="S115" s="21"/>
      <c r="T115" s="21"/>
      <c r="U115" s="22"/>
      <c r="V115" s="23"/>
      <c r="W115" s="23"/>
      <c r="X115" s="24"/>
      <c r="Y115" s="25">
        <f t="shared" si="5"/>
        <v>0</v>
      </c>
      <c r="Z115" s="25">
        <f t="shared" si="6"/>
        <v>0</v>
      </c>
      <c r="AA115" s="26"/>
      <c r="AB115" s="26"/>
      <c r="AC115" s="26"/>
      <c r="AD115" s="26"/>
      <c r="AE115" s="27"/>
      <c r="AF115" s="26"/>
      <c r="AG115" s="26"/>
      <c r="AH115" s="26"/>
      <c r="AI115" s="26"/>
      <c r="AJ115" s="26"/>
      <c r="AK115" s="26"/>
    </row>
    <row r="116" spans="1:37" s="10" customFormat="1" ht="25" customHeight="1" x14ac:dyDescent="0.25">
      <c r="A116" s="11">
        <v>113</v>
      </c>
      <c r="B116" s="12" t="str">
        <f t="shared" si="7"/>
        <v>000-000</v>
      </c>
      <c r="C116" s="12"/>
      <c r="D116" s="12"/>
      <c r="E116" s="12"/>
      <c r="F116" s="12"/>
      <c r="G116" s="16"/>
      <c r="H116" s="16"/>
      <c r="I116" s="15"/>
      <c r="J116" s="16"/>
      <c r="K116" s="16"/>
      <c r="L116" s="17"/>
      <c r="M116" s="18"/>
      <c r="N116" s="19"/>
      <c r="O116" s="20"/>
      <c r="P116" s="21"/>
      <c r="Q116" s="21"/>
      <c r="R116" s="22"/>
      <c r="S116" s="21"/>
      <c r="T116" s="21"/>
      <c r="U116" s="22"/>
      <c r="V116" s="23"/>
      <c r="W116" s="23"/>
      <c r="X116" s="24"/>
      <c r="Y116" s="25">
        <f t="shared" si="5"/>
        <v>0</v>
      </c>
      <c r="Z116" s="25">
        <f t="shared" si="6"/>
        <v>0</v>
      </c>
      <c r="AA116" s="26"/>
      <c r="AB116" s="26"/>
      <c r="AC116" s="26"/>
      <c r="AD116" s="26"/>
      <c r="AE116" s="27"/>
      <c r="AF116" s="26"/>
      <c r="AG116" s="26"/>
      <c r="AH116" s="26"/>
      <c r="AI116" s="26"/>
      <c r="AJ116" s="26"/>
      <c r="AK116" s="26"/>
    </row>
    <row r="117" spans="1:37" s="10" customFormat="1" ht="25" customHeight="1" x14ac:dyDescent="0.25">
      <c r="A117" s="11">
        <v>114</v>
      </c>
      <c r="B117" s="12" t="str">
        <f t="shared" si="7"/>
        <v>000-000</v>
      </c>
      <c r="C117" s="12"/>
      <c r="D117" s="12"/>
      <c r="E117" s="12"/>
      <c r="F117" s="12"/>
      <c r="G117" s="16"/>
      <c r="H117" s="16"/>
      <c r="I117" s="15"/>
      <c r="J117" s="16"/>
      <c r="K117" s="16"/>
      <c r="L117" s="17"/>
      <c r="M117" s="18"/>
      <c r="N117" s="19"/>
      <c r="O117" s="20"/>
      <c r="P117" s="21"/>
      <c r="Q117" s="21"/>
      <c r="R117" s="22"/>
      <c r="S117" s="21"/>
      <c r="T117" s="21"/>
      <c r="U117" s="22"/>
      <c r="V117" s="23"/>
      <c r="W117" s="23"/>
      <c r="X117" s="24"/>
      <c r="Y117" s="25">
        <f t="shared" si="5"/>
        <v>0</v>
      </c>
      <c r="Z117" s="25">
        <f t="shared" si="6"/>
        <v>0</v>
      </c>
      <c r="AA117" s="26"/>
      <c r="AB117" s="26"/>
      <c r="AC117" s="26"/>
      <c r="AD117" s="26"/>
      <c r="AE117" s="27"/>
      <c r="AF117" s="26"/>
      <c r="AG117" s="26"/>
      <c r="AH117" s="26"/>
      <c r="AI117" s="26"/>
      <c r="AJ117" s="26"/>
      <c r="AK117" s="26"/>
    </row>
    <row r="118" spans="1:37" s="10" customFormat="1" ht="25" customHeight="1" x14ac:dyDescent="0.25">
      <c r="A118" s="11">
        <v>115</v>
      </c>
      <c r="B118" s="12" t="str">
        <f t="shared" si="7"/>
        <v>000-000</v>
      </c>
      <c r="C118" s="12"/>
      <c r="D118" s="12"/>
      <c r="E118" s="12"/>
      <c r="F118" s="12"/>
      <c r="G118" s="16"/>
      <c r="H118" s="16"/>
      <c r="I118" s="15"/>
      <c r="J118" s="16"/>
      <c r="K118" s="16"/>
      <c r="L118" s="17"/>
      <c r="M118" s="18"/>
      <c r="N118" s="18"/>
      <c r="O118" s="20"/>
      <c r="P118" s="21"/>
      <c r="Q118" s="21"/>
      <c r="R118" s="22"/>
      <c r="S118" s="21"/>
      <c r="T118" s="21"/>
      <c r="U118" s="22"/>
      <c r="V118" s="23"/>
      <c r="W118" s="23"/>
      <c r="X118" s="24"/>
      <c r="Y118" s="25">
        <f t="shared" si="5"/>
        <v>0</v>
      </c>
      <c r="Z118" s="25">
        <f t="shared" si="6"/>
        <v>0</v>
      </c>
      <c r="AA118" s="26"/>
      <c r="AB118" s="26"/>
      <c r="AC118" s="26"/>
      <c r="AD118" s="26"/>
      <c r="AE118" s="27"/>
      <c r="AF118" s="26"/>
      <c r="AG118" s="26"/>
      <c r="AH118" s="26"/>
      <c r="AI118" s="26"/>
      <c r="AJ118" s="26"/>
      <c r="AK118" s="26"/>
    </row>
    <row r="119" spans="1:37" s="10" customFormat="1" ht="25" customHeight="1" x14ac:dyDescent="0.25">
      <c r="A119" s="11">
        <v>116</v>
      </c>
      <c r="B119" s="12" t="str">
        <f t="shared" si="7"/>
        <v>000-000</v>
      </c>
      <c r="C119" s="12"/>
      <c r="D119" s="12"/>
      <c r="E119" s="12"/>
      <c r="F119" s="12"/>
      <c r="G119" s="16"/>
      <c r="H119" s="16"/>
      <c r="I119" s="15"/>
      <c r="J119" s="16"/>
      <c r="K119" s="16"/>
      <c r="L119" s="17"/>
      <c r="M119" s="18"/>
      <c r="N119" s="18"/>
      <c r="O119" s="20"/>
      <c r="P119" s="21"/>
      <c r="Q119" s="21"/>
      <c r="R119" s="22"/>
      <c r="S119" s="21"/>
      <c r="T119" s="21"/>
      <c r="U119" s="22"/>
      <c r="V119" s="23"/>
      <c r="W119" s="23"/>
      <c r="X119" s="24"/>
      <c r="Y119" s="25">
        <f t="shared" si="5"/>
        <v>0</v>
      </c>
      <c r="Z119" s="25">
        <f t="shared" si="6"/>
        <v>0</v>
      </c>
      <c r="AA119" s="26"/>
      <c r="AB119" s="26"/>
      <c r="AC119" s="26"/>
      <c r="AD119" s="26"/>
      <c r="AE119" s="27"/>
      <c r="AF119" s="26"/>
      <c r="AG119" s="26"/>
      <c r="AH119" s="26"/>
      <c r="AI119" s="26"/>
      <c r="AJ119" s="26"/>
      <c r="AK119" s="26"/>
    </row>
    <row r="120" spans="1:37" s="10" customFormat="1" ht="25" customHeight="1" x14ac:dyDescent="0.25">
      <c r="A120" s="11">
        <v>117</v>
      </c>
      <c r="B120" s="12" t="str">
        <f t="shared" si="7"/>
        <v>000-000</v>
      </c>
      <c r="C120" s="12"/>
      <c r="D120" s="12"/>
      <c r="E120" s="12"/>
      <c r="F120" s="12"/>
      <c r="G120" s="16"/>
      <c r="H120" s="16"/>
      <c r="I120" s="15"/>
      <c r="J120" s="16"/>
      <c r="K120" s="16"/>
      <c r="L120" s="17"/>
      <c r="M120" s="18"/>
      <c r="N120" s="18"/>
      <c r="O120" s="20"/>
      <c r="P120" s="21"/>
      <c r="Q120" s="21"/>
      <c r="R120" s="22"/>
      <c r="S120" s="21"/>
      <c r="T120" s="21"/>
      <c r="U120" s="22"/>
      <c r="V120" s="23"/>
      <c r="W120" s="23"/>
      <c r="X120" s="24"/>
      <c r="Y120" s="25">
        <f t="shared" si="5"/>
        <v>0</v>
      </c>
      <c r="Z120" s="25">
        <f t="shared" si="6"/>
        <v>0</v>
      </c>
      <c r="AA120" s="26"/>
      <c r="AB120" s="26"/>
      <c r="AC120" s="26"/>
      <c r="AD120" s="26"/>
      <c r="AE120" s="27"/>
      <c r="AF120" s="26"/>
      <c r="AG120" s="26"/>
      <c r="AH120" s="26"/>
      <c r="AI120" s="26"/>
      <c r="AJ120" s="26"/>
      <c r="AK120" s="26"/>
    </row>
    <row r="121" spans="1:37" s="10" customFormat="1" ht="25" customHeight="1" x14ac:dyDescent="0.25">
      <c r="A121" s="11">
        <v>118</v>
      </c>
      <c r="B121" s="12" t="str">
        <f t="shared" si="7"/>
        <v>000-000</v>
      </c>
      <c r="C121" s="12"/>
      <c r="D121" s="12"/>
      <c r="E121" s="12"/>
      <c r="F121" s="12"/>
      <c r="G121" s="16"/>
      <c r="H121" s="16"/>
      <c r="I121" s="15"/>
      <c r="J121" s="16"/>
      <c r="K121" s="16"/>
      <c r="L121" s="17"/>
      <c r="M121" s="18"/>
      <c r="N121" s="18"/>
      <c r="O121" s="20"/>
      <c r="P121" s="21"/>
      <c r="Q121" s="21"/>
      <c r="R121" s="22"/>
      <c r="S121" s="21"/>
      <c r="T121" s="21"/>
      <c r="U121" s="22"/>
      <c r="V121" s="23"/>
      <c r="W121" s="23"/>
      <c r="X121" s="24"/>
      <c r="Y121" s="25">
        <f t="shared" si="5"/>
        <v>0</v>
      </c>
      <c r="Z121" s="25">
        <f t="shared" si="6"/>
        <v>0</v>
      </c>
      <c r="AA121" s="26"/>
      <c r="AB121" s="26"/>
      <c r="AC121" s="26"/>
      <c r="AD121" s="26"/>
      <c r="AE121" s="27"/>
      <c r="AF121" s="26"/>
      <c r="AG121" s="26"/>
      <c r="AH121" s="26"/>
      <c r="AI121" s="26"/>
      <c r="AJ121" s="26"/>
      <c r="AK121" s="26"/>
    </row>
    <row r="122" spans="1:37" s="10" customFormat="1" ht="25" customHeight="1" x14ac:dyDescent="0.25">
      <c r="A122" s="11">
        <v>119</v>
      </c>
      <c r="B122" s="12" t="str">
        <f t="shared" si="7"/>
        <v>000-000</v>
      </c>
      <c r="C122" s="12"/>
      <c r="D122" s="12"/>
      <c r="E122" s="12"/>
      <c r="F122" s="12"/>
      <c r="G122" s="16"/>
      <c r="H122" s="16"/>
      <c r="I122" s="15"/>
      <c r="J122" s="16"/>
      <c r="K122" s="16"/>
      <c r="L122" s="17"/>
      <c r="M122" s="18"/>
      <c r="N122" s="18"/>
      <c r="O122" s="20"/>
      <c r="P122" s="21"/>
      <c r="Q122" s="21"/>
      <c r="R122" s="22"/>
      <c r="S122" s="21"/>
      <c r="T122" s="21"/>
      <c r="U122" s="22"/>
      <c r="V122" s="23"/>
      <c r="W122" s="23"/>
      <c r="X122" s="24"/>
      <c r="Y122" s="25">
        <f t="shared" si="5"/>
        <v>0</v>
      </c>
      <c r="Z122" s="25">
        <f t="shared" si="6"/>
        <v>0</v>
      </c>
      <c r="AA122" s="26"/>
      <c r="AB122" s="26"/>
      <c r="AC122" s="26"/>
      <c r="AD122" s="26"/>
      <c r="AE122" s="27"/>
      <c r="AF122" s="26"/>
      <c r="AG122" s="26"/>
      <c r="AH122" s="26"/>
      <c r="AI122" s="26"/>
      <c r="AJ122" s="26"/>
      <c r="AK122" s="26"/>
    </row>
    <row r="123" spans="1:37" s="10" customFormat="1" ht="25" customHeight="1" x14ac:dyDescent="0.25">
      <c r="A123" s="11">
        <v>120</v>
      </c>
      <c r="B123" s="12" t="str">
        <f t="shared" si="7"/>
        <v>000-000</v>
      </c>
      <c r="C123" s="12"/>
      <c r="D123" s="12"/>
      <c r="E123" s="12"/>
      <c r="F123" s="12"/>
      <c r="G123" s="16"/>
      <c r="H123" s="16"/>
      <c r="I123" s="15"/>
      <c r="J123" s="16"/>
      <c r="K123" s="16"/>
      <c r="L123" s="17"/>
      <c r="M123" s="18"/>
      <c r="N123" s="18"/>
      <c r="O123" s="20"/>
      <c r="P123" s="21"/>
      <c r="Q123" s="21"/>
      <c r="R123" s="22"/>
      <c r="S123" s="21"/>
      <c r="T123" s="21"/>
      <c r="U123" s="22"/>
      <c r="V123" s="23"/>
      <c r="W123" s="23"/>
      <c r="X123" s="24"/>
      <c r="Y123" s="25">
        <f t="shared" si="5"/>
        <v>0</v>
      </c>
      <c r="Z123" s="25">
        <f t="shared" si="6"/>
        <v>0</v>
      </c>
      <c r="AA123" s="26"/>
      <c r="AB123" s="26"/>
      <c r="AC123" s="26"/>
      <c r="AD123" s="26"/>
      <c r="AE123" s="27"/>
      <c r="AF123" s="26"/>
      <c r="AG123" s="26"/>
      <c r="AH123" s="26"/>
      <c r="AI123" s="26"/>
      <c r="AJ123" s="26"/>
      <c r="AK123" s="26"/>
    </row>
    <row r="124" spans="1:37" s="10" customFormat="1" ht="25" customHeight="1" x14ac:dyDescent="0.25">
      <c r="A124" s="11">
        <v>121</v>
      </c>
      <c r="B124" s="12" t="str">
        <f t="shared" si="7"/>
        <v>000-000</v>
      </c>
      <c r="C124" s="12"/>
      <c r="D124" s="12"/>
      <c r="E124" s="12"/>
      <c r="F124" s="12"/>
      <c r="G124" s="16"/>
      <c r="H124" s="16"/>
      <c r="I124" s="15"/>
      <c r="J124" s="16"/>
      <c r="K124" s="16"/>
      <c r="L124" s="17"/>
      <c r="M124" s="18"/>
      <c r="N124" s="18"/>
      <c r="O124" s="20"/>
      <c r="P124" s="21"/>
      <c r="Q124" s="21"/>
      <c r="R124" s="22"/>
      <c r="S124" s="21"/>
      <c r="T124" s="21"/>
      <c r="U124" s="22"/>
      <c r="V124" s="23"/>
      <c r="W124" s="23"/>
      <c r="X124" s="24"/>
      <c r="Y124" s="25">
        <f t="shared" si="5"/>
        <v>0</v>
      </c>
      <c r="Z124" s="25">
        <f t="shared" si="6"/>
        <v>0</v>
      </c>
      <c r="AA124" s="26"/>
      <c r="AB124" s="26"/>
      <c r="AC124" s="26"/>
      <c r="AD124" s="26"/>
      <c r="AE124" s="27"/>
      <c r="AF124" s="26"/>
      <c r="AG124" s="26"/>
      <c r="AH124" s="26"/>
      <c r="AI124" s="26"/>
      <c r="AJ124" s="26"/>
      <c r="AK124" s="26"/>
    </row>
    <row r="125" spans="1:37" s="10" customFormat="1" ht="25" customHeight="1" x14ac:dyDescent="0.25">
      <c r="A125" s="11">
        <v>122</v>
      </c>
      <c r="B125" s="12" t="str">
        <f t="shared" si="7"/>
        <v>000-000</v>
      </c>
      <c r="C125" s="12"/>
      <c r="D125" s="12"/>
      <c r="E125" s="12"/>
      <c r="F125" s="12"/>
      <c r="G125" s="16"/>
      <c r="H125" s="16"/>
      <c r="I125" s="15"/>
      <c r="J125" s="16"/>
      <c r="K125" s="16"/>
      <c r="L125" s="17"/>
      <c r="M125" s="18"/>
      <c r="N125" s="18"/>
      <c r="O125" s="20"/>
      <c r="P125" s="21"/>
      <c r="Q125" s="21"/>
      <c r="R125" s="22"/>
      <c r="S125" s="21"/>
      <c r="T125" s="21"/>
      <c r="U125" s="22"/>
      <c r="V125" s="23"/>
      <c r="W125" s="23"/>
      <c r="X125" s="24"/>
      <c r="Y125" s="25">
        <f t="shared" si="5"/>
        <v>0</v>
      </c>
      <c r="Z125" s="25">
        <f t="shared" si="6"/>
        <v>0</v>
      </c>
      <c r="AA125" s="26"/>
      <c r="AB125" s="26"/>
      <c r="AC125" s="26"/>
      <c r="AD125" s="26"/>
      <c r="AE125" s="27"/>
      <c r="AF125" s="26"/>
      <c r="AG125" s="26"/>
      <c r="AH125" s="26"/>
      <c r="AI125" s="26"/>
      <c r="AJ125" s="26"/>
      <c r="AK125" s="26"/>
    </row>
    <row r="126" spans="1:37" s="10" customFormat="1" ht="25" customHeight="1" x14ac:dyDescent="0.25">
      <c r="A126" s="11">
        <v>123</v>
      </c>
      <c r="B126" s="12" t="str">
        <f t="shared" si="7"/>
        <v>000-000</v>
      </c>
      <c r="C126" s="12"/>
      <c r="D126" s="12"/>
      <c r="E126" s="12"/>
      <c r="F126" s="12"/>
      <c r="G126" s="16"/>
      <c r="H126" s="16"/>
      <c r="I126" s="15"/>
      <c r="J126" s="16"/>
      <c r="K126" s="16"/>
      <c r="L126" s="17"/>
      <c r="M126" s="18"/>
      <c r="N126" s="18"/>
      <c r="O126" s="20"/>
      <c r="P126" s="21"/>
      <c r="Q126" s="21"/>
      <c r="R126" s="22"/>
      <c r="S126" s="21"/>
      <c r="T126" s="21"/>
      <c r="U126" s="22"/>
      <c r="V126" s="23"/>
      <c r="W126" s="23"/>
      <c r="X126" s="24"/>
      <c r="Y126" s="25">
        <f t="shared" si="5"/>
        <v>0</v>
      </c>
      <c r="Z126" s="25">
        <f t="shared" si="6"/>
        <v>0</v>
      </c>
      <c r="AA126" s="26"/>
      <c r="AB126" s="26"/>
      <c r="AC126" s="26"/>
      <c r="AD126" s="26"/>
      <c r="AE126" s="27"/>
      <c r="AF126" s="26"/>
      <c r="AG126" s="26"/>
      <c r="AH126" s="26"/>
      <c r="AI126" s="26"/>
      <c r="AJ126" s="26"/>
      <c r="AK126" s="26"/>
    </row>
    <row r="127" spans="1:37" s="10" customFormat="1" ht="25" customHeight="1" x14ac:dyDescent="0.25">
      <c r="A127" s="11">
        <v>124</v>
      </c>
      <c r="B127" s="12" t="str">
        <f t="shared" si="7"/>
        <v>000-000</v>
      </c>
      <c r="C127" s="12"/>
      <c r="D127" s="12"/>
      <c r="E127" s="12"/>
      <c r="F127" s="12"/>
      <c r="G127" s="16"/>
      <c r="H127" s="16"/>
      <c r="I127" s="15"/>
      <c r="J127" s="16"/>
      <c r="K127" s="16"/>
      <c r="L127" s="17"/>
      <c r="M127" s="18"/>
      <c r="N127" s="19"/>
      <c r="O127" s="20"/>
      <c r="P127" s="21"/>
      <c r="Q127" s="21"/>
      <c r="R127" s="22"/>
      <c r="S127" s="21"/>
      <c r="T127" s="21"/>
      <c r="U127" s="22"/>
      <c r="V127" s="23"/>
      <c r="W127" s="23"/>
      <c r="X127" s="24"/>
      <c r="Y127" s="25">
        <f t="shared" si="5"/>
        <v>0</v>
      </c>
      <c r="Z127" s="25">
        <f t="shared" si="6"/>
        <v>0</v>
      </c>
      <c r="AA127" s="26"/>
      <c r="AB127" s="26"/>
      <c r="AC127" s="26"/>
      <c r="AD127" s="26"/>
      <c r="AE127" s="27"/>
      <c r="AF127" s="26"/>
      <c r="AG127" s="26"/>
      <c r="AH127" s="26"/>
      <c r="AI127" s="26"/>
      <c r="AJ127" s="26"/>
      <c r="AK127" s="26"/>
    </row>
    <row r="128" spans="1:37" s="10" customFormat="1" ht="25" customHeight="1" x14ac:dyDescent="0.25">
      <c r="A128" s="11">
        <v>125</v>
      </c>
      <c r="B128" s="12" t="str">
        <f t="shared" si="7"/>
        <v>000-000</v>
      </c>
      <c r="C128" s="12"/>
      <c r="D128" s="12"/>
      <c r="E128" s="12"/>
      <c r="F128" s="12"/>
      <c r="G128" s="16"/>
      <c r="H128" s="16"/>
      <c r="I128" s="15"/>
      <c r="J128" s="16"/>
      <c r="K128" s="16"/>
      <c r="L128" s="17"/>
      <c r="M128" s="18"/>
      <c r="N128" s="19"/>
      <c r="O128" s="20"/>
      <c r="P128" s="21"/>
      <c r="Q128" s="21"/>
      <c r="R128" s="22"/>
      <c r="S128" s="21"/>
      <c r="T128" s="21"/>
      <c r="U128" s="22"/>
      <c r="V128" s="23"/>
      <c r="W128" s="23"/>
      <c r="X128" s="24"/>
      <c r="Y128" s="25">
        <f t="shared" si="5"/>
        <v>0</v>
      </c>
      <c r="Z128" s="25">
        <f t="shared" si="6"/>
        <v>0</v>
      </c>
      <c r="AA128" s="26"/>
      <c r="AB128" s="26"/>
      <c r="AC128" s="26"/>
      <c r="AD128" s="26"/>
      <c r="AE128" s="27"/>
      <c r="AF128" s="26"/>
      <c r="AG128" s="26"/>
      <c r="AH128" s="26"/>
      <c r="AI128" s="26"/>
      <c r="AJ128" s="26"/>
      <c r="AK128" s="26"/>
    </row>
    <row r="129" spans="1:37" s="10" customFormat="1" ht="25" customHeight="1" x14ac:dyDescent="0.25">
      <c r="A129" s="11">
        <v>126</v>
      </c>
      <c r="B129" s="12" t="str">
        <f t="shared" si="7"/>
        <v>000-000</v>
      </c>
      <c r="C129" s="12"/>
      <c r="D129" s="12"/>
      <c r="E129" s="12"/>
      <c r="F129" s="12"/>
      <c r="G129" s="16"/>
      <c r="H129" s="16"/>
      <c r="I129" s="15"/>
      <c r="J129" s="16"/>
      <c r="K129" s="16"/>
      <c r="L129" s="17"/>
      <c r="M129" s="18"/>
      <c r="N129" s="18"/>
      <c r="O129" s="20"/>
      <c r="P129" s="21"/>
      <c r="Q129" s="21"/>
      <c r="R129" s="22"/>
      <c r="S129" s="21"/>
      <c r="T129" s="21"/>
      <c r="U129" s="22"/>
      <c r="V129" s="23"/>
      <c r="W129" s="23"/>
      <c r="X129" s="24"/>
      <c r="Y129" s="25">
        <f t="shared" si="5"/>
        <v>0</v>
      </c>
      <c r="Z129" s="25">
        <f t="shared" si="6"/>
        <v>0</v>
      </c>
      <c r="AA129" s="26"/>
      <c r="AB129" s="26"/>
      <c r="AC129" s="26"/>
      <c r="AD129" s="26"/>
      <c r="AE129" s="27"/>
      <c r="AF129" s="26"/>
      <c r="AG129" s="26"/>
      <c r="AH129" s="26"/>
      <c r="AI129" s="26"/>
      <c r="AJ129" s="26"/>
      <c r="AK129" s="26"/>
    </row>
    <row r="130" spans="1:37" s="10" customFormat="1" ht="25" customHeight="1" x14ac:dyDescent="0.25">
      <c r="A130" s="11">
        <v>127</v>
      </c>
      <c r="B130" s="12" t="str">
        <f t="shared" si="7"/>
        <v>000-000</v>
      </c>
      <c r="C130" s="12"/>
      <c r="D130" s="12"/>
      <c r="E130" s="12"/>
      <c r="F130" s="12"/>
      <c r="G130" s="16"/>
      <c r="H130" s="16"/>
      <c r="I130" s="15"/>
      <c r="J130" s="16"/>
      <c r="K130" s="16"/>
      <c r="L130" s="17"/>
      <c r="M130" s="18"/>
      <c r="N130" s="18"/>
      <c r="O130" s="20"/>
      <c r="P130" s="21"/>
      <c r="Q130" s="21"/>
      <c r="R130" s="22"/>
      <c r="S130" s="21"/>
      <c r="T130" s="21"/>
      <c r="U130" s="22"/>
      <c r="V130" s="23"/>
      <c r="W130" s="23"/>
      <c r="X130" s="24"/>
      <c r="Y130" s="25">
        <f t="shared" si="5"/>
        <v>0</v>
      </c>
      <c r="Z130" s="25">
        <f t="shared" si="6"/>
        <v>0</v>
      </c>
      <c r="AA130" s="26"/>
      <c r="AB130" s="26"/>
      <c r="AC130" s="26"/>
      <c r="AD130" s="26"/>
      <c r="AE130" s="27"/>
      <c r="AF130" s="26"/>
      <c r="AG130" s="26"/>
      <c r="AH130" s="26"/>
      <c r="AI130" s="26"/>
      <c r="AJ130" s="26"/>
      <c r="AK130" s="26"/>
    </row>
    <row r="131" spans="1:37" s="10" customFormat="1" ht="25" customHeight="1" x14ac:dyDescent="0.25">
      <c r="A131" s="11">
        <v>128</v>
      </c>
      <c r="B131" s="12" t="str">
        <f t="shared" si="7"/>
        <v>000-000</v>
      </c>
      <c r="C131" s="12"/>
      <c r="D131" s="12"/>
      <c r="E131" s="12"/>
      <c r="F131" s="12"/>
      <c r="G131" s="16"/>
      <c r="H131" s="16"/>
      <c r="I131" s="15"/>
      <c r="J131" s="16"/>
      <c r="K131" s="16"/>
      <c r="L131" s="17"/>
      <c r="M131" s="18"/>
      <c r="N131" s="18"/>
      <c r="O131" s="20"/>
      <c r="P131" s="21"/>
      <c r="Q131" s="21"/>
      <c r="R131" s="22"/>
      <c r="S131" s="21"/>
      <c r="T131" s="21"/>
      <c r="U131" s="22"/>
      <c r="V131" s="23"/>
      <c r="W131" s="23"/>
      <c r="X131" s="24"/>
      <c r="Y131" s="25">
        <f t="shared" si="5"/>
        <v>0</v>
      </c>
      <c r="Z131" s="25">
        <f t="shared" si="6"/>
        <v>0</v>
      </c>
      <c r="AA131" s="26"/>
      <c r="AB131" s="26"/>
      <c r="AC131" s="26"/>
      <c r="AD131" s="26"/>
      <c r="AE131" s="27"/>
      <c r="AF131" s="26"/>
      <c r="AG131" s="26"/>
      <c r="AH131" s="26"/>
      <c r="AI131" s="26"/>
      <c r="AJ131" s="26"/>
      <c r="AK131" s="26"/>
    </row>
    <row r="132" spans="1:37" s="10" customFormat="1" ht="25" customHeight="1" x14ac:dyDescent="0.25">
      <c r="A132" s="11">
        <v>129</v>
      </c>
      <c r="B132" s="12" t="str">
        <f t="shared" ref="B132:B163" si="8">TEXT(C132,"000")&amp;"-"&amp;TEXT(E132,"000")</f>
        <v>000-000</v>
      </c>
      <c r="C132" s="12"/>
      <c r="D132" s="12"/>
      <c r="E132" s="12"/>
      <c r="F132" s="12"/>
      <c r="G132" s="16"/>
      <c r="H132" s="16"/>
      <c r="I132" s="15"/>
      <c r="J132" s="16"/>
      <c r="K132" s="16"/>
      <c r="L132" s="17"/>
      <c r="M132" s="18"/>
      <c r="N132" s="18"/>
      <c r="O132" s="20"/>
      <c r="P132" s="21"/>
      <c r="Q132" s="21"/>
      <c r="R132" s="22"/>
      <c r="S132" s="21"/>
      <c r="T132" s="21"/>
      <c r="U132" s="22"/>
      <c r="V132" s="23"/>
      <c r="W132" s="23"/>
      <c r="X132" s="24"/>
      <c r="Y132" s="25">
        <f t="shared" ref="Y132:Y195" si="9">ROUND(I132-U132-X132,2)</f>
        <v>0</v>
      </c>
      <c r="Z132" s="25">
        <f t="shared" ref="Z132:Z195" si="10">ROUND(L132+O132-R132,2)</f>
        <v>0</v>
      </c>
      <c r="AA132" s="26"/>
      <c r="AB132" s="26"/>
      <c r="AC132" s="26"/>
      <c r="AD132" s="26"/>
      <c r="AE132" s="27"/>
      <c r="AF132" s="26"/>
      <c r="AG132" s="26"/>
      <c r="AH132" s="26"/>
      <c r="AI132" s="26"/>
      <c r="AJ132" s="26"/>
      <c r="AK132" s="26"/>
    </row>
    <row r="133" spans="1:37" s="10" customFormat="1" ht="25" customHeight="1" x14ac:dyDescent="0.25">
      <c r="A133" s="11">
        <v>130</v>
      </c>
      <c r="B133" s="12" t="str">
        <f t="shared" si="8"/>
        <v>000-000</v>
      </c>
      <c r="C133" s="12"/>
      <c r="D133" s="12"/>
      <c r="E133" s="12"/>
      <c r="F133" s="12"/>
      <c r="G133" s="16"/>
      <c r="H133" s="16"/>
      <c r="I133" s="15"/>
      <c r="J133" s="16"/>
      <c r="K133" s="16"/>
      <c r="L133" s="17"/>
      <c r="M133" s="18"/>
      <c r="N133" s="18"/>
      <c r="O133" s="20"/>
      <c r="P133" s="21"/>
      <c r="Q133" s="21"/>
      <c r="R133" s="22"/>
      <c r="S133" s="21"/>
      <c r="T133" s="21"/>
      <c r="U133" s="22"/>
      <c r="V133" s="23"/>
      <c r="W133" s="23"/>
      <c r="X133" s="24"/>
      <c r="Y133" s="25">
        <f t="shared" si="9"/>
        <v>0</v>
      </c>
      <c r="Z133" s="25">
        <f t="shared" si="10"/>
        <v>0</v>
      </c>
      <c r="AA133" s="26"/>
      <c r="AB133" s="26"/>
      <c r="AC133" s="26"/>
      <c r="AD133" s="26"/>
      <c r="AE133" s="27"/>
      <c r="AF133" s="26"/>
      <c r="AG133" s="26"/>
      <c r="AH133" s="26"/>
      <c r="AI133" s="26"/>
      <c r="AJ133" s="26"/>
      <c r="AK133" s="26"/>
    </row>
    <row r="134" spans="1:37" s="10" customFormat="1" ht="25" customHeight="1" x14ac:dyDescent="0.25">
      <c r="A134" s="11">
        <v>131</v>
      </c>
      <c r="B134" s="12" t="str">
        <f t="shared" si="8"/>
        <v>000-000</v>
      </c>
      <c r="C134" s="12"/>
      <c r="D134" s="12"/>
      <c r="E134" s="12"/>
      <c r="F134" s="12"/>
      <c r="G134" s="16"/>
      <c r="H134" s="16"/>
      <c r="I134" s="15"/>
      <c r="J134" s="16"/>
      <c r="K134" s="16"/>
      <c r="L134" s="17"/>
      <c r="M134" s="18"/>
      <c r="N134" s="18"/>
      <c r="O134" s="20"/>
      <c r="P134" s="21"/>
      <c r="Q134" s="21"/>
      <c r="R134" s="22"/>
      <c r="S134" s="21"/>
      <c r="T134" s="21"/>
      <c r="U134" s="22"/>
      <c r="V134" s="23"/>
      <c r="W134" s="23"/>
      <c r="X134" s="24"/>
      <c r="Y134" s="25">
        <f t="shared" si="9"/>
        <v>0</v>
      </c>
      <c r="Z134" s="25">
        <f t="shared" si="10"/>
        <v>0</v>
      </c>
      <c r="AA134" s="26"/>
      <c r="AB134" s="26"/>
      <c r="AC134" s="26"/>
      <c r="AD134" s="26"/>
      <c r="AE134" s="27"/>
      <c r="AF134" s="26"/>
      <c r="AG134" s="26"/>
      <c r="AH134" s="26"/>
      <c r="AI134" s="26"/>
      <c r="AJ134" s="26"/>
      <c r="AK134" s="26"/>
    </row>
    <row r="135" spans="1:37" s="10" customFormat="1" ht="25" customHeight="1" x14ac:dyDescent="0.25">
      <c r="A135" s="11">
        <v>132</v>
      </c>
      <c r="B135" s="12" t="str">
        <f t="shared" si="8"/>
        <v>000-000</v>
      </c>
      <c r="C135" s="12"/>
      <c r="D135" s="12"/>
      <c r="E135" s="12"/>
      <c r="F135" s="12"/>
      <c r="G135" s="16"/>
      <c r="H135" s="16"/>
      <c r="I135" s="15"/>
      <c r="J135" s="16"/>
      <c r="K135" s="16"/>
      <c r="L135" s="17"/>
      <c r="M135" s="18"/>
      <c r="N135" s="18"/>
      <c r="O135" s="20"/>
      <c r="P135" s="21"/>
      <c r="Q135" s="21"/>
      <c r="R135" s="22"/>
      <c r="S135" s="21"/>
      <c r="T135" s="21"/>
      <c r="U135" s="22"/>
      <c r="V135" s="23"/>
      <c r="W135" s="23"/>
      <c r="X135" s="24"/>
      <c r="Y135" s="25">
        <f t="shared" si="9"/>
        <v>0</v>
      </c>
      <c r="Z135" s="25">
        <f t="shared" si="10"/>
        <v>0</v>
      </c>
      <c r="AA135" s="26"/>
      <c r="AB135" s="26"/>
      <c r="AC135" s="26"/>
      <c r="AD135" s="26"/>
      <c r="AE135" s="27"/>
      <c r="AF135" s="26"/>
      <c r="AG135" s="26"/>
      <c r="AH135" s="26"/>
      <c r="AI135" s="26"/>
      <c r="AJ135" s="26"/>
      <c r="AK135" s="26"/>
    </row>
    <row r="136" spans="1:37" s="10" customFormat="1" ht="25" customHeight="1" x14ac:dyDescent="0.25">
      <c r="A136" s="11">
        <v>133</v>
      </c>
      <c r="B136" s="12" t="str">
        <f t="shared" si="8"/>
        <v>000-000</v>
      </c>
      <c r="C136" s="12"/>
      <c r="D136" s="12"/>
      <c r="E136" s="12"/>
      <c r="F136" s="12"/>
      <c r="G136" s="16"/>
      <c r="H136" s="16"/>
      <c r="I136" s="15"/>
      <c r="J136" s="16"/>
      <c r="K136" s="16"/>
      <c r="L136" s="17"/>
      <c r="M136" s="18"/>
      <c r="N136" s="18"/>
      <c r="O136" s="20"/>
      <c r="P136" s="21"/>
      <c r="Q136" s="21"/>
      <c r="R136" s="22"/>
      <c r="S136" s="21"/>
      <c r="T136" s="21"/>
      <c r="U136" s="22"/>
      <c r="V136" s="23"/>
      <c r="W136" s="23"/>
      <c r="X136" s="24"/>
      <c r="Y136" s="25">
        <f t="shared" si="9"/>
        <v>0</v>
      </c>
      <c r="Z136" s="25">
        <f t="shared" si="10"/>
        <v>0</v>
      </c>
      <c r="AA136" s="26"/>
      <c r="AB136" s="26"/>
      <c r="AC136" s="26"/>
      <c r="AD136" s="26"/>
      <c r="AE136" s="27"/>
      <c r="AF136" s="26"/>
      <c r="AG136" s="26"/>
      <c r="AH136" s="26"/>
      <c r="AI136" s="26"/>
      <c r="AJ136" s="26"/>
      <c r="AK136" s="26"/>
    </row>
    <row r="137" spans="1:37" s="10" customFormat="1" ht="25" customHeight="1" x14ac:dyDescent="0.25">
      <c r="A137" s="11">
        <v>134</v>
      </c>
      <c r="B137" s="12" t="str">
        <f t="shared" si="8"/>
        <v>000-000</v>
      </c>
      <c r="C137" s="12"/>
      <c r="D137" s="12"/>
      <c r="E137" s="12"/>
      <c r="F137" s="12"/>
      <c r="G137" s="16"/>
      <c r="H137" s="16"/>
      <c r="I137" s="15"/>
      <c r="J137" s="16"/>
      <c r="K137" s="16"/>
      <c r="L137" s="17"/>
      <c r="M137" s="18"/>
      <c r="N137" s="18"/>
      <c r="O137" s="20"/>
      <c r="P137" s="21"/>
      <c r="Q137" s="21"/>
      <c r="R137" s="22"/>
      <c r="S137" s="21"/>
      <c r="T137" s="21"/>
      <c r="U137" s="22"/>
      <c r="V137" s="23"/>
      <c r="W137" s="23"/>
      <c r="X137" s="24"/>
      <c r="Y137" s="25">
        <f t="shared" si="9"/>
        <v>0</v>
      </c>
      <c r="Z137" s="25">
        <f t="shared" si="10"/>
        <v>0</v>
      </c>
      <c r="AA137" s="26"/>
      <c r="AB137" s="26"/>
      <c r="AC137" s="26"/>
      <c r="AD137" s="26"/>
      <c r="AE137" s="27"/>
      <c r="AF137" s="26"/>
      <c r="AG137" s="26"/>
      <c r="AH137" s="26"/>
      <c r="AI137" s="26"/>
      <c r="AJ137" s="26"/>
      <c r="AK137" s="26"/>
    </row>
    <row r="138" spans="1:37" s="10" customFormat="1" ht="25" customHeight="1" x14ac:dyDescent="0.25">
      <c r="A138" s="11">
        <v>135</v>
      </c>
      <c r="B138" s="12" t="str">
        <f t="shared" si="8"/>
        <v>000-000</v>
      </c>
      <c r="C138" s="12"/>
      <c r="D138" s="12"/>
      <c r="E138" s="12"/>
      <c r="F138" s="12"/>
      <c r="G138" s="16"/>
      <c r="H138" s="16"/>
      <c r="I138" s="15"/>
      <c r="J138" s="16"/>
      <c r="K138" s="16"/>
      <c r="L138" s="17"/>
      <c r="M138" s="18"/>
      <c r="N138" s="19"/>
      <c r="O138" s="20"/>
      <c r="P138" s="21"/>
      <c r="Q138" s="21"/>
      <c r="R138" s="22"/>
      <c r="S138" s="21"/>
      <c r="T138" s="21"/>
      <c r="U138" s="22"/>
      <c r="V138" s="23"/>
      <c r="W138" s="23"/>
      <c r="X138" s="24"/>
      <c r="Y138" s="25">
        <f t="shared" si="9"/>
        <v>0</v>
      </c>
      <c r="Z138" s="25">
        <f t="shared" si="10"/>
        <v>0</v>
      </c>
      <c r="AA138" s="26"/>
      <c r="AB138" s="26"/>
      <c r="AC138" s="26"/>
      <c r="AD138" s="26"/>
      <c r="AE138" s="27"/>
      <c r="AF138" s="26"/>
      <c r="AG138" s="26"/>
      <c r="AH138" s="26"/>
      <c r="AI138" s="26"/>
      <c r="AJ138" s="26"/>
      <c r="AK138" s="26"/>
    </row>
    <row r="139" spans="1:37" s="10" customFormat="1" ht="25" customHeight="1" x14ac:dyDescent="0.25">
      <c r="A139" s="11">
        <v>136</v>
      </c>
      <c r="B139" s="12" t="str">
        <f t="shared" si="8"/>
        <v>000-000</v>
      </c>
      <c r="C139" s="12"/>
      <c r="D139" s="12"/>
      <c r="E139" s="12"/>
      <c r="F139" s="12"/>
      <c r="G139" s="16"/>
      <c r="H139" s="16"/>
      <c r="I139" s="15"/>
      <c r="J139" s="16"/>
      <c r="K139" s="16"/>
      <c r="L139" s="17"/>
      <c r="M139" s="18"/>
      <c r="N139" s="19"/>
      <c r="O139" s="20"/>
      <c r="P139" s="21"/>
      <c r="Q139" s="21"/>
      <c r="R139" s="22"/>
      <c r="S139" s="21"/>
      <c r="T139" s="21"/>
      <c r="U139" s="22"/>
      <c r="V139" s="23"/>
      <c r="W139" s="23"/>
      <c r="X139" s="24"/>
      <c r="Y139" s="25">
        <f t="shared" si="9"/>
        <v>0</v>
      </c>
      <c r="Z139" s="25">
        <f t="shared" si="10"/>
        <v>0</v>
      </c>
      <c r="AA139" s="26"/>
      <c r="AB139" s="26"/>
      <c r="AC139" s="26"/>
      <c r="AD139" s="26"/>
      <c r="AE139" s="27"/>
      <c r="AF139" s="26"/>
      <c r="AG139" s="26"/>
      <c r="AH139" s="26"/>
      <c r="AI139" s="26"/>
      <c r="AJ139" s="26"/>
      <c r="AK139" s="26"/>
    </row>
    <row r="140" spans="1:37" s="10" customFormat="1" ht="25" customHeight="1" x14ac:dyDescent="0.25">
      <c r="A140" s="11">
        <v>137</v>
      </c>
      <c r="B140" s="12" t="str">
        <f t="shared" si="8"/>
        <v>000-000</v>
      </c>
      <c r="C140" s="12"/>
      <c r="D140" s="12"/>
      <c r="E140" s="12"/>
      <c r="F140" s="12"/>
      <c r="G140" s="16"/>
      <c r="H140" s="16"/>
      <c r="I140" s="15"/>
      <c r="J140" s="16"/>
      <c r="K140" s="16"/>
      <c r="L140" s="17"/>
      <c r="M140" s="18"/>
      <c r="N140" s="18"/>
      <c r="O140" s="20"/>
      <c r="P140" s="21"/>
      <c r="Q140" s="21"/>
      <c r="R140" s="22"/>
      <c r="S140" s="21"/>
      <c r="T140" s="21"/>
      <c r="U140" s="22"/>
      <c r="V140" s="23"/>
      <c r="W140" s="23"/>
      <c r="X140" s="24"/>
      <c r="Y140" s="25">
        <f t="shared" si="9"/>
        <v>0</v>
      </c>
      <c r="Z140" s="25">
        <f t="shared" si="10"/>
        <v>0</v>
      </c>
      <c r="AA140" s="26"/>
      <c r="AB140" s="26"/>
      <c r="AC140" s="26"/>
      <c r="AD140" s="26"/>
      <c r="AE140" s="27"/>
      <c r="AF140" s="26"/>
      <c r="AG140" s="26"/>
      <c r="AH140" s="26"/>
      <c r="AI140" s="26"/>
      <c r="AJ140" s="26"/>
      <c r="AK140" s="26"/>
    </row>
    <row r="141" spans="1:37" s="10" customFormat="1" ht="25" customHeight="1" x14ac:dyDescent="0.25">
      <c r="A141" s="11">
        <v>138</v>
      </c>
      <c r="B141" s="12" t="str">
        <f t="shared" si="8"/>
        <v>000-000</v>
      </c>
      <c r="C141" s="12"/>
      <c r="D141" s="12"/>
      <c r="E141" s="12"/>
      <c r="F141" s="12"/>
      <c r="G141" s="16"/>
      <c r="H141" s="16"/>
      <c r="I141" s="15"/>
      <c r="J141" s="16"/>
      <c r="K141" s="16"/>
      <c r="L141" s="17"/>
      <c r="M141" s="18"/>
      <c r="N141" s="18"/>
      <c r="O141" s="20"/>
      <c r="P141" s="21"/>
      <c r="Q141" s="21"/>
      <c r="R141" s="22"/>
      <c r="S141" s="21"/>
      <c r="T141" s="21"/>
      <c r="U141" s="22"/>
      <c r="V141" s="23"/>
      <c r="W141" s="23"/>
      <c r="X141" s="24"/>
      <c r="Y141" s="25">
        <f t="shared" si="9"/>
        <v>0</v>
      </c>
      <c r="Z141" s="25">
        <f t="shared" si="10"/>
        <v>0</v>
      </c>
      <c r="AA141" s="26"/>
      <c r="AB141" s="26"/>
      <c r="AC141" s="26"/>
      <c r="AD141" s="26"/>
      <c r="AE141" s="27"/>
      <c r="AF141" s="26"/>
      <c r="AG141" s="26"/>
      <c r="AH141" s="26"/>
      <c r="AI141" s="26"/>
      <c r="AJ141" s="26"/>
      <c r="AK141" s="26"/>
    </row>
    <row r="142" spans="1:37" s="10" customFormat="1" ht="25" customHeight="1" x14ac:dyDescent="0.25">
      <c r="A142" s="11">
        <v>139</v>
      </c>
      <c r="B142" s="12" t="str">
        <f t="shared" si="8"/>
        <v>000-000</v>
      </c>
      <c r="C142" s="12"/>
      <c r="D142" s="12"/>
      <c r="E142" s="12"/>
      <c r="F142" s="12"/>
      <c r="G142" s="16"/>
      <c r="H142" s="16"/>
      <c r="I142" s="15"/>
      <c r="J142" s="16"/>
      <c r="K142" s="16"/>
      <c r="L142" s="17"/>
      <c r="M142" s="18"/>
      <c r="N142" s="18"/>
      <c r="O142" s="20"/>
      <c r="P142" s="21"/>
      <c r="Q142" s="21"/>
      <c r="R142" s="22"/>
      <c r="S142" s="21"/>
      <c r="T142" s="21"/>
      <c r="U142" s="22"/>
      <c r="V142" s="23"/>
      <c r="W142" s="23"/>
      <c r="X142" s="24"/>
      <c r="Y142" s="25">
        <f t="shared" si="9"/>
        <v>0</v>
      </c>
      <c r="Z142" s="25">
        <f t="shared" si="10"/>
        <v>0</v>
      </c>
      <c r="AA142" s="26"/>
      <c r="AB142" s="26"/>
      <c r="AC142" s="26"/>
      <c r="AD142" s="26"/>
      <c r="AE142" s="27"/>
      <c r="AF142" s="26"/>
      <c r="AG142" s="26"/>
      <c r="AH142" s="26"/>
      <c r="AI142" s="26"/>
      <c r="AJ142" s="26"/>
      <c r="AK142" s="26"/>
    </row>
    <row r="143" spans="1:37" s="10" customFormat="1" ht="25" customHeight="1" x14ac:dyDescent="0.25">
      <c r="A143" s="11">
        <v>140</v>
      </c>
      <c r="B143" s="12" t="str">
        <f t="shared" si="8"/>
        <v>000-000</v>
      </c>
      <c r="C143" s="12"/>
      <c r="D143" s="12"/>
      <c r="E143" s="12"/>
      <c r="F143" s="12"/>
      <c r="G143" s="16"/>
      <c r="H143" s="16"/>
      <c r="I143" s="15"/>
      <c r="J143" s="16"/>
      <c r="K143" s="16"/>
      <c r="L143" s="17"/>
      <c r="M143" s="18"/>
      <c r="N143" s="18"/>
      <c r="O143" s="20"/>
      <c r="P143" s="21"/>
      <c r="Q143" s="21"/>
      <c r="R143" s="22"/>
      <c r="S143" s="21"/>
      <c r="T143" s="21"/>
      <c r="U143" s="22"/>
      <c r="V143" s="23"/>
      <c r="W143" s="23"/>
      <c r="X143" s="24"/>
      <c r="Y143" s="25">
        <f t="shared" si="9"/>
        <v>0</v>
      </c>
      <c r="Z143" s="25">
        <f t="shared" si="10"/>
        <v>0</v>
      </c>
      <c r="AA143" s="26"/>
      <c r="AB143" s="26"/>
      <c r="AC143" s="26"/>
      <c r="AD143" s="26"/>
      <c r="AE143" s="27"/>
      <c r="AF143" s="26"/>
      <c r="AG143" s="26"/>
      <c r="AH143" s="26"/>
      <c r="AI143" s="26"/>
      <c r="AJ143" s="26"/>
      <c r="AK143" s="26"/>
    </row>
    <row r="144" spans="1:37" s="10" customFormat="1" ht="25" customHeight="1" x14ac:dyDescent="0.25">
      <c r="A144" s="11">
        <v>141</v>
      </c>
      <c r="B144" s="12" t="str">
        <f t="shared" si="8"/>
        <v>000-000</v>
      </c>
      <c r="C144" s="12"/>
      <c r="D144" s="12"/>
      <c r="E144" s="12"/>
      <c r="F144" s="12"/>
      <c r="G144" s="16"/>
      <c r="H144" s="16"/>
      <c r="I144" s="15"/>
      <c r="J144" s="16"/>
      <c r="K144" s="16"/>
      <c r="L144" s="17"/>
      <c r="M144" s="18"/>
      <c r="N144" s="18"/>
      <c r="O144" s="20"/>
      <c r="P144" s="21"/>
      <c r="Q144" s="21"/>
      <c r="R144" s="22"/>
      <c r="S144" s="21"/>
      <c r="T144" s="21"/>
      <c r="U144" s="22"/>
      <c r="V144" s="23"/>
      <c r="W144" s="23"/>
      <c r="X144" s="24"/>
      <c r="Y144" s="25">
        <f t="shared" si="9"/>
        <v>0</v>
      </c>
      <c r="Z144" s="25">
        <f t="shared" si="10"/>
        <v>0</v>
      </c>
      <c r="AA144" s="26"/>
      <c r="AB144" s="26"/>
      <c r="AC144" s="26"/>
      <c r="AD144" s="26"/>
      <c r="AE144" s="27"/>
      <c r="AF144" s="26"/>
      <c r="AG144" s="26"/>
      <c r="AH144" s="26"/>
      <c r="AI144" s="26"/>
      <c r="AJ144" s="26"/>
      <c r="AK144" s="26"/>
    </row>
    <row r="145" spans="1:37" s="10" customFormat="1" ht="25" customHeight="1" x14ac:dyDescent="0.25">
      <c r="A145" s="11">
        <v>142</v>
      </c>
      <c r="B145" s="12" t="str">
        <f t="shared" si="8"/>
        <v>000-000</v>
      </c>
      <c r="C145" s="12"/>
      <c r="D145" s="12"/>
      <c r="E145" s="12"/>
      <c r="F145" s="12"/>
      <c r="G145" s="16"/>
      <c r="H145" s="16"/>
      <c r="I145" s="15"/>
      <c r="J145" s="16"/>
      <c r="K145" s="16"/>
      <c r="L145" s="17"/>
      <c r="M145" s="18"/>
      <c r="N145" s="18"/>
      <c r="O145" s="20"/>
      <c r="P145" s="21"/>
      <c r="Q145" s="21"/>
      <c r="R145" s="22"/>
      <c r="S145" s="21"/>
      <c r="T145" s="21"/>
      <c r="U145" s="22"/>
      <c r="V145" s="23"/>
      <c r="W145" s="23"/>
      <c r="X145" s="24"/>
      <c r="Y145" s="25">
        <f t="shared" si="9"/>
        <v>0</v>
      </c>
      <c r="Z145" s="25">
        <f t="shared" si="10"/>
        <v>0</v>
      </c>
      <c r="AA145" s="26"/>
      <c r="AB145" s="26"/>
      <c r="AC145" s="26"/>
      <c r="AD145" s="26"/>
      <c r="AE145" s="27"/>
      <c r="AF145" s="26"/>
      <c r="AG145" s="26"/>
      <c r="AH145" s="26"/>
      <c r="AI145" s="26"/>
      <c r="AJ145" s="26"/>
      <c r="AK145" s="26"/>
    </row>
    <row r="146" spans="1:37" s="10" customFormat="1" ht="25" customHeight="1" x14ac:dyDescent="0.25">
      <c r="A146" s="11">
        <v>143</v>
      </c>
      <c r="B146" s="12" t="str">
        <f t="shared" si="8"/>
        <v>000-000</v>
      </c>
      <c r="C146" s="12"/>
      <c r="D146" s="12"/>
      <c r="E146" s="12"/>
      <c r="F146" s="12"/>
      <c r="G146" s="16"/>
      <c r="H146" s="16"/>
      <c r="I146" s="15"/>
      <c r="J146" s="16"/>
      <c r="K146" s="16"/>
      <c r="L146" s="17"/>
      <c r="M146" s="18"/>
      <c r="N146" s="18"/>
      <c r="O146" s="20"/>
      <c r="P146" s="21"/>
      <c r="Q146" s="21"/>
      <c r="R146" s="22"/>
      <c r="S146" s="21"/>
      <c r="T146" s="21"/>
      <c r="U146" s="22"/>
      <c r="V146" s="23"/>
      <c r="W146" s="23"/>
      <c r="X146" s="24"/>
      <c r="Y146" s="25">
        <f t="shared" si="9"/>
        <v>0</v>
      </c>
      <c r="Z146" s="25">
        <f t="shared" si="10"/>
        <v>0</v>
      </c>
      <c r="AA146" s="26"/>
      <c r="AB146" s="26"/>
      <c r="AC146" s="26"/>
      <c r="AD146" s="26"/>
      <c r="AE146" s="27"/>
      <c r="AF146" s="26"/>
      <c r="AG146" s="26"/>
      <c r="AH146" s="26"/>
      <c r="AI146" s="26"/>
      <c r="AJ146" s="26"/>
      <c r="AK146" s="26"/>
    </row>
    <row r="147" spans="1:37" s="10" customFormat="1" ht="25" customHeight="1" x14ac:dyDescent="0.25">
      <c r="A147" s="11">
        <v>144</v>
      </c>
      <c r="B147" s="12" t="str">
        <f t="shared" si="8"/>
        <v>000-000</v>
      </c>
      <c r="C147" s="12"/>
      <c r="D147" s="12"/>
      <c r="E147" s="12"/>
      <c r="F147" s="12"/>
      <c r="G147" s="16"/>
      <c r="H147" s="16"/>
      <c r="I147" s="15"/>
      <c r="J147" s="16"/>
      <c r="K147" s="16"/>
      <c r="L147" s="17"/>
      <c r="M147" s="18"/>
      <c r="N147" s="18"/>
      <c r="O147" s="20"/>
      <c r="P147" s="21"/>
      <c r="Q147" s="21"/>
      <c r="R147" s="22"/>
      <c r="S147" s="21"/>
      <c r="T147" s="21"/>
      <c r="U147" s="22"/>
      <c r="V147" s="23"/>
      <c r="W147" s="23"/>
      <c r="X147" s="24"/>
      <c r="Y147" s="25">
        <f t="shared" si="9"/>
        <v>0</v>
      </c>
      <c r="Z147" s="25">
        <f t="shared" si="10"/>
        <v>0</v>
      </c>
      <c r="AA147" s="26"/>
      <c r="AB147" s="26"/>
      <c r="AC147" s="26"/>
      <c r="AD147" s="26"/>
      <c r="AE147" s="27"/>
      <c r="AF147" s="26"/>
      <c r="AG147" s="26"/>
      <c r="AH147" s="26"/>
      <c r="AI147" s="26"/>
      <c r="AJ147" s="26"/>
      <c r="AK147" s="26"/>
    </row>
    <row r="148" spans="1:37" s="10" customFormat="1" ht="25" customHeight="1" x14ac:dyDescent="0.25">
      <c r="A148" s="11">
        <v>145</v>
      </c>
      <c r="B148" s="12" t="str">
        <f t="shared" si="8"/>
        <v>000-000</v>
      </c>
      <c r="C148" s="12"/>
      <c r="D148" s="12"/>
      <c r="E148" s="12"/>
      <c r="F148" s="12"/>
      <c r="G148" s="16"/>
      <c r="H148" s="16"/>
      <c r="I148" s="15"/>
      <c r="J148" s="16"/>
      <c r="K148" s="16"/>
      <c r="L148" s="17"/>
      <c r="M148" s="18"/>
      <c r="N148" s="18"/>
      <c r="O148" s="20"/>
      <c r="P148" s="21"/>
      <c r="Q148" s="21"/>
      <c r="R148" s="22"/>
      <c r="S148" s="21"/>
      <c r="T148" s="21"/>
      <c r="U148" s="22"/>
      <c r="V148" s="23"/>
      <c r="W148" s="23"/>
      <c r="X148" s="24"/>
      <c r="Y148" s="25">
        <f t="shared" si="9"/>
        <v>0</v>
      </c>
      <c r="Z148" s="25">
        <f t="shared" si="10"/>
        <v>0</v>
      </c>
      <c r="AA148" s="26"/>
      <c r="AB148" s="26"/>
      <c r="AC148" s="26"/>
      <c r="AD148" s="26"/>
      <c r="AE148" s="27"/>
      <c r="AF148" s="26"/>
      <c r="AG148" s="26"/>
      <c r="AH148" s="26"/>
      <c r="AI148" s="26"/>
      <c r="AJ148" s="26"/>
      <c r="AK148" s="26"/>
    </row>
    <row r="149" spans="1:37" s="10" customFormat="1" ht="25" customHeight="1" x14ac:dyDescent="0.25">
      <c r="A149" s="11">
        <v>146</v>
      </c>
      <c r="B149" s="12" t="str">
        <f t="shared" si="8"/>
        <v>000-000</v>
      </c>
      <c r="C149" s="12"/>
      <c r="D149" s="12"/>
      <c r="E149" s="12"/>
      <c r="F149" s="12"/>
      <c r="G149" s="16"/>
      <c r="H149" s="16"/>
      <c r="I149" s="15"/>
      <c r="J149" s="16"/>
      <c r="K149" s="16"/>
      <c r="L149" s="17"/>
      <c r="M149" s="18"/>
      <c r="N149" s="19"/>
      <c r="O149" s="20"/>
      <c r="P149" s="21"/>
      <c r="Q149" s="21"/>
      <c r="R149" s="22"/>
      <c r="S149" s="21"/>
      <c r="T149" s="21"/>
      <c r="U149" s="22"/>
      <c r="V149" s="23"/>
      <c r="W149" s="23"/>
      <c r="X149" s="24"/>
      <c r="Y149" s="25">
        <f t="shared" si="9"/>
        <v>0</v>
      </c>
      <c r="Z149" s="25">
        <f t="shared" si="10"/>
        <v>0</v>
      </c>
      <c r="AA149" s="26"/>
      <c r="AB149" s="26"/>
      <c r="AC149" s="26"/>
      <c r="AD149" s="26"/>
      <c r="AE149" s="27"/>
      <c r="AF149" s="26"/>
      <c r="AG149" s="26"/>
      <c r="AH149" s="26"/>
      <c r="AI149" s="26"/>
      <c r="AJ149" s="26"/>
      <c r="AK149" s="26"/>
    </row>
    <row r="150" spans="1:37" s="10" customFormat="1" ht="25" customHeight="1" x14ac:dyDescent="0.25">
      <c r="A150" s="11">
        <v>147</v>
      </c>
      <c r="B150" s="12" t="str">
        <f t="shared" si="8"/>
        <v>000-000</v>
      </c>
      <c r="C150" s="12"/>
      <c r="D150" s="12"/>
      <c r="E150" s="12"/>
      <c r="F150" s="12"/>
      <c r="G150" s="16"/>
      <c r="H150" s="16"/>
      <c r="I150" s="15"/>
      <c r="J150" s="16"/>
      <c r="K150" s="16"/>
      <c r="L150" s="17"/>
      <c r="M150" s="18"/>
      <c r="N150" s="19"/>
      <c r="O150" s="20"/>
      <c r="P150" s="21"/>
      <c r="Q150" s="21"/>
      <c r="R150" s="22"/>
      <c r="S150" s="21"/>
      <c r="T150" s="21"/>
      <c r="U150" s="22"/>
      <c r="V150" s="23"/>
      <c r="W150" s="23"/>
      <c r="X150" s="24"/>
      <c r="Y150" s="25">
        <f t="shared" si="9"/>
        <v>0</v>
      </c>
      <c r="Z150" s="25">
        <f t="shared" si="10"/>
        <v>0</v>
      </c>
      <c r="AA150" s="26"/>
      <c r="AB150" s="26"/>
      <c r="AC150" s="26"/>
      <c r="AD150" s="26"/>
      <c r="AE150" s="27"/>
      <c r="AF150" s="26"/>
      <c r="AG150" s="26"/>
      <c r="AH150" s="26"/>
      <c r="AI150" s="26"/>
      <c r="AJ150" s="26"/>
      <c r="AK150" s="26"/>
    </row>
    <row r="151" spans="1:37" s="10" customFormat="1" ht="25" customHeight="1" x14ac:dyDescent="0.25">
      <c r="A151" s="11">
        <v>148</v>
      </c>
      <c r="B151" s="12" t="str">
        <f t="shared" si="8"/>
        <v>000-000</v>
      </c>
      <c r="C151" s="12"/>
      <c r="D151" s="12"/>
      <c r="E151" s="12"/>
      <c r="F151" s="12"/>
      <c r="G151" s="16"/>
      <c r="H151" s="16"/>
      <c r="I151" s="15"/>
      <c r="J151" s="16"/>
      <c r="K151" s="16"/>
      <c r="L151" s="17"/>
      <c r="M151" s="18"/>
      <c r="N151" s="18"/>
      <c r="O151" s="20"/>
      <c r="P151" s="21"/>
      <c r="Q151" s="21"/>
      <c r="R151" s="22"/>
      <c r="S151" s="21"/>
      <c r="T151" s="21"/>
      <c r="U151" s="22"/>
      <c r="V151" s="23"/>
      <c r="W151" s="23"/>
      <c r="X151" s="24"/>
      <c r="Y151" s="25">
        <f t="shared" si="9"/>
        <v>0</v>
      </c>
      <c r="Z151" s="25">
        <f t="shared" si="10"/>
        <v>0</v>
      </c>
      <c r="AA151" s="26"/>
      <c r="AB151" s="26"/>
      <c r="AC151" s="26"/>
      <c r="AD151" s="26"/>
      <c r="AE151" s="27"/>
      <c r="AF151" s="26"/>
      <c r="AG151" s="26"/>
      <c r="AH151" s="26"/>
      <c r="AI151" s="26"/>
      <c r="AJ151" s="26"/>
      <c r="AK151" s="26"/>
    </row>
    <row r="152" spans="1:37" s="10" customFormat="1" ht="25" customHeight="1" x14ac:dyDescent="0.25">
      <c r="A152" s="11">
        <v>149</v>
      </c>
      <c r="B152" s="12" t="str">
        <f t="shared" si="8"/>
        <v>000-000</v>
      </c>
      <c r="C152" s="12"/>
      <c r="D152" s="12"/>
      <c r="E152" s="12"/>
      <c r="F152" s="12"/>
      <c r="G152" s="16"/>
      <c r="H152" s="16"/>
      <c r="I152" s="15"/>
      <c r="J152" s="16"/>
      <c r="K152" s="16"/>
      <c r="L152" s="17"/>
      <c r="M152" s="18"/>
      <c r="N152" s="18"/>
      <c r="O152" s="20"/>
      <c r="P152" s="21"/>
      <c r="Q152" s="21"/>
      <c r="R152" s="22"/>
      <c r="S152" s="21"/>
      <c r="T152" s="21"/>
      <c r="U152" s="22"/>
      <c r="V152" s="23"/>
      <c r="W152" s="23"/>
      <c r="X152" s="24"/>
      <c r="Y152" s="25">
        <f t="shared" si="9"/>
        <v>0</v>
      </c>
      <c r="Z152" s="25">
        <f t="shared" si="10"/>
        <v>0</v>
      </c>
      <c r="AA152" s="26"/>
      <c r="AB152" s="26"/>
      <c r="AC152" s="26"/>
      <c r="AD152" s="26"/>
      <c r="AE152" s="27"/>
      <c r="AF152" s="26"/>
      <c r="AG152" s="26"/>
      <c r="AH152" s="26"/>
      <c r="AI152" s="26"/>
      <c r="AJ152" s="26"/>
      <c r="AK152" s="26"/>
    </row>
    <row r="153" spans="1:37" s="10" customFormat="1" ht="25" customHeight="1" x14ac:dyDescent="0.25">
      <c r="A153" s="11">
        <v>150</v>
      </c>
      <c r="B153" s="12" t="str">
        <f t="shared" si="8"/>
        <v>000-000</v>
      </c>
      <c r="C153" s="12"/>
      <c r="D153" s="12"/>
      <c r="E153" s="12"/>
      <c r="F153" s="12"/>
      <c r="G153" s="16"/>
      <c r="H153" s="16"/>
      <c r="I153" s="15"/>
      <c r="J153" s="16"/>
      <c r="K153" s="16"/>
      <c r="L153" s="17"/>
      <c r="M153" s="18"/>
      <c r="N153" s="18"/>
      <c r="O153" s="20"/>
      <c r="P153" s="21"/>
      <c r="Q153" s="21"/>
      <c r="R153" s="22"/>
      <c r="S153" s="21"/>
      <c r="T153" s="21"/>
      <c r="U153" s="22"/>
      <c r="V153" s="23"/>
      <c r="W153" s="23"/>
      <c r="X153" s="24"/>
      <c r="Y153" s="25">
        <f t="shared" si="9"/>
        <v>0</v>
      </c>
      <c r="Z153" s="25">
        <f t="shared" si="10"/>
        <v>0</v>
      </c>
      <c r="AA153" s="26"/>
      <c r="AB153" s="26"/>
      <c r="AC153" s="26"/>
      <c r="AD153" s="26"/>
      <c r="AE153" s="27"/>
      <c r="AF153" s="26"/>
      <c r="AG153" s="26"/>
      <c r="AH153" s="26"/>
      <c r="AI153" s="26"/>
      <c r="AJ153" s="26"/>
      <c r="AK153" s="26"/>
    </row>
    <row r="154" spans="1:37" s="10" customFormat="1" ht="25" customHeight="1" x14ac:dyDescent="0.25">
      <c r="A154" s="11">
        <v>151</v>
      </c>
      <c r="B154" s="12" t="str">
        <f t="shared" si="8"/>
        <v>000-000</v>
      </c>
      <c r="C154" s="12"/>
      <c r="D154" s="12"/>
      <c r="E154" s="12"/>
      <c r="F154" s="12"/>
      <c r="G154" s="16"/>
      <c r="H154" s="16"/>
      <c r="I154" s="15"/>
      <c r="J154" s="16"/>
      <c r="K154" s="16"/>
      <c r="L154" s="17"/>
      <c r="M154" s="18"/>
      <c r="N154" s="18"/>
      <c r="O154" s="20"/>
      <c r="P154" s="21"/>
      <c r="Q154" s="21"/>
      <c r="R154" s="22"/>
      <c r="S154" s="21"/>
      <c r="T154" s="21"/>
      <c r="U154" s="22"/>
      <c r="V154" s="23"/>
      <c r="W154" s="23"/>
      <c r="X154" s="24"/>
      <c r="Y154" s="25">
        <f t="shared" si="9"/>
        <v>0</v>
      </c>
      <c r="Z154" s="25">
        <f t="shared" si="10"/>
        <v>0</v>
      </c>
      <c r="AA154" s="26"/>
      <c r="AB154" s="26"/>
      <c r="AC154" s="26"/>
      <c r="AD154" s="26"/>
      <c r="AE154" s="27"/>
      <c r="AF154" s="26"/>
      <c r="AG154" s="26"/>
      <c r="AH154" s="26"/>
      <c r="AI154" s="26"/>
      <c r="AJ154" s="26"/>
      <c r="AK154" s="26"/>
    </row>
    <row r="155" spans="1:37" s="10" customFormat="1" ht="25" customHeight="1" x14ac:dyDescent="0.25">
      <c r="A155" s="11">
        <v>152</v>
      </c>
      <c r="B155" s="12" t="str">
        <f t="shared" si="8"/>
        <v>000-000</v>
      </c>
      <c r="C155" s="12"/>
      <c r="D155" s="12"/>
      <c r="E155" s="12"/>
      <c r="F155" s="12"/>
      <c r="G155" s="16"/>
      <c r="H155" s="16"/>
      <c r="I155" s="15"/>
      <c r="J155" s="16"/>
      <c r="K155" s="16"/>
      <c r="L155" s="17"/>
      <c r="M155" s="18"/>
      <c r="N155" s="18"/>
      <c r="O155" s="20"/>
      <c r="P155" s="21"/>
      <c r="Q155" s="21"/>
      <c r="R155" s="22"/>
      <c r="S155" s="21"/>
      <c r="T155" s="21"/>
      <c r="U155" s="22"/>
      <c r="V155" s="23"/>
      <c r="W155" s="23"/>
      <c r="X155" s="24"/>
      <c r="Y155" s="25">
        <f t="shared" si="9"/>
        <v>0</v>
      </c>
      <c r="Z155" s="25">
        <f t="shared" si="10"/>
        <v>0</v>
      </c>
      <c r="AA155" s="26"/>
      <c r="AB155" s="26"/>
      <c r="AC155" s="26"/>
      <c r="AD155" s="26"/>
      <c r="AE155" s="27"/>
      <c r="AF155" s="26"/>
      <c r="AG155" s="26"/>
      <c r="AH155" s="26"/>
      <c r="AI155" s="26"/>
      <c r="AJ155" s="26"/>
      <c r="AK155" s="26"/>
    </row>
    <row r="156" spans="1:37" s="10" customFormat="1" ht="25" customHeight="1" x14ac:dyDescent="0.25">
      <c r="A156" s="11">
        <v>153</v>
      </c>
      <c r="B156" s="12" t="str">
        <f t="shared" si="8"/>
        <v>000-000</v>
      </c>
      <c r="C156" s="12"/>
      <c r="D156" s="12"/>
      <c r="E156" s="12"/>
      <c r="F156" s="12"/>
      <c r="G156" s="16"/>
      <c r="H156" s="16"/>
      <c r="I156" s="15"/>
      <c r="J156" s="16"/>
      <c r="K156" s="16"/>
      <c r="L156" s="17"/>
      <c r="M156" s="18"/>
      <c r="N156" s="18"/>
      <c r="O156" s="20"/>
      <c r="P156" s="21"/>
      <c r="Q156" s="21"/>
      <c r="R156" s="22"/>
      <c r="S156" s="21"/>
      <c r="T156" s="21"/>
      <c r="U156" s="22"/>
      <c r="V156" s="23"/>
      <c r="W156" s="23"/>
      <c r="X156" s="24"/>
      <c r="Y156" s="25">
        <f t="shared" si="9"/>
        <v>0</v>
      </c>
      <c r="Z156" s="25">
        <f t="shared" si="10"/>
        <v>0</v>
      </c>
      <c r="AA156" s="26"/>
      <c r="AB156" s="26"/>
      <c r="AC156" s="26"/>
      <c r="AD156" s="26"/>
      <c r="AE156" s="27"/>
      <c r="AF156" s="26"/>
      <c r="AG156" s="26"/>
      <c r="AH156" s="26"/>
      <c r="AI156" s="26"/>
      <c r="AJ156" s="26"/>
      <c r="AK156" s="26"/>
    </row>
    <row r="157" spans="1:37" s="10" customFormat="1" ht="25" customHeight="1" x14ac:dyDescent="0.25">
      <c r="A157" s="11">
        <v>154</v>
      </c>
      <c r="B157" s="12" t="str">
        <f t="shared" si="8"/>
        <v>000-000</v>
      </c>
      <c r="C157" s="12"/>
      <c r="D157" s="12"/>
      <c r="E157" s="12"/>
      <c r="F157" s="12"/>
      <c r="G157" s="16"/>
      <c r="H157" s="16"/>
      <c r="I157" s="15"/>
      <c r="J157" s="16"/>
      <c r="K157" s="16"/>
      <c r="L157" s="17"/>
      <c r="M157" s="18"/>
      <c r="N157" s="18"/>
      <c r="O157" s="20"/>
      <c r="P157" s="21"/>
      <c r="Q157" s="21"/>
      <c r="R157" s="22"/>
      <c r="S157" s="21"/>
      <c r="T157" s="21"/>
      <c r="U157" s="22"/>
      <c r="V157" s="23"/>
      <c r="W157" s="23"/>
      <c r="X157" s="24"/>
      <c r="Y157" s="25">
        <f t="shared" si="9"/>
        <v>0</v>
      </c>
      <c r="Z157" s="25">
        <f t="shared" si="10"/>
        <v>0</v>
      </c>
      <c r="AA157" s="26"/>
      <c r="AB157" s="26"/>
      <c r="AC157" s="26"/>
      <c r="AD157" s="26"/>
      <c r="AE157" s="27"/>
      <c r="AF157" s="26"/>
      <c r="AG157" s="26"/>
      <c r="AH157" s="26"/>
      <c r="AI157" s="26"/>
      <c r="AJ157" s="26"/>
      <c r="AK157" s="26"/>
    </row>
    <row r="158" spans="1:37" s="10" customFormat="1" ht="25" customHeight="1" x14ac:dyDescent="0.25">
      <c r="A158" s="11">
        <v>155</v>
      </c>
      <c r="B158" s="12" t="str">
        <f t="shared" si="8"/>
        <v>000-000</v>
      </c>
      <c r="C158" s="12"/>
      <c r="D158" s="12"/>
      <c r="E158" s="12"/>
      <c r="F158" s="12"/>
      <c r="G158" s="16"/>
      <c r="H158" s="16"/>
      <c r="I158" s="15"/>
      <c r="J158" s="16"/>
      <c r="K158" s="16"/>
      <c r="L158" s="17"/>
      <c r="M158" s="18"/>
      <c r="N158" s="18"/>
      <c r="O158" s="20"/>
      <c r="P158" s="21"/>
      <c r="Q158" s="21"/>
      <c r="R158" s="22"/>
      <c r="S158" s="21"/>
      <c r="T158" s="21"/>
      <c r="U158" s="22"/>
      <c r="V158" s="23"/>
      <c r="W158" s="23"/>
      <c r="X158" s="24"/>
      <c r="Y158" s="25">
        <f t="shared" si="9"/>
        <v>0</v>
      </c>
      <c r="Z158" s="25">
        <f t="shared" si="10"/>
        <v>0</v>
      </c>
      <c r="AA158" s="26"/>
      <c r="AB158" s="26"/>
      <c r="AC158" s="26"/>
      <c r="AD158" s="26"/>
      <c r="AE158" s="27"/>
      <c r="AF158" s="26"/>
      <c r="AG158" s="26"/>
      <c r="AH158" s="26"/>
      <c r="AI158" s="26"/>
      <c r="AJ158" s="26"/>
      <c r="AK158" s="26"/>
    </row>
    <row r="159" spans="1:37" s="10" customFormat="1" ht="25" customHeight="1" x14ac:dyDescent="0.25">
      <c r="A159" s="11">
        <v>156</v>
      </c>
      <c r="B159" s="12" t="str">
        <f t="shared" si="8"/>
        <v>000-000</v>
      </c>
      <c r="C159" s="12"/>
      <c r="D159" s="12"/>
      <c r="E159" s="12"/>
      <c r="F159" s="12"/>
      <c r="G159" s="16"/>
      <c r="H159" s="16"/>
      <c r="I159" s="15"/>
      <c r="J159" s="16"/>
      <c r="K159" s="16"/>
      <c r="L159" s="17"/>
      <c r="M159" s="18"/>
      <c r="N159" s="18"/>
      <c r="O159" s="20"/>
      <c r="P159" s="21"/>
      <c r="Q159" s="21"/>
      <c r="R159" s="22"/>
      <c r="S159" s="21"/>
      <c r="T159" s="21"/>
      <c r="U159" s="22"/>
      <c r="V159" s="23"/>
      <c r="W159" s="23"/>
      <c r="X159" s="24"/>
      <c r="Y159" s="25">
        <f t="shared" si="9"/>
        <v>0</v>
      </c>
      <c r="Z159" s="25">
        <f t="shared" si="10"/>
        <v>0</v>
      </c>
      <c r="AA159" s="26"/>
      <c r="AB159" s="26"/>
      <c r="AC159" s="26"/>
      <c r="AD159" s="26"/>
      <c r="AE159" s="27"/>
      <c r="AF159" s="26"/>
      <c r="AG159" s="26"/>
      <c r="AH159" s="26"/>
      <c r="AI159" s="26"/>
      <c r="AJ159" s="26"/>
      <c r="AK159" s="26"/>
    </row>
    <row r="160" spans="1:37" s="10" customFormat="1" ht="25" customHeight="1" x14ac:dyDescent="0.25">
      <c r="A160" s="11">
        <v>157</v>
      </c>
      <c r="B160" s="12" t="str">
        <f t="shared" si="8"/>
        <v>000-000</v>
      </c>
      <c r="C160" s="12"/>
      <c r="D160" s="12"/>
      <c r="E160" s="12"/>
      <c r="F160" s="12"/>
      <c r="G160" s="16"/>
      <c r="H160" s="16"/>
      <c r="I160" s="15"/>
      <c r="J160" s="16"/>
      <c r="K160" s="16"/>
      <c r="L160" s="17"/>
      <c r="M160" s="18"/>
      <c r="N160" s="19"/>
      <c r="O160" s="20"/>
      <c r="P160" s="21"/>
      <c r="Q160" s="21"/>
      <c r="R160" s="22"/>
      <c r="S160" s="21"/>
      <c r="T160" s="21"/>
      <c r="U160" s="22"/>
      <c r="V160" s="23"/>
      <c r="W160" s="23"/>
      <c r="X160" s="24"/>
      <c r="Y160" s="25">
        <f t="shared" si="9"/>
        <v>0</v>
      </c>
      <c r="Z160" s="25">
        <f t="shared" si="10"/>
        <v>0</v>
      </c>
      <c r="AA160" s="26"/>
      <c r="AB160" s="26"/>
      <c r="AC160" s="26"/>
      <c r="AD160" s="26"/>
      <c r="AE160" s="27"/>
      <c r="AF160" s="26"/>
      <c r="AG160" s="26"/>
      <c r="AH160" s="26"/>
      <c r="AI160" s="26"/>
      <c r="AJ160" s="26"/>
      <c r="AK160" s="26"/>
    </row>
    <row r="161" spans="1:37" s="10" customFormat="1" ht="25" customHeight="1" x14ac:dyDescent="0.25">
      <c r="A161" s="11">
        <v>158</v>
      </c>
      <c r="B161" s="12" t="str">
        <f t="shared" si="8"/>
        <v>000-000</v>
      </c>
      <c r="C161" s="12"/>
      <c r="D161" s="12"/>
      <c r="E161" s="12"/>
      <c r="F161" s="12"/>
      <c r="G161" s="16"/>
      <c r="H161" s="16"/>
      <c r="I161" s="15"/>
      <c r="J161" s="16"/>
      <c r="K161" s="16"/>
      <c r="L161" s="17"/>
      <c r="M161" s="18"/>
      <c r="N161" s="19"/>
      <c r="O161" s="20"/>
      <c r="P161" s="21"/>
      <c r="Q161" s="21"/>
      <c r="R161" s="22"/>
      <c r="S161" s="21"/>
      <c r="T161" s="21"/>
      <c r="U161" s="22"/>
      <c r="V161" s="23"/>
      <c r="W161" s="23"/>
      <c r="X161" s="24"/>
      <c r="Y161" s="25">
        <f t="shared" si="9"/>
        <v>0</v>
      </c>
      <c r="Z161" s="25">
        <f t="shared" si="10"/>
        <v>0</v>
      </c>
      <c r="AA161" s="26"/>
      <c r="AB161" s="26"/>
      <c r="AC161" s="26"/>
      <c r="AD161" s="26"/>
      <c r="AE161" s="27"/>
      <c r="AF161" s="26"/>
      <c r="AG161" s="26"/>
      <c r="AH161" s="26"/>
      <c r="AI161" s="26"/>
      <c r="AJ161" s="26"/>
      <c r="AK161" s="26"/>
    </row>
    <row r="162" spans="1:37" s="10" customFormat="1" ht="25" customHeight="1" x14ac:dyDescent="0.25">
      <c r="A162" s="11">
        <v>159</v>
      </c>
      <c r="B162" s="12" t="str">
        <f t="shared" si="8"/>
        <v>000-000</v>
      </c>
      <c r="C162" s="12"/>
      <c r="D162" s="12"/>
      <c r="E162" s="12"/>
      <c r="F162" s="12"/>
      <c r="G162" s="16"/>
      <c r="H162" s="16"/>
      <c r="I162" s="15"/>
      <c r="J162" s="16"/>
      <c r="K162" s="16"/>
      <c r="L162" s="17"/>
      <c r="M162" s="18"/>
      <c r="N162" s="18"/>
      <c r="O162" s="20"/>
      <c r="P162" s="21"/>
      <c r="Q162" s="21"/>
      <c r="R162" s="22"/>
      <c r="S162" s="21"/>
      <c r="T162" s="21"/>
      <c r="U162" s="22"/>
      <c r="V162" s="23"/>
      <c r="W162" s="23"/>
      <c r="X162" s="24"/>
      <c r="Y162" s="25">
        <f t="shared" si="9"/>
        <v>0</v>
      </c>
      <c r="Z162" s="25">
        <f t="shared" si="10"/>
        <v>0</v>
      </c>
      <c r="AA162" s="26"/>
      <c r="AB162" s="26"/>
      <c r="AC162" s="26"/>
      <c r="AD162" s="26"/>
      <c r="AE162" s="27"/>
      <c r="AF162" s="26"/>
      <c r="AG162" s="26"/>
      <c r="AH162" s="26"/>
      <c r="AI162" s="26"/>
      <c r="AJ162" s="26"/>
      <c r="AK162" s="26"/>
    </row>
    <row r="163" spans="1:37" s="10" customFormat="1" ht="25" customHeight="1" x14ac:dyDescent="0.25">
      <c r="A163" s="11">
        <v>160</v>
      </c>
      <c r="B163" s="12" t="str">
        <f t="shared" si="8"/>
        <v>000-000</v>
      </c>
      <c r="C163" s="12"/>
      <c r="D163" s="12"/>
      <c r="E163" s="12"/>
      <c r="F163" s="12"/>
      <c r="G163" s="16"/>
      <c r="H163" s="16"/>
      <c r="I163" s="15"/>
      <c r="J163" s="16"/>
      <c r="K163" s="16"/>
      <c r="L163" s="17"/>
      <c r="M163" s="18"/>
      <c r="N163" s="18"/>
      <c r="O163" s="20"/>
      <c r="P163" s="21"/>
      <c r="Q163" s="21"/>
      <c r="R163" s="22"/>
      <c r="S163" s="21"/>
      <c r="T163" s="21"/>
      <c r="U163" s="22"/>
      <c r="V163" s="23"/>
      <c r="W163" s="23"/>
      <c r="X163" s="24"/>
      <c r="Y163" s="25">
        <f t="shared" si="9"/>
        <v>0</v>
      </c>
      <c r="Z163" s="25">
        <f t="shared" si="10"/>
        <v>0</v>
      </c>
      <c r="AA163" s="26"/>
      <c r="AB163" s="26"/>
      <c r="AC163" s="26"/>
      <c r="AD163" s="26"/>
      <c r="AE163" s="27"/>
      <c r="AF163" s="26"/>
      <c r="AG163" s="26"/>
      <c r="AH163" s="26"/>
      <c r="AI163" s="26"/>
      <c r="AJ163" s="26"/>
      <c r="AK163" s="26"/>
    </row>
    <row r="164" spans="1:37" s="10" customFormat="1" ht="25" customHeight="1" x14ac:dyDescent="0.25">
      <c r="A164" s="11">
        <v>161</v>
      </c>
      <c r="B164" s="12" t="str">
        <f t="shared" ref="B164:B172" si="11">TEXT(C164,"000")&amp;"-"&amp;TEXT(E164,"000")</f>
        <v>000-000</v>
      </c>
      <c r="C164" s="12"/>
      <c r="D164" s="12"/>
      <c r="E164" s="12"/>
      <c r="F164" s="12"/>
      <c r="G164" s="16"/>
      <c r="H164" s="16"/>
      <c r="I164" s="15"/>
      <c r="J164" s="16"/>
      <c r="K164" s="16"/>
      <c r="L164" s="17"/>
      <c r="M164" s="18"/>
      <c r="N164" s="18"/>
      <c r="O164" s="20"/>
      <c r="P164" s="21"/>
      <c r="Q164" s="21"/>
      <c r="R164" s="22"/>
      <c r="S164" s="21"/>
      <c r="T164" s="21"/>
      <c r="U164" s="22"/>
      <c r="V164" s="23"/>
      <c r="W164" s="23"/>
      <c r="X164" s="24"/>
      <c r="Y164" s="25">
        <f t="shared" si="9"/>
        <v>0</v>
      </c>
      <c r="Z164" s="25">
        <f t="shared" si="10"/>
        <v>0</v>
      </c>
      <c r="AA164" s="26"/>
      <c r="AB164" s="26"/>
      <c r="AC164" s="26"/>
      <c r="AD164" s="26"/>
      <c r="AE164" s="27"/>
      <c r="AF164" s="26"/>
      <c r="AG164" s="26"/>
      <c r="AH164" s="26"/>
      <c r="AI164" s="26"/>
      <c r="AJ164" s="26"/>
      <c r="AK164" s="26"/>
    </row>
    <row r="165" spans="1:37" s="10" customFormat="1" ht="25" customHeight="1" x14ac:dyDescent="0.25">
      <c r="A165" s="11">
        <v>162</v>
      </c>
      <c r="B165" s="12" t="str">
        <f t="shared" si="11"/>
        <v>000-000</v>
      </c>
      <c r="C165" s="12"/>
      <c r="D165" s="12"/>
      <c r="E165" s="12"/>
      <c r="F165" s="12"/>
      <c r="G165" s="16"/>
      <c r="H165" s="16"/>
      <c r="I165" s="15"/>
      <c r="J165" s="16"/>
      <c r="K165" s="16"/>
      <c r="L165" s="17"/>
      <c r="M165" s="18"/>
      <c r="N165" s="18"/>
      <c r="O165" s="20"/>
      <c r="P165" s="21"/>
      <c r="Q165" s="21"/>
      <c r="R165" s="22"/>
      <c r="S165" s="21"/>
      <c r="T165" s="21"/>
      <c r="U165" s="22"/>
      <c r="V165" s="23"/>
      <c r="W165" s="23"/>
      <c r="X165" s="24"/>
      <c r="Y165" s="25">
        <f t="shared" si="9"/>
        <v>0</v>
      </c>
      <c r="Z165" s="25">
        <f t="shared" si="10"/>
        <v>0</v>
      </c>
      <c r="AA165" s="26"/>
      <c r="AB165" s="26"/>
      <c r="AC165" s="26"/>
      <c r="AD165" s="26"/>
      <c r="AE165" s="27"/>
      <c r="AF165" s="26"/>
      <c r="AG165" s="26"/>
      <c r="AH165" s="26"/>
      <c r="AI165" s="26"/>
      <c r="AJ165" s="26"/>
      <c r="AK165" s="26"/>
    </row>
    <row r="166" spans="1:37" s="10" customFormat="1" ht="25" customHeight="1" x14ac:dyDescent="0.25">
      <c r="A166" s="11">
        <v>163</v>
      </c>
      <c r="B166" s="12" t="str">
        <f t="shared" si="11"/>
        <v>000-000</v>
      </c>
      <c r="C166" s="12"/>
      <c r="D166" s="12"/>
      <c r="E166" s="12"/>
      <c r="F166" s="12"/>
      <c r="G166" s="16"/>
      <c r="H166" s="16"/>
      <c r="I166" s="15"/>
      <c r="J166" s="16"/>
      <c r="K166" s="16"/>
      <c r="L166" s="17"/>
      <c r="M166" s="18"/>
      <c r="N166" s="18"/>
      <c r="O166" s="20"/>
      <c r="P166" s="21"/>
      <c r="Q166" s="21"/>
      <c r="R166" s="22"/>
      <c r="S166" s="21"/>
      <c r="T166" s="21"/>
      <c r="U166" s="22"/>
      <c r="V166" s="23"/>
      <c r="W166" s="23"/>
      <c r="X166" s="24"/>
      <c r="Y166" s="25">
        <f t="shared" si="9"/>
        <v>0</v>
      </c>
      <c r="Z166" s="25">
        <f t="shared" si="10"/>
        <v>0</v>
      </c>
      <c r="AA166" s="26"/>
      <c r="AB166" s="26"/>
      <c r="AC166" s="26"/>
      <c r="AD166" s="26"/>
      <c r="AE166" s="27"/>
      <c r="AF166" s="26"/>
      <c r="AG166" s="26"/>
      <c r="AH166" s="26"/>
      <c r="AI166" s="26"/>
      <c r="AJ166" s="26"/>
      <c r="AK166" s="26"/>
    </row>
    <row r="167" spans="1:37" s="10" customFormat="1" ht="25" customHeight="1" x14ac:dyDescent="0.25">
      <c r="A167" s="11">
        <v>164</v>
      </c>
      <c r="B167" s="12" t="str">
        <f t="shared" si="11"/>
        <v>000-000</v>
      </c>
      <c r="C167" s="12"/>
      <c r="D167" s="12"/>
      <c r="E167" s="12"/>
      <c r="F167" s="12"/>
      <c r="G167" s="16"/>
      <c r="H167" s="16"/>
      <c r="I167" s="15"/>
      <c r="J167" s="16"/>
      <c r="K167" s="16"/>
      <c r="L167" s="17"/>
      <c r="M167" s="18"/>
      <c r="N167" s="18"/>
      <c r="O167" s="20"/>
      <c r="P167" s="21"/>
      <c r="Q167" s="21"/>
      <c r="R167" s="22"/>
      <c r="S167" s="21"/>
      <c r="T167" s="21"/>
      <c r="U167" s="22"/>
      <c r="V167" s="23"/>
      <c r="W167" s="23"/>
      <c r="X167" s="24"/>
      <c r="Y167" s="25">
        <f t="shared" si="9"/>
        <v>0</v>
      </c>
      <c r="Z167" s="25">
        <f t="shared" si="10"/>
        <v>0</v>
      </c>
      <c r="AA167" s="26"/>
      <c r="AB167" s="26"/>
      <c r="AC167" s="26"/>
      <c r="AD167" s="26"/>
      <c r="AE167" s="27"/>
      <c r="AF167" s="26"/>
      <c r="AG167" s="26"/>
      <c r="AH167" s="26"/>
      <c r="AI167" s="26"/>
      <c r="AJ167" s="26"/>
      <c r="AK167" s="26"/>
    </row>
    <row r="168" spans="1:37" s="10" customFormat="1" ht="25" customHeight="1" x14ac:dyDescent="0.25">
      <c r="A168" s="11">
        <v>165</v>
      </c>
      <c r="B168" s="12" t="str">
        <f t="shared" si="11"/>
        <v>000-000</v>
      </c>
      <c r="C168" s="12"/>
      <c r="D168" s="12"/>
      <c r="E168" s="12"/>
      <c r="F168" s="12"/>
      <c r="G168" s="16"/>
      <c r="H168" s="16"/>
      <c r="I168" s="15"/>
      <c r="J168" s="16"/>
      <c r="K168" s="16"/>
      <c r="L168" s="17"/>
      <c r="M168" s="18"/>
      <c r="N168" s="18"/>
      <c r="O168" s="20"/>
      <c r="P168" s="21"/>
      <c r="Q168" s="21"/>
      <c r="R168" s="22"/>
      <c r="S168" s="21"/>
      <c r="T168" s="21"/>
      <c r="U168" s="22"/>
      <c r="V168" s="23"/>
      <c r="W168" s="23"/>
      <c r="X168" s="24"/>
      <c r="Y168" s="25">
        <f t="shared" si="9"/>
        <v>0</v>
      </c>
      <c r="Z168" s="25">
        <f t="shared" si="10"/>
        <v>0</v>
      </c>
      <c r="AA168" s="26"/>
      <c r="AB168" s="26"/>
      <c r="AC168" s="26"/>
      <c r="AD168" s="26"/>
      <c r="AE168" s="27"/>
      <c r="AF168" s="26"/>
      <c r="AG168" s="26"/>
      <c r="AH168" s="26"/>
      <c r="AI168" s="26"/>
      <c r="AJ168" s="26"/>
      <c r="AK168" s="26"/>
    </row>
    <row r="169" spans="1:37" s="10" customFormat="1" ht="25" customHeight="1" x14ac:dyDescent="0.25">
      <c r="A169" s="11">
        <v>166</v>
      </c>
      <c r="B169" s="12" t="str">
        <f t="shared" si="11"/>
        <v>000-000</v>
      </c>
      <c r="C169" s="12"/>
      <c r="D169" s="13"/>
      <c r="E169" s="12"/>
      <c r="F169" s="12"/>
      <c r="G169" s="16"/>
      <c r="H169" s="16"/>
      <c r="I169" s="15"/>
      <c r="J169" s="16"/>
      <c r="K169" s="16"/>
      <c r="L169" s="17"/>
      <c r="M169" s="18"/>
      <c r="N169" s="18"/>
      <c r="O169" s="20"/>
      <c r="P169" s="21"/>
      <c r="Q169" s="21"/>
      <c r="R169" s="22"/>
      <c r="S169" s="21"/>
      <c r="T169" s="21"/>
      <c r="U169" s="22"/>
      <c r="V169" s="23"/>
      <c r="W169" s="23"/>
      <c r="X169" s="24"/>
      <c r="Y169" s="25">
        <f t="shared" si="9"/>
        <v>0</v>
      </c>
      <c r="Z169" s="25">
        <f t="shared" si="10"/>
        <v>0</v>
      </c>
      <c r="AA169" s="26"/>
      <c r="AB169" s="26"/>
      <c r="AC169" s="26"/>
      <c r="AD169" s="26"/>
      <c r="AE169" s="27"/>
      <c r="AF169" s="26"/>
      <c r="AG169" s="26"/>
      <c r="AH169" s="26"/>
      <c r="AI169" s="26"/>
      <c r="AJ169" s="26"/>
      <c r="AK169" s="26"/>
    </row>
    <row r="170" spans="1:37" s="10" customFormat="1" ht="25" customHeight="1" x14ac:dyDescent="0.25">
      <c r="A170" s="11">
        <v>167</v>
      </c>
      <c r="B170" s="12" t="str">
        <f t="shared" si="11"/>
        <v>000-000</v>
      </c>
      <c r="C170" s="12"/>
      <c r="D170" s="12"/>
      <c r="E170" s="12"/>
      <c r="F170" s="12"/>
      <c r="G170" s="16"/>
      <c r="H170" s="16"/>
      <c r="I170" s="15"/>
      <c r="J170" s="16"/>
      <c r="K170" s="16"/>
      <c r="L170" s="17"/>
      <c r="M170" s="18"/>
      <c r="N170" s="18"/>
      <c r="O170" s="20"/>
      <c r="P170" s="21"/>
      <c r="Q170" s="21"/>
      <c r="R170" s="22"/>
      <c r="S170" s="21"/>
      <c r="T170" s="21"/>
      <c r="U170" s="22"/>
      <c r="V170" s="23"/>
      <c r="W170" s="23"/>
      <c r="X170" s="24"/>
      <c r="Y170" s="25">
        <f t="shared" si="9"/>
        <v>0</v>
      </c>
      <c r="Z170" s="25">
        <f t="shared" si="10"/>
        <v>0</v>
      </c>
      <c r="AA170" s="26"/>
      <c r="AB170" s="26"/>
      <c r="AC170" s="26"/>
      <c r="AD170" s="26"/>
      <c r="AE170" s="27"/>
      <c r="AF170" s="26"/>
      <c r="AG170" s="26"/>
      <c r="AH170" s="26"/>
      <c r="AI170" s="26"/>
      <c r="AJ170" s="26"/>
      <c r="AK170" s="26"/>
    </row>
    <row r="171" spans="1:37" s="10" customFormat="1" ht="25" customHeight="1" x14ac:dyDescent="0.25">
      <c r="A171" s="11">
        <v>168</v>
      </c>
      <c r="B171" s="12" t="str">
        <f t="shared" si="11"/>
        <v>000-000</v>
      </c>
      <c r="C171" s="12"/>
      <c r="D171" s="12"/>
      <c r="E171" s="12"/>
      <c r="F171" s="12"/>
      <c r="G171" s="16"/>
      <c r="H171" s="16"/>
      <c r="I171" s="15"/>
      <c r="J171" s="16"/>
      <c r="K171" s="16"/>
      <c r="L171" s="17"/>
      <c r="M171" s="18"/>
      <c r="N171" s="19"/>
      <c r="O171" s="20"/>
      <c r="P171" s="21"/>
      <c r="Q171" s="21"/>
      <c r="R171" s="22"/>
      <c r="S171" s="21"/>
      <c r="T171" s="21"/>
      <c r="U171" s="22"/>
      <c r="V171" s="23"/>
      <c r="W171" s="23"/>
      <c r="X171" s="24"/>
      <c r="Y171" s="25">
        <f t="shared" si="9"/>
        <v>0</v>
      </c>
      <c r="Z171" s="25">
        <f t="shared" si="10"/>
        <v>0</v>
      </c>
      <c r="AA171" s="26"/>
      <c r="AB171" s="26"/>
      <c r="AC171" s="26"/>
      <c r="AD171" s="26"/>
      <c r="AE171" s="27"/>
      <c r="AF171" s="26"/>
      <c r="AG171" s="26"/>
      <c r="AH171" s="26"/>
      <c r="AI171" s="26"/>
      <c r="AJ171" s="26"/>
      <c r="AK171" s="26"/>
    </row>
    <row r="172" spans="1:37" s="10" customFormat="1" ht="25" customHeight="1" x14ac:dyDescent="0.25">
      <c r="A172" s="11">
        <v>169</v>
      </c>
      <c r="B172" s="12" t="str">
        <f t="shared" si="11"/>
        <v>000-000</v>
      </c>
      <c r="C172" s="12"/>
      <c r="D172" s="12"/>
      <c r="E172" s="12"/>
      <c r="F172" s="12"/>
      <c r="G172" s="16"/>
      <c r="H172" s="16"/>
      <c r="I172" s="15"/>
      <c r="J172" s="16"/>
      <c r="K172" s="16"/>
      <c r="L172" s="17"/>
      <c r="M172" s="18"/>
      <c r="N172" s="19"/>
      <c r="O172" s="20"/>
      <c r="P172" s="21"/>
      <c r="Q172" s="21"/>
      <c r="R172" s="22"/>
      <c r="S172" s="21"/>
      <c r="T172" s="21"/>
      <c r="U172" s="22"/>
      <c r="V172" s="23"/>
      <c r="W172" s="23"/>
      <c r="X172" s="24"/>
      <c r="Y172" s="25">
        <f t="shared" si="9"/>
        <v>0</v>
      </c>
      <c r="Z172" s="25">
        <f t="shared" si="10"/>
        <v>0</v>
      </c>
      <c r="AA172" s="26"/>
      <c r="AB172" s="26"/>
      <c r="AC172" s="26"/>
      <c r="AD172" s="26"/>
      <c r="AE172" s="27"/>
      <c r="AF172" s="26"/>
      <c r="AG172" s="26"/>
      <c r="AH172" s="26"/>
      <c r="AI172" s="26"/>
      <c r="AJ172" s="26"/>
      <c r="AK172" s="26"/>
    </row>
    <row r="173" spans="1:37" s="10" customFormat="1" ht="25" customHeight="1" x14ac:dyDescent="0.25">
      <c r="A173" s="11">
        <v>170</v>
      </c>
      <c r="B173" s="12" t="e">
        <f>TEXT(C173,"000")&amp;"-"&amp;TEXT(#REF!,"000")</f>
        <v>#REF!</v>
      </c>
      <c r="C173" s="12"/>
      <c r="E173" s="12"/>
      <c r="F173" s="12"/>
      <c r="G173" s="16"/>
      <c r="H173" s="16"/>
      <c r="I173" s="15"/>
      <c r="J173" s="16"/>
      <c r="K173" s="16"/>
      <c r="L173" s="17"/>
      <c r="M173" s="18"/>
      <c r="N173" s="18"/>
      <c r="O173" s="20"/>
      <c r="P173" s="21"/>
      <c r="Q173" s="21"/>
      <c r="R173" s="22"/>
      <c r="S173" s="21"/>
      <c r="T173" s="21"/>
      <c r="U173" s="22"/>
      <c r="V173" s="23"/>
      <c r="W173" s="23"/>
      <c r="X173" s="24"/>
      <c r="Y173" s="25">
        <f t="shared" si="9"/>
        <v>0</v>
      </c>
      <c r="Z173" s="25">
        <f t="shared" si="10"/>
        <v>0</v>
      </c>
      <c r="AA173" s="26"/>
      <c r="AB173" s="26"/>
      <c r="AC173" s="26"/>
      <c r="AD173" s="26"/>
      <c r="AE173" s="27"/>
      <c r="AF173" s="26"/>
      <c r="AG173" s="26"/>
      <c r="AH173" s="26"/>
      <c r="AI173" s="26"/>
      <c r="AJ173" s="26"/>
      <c r="AK173" s="26"/>
    </row>
    <row r="174" spans="1:37" s="10" customFormat="1" ht="25" customHeight="1" x14ac:dyDescent="0.25">
      <c r="A174" s="11">
        <v>171</v>
      </c>
      <c r="B174" s="12" t="str">
        <f t="shared" ref="B174:B237" si="12">TEXT(C174,"000")&amp;"-"&amp;TEXT(E174,"000")</f>
        <v>000-000</v>
      </c>
      <c r="C174" s="12"/>
      <c r="D174" s="12"/>
      <c r="E174" s="12"/>
      <c r="F174" s="12"/>
      <c r="G174" s="16"/>
      <c r="H174" s="16"/>
      <c r="I174" s="15"/>
      <c r="J174" s="16"/>
      <c r="K174" s="16"/>
      <c r="L174" s="17"/>
      <c r="M174" s="18"/>
      <c r="N174" s="18"/>
      <c r="O174" s="20"/>
      <c r="P174" s="21"/>
      <c r="Q174" s="21"/>
      <c r="R174" s="22"/>
      <c r="S174" s="21"/>
      <c r="T174" s="21"/>
      <c r="U174" s="22"/>
      <c r="V174" s="23"/>
      <c r="W174" s="23"/>
      <c r="X174" s="24"/>
      <c r="Y174" s="25">
        <f t="shared" si="9"/>
        <v>0</v>
      </c>
      <c r="Z174" s="25">
        <f t="shared" si="10"/>
        <v>0</v>
      </c>
      <c r="AA174" s="26"/>
      <c r="AB174" s="26"/>
      <c r="AC174" s="26"/>
      <c r="AD174" s="26"/>
      <c r="AE174" s="27"/>
      <c r="AF174" s="26"/>
      <c r="AG174" s="26"/>
      <c r="AH174" s="26"/>
      <c r="AI174" s="26"/>
      <c r="AJ174" s="26"/>
      <c r="AK174" s="26"/>
    </row>
    <row r="175" spans="1:37" s="10" customFormat="1" ht="25" customHeight="1" x14ac:dyDescent="0.25">
      <c r="A175" s="11">
        <v>172</v>
      </c>
      <c r="B175" s="12" t="str">
        <f t="shared" si="12"/>
        <v>000-000</v>
      </c>
      <c r="C175" s="12"/>
      <c r="D175" s="12"/>
      <c r="E175" s="12"/>
      <c r="F175" s="12"/>
      <c r="G175" s="16"/>
      <c r="H175" s="16"/>
      <c r="I175" s="15"/>
      <c r="J175" s="16"/>
      <c r="K175" s="16"/>
      <c r="L175" s="17"/>
      <c r="M175" s="18"/>
      <c r="N175" s="18"/>
      <c r="O175" s="20"/>
      <c r="P175" s="21"/>
      <c r="Q175" s="21"/>
      <c r="R175" s="22"/>
      <c r="S175" s="21"/>
      <c r="T175" s="21"/>
      <c r="U175" s="22"/>
      <c r="V175" s="23"/>
      <c r="W175" s="23"/>
      <c r="X175" s="24"/>
      <c r="Y175" s="25">
        <f t="shared" si="9"/>
        <v>0</v>
      </c>
      <c r="Z175" s="25">
        <f t="shared" si="10"/>
        <v>0</v>
      </c>
      <c r="AA175" s="26"/>
      <c r="AB175" s="26"/>
      <c r="AC175" s="26"/>
      <c r="AD175" s="26"/>
      <c r="AE175" s="27"/>
      <c r="AF175" s="26"/>
      <c r="AG175" s="26"/>
      <c r="AH175" s="26"/>
      <c r="AI175" s="26"/>
      <c r="AJ175" s="26"/>
      <c r="AK175" s="26"/>
    </row>
    <row r="176" spans="1:37" s="10" customFormat="1" ht="25" customHeight="1" x14ac:dyDescent="0.25">
      <c r="A176" s="11">
        <v>173</v>
      </c>
      <c r="B176" s="12" t="str">
        <f t="shared" si="12"/>
        <v>000-000</v>
      </c>
      <c r="C176" s="12"/>
      <c r="D176" s="12"/>
      <c r="E176" s="12"/>
      <c r="F176" s="12"/>
      <c r="G176" s="16"/>
      <c r="H176" s="16"/>
      <c r="I176" s="15"/>
      <c r="J176" s="16"/>
      <c r="K176" s="16"/>
      <c r="L176" s="17"/>
      <c r="M176" s="18"/>
      <c r="N176" s="18"/>
      <c r="O176" s="20"/>
      <c r="P176" s="21"/>
      <c r="Q176" s="21"/>
      <c r="R176" s="22"/>
      <c r="S176" s="21"/>
      <c r="T176" s="21"/>
      <c r="U176" s="22"/>
      <c r="V176" s="23"/>
      <c r="W176" s="23"/>
      <c r="X176" s="24"/>
      <c r="Y176" s="25">
        <f t="shared" si="9"/>
        <v>0</v>
      </c>
      <c r="Z176" s="25">
        <f t="shared" si="10"/>
        <v>0</v>
      </c>
      <c r="AA176" s="26"/>
      <c r="AB176" s="26"/>
      <c r="AC176" s="26"/>
      <c r="AD176" s="26"/>
      <c r="AE176" s="27"/>
      <c r="AF176" s="26"/>
      <c r="AG176" s="26"/>
      <c r="AH176" s="26"/>
      <c r="AI176" s="26"/>
      <c r="AJ176" s="26"/>
      <c r="AK176" s="26"/>
    </row>
    <row r="177" spans="1:37" s="10" customFormat="1" ht="25" customHeight="1" x14ac:dyDescent="0.25">
      <c r="A177" s="11">
        <v>174</v>
      </c>
      <c r="B177" s="12" t="str">
        <f t="shared" si="12"/>
        <v>000-000</v>
      </c>
      <c r="C177" s="12"/>
      <c r="D177" s="12"/>
      <c r="E177" s="12"/>
      <c r="F177" s="12"/>
      <c r="G177" s="16"/>
      <c r="H177" s="16"/>
      <c r="I177" s="15"/>
      <c r="J177" s="16"/>
      <c r="K177" s="16"/>
      <c r="L177" s="17"/>
      <c r="M177" s="18"/>
      <c r="N177" s="18"/>
      <c r="O177" s="20"/>
      <c r="P177" s="21"/>
      <c r="Q177" s="21"/>
      <c r="R177" s="22"/>
      <c r="S177" s="21"/>
      <c r="T177" s="21"/>
      <c r="U177" s="22"/>
      <c r="V177" s="23"/>
      <c r="W177" s="23"/>
      <c r="X177" s="24"/>
      <c r="Y177" s="25">
        <f t="shared" si="9"/>
        <v>0</v>
      </c>
      <c r="Z177" s="25">
        <f t="shared" si="10"/>
        <v>0</v>
      </c>
      <c r="AA177" s="26"/>
      <c r="AB177" s="26"/>
      <c r="AC177" s="26"/>
      <c r="AD177" s="26"/>
      <c r="AE177" s="27"/>
      <c r="AF177" s="26"/>
      <c r="AG177" s="26"/>
      <c r="AH177" s="26"/>
      <c r="AI177" s="26"/>
      <c r="AJ177" s="26"/>
      <c r="AK177" s="26"/>
    </row>
    <row r="178" spans="1:37" s="10" customFormat="1" ht="25" customHeight="1" x14ac:dyDescent="0.25">
      <c r="A178" s="11">
        <v>175</v>
      </c>
      <c r="B178" s="12" t="str">
        <f t="shared" si="12"/>
        <v>000-000</v>
      </c>
      <c r="C178" s="12"/>
      <c r="D178" s="12"/>
      <c r="E178" s="12"/>
      <c r="F178" s="12"/>
      <c r="G178" s="16"/>
      <c r="H178" s="16"/>
      <c r="I178" s="15"/>
      <c r="J178" s="16"/>
      <c r="K178" s="16"/>
      <c r="L178" s="17"/>
      <c r="M178" s="18"/>
      <c r="N178" s="18"/>
      <c r="O178" s="20"/>
      <c r="P178" s="21"/>
      <c r="Q178" s="21"/>
      <c r="R178" s="22"/>
      <c r="S178" s="21"/>
      <c r="T178" s="21"/>
      <c r="U178" s="22"/>
      <c r="V178" s="23"/>
      <c r="W178" s="23"/>
      <c r="X178" s="24"/>
      <c r="Y178" s="25">
        <f t="shared" si="9"/>
        <v>0</v>
      </c>
      <c r="Z178" s="25">
        <f t="shared" si="10"/>
        <v>0</v>
      </c>
      <c r="AA178" s="26"/>
      <c r="AB178" s="26"/>
      <c r="AC178" s="26"/>
      <c r="AD178" s="26"/>
      <c r="AE178" s="27"/>
      <c r="AF178" s="26"/>
      <c r="AG178" s="26"/>
      <c r="AH178" s="26"/>
      <c r="AI178" s="26"/>
      <c r="AJ178" s="26"/>
      <c r="AK178" s="26"/>
    </row>
    <row r="179" spans="1:37" s="10" customFormat="1" ht="25" customHeight="1" x14ac:dyDescent="0.25">
      <c r="A179" s="11">
        <v>176</v>
      </c>
      <c r="B179" s="12" t="str">
        <f t="shared" si="12"/>
        <v>000-000</v>
      </c>
      <c r="C179" s="12"/>
      <c r="D179" s="12"/>
      <c r="E179" s="12"/>
      <c r="F179" s="12"/>
      <c r="G179" s="16"/>
      <c r="H179" s="16"/>
      <c r="I179" s="15"/>
      <c r="J179" s="16"/>
      <c r="K179" s="16"/>
      <c r="L179" s="17"/>
      <c r="M179" s="18"/>
      <c r="N179" s="18"/>
      <c r="O179" s="20"/>
      <c r="P179" s="21"/>
      <c r="Q179" s="21"/>
      <c r="R179" s="22"/>
      <c r="S179" s="21"/>
      <c r="T179" s="21"/>
      <c r="U179" s="22"/>
      <c r="V179" s="23"/>
      <c r="W179" s="23"/>
      <c r="X179" s="24"/>
      <c r="Y179" s="25">
        <f t="shared" si="9"/>
        <v>0</v>
      </c>
      <c r="Z179" s="25">
        <f t="shared" si="10"/>
        <v>0</v>
      </c>
      <c r="AA179" s="26"/>
      <c r="AB179" s="26"/>
      <c r="AC179" s="26"/>
      <c r="AD179" s="26"/>
      <c r="AE179" s="27"/>
      <c r="AF179" s="26"/>
      <c r="AG179" s="26"/>
      <c r="AH179" s="26"/>
      <c r="AI179" s="26"/>
      <c r="AJ179" s="26"/>
      <c r="AK179" s="26"/>
    </row>
    <row r="180" spans="1:37" s="10" customFormat="1" ht="25" customHeight="1" x14ac:dyDescent="0.25">
      <c r="A180" s="11">
        <v>177</v>
      </c>
      <c r="B180" s="12" t="str">
        <f t="shared" si="12"/>
        <v>000-000</v>
      </c>
      <c r="C180" s="12"/>
      <c r="D180" s="12"/>
      <c r="E180" s="12"/>
      <c r="F180" s="12"/>
      <c r="G180" s="16"/>
      <c r="H180" s="16"/>
      <c r="I180" s="15"/>
      <c r="J180" s="16"/>
      <c r="K180" s="16"/>
      <c r="L180" s="17"/>
      <c r="M180" s="18"/>
      <c r="N180" s="18"/>
      <c r="O180" s="20"/>
      <c r="P180" s="21"/>
      <c r="Q180" s="21"/>
      <c r="R180" s="22"/>
      <c r="S180" s="21"/>
      <c r="T180" s="21"/>
      <c r="U180" s="22"/>
      <c r="V180" s="23"/>
      <c r="W180" s="23"/>
      <c r="X180" s="24"/>
      <c r="Y180" s="25">
        <f t="shared" si="9"/>
        <v>0</v>
      </c>
      <c r="Z180" s="25">
        <f t="shared" si="10"/>
        <v>0</v>
      </c>
      <c r="AA180" s="26"/>
      <c r="AB180" s="26"/>
      <c r="AC180" s="26"/>
      <c r="AD180" s="26"/>
      <c r="AE180" s="27"/>
      <c r="AF180" s="26"/>
      <c r="AG180" s="26"/>
      <c r="AH180" s="26"/>
      <c r="AI180" s="26"/>
      <c r="AJ180" s="26"/>
      <c r="AK180" s="26"/>
    </row>
    <row r="181" spans="1:37" s="10" customFormat="1" ht="25" customHeight="1" x14ac:dyDescent="0.25">
      <c r="A181" s="11">
        <v>178</v>
      </c>
      <c r="B181" s="12" t="str">
        <f t="shared" si="12"/>
        <v>000-000</v>
      </c>
      <c r="C181" s="12"/>
      <c r="D181" s="12"/>
      <c r="E181" s="12"/>
      <c r="F181" s="12"/>
      <c r="G181" s="16"/>
      <c r="H181" s="16"/>
      <c r="I181" s="15"/>
      <c r="J181" s="16"/>
      <c r="K181" s="16"/>
      <c r="L181" s="17"/>
      <c r="M181" s="18"/>
      <c r="N181" s="18"/>
      <c r="O181" s="20"/>
      <c r="P181" s="21"/>
      <c r="Q181" s="21"/>
      <c r="R181" s="22"/>
      <c r="S181" s="21"/>
      <c r="T181" s="21"/>
      <c r="U181" s="22"/>
      <c r="V181" s="23"/>
      <c r="W181" s="23"/>
      <c r="X181" s="24"/>
      <c r="Y181" s="25">
        <f t="shared" si="9"/>
        <v>0</v>
      </c>
      <c r="Z181" s="25">
        <f t="shared" si="10"/>
        <v>0</v>
      </c>
      <c r="AA181" s="26"/>
      <c r="AB181" s="26"/>
      <c r="AC181" s="26"/>
      <c r="AD181" s="26"/>
      <c r="AE181" s="27"/>
      <c r="AF181" s="26"/>
      <c r="AG181" s="26"/>
      <c r="AH181" s="26"/>
      <c r="AI181" s="26"/>
      <c r="AJ181" s="26"/>
      <c r="AK181" s="26"/>
    </row>
    <row r="182" spans="1:37" s="10" customFormat="1" ht="25" customHeight="1" x14ac:dyDescent="0.25">
      <c r="A182" s="11">
        <v>179</v>
      </c>
      <c r="B182" s="12" t="str">
        <f t="shared" si="12"/>
        <v>000-000</v>
      </c>
      <c r="C182" s="12"/>
      <c r="D182" s="12"/>
      <c r="E182" s="12"/>
      <c r="F182" s="12"/>
      <c r="G182" s="16"/>
      <c r="H182" s="16"/>
      <c r="I182" s="15"/>
      <c r="J182" s="16"/>
      <c r="K182" s="16"/>
      <c r="L182" s="17"/>
      <c r="M182" s="18"/>
      <c r="N182" s="19"/>
      <c r="O182" s="20"/>
      <c r="P182" s="21"/>
      <c r="Q182" s="21"/>
      <c r="R182" s="22"/>
      <c r="S182" s="21"/>
      <c r="T182" s="21"/>
      <c r="U182" s="22"/>
      <c r="V182" s="23"/>
      <c r="W182" s="23"/>
      <c r="X182" s="24"/>
      <c r="Y182" s="25">
        <f t="shared" si="9"/>
        <v>0</v>
      </c>
      <c r="Z182" s="25">
        <f t="shared" si="10"/>
        <v>0</v>
      </c>
      <c r="AA182" s="26"/>
      <c r="AB182" s="26"/>
      <c r="AC182" s="26"/>
      <c r="AD182" s="26"/>
      <c r="AE182" s="27"/>
      <c r="AF182" s="26"/>
      <c r="AG182" s="26"/>
      <c r="AH182" s="26"/>
      <c r="AI182" s="26"/>
      <c r="AJ182" s="26"/>
      <c r="AK182" s="26"/>
    </row>
    <row r="183" spans="1:37" s="10" customFormat="1" ht="25" customHeight="1" x14ac:dyDescent="0.25">
      <c r="A183" s="11">
        <v>180</v>
      </c>
      <c r="B183" s="12" t="str">
        <f t="shared" si="12"/>
        <v>000-000</v>
      </c>
      <c r="C183" s="12"/>
      <c r="D183" s="12"/>
      <c r="E183" s="12"/>
      <c r="F183" s="12"/>
      <c r="G183" s="16"/>
      <c r="H183" s="16"/>
      <c r="I183" s="15"/>
      <c r="J183" s="16"/>
      <c r="K183" s="16"/>
      <c r="L183" s="17"/>
      <c r="M183" s="18"/>
      <c r="N183" s="19"/>
      <c r="O183" s="20"/>
      <c r="P183" s="21"/>
      <c r="Q183" s="21"/>
      <c r="R183" s="22"/>
      <c r="S183" s="21"/>
      <c r="T183" s="21"/>
      <c r="U183" s="22"/>
      <c r="V183" s="23"/>
      <c r="W183" s="23"/>
      <c r="X183" s="24"/>
      <c r="Y183" s="25">
        <f t="shared" si="9"/>
        <v>0</v>
      </c>
      <c r="Z183" s="25">
        <f t="shared" si="10"/>
        <v>0</v>
      </c>
      <c r="AA183" s="26"/>
      <c r="AB183" s="26"/>
      <c r="AC183" s="26"/>
      <c r="AD183" s="26"/>
      <c r="AE183" s="27"/>
      <c r="AF183" s="26"/>
      <c r="AG183" s="26"/>
      <c r="AH183" s="26"/>
      <c r="AI183" s="26"/>
      <c r="AJ183" s="26"/>
      <c r="AK183" s="26"/>
    </row>
    <row r="184" spans="1:37" s="10" customFormat="1" ht="25" customHeight="1" x14ac:dyDescent="0.25">
      <c r="A184" s="11">
        <v>181</v>
      </c>
      <c r="B184" s="12" t="str">
        <f t="shared" si="12"/>
        <v>000-000</v>
      </c>
      <c r="C184" s="12"/>
      <c r="D184" s="12"/>
      <c r="E184" s="12"/>
      <c r="F184" s="12"/>
      <c r="G184" s="16"/>
      <c r="H184" s="16"/>
      <c r="I184" s="15"/>
      <c r="J184" s="16"/>
      <c r="K184" s="16"/>
      <c r="L184" s="17"/>
      <c r="M184" s="18"/>
      <c r="N184" s="18"/>
      <c r="O184" s="20"/>
      <c r="P184" s="21"/>
      <c r="Q184" s="21"/>
      <c r="R184" s="22"/>
      <c r="S184" s="21"/>
      <c r="T184" s="21"/>
      <c r="U184" s="22"/>
      <c r="V184" s="23"/>
      <c r="W184" s="23"/>
      <c r="X184" s="24"/>
      <c r="Y184" s="25">
        <f t="shared" si="9"/>
        <v>0</v>
      </c>
      <c r="Z184" s="25">
        <f t="shared" si="10"/>
        <v>0</v>
      </c>
      <c r="AA184" s="26"/>
      <c r="AB184" s="26"/>
      <c r="AC184" s="26"/>
      <c r="AD184" s="26"/>
      <c r="AE184" s="27"/>
      <c r="AF184" s="26"/>
      <c r="AG184" s="26"/>
      <c r="AH184" s="26"/>
      <c r="AI184" s="26"/>
      <c r="AJ184" s="26"/>
      <c r="AK184" s="26"/>
    </row>
    <row r="185" spans="1:37" s="10" customFormat="1" ht="25" customHeight="1" x14ac:dyDescent="0.25">
      <c r="A185" s="11">
        <v>182</v>
      </c>
      <c r="B185" s="12" t="str">
        <f t="shared" si="12"/>
        <v>000-000</v>
      </c>
      <c r="C185" s="12"/>
      <c r="D185" s="12"/>
      <c r="E185" s="12"/>
      <c r="F185" s="12"/>
      <c r="G185" s="16"/>
      <c r="H185" s="16"/>
      <c r="I185" s="15"/>
      <c r="J185" s="16"/>
      <c r="K185" s="16"/>
      <c r="L185" s="17"/>
      <c r="M185" s="18"/>
      <c r="N185" s="18"/>
      <c r="O185" s="20"/>
      <c r="P185" s="21"/>
      <c r="Q185" s="21"/>
      <c r="R185" s="22"/>
      <c r="S185" s="21"/>
      <c r="T185" s="21"/>
      <c r="U185" s="22"/>
      <c r="V185" s="23"/>
      <c r="W185" s="23"/>
      <c r="X185" s="24"/>
      <c r="Y185" s="25">
        <f t="shared" si="9"/>
        <v>0</v>
      </c>
      <c r="Z185" s="25">
        <f t="shared" si="10"/>
        <v>0</v>
      </c>
      <c r="AA185" s="26"/>
      <c r="AB185" s="26"/>
      <c r="AC185" s="26"/>
      <c r="AD185" s="26"/>
      <c r="AE185" s="27"/>
      <c r="AF185" s="26"/>
      <c r="AG185" s="26"/>
      <c r="AH185" s="26"/>
      <c r="AI185" s="26"/>
      <c r="AJ185" s="26"/>
      <c r="AK185" s="26"/>
    </row>
    <row r="186" spans="1:37" s="10" customFormat="1" ht="25" customHeight="1" x14ac:dyDescent="0.25">
      <c r="A186" s="11">
        <v>183</v>
      </c>
      <c r="B186" s="12" t="str">
        <f t="shared" si="12"/>
        <v>000-000</v>
      </c>
      <c r="C186" s="12"/>
      <c r="D186" s="12"/>
      <c r="E186" s="12"/>
      <c r="F186" s="12"/>
      <c r="G186" s="16"/>
      <c r="H186" s="16"/>
      <c r="I186" s="15"/>
      <c r="J186" s="16"/>
      <c r="K186" s="16"/>
      <c r="L186" s="17"/>
      <c r="M186" s="18"/>
      <c r="N186" s="18"/>
      <c r="O186" s="20"/>
      <c r="P186" s="21"/>
      <c r="Q186" s="21"/>
      <c r="R186" s="22"/>
      <c r="S186" s="21"/>
      <c r="T186" s="21"/>
      <c r="U186" s="22"/>
      <c r="V186" s="23"/>
      <c r="W186" s="23"/>
      <c r="X186" s="24"/>
      <c r="Y186" s="25">
        <f t="shared" si="9"/>
        <v>0</v>
      </c>
      <c r="Z186" s="25">
        <f t="shared" si="10"/>
        <v>0</v>
      </c>
      <c r="AA186" s="26"/>
      <c r="AB186" s="26"/>
      <c r="AC186" s="26"/>
      <c r="AD186" s="26"/>
      <c r="AE186" s="27"/>
      <c r="AF186" s="26"/>
      <c r="AG186" s="26"/>
      <c r="AH186" s="26"/>
      <c r="AI186" s="26"/>
      <c r="AJ186" s="26"/>
      <c r="AK186" s="26"/>
    </row>
    <row r="187" spans="1:37" s="10" customFormat="1" ht="25" customHeight="1" x14ac:dyDescent="0.25">
      <c r="A187" s="11">
        <v>184</v>
      </c>
      <c r="B187" s="12" t="str">
        <f t="shared" si="12"/>
        <v>000-000</v>
      </c>
      <c r="C187" s="12"/>
      <c r="D187" s="12"/>
      <c r="E187" s="12"/>
      <c r="F187" s="12"/>
      <c r="G187" s="16"/>
      <c r="H187" s="16"/>
      <c r="I187" s="15"/>
      <c r="J187" s="16"/>
      <c r="K187" s="16"/>
      <c r="L187" s="17"/>
      <c r="M187" s="18"/>
      <c r="N187" s="18"/>
      <c r="O187" s="20"/>
      <c r="P187" s="21"/>
      <c r="Q187" s="21"/>
      <c r="R187" s="22"/>
      <c r="S187" s="21"/>
      <c r="T187" s="21"/>
      <c r="U187" s="22"/>
      <c r="V187" s="23"/>
      <c r="W187" s="23"/>
      <c r="X187" s="24"/>
      <c r="Y187" s="25">
        <f t="shared" si="9"/>
        <v>0</v>
      </c>
      <c r="Z187" s="25">
        <f t="shared" si="10"/>
        <v>0</v>
      </c>
      <c r="AA187" s="26"/>
      <c r="AB187" s="26"/>
      <c r="AC187" s="26"/>
      <c r="AD187" s="26"/>
      <c r="AE187" s="27"/>
      <c r="AF187" s="26"/>
      <c r="AG187" s="26"/>
      <c r="AH187" s="26"/>
      <c r="AI187" s="26"/>
      <c r="AJ187" s="26"/>
      <c r="AK187" s="26"/>
    </row>
    <row r="188" spans="1:37" s="10" customFormat="1" ht="25" customHeight="1" x14ac:dyDescent="0.25">
      <c r="A188" s="11">
        <v>185</v>
      </c>
      <c r="B188" s="12" t="str">
        <f t="shared" si="12"/>
        <v>000-000</v>
      </c>
      <c r="C188" s="12"/>
      <c r="D188" s="12"/>
      <c r="E188" s="12"/>
      <c r="F188" s="12"/>
      <c r="G188" s="16"/>
      <c r="H188" s="16"/>
      <c r="I188" s="15"/>
      <c r="J188" s="16"/>
      <c r="K188" s="16"/>
      <c r="L188" s="17"/>
      <c r="M188" s="18"/>
      <c r="N188" s="18"/>
      <c r="O188" s="20"/>
      <c r="P188" s="21"/>
      <c r="Q188" s="21"/>
      <c r="R188" s="22"/>
      <c r="S188" s="21"/>
      <c r="T188" s="21"/>
      <c r="U188" s="22"/>
      <c r="V188" s="23"/>
      <c r="W188" s="23"/>
      <c r="X188" s="24"/>
      <c r="Y188" s="25">
        <f t="shared" si="9"/>
        <v>0</v>
      </c>
      <c r="Z188" s="25">
        <f t="shared" si="10"/>
        <v>0</v>
      </c>
      <c r="AA188" s="26"/>
      <c r="AB188" s="26"/>
      <c r="AC188" s="26"/>
      <c r="AD188" s="26"/>
      <c r="AE188" s="27"/>
      <c r="AF188" s="26"/>
      <c r="AG188" s="26"/>
      <c r="AH188" s="26"/>
      <c r="AI188" s="26"/>
      <c r="AJ188" s="26"/>
      <c r="AK188" s="26"/>
    </row>
    <row r="189" spans="1:37" s="10" customFormat="1" ht="25" customHeight="1" x14ac:dyDescent="0.25">
      <c r="A189" s="11">
        <v>186</v>
      </c>
      <c r="B189" s="12" t="str">
        <f t="shared" si="12"/>
        <v>000-000</v>
      </c>
      <c r="C189" s="12"/>
      <c r="D189" s="12"/>
      <c r="E189" s="12"/>
      <c r="F189" s="12"/>
      <c r="G189" s="16"/>
      <c r="H189" s="16"/>
      <c r="I189" s="15"/>
      <c r="J189" s="16"/>
      <c r="K189" s="16"/>
      <c r="L189" s="17"/>
      <c r="M189" s="18"/>
      <c r="N189" s="18"/>
      <c r="O189" s="20"/>
      <c r="P189" s="21"/>
      <c r="Q189" s="21"/>
      <c r="R189" s="22"/>
      <c r="S189" s="21"/>
      <c r="T189" s="21"/>
      <c r="U189" s="22"/>
      <c r="V189" s="23"/>
      <c r="W189" s="23"/>
      <c r="X189" s="24"/>
      <c r="Y189" s="25">
        <f t="shared" si="9"/>
        <v>0</v>
      </c>
      <c r="Z189" s="25">
        <f t="shared" si="10"/>
        <v>0</v>
      </c>
      <c r="AA189" s="26"/>
      <c r="AB189" s="26"/>
      <c r="AC189" s="26"/>
      <c r="AD189" s="26"/>
      <c r="AE189" s="27"/>
      <c r="AF189" s="26"/>
      <c r="AG189" s="26"/>
      <c r="AH189" s="26"/>
      <c r="AI189" s="26"/>
      <c r="AJ189" s="26"/>
      <c r="AK189" s="26"/>
    </row>
    <row r="190" spans="1:37" s="10" customFormat="1" ht="25" customHeight="1" x14ac:dyDescent="0.25">
      <c r="A190" s="11">
        <v>187</v>
      </c>
      <c r="B190" s="12" t="str">
        <f t="shared" si="12"/>
        <v>000-000</v>
      </c>
      <c r="C190" s="12"/>
      <c r="D190" s="12"/>
      <c r="E190" s="12"/>
      <c r="F190" s="12"/>
      <c r="G190" s="16"/>
      <c r="H190" s="16"/>
      <c r="I190" s="15"/>
      <c r="J190" s="16"/>
      <c r="K190" s="16"/>
      <c r="L190" s="17"/>
      <c r="M190" s="18"/>
      <c r="N190" s="18"/>
      <c r="O190" s="20"/>
      <c r="P190" s="21"/>
      <c r="Q190" s="21"/>
      <c r="R190" s="22"/>
      <c r="S190" s="21"/>
      <c r="T190" s="21"/>
      <c r="U190" s="22"/>
      <c r="V190" s="23"/>
      <c r="W190" s="23"/>
      <c r="X190" s="24"/>
      <c r="Y190" s="25">
        <f t="shared" si="9"/>
        <v>0</v>
      </c>
      <c r="Z190" s="25">
        <f t="shared" si="10"/>
        <v>0</v>
      </c>
      <c r="AA190" s="26"/>
      <c r="AB190" s="26"/>
      <c r="AC190" s="26"/>
      <c r="AD190" s="26"/>
      <c r="AE190" s="27"/>
      <c r="AF190" s="26"/>
      <c r="AG190" s="26"/>
      <c r="AH190" s="26"/>
      <c r="AI190" s="26"/>
      <c r="AJ190" s="26"/>
      <c r="AK190" s="26"/>
    </row>
    <row r="191" spans="1:37" s="10" customFormat="1" ht="25" customHeight="1" x14ac:dyDescent="0.25">
      <c r="A191" s="11">
        <v>188</v>
      </c>
      <c r="B191" s="12" t="str">
        <f t="shared" si="12"/>
        <v>000-000</v>
      </c>
      <c r="C191" s="12"/>
      <c r="D191" s="12"/>
      <c r="E191" s="12"/>
      <c r="F191" s="12"/>
      <c r="G191" s="16"/>
      <c r="H191" s="16"/>
      <c r="I191" s="15"/>
      <c r="J191" s="16"/>
      <c r="K191" s="16"/>
      <c r="L191" s="17"/>
      <c r="M191" s="18"/>
      <c r="N191" s="18"/>
      <c r="O191" s="20"/>
      <c r="P191" s="21"/>
      <c r="Q191" s="21"/>
      <c r="R191" s="22"/>
      <c r="S191" s="21"/>
      <c r="T191" s="21"/>
      <c r="U191" s="22"/>
      <c r="V191" s="23"/>
      <c r="W191" s="23"/>
      <c r="X191" s="24"/>
      <c r="Y191" s="25">
        <f t="shared" si="9"/>
        <v>0</v>
      </c>
      <c r="Z191" s="25">
        <f t="shared" si="10"/>
        <v>0</v>
      </c>
      <c r="AA191" s="26"/>
      <c r="AB191" s="26"/>
      <c r="AC191" s="26"/>
      <c r="AD191" s="26"/>
      <c r="AE191" s="27"/>
      <c r="AF191" s="26"/>
      <c r="AG191" s="26"/>
      <c r="AH191" s="26"/>
      <c r="AI191" s="26"/>
      <c r="AJ191" s="26"/>
      <c r="AK191" s="26"/>
    </row>
    <row r="192" spans="1:37" s="10" customFormat="1" ht="25" customHeight="1" x14ac:dyDescent="0.25">
      <c r="A192" s="11">
        <v>189</v>
      </c>
      <c r="B192" s="12" t="str">
        <f t="shared" si="12"/>
        <v>000-000</v>
      </c>
      <c r="C192" s="12"/>
      <c r="D192" s="12"/>
      <c r="E192" s="12"/>
      <c r="F192" s="12"/>
      <c r="G192" s="16"/>
      <c r="H192" s="16"/>
      <c r="I192" s="15"/>
      <c r="J192" s="16"/>
      <c r="K192" s="16"/>
      <c r="L192" s="17"/>
      <c r="M192" s="18"/>
      <c r="N192" s="18"/>
      <c r="O192" s="20"/>
      <c r="P192" s="21"/>
      <c r="Q192" s="21"/>
      <c r="R192" s="22"/>
      <c r="S192" s="21"/>
      <c r="T192" s="21"/>
      <c r="U192" s="22"/>
      <c r="V192" s="23"/>
      <c r="W192" s="23"/>
      <c r="X192" s="24"/>
      <c r="Y192" s="25">
        <f t="shared" si="9"/>
        <v>0</v>
      </c>
      <c r="Z192" s="25">
        <f t="shared" si="10"/>
        <v>0</v>
      </c>
      <c r="AA192" s="26"/>
      <c r="AB192" s="26"/>
      <c r="AC192" s="26"/>
      <c r="AD192" s="26"/>
      <c r="AE192" s="27"/>
      <c r="AF192" s="26"/>
      <c r="AG192" s="26"/>
      <c r="AH192" s="26"/>
      <c r="AI192" s="26"/>
      <c r="AJ192" s="26"/>
      <c r="AK192" s="26"/>
    </row>
    <row r="193" spans="1:37" s="10" customFormat="1" ht="25" customHeight="1" x14ac:dyDescent="0.25">
      <c r="A193" s="11">
        <v>190</v>
      </c>
      <c r="B193" s="12" t="str">
        <f t="shared" si="12"/>
        <v>000-000</v>
      </c>
      <c r="C193" s="12"/>
      <c r="D193" s="12"/>
      <c r="E193" s="12"/>
      <c r="F193" s="12"/>
      <c r="G193" s="16"/>
      <c r="H193" s="16"/>
      <c r="I193" s="15"/>
      <c r="J193" s="16"/>
      <c r="K193" s="16"/>
      <c r="L193" s="17"/>
      <c r="M193" s="18"/>
      <c r="N193" s="19"/>
      <c r="O193" s="20"/>
      <c r="P193" s="21"/>
      <c r="Q193" s="21"/>
      <c r="R193" s="22"/>
      <c r="S193" s="21"/>
      <c r="T193" s="21"/>
      <c r="U193" s="22"/>
      <c r="V193" s="23"/>
      <c r="W193" s="23"/>
      <c r="X193" s="24"/>
      <c r="Y193" s="25">
        <f t="shared" si="9"/>
        <v>0</v>
      </c>
      <c r="Z193" s="25">
        <f t="shared" si="10"/>
        <v>0</v>
      </c>
      <c r="AA193" s="26"/>
      <c r="AB193" s="26"/>
      <c r="AC193" s="26"/>
      <c r="AD193" s="26"/>
      <c r="AE193" s="27"/>
      <c r="AF193" s="26"/>
      <c r="AG193" s="26"/>
      <c r="AH193" s="26"/>
      <c r="AI193" s="26"/>
      <c r="AJ193" s="26"/>
      <c r="AK193" s="26"/>
    </row>
    <row r="194" spans="1:37" s="10" customFormat="1" ht="25" customHeight="1" x14ac:dyDescent="0.25">
      <c r="A194" s="11">
        <v>191</v>
      </c>
      <c r="B194" s="12" t="str">
        <f t="shared" si="12"/>
        <v>000-000</v>
      </c>
      <c r="C194" s="12"/>
      <c r="D194" s="12"/>
      <c r="E194" s="12"/>
      <c r="F194" s="12"/>
      <c r="G194" s="16"/>
      <c r="H194" s="16"/>
      <c r="I194" s="15"/>
      <c r="J194" s="16"/>
      <c r="K194" s="16"/>
      <c r="L194" s="17"/>
      <c r="M194" s="18"/>
      <c r="N194" s="19"/>
      <c r="O194" s="20"/>
      <c r="P194" s="21"/>
      <c r="Q194" s="21"/>
      <c r="R194" s="22"/>
      <c r="S194" s="21"/>
      <c r="T194" s="21"/>
      <c r="U194" s="22"/>
      <c r="V194" s="23"/>
      <c r="W194" s="23"/>
      <c r="X194" s="24"/>
      <c r="Y194" s="25">
        <f t="shared" si="9"/>
        <v>0</v>
      </c>
      <c r="Z194" s="25">
        <f t="shared" si="10"/>
        <v>0</v>
      </c>
      <c r="AA194" s="26"/>
      <c r="AB194" s="26"/>
      <c r="AC194" s="26"/>
      <c r="AD194" s="26"/>
      <c r="AE194" s="27"/>
      <c r="AF194" s="26"/>
      <c r="AG194" s="26"/>
      <c r="AH194" s="26"/>
      <c r="AI194" s="26"/>
      <c r="AJ194" s="26"/>
      <c r="AK194" s="26"/>
    </row>
    <row r="195" spans="1:37" s="10" customFormat="1" ht="25" customHeight="1" x14ac:dyDescent="0.25">
      <c r="A195" s="11">
        <v>192</v>
      </c>
      <c r="B195" s="12" t="str">
        <f t="shared" si="12"/>
        <v>000-000</v>
      </c>
      <c r="C195" s="12"/>
      <c r="D195" s="12"/>
      <c r="E195" s="12"/>
      <c r="F195" s="12"/>
      <c r="G195" s="16"/>
      <c r="H195" s="16"/>
      <c r="I195" s="15"/>
      <c r="J195" s="16"/>
      <c r="K195" s="16"/>
      <c r="L195" s="17"/>
      <c r="M195" s="18"/>
      <c r="N195" s="18"/>
      <c r="O195" s="20"/>
      <c r="P195" s="21"/>
      <c r="Q195" s="21"/>
      <c r="R195" s="22"/>
      <c r="S195" s="21"/>
      <c r="T195" s="21"/>
      <c r="U195" s="22"/>
      <c r="V195" s="23"/>
      <c r="W195" s="23"/>
      <c r="X195" s="24"/>
      <c r="Y195" s="25">
        <f t="shared" si="9"/>
        <v>0</v>
      </c>
      <c r="Z195" s="25">
        <f t="shared" si="10"/>
        <v>0</v>
      </c>
      <c r="AA195" s="26"/>
      <c r="AB195" s="26"/>
      <c r="AC195" s="26"/>
      <c r="AD195" s="26"/>
      <c r="AE195" s="27"/>
      <c r="AF195" s="26"/>
      <c r="AG195" s="26"/>
      <c r="AH195" s="26"/>
      <c r="AI195" s="26"/>
      <c r="AJ195" s="26"/>
      <c r="AK195" s="26"/>
    </row>
    <row r="196" spans="1:37" s="10" customFormat="1" ht="25" customHeight="1" x14ac:dyDescent="0.25">
      <c r="A196" s="11">
        <v>193</v>
      </c>
      <c r="B196" s="12" t="str">
        <f t="shared" si="12"/>
        <v>000-000</v>
      </c>
      <c r="C196" s="12"/>
      <c r="D196" s="12"/>
      <c r="E196" s="12"/>
      <c r="F196" s="12"/>
      <c r="G196" s="16"/>
      <c r="H196" s="16"/>
      <c r="I196" s="15"/>
      <c r="J196" s="16"/>
      <c r="K196" s="16"/>
      <c r="L196" s="17"/>
      <c r="M196" s="18"/>
      <c r="N196" s="18"/>
      <c r="O196" s="20"/>
      <c r="P196" s="21"/>
      <c r="Q196" s="21"/>
      <c r="R196" s="22"/>
      <c r="S196" s="21"/>
      <c r="T196" s="21"/>
      <c r="U196" s="22"/>
      <c r="V196" s="23"/>
      <c r="W196" s="23"/>
      <c r="X196" s="24"/>
      <c r="Y196" s="25">
        <f t="shared" ref="Y196:Y259" si="13">ROUND(I196-U196-X196,2)</f>
        <v>0</v>
      </c>
      <c r="Z196" s="25">
        <f t="shared" ref="Z196:Z259" si="14">ROUND(L196+O196-R196,2)</f>
        <v>0</v>
      </c>
      <c r="AA196" s="26"/>
      <c r="AB196" s="26"/>
      <c r="AC196" s="26"/>
      <c r="AD196" s="26"/>
      <c r="AE196" s="27"/>
      <c r="AF196" s="26"/>
      <c r="AG196" s="26"/>
      <c r="AH196" s="26"/>
      <c r="AI196" s="26"/>
      <c r="AJ196" s="26"/>
      <c r="AK196" s="26"/>
    </row>
    <row r="197" spans="1:37" s="10" customFormat="1" ht="25" customHeight="1" x14ac:dyDescent="0.25">
      <c r="A197" s="11">
        <v>194</v>
      </c>
      <c r="B197" s="12" t="str">
        <f t="shared" si="12"/>
        <v>000-000</v>
      </c>
      <c r="C197" s="12"/>
      <c r="D197" s="12"/>
      <c r="E197" s="12"/>
      <c r="F197" s="12"/>
      <c r="G197" s="16"/>
      <c r="H197" s="16"/>
      <c r="I197" s="15"/>
      <c r="J197" s="16"/>
      <c r="K197" s="16"/>
      <c r="L197" s="17"/>
      <c r="M197" s="18"/>
      <c r="N197" s="18"/>
      <c r="O197" s="20"/>
      <c r="P197" s="21"/>
      <c r="Q197" s="21"/>
      <c r="R197" s="22"/>
      <c r="S197" s="21"/>
      <c r="T197" s="21"/>
      <c r="U197" s="22"/>
      <c r="V197" s="23"/>
      <c r="W197" s="23"/>
      <c r="X197" s="24"/>
      <c r="Y197" s="25">
        <f t="shared" si="13"/>
        <v>0</v>
      </c>
      <c r="Z197" s="25">
        <f t="shared" si="14"/>
        <v>0</v>
      </c>
      <c r="AA197" s="26"/>
      <c r="AB197" s="26"/>
      <c r="AC197" s="26"/>
      <c r="AD197" s="26"/>
      <c r="AE197" s="27"/>
      <c r="AF197" s="26"/>
      <c r="AG197" s="26"/>
      <c r="AH197" s="26"/>
      <c r="AI197" s="26"/>
      <c r="AJ197" s="26"/>
      <c r="AK197" s="26"/>
    </row>
    <row r="198" spans="1:37" s="10" customFormat="1" ht="25" customHeight="1" x14ac:dyDescent="0.25">
      <c r="A198" s="11">
        <v>195</v>
      </c>
      <c r="B198" s="12" t="str">
        <f t="shared" si="12"/>
        <v>000-000</v>
      </c>
      <c r="C198" s="12"/>
      <c r="D198" s="12"/>
      <c r="E198" s="12"/>
      <c r="F198" s="12"/>
      <c r="G198" s="16"/>
      <c r="H198" s="16"/>
      <c r="I198" s="15"/>
      <c r="J198" s="16"/>
      <c r="K198" s="16"/>
      <c r="L198" s="17"/>
      <c r="M198" s="18"/>
      <c r="N198" s="18"/>
      <c r="O198" s="20"/>
      <c r="P198" s="21"/>
      <c r="Q198" s="21"/>
      <c r="R198" s="22"/>
      <c r="S198" s="21"/>
      <c r="T198" s="21"/>
      <c r="U198" s="22"/>
      <c r="V198" s="23"/>
      <c r="W198" s="23"/>
      <c r="X198" s="24"/>
      <c r="Y198" s="25">
        <f t="shared" si="13"/>
        <v>0</v>
      </c>
      <c r="Z198" s="25">
        <f t="shared" si="14"/>
        <v>0</v>
      </c>
      <c r="AA198" s="26"/>
      <c r="AB198" s="26"/>
      <c r="AC198" s="26"/>
      <c r="AD198" s="26"/>
      <c r="AE198" s="27"/>
      <c r="AF198" s="26"/>
      <c r="AG198" s="26"/>
      <c r="AH198" s="26"/>
      <c r="AI198" s="26"/>
      <c r="AJ198" s="26"/>
      <c r="AK198" s="26"/>
    </row>
    <row r="199" spans="1:37" s="10" customFormat="1" ht="25" customHeight="1" x14ac:dyDescent="0.25">
      <c r="A199" s="11">
        <v>196</v>
      </c>
      <c r="B199" s="12" t="str">
        <f t="shared" si="12"/>
        <v>000-000</v>
      </c>
      <c r="C199" s="12"/>
      <c r="D199" s="12"/>
      <c r="E199" s="12"/>
      <c r="F199" s="12"/>
      <c r="G199" s="16"/>
      <c r="H199" s="16"/>
      <c r="I199" s="15"/>
      <c r="J199" s="16"/>
      <c r="K199" s="16"/>
      <c r="L199" s="17"/>
      <c r="M199" s="18"/>
      <c r="N199" s="18"/>
      <c r="O199" s="20"/>
      <c r="P199" s="21"/>
      <c r="Q199" s="21"/>
      <c r="R199" s="22"/>
      <c r="S199" s="21"/>
      <c r="T199" s="21"/>
      <c r="U199" s="22"/>
      <c r="V199" s="23"/>
      <c r="W199" s="23"/>
      <c r="X199" s="24"/>
      <c r="Y199" s="25">
        <f t="shared" si="13"/>
        <v>0</v>
      </c>
      <c r="Z199" s="25">
        <f t="shared" si="14"/>
        <v>0</v>
      </c>
      <c r="AA199" s="26"/>
      <c r="AB199" s="26"/>
      <c r="AC199" s="26"/>
      <c r="AD199" s="26"/>
      <c r="AE199" s="27"/>
      <c r="AF199" s="26"/>
      <c r="AG199" s="26"/>
      <c r="AH199" s="26"/>
      <c r="AI199" s="26"/>
      <c r="AJ199" s="26"/>
      <c r="AK199" s="26"/>
    </row>
    <row r="200" spans="1:37" s="10" customFormat="1" ht="25" customHeight="1" x14ac:dyDescent="0.25">
      <c r="A200" s="11">
        <v>197</v>
      </c>
      <c r="B200" s="12" t="str">
        <f t="shared" si="12"/>
        <v>000-000</v>
      </c>
      <c r="C200" s="12"/>
      <c r="D200" s="12"/>
      <c r="E200" s="12"/>
      <c r="F200" s="12"/>
      <c r="G200" s="16"/>
      <c r="H200" s="16"/>
      <c r="I200" s="15"/>
      <c r="J200" s="16"/>
      <c r="K200" s="16"/>
      <c r="L200" s="17"/>
      <c r="M200" s="18"/>
      <c r="N200" s="18"/>
      <c r="O200" s="20"/>
      <c r="P200" s="21"/>
      <c r="Q200" s="21"/>
      <c r="R200" s="22"/>
      <c r="S200" s="21"/>
      <c r="T200" s="21"/>
      <c r="U200" s="22"/>
      <c r="V200" s="23"/>
      <c r="W200" s="23"/>
      <c r="X200" s="24"/>
      <c r="Y200" s="25">
        <f t="shared" si="13"/>
        <v>0</v>
      </c>
      <c r="Z200" s="25">
        <f t="shared" si="14"/>
        <v>0</v>
      </c>
      <c r="AA200" s="26"/>
      <c r="AB200" s="26"/>
      <c r="AC200" s="26"/>
      <c r="AD200" s="26"/>
      <c r="AE200" s="27"/>
      <c r="AF200" s="26"/>
      <c r="AG200" s="26"/>
      <c r="AH200" s="26"/>
      <c r="AI200" s="26"/>
      <c r="AJ200" s="26"/>
      <c r="AK200" s="26"/>
    </row>
    <row r="201" spans="1:37" s="10" customFormat="1" ht="25" customHeight="1" x14ac:dyDescent="0.25">
      <c r="A201" s="11">
        <v>198</v>
      </c>
      <c r="B201" s="12" t="str">
        <f t="shared" si="12"/>
        <v>000-000</v>
      </c>
      <c r="C201" s="12"/>
      <c r="D201" s="12"/>
      <c r="E201" s="12"/>
      <c r="F201" s="12"/>
      <c r="G201" s="16"/>
      <c r="H201" s="16"/>
      <c r="I201" s="15"/>
      <c r="J201" s="16"/>
      <c r="K201" s="16"/>
      <c r="L201" s="17"/>
      <c r="M201" s="18"/>
      <c r="N201" s="18"/>
      <c r="O201" s="20"/>
      <c r="P201" s="21"/>
      <c r="Q201" s="21"/>
      <c r="R201" s="22"/>
      <c r="S201" s="21"/>
      <c r="T201" s="21"/>
      <c r="U201" s="22"/>
      <c r="V201" s="23"/>
      <c r="W201" s="23"/>
      <c r="X201" s="24"/>
      <c r="Y201" s="25">
        <f t="shared" si="13"/>
        <v>0</v>
      </c>
      <c r="Z201" s="25">
        <f t="shared" si="14"/>
        <v>0</v>
      </c>
      <c r="AA201" s="26"/>
      <c r="AB201" s="26"/>
      <c r="AC201" s="26"/>
      <c r="AD201" s="26"/>
      <c r="AE201" s="27"/>
      <c r="AF201" s="26"/>
      <c r="AG201" s="26"/>
      <c r="AH201" s="26"/>
      <c r="AI201" s="26"/>
      <c r="AJ201" s="26"/>
      <c r="AK201" s="26"/>
    </row>
    <row r="202" spans="1:37" s="10" customFormat="1" ht="25" customHeight="1" x14ac:dyDescent="0.25">
      <c r="A202" s="11">
        <v>199</v>
      </c>
      <c r="B202" s="12" t="str">
        <f t="shared" si="12"/>
        <v>000-000</v>
      </c>
      <c r="C202" s="12"/>
      <c r="D202" s="12"/>
      <c r="E202" s="12"/>
      <c r="F202" s="12"/>
      <c r="G202" s="16"/>
      <c r="H202" s="16"/>
      <c r="I202" s="15"/>
      <c r="J202" s="16"/>
      <c r="K202" s="16"/>
      <c r="L202" s="17"/>
      <c r="M202" s="18"/>
      <c r="N202" s="18"/>
      <c r="O202" s="20"/>
      <c r="P202" s="21"/>
      <c r="Q202" s="21"/>
      <c r="R202" s="22"/>
      <c r="S202" s="21"/>
      <c r="T202" s="21"/>
      <c r="U202" s="22"/>
      <c r="V202" s="23"/>
      <c r="W202" s="23"/>
      <c r="X202" s="24"/>
      <c r="Y202" s="25">
        <f t="shared" si="13"/>
        <v>0</v>
      </c>
      <c r="Z202" s="25">
        <f t="shared" si="14"/>
        <v>0</v>
      </c>
      <c r="AA202" s="26"/>
      <c r="AB202" s="26"/>
      <c r="AC202" s="26"/>
      <c r="AD202" s="26"/>
      <c r="AE202" s="27"/>
      <c r="AF202" s="26"/>
      <c r="AG202" s="26"/>
      <c r="AH202" s="26"/>
      <c r="AI202" s="26"/>
      <c r="AJ202" s="26"/>
      <c r="AK202" s="26"/>
    </row>
    <row r="203" spans="1:37" s="10" customFormat="1" ht="25" customHeight="1" x14ac:dyDescent="0.25">
      <c r="A203" s="11">
        <v>200</v>
      </c>
      <c r="B203" s="12" t="str">
        <f t="shared" si="12"/>
        <v>000-000</v>
      </c>
      <c r="C203" s="12"/>
      <c r="D203" s="12"/>
      <c r="E203" s="12"/>
      <c r="F203" s="12"/>
      <c r="G203" s="16"/>
      <c r="H203" s="16"/>
      <c r="I203" s="15"/>
      <c r="J203" s="16"/>
      <c r="K203" s="16"/>
      <c r="L203" s="17"/>
      <c r="M203" s="18"/>
      <c r="N203" s="18"/>
      <c r="O203" s="20"/>
      <c r="P203" s="21"/>
      <c r="Q203" s="21"/>
      <c r="R203" s="22"/>
      <c r="S203" s="21"/>
      <c r="T203" s="21"/>
      <c r="U203" s="22"/>
      <c r="V203" s="23"/>
      <c r="W203" s="23"/>
      <c r="X203" s="24"/>
      <c r="Y203" s="25">
        <f t="shared" si="13"/>
        <v>0</v>
      </c>
      <c r="Z203" s="25">
        <f t="shared" si="14"/>
        <v>0</v>
      </c>
      <c r="AA203" s="26"/>
      <c r="AB203" s="26"/>
      <c r="AC203" s="26"/>
      <c r="AD203" s="26"/>
      <c r="AE203" s="27"/>
      <c r="AF203" s="26"/>
      <c r="AG203" s="26"/>
      <c r="AH203" s="26"/>
      <c r="AI203" s="26"/>
      <c r="AJ203" s="26"/>
      <c r="AK203" s="26"/>
    </row>
    <row r="204" spans="1:37" s="10" customFormat="1" ht="25" customHeight="1" x14ac:dyDescent="0.25">
      <c r="A204" s="11">
        <v>201</v>
      </c>
      <c r="B204" s="12" t="str">
        <f t="shared" si="12"/>
        <v>000-000</v>
      </c>
      <c r="C204" s="12"/>
      <c r="D204" s="12"/>
      <c r="E204" s="12"/>
      <c r="F204" s="12"/>
      <c r="G204" s="16"/>
      <c r="H204" s="16"/>
      <c r="I204" s="15"/>
      <c r="J204" s="16"/>
      <c r="K204" s="16"/>
      <c r="L204" s="17"/>
      <c r="M204" s="18"/>
      <c r="N204" s="19"/>
      <c r="O204" s="20"/>
      <c r="P204" s="21"/>
      <c r="Q204" s="21"/>
      <c r="R204" s="22"/>
      <c r="S204" s="21"/>
      <c r="T204" s="21"/>
      <c r="U204" s="22"/>
      <c r="V204" s="23"/>
      <c r="W204" s="23"/>
      <c r="X204" s="24"/>
      <c r="Y204" s="25">
        <f t="shared" si="13"/>
        <v>0</v>
      </c>
      <c r="Z204" s="25">
        <f t="shared" si="14"/>
        <v>0</v>
      </c>
      <c r="AA204" s="26"/>
      <c r="AB204" s="26"/>
      <c r="AC204" s="26"/>
      <c r="AD204" s="26"/>
      <c r="AE204" s="27"/>
      <c r="AF204" s="26"/>
      <c r="AG204" s="26"/>
      <c r="AH204" s="26"/>
      <c r="AI204" s="26"/>
      <c r="AJ204" s="26"/>
      <c r="AK204" s="26"/>
    </row>
    <row r="205" spans="1:37" s="10" customFormat="1" ht="25" customHeight="1" x14ac:dyDescent="0.25">
      <c r="A205" s="11">
        <v>202</v>
      </c>
      <c r="B205" s="12" t="str">
        <f t="shared" si="12"/>
        <v>000-000</v>
      </c>
      <c r="C205" s="12"/>
      <c r="D205" s="12"/>
      <c r="E205" s="12"/>
      <c r="F205" s="12"/>
      <c r="G205" s="16"/>
      <c r="H205" s="16"/>
      <c r="I205" s="15"/>
      <c r="J205" s="16"/>
      <c r="K205" s="16"/>
      <c r="L205" s="17"/>
      <c r="M205" s="18"/>
      <c r="N205" s="19"/>
      <c r="O205" s="20"/>
      <c r="P205" s="21"/>
      <c r="Q205" s="21"/>
      <c r="R205" s="22"/>
      <c r="S205" s="21"/>
      <c r="T205" s="21"/>
      <c r="U205" s="22"/>
      <c r="V205" s="23"/>
      <c r="W205" s="23"/>
      <c r="X205" s="24"/>
      <c r="Y205" s="25">
        <f t="shared" si="13"/>
        <v>0</v>
      </c>
      <c r="Z205" s="25">
        <f t="shared" si="14"/>
        <v>0</v>
      </c>
      <c r="AA205" s="26"/>
      <c r="AB205" s="26"/>
      <c r="AC205" s="26"/>
      <c r="AD205" s="26"/>
      <c r="AE205" s="27"/>
      <c r="AF205" s="26"/>
      <c r="AG205" s="26"/>
      <c r="AH205" s="26"/>
      <c r="AI205" s="26"/>
      <c r="AJ205" s="26"/>
      <c r="AK205" s="26"/>
    </row>
    <row r="206" spans="1:37" s="10" customFormat="1" ht="25" customHeight="1" x14ac:dyDescent="0.25">
      <c r="A206" s="11">
        <v>203</v>
      </c>
      <c r="B206" s="12" t="str">
        <f t="shared" si="12"/>
        <v>000-000</v>
      </c>
      <c r="C206" s="12"/>
      <c r="D206" s="12"/>
      <c r="E206" s="12"/>
      <c r="F206" s="12"/>
      <c r="G206" s="16"/>
      <c r="H206" s="16"/>
      <c r="I206" s="15"/>
      <c r="J206" s="16"/>
      <c r="K206" s="16"/>
      <c r="L206" s="17"/>
      <c r="M206" s="18"/>
      <c r="N206" s="19"/>
      <c r="O206" s="20"/>
      <c r="P206" s="21"/>
      <c r="Q206" s="21"/>
      <c r="R206" s="22"/>
      <c r="S206" s="21"/>
      <c r="T206" s="21"/>
      <c r="U206" s="22"/>
      <c r="V206" s="23"/>
      <c r="W206" s="23"/>
      <c r="X206" s="24"/>
      <c r="Y206" s="25">
        <f t="shared" si="13"/>
        <v>0</v>
      </c>
      <c r="Z206" s="25">
        <f t="shared" si="14"/>
        <v>0</v>
      </c>
      <c r="AA206" s="26"/>
      <c r="AB206" s="26"/>
      <c r="AC206" s="26"/>
      <c r="AD206" s="26"/>
      <c r="AE206" s="27"/>
      <c r="AF206" s="26"/>
      <c r="AG206" s="26"/>
      <c r="AH206" s="26"/>
      <c r="AI206" s="26"/>
      <c r="AJ206" s="26"/>
      <c r="AK206" s="26"/>
    </row>
    <row r="207" spans="1:37" s="10" customFormat="1" ht="25" customHeight="1" x14ac:dyDescent="0.25">
      <c r="A207" s="11">
        <v>204</v>
      </c>
      <c r="B207" s="12" t="str">
        <f t="shared" si="12"/>
        <v>000-000</v>
      </c>
      <c r="C207" s="12"/>
      <c r="D207" s="12"/>
      <c r="E207" s="12"/>
      <c r="F207" s="12"/>
      <c r="G207" s="16"/>
      <c r="H207" s="16"/>
      <c r="I207" s="15"/>
      <c r="J207" s="16"/>
      <c r="K207" s="16"/>
      <c r="L207" s="17"/>
      <c r="M207" s="18"/>
      <c r="N207" s="19"/>
      <c r="O207" s="20"/>
      <c r="P207" s="21"/>
      <c r="Q207" s="21"/>
      <c r="R207" s="22"/>
      <c r="S207" s="21"/>
      <c r="T207" s="21"/>
      <c r="U207" s="22"/>
      <c r="V207" s="23"/>
      <c r="W207" s="23"/>
      <c r="X207" s="24"/>
      <c r="Y207" s="25">
        <f t="shared" si="13"/>
        <v>0</v>
      </c>
      <c r="Z207" s="25">
        <f t="shared" si="14"/>
        <v>0</v>
      </c>
      <c r="AA207" s="26"/>
      <c r="AB207" s="26"/>
      <c r="AC207" s="26"/>
      <c r="AD207" s="26"/>
      <c r="AE207" s="27"/>
      <c r="AF207" s="26"/>
      <c r="AG207" s="26"/>
      <c r="AH207" s="26"/>
      <c r="AI207" s="26"/>
      <c r="AJ207" s="26"/>
      <c r="AK207" s="26"/>
    </row>
    <row r="208" spans="1:37" s="10" customFormat="1" ht="25" customHeight="1" x14ac:dyDescent="0.25">
      <c r="A208" s="11">
        <v>205</v>
      </c>
      <c r="B208" s="12" t="str">
        <f t="shared" si="12"/>
        <v>000-000</v>
      </c>
      <c r="C208" s="12"/>
      <c r="D208" s="12"/>
      <c r="E208" s="12"/>
      <c r="F208" s="12"/>
      <c r="G208" s="16"/>
      <c r="H208" s="16"/>
      <c r="I208" s="15"/>
      <c r="J208" s="16"/>
      <c r="K208" s="16"/>
      <c r="L208" s="17"/>
      <c r="M208" s="18"/>
      <c r="N208" s="18"/>
      <c r="O208" s="20"/>
      <c r="P208" s="21"/>
      <c r="Q208" s="21"/>
      <c r="R208" s="22"/>
      <c r="S208" s="21"/>
      <c r="T208" s="21"/>
      <c r="U208" s="22"/>
      <c r="V208" s="23"/>
      <c r="W208" s="23"/>
      <c r="X208" s="24"/>
      <c r="Y208" s="25">
        <f t="shared" si="13"/>
        <v>0</v>
      </c>
      <c r="Z208" s="25">
        <f t="shared" si="14"/>
        <v>0</v>
      </c>
      <c r="AA208" s="26"/>
      <c r="AB208" s="26"/>
      <c r="AC208" s="26"/>
      <c r="AD208" s="26"/>
      <c r="AE208" s="27"/>
      <c r="AF208" s="26"/>
      <c r="AG208" s="26"/>
      <c r="AH208" s="26"/>
      <c r="AI208" s="26"/>
      <c r="AJ208" s="26"/>
      <c r="AK208" s="26"/>
    </row>
    <row r="209" spans="1:37" s="10" customFormat="1" ht="25" customHeight="1" x14ac:dyDescent="0.25">
      <c r="A209" s="11">
        <v>206</v>
      </c>
      <c r="B209" s="12" t="str">
        <f t="shared" si="12"/>
        <v>000-000</v>
      </c>
      <c r="C209" s="12"/>
      <c r="D209" s="12"/>
      <c r="E209" s="12"/>
      <c r="F209" s="12"/>
      <c r="G209" s="16"/>
      <c r="H209" s="16"/>
      <c r="I209" s="15"/>
      <c r="J209" s="16"/>
      <c r="K209" s="16"/>
      <c r="L209" s="17"/>
      <c r="M209" s="18"/>
      <c r="N209" s="18"/>
      <c r="O209" s="20"/>
      <c r="P209" s="21"/>
      <c r="Q209" s="21"/>
      <c r="R209" s="22"/>
      <c r="S209" s="21"/>
      <c r="T209" s="21"/>
      <c r="U209" s="22"/>
      <c r="V209" s="23"/>
      <c r="W209" s="23"/>
      <c r="X209" s="24"/>
      <c r="Y209" s="25">
        <f t="shared" si="13"/>
        <v>0</v>
      </c>
      <c r="Z209" s="25">
        <f t="shared" si="14"/>
        <v>0</v>
      </c>
      <c r="AA209" s="26"/>
      <c r="AB209" s="26"/>
      <c r="AC209" s="26"/>
      <c r="AD209" s="26"/>
      <c r="AE209" s="27"/>
      <c r="AF209" s="26"/>
      <c r="AG209" s="26"/>
      <c r="AH209" s="26"/>
      <c r="AI209" s="26"/>
      <c r="AJ209" s="26"/>
      <c r="AK209" s="26"/>
    </row>
    <row r="210" spans="1:37" s="10" customFormat="1" ht="25" customHeight="1" x14ac:dyDescent="0.25">
      <c r="A210" s="11">
        <v>207</v>
      </c>
      <c r="B210" s="12" t="str">
        <f t="shared" si="12"/>
        <v>000-000</v>
      </c>
      <c r="C210" s="12"/>
      <c r="D210" s="12"/>
      <c r="E210" s="12"/>
      <c r="F210" s="12"/>
      <c r="G210" s="16"/>
      <c r="H210" s="16"/>
      <c r="I210" s="15"/>
      <c r="J210" s="16"/>
      <c r="K210" s="16"/>
      <c r="L210" s="17"/>
      <c r="M210" s="18"/>
      <c r="N210" s="18"/>
      <c r="O210" s="20"/>
      <c r="P210" s="21"/>
      <c r="Q210" s="21"/>
      <c r="R210" s="22"/>
      <c r="S210" s="21"/>
      <c r="T210" s="21"/>
      <c r="U210" s="22"/>
      <c r="V210" s="23"/>
      <c r="W210" s="23"/>
      <c r="X210" s="24"/>
      <c r="Y210" s="25">
        <f t="shared" si="13"/>
        <v>0</v>
      </c>
      <c r="Z210" s="25">
        <f t="shared" si="14"/>
        <v>0</v>
      </c>
      <c r="AA210" s="26"/>
      <c r="AB210" s="26"/>
      <c r="AC210" s="26"/>
      <c r="AD210" s="26"/>
      <c r="AE210" s="27"/>
      <c r="AF210" s="26"/>
      <c r="AG210" s="26"/>
      <c r="AH210" s="26"/>
      <c r="AI210" s="26"/>
      <c r="AJ210" s="26"/>
      <c r="AK210" s="26"/>
    </row>
    <row r="211" spans="1:37" s="10" customFormat="1" ht="25" customHeight="1" x14ac:dyDescent="0.25">
      <c r="A211" s="11">
        <v>208</v>
      </c>
      <c r="B211" s="12" t="str">
        <f t="shared" si="12"/>
        <v>000-000</v>
      </c>
      <c r="C211" s="12"/>
      <c r="D211" s="12"/>
      <c r="E211" s="12"/>
      <c r="F211" s="12"/>
      <c r="G211" s="16"/>
      <c r="H211" s="16"/>
      <c r="I211" s="15"/>
      <c r="J211" s="16"/>
      <c r="K211" s="16"/>
      <c r="L211" s="17"/>
      <c r="M211" s="18"/>
      <c r="N211" s="18"/>
      <c r="O211" s="20"/>
      <c r="P211" s="21"/>
      <c r="Q211" s="21"/>
      <c r="R211" s="22"/>
      <c r="S211" s="21"/>
      <c r="T211" s="21"/>
      <c r="U211" s="22"/>
      <c r="V211" s="23"/>
      <c r="W211" s="23"/>
      <c r="X211" s="24"/>
      <c r="Y211" s="25">
        <f t="shared" si="13"/>
        <v>0</v>
      </c>
      <c r="Z211" s="25">
        <f t="shared" si="14"/>
        <v>0</v>
      </c>
      <c r="AA211" s="26"/>
      <c r="AB211" s="26"/>
      <c r="AC211" s="26"/>
      <c r="AD211" s="26"/>
      <c r="AE211" s="27"/>
      <c r="AF211" s="26"/>
      <c r="AG211" s="26"/>
      <c r="AH211" s="26"/>
      <c r="AI211" s="26"/>
      <c r="AJ211" s="26"/>
      <c r="AK211" s="26"/>
    </row>
    <row r="212" spans="1:37" s="10" customFormat="1" ht="25" customHeight="1" x14ac:dyDescent="0.25">
      <c r="A212" s="11">
        <v>209</v>
      </c>
      <c r="B212" s="12" t="str">
        <f t="shared" si="12"/>
        <v>000-000</v>
      </c>
      <c r="C212" s="12"/>
      <c r="D212" s="12"/>
      <c r="E212" s="12"/>
      <c r="F212" s="12"/>
      <c r="G212" s="16"/>
      <c r="H212" s="16"/>
      <c r="I212" s="15"/>
      <c r="J212" s="16"/>
      <c r="K212" s="16"/>
      <c r="L212" s="17"/>
      <c r="M212" s="18"/>
      <c r="N212" s="18"/>
      <c r="O212" s="20"/>
      <c r="P212" s="21"/>
      <c r="Q212" s="21"/>
      <c r="R212" s="22"/>
      <c r="S212" s="21"/>
      <c r="T212" s="21"/>
      <c r="U212" s="22"/>
      <c r="V212" s="23"/>
      <c r="W212" s="23"/>
      <c r="X212" s="24"/>
      <c r="Y212" s="25">
        <f t="shared" si="13"/>
        <v>0</v>
      </c>
      <c r="Z212" s="25">
        <f t="shared" si="14"/>
        <v>0</v>
      </c>
      <c r="AA212" s="26"/>
      <c r="AB212" s="26"/>
      <c r="AC212" s="26"/>
      <c r="AD212" s="26"/>
      <c r="AE212" s="27"/>
      <c r="AF212" s="26"/>
      <c r="AG212" s="26"/>
      <c r="AH212" s="26"/>
      <c r="AI212" s="26"/>
      <c r="AJ212" s="26"/>
      <c r="AK212" s="26"/>
    </row>
    <row r="213" spans="1:37" s="10" customFormat="1" ht="25" customHeight="1" x14ac:dyDescent="0.25">
      <c r="A213" s="11">
        <v>210</v>
      </c>
      <c r="B213" s="12" t="str">
        <f t="shared" si="12"/>
        <v>000-000</v>
      </c>
      <c r="C213" s="12"/>
      <c r="D213" s="12"/>
      <c r="E213" s="12"/>
      <c r="F213" s="12"/>
      <c r="G213" s="16"/>
      <c r="H213" s="16"/>
      <c r="I213" s="15"/>
      <c r="J213" s="16"/>
      <c r="K213" s="16"/>
      <c r="L213" s="17"/>
      <c r="M213" s="18"/>
      <c r="N213" s="18"/>
      <c r="O213" s="20"/>
      <c r="P213" s="21"/>
      <c r="Q213" s="21"/>
      <c r="R213" s="22"/>
      <c r="S213" s="21"/>
      <c r="T213" s="21"/>
      <c r="U213" s="22"/>
      <c r="V213" s="23"/>
      <c r="W213" s="23"/>
      <c r="X213" s="24"/>
      <c r="Y213" s="25">
        <f t="shared" si="13"/>
        <v>0</v>
      </c>
      <c r="Z213" s="25">
        <f t="shared" si="14"/>
        <v>0</v>
      </c>
      <c r="AA213" s="26"/>
      <c r="AB213" s="26"/>
      <c r="AC213" s="26"/>
      <c r="AD213" s="26"/>
      <c r="AE213" s="27"/>
      <c r="AF213" s="26"/>
      <c r="AG213" s="26"/>
      <c r="AH213" s="26"/>
      <c r="AI213" s="26"/>
      <c r="AJ213" s="26"/>
      <c r="AK213" s="26"/>
    </row>
    <row r="214" spans="1:37" s="10" customFormat="1" ht="25" customHeight="1" x14ac:dyDescent="0.25">
      <c r="A214" s="11">
        <v>211</v>
      </c>
      <c r="B214" s="12" t="str">
        <f t="shared" si="12"/>
        <v>000-000</v>
      </c>
      <c r="C214" s="12"/>
      <c r="D214" s="12"/>
      <c r="E214" s="12"/>
      <c r="F214" s="12"/>
      <c r="G214" s="16"/>
      <c r="H214" s="16"/>
      <c r="I214" s="15"/>
      <c r="J214" s="16"/>
      <c r="K214" s="16"/>
      <c r="L214" s="17"/>
      <c r="M214" s="18"/>
      <c r="N214" s="18"/>
      <c r="O214" s="20"/>
      <c r="P214" s="21"/>
      <c r="Q214" s="21"/>
      <c r="R214" s="22"/>
      <c r="S214" s="21"/>
      <c r="T214" s="21"/>
      <c r="U214" s="22"/>
      <c r="V214" s="23"/>
      <c r="W214" s="23"/>
      <c r="X214" s="24"/>
      <c r="Y214" s="25">
        <f t="shared" si="13"/>
        <v>0</v>
      </c>
      <c r="Z214" s="25">
        <f t="shared" si="14"/>
        <v>0</v>
      </c>
      <c r="AA214" s="26"/>
      <c r="AB214" s="26"/>
      <c r="AC214" s="26"/>
      <c r="AD214" s="26"/>
      <c r="AE214" s="27"/>
      <c r="AF214" s="26"/>
      <c r="AG214" s="26"/>
      <c r="AH214" s="26"/>
      <c r="AI214" s="26"/>
      <c r="AJ214" s="26"/>
      <c r="AK214" s="26"/>
    </row>
    <row r="215" spans="1:37" s="10" customFormat="1" ht="25" customHeight="1" x14ac:dyDescent="0.25">
      <c r="A215" s="11">
        <v>212</v>
      </c>
      <c r="B215" s="12" t="str">
        <f t="shared" si="12"/>
        <v>000-000</v>
      </c>
      <c r="C215" s="12"/>
      <c r="D215" s="12"/>
      <c r="E215" s="12"/>
      <c r="F215" s="12"/>
      <c r="G215" s="16"/>
      <c r="H215" s="16"/>
      <c r="I215" s="15"/>
      <c r="J215" s="16"/>
      <c r="K215" s="16"/>
      <c r="L215" s="17"/>
      <c r="M215" s="18"/>
      <c r="N215" s="18"/>
      <c r="O215" s="20"/>
      <c r="P215" s="21"/>
      <c r="Q215" s="21"/>
      <c r="R215" s="22"/>
      <c r="S215" s="21"/>
      <c r="T215" s="21"/>
      <c r="U215" s="22"/>
      <c r="V215" s="23"/>
      <c r="W215" s="23"/>
      <c r="X215" s="24"/>
      <c r="Y215" s="25">
        <f t="shared" si="13"/>
        <v>0</v>
      </c>
      <c r="Z215" s="25">
        <f t="shared" si="14"/>
        <v>0</v>
      </c>
      <c r="AA215" s="26"/>
      <c r="AB215" s="26"/>
      <c r="AC215" s="26"/>
      <c r="AD215" s="26"/>
      <c r="AE215" s="27"/>
      <c r="AF215" s="26"/>
      <c r="AG215" s="26"/>
      <c r="AH215" s="26"/>
      <c r="AI215" s="26"/>
      <c r="AJ215" s="26"/>
      <c r="AK215" s="26"/>
    </row>
    <row r="216" spans="1:37" s="10" customFormat="1" ht="25" customHeight="1" x14ac:dyDescent="0.25">
      <c r="A216" s="11">
        <v>213</v>
      </c>
      <c r="B216" s="12" t="str">
        <f t="shared" si="12"/>
        <v>000-000</v>
      </c>
      <c r="C216" s="12"/>
      <c r="D216" s="12"/>
      <c r="E216" s="12"/>
      <c r="F216" s="12"/>
      <c r="G216" s="16"/>
      <c r="H216" s="16"/>
      <c r="I216" s="15"/>
      <c r="J216" s="16"/>
      <c r="K216" s="16"/>
      <c r="L216" s="17"/>
      <c r="M216" s="18"/>
      <c r="N216" s="18"/>
      <c r="O216" s="20"/>
      <c r="P216" s="21"/>
      <c r="Q216" s="21"/>
      <c r="R216" s="22"/>
      <c r="S216" s="21"/>
      <c r="T216" s="21"/>
      <c r="U216" s="22"/>
      <c r="V216" s="23"/>
      <c r="W216" s="23"/>
      <c r="X216" s="24"/>
      <c r="Y216" s="25">
        <f t="shared" si="13"/>
        <v>0</v>
      </c>
      <c r="Z216" s="25">
        <f t="shared" si="14"/>
        <v>0</v>
      </c>
      <c r="AA216" s="26"/>
      <c r="AB216" s="26"/>
      <c r="AC216" s="26"/>
      <c r="AD216" s="26"/>
      <c r="AE216" s="27"/>
      <c r="AF216" s="26"/>
      <c r="AG216" s="26"/>
      <c r="AH216" s="26"/>
      <c r="AI216" s="26"/>
      <c r="AJ216" s="26"/>
      <c r="AK216" s="26"/>
    </row>
    <row r="217" spans="1:37" s="10" customFormat="1" ht="25" customHeight="1" x14ac:dyDescent="0.25">
      <c r="A217" s="11">
        <v>214</v>
      </c>
      <c r="B217" s="12" t="str">
        <f t="shared" si="12"/>
        <v>000-000</v>
      </c>
      <c r="C217" s="12"/>
      <c r="D217" s="12"/>
      <c r="E217" s="12"/>
      <c r="F217" s="12"/>
      <c r="G217" s="16"/>
      <c r="H217" s="16"/>
      <c r="I217" s="15"/>
      <c r="J217" s="16"/>
      <c r="K217" s="16"/>
      <c r="L217" s="17"/>
      <c r="M217" s="18"/>
      <c r="N217" s="19"/>
      <c r="O217" s="20"/>
      <c r="P217" s="21"/>
      <c r="Q217" s="21"/>
      <c r="R217" s="22"/>
      <c r="S217" s="21"/>
      <c r="T217" s="21"/>
      <c r="U217" s="22"/>
      <c r="V217" s="23"/>
      <c r="W217" s="23"/>
      <c r="X217" s="24"/>
      <c r="Y217" s="25">
        <f t="shared" si="13"/>
        <v>0</v>
      </c>
      <c r="Z217" s="25">
        <f t="shared" si="14"/>
        <v>0</v>
      </c>
      <c r="AA217" s="26"/>
      <c r="AB217" s="26"/>
      <c r="AC217" s="26"/>
      <c r="AD217" s="26"/>
      <c r="AE217" s="27"/>
      <c r="AF217" s="26"/>
      <c r="AG217" s="26"/>
      <c r="AH217" s="26"/>
      <c r="AI217" s="26"/>
      <c r="AJ217" s="26"/>
      <c r="AK217" s="26"/>
    </row>
    <row r="218" spans="1:37" s="10" customFormat="1" ht="25" customHeight="1" x14ac:dyDescent="0.25">
      <c r="A218" s="11">
        <v>215</v>
      </c>
      <c r="B218" s="12" t="str">
        <f t="shared" si="12"/>
        <v>000-000</v>
      </c>
      <c r="C218" s="12"/>
      <c r="D218" s="12"/>
      <c r="E218" s="12"/>
      <c r="F218" s="12"/>
      <c r="G218" s="16"/>
      <c r="H218" s="16"/>
      <c r="I218" s="15"/>
      <c r="J218" s="16"/>
      <c r="K218" s="16"/>
      <c r="L218" s="17"/>
      <c r="M218" s="18"/>
      <c r="N218" s="19"/>
      <c r="O218" s="20"/>
      <c r="P218" s="21"/>
      <c r="Q218" s="21"/>
      <c r="R218" s="22"/>
      <c r="S218" s="21"/>
      <c r="T218" s="21"/>
      <c r="U218" s="22"/>
      <c r="V218" s="23"/>
      <c r="W218" s="23"/>
      <c r="X218" s="24"/>
      <c r="Y218" s="25">
        <f t="shared" si="13"/>
        <v>0</v>
      </c>
      <c r="Z218" s="25">
        <f t="shared" si="14"/>
        <v>0</v>
      </c>
      <c r="AA218" s="26"/>
      <c r="AB218" s="26"/>
      <c r="AC218" s="26"/>
      <c r="AD218" s="26"/>
      <c r="AE218" s="27"/>
      <c r="AF218" s="26"/>
      <c r="AG218" s="26"/>
      <c r="AH218" s="26"/>
      <c r="AI218" s="26"/>
      <c r="AJ218" s="26"/>
      <c r="AK218" s="26"/>
    </row>
    <row r="219" spans="1:37" s="10" customFormat="1" ht="25" customHeight="1" x14ac:dyDescent="0.25">
      <c r="A219" s="11">
        <v>216</v>
      </c>
      <c r="B219" s="12" t="str">
        <f t="shared" si="12"/>
        <v>000-000</v>
      </c>
      <c r="C219" s="12"/>
      <c r="D219" s="12"/>
      <c r="E219" s="12"/>
      <c r="F219" s="12"/>
      <c r="G219" s="16"/>
      <c r="H219" s="16"/>
      <c r="I219" s="15"/>
      <c r="J219" s="16"/>
      <c r="K219" s="16"/>
      <c r="L219" s="17"/>
      <c r="M219" s="18"/>
      <c r="N219" s="18"/>
      <c r="O219" s="20"/>
      <c r="P219" s="21"/>
      <c r="Q219" s="21"/>
      <c r="R219" s="22"/>
      <c r="S219" s="21"/>
      <c r="T219" s="21"/>
      <c r="U219" s="22"/>
      <c r="V219" s="23"/>
      <c r="W219" s="23"/>
      <c r="X219" s="24"/>
      <c r="Y219" s="25">
        <f t="shared" si="13"/>
        <v>0</v>
      </c>
      <c r="Z219" s="25">
        <f t="shared" si="14"/>
        <v>0</v>
      </c>
      <c r="AA219" s="26"/>
      <c r="AB219" s="26"/>
      <c r="AC219" s="26"/>
      <c r="AD219" s="26"/>
      <c r="AE219" s="27"/>
      <c r="AF219" s="26"/>
      <c r="AG219" s="26"/>
      <c r="AH219" s="26"/>
      <c r="AI219" s="26"/>
      <c r="AJ219" s="26"/>
      <c r="AK219" s="26"/>
    </row>
    <row r="220" spans="1:37" s="10" customFormat="1" ht="25" customHeight="1" x14ac:dyDescent="0.25">
      <c r="A220" s="11">
        <v>217</v>
      </c>
      <c r="B220" s="12" t="str">
        <f t="shared" si="12"/>
        <v>000-000</v>
      </c>
      <c r="C220" s="12"/>
      <c r="D220" s="12"/>
      <c r="E220" s="12"/>
      <c r="F220" s="12"/>
      <c r="G220" s="16"/>
      <c r="H220" s="16"/>
      <c r="I220" s="15"/>
      <c r="J220" s="16"/>
      <c r="K220" s="16"/>
      <c r="L220" s="17"/>
      <c r="M220" s="18"/>
      <c r="N220" s="18"/>
      <c r="O220" s="20"/>
      <c r="P220" s="21"/>
      <c r="Q220" s="21"/>
      <c r="R220" s="22"/>
      <c r="S220" s="21"/>
      <c r="T220" s="21"/>
      <c r="U220" s="22"/>
      <c r="V220" s="23"/>
      <c r="W220" s="23"/>
      <c r="X220" s="24"/>
      <c r="Y220" s="25">
        <f t="shared" si="13"/>
        <v>0</v>
      </c>
      <c r="Z220" s="25">
        <f t="shared" si="14"/>
        <v>0</v>
      </c>
      <c r="AA220" s="26"/>
      <c r="AB220" s="26"/>
      <c r="AC220" s="26"/>
      <c r="AD220" s="26"/>
      <c r="AE220" s="27"/>
      <c r="AF220" s="26"/>
      <c r="AG220" s="26"/>
      <c r="AH220" s="26"/>
      <c r="AI220" s="26"/>
      <c r="AJ220" s="26"/>
      <c r="AK220" s="26"/>
    </row>
    <row r="221" spans="1:37" s="10" customFormat="1" ht="25" customHeight="1" x14ac:dyDescent="0.25">
      <c r="A221" s="11">
        <v>218</v>
      </c>
      <c r="B221" s="12" t="str">
        <f t="shared" si="12"/>
        <v>000-000</v>
      </c>
      <c r="C221" s="12"/>
      <c r="D221" s="12"/>
      <c r="E221" s="12"/>
      <c r="F221" s="12"/>
      <c r="G221" s="16"/>
      <c r="H221" s="16"/>
      <c r="I221" s="15"/>
      <c r="J221" s="16"/>
      <c r="K221" s="16"/>
      <c r="L221" s="17"/>
      <c r="M221" s="18"/>
      <c r="N221" s="18"/>
      <c r="O221" s="20"/>
      <c r="P221" s="21"/>
      <c r="Q221" s="21"/>
      <c r="R221" s="22"/>
      <c r="S221" s="21"/>
      <c r="T221" s="21"/>
      <c r="U221" s="22"/>
      <c r="V221" s="23"/>
      <c r="W221" s="23"/>
      <c r="X221" s="24"/>
      <c r="Y221" s="25">
        <f t="shared" si="13"/>
        <v>0</v>
      </c>
      <c r="Z221" s="25">
        <f t="shared" si="14"/>
        <v>0</v>
      </c>
      <c r="AA221" s="26"/>
      <c r="AB221" s="26"/>
      <c r="AC221" s="26"/>
      <c r="AD221" s="26"/>
      <c r="AE221" s="27"/>
      <c r="AF221" s="26"/>
      <c r="AG221" s="26"/>
      <c r="AH221" s="26"/>
      <c r="AI221" s="26"/>
      <c r="AJ221" s="26"/>
      <c r="AK221" s="26"/>
    </row>
    <row r="222" spans="1:37" s="10" customFormat="1" ht="25" customHeight="1" x14ac:dyDescent="0.25">
      <c r="A222" s="11">
        <v>219</v>
      </c>
      <c r="B222" s="12" t="str">
        <f t="shared" si="12"/>
        <v>000-000</v>
      </c>
      <c r="C222" s="12"/>
      <c r="D222" s="12"/>
      <c r="E222" s="12"/>
      <c r="F222" s="12"/>
      <c r="G222" s="16"/>
      <c r="H222" s="16"/>
      <c r="I222" s="15"/>
      <c r="J222" s="16"/>
      <c r="K222" s="16"/>
      <c r="L222" s="17"/>
      <c r="M222" s="18"/>
      <c r="N222" s="18"/>
      <c r="O222" s="20"/>
      <c r="P222" s="21"/>
      <c r="Q222" s="21"/>
      <c r="R222" s="22"/>
      <c r="S222" s="21"/>
      <c r="T222" s="21"/>
      <c r="U222" s="22"/>
      <c r="V222" s="23"/>
      <c r="W222" s="23"/>
      <c r="X222" s="24"/>
      <c r="Y222" s="25">
        <f t="shared" si="13"/>
        <v>0</v>
      </c>
      <c r="Z222" s="25">
        <f t="shared" si="14"/>
        <v>0</v>
      </c>
      <c r="AA222" s="26"/>
      <c r="AB222" s="26"/>
      <c r="AC222" s="26"/>
      <c r="AD222" s="26"/>
      <c r="AE222" s="27"/>
      <c r="AF222" s="26"/>
      <c r="AG222" s="26"/>
      <c r="AH222" s="26"/>
      <c r="AI222" s="26"/>
      <c r="AJ222" s="26"/>
      <c r="AK222" s="26"/>
    </row>
    <row r="223" spans="1:37" s="10" customFormat="1" ht="25" customHeight="1" x14ac:dyDescent="0.25">
      <c r="A223" s="11">
        <v>220</v>
      </c>
      <c r="B223" s="12" t="str">
        <f t="shared" si="12"/>
        <v>000-000</v>
      </c>
      <c r="C223" s="12"/>
      <c r="D223" s="12"/>
      <c r="E223" s="12"/>
      <c r="F223" s="12"/>
      <c r="G223" s="16"/>
      <c r="H223" s="16"/>
      <c r="I223" s="15"/>
      <c r="J223" s="16"/>
      <c r="K223" s="16"/>
      <c r="L223" s="17"/>
      <c r="M223" s="18"/>
      <c r="N223" s="18"/>
      <c r="O223" s="20"/>
      <c r="P223" s="21"/>
      <c r="Q223" s="21"/>
      <c r="R223" s="22"/>
      <c r="S223" s="21"/>
      <c r="T223" s="21"/>
      <c r="U223" s="22"/>
      <c r="V223" s="23"/>
      <c r="W223" s="23"/>
      <c r="X223" s="24"/>
      <c r="Y223" s="25">
        <f t="shared" si="13"/>
        <v>0</v>
      </c>
      <c r="Z223" s="25">
        <f t="shared" si="14"/>
        <v>0</v>
      </c>
      <c r="AA223" s="26"/>
      <c r="AB223" s="26"/>
      <c r="AC223" s="26"/>
      <c r="AD223" s="26"/>
      <c r="AE223" s="27"/>
      <c r="AF223" s="26"/>
      <c r="AG223" s="26"/>
      <c r="AH223" s="26"/>
      <c r="AI223" s="26"/>
      <c r="AJ223" s="26"/>
      <c r="AK223" s="26"/>
    </row>
    <row r="224" spans="1:37" s="10" customFormat="1" ht="25" customHeight="1" x14ac:dyDescent="0.25">
      <c r="A224" s="11">
        <v>221</v>
      </c>
      <c r="B224" s="12" t="str">
        <f t="shared" si="12"/>
        <v>000-000</v>
      </c>
      <c r="C224" s="12"/>
      <c r="D224" s="12"/>
      <c r="E224" s="12"/>
      <c r="F224" s="12"/>
      <c r="G224" s="16"/>
      <c r="H224" s="16"/>
      <c r="I224" s="15"/>
      <c r="J224" s="16"/>
      <c r="K224" s="16"/>
      <c r="L224" s="17"/>
      <c r="M224" s="18"/>
      <c r="N224" s="18"/>
      <c r="O224" s="20"/>
      <c r="P224" s="21"/>
      <c r="Q224" s="21"/>
      <c r="R224" s="22"/>
      <c r="S224" s="21"/>
      <c r="T224" s="21"/>
      <c r="U224" s="22"/>
      <c r="V224" s="23"/>
      <c r="W224" s="23"/>
      <c r="X224" s="24"/>
      <c r="Y224" s="25">
        <f t="shared" si="13"/>
        <v>0</v>
      </c>
      <c r="Z224" s="25">
        <f t="shared" si="14"/>
        <v>0</v>
      </c>
      <c r="AA224" s="26"/>
      <c r="AB224" s="26"/>
      <c r="AC224" s="26"/>
      <c r="AD224" s="26"/>
      <c r="AE224" s="27"/>
      <c r="AF224" s="26"/>
      <c r="AG224" s="26"/>
      <c r="AH224" s="26"/>
      <c r="AI224" s="26"/>
      <c r="AJ224" s="26"/>
      <c r="AK224" s="26"/>
    </row>
    <row r="225" spans="1:37" s="10" customFormat="1" ht="25" customHeight="1" x14ac:dyDescent="0.25">
      <c r="A225" s="11">
        <v>222</v>
      </c>
      <c r="B225" s="12" t="str">
        <f t="shared" si="12"/>
        <v>000-000</v>
      </c>
      <c r="C225" s="12"/>
      <c r="D225" s="12"/>
      <c r="E225" s="12"/>
      <c r="F225" s="12"/>
      <c r="G225" s="16"/>
      <c r="H225" s="16"/>
      <c r="I225" s="15"/>
      <c r="J225" s="16"/>
      <c r="K225" s="16"/>
      <c r="L225" s="17"/>
      <c r="M225" s="18"/>
      <c r="N225" s="18"/>
      <c r="O225" s="20"/>
      <c r="P225" s="21"/>
      <c r="Q225" s="21"/>
      <c r="R225" s="22"/>
      <c r="S225" s="21"/>
      <c r="T225" s="21"/>
      <c r="U225" s="22"/>
      <c r="V225" s="23"/>
      <c r="W225" s="23"/>
      <c r="X225" s="24"/>
      <c r="Y225" s="25">
        <f t="shared" si="13"/>
        <v>0</v>
      </c>
      <c r="Z225" s="25">
        <f t="shared" si="14"/>
        <v>0</v>
      </c>
      <c r="AA225" s="26"/>
      <c r="AB225" s="26"/>
      <c r="AC225" s="26"/>
      <c r="AD225" s="26"/>
      <c r="AE225" s="27"/>
      <c r="AF225" s="26"/>
      <c r="AG225" s="26"/>
      <c r="AH225" s="26"/>
      <c r="AI225" s="26"/>
      <c r="AJ225" s="26"/>
      <c r="AK225" s="26"/>
    </row>
    <row r="226" spans="1:37" s="10" customFormat="1" ht="25" customHeight="1" x14ac:dyDescent="0.25">
      <c r="A226" s="11">
        <v>223</v>
      </c>
      <c r="B226" s="12" t="str">
        <f t="shared" si="12"/>
        <v>000-000</v>
      </c>
      <c r="C226" s="12"/>
      <c r="D226" s="12"/>
      <c r="E226" s="12"/>
      <c r="F226" s="12"/>
      <c r="G226" s="16"/>
      <c r="H226" s="16"/>
      <c r="I226" s="15"/>
      <c r="J226" s="16"/>
      <c r="K226" s="16"/>
      <c r="L226" s="17"/>
      <c r="M226" s="18"/>
      <c r="N226" s="18"/>
      <c r="O226" s="20"/>
      <c r="P226" s="21"/>
      <c r="Q226" s="21"/>
      <c r="R226" s="22"/>
      <c r="S226" s="21"/>
      <c r="T226" s="21"/>
      <c r="U226" s="22"/>
      <c r="V226" s="23"/>
      <c r="W226" s="23"/>
      <c r="X226" s="24"/>
      <c r="Y226" s="25">
        <f t="shared" si="13"/>
        <v>0</v>
      </c>
      <c r="Z226" s="25">
        <f t="shared" si="14"/>
        <v>0</v>
      </c>
      <c r="AA226" s="26"/>
      <c r="AB226" s="26"/>
      <c r="AC226" s="26"/>
      <c r="AD226" s="26"/>
      <c r="AE226" s="27"/>
      <c r="AF226" s="26"/>
      <c r="AG226" s="26"/>
      <c r="AH226" s="26"/>
      <c r="AI226" s="26"/>
      <c r="AJ226" s="26"/>
      <c r="AK226" s="26"/>
    </row>
    <row r="227" spans="1:37" s="10" customFormat="1" ht="25" customHeight="1" x14ac:dyDescent="0.25">
      <c r="A227" s="11">
        <v>224</v>
      </c>
      <c r="B227" s="12" t="str">
        <f t="shared" si="12"/>
        <v>000-000</v>
      </c>
      <c r="C227" s="12"/>
      <c r="D227" s="12"/>
      <c r="E227" s="12"/>
      <c r="F227" s="12"/>
      <c r="G227" s="16"/>
      <c r="H227" s="16"/>
      <c r="I227" s="15"/>
      <c r="J227" s="16"/>
      <c r="K227" s="16"/>
      <c r="L227" s="17"/>
      <c r="M227" s="18"/>
      <c r="N227" s="18"/>
      <c r="O227" s="20"/>
      <c r="P227" s="21"/>
      <c r="Q227" s="21"/>
      <c r="R227" s="22"/>
      <c r="S227" s="21"/>
      <c r="T227" s="21"/>
      <c r="U227" s="22"/>
      <c r="V227" s="23"/>
      <c r="W227" s="23"/>
      <c r="X227" s="24"/>
      <c r="Y227" s="25">
        <f t="shared" si="13"/>
        <v>0</v>
      </c>
      <c r="Z227" s="25">
        <f t="shared" si="14"/>
        <v>0</v>
      </c>
      <c r="AA227" s="26"/>
      <c r="AB227" s="26"/>
      <c r="AC227" s="26"/>
      <c r="AD227" s="26"/>
      <c r="AE227" s="27"/>
      <c r="AF227" s="26"/>
      <c r="AG227" s="26"/>
      <c r="AH227" s="26"/>
      <c r="AI227" s="26"/>
      <c r="AJ227" s="26"/>
      <c r="AK227" s="26"/>
    </row>
    <row r="228" spans="1:37" s="10" customFormat="1" ht="25" customHeight="1" x14ac:dyDescent="0.25">
      <c r="A228" s="11">
        <v>225</v>
      </c>
      <c r="B228" s="12" t="str">
        <f t="shared" si="12"/>
        <v>000-000</v>
      </c>
      <c r="C228" s="12"/>
      <c r="D228" s="12"/>
      <c r="E228" s="12"/>
      <c r="F228" s="12"/>
      <c r="G228" s="16"/>
      <c r="H228" s="16"/>
      <c r="I228" s="15"/>
      <c r="J228" s="16"/>
      <c r="K228" s="16"/>
      <c r="L228" s="17"/>
      <c r="M228" s="18"/>
      <c r="N228" s="19"/>
      <c r="O228" s="20"/>
      <c r="P228" s="21"/>
      <c r="Q228" s="21"/>
      <c r="R228" s="22"/>
      <c r="S228" s="21"/>
      <c r="T228" s="21"/>
      <c r="U228" s="22"/>
      <c r="V228" s="23"/>
      <c r="W228" s="23"/>
      <c r="X228" s="24"/>
      <c r="Y228" s="25">
        <f t="shared" si="13"/>
        <v>0</v>
      </c>
      <c r="Z228" s="25">
        <f t="shared" si="14"/>
        <v>0</v>
      </c>
      <c r="AA228" s="26"/>
      <c r="AB228" s="26"/>
      <c r="AC228" s="26"/>
      <c r="AD228" s="26"/>
      <c r="AE228" s="27"/>
      <c r="AF228" s="26"/>
      <c r="AG228" s="26"/>
      <c r="AH228" s="26"/>
      <c r="AI228" s="26"/>
      <c r="AJ228" s="26"/>
      <c r="AK228" s="26"/>
    </row>
    <row r="229" spans="1:37" s="10" customFormat="1" ht="25" customHeight="1" x14ac:dyDescent="0.25">
      <c r="A229" s="11">
        <v>226</v>
      </c>
      <c r="B229" s="12" t="str">
        <f t="shared" si="12"/>
        <v>000-000</v>
      </c>
      <c r="C229" s="12"/>
      <c r="D229" s="12"/>
      <c r="E229" s="12"/>
      <c r="F229" s="12"/>
      <c r="G229" s="16"/>
      <c r="H229" s="16"/>
      <c r="I229" s="15"/>
      <c r="J229" s="16"/>
      <c r="K229" s="16"/>
      <c r="L229" s="17"/>
      <c r="M229" s="18"/>
      <c r="N229" s="19"/>
      <c r="O229" s="20"/>
      <c r="P229" s="21"/>
      <c r="Q229" s="21"/>
      <c r="R229" s="22"/>
      <c r="S229" s="21"/>
      <c r="T229" s="21"/>
      <c r="U229" s="22"/>
      <c r="V229" s="23"/>
      <c r="W229" s="23"/>
      <c r="X229" s="24"/>
      <c r="Y229" s="25">
        <f t="shared" si="13"/>
        <v>0</v>
      </c>
      <c r="Z229" s="25">
        <f t="shared" si="14"/>
        <v>0</v>
      </c>
      <c r="AA229" s="26"/>
      <c r="AB229" s="26"/>
      <c r="AC229" s="26"/>
      <c r="AD229" s="26"/>
      <c r="AE229" s="27"/>
      <c r="AF229" s="26"/>
      <c r="AG229" s="26"/>
      <c r="AH229" s="26"/>
      <c r="AI229" s="26"/>
      <c r="AJ229" s="26"/>
      <c r="AK229" s="26"/>
    </row>
    <row r="230" spans="1:37" s="10" customFormat="1" ht="25" customHeight="1" x14ac:dyDescent="0.25">
      <c r="A230" s="11">
        <v>227</v>
      </c>
      <c r="B230" s="12" t="str">
        <f t="shared" si="12"/>
        <v>000-000</v>
      </c>
      <c r="C230" s="12"/>
      <c r="D230" s="12"/>
      <c r="E230" s="12"/>
      <c r="F230" s="12"/>
      <c r="G230" s="16"/>
      <c r="H230" s="16"/>
      <c r="I230" s="15"/>
      <c r="J230" s="16"/>
      <c r="K230" s="16"/>
      <c r="L230" s="17"/>
      <c r="M230" s="18"/>
      <c r="N230" s="18"/>
      <c r="O230" s="20"/>
      <c r="P230" s="21"/>
      <c r="Q230" s="21"/>
      <c r="R230" s="22"/>
      <c r="S230" s="21"/>
      <c r="T230" s="21"/>
      <c r="U230" s="22"/>
      <c r="V230" s="23"/>
      <c r="W230" s="23"/>
      <c r="X230" s="24"/>
      <c r="Y230" s="25">
        <f t="shared" si="13"/>
        <v>0</v>
      </c>
      <c r="Z230" s="25">
        <f t="shared" si="14"/>
        <v>0</v>
      </c>
      <c r="AA230" s="26"/>
      <c r="AB230" s="26"/>
      <c r="AC230" s="26"/>
      <c r="AD230" s="26"/>
      <c r="AE230" s="27"/>
      <c r="AF230" s="26"/>
      <c r="AG230" s="26"/>
      <c r="AH230" s="26"/>
      <c r="AI230" s="26"/>
      <c r="AJ230" s="26"/>
      <c r="AK230" s="26"/>
    </row>
    <row r="231" spans="1:37" s="10" customFormat="1" ht="25" customHeight="1" x14ac:dyDescent="0.25">
      <c r="A231" s="11">
        <v>228</v>
      </c>
      <c r="B231" s="12" t="str">
        <f t="shared" si="12"/>
        <v>000-000</v>
      </c>
      <c r="C231" s="12"/>
      <c r="D231" s="12"/>
      <c r="E231" s="12"/>
      <c r="F231" s="12"/>
      <c r="G231" s="16"/>
      <c r="H231" s="16"/>
      <c r="I231" s="15"/>
      <c r="J231" s="16"/>
      <c r="K231" s="16"/>
      <c r="L231" s="17"/>
      <c r="M231" s="18"/>
      <c r="N231" s="18"/>
      <c r="O231" s="20"/>
      <c r="P231" s="21"/>
      <c r="Q231" s="21"/>
      <c r="R231" s="22"/>
      <c r="S231" s="21"/>
      <c r="T231" s="21"/>
      <c r="U231" s="22"/>
      <c r="V231" s="23"/>
      <c r="W231" s="23"/>
      <c r="X231" s="24"/>
      <c r="Y231" s="25">
        <f t="shared" si="13"/>
        <v>0</v>
      </c>
      <c r="Z231" s="25">
        <f t="shared" si="14"/>
        <v>0</v>
      </c>
      <c r="AA231" s="26"/>
      <c r="AB231" s="26"/>
      <c r="AC231" s="26"/>
      <c r="AD231" s="26"/>
      <c r="AE231" s="27"/>
      <c r="AF231" s="26"/>
      <c r="AG231" s="26"/>
      <c r="AH231" s="26"/>
      <c r="AI231" s="26"/>
      <c r="AJ231" s="26"/>
      <c r="AK231" s="26"/>
    </row>
    <row r="232" spans="1:37" s="10" customFormat="1" ht="25" customHeight="1" x14ac:dyDescent="0.25">
      <c r="A232" s="11">
        <v>229</v>
      </c>
      <c r="B232" s="12" t="str">
        <f t="shared" si="12"/>
        <v>000-000</v>
      </c>
      <c r="C232" s="12"/>
      <c r="D232" s="12"/>
      <c r="E232" s="12"/>
      <c r="F232" s="12"/>
      <c r="G232" s="16"/>
      <c r="H232" s="16"/>
      <c r="I232" s="15"/>
      <c r="J232" s="16"/>
      <c r="K232" s="16"/>
      <c r="L232" s="17"/>
      <c r="M232" s="18"/>
      <c r="N232" s="18"/>
      <c r="O232" s="20"/>
      <c r="P232" s="21"/>
      <c r="Q232" s="21"/>
      <c r="R232" s="22"/>
      <c r="S232" s="21"/>
      <c r="T232" s="21"/>
      <c r="U232" s="22"/>
      <c r="V232" s="23"/>
      <c r="W232" s="23"/>
      <c r="X232" s="24"/>
      <c r="Y232" s="25">
        <f t="shared" si="13"/>
        <v>0</v>
      </c>
      <c r="Z232" s="25">
        <f t="shared" si="14"/>
        <v>0</v>
      </c>
      <c r="AA232" s="26"/>
      <c r="AB232" s="26"/>
      <c r="AC232" s="26"/>
      <c r="AD232" s="26"/>
      <c r="AE232" s="27"/>
      <c r="AF232" s="26"/>
      <c r="AG232" s="26"/>
      <c r="AH232" s="26"/>
      <c r="AI232" s="26"/>
      <c r="AJ232" s="26"/>
      <c r="AK232" s="26"/>
    </row>
    <row r="233" spans="1:37" s="10" customFormat="1" ht="25" customHeight="1" x14ac:dyDescent="0.25">
      <c r="A233" s="11">
        <v>230</v>
      </c>
      <c r="B233" s="12" t="str">
        <f t="shared" si="12"/>
        <v>000-000</v>
      </c>
      <c r="C233" s="12"/>
      <c r="D233" s="12"/>
      <c r="E233" s="12"/>
      <c r="F233" s="12"/>
      <c r="G233" s="16"/>
      <c r="H233" s="16"/>
      <c r="I233" s="15"/>
      <c r="J233" s="16"/>
      <c r="K233" s="16"/>
      <c r="L233" s="17"/>
      <c r="M233" s="18"/>
      <c r="N233" s="18"/>
      <c r="O233" s="20"/>
      <c r="P233" s="21"/>
      <c r="Q233" s="21"/>
      <c r="R233" s="22"/>
      <c r="S233" s="21"/>
      <c r="T233" s="21"/>
      <c r="U233" s="22"/>
      <c r="V233" s="23"/>
      <c r="W233" s="23"/>
      <c r="X233" s="24"/>
      <c r="Y233" s="25">
        <f t="shared" si="13"/>
        <v>0</v>
      </c>
      <c r="Z233" s="25">
        <f t="shared" si="14"/>
        <v>0</v>
      </c>
      <c r="AA233" s="26"/>
      <c r="AB233" s="26"/>
      <c r="AC233" s="26"/>
      <c r="AD233" s="26"/>
      <c r="AE233" s="27"/>
      <c r="AF233" s="26"/>
      <c r="AG233" s="26"/>
      <c r="AH233" s="26"/>
      <c r="AI233" s="26"/>
      <c r="AJ233" s="26"/>
      <c r="AK233" s="26"/>
    </row>
    <row r="234" spans="1:37" s="10" customFormat="1" ht="25" customHeight="1" x14ac:dyDescent="0.25">
      <c r="A234" s="11">
        <v>231</v>
      </c>
      <c r="B234" s="12" t="str">
        <f t="shared" si="12"/>
        <v>000-000</v>
      </c>
      <c r="C234" s="12"/>
      <c r="D234" s="12"/>
      <c r="E234" s="12"/>
      <c r="F234" s="12"/>
      <c r="G234" s="16"/>
      <c r="H234" s="16"/>
      <c r="I234" s="15"/>
      <c r="J234" s="16"/>
      <c r="K234" s="16"/>
      <c r="L234" s="17"/>
      <c r="M234" s="18"/>
      <c r="N234" s="18"/>
      <c r="O234" s="20"/>
      <c r="P234" s="21"/>
      <c r="Q234" s="21"/>
      <c r="R234" s="22"/>
      <c r="S234" s="21"/>
      <c r="T234" s="21"/>
      <c r="U234" s="22"/>
      <c r="V234" s="23"/>
      <c r="W234" s="23"/>
      <c r="X234" s="24"/>
      <c r="Y234" s="25">
        <f t="shared" si="13"/>
        <v>0</v>
      </c>
      <c r="Z234" s="25">
        <f t="shared" si="14"/>
        <v>0</v>
      </c>
      <c r="AA234" s="26"/>
      <c r="AB234" s="26"/>
      <c r="AC234" s="26"/>
      <c r="AD234" s="26"/>
      <c r="AE234" s="27"/>
      <c r="AF234" s="26"/>
      <c r="AG234" s="26"/>
      <c r="AH234" s="26"/>
      <c r="AI234" s="26"/>
      <c r="AJ234" s="26"/>
      <c r="AK234" s="26"/>
    </row>
    <row r="235" spans="1:37" s="10" customFormat="1" ht="25" customHeight="1" x14ac:dyDescent="0.25">
      <c r="A235" s="11">
        <v>232</v>
      </c>
      <c r="B235" s="12" t="str">
        <f t="shared" si="12"/>
        <v>000-000</v>
      </c>
      <c r="C235" s="12"/>
      <c r="D235" s="12"/>
      <c r="E235" s="12"/>
      <c r="F235" s="12"/>
      <c r="G235" s="16"/>
      <c r="H235" s="16"/>
      <c r="I235" s="15"/>
      <c r="J235" s="16"/>
      <c r="K235" s="16"/>
      <c r="L235" s="17"/>
      <c r="M235" s="18"/>
      <c r="N235" s="18"/>
      <c r="O235" s="20"/>
      <c r="P235" s="21"/>
      <c r="Q235" s="21"/>
      <c r="R235" s="22"/>
      <c r="S235" s="21"/>
      <c r="T235" s="21"/>
      <c r="U235" s="22"/>
      <c r="V235" s="23"/>
      <c r="W235" s="23"/>
      <c r="X235" s="24"/>
      <c r="Y235" s="25">
        <f t="shared" si="13"/>
        <v>0</v>
      </c>
      <c r="Z235" s="25">
        <f t="shared" si="14"/>
        <v>0</v>
      </c>
      <c r="AA235" s="26"/>
      <c r="AB235" s="26"/>
      <c r="AC235" s="26"/>
      <c r="AD235" s="26"/>
      <c r="AE235" s="27"/>
      <c r="AF235" s="26"/>
      <c r="AG235" s="26"/>
      <c r="AH235" s="26"/>
      <c r="AI235" s="26"/>
      <c r="AJ235" s="26"/>
      <c r="AK235" s="26"/>
    </row>
    <row r="236" spans="1:37" s="10" customFormat="1" ht="25" customHeight="1" x14ac:dyDescent="0.25">
      <c r="A236" s="11">
        <v>233</v>
      </c>
      <c r="B236" s="12" t="str">
        <f t="shared" si="12"/>
        <v>000-000</v>
      </c>
      <c r="C236" s="12"/>
      <c r="D236" s="12"/>
      <c r="E236" s="12"/>
      <c r="F236" s="12"/>
      <c r="G236" s="16"/>
      <c r="H236" s="16"/>
      <c r="I236" s="15"/>
      <c r="J236" s="16"/>
      <c r="K236" s="16"/>
      <c r="L236" s="17"/>
      <c r="M236" s="18"/>
      <c r="N236" s="18"/>
      <c r="O236" s="20"/>
      <c r="P236" s="21"/>
      <c r="Q236" s="21"/>
      <c r="R236" s="22"/>
      <c r="S236" s="21"/>
      <c r="T236" s="21"/>
      <c r="U236" s="22"/>
      <c r="V236" s="23"/>
      <c r="W236" s="23"/>
      <c r="X236" s="24"/>
      <c r="Y236" s="25">
        <f t="shared" si="13"/>
        <v>0</v>
      </c>
      <c r="Z236" s="25">
        <f t="shared" si="14"/>
        <v>0</v>
      </c>
      <c r="AA236" s="26"/>
      <c r="AB236" s="26"/>
      <c r="AC236" s="26"/>
      <c r="AD236" s="26"/>
      <c r="AE236" s="27"/>
      <c r="AF236" s="26"/>
      <c r="AG236" s="26"/>
      <c r="AH236" s="26"/>
      <c r="AI236" s="26"/>
      <c r="AJ236" s="26"/>
      <c r="AK236" s="26"/>
    </row>
    <row r="237" spans="1:37" s="10" customFormat="1" ht="25" customHeight="1" x14ac:dyDescent="0.25">
      <c r="A237" s="11">
        <v>234</v>
      </c>
      <c r="B237" s="12" t="str">
        <f t="shared" si="12"/>
        <v>000-000</v>
      </c>
      <c r="C237" s="12"/>
      <c r="D237" s="12"/>
      <c r="E237" s="12"/>
      <c r="F237" s="12"/>
      <c r="G237" s="16"/>
      <c r="H237" s="16"/>
      <c r="I237" s="15"/>
      <c r="J237" s="16"/>
      <c r="K237" s="16"/>
      <c r="L237" s="17"/>
      <c r="M237" s="18"/>
      <c r="N237" s="18"/>
      <c r="O237" s="20"/>
      <c r="P237" s="21"/>
      <c r="Q237" s="21"/>
      <c r="R237" s="22"/>
      <c r="S237" s="21"/>
      <c r="T237" s="21"/>
      <c r="U237" s="22"/>
      <c r="V237" s="23"/>
      <c r="W237" s="23"/>
      <c r="X237" s="24"/>
      <c r="Y237" s="25">
        <f t="shared" si="13"/>
        <v>0</v>
      </c>
      <c r="Z237" s="25">
        <f t="shared" si="14"/>
        <v>0</v>
      </c>
      <c r="AA237" s="26"/>
      <c r="AB237" s="26"/>
      <c r="AC237" s="26"/>
      <c r="AD237" s="26"/>
      <c r="AE237" s="27"/>
      <c r="AF237" s="26"/>
      <c r="AG237" s="26"/>
      <c r="AH237" s="26"/>
      <c r="AI237" s="26"/>
      <c r="AJ237" s="26"/>
      <c r="AK237" s="26"/>
    </row>
    <row r="238" spans="1:37" s="10" customFormat="1" ht="25" customHeight="1" x14ac:dyDescent="0.25">
      <c r="A238" s="11">
        <v>235</v>
      </c>
      <c r="B238" s="12" t="str">
        <f t="shared" ref="B238:B301" si="15">TEXT(C238,"000")&amp;"-"&amp;TEXT(E238,"000")</f>
        <v>000-000</v>
      </c>
      <c r="C238" s="12"/>
      <c r="D238" s="12"/>
      <c r="E238" s="12"/>
      <c r="F238" s="12"/>
      <c r="G238" s="16"/>
      <c r="H238" s="16"/>
      <c r="I238" s="15"/>
      <c r="J238" s="16"/>
      <c r="K238" s="16"/>
      <c r="L238" s="17"/>
      <c r="M238" s="18"/>
      <c r="N238" s="18"/>
      <c r="O238" s="20"/>
      <c r="P238" s="21"/>
      <c r="Q238" s="21"/>
      <c r="R238" s="22"/>
      <c r="S238" s="21"/>
      <c r="T238" s="21"/>
      <c r="U238" s="22"/>
      <c r="V238" s="23"/>
      <c r="W238" s="23"/>
      <c r="X238" s="24"/>
      <c r="Y238" s="25">
        <f t="shared" si="13"/>
        <v>0</v>
      </c>
      <c r="Z238" s="25">
        <f t="shared" si="14"/>
        <v>0</v>
      </c>
      <c r="AA238" s="26"/>
      <c r="AB238" s="26"/>
      <c r="AC238" s="26"/>
      <c r="AD238" s="26"/>
      <c r="AE238" s="27"/>
      <c r="AF238" s="26"/>
      <c r="AG238" s="26"/>
      <c r="AH238" s="26"/>
      <c r="AI238" s="26"/>
      <c r="AJ238" s="26"/>
      <c r="AK238" s="26"/>
    </row>
    <row r="239" spans="1:37" s="10" customFormat="1" ht="25" customHeight="1" x14ac:dyDescent="0.25">
      <c r="A239" s="11">
        <v>236</v>
      </c>
      <c r="B239" s="12" t="str">
        <f t="shared" si="15"/>
        <v>000-000</v>
      </c>
      <c r="C239" s="12"/>
      <c r="D239" s="12"/>
      <c r="E239" s="12"/>
      <c r="F239" s="12"/>
      <c r="G239" s="16"/>
      <c r="H239" s="16"/>
      <c r="I239" s="15"/>
      <c r="J239" s="16"/>
      <c r="K239" s="16"/>
      <c r="L239" s="17"/>
      <c r="M239" s="18"/>
      <c r="N239" s="19"/>
      <c r="O239" s="20"/>
      <c r="P239" s="21"/>
      <c r="Q239" s="21"/>
      <c r="R239" s="22"/>
      <c r="S239" s="21"/>
      <c r="T239" s="21"/>
      <c r="U239" s="22"/>
      <c r="V239" s="23"/>
      <c r="W239" s="23"/>
      <c r="X239" s="24"/>
      <c r="Y239" s="25">
        <f t="shared" si="13"/>
        <v>0</v>
      </c>
      <c r="Z239" s="25">
        <f t="shared" si="14"/>
        <v>0</v>
      </c>
      <c r="AA239" s="26"/>
      <c r="AB239" s="26"/>
      <c r="AC239" s="26"/>
      <c r="AD239" s="26"/>
      <c r="AE239" s="27"/>
      <c r="AF239" s="26"/>
      <c r="AG239" s="26"/>
      <c r="AH239" s="26"/>
      <c r="AI239" s="26"/>
      <c r="AJ239" s="26"/>
      <c r="AK239" s="26"/>
    </row>
    <row r="240" spans="1:37" s="10" customFormat="1" ht="25" customHeight="1" x14ac:dyDescent="0.25">
      <c r="A240" s="11">
        <v>237</v>
      </c>
      <c r="B240" s="12" t="str">
        <f t="shared" si="15"/>
        <v>000-000</v>
      </c>
      <c r="C240" s="12"/>
      <c r="D240" s="12"/>
      <c r="E240" s="12"/>
      <c r="F240" s="12"/>
      <c r="G240" s="16"/>
      <c r="H240" s="16"/>
      <c r="I240" s="15"/>
      <c r="J240" s="16"/>
      <c r="K240" s="16"/>
      <c r="L240" s="17"/>
      <c r="M240" s="18"/>
      <c r="N240" s="19"/>
      <c r="O240" s="20"/>
      <c r="P240" s="21"/>
      <c r="Q240" s="21"/>
      <c r="R240" s="22"/>
      <c r="S240" s="21"/>
      <c r="T240" s="21"/>
      <c r="U240" s="22"/>
      <c r="V240" s="23"/>
      <c r="W240" s="23"/>
      <c r="X240" s="24"/>
      <c r="Y240" s="25">
        <f t="shared" si="13"/>
        <v>0</v>
      </c>
      <c r="Z240" s="25">
        <f t="shared" si="14"/>
        <v>0</v>
      </c>
      <c r="AA240" s="26"/>
      <c r="AB240" s="26"/>
      <c r="AC240" s="26"/>
      <c r="AD240" s="26"/>
      <c r="AE240" s="27"/>
      <c r="AF240" s="26"/>
      <c r="AG240" s="26"/>
      <c r="AH240" s="26"/>
      <c r="AI240" s="26"/>
      <c r="AJ240" s="26"/>
      <c r="AK240" s="26"/>
    </row>
    <row r="241" spans="1:37" s="10" customFormat="1" ht="25" customHeight="1" x14ac:dyDescent="0.25">
      <c r="A241" s="11">
        <v>238</v>
      </c>
      <c r="B241" s="12" t="str">
        <f t="shared" si="15"/>
        <v>000-000</v>
      </c>
      <c r="C241" s="12"/>
      <c r="D241" s="12"/>
      <c r="E241" s="12"/>
      <c r="F241" s="12"/>
      <c r="G241" s="16"/>
      <c r="H241" s="16"/>
      <c r="I241" s="15"/>
      <c r="J241" s="16"/>
      <c r="K241" s="16"/>
      <c r="L241" s="17"/>
      <c r="M241" s="18"/>
      <c r="N241" s="18"/>
      <c r="O241" s="20"/>
      <c r="P241" s="21"/>
      <c r="Q241" s="21"/>
      <c r="R241" s="22"/>
      <c r="S241" s="21"/>
      <c r="T241" s="21"/>
      <c r="U241" s="22"/>
      <c r="V241" s="23"/>
      <c r="W241" s="23"/>
      <c r="X241" s="24"/>
      <c r="Y241" s="25">
        <f t="shared" si="13"/>
        <v>0</v>
      </c>
      <c r="Z241" s="25">
        <f t="shared" si="14"/>
        <v>0</v>
      </c>
      <c r="AA241" s="26"/>
      <c r="AB241" s="26"/>
      <c r="AC241" s="26"/>
      <c r="AD241" s="26"/>
      <c r="AE241" s="27"/>
      <c r="AF241" s="26"/>
      <c r="AG241" s="26"/>
      <c r="AH241" s="26"/>
      <c r="AI241" s="26"/>
      <c r="AJ241" s="26"/>
      <c r="AK241" s="26"/>
    </row>
    <row r="242" spans="1:37" s="10" customFormat="1" ht="25" customHeight="1" x14ac:dyDescent="0.25">
      <c r="A242" s="11">
        <v>239</v>
      </c>
      <c r="B242" s="12" t="str">
        <f t="shared" si="15"/>
        <v>000-000</v>
      </c>
      <c r="C242" s="12"/>
      <c r="D242" s="12"/>
      <c r="E242" s="12"/>
      <c r="F242" s="12"/>
      <c r="G242" s="16"/>
      <c r="H242" s="16"/>
      <c r="I242" s="15"/>
      <c r="J242" s="16"/>
      <c r="K242" s="16"/>
      <c r="L242" s="17"/>
      <c r="M242" s="18"/>
      <c r="N242" s="18"/>
      <c r="O242" s="20"/>
      <c r="P242" s="21"/>
      <c r="Q242" s="21"/>
      <c r="R242" s="22"/>
      <c r="S242" s="21"/>
      <c r="T242" s="21"/>
      <c r="U242" s="22"/>
      <c r="V242" s="23"/>
      <c r="W242" s="23"/>
      <c r="X242" s="24"/>
      <c r="Y242" s="25">
        <f t="shared" si="13"/>
        <v>0</v>
      </c>
      <c r="Z242" s="25">
        <f t="shared" si="14"/>
        <v>0</v>
      </c>
      <c r="AA242" s="26"/>
      <c r="AB242" s="26"/>
      <c r="AC242" s="26"/>
      <c r="AD242" s="26"/>
      <c r="AE242" s="27"/>
      <c r="AF242" s="26"/>
      <c r="AG242" s="26"/>
      <c r="AH242" s="26"/>
      <c r="AI242" s="26"/>
      <c r="AJ242" s="26"/>
      <c r="AK242" s="26"/>
    </row>
    <row r="243" spans="1:37" s="10" customFormat="1" ht="25" customHeight="1" x14ac:dyDescent="0.25">
      <c r="A243" s="11">
        <v>240</v>
      </c>
      <c r="B243" s="12" t="str">
        <f t="shared" si="15"/>
        <v>000-000</v>
      </c>
      <c r="C243" s="12"/>
      <c r="D243" s="12"/>
      <c r="E243" s="12"/>
      <c r="F243" s="12"/>
      <c r="G243" s="16"/>
      <c r="H243" s="16"/>
      <c r="I243" s="15"/>
      <c r="J243" s="16"/>
      <c r="K243" s="16"/>
      <c r="L243" s="17"/>
      <c r="M243" s="18"/>
      <c r="N243" s="18"/>
      <c r="O243" s="20"/>
      <c r="P243" s="21"/>
      <c r="Q243" s="21"/>
      <c r="R243" s="22"/>
      <c r="S243" s="21"/>
      <c r="T243" s="21"/>
      <c r="U243" s="22"/>
      <c r="V243" s="23"/>
      <c r="W243" s="23"/>
      <c r="X243" s="24"/>
      <c r="Y243" s="25">
        <f t="shared" si="13"/>
        <v>0</v>
      </c>
      <c r="Z243" s="25">
        <f t="shared" si="14"/>
        <v>0</v>
      </c>
      <c r="AA243" s="26"/>
      <c r="AB243" s="26"/>
      <c r="AC243" s="26"/>
      <c r="AD243" s="26"/>
      <c r="AE243" s="27"/>
      <c r="AF243" s="26"/>
      <c r="AG243" s="26"/>
      <c r="AH243" s="26"/>
      <c r="AI243" s="26"/>
      <c r="AJ243" s="26"/>
      <c r="AK243" s="26"/>
    </row>
    <row r="244" spans="1:37" s="10" customFormat="1" ht="25" customHeight="1" x14ac:dyDescent="0.25">
      <c r="A244" s="11">
        <v>241</v>
      </c>
      <c r="B244" s="12" t="str">
        <f t="shared" si="15"/>
        <v>000-000</v>
      </c>
      <c r="C244" s="12"/>
      <c r="D244" s="12"/>
      <c r="E244" s="12"/>
      <c r="F244" s="12"/>
      <c r="G244" s="16"/>
      <c r="H244" s="16"/>
      <c r="I244" s="15"/>
      <c r="J244" s="16"/>
      <c r="K244" s="16"/>
      <c r="L244" s="17"/>
      <c r="M244" s="18"/>
      <c r="N244" s="18"/>
      <c r="O244" s="20"/>
      <c r="P244" s="21"/>
      <c r="Q244" s="21"/>
      <c r="R244" s="22"/>
      <c r="S244" s="21"/>
      <c r="T244" s="21"/>
      <c r="U244" s="22"/>
      <c r="V244" s="23"/>
      <c r="W244" s="23"/>
      <c r="X244" s="24"/>
      <c r="Y244" s="25">
        <f t="shared" si="13"/>
        <v>0</v>
      </c>
      <c r="Z244" s="25">
        <f t="shared" si="14"/>
        <v>0</v>
      </c>
      <c r="AA244" s="26"/>
      <c r="AB244" s="26"/>
      <c r="AC244" s="26"/>
      <c r="AD244" s="26"/>
      <c r="AE244" s="27"/>
      <c r="AF244" s="26"/>
      <c r="AG244" s="26"/>
      <c r="AH244" s="26"/>
      <c r="AI244" s="26"/>
      <c r="AJ244" s="26"/>
      <c r="AK244" s="26"/>
    </row>
    <row r="245" spans="1:37" s="10" customFormat="1" ht="25" customHeight="1" x14ac:dyDescent="0.25">
      <c r="A245" s="11">
        <v>242</v>
      </c>
      <c r="B245" s="12" t="str">
        <f t="shared" si="15"/>
        <v>000-000</v>
      </c>
      <c r="C245" s="12"/>
      <c r="D245" s="12"/>
      <c r="E245" s="12"/>
      <c r="F245" s="12"/>
      <c r="G245" s="16"/>
      <c r="H245" s="16"/>
      <c r="I245" s="15"/>
      <c r="J245" s="16"/>
      <c r="K245" s="16"/>
      <c r="L245" s="17"/>
      <c r="M245" s="18"/>
      <c r="N245" s="18"/>
      <c r="O245" s="20"/>
      <c r="P245" s="21"/>
      <c r="Q245" s="21"/>
      <c r="R245" s="22"/>
      <c r="S245" s="21"/>
      <c r="T245" s="21"/>
      <c r="U245" s="22"/>
      <c r="V245" s="23"/>
      <c r="W245" s="23"/>
      <c r="X245" s="24"/>
      <c r="Y245" s="25">
        <f t="shared" si="13"/>
        <v>0</v>
      </c>
      <c r="Z245" s="25">
        <f t="shared" si="14"/>
        <v>0</v>
      </c>
      <c r="AA245" s="26"/>
      <c r="AB245" s="26"/>
      <c r="AC245" s="26"/>
      <c r="AD245" s="26"/>
      <c r="AE245" s="27"/>
      <c r="AF245" s="26"/>
      <c r="AG245" s="26"/>
      <c r="AH245" s="26"/>
      <c r="AI245" s="26"/>
      <c r="AJ245" s="26"/>
      <c r="AK245" s="26"/>
    </row>
    <row r="246" spans="1:37" s="10" customFormat="1" ht="25" customHeight="1" x14ac:dyDescent="0.25">
      <c r="A246" s="11">
        <v>243</v>
      </c>
      <c r="B246" s="12" t="str">
        <f t="shared" si="15"/>
        <v>000-000</v>
      </c>
      <c r="C246" s="12"/>
      <c r="D246" s="12"/>
      <c r="E246" s="12"/>
      <c r="F246" s="12"/>
      <c r="G246" s="16"/>
      <c r="H246" s="16"/>
      <c r="I246" s="15"/>
      <c r="J246" s="16"/>
      <c r="K246" s="16"/>
      <c r="L246" s="17"/>
      <c r="M246" s="18"/>
      <c r="N246" s="18"/>
      <c r="O246" s="20"/>
      <c r="P246" s="21"/>
      <c r="Q246" s="21"/>
      <c r="R246" s="22"/>
      <c r="S246" s="21"/>
      <c r="T246" s="21"/>
      <c r="U246" s="22"/>
      <c r="V246" s="23"/>
      <c r="W246" s="23"/>
      <c r="X246" s="24"/>
      <c r="Y246" s="25">
        <f t="shared" si="13"/>
        <v>0</v>
      </c>
      <c r="Z246" s="25">
        <f t="shared" si="14"/>
        <v>0</v>
      </c>
      <c r="AA246" s="26"/>
      <c r="AB246" s="26"/>
      <c r="AC246" s="26"/>
      <c r="AD246" s="26"/>
      <c r="AE246" s="27"/>
      <c r="AF246" s="26"/>
      <c r="AG246" s="26"/>
      <c r="AH246" s="26"/>
      <c r="AI246" s="26"/>
      <c r="AJ246" s="26"/>
      <c r="AK246" s="26"/>
    </row>
    <row r="247" spans="1:37" s="10" customFormat="1" ht="25" customHeight="1" x14ac:dyDescent="0.25">
      <c r="A247" s="11">
        <v>244</v>
      </c>
      <c r="B247" s="12" t="str">
        <f t="shared" si="15"/>
        <v>000-000</v>
      </c>
      <c r="C247" s="12"/>
      <c r="D247" s="12"/>
      <c r="E247" s="12"/>
      <c r="F247" s="12"/>
      <c r="G247" s="16"/>
      <c r="H247" s="16"/>
      <c r="I247" s="15"/>
      <c r="J247" s="16"/>
      <c r="K247" s="16"/>
      <c r="L247" s="17"/>
      <c r="M247" s="18"/>
      <c r="N247" s="18"/>
      <c r="O247" s="20"/>
      <c r="P247" s="21"/>
      <c r="Q247" s="21"/>
      <c r="R247" s="22"/>
      <c r="S247" s="21"/>
      <c r="T247" s="21"/>
      <c r="U247" s="22"/>
      <c r="V247" s="23"/>
      <c r="W247" s="23"/>
      <c r="X247" s="24"/>
      <c r="Y247" s="25">
        <f t="shared" si="13"/>
        <v>0</v>
      </c>
      <c r="Z247" s="25">
        <f t="shared" si="14"/>
        <v>0</v>
      </c>
      <c r="AA247" s="26"/>
      <c r="AB247" s="26"/>
      <c r="AC247" s="26"/>
      <c r="AD247" s="26"/>
      <c r="AE247" s="27"/>
      <c r="AF247" s="26"/>
      <c r="AG247" s="26"/>
      <c r="AH247" s="26"/>
      <c r="AI247" s="26"/>
      <c r="AJ247" s="26"/>
      <c r="AK247" s="26"/>
    </row>
    <row r="248" spans="1:37" s="10" customFormat="1" ht="25" customHeight="1" x14ac:dyDescent="0.25">
      <c r="A248" s="11">
        <v>245</v>
      </c>
      <c r="B248" s="12" t="str">
        <f t="shared" si="15"/>
        <v>000-000</v>
      </c>
      <c r="C248" s="12"/>
      <c r="D248" s="12"/>
      <c r="E248" s="12"/>
      <c r="F248" s="12"/>
      <c r="G248" s="16"/>
      <c r="H248" s="16"/>
      <c r="I248" s="15"/>
      <c r="J248" s="16"/>
      <c r="K248" s="16"/>
      <c r="L248" s="17"/>
      <c r="M248" s="18"/>
      <c r="N248" s="18"/>
      <c r="O248" s="20"/>
      <c r="P248" s="21"/>
      <c r="Q248" s="21"/>
      <c r="R248" s="22"/>
      <c r="S248" s="21"/>
      <c r="T248" s="21"/>
      <c r="U248" s="22"/>
      <c r="V248" s="23"/>
      <c r="W248" s="23"/>
      <c r="X248" s="24"/>
      <c r="Y248" s="25">
        <f t="shared" si="13"/>
        <v>0</v>
      </c>
      <c r="Z248" s="25">
        <f t="shared" si="14"/>
        <v>0</v>
      </c>
      <c r="AA248" s="26"/>
      <c r="AB248" s="26"/>
      <c r="AC248" s="26"/>
      <c r="AD248" s="26"/>
      <c r="AE248" s="27"/>
      <c r="AF248" s="26"/>
      <c r="AG248" s="26"/>
      <c r="AH248" s="26"/>
      <c r="AI248" s="26"/>
      <c r="AJ248" s="26"/>
      <c r="AK248" s="26"/>
    </row>
    <row r="249" spans="1:37" s="10" customFormat="1" ht="25" customHeight="1" x14ac:dyDescent="0.25">
      <c r="A249" s="11">
        <v>246</v>
      </c>
      <c r="B249" s="12" t="str">
        <f t="shared" si="15"/>
        <v>000-000</v>
      </c>
      <c r="C249" s="12"/>
      <c r="D249" s="12"/>
      <c r="E249" s="12"/>
      <c r="F249" s="12"/>
      <c r="G249" s="16"/>
      <c r="H249" s="16"/>
      <c r="I249" s="15"/>
      <c r="J249" s="16"/>
      <c r="K249" s="16"/>
      <c r="L249" s="17"/>
      <c r="M249" s="18"/>
      <c r="N249" s="18"/>
      <c r="O249" s="20"/>
      <c r="P249" s="21"/>
      <c r="Q249" s="21"/>
      <c r="R249" s="22"/>
      <c r="S249" s="21"/>
      <c r="T249" s="21"/>
      <c r="U249" s="22"/>
      <c r="V249" s="23"/>
      <c r="W249" s="23"/>
      <c r="X249" s="24"/>
      <c r="Y249" s="25">
        <f t="shared" si="13"/>
        <v>0</v>
      </c>
      <c r="Z249" s="25">
        <f t="shared" si="14"/>
        <v>0</v>
      </c>
      <c r="AA249" s="26"/>
      <c r="AB249" s="26"/>
      <c r="AC249" s="26"/>
      <c r="AD249" s="26"/>
      <c r="AE249" s="27"/>
      <c r="AF249" s="26"/>
      <c r="AG249" s="26"/>
      <c r="AH249" s="26"/>
      <c r="AI249" s="26"/>
      <c r="AJ249" s="26"/>
      <c r="AK249" s="26"/>
    </row>
    <row r="250" spans="1:37" s="10" customFormat="1" ht="25" customHeight="1" x14ac:dyDescent="0.25">
      <c r="A250" s="11">
        <v>247</v>
      </c>
      <c r="B250" s="12" t="str">
        <f t="shared" si="15"/>
        <v>000-000</v>
      </c>
      <c r="C250" s="12"/>
      <c r="D250" s="12"/>
      <c r="E250" s="12"/>
      <c r="F250" s="12"/>
      <c r="G250" s="16"/>
      <c r="H250" s="16"/>
      <c r="I250" s="15"/>
      <c r="J250" s="16"/>
      <c r="K250" s="16"/>
      <c r="L250" s="17"/>
      <c r="M250" s="18"/>
      <c r="N250" s="19"/>
      <c r="O250" s="20"/>
      <c r="P250" s="21"/>
      <c r="Q250" s="21"/>
      <c r="R250" s="22"/>
      <c r="S250" s="21"/>
      <c r="T250" s="21"/>
      <c r="U250" s="22"/>
      <c r="V250" s="23"/>
      <c r="W250" s="23"/>
      <c r="X250" s="24"/>
      <c r="Y250" s="25">
        <f t="shared" si="13"/>
        <v>0</v>
      </c>
      <c r="Z250" s="25">
        <f t="shared" si="14"/>
        <v>0</v>
      </c>
      <c r="AA250" s="26"/>
      <c r="AB250" s="26"/>
      <c r="AC250" s="26"/>
      <c r="AD250" s="26"/>
      <c r="AE250" s="27"/>
      <c r="AF250" s="26"/>
      <c r="AG250" s="26"/>
      <c r="AH250" s="26"/>
      <c r="AI250" s="26"/>
      <c r="AJ250" s="26"/>
      <c r="AK250" s="26"/>
    </row>
    <row r="251" spans="1:37" s="10" customFormat="1" ht="25" customHeight="1" x14ac:dyDescent="0.25">
      <c r="A251" s="11">
        <v>248</v>
      </c>
      <c r="B251" s="12" t="str">
        <f t="shared" si="15"/>
        <v>000-000</v>
      </c>
      <c r="C251" s="12"/>
      <c r="D251" s="12"/>
      <c r="E251" s="12"/>
      <c r="F251" s="12"/>
      <c r="G251" s="16"/>
      <c r="H251" s="16"/>
      <c r="I251" s="15"/>
      <c r="J251" s="16"/>
      <c r="K251" s="16"/>
      <c r="L251" s="17"/>
      <c r="M251" s="18"/>
      <c r="N251" s="19"/>
      <c r="O251" s="20"/>
      <c r="P251" s="21"/>
      <c r="Q251" s="21"/>
      <c r="R251" s="22"/>
      <c r="S251" s="21"/>
      <c r="T251" s="21"/>
      <c r="U251" s="22"/>
      <c r="V251" s="23"/>
      <c r="W251" s="23"/>
      <c r="X251" s="24"/>
      <c r="Y251" s="25">
        <f t="shared" si="13"/>
        <v>0</v>
      </c>
      <c r="Z251" s="25">
        <f t="shared" si="14"/>
        <v>0</v>
      </c>
      <c r="AA251" s="26"/>
      <c r="AB251" s="26"/>
      <c r="AC251" s="26"/>
      <c r="AD251" s="26"/>
      <c r="AE251" s="27"/>
      <c r="AF251" s="26"/>
      <c r="AG251" s="26"/>
      <c r="AH251" s="26"/>
      <c r="AI251" s="26"/>
      <c r="AJ251" s="26"/>
      <c r="AK251" s="26"/>
    </row>
    <row r="252" spans="1:37" s="10" customFormat="1" ht="25" customHeight="1" x14ac:dyDescent="0.25">
      <c r="A252" s="11">
        <v>249</v>
      </c>
      <c r="B252" s="12" t="str">
        <f t="shared" si="15"/>
        <v>000-000</v>
      </c>
      <c r="C252" s="12"/>
      <c r="D252" s="12"/>
      <c r="E252" s="12"/>
      <c r="F252" s="12"/>
      <c r="G252" s="16"/>
      <c r="H252" s="16"/>
      <c r="I252" s="15"/>
      <c r="J252" s="16"/>
      <c r="K252" s="16"/>
      <c r="L252" s="17"/>
      <c r="M252" s="18"/>
      <c r="N252" s="18"/>
      <c r="O252" s="20"/>
      <c r="P252" s="21"/>
      <c r="Q252" s="21"/>
      <c r="R252" s="22"/>
      <c r="S252" s="21"/>
      <c r="T252" s="21"/>
      <c r="U252" s="22"/>
      <c r="V252" s="23"/>
      <c r="W252" s="23"/>
      <c r="X252" s="24"/>
      <c r="Y252" s="25">
        <f t="shared" si="13"/>
        <v>0</v>
      </c>
      <c r="Z252" s="25">
        <f t="shared" si="14"/>
        <v>0</v>
      </c>
      <c r="AA252" s="26"/>
      <c r="AB252" s="26"/>
      <c r="AC252" s="26"/>
      <c r="AD252" s="26"/>
      <c r="AE252" s="27"/>
      <c r="AF252" s="26"/>
      <c r="AG252" s="26"/>
      <c r="AH252" s="26"/>
      <c r="AI252" s="26"/>
      <c r="AJ252" s="26"/>
      <c r="AK252" s="26"/>
    </row>
    <row r="253" spans="1:37" s="10" customFormat="1" ht="25" customHeight="1" x14ac:dyDescent="0.25">
      <c r="A253" s="11">
        <v>250</v>
      </c>
      <c r="B253" s="12" t="str">
        <f t="shared" si="15"/>
        <v>000-000</v>
      </c>
      <c r="C253" s="12"/>
      <c r="D253" s="12"/>
      <c r="E253" s="12"/>
      <c r="F253" s="12"/>
      <c r="G253" s="16"/>
      <c r="H253" s="16"/>
      <c r="I253" s="15"/>
      <c r="J253" s="16"/>
      <c r="K253" s="16"/>
      <c r="L253" s="17"/>
      <c r="M253" s="18"/>
      <c r="N253" s="18"/>
      <c r="O253" s="20"/>
      <c r="P253" s="21"/>
      <c r="Q253" s="21"/>
      <c r="R253" s="22"/>
      <c r="S253" s="21"/>
      <c r="T253" s="21"/>
      <c r="U253" s="22"/>
      <c r="V253" s="23"/>
      <c r="W253" s="23"/>
      <c r="X253" s="24"/>
      <c r="Y253" s="25">
        <f t="shared" si="13"/>
        <v>0</v>
      </c>
      <c r="Z253" s="25">
        <f t="shared" si="14"/>
        <v>0</v>
      </c>
      <c r="AA253" s="26"/>
      <c r="AB253" s="26"/>
      <c r="AC253" s="26"/>
      <c r="AD253" s="26"/>
      <c r="AE253" s="27"/>
      <c r="AF253" s="26"/>
      <c r="AG253" s="26"/>
      <c r="AH253" s="26"/>
      <c r="AI253" s="26"/>
      <c r="AJ253" s="26"/>
      <c r="AK253" s="26"/>
    </row>
    <row r="254" spans="1:37" s="10" customFormat="1" ht="25" customHeight="1" x14ac:dyDescent="0.25">
      <c r="A254" s="11">
        <v>251</v>
      </c>
      <c r="B254" s="12" t="str">
        <f t="shared" si="15"/>
        <v>000-000</v>
      </c>
      <c r="C254" s="12"/>
      <c r="D254" s="12"/>
      <c r="E254" s="12"/>
      <c r="F254" s="12"/>
      <c r="G254" s="16"/>
      <c r="H254" s="16"/>
      <c r="I254" s="15"/>
      <c r="J254" s="16"/>
      <c r="K254" s="16"/>
      <c r="L254" s="17"/>
      <c r="M254" s="18"/>
      <c r="N254" s="18"/>
      <c r="O254" s="20"/>
      <c r="P254" s="21"/>
      <c r="Q254" s="21"/>
      <c r="R254" s="22"/>
      <c r="S254" s="21"/>
      <c r="T254" s="21"/>
      <c r="U254" s="22"/>
      <c r="V254" s="23"/>
      <c r="W254" s="23"/>
      <c r="X254" s="24"/>
      <c r="Y254" s="25">
        <f t="shared" si="13"/>
        <v>0</v>
      </c>
      <c r="Z254" s="25">
        <f t="shared" si="14"/>
        <v>0</v>
      </c>
      <c r="AA254" s="26"/>
      <c r="AB254" s="26"/>
      <c r="AC254" s="26"/>
      <c r="AD254" s="26"/>
      <c r="AE254" s="27"/>
      <c r="AF254" s="26"/>
      <c r="AG254" s="26"/>
      <c r="AH254" s="26"/>
      <c r="AI254" s="26"/>
      <c r="AJ254" s="26"/>
      <c r="AK254" s="26"/>
    </row>
    <row r="255" spans="1:37" s="10" customFormat="1" ht="25" customHeight="1" x14ac:dyDescent="0.25">
      <c r="A255" s="11">
        <v>252</v>
      </c>
      <c r="B255" s="12" t="str">
        <f t="shared" si="15"/>
        <v>000-000</v>
      </c>
      <c r="C255" s="12"/>
      <c r="D255" s="12"/>
      <c r="E255" s="12"/>
      <c r="F255" s="12"/>
      <c r="G255" s="16"/>
      <c r="H255" s="16"/>
      <c r="I255" s="15"/>
      <c r="J255" s="16"/>
      <c r="K255" s="16"/>
      <c r="L255" s="17"/>
      <c r="M255" s="18"/>
      <c r="N255" s="18"/>
      <c r="O255" s="20"/>
      <c r="P255" s="21"/>
      <c r="Q255" s="21"/>
      <c r="R255" s="22"/>
      <c r="S255" s="21"/>
      <c r="T255" s="21"/>
      <c r="U255" s="22"/>
      <c r="V255" s="23"/>
      <c r="W255" s="23"/>
      <c r="X255" s="24"/>
      <c r="Y255" s="25">
        <f t="shared" si="13"/>
        <v>0</v>
      </c>
      <c r="Z255" s="25">
        <f t="shared" si="14"/>
        <v>0</v>
      </c>
      <c r="AA255" s="26"/>
      <c r="AB255" s="26"/>
      <c r="AC255" s="26"/>
      <c r="AD255" s="26"/>
      <c r="AE255" s="27"/>
      <c r="AF255" s="26"/>
      <c r="AG255" s="26"/>
      <c r="AH255" s="26"/>
      <c r="AI255" s="26"/>
      <c r="AJ255" s="26"/>
      <c r="AK255" s="26"/>
    </row>
    <row r="256" spans="1:37" s="10" customFormat="1" ht="25" customHeight="1" x14ac:dyDescent="0.25">
      <c r="A256" s="11">
        <v>253</v>
      </c>
      <c r="B256" s="12" t="str">
        <f t="shared" si="15"/>
        <v>000-000</v>
      </c>
      <c r="C256" s="12"/>
      <c r="D256" s="12"/>
      <c r="E256" s="12"/>
      <c r="F256" s="12"/>
      <c r="G256" s="16"/>
      <c r="H256" s="16"/>
      <c r="I256" s="15"/>
      <c r="J256" s="16"/>
      <c r="K256" s="16"/>
      <c r="L256" s="17"/>
      <c r="M256" s="18"/>
      <c r="N256" s="18"/>
      <c r="O256" s="20"/>
      <c r="P256" s="21"/>
      <c r="Q256" s="21"/>
      <c r="R256" s="22"/>
      <c r="S256" s="21"/>
      <c r="T256" s="21"/>
      <c r="U256" s="22"/>
      <c r="V256" s="23"/>
      <c r="W256" s="23"/>
      <c r="X256" s="24"/>
      <c r="Y256" s="25">
        <f t="shared" si="13"/>
        <v>0</v>
      </c>
      <c r="Z256" s="25">
        <f t="shared" si="14"/>
        <v>0</v>
      </c>
      <c r="AA256" s="26"/>
      <c r="AB256" s="26"/>
      <c r="AC256" s="26"/>
      <c r="AD256" s="26"/>
      <c r="AE256" s="27"/>
      <c r="AF256" s="26"/>
      <c r="AG256" s="26"/>
      <c r="AH256" s="26"/>
      <c r="AI256" s="26"/>
      <c r="AJ256" s="26"/>
      <c r="AK256" s="26"/>
    </row>
    <row r="257" spans="1:37" s="10" customFormat="1" ht="25" customHeight="1" x14ac:dyDescent="0.25">
      <c r="A257" s="11">
        <v>254</v>
      </c>
      <c r="B257" s="12" t="str">
        <f t="shared" si="15"/>
        <v>000-000</v>
      </c>
      <c r="C257" s="12"/>
      <c r="D257" s="12"/>
      <c r="E257" s="12"/>
      <c r="F257" s="12"/>
      <c r="G257" s="16"/>
      <c r="H257" s="16"/>
      <c r="I257" s="15"/>
      <c r="J257" s="16"/>
      <c r="K257" s="16"/>
      <c r="L257" s="17"/>
      <c r="M257" s="18"/>
      <c r="N257" s="18"/>
      <c r="O257" s="20"/>
      <c r="P257" s="21"/>
      <c r="Q257" s="21"/>
      <c r="R257" s="22"/>
      <c r="S257" s="21"/>
      <c r="T257" s="21"/>
      <c r="U257" s="22"/>
      <c r="V257" s="23"/>
      <c r="W257" s="23"/>
      <c r="X257" s="24"/>
      <c r="Y257" s="25">
        <f t="shared" si="13"/>
        <v>0</v>
      </c>
      <c r="Z257" s="25">
        <f t="shared" si="14"/>
        <v>0</v>
      </c>
      <c r="AA257" s="26"/>
      <c r="AB257" s="26"/>
      <c r="AC257" s="26"/>
      <c r="AD257" s="26"/>
      <c r="AE257" s="27"/>
      <c r="AF257" s="26"/>
      <c r="AG257" s="26"/>
      <c r="AH257" s="26"/>
      <c r="AI257" s="26"/>
      <c r="AJ257" s="26"/>
      <c r="AK257" s="26"/>
    </row>
    <row r="258" spans="1:37" s="10" customFormat="1" ht="25" customHeight="1" x14ac:dyDescent="0.25">
      <c r="A258" s="11">
        <v>255</v>
      </c>
      <c r="B258" s="12" t="str">
        <f t="shared" si="15"/>
        <v>000-000</v>
      </c>
      <c r="C258" s="12"/>
      <c r="D258" s="12"/>
      <c r="E258" s="12"/>
      <c r="F258" s="12"/>
      <c r="G258" s="16"/>
      <c r="H258" s="16"/>
      <c r="I258" s="15"/>
      <c r="J258" s="16"/>
      <c r="K258" s="16"/>
      <c r="L258" s="17"/>
      <c r="M258" s="18"/>
      <c r="N258" s="18"/>
      <c r="O258" s="20"/>
      <c r="P258" s="21"/>
      <c r="Q258" s="21"/>
      <c r="R258" s="22"/>
      <c r="S258" s="21"/>
      <c r="T258" s="21"/>
      <c r="U258" s="22"/>
      <c r="V258" s="23"/>
      <c r="W258" s="23"/>
      <c r="X258" s="24"/>
      <c r="Y258" s="25">
        <f t="shared" si="13"/>
        <v>0</v>
      </c>
      <c r="Z258" s="25">
        <f t="shared" si="14"/>
        <v>0</v>
      </c>
      <c r="AA258" s="26"/>
      <c r="AB258" s="26"/>
      <c r="AC258" s="26"/>
      <c r="AD258" s="26"/>
      <c r="AE258" s="27"/>
      <c r="AF258" s="26"/>
      <c r="AG258" s="26"/>
      <c r="AH258" s="26"/>
      <c r="AI258" s="26"/>
      <c r="AJ258" s="26"/>
      <c r="AK258" s="26"/>
    </row>
    <row r="259" spans="1:37" s="10" customFormat="1" ht="25" customHeight="1" x14ac:dyDescent="0.25">
      <c r="A259" s="11">
        <v>256</v>
      </c>
      <c r="B259" s="12" t="str">
        <f t="shared" si="15"/>
        <v>000-000</v>
      </c>
      <c r="C259" s="12"/>
      <c r="D259" s="12"/>
      <c r="E259" s="12"/>
      <c r="F259" s="12"/>
      <c r="G259" s="16"/>
      <c r="H259" s="16"/>
      <c r="I259" s="15"/>
      <c r="J259" s="16"/>
      <c r="K259" s="16"/>
      <c r="L259" s="17"/>
      <c r="M259" s="18"/>
      <c r="N259" s="18"/>
      <c r="O259" s="20"/>
      <c r="P259" s="21"/>
      <c r="Q259" s="21"/>
      <c r="R259" s="22"/>
      <c r="S259" s="21"/>
      <c r="T259" s="21"/>
      <c r="U259" s="22"/>
      <c r="V259" s="23"/>
      <c r="W259" s="23"/>
      <c r="X259" s="24"/>
      <c r="Y259" s="25">
        <f t="shared" si="13"/>
        <v>0</v>
      </c>
      <c r="Z259" s="25">
        <f t="shared" si="14"/>
        <v>0</v>
      </c>
      <c r="AA259" s="26"/>
      <c r="AB259" s="26"/>
      <c r="AC259" s="26"/>
      <c r="AD259" s="26"/>
      <c r="AE259" s="27"/>
      <c r="AF259" s="26"/>
      <c r="AG259" s="26"/>
      <c r="AH259" s="26"/>
      <c r="AI259" s="26"/>
      <c r="AJ259" s="26"/>
      <c r="AK259" s="26"/>
    </row>
    <row r="260" spans="1:37" s="10" customFormat="1" ht="25" customHeight="1" x14ac:dyDescent="0.25">
      <c r="A260" s="11">
        <v>257</v>
      </c>
      <c r="B260" s="12" t="str">
        <f t="shared" si="15"/>
        <v>000-000</v>
      </c>
      <c r="C260" s="12"/>
      <c r="D260" s="12"/>
      <c r="E260" s="12"/>
      <c r="F260" s="12"/>
      <c r="G260" s="16"/>
      <c r="H260" s="16"/>
      <c r="I260" s="15"/>
      <c r="J260" s="16"/>
      <c r="K260" s="16"/>
      <c r="L260" s="17"/>
      <c r="M260" s="18"/>
      <c r="N260" s="18"/>
      <c r="O260" s="20"/>
      <c r="P260" s="21"/>
      <c r="Q260" s="21"/>
      <c r="R260" s="22"/>
      <c r="S260" s="21"/>
      <c r="T260" s="21"/>
      <c r="U260" s="22"/>
      <c r="V260" s="23"/>
      <c r="W260" s="23"/>
      <c r="X260" s="24"/>
      <c r="Y260" s="25">
        <f t="shared" ref="Y260:Y323" si="16">ROUND(I260-U260-X260,2)</f>
        <v>0</v>
      </c>
      <c r="Z260" s="25">
        <f t="shared" ref="Z260:Z323" si="17">ROUND(L260+O260-R260,2)</f>
        <v>0</v>
      </c>
      <c r="AA260" s="26"/>
      <c r="AB260" s="26"/>
      <c r="AC260" s="26"/>
      <c r="AD260" s="26"/>
      <c r="AE260" s="27"/>
      <c r="AF260" s="26"/>
      <c r="AG260" s="26"/>
      <c r="AH260" s="26"/>
      <c r="AI260" s="26"/>
      <c r="AJ260" s="26"/>
      <c r="AK260" s="26"/>
    </row>
    <row r="261" spans="1:37" s="10" customFormat="1" ht="25" customHeight="1" x14ac:dyDescent="0.25">
      <c r="A261" s="11">
        <v>258</v>
      </c>
      <c r="B261" s="12" t="str">
        <f t="shared" si="15"/>
        <v>000-000</v>
      </c>
      <c r="C261" s="12"/>
      <c r="D261" s="12"/>
      <c r="E261" s="12"/>
      <c r="F261" s="12"/>
      <c r="G261" s="16"/>
      <c r="H261" s="16"/>
      <c r="I261" s="15"/>
      <c r="J261" s="16"/>
      <c r="K261" s="16"/>
      <c r="L261" s="17"/>
      <c r="M261" s="18"/>
      <c r="N261" s="19"/>
      <c r="O261" s="20"/>
      <c r="P261" s="21"/>
      <c r="Q261" s="21"/>
      <c r="R261" s="22"/>
      <c r="S261" s="21"/>
      <c r="T261" s="21"/>
      <c r="U261" s="22"/>
      <c r="V261" s="23"/>
      <c r="W261" s="23"/>
      <c r="X261" s="24"/>
      <c r="Y261" s="25">
        <f t="shared" si="16"/>
        <v>0</v>
      </c>
      <c r="Z261" s="25">
        <f t="shared" si="17"/>
        <v>0</v>
      </c>
      <c r="AA261" s="26"/>
      <c r="AB261" s="26"/>
      <c r="AC261" s="26"/>
      <c r="AD261" s="26"/>
      <c r="AE261" s="27"/>
      <c r="AF261" s="26"/>
      <c r="AG261" s="26"/>
      <c r="AH261" s="26"/>
      <c r="AI261" s="26"/>
      <c r="AJ261" s="26"/>
      <c r="AK261" s="26"/>
    </row>
    <row r="262" spans="1:37" s="10" customFormat="1" ht="25" customHeight="1" x14ac:dyDescent="0.25">
      <c r="A262" s="11">
        <v>259</v>
      </c>
      <c r="B262" s="12" t="str">
        <f t="shared" si="15"/>
        <v>000-000</v>
      </c>
      <c r="C262" s="12"/>
      <c r="D262" s="12"/>
      <c r="E262" s="12"/>
      <c r="F262" s="12"/>
      <c r="G262" s="16"/>
      <c r="H262" s="16"/>
      <c r="I262" s="15"/>
      <c r="J262" s="16"/>
      <c r="K262" s="16"/>
      <c r="L262" s="17"/>
      <c r="M262" s="18"/>
      <c r="N262" s="19"/>
      <c r="O262" s="20"/>
      <c r="P262" s="21"/>
      <c r="Q262" s="21"/>
      <c r="R262" s="22"/>
      <c r="S262" s="21"/>
      <c r="T262" s="21"/>
      <c r="U262" s="22"/>
      <c r="V262" s="23"/>
      <c r="W262" s="23"/>
      <c r="X262" s="24"/>
      <c r="Y262" s="25">
        <f t="shared" si="16"/>
        <v>0</v>
      </c>
      <c r="Z262" s="25">
        <f t="shared" si="17"/>
        <v>0</v>
      </c>
      <c r="AA262" s="26"/>
      <c r="AB262" s="26"/>
      <c r="AC262" s="26"/>
      <c r="AD262" s="26"/>
      <c r="AE262" s="27"/>
      <c r="AF262" s="26"/>
      <c r="AG262" s="26"/>
      <c r="AH262" s="26"/>
      <c r="AI262" s="26"/>
      <c r="AJ262" s="26"/>
      <c r="AK262" s="26"/>
    </row>
    <row r="263" spans="1:37" s="10" customFormat="1" ht="25" customHeight="1" x14ac:dyDescent="0.25">
      <c r="A263" s="11">
        <v>260</v>
      </c>
      <c r="B263" s="12" t="str">
        <f t="shared" si="15"/>
        <v>000-000</v>
      </c>
      <c r="C263" s="12"/>
      <c r="D263" s="12"/>
      <c r="E263" s="12"/>
      <c r="F263" s="12"/>
      <c r="G263" s="16"/>
      <c r="H263" s="16"/>
      <c r="I263" s="15"/>
      <c r="J263" s="16"/>
      <c r="K263" s="16"/>
      <c r="L263" s="17"/>
      <c r="M263" s="18"/>
      <c r="N263" s="18"/>
      <c r="O263" s="20"/>
      <c r="P263" s="21"/>
      <c r="Q263" s="21"/>
      <c r="R263" s="22"/>
      <c r="S263" s="21"/>
      <c r="T263" s="21"/>
      <c r="U263" s="22"/>
      <c r="V263" s="23"/>
      <c r="W263" s="23"/>
      <c r="X263" s="24"/>
      <c r="Y263" s="25">
        <f t="shared" si="16"/>
        <v>0</v>
      </c>
      <c r="Z263" s="25">
        <f t="shared" si="17"/>
        <v>0</v>
      </c>
      <c r="AA263" s="26"/>
      <c r="AB263" s="26"/>
      <c r="AC263" s="26"/>
      <c r="AD263" s="26"/>
      <c r="AE263" s="27"/>
      <c r="AF263" s="26"/>
      <c r="AG263" s="26"/>
      <c r="AH263" s="26"/>
      <c r="AI263" s="26"/>
      <c r="AJ263" s="26"/>
      <c r="AK263" s="26"/>
    </row>
    <row r="264" spans="1:37" s="10" customFormat="1" ht="25" customHeight="1" x14ac:dyDescent="0.25">
      <c r="A264" s="11">
        <v>261</v>
      </c>
      <c r="B264" s="12" t="str">
        <f t="shared" si="15"/>
        <v>000-000</v>
      </c>
      <c r="C264" s="12"/>
      <c r="D264" s="12"/>
      <c r="E264" s="12"/>
      <c r="F264" s="12"/>
      <c r="G264" s="16"/>
      <c r="H264" s="16"/>
      <c r="I264" s="15"/>
      <c r="J264" s="16"/>
      <c r="K264" s="16"/>
      <c r="L264" s="17"/>
      <c r="M264" s="18"/>
      <c r="N264" s="18"/>
      <c r="O264" s="20"/>
      <c r="P264" s="21"/>
      <c r="Q264" s="21"/>
      <c r="R264" s="22"/>
      <c r="S264" s="21"/>
      <c r="T264" s="21"/>
      <c r="U264" s="22"/>
      <c r="V264" s="23"/>
      <c r="W264" s="23"/>
      <c r="X264" s="24"/>
      <c r="Y264" s="25">
        <f t="shared" si="16"/>
        <v>0</v>
      </c>
      <c r="Z264" s="25">
        <f t="shared" si="17"/>
        <v>0</v>
      </c>
      <c r="AA264" s="26"/>
      <c r="AB264" s="26"/>
      <c r="AC264" s="26"/>
      <c r="AD264" s="26"/>
      <c r="AE264" s="27"/>
      <c r="AF264" s="26"/>
      <c r="AG264" s="26"/>
      <c r="AH264" s="26"/>
      <c r="AI264" s="26"/>
      <c r="AJ264" s="26"/>
      <c r="AK264" s="26"/>
    </row>
    <row r="265" spans="1:37" s="10" customFormat="1" ht="25" customHeight="1" x14ac:dyDescent="0.25">
      <c r="A265" s="11">
        <v>262</v>
      </c>
      <c r="B265" s="12" t="str">
        <f t="shared" si="15"/>
        <v>000-000</v>
      </c>
      <c r="C265" s="12"/>
      <c r="D265" s="12"/>
      <c r="E265" s="12"/>
      <c r="F265" s="12"/>
      <c r="G265" s="16"/>
      <c r="H265" s="16"/>
      <c r="I265" s="15"/>
      <c r="J265" s="16"/>
      <c r="K265" s="16"/>
      <c r="L265" s="17"/>
      <c r="M265" s="18"/>
      <c r="N265" s="18"/>
      <c r="O265" s="20"/>
      <c r="P265" s="21"/>
      <c r="Q265" s="21"/>
      <c r="R265" s="22"/>
      <c r="S265" s="21"/>
      <c r="T265" s="21"/>
      <c r="U265" s="22"/>
      <c r="V265" s="23"/>
      <c r="W265" s="23"/>
      <c r="X265" s="24"/>
      <c r="Y265" s="25">
        <f t="shared" si="16"/>
        <v>0</v>
      </c>
      <c r="Z265" s="25">
        <f t="shared" si="17"/>
        <v>0</v>
      </c>
      <c r="AA265" s="26"/>
      <c r="AB265" s="26"/>
      <c r="AC265" s="26"/>
      <c r="AD265" s="26"/>
      <c r="AE265" s="27"/>
      <c r="AF265" s="26"/>
      <c r="AG265" s="26"/>
      <c r="AH265" s="26"/>
      <c r="AI265" s="26"/>
      <c r="AJ265" s="26"/>
      <c r="AK265" s="26"/>
    </row>
    <row r="266" spans="1:37" s="10" customFormat="1" ht="25" customHeight="1" x14ac:dyDescent="0.25">
      <c r="A266" s="11">
        <v>263</v>
      </c>
      <c r="B266" s="12" t="str">
        <f t="shared" si="15"/>
        <v>000-000</v>
      </c>
      <c r="C266" s="12"/>
      <c r="D266" s="12"/>
      <c r="E266" s="12"/>
      <c r="F266" s="12"/>
      <c r="G266" s="16"/>
      <c r="H266" s="16"/>
      <c r="I266" s="15"/>
      <c r="J266" s="16"/>
      <c r="K266" s="16"/>
      <c r="L266" s="17"/>
      <c r="M266" s="18"/>
      <c r="N266" s="18"/>
      <c r="O266" s="20"/>
      <c r="P266" s="21"/>
      <c r="Q266" s="21"/>
      <c r="R266" s="22"/>
      <c r="S266" s="21"/>
      <c r="T266" s="21"/>
      <c r="U266" s="22"/>
      <c r="V266" s="23"/>
      <c r="W266" s="23"/>
      <c r="X266" s="24"/>
      <c r="Y266" s="25">
        <f t="shared" si="16"/>
        <v>0</v>
      </c>
      <c r="Z266" s="25">
        <f t="shared" si="17"/>
        <v>0</v>
      </c>
      <c r="AA266" s="26"/>
      <c r="AB266" s="26"/>
      <c r="AC266" s="26"/>
      <c r="AD266" s="26"/>
      <c r="AE266" s="27"/>
      <c r="AF266" s="26"/>
      <c r="AG266" s="26"/>
      <c r="AH266" s="26"/>
      <c r="AI266" s="26"/>
      <c r="AJ266" s="26"/>
      <c r="AK266" s="26"/>
    </row>
    <row r="267" spans="1:37" s="10" customFormat="1" ht="25" customHeight="1" x14ac:dyDescent="0.25">
      <c r="A267" s="11">
        <v>264</v>
      </c>
      <c r="B267" s="12" t="str">
        <f t="shared" si="15"/>
        <v>000-000</v>
      </c>
      <c r="C267" s="12"/>
      <c r="D267" s="12"/>
      <c r="E267" s="12"/>
      <c r="F267" s="12"/>
      <c r="G267" s="16"/>
      <c r="H267" s="16"/>
      <c r="I267" s="15"/>
      <c r="J267" s="16"/>
      <c r="K267" s="16"/>
      <c r="L267" s="17"/>
      <c r="M267" s="18"/>
      <c r="N267" s="18"/>
      <c r="O267" s="20"/>
      <c r="P267" s="21"/>
      <c r="Q267" s="21"/>
      <c r="R267" s="22"/>
      <c r="S267" s="21"/>
      <c r="T267" s="21"/>
      <c r="U267" s="22"/>
      <c r="V267" s="23"/>
      <c r="W267" s="23"/>
      <c r="X267" s="24"/>
      <c r="Y267" s="25">
        <f t="shared" si="16"/>
        <v>0</v>
      </c>
      <c r="Z267" s="25">
        <f t="shared" si="17"/>
        <v>0</v>
      </c>
      <c r="AA267" s="26"/>
      <c r="AB267" s="26"/>
      <c r="AC267" s="26"/>
      <c r="AD267" s="26"/>
      <c r="AE267" s="27"/>
      <c r="AF267" s="26"/>
      <c r="AG267" s="26"/>
      <c r="AH267" s="26"/>
      <c r="AI267" s="26"/>
      <c r="AJ267" s="26"/>
      <c r="AK267" s="26"/>
    </row>
    <row r="268" spans="1:37" s="10" customFormat="1" ht="25" customHeight="1" x14ac:dyDescent="0.25">
      <c r="A268" s="11">
        <v>265</v>
      </c>
      <c r="B268" s="12" t="str">
        <f t="shared" si="15"/>
        <v>000-000</v>
      </c>
      <c r="C268" s="12"/>
      <c r="D268" s="12"/>
      <c r="E268" s="12"/>
      <c r="F268" s="12"/>
      <c r="G268" s="16"/>
      <c r="H268" s="16"/>
      <c r="I268" s="15"/>
      <c r="J268" s="16"/>
      <c r="K268" s="16"/>
      <c r="L268" s="17"/>
      <c r="M268" s="18"/>
      <c r="N268" s="18"/>
      <c r="O268" s="20"/>
      <c r="P268" s="21"/>
      <c r="Q268" s="21"/>
      <c r="R268" s="22"/>
      <c r="S268" s="21"/>
      <c r="T268" s="21"/>
      <c r="U268" s="22"/>
      <c r="V268" s="23"/>
      <c r="W268" s="23"/>
      <c r="X268" s="24"/>
      <c r="Y268" s="25">
        <f t="shared" si="16"/>
        <v>0</v>
      </c>
      <c r="Z268" s="25">
        <f t="shared" si="17"/>
        <v>0</v>
      </c>
      <c r="AA268" s="26"/>
      <c r="AB268" s="26"/>
      <c r="AC268" s="26"/>
      <c r="AD268" s="26"/>
      <c r="AE268" s="27"/>
      <c r="AF268" s="26"/>
      <c r="AG268" s="26"/>
      <c r="AH268" s="26"/>
      <c r="AI268" s="26"/>
      <c r="AJ268" s="26"/>
      <c r="AK268" s="26"/>
    </row>
    <row r="269" spans="1:37" s="10" customFormat="1" ht="25" customHeight="1" x14ac:dyDescent="0.25">
      <c r="A269" s="11">
        <v>266</v>
      </c>
      <c r="B269" s="12" t="str">
        <f t="shared" si="15"/>
        <v>000-000</v>
      </c>
      <c r="C269" s="12"/>
      <c r="D269" s="12"/>
      <c r="E269" s="12"/>
      <c r="F269" s="12"/>
      <c r="G269" s="16"/>
      <c r="H269" s="16"/>
      <c r="I269" s="15"/>
      <c r="J269" s="16"/>
      <c r="K269" s="16"/>
      <c r="L269" s="17"/>
      <c r="M269" s="18"/>
      <c r="N269" s="18"/>
      <c r="O269" s="20"/>
      <c r="P269" s="21"/>
      <c r="Q269" s="21"/>
      <c r="R269" s="22"/>
      <c r="S269" s="21"/>
      <c r="T269" s="21"/>
      <c r="U269" s="22"/>
      <c r="V269" s="23"/>
      <c r="W269" s="23"/>
      <c r="X269" s="24"/>
      <c r="Y269" s="25">
        <f t="shared" si="16"/>
        <v>0</v>
      </c>
      <c r="Z269" s="25">
        <f t="shared" si="17"/>
        <v>0</v>
      </c>
      <c r="AA269" s="26"/>
      <c r="AB269" s="26"/>
      <c r="AC269" s="26"/>
      <c r="AD269" s="26"/>
      <c r="AE269" s="27"/>
      <c r="AF269" s="26"/>
      <c r="AG269" s="26"/>
      <c r="AH269" s="26"/>
      <c r="AI269" s="26"/>
      <c r="AJ269" s="26"/>
      <c r="AK269" s="26"/>
    </row>
    <row r="270" spans="1:37" s="10" customFormat="1" ht="25" customHeight="1" x14ac:dyDescent="0.25">
      <c r="A270" s="11">
        <v>267</v>
      </c>
      <c r="B270" s="12" t="str">
        <f t="shared" si="15"/>
        <v>000-000</v>
      </c>
      <c r="C270" s="12"/>
      <c r="D270" s="12"/>
      <c r="E270" s="12"/>
      <c r="F270" s="12"/>
      <c r="G270" s="16"/>
      <c r="H270" s="16"/>
      <c r="I270" s="15"/>
      <c r="J270" s="16"/>
      <c r="K270" s="16"/>
      <c r="L270" s="17"/>
      <c r="M270" s="18"/>
      <c r="N270" s="18"/>
      <c r="O270" s="20"/>
      <c r="P270" s="21"/>
      <c r="Q270" s="21"/>
      <c r="R270" s="22"/>
      <c r="S270" s="21"/>
      <c r="T270" s="21"/>
      <c r="U270" s="22"/>
      <c r="V270" s="23"/>
      <c r="W270" s="23"/>
      <c r="X270" s="24"/>
      <c r="Y270" s="25">
        <f t="shared" si="16"/>
        <v>0</v>
      </c>
      <c r="Z270" s="25">
        <f t="shared" si="17"/>
        <v>0</v>
      </c>
      <c r="AA270" s="26"/>
      <c r="AB270" s="26"/>
      <c r="AC270" s="26"/>
      <c r="AD270" s="26"/>
      <c r="AE270" s="27"/>
      <c r="AF270" s="26"/>
      <c r="AG270" s="26"/>
      <c r="AH270" s="26"/>
      <c r="AI270" s="26"/>
      <c r="AJ270" s="26"/>
      <c r="AK270" s="26"/>
    </row>
    <row r="271" spans="1:37" s="10" customFormat="1" ht="25" customHeight="1" x14ac:dyDescent="0.25">
      <c r="A271" s="11">
        <v>268</v>
      </c>
      <c r="B271" s="12" t="str">
        <f t="shared" si="15"/>
        <v>000-000</v>
      </c>
      <c r="C271" s="12"/>
      <c r="D271" s="12"/>
      <c r="E271" s="12"/>
      <c r="F271" s="12"/>
      <c r="G271" s="16"/>
      <c r="H271" s="16"/>
      <c r="I271" s="15"/>
      <c r="J271" s="16"/>
      <c r="K271" s="16"/>
      <c r="L271" s="17"/>
      <c r="M271" s="18"/>
      <c r="N271" s="18"/>
      <c r="O271" s="20"/>
      <c r="P271" s="21"/>
      <c r="Q271" s="21"/>
      <c r="R271" s="22"/>
      <c r="S271" s="21"/>
      <c r="T271" s="21"/>
      <c r="U271" s="22"/>
      <c r="V271" s="23"/>
      <c r="W271" s="23"/>
      <c r="X271" s="24"/>
      <c r="Y271" s="25">
        <f t="shared" si="16"/>
        <v>0</v>
      </c>
      <c r="Z271" s="25">
        <f t="shared" si="17"/>
        <v>0</v>
      </c>
      <c r="AA271" s="26"/>
      <c r="AB271" s="26"/>
      <c r="AC271" s="26"/>
      <c r="AD271" s="26"/>
      <c r="AE271" s="27"/>
      <c r="AF271" s="26"/>
      <c r="AG271" s="26"/>
      <c r="AH271" s="26"/>
      <c r="AI271" s="26"/>
      <c r="AJ271" s="26"/>
      <c r="AK271" s="26"/>
    </row>
    <row r="272" spans="1:37" s="10" customFormat="1" ht="25" customHeight="1" x14ac:dyDescent="0.25">
      <c r="A272" s="11">
        <v>269</v>
      </c>
      <c r="B272" s="12" t="str">
        <f t="shared" si="15"/>
        <v>000-000</v>
      </c>
      <c r="C272" s="12"/>
      <c r="D272" s="12"/>
      <c r="E272" s="12"/>
      <c r="F272" s="12"/>
      <c r="G272" s="16"/>
      <c r="H272" s="16"/>
      <c r="I272" s="15"/>
      <c r="J272" s="16"/>
      <c r="K272" s="16"/>
      <c r="L272" s="17"/>
      <c r="M272" s="18"/>
      <c r="N272" s="19"/>
      <c r="O272" s="20"/>
      <c r="P272" s="21"/>
      <c r="Q272" s="21"/>
      <c r="R272" s="22"/>
      <c r="S272" s="21"/>
      <c r="T272" s="21"/>
      <c r="U272" s="22"/>
      <c r="V272" s="23"/>
      <c r="W272" s="23"/>
      <c r="X272" s="24"/>
      <c r="Y272" s="25">
        <f t="shared" si="16"/>
        <v>0</v>
      </c>
      <c r="Z272" s="25">
        <f t="shared" si="17"/>
        <v>0</v>
      </c>
      <c r="AA272" s="26"/>
      <c r="AB272" s="26"/>
      <c r="AC272" s="26"/>
      <c r="AD272" s="26"/>
      <c r="AE272" s="27"/>
      <c r="AF272" s="26"/>
      <c r="AG272" s="26"/>
      <c r="AH272" s="26"/>
      <c r="AI272" s="26"/>
      <c r="AJ272" s="26"/>
      <c r="AK272" s="26"/>
    </row>
    <row r="273" spans="1:37" s="10" customFormat="1" ht="25" customHeight="1" x14ac:dyDescent="0.25">
      <c r="A273" s="11">
        <v>270</v>
      </c>
      <c r="B273" s="12" t="str">
        <f t="shared" si="15"/>
        <v>000-000</v>
      </c>
      <c r="C273" s="12"/>
      <c r="D273" s="12"/>
      <c r="E273" s="12"/>
      <c r="F273" s="12"/>
      <c r="G273" s="16"/>
      <c r="H273" s="16"/>
      <c r="I273" s="15"/>
      <c r="J273" s="16"/>
      <c r="K273" s="16"/>
      <c r="L273" s="17"/>
      <c r="M273" s="18"/>
      <c r="N273" s="19"/>
      <c r="O273" s="20"/>
      <c r="P273" s="21"/>
      <c r="Q273" s="21"/>
      <c r="R273" s="22"/>
      <c r="S273" s="21"/>
      <c r="T273" s="21"/>
      <c r="U273" s="22"/>
      <c r="V273" s="23"/>
      <c r="W273" s="23"/>
      <c r="X273" s="24"/>
      <c r="Y273" s="25">
        <f t="shared" si="16"/>
        <v>0</v>
      </c>
      <c r="Z273" s="25">
        <f t="shared" si="17"/>
        <v>0</v>
      </c>
      <c r="AA273" s="26"/>
      <c r="AB273" s="26"/>
      <c r="AC273" s="26"/>
      <c r="AD273" s="26"/>
      <c r="AE273" s="27"/>
      <c r="AF273" s="26"/>
      <c r="AG273" s="26"/>
      <c r="AH273" s="26"/>
      <c r="AI273" s="26"/>
      <c r="AJ273" s="26"/>
      <c r="AK273" s="26"/>
    </row>
    <row r="274" spans="1:37" s="10" customFormat="1" ht="25" customHeight="1" x14ac:dyDescent="0.25">
      <c r="A274" s="11">
        <v>271</v>
      </c>
      <c r="B274" s="12" t="str">
        <f t="shared" si="15"/>
        <v>000-000</v>
      </c>
      <c r="C274" s="12"/>
      <c r="D274" s="12"/>
      <c r="E274" s="12"/>
      <c r="F274" s="12"/>
      <c r="G274" s="16"/>
      <c r="H274" s="16"/>
      <c r="I274" s="15"/>
      <c r="J274" s="16"/>
      <c r="K274" s="16"/>
      <c r="L274" s="17"/>
      <c r="M274" s="18"/>
      <c r="N274" s="18"/>
      <c r="O274" s="20"/>
      <c r="P274" s="21"/>
      <c r="Q274" s="21"/>
      <c r="R274" s="22"/>
      <c r="S274" s="21"/>
      <c r="T274" s="21"/>
      <c r="U274" s="22"/>
      <c r="V274" s="23"/>
      <c r="W274" s="23"/>
      <c r="X274" s="24"/>
      <c r="Y274" s="25">
        <f t="shared" si="16"/>
        <v>0</v>
      </c>
      <c r="Z274" s="25">
        <f t="shared" si="17"/>
        <v>0</v>
      </c>
      <c r="AA274" s="26"/>
      <c r="AB274" s="26"/>
      <c r="AC274" s="26"/>
      <c r="AD274" s="26"/>
      <c r="AE274" s="27"/>
      <c r="AF274" s="26"/>
      <c r="AG274" s="26"/>
      <c r="AH274" s="26"/>
      <c r="AI274" s="26"/>
      <c r="AJ274" s="26"/>
      <c r="AK274" s="26"/>
    </row>
    <row r="275" spans="1:37" s="10" customFormat="1" ht="25" customHeight="1" x14ac:dyDescent="0.25">
      <c r="A275" s="11">
        <v>272</v>
      </c>
      <c r="B275" s="12" t="str">
        <f t="shared" si="15"/>
        <v>000-000</v>
      </c>
      <c r="C275" s="12"/>
      <c r="D275" s="12"/>
      <c r="E275" s="12"/>
      <c r="F275" s="12"/>
      <c r="G275" s="16"/>
      <c r="H275" s="16"/>
      <c r="I275" s="15"/>
      <c r="J275" s="16"/>
      <c r="K275" s="16"/>
      <c r="L275" s="17"/>
      <c r="M275" s="18"/>
      <c r="N275" s="18"/>
      <c r="O275" s="20"/>
      <c r="P275" s="21"/>
      <c r="Q275" s="21"/>
      <c r="R275" s="22"/>
      <c r="S275" s="21"/>
      <c r="T275" s="21"/>
      <c r="U275" s="22"/>
      <c r="V275" s="23"/>
      <c r="W275" s="23"/>
      <c r="X275" s="24"/>
      <c r="Y275" s="25">
        <f t="shared" si="16"/>
        <v>0</v>
      </c>
      <c r="Z275" s="25">
        <f t="shared" si="17"/>
        <v>0</v>
      </c>
      <c r="AA275" s="26"/>
      <c r="AB275" s="26"/>
      <c r="AC275" s="26"/>
      <c r="AD275" s="26"/>
      <c r="AE275" s="27"/>
      <c r="AF275" s="26"/>
      <c r="AG275" s="26"/>
      <c r="AH275" s="26"/>
      <c r="AI275" s="26"/>
      <c r="AJ275" s="26"/>
      <c r="AK275" s="26"/>
    </row>
    <row r="276" spans="1:37" s="10" customFormat="1" ht="25" customHeight="1" x14ac:dyDescent="0.25">
      <c r="A276" s="11">
        <v>273</v>
      </c>
      <c r="B276" s="12" t="str">
        <f t="shared" si="15"/>
        <v>000-000</v>
      </c>
      <c r="C276" s="12"/>
      <c r="D276" s="12"/>
      <c r="E276" s="12"/>
      <c r="F276" s="12"/>
      <c r="G276" s="16"/>
      <c r="H276" s="16"/>
      <c r="I276" s="15"/>
      <c r="J276" s="16"/>
      <c r="K276" s="16"/>
      <c r="L276" s="17"/>
      <c r="M276" s="18"/>
      <c r="N276" s="18"/>
      <c r="O276" s="20"/>
      <c r="P276" s="21"/>
      <c r="Q276" s="21"/>
      <c r="R276" s="22"/>
      <c r="S276" s="21"/>
      <c r="T276" s="21"/>
      <c r="U276" s="22"/>
      <c r="V276" s="23"/>
      <c r="W276" s="23"/>
      <c r="X276" s="24"/>
      <c r="Y276" s="25">
        <f t="shared" si="16"/>
        <v>0</v>
      </c>
      <c r="Z276" s="25">
        <f t="shared" si="17"/>
        <v>0</v>
      </c>
      <c r="AA276" s="26"/>
      <c r="AB276" s="26"/>
      <c r="AC276" s="26"/>
      <c r="AD276" s="26"/>
      <c r="AE276" s="27"/>
      <c r="AF276" s="26"/>
      <c r="AG276" s="26"/>
      <c r="AH276" s="26"/>
      <c r="AI276" s="26"/>
      <c r="AJ276" s="26"/>
      <c r="AK276" s="26"/>
    </row>
    <row r="277" spans="1:37" s="10" customFormat="1" ht="25" customHeight="1" x14ac:dyDescent="0.25">
      <c r="A277" s="11">
        <v>274</v>
      </c>
      <c r="B277" s="12" t="str">
        <f t="shared" si="15"/>
        <v>000-000</v>
      </c>
      <c r="C277" s="12"/>
      <c r="D277" s="12"/>
      <c r="E277" s="12"/>
      <c r="F277" s="12"/>
      <c r="G277" s="16"/>
      <c r="H277" s="16"/>
      <c r="I277" s="15"/>
      <c r="J277" s="16"/>
      <c r="K277" s="16"/>
      <c r="L277" s="17"/>
      <c r="M277" s="18"/>
      <c r="N277" s="18"/>
      <c r="O277" s="20"/>
      <c r="P277" s="21"/>
      <c r="Q277" s="21"/>
      <c r="R277" s="22"/>
      <c r="S277" s="21"/>
      <c r="T277" s="21"/>
      <c r="U277" s="22"/>
      <c r="V277" s="23"/>
      <c r="W277" s="23"/>
      <c r="X277" s="24"/>
      <c r="Y277" s="25">
        <f t="shared" si="16"/>
        <v>0</v>
      </c>
      <c r="Z277" s="25">
        <f t="shared" si="17"/>
        <v>0</v>
      </c>
      <c r="AA277" s="26"/>
      <c r="AB277" s="26"/>
      <c r="AC277" s="26"/>
      <c r="AD277" s="26"/>
      <c r="AE277" s="27"/>
      <c r="AF277" s="26"/>
      <c r="AG277" s="26"/>
      <c r="AH277" s="26"/>
      <c r="AI277" s="26"/>
      <c r="AJ277" s="26"/>
      <c r="AK277" s="26"/>
    </row>
    <row r="278" spans="1:37" s="10" customFormat="1" ht="25" customHeight="1" x14ac:dyDescent="0.25">
      <c r="A278" s="11">
        <v>275</v>
      </c>
      <c r="B278" s="12" t="str">
        <f t="shared" si="15"/>
        <v>000-000</v>
      </c>
      <c r="C278" s="12"/>
      <c r="D278" s="12"/>
      <c r="E278" s="12"/>
      <c r="F278" s="12"/>
      <c r="G278" s="16"/>
      <c r="H278" s="16"/>
      <c r="I278" s="15"/>
      <c r="J278" s="16"/>
      <c r="K278" s="16"/>
      <c r="L278" s="17"/>
      <c r="M278" s="18"/>
      <c r="N278" s="18"/>
      <c r="O278" s="20"/>
      <c r="P278" s="21"/>
      <c r="Q278" s="21"/>
      <c r="R278" s="22"/>
      <c r="S278" s="21"/>
      <c r="T278" s="21"/>
      <c r="U278" s="22"/>
      <c r="V278" s="23"/>
      <c r="W278" s="23"/>
      <c r="X278" s="24"/>
      <c r="Y278" s="25">
        <f t="shared" si="16"/>
        <v>0</v>
      </c>
      <c r="Z278" s="25">
        <f t="shared" si="17"/>
        <v>0</v>
      </c>
      <c r="AA278" s="26"/>
      <c r="AB278" s="26"/>
      <c r="AC278" s="26"/>
      <c r="AD278" s="26"/>
      <c r="AE278" s="27"/>
      <c r="AF278" s="26"/>
      <c r="AG278" s="26"/>
      <c r="AH278" s="26"/>
      <c r="AI278" s="26"/>
      <c r="AJ278" s="26"/>
      <c r="AK278" s="26"/>
    </row>
    <row r="279" spans="1:37" s="10" customFormat="1" ht="25" customHeight="1" x14ac:dyDescent="0.25">
      <c r="A279" s="11">
        <v>276</v>
      </c>
      <c r="B279" s="12" t="str">
        <f t="shared" si="15"/>
        <v>000-000</v>
      </c>
      <c r="C279" s="12"/>
      <c r="D279" s="12"/>
      <c r="E279" s="12"/>
      <c r="F279" s="12"/>
      <c r="G279" s="16"/>
      <c r="H279" s="16"/>
      <c r="I279" s="15"/>
      <c r="J279" s="16"/>
      <c r="K279" s="16"/>
      <c r="L279" s="17"/>
      <c r="M279" s="18"/>
      <c r="N279" s="18"/>
      <c r="O279" s="20"/>
      <c r="P279" s="21"/>
      <c r="Q279" s="21"/>
      <c r="R279" s="22"/>
      <c r="S279" s="21"/>
      <c r="T279" s="21"/>
      <c r="U279" s="22"/>
      <c r="V279" s="23"/>
      <c r="W279" s="23"/>
      <c r="X279" s="24"/>
      <c r="Y279" s="25">
        <f t="shared" si="16"/>
        <v>0</v>
      </c>
      <c r="Z279" s="25">
        <f t="shared" si="17"/>
        <v>0</v>
      </c>
      <c r="AA279" s="26"/>
      <c r="AB279" s="26"/>
      <c r="AC279" s="26"/>
      <c r="AD279" s="26"/>
      <c r="AE279" s="27"/>
      <c r="AF279" s="26"/>
      <c r="AG279" s="26"/>
      <c r="AH279" s="26"/>
      <c r="AI279" s="26"/>
      <c r="AJ279" s="26"/>
      <c r="AK279" s="26"/>
    </row>
    <row r="280" spans="1:37" s="10" customFormat="1" ht="25" customHeight="1" x14ac:dyDescent="0.25">
      <c r="A280" s="11">
        <v>277</v>
      </c>
      <c r="B280" s="12" t="str">
        <f t="shared" si="15"/>
        <v>000-000</v>
      </c>
      <c r="C280" s="12"/>
      <c r="D280" s="12"/>
      <c r="E280" s="12"/>
      <c r="F280" s="12"/>
      <c r="G280" s="16"/>
      <c r="H280" s="16"/>
      <c r="I280" s="15"/>
      <c r="J280" s="16"/>
      <c r="K280" s="16"/>
      <c r="L280" s="17"/>
      <c r="M280" s="18"/>
      <c r="N280" s="18"/>
      <c r="O280" s="20"/>
      <c r="P280" s="21"/>
      <c r="Q280" s="21"/>
      <c r="R280" s="22"/>
      <c r="S280" s="21"/>
      <c r="T280" s="21"/>
      <c r="U280" s="22"/>
      <c r="V280" s="23"/>
      <c r="W280" s="23"/>
      <c r="X280" s="24"/>
      <c r="Y280" s="25">
        <f t="shared" si="16"/>
        <v>0</v>
      </c>
      <c r="Z280" s="25">
        <f t="shared" si="17"/>
        <v>0</v>
      </c>
      <c r="AA280" s="26"/>
      <c r="AB280" s="26"/>
      <c r="AC280" s="26"/>
      <c r="AD280" s="26"/>
      <c r="AE280" s="27"/>
      <c r="AF280" s="26"/>
      <c r="AG280" s="26"/>
      <c r="AH280" s="26"/>
      <c r="AI280" s="26"/>
      <c r="AJ280" s="26"/>
      <c r="AK280" s="26"/>
    </row>
    <row r="281" spans="1:37" s="10" customFormat="1" ht="25" customHeight="1" x14ac:dyDescent="0.25">
      <c r="A281" s="11">
        <v>278</v>
      </c>
      <c r="B281" s="12" t="str">
        <f t="shared" si="15"/>
        <v>000-000</v>
      </c>
      <c r="C281" s="12"/>
      <c r="D281" s="12"/>
      <c r="E281" s="12"/>
      <c r="F281" s="12"/>
      <c r="G281" s="16"/>
      <c r="H281" s="16"/>
      <c r="I281" s="15"/>
      <c r="J281" s="16"/>
      <c r="K281" s="16"/>
      <c r="L281" s="17"/>
      <c r="M281" s="18"/>
      <c r="N281" s="18"/>
      <c r="O281" s="20"/>
      <c r="P281" s="21"/>
      <c r="Q281" s="21"/>
      <c r="R281" s="22"/>
      <c r="S281" s="21"/>
      <c r="T281" s="21"/>
      <c r="U281" s="22"/>
      <c r="V281" s="23"/>
      <c r="W281" s="23"/>
      <c r="X281" s="24"/>
      <c r="Y281" s="25">
        <f t="shared" si="16"/>
        <v>0</v>
      </c>
      <c r="Z281" s="25">
        <f t="shared" si="17"/>
        <v>0</v>
      </c>
      <c r="AA281" s="26"/>
      <c r="AB281" s="26"/>
      <c r="AC281" s="26"/>
      <c r="AD281" s="26"/>
      <c r="AE281" s="27"/>
      <c r="AF281" s="26"/>
      <c r="AG281" s="26"/>
      <c r="AH281" s="26"/>
      <c r="AI281" s="26"/>
      <c r="AJ281" s="26"/>
      <c r="AK281" s="26"/>
    </row>
    <row r="282" spans="1:37" s="10" customFormat="1" ht="25" customHeight="1" x14ac:dyDescent="0.25">
      <c r="A282" s="11">
        <v>279</v>
      </c>
      <c r="B282" s="12" t="str">
        <f t="shared" si="15"/>
        <v>000-000</v>
      </c>
      <c r="C282" s="12"/>
      <c r="D282" s="12"/>
      <c r="E282" s="12"/>
      <c r="F282" s="12"/>
      <c r="G282" s="16"/>
      <c r="H282" s="16"/>
      <c r="I282" s="15"/>
      <c r="J282" s="16"/>
      <c r="K282" s="16"/>
      <c r="L282" s="17"/>
      <c r="M282" s="18"/>
      <c r="N282" s="18"/>
      <c r="O282" s="20"/>
      <c r="P282" s="21"/>
      <c r="Q282" s="21"/>
      <c r="R282" s="22"/>
      <c r="S282" s="21"/>
      <c r="T282" s="21"/>
      <c r="U282" s="22"/>
      <c r="V282" s="23"/>
      <c r="W282" s="23"/>
      <c r="X282" s="24"/>
      <c r="Y282" s="25">
        <f t="shared" si="16"/>
        <v>0</v>
      </c>
      <c r="Z282" s="25">
        <f t="shared" si="17"/>
        <v>0</v>
      </c>
      <c r="AA282" s="26"/>
      <c r="AB282" s="26"/>
      <c r="AC282" s="26"/>
      <c r="AD282" s="26"/>
      <c r="AE282" s="27"/>
      <c r="AF282" s="26"/>
      <c r="AG282" s="26"/>
      <c r="AH282" s="26"/>
      <c r="AI282" s="26"/>
      <c r="AJ282" s="26"/>
      <c r="AK282" s="26"/>
    </row>
    <row r="283" spans="1:37" s="10" customFormat="1" ht="25" customHeight="1" x14ac:dyDescent="0.25">
      <c r="A283" s="11">
        <v>280</v>
      </c>
      <c r="B283" s="12" t="str">
        <f t="shared" si="15"/>
        <v>000-000</v>
      </c>
      <c r="C283" s="12"/>
      <c r="D283" s="12"/>
      <c r="E283" s="12"/>
      <c r="F283" s="12"/>
      <c r="G283" s="16"/>
      <c r="H283" s="16"/>
      <c r="I283" s="15"/>
      <c r="J283" s="16"/>
      <c r="K283" s="16"/>
      <c r="L283" s="17"/>
      <c r="M283" s="18"/>
      <c r="N283" s="19"/>
      <c r="O283" s="20"/>
      <c r="P283" s="21"/>
      <c r="Q283" s="21"/>
      <c r="R283" s="22"/>
      <c r="S283" s="21"/>
      <c r="T283" s="21"/>
      <c r="U283" s="22"/>
      <c r="V283" s="23"/>
      <c r="W283" s="23"/>
      <c r="X283" s="24"/>
      <c r="Y283" s="25">
        <f t="shared" si="16"/>
        <v>0</v>
      </c>
      <c r="Z283" s="25">
        <f t="shared" si="17"/>
        <v>0</v>
      </c>
      <c r="AA283" s="26"/>
      <c r="AB283" s="26"/>
      <c r="AC283" s="26"/>
      <c r="AD283" s="26"/>
      <c r="AE283" s="27"/>
      <c r="AF283" s="26"/>
      <c r="AG283" s="26"/>
      <c r="AH283" s="26"/>
      <c r="AI283" s="26"/>
      <c r="AJ283" s="26"/>
      <c r="AK283" s="26"/>
    </row>
    <row r="284" spans="1:37" s="10" customFormat="1" ht="25" customHeight="1" x14ac:dyDescent="0.25">
      <c r="A284" s="11">
        <v>281</v>
      </c>
      <c r="B284" s="12" t="str">
        <f t="shared" si="15"/>
        <v>000-000</v>
      </c>
      <c r="C284" s="12"/>
      <c r="D284" s="12"/>
      <c r="E284" s="12"/>
      <c r="F284" s="12"/>
      <c r="G284" s="16"/>
      <c r="H284" s="16"/>
      <c r="I284" s="15"/>
      <c r="J284" s="16"/>
      <c r="K284" s="16"/>
      <c r="L284" s="17"/>
      <c r="M284" s="18"/>
      <c r="N284" s="19"/>
      <c r="O284" s="20"/>
      <c r="P284" s="21"/>
      <c r="Q284" s="21"/>
      <c r="R284" s="22"/>
      <c r="S284" s="21"/>
      <c r="T284" s="21"/>
      <c r="U284" s="22"/>
      <c r="V284" s="23"/>
      <c r="W284" s="23"/>
      <c r="X284" s="24"/>
      <c r="Y284" s="25">
        <f t="shared" si="16"/>
        <v>0</v>
      </c>
      <c r="Z284" s="25">
        <f t="shared" si="17"/>
        <v>0</v>
      </c>
      <c r="AA284" s="26"/>
      <c r="AB284" s="26"/>
      <c r="AC284" s="26"/>
      <c r="AD284" s="26"/>
      <c r="AE284" s="27"/>
      <c r="AF284" s="26"/>
      <c r="AG284" s="26"/>
      <c r="AH284" s="26"/>
      <c r="AI284" s="26"/>
      <c r="AJ284" s="26"/>
      <c r="AK284" s="26"/>
    </row>
    <row r="285" spans="1:37" s="10" customFormat="1" ht="25" customHeight="1" x14ac:dyDescent="0.25">
      <c r="A285" s="11">
        <v>282</v>
      </c>
      <c r="B285" s="12" t="str">
        <f t="shared" si="15"/>
        <v>000-000</v>
      </c>
      <c r="C285" s="12"/>
      <c r="D285" s="12"/>
      <c r="E285" s="12"/>
      <c r="F285" s="12"/>
      <c r="G285" s="16"/>
      <c r="H285" s="16"/>
      <c r="I285" s="15"/>
      <c r="J285" s="16"/>
      <c r="K285" s="16"/>
      <c r="L285" s="17"/>
      <c r="M285" s="18"/>
      <c r="N285" s="18"/>
      <c r="O285" s="20"/>
      <c r="P285" s="21"/>
      <c r="Q285" s="21"/>
      <c r="R285" s="22"/>
      <c r="S285" s="21"/>
      <c r="T285" s="21"/>
      <c r="U285" s="22"/>
      <c r="V285" s="23"/>
      <c r="W285" s="23"/>
      <c r="X285" s="24"/>
      <c r="Y285" s="25">
        <f t="shared" si="16"/>
        <v>0</v>
      </c>
      <c r="Z285" s="25">
        <f t="shared" si="17"/>
        <v>0</v>
      </c>
      <c r="AA285" s="26"/>
      <c r="AB285" s="26"/>
      <c r="AC285" s="26"/>
      <c r="AD285" s="26"/>
      <c r="AE285" s="27"/>
      <c r="AF285" s="26"/>
      <c r="AG285" s="26"/>
      <c r="AH285" s="26"/>
      <c r="AI285" s="26"/>
      <c r="AJ285" s="26"/>
      <c r="AK285" s="26"/>
    </row>
    <row r="286" spans="1:37" s="10" customFormat="1" ht="25" customHeight="1" x14ac:dyDescent="0.25">
      <c r="A286" s="11">
        <v>283</v>
      </c>
      <c r="B286" s="12" t="str">
        <f t="shared" si="15"/>
        <v>000-000</v>
      </c>
      <c r="C286" s="12"/>
      <c r="D286" s="12"/>
      <c r="E286" s="12"/>
      <c r="F286" s="12"/>
      <c r="G286" s="16"/>
      <c r="H286" s="16"/>
      <c r="I286" s="15"/>
      <c r="J286" s="16"/>
      <c r="K286" s="16"/>
      <c r="L286" s="17"/>
      <c r="M286" s="18"/>
      <c r="N286" s="18"/>
      <c r="O286" s="20"/>
      <c r="P286" s="21"/>
      <c r="Q286" s="21"/>
      <c r="R286" s="22"/>
      <c r="S286" s="21"/>
      <c r="T286" s="21"/>
      <c r="U286" s="22"/>
      <c r="V286" s="23"/>
      <c r="W286" s="23"/>
      <c r="X286" s="24"/>
      <c r="Y286" s="25">
        <f t="shared" si="16"/>
        <v>0</v>
      </c>
      <c r="Z286" s="25">
        <f t="shared" si="17"/>
        <v>0</v>
      </c>
      <c r="AA286" s="26"/>
      <c r="AB286" s="26"/>
      <c r="AC286" s="26"/>
      <c r="AD286" s="26"/>
      <c r="AE286" s="27"/>
      <c r="AF286" s="26"/>
      <c r="AG286" s="26"/>
      <c r="AH286" s="26"/>
      <c r="AI286" s="26"/>
      <c r="AJ286" s="26"/>
      <c r="AK286" s="26"/>
    </row>
    <row r="287" spans="1:37" s="10" customFormat="1" ht="25" customHeight="1" x14ac:dyDescent="0.25">
      <c r="A287" s="11">
        <v>284</v>
      </c>
      <c r="B287" s="12" t="str">
        <f t="shared" si="15"/>
        <v>000-000</v>
      </c>
      <c r="C287" s="12"/>
      <c r="D287" s="12"/>
      <c r="E287" s="12"/>
      <c r="F287" s="12"/>
      <c r="G287" s="16"/>
      <c r="H287" s="16"/>
      <c r="I287" s="15"/>
      <c r="J287" s="16"/>
      <c r="K287" s="16"/>
      <c r="L287" s="17"/>
      <c r="M287" s="18"/>
      <c r="N287" s="18"/>
      <c r="O287" s="20"/>
      <c r="P287" s="21"/>
      <c r="Q287" s="21"/>
      <c r="R287" s="22"/>
      <c r="S287" s="21"/>
      <c r="T287" s="21"/>
      <c r="U287" s="22"/>
      <c r="V287" s="23"/>
      <c r="W287" s="23"/>
      <c r="X287" s="24"/>
      <c r="Y287" s="25">
        <f t="shared" si="16"/>
        <v>0</v>
      </c>
      <c r="Z287" s="25">
        <f t="shared" si="17"/>
        <v>0</v>
      </c>
      <c r="AA287" s="26"/>
      <c r="AB287" s="26"/>
      <c r="AC287" s="26"/>
      <c r="AD287" s="26"/>
      <c r="AE287" s="27"/>
      <c r="AF287" s="26"/>
      <c r="AG287" s="26"/>
      <c r="AH287" s="26"/>
      <c r="AI287" s="26"/>
      <c r="AJ287" s="26"/>
      <c r="AK287" s="26"/>
    </row>
    <row r="288" spans="1:37" s="10" customFormat="1" ht="25" customHeight="1" x14ac:dyDescent="0.25">
      <c r="A288" s="11">
        <v>285</v>
      </c>
      <c r="B288" s="12" t="str">
        <f t="shared" si="15"/>
        <v>000-000</v>
      </c>
      <c r="C288" s="12"/>
      <c r="D288" s="12"/>
      <c r="E288" s="12"/>
      <c r="F288" s="12"/>
      <c r="G288" s="16"/>
      <c r="H288" s="16"/>
      <c r="I288" s="15"/>
      <c r="J288" s="16"/>
      <c r="K288" s="16"/>
      <c r="L288" s="17"/>
      <c r="M288" s="18"/>
      <c r="N288" s="18"/>
      <c r="O288" s="20"/>
      <c r="P288" s="21"/>
      <c r="Q288" s="21"/>
      <c r="R288" s="22"/>
      <c r="S288" s="21"/>
      <c r="T288" s="21"/>
      <c r="U288" s="22"/>
      <c r="V288" s="23"/>
      <c r="W288" s="23"/>
      <c r="X288" s="24"/>
      <c r="Y288" s="25">
        <f t="shared" si="16"/>
        <v>0</v>
      </c>
      <c r="Z288" s="25">
        <f t="shared" si="17"/>
        <v>0</v>
      </c>
      <c r="AA288" s="26"/>
      <c r="AB288" s="26"/>
      <c r="AC288" s="26"/>
      <c r="AD288" s="26"/>
      <c r="AE288" s="27"/>
      <c r="AF288" s="26"/>
      <c r="AG288" s="26"/>
      <c r="AH288" s="26"/>
      <c r="AI288" s="26"/>
      <c r="AJ288" s="26"/>
      <c r="AK288" s="26"/>
    </row>
    <row r="289" spans="1:37" s="10" customFormat="1" ht="25" customHeight="1" x14ac:dyDescent="0.25">
      <c r="A289" s="11">
        <v>286</v>
      </c>
      <c r="B289" s="12" t="str">
        <f t="shared" si="15"/>
        <v>000-000</v>
      </c>
      <c r="C289" s="12"/>
      <c r="D289" s="12"/>
      <c r="E289" s="12"/>
      <c r="F289" s="12"/>
      <c r="G289" s="16"/>
      <c r="H289" s="16"/>
      <c r="I289" s="15"/>
      <c r="J289" s="16"/>
      <c r="K289" s="16"/>
      <c r="L289" s="17"/>
      <c r="M289" s="18"/>
      <c r="N289" s="18"/>
      <c r="O289" s="20"/>
      <c r="P289" s="21"/>
      <c r="Q289" s="21"/>
      <c r="R289" s="22"/>
      <c r="S289" s="21"/>
      <c r="T289" s="21"/>
      <c r="U289" s="22"/>
      <c r="V289" s="23"/>
      <c r="W289" s="23"/>
      <c r="X289" s="24"/>
      <c r="Y289" s="25">
        <f t="shared" si="16"/>
        <v>0</v>
      </c>
      <c r="Z289" s="25">
        <f t="shared" si="17"/>
        <v>0</v>
      </c>
      <c r="AA289" s="26"/>
      <c r="AB289" s="26"/>
      <c r="AC289" s="26"/>
      <c r="AD289" s="26"/>
      <c r="AE289" s="27"/>
      <c r="AF289" s="26"/>
      <c r="AG289" s="26"/>
      <c r="AH289" s="26"/>
      <c r="AI289" s="26"/>
      <c r="AJ289" s="26"/>
      <c r="AK289" s="26"/>
    </row>
    <row r="290" spans="1:37" s="10" customFormat="1" ht="25" customHeight="1" x14ac:dyDescent="0.25">
      <c r="A290" s="11">
        <v>287</v>
      </c>
      <c r="B290" s="12" t="str">
        <f t="shared" si="15"/>
        <v>000-000</v>
      </c>
      <c r="C290" s="12"/>
      <c r="D290" s="12"/>
      <c r="E290" s="12"/>
      <c r="F290" s="12"/>
      <c r="G290" s="16"/>
      <c r="H290" s="16"/>
      <c r="I290" s="15"/>
      <c r="J290" s="16"/>
      <c r="K290" s="16"/>
      <c r="L290" s="17"/>
      <c r="M290" s="18"/>
      <c r="N290" s="18"/>
      <c r="O290" s="20"/>
      <c r="P290" s="21"/>
      <c r="Q290" s="21"/>
      <c r="R290" s="22"/>
      <c r="S290" s="21"/>
      <c r="T290" s="21"/>
      <c r="U290" s="22"/>
      <c r="V290" s="23"/>
      <c r="W290" s="23"/>
      <c r="X290" s="24"/>
      <c r="Y290" s="25">
        <f t="shared" si="16"/>
        <v>0</v>
      </c>
      <c r="Z290" s="25">
        <f t="shared" si="17"/>
        <v>0</v>
      </c>
      <c r="AA290" s="26"/>
      <c r="AB290" s="26"/>
      <c r="AC290" s="26"/>
      <c r="AD290" s="26"/>
      <c r="AE290" s="27"/>
      <c r="AF290" s="26"/>
      <c r="AG290" s="26"/>
      <c r="AH290" s="26"/>
      <c r="AI290" s="26"/>
      <c r="AJ290" s="26"/>
      <c r="AK290" s="26"/>
    </row>
    <row r="291" spans="1:37" s="10" customFormat="1" ht="25" customHeight="1" x14ac:dyDescent="0.25">
      <c r="A291" s="11">
        <v>288</v>
      </c>
      <c r="B291" s="12" t="str">
        <f t="shared" si="15"/>
        <v>000-000</v>
      </c>
      <c r="C291" s="12"/>
      <c r="D291" s="12"/>
      <c r="E291" s="12"/>
      <c r="F291" s="12"/>
      <c r="G291" s="16"/>
      <c r="H291" s="16"/>
      <c r="I291" s="15"/>
      <c r="J291" s="16"/>
      <c r="K291" s="16"/>
      <c r="L291" s="17"/>
      <c r="M291" s="18"/>
      <c r="N291" s="18"/>
      <c r="O291" s="20"/>
      <c r="P291" s="21"/>
      <c r="Q291" s="21"/>
      <c r="R291" s="22"/>
      <c r="S291" s="21"/>
      <c r="T291" s="21"/>
      <c r="U291" s="22"/>
      <c r="V291" s="23"/>
      <c r="W291" s="23"/>
      <c r="X291" s="24"/>
      <c r="Y291" s="25">
        <f t="shared" si="16"/>
        <v>0</v>
      </c>
      <c r="Z291" s="25">
        <f t="shared" si="17"/>
        <v>0</v>
      </c>
      <c r="AA291" s="26"/>
      <c r="AB291" s="26"/>
      <c r="AC291" s="26"/>
      <c r="AD291" s="26"/>
      <c r="AE291" s="27"/>
      <c r="AF291" s="26"/>
      <c r="AG291" s="26"/>
      <c r="AH291" s="26"/>
      <c r="AI291" s="26"/>
      <c r="AJ291" s="26"/>
      <c r="AK291" s="26"/>
    </row>
    <row r="292" spans="1:37" s="10" customFormat="1" ht="25" customHeight="1" x14ac:dyDescent="0.25">
      <c r="A292" s="11">
        <v>289</v>
      </c>
      <c r="B292" s="12" t="str">
        <f t="shared" si="15"/>
        <v>000-000</v>
      </c>
      <c r="C292" s="12"/>
      <c r="D292" s="12"/>
      <c r="E292" s="12"/>
      <c r="F292" s="12"/>
      <c r="G292" s="16"/>
      <c r="H292" s="16"/>
      <c r="I292" s="15"/>
      <c r="J292" s="16"/>
      <c r="K292" s="16"/>
      <c r="L292" s="17"/>
      <c r="M292" s="18"/>
      <c r="N292" s="18"/>
      <c r="O292" s="20"/>
      <c r="P292" s="21"/>
      <c r="Q292" s="21"/>
      <c r="R292" s="22"/>
      <c r="S292" s="21"/>
      <c r="T292" s="21"/>
      <c r="U292" s="22"/>
      <c r="V292" s="23"/>
      <c r="W292" s="23"/>
      <c r="X292" s="24"/>
      <c r="Y292" s="25">
        <f t="shared" si="16"/>
        <v>0</v>
      </c>
      <c r="Z292" s="25">
        <f t="shared" si="17"/>
        <v>0</v>
      </c>
      <c r="AA292" s="26"/>
      <c r="AB292" s="26"/>
      <c r="AC292" s="26"/>
      <c r="AD292" s="26"/>
      <c r="AE292" s="27"/>
      <c r="AF292" s="26"/>
      <c r="AG292" s="26"/>
      <c r="AH292" s="26"/>
      <c r="AI292" s="26"/>
      <c r="AJ292" s="26"/>
      <c r="AK292" s="26"/>
    </row>
    <row r="293" spans="1:37" s="10" customFormat="1" ht="25" customHeight="1" x14ac:dyDescent="0.25">
      <c r="A293" s="11">
        <v>290</v>
      </c>
      <c r="B293" s="12" t="str">
        <f t="shared" si="15"/>
        <v>000-000</v>
      </c>
      <c r="C293" s="12"/>
      <c r="D293" s="12"/>
      <c r="E293" s="12"/>
      <c r="F293" s="12"/>
      <c r="G293" s="16"/>
      <c r="H293" s="16"/>
      <c r="I293" s="15"/>
      <c r="J293" s="16"/>
      <c r="K293" s="16"/>
      <c r="L293" s="17"/>
      <c r="M293" s="18"/>
      <c r="N293" s="18"/>
      <c r="O293" s="20"/>
      <c r="P293" s="21"/>
      <c r="Q293" s="21"/>
      <c r="R293" s="22"/>
      <c r="S293" s="21"/>
      <c r="T293" s="21"/>
      <c r="U293" s="22"/>
      <c r="V293" s="23"/>
      <c r="W293" s="23"/>
      <c r="X293" s="24"/>
      <c r="Y293" s="25">
        <f t="shared" si="16"/>
        <v>0</v>
      </c>
      <c r="Z293" s="25">
        <f t="shared" si="17"/>
        <v>0</v>
      </c>
      <c r="AA293" s="26"/>
      <c r="AB293" s="26"/>
      <c r="AC293" s="26"/>
      <c r="AD293" s="26"/>
      <c r="AE293" s="27"/>
      <c r="AF293" s="26"/>
      <c r="AG293" s="26"/>
      <c r="AH293" s="26"/>
      <c r="AI293" s="26"/>
      <c r="AJ293" s="26"/>
      <c r="AK293" s="26"/>
    </row>
    <row r="294" spans="1:37" s="10" customFormat="1" ht="25" customHeight="1" x14ac:dyDescent="0.25">
      <c r="A294" s="11">
        <v>291</v>
      </c>
      <c r="B294" s="12" t="str">
        <f t="shared" si="15"/>
        <v>000-000</v>
      </c>
      <c r="C294" s="12"/>
      <c r="D294" s="12"/>
      <c r="E294" s="12"/>
      <c r="F294" s="12"/>
      <c r="G294" s="16"/>
      <c r="H294" s="16"/>
      <c r="I294" s="15"/>
      <c r="J294" s="16"/>
      <c r="K294" s="16"/>
      <c r="L294" s="17"/>
      <c r="M294" s="18"/>
      <c r="N294" s="19"/>
      <c r="O294" s="20"/>
      <c r="P294" s="21"/>
      <c r="Q294" s="21"/>
      <c r="R294" s="22"/>
      <c r="S294" s="21"/>
      <c r="T294" s="21"/>
      <c r="U294" s="22"/>
      <c r="V294" s="23"/>
      <c r="W294" s="23"/>
      <c r="X294" s="24"/>
      <c r="Y294" s="25">
        <f t="shared" si="16"/>
        <v>0</v>
      </c>
      <c r="Z294" s="25">
        <f t="shared" si="17"/>
        <v>0</v>
      </c>
      <c r="AA294" s="26"/>
      <c r="AB294" s="26"/>
      <c r="AC294" s="26"/>
      <c r="AD294" s="26"/>
      <c r="AE294" s="27"/>
      <c r="AF294" s="26"/>
      <c r="AG294" s="26"/>
      <c r="AH294" s="26"/>
      <c r="AI294" s="26"/>
      <c r="AJ294" s="26"/>
      <c r="AK294" s="26"/>
    </row>
    <row r="295" spans="1:37" s="10" customFormat="1" ht="25" customHeight="1" x14ac:dyDescent="0.25">
      <c r="A295" s="11">
        <v>292</v>
      </c>
      <c r="B295" s="12" t="str">
        <f t="shared" si="15"/>
        <v>000-000</v>
      </c>
      <c r="C295" s="12"/>
      <c r="D295" s="12"/>
      <c r="E295" s="12"/>
      <c r="F295" s="12"/>
      <c r="G295" s="16"/>
      <c r="H295" s="16"/>
      <c r="I295" s="15"/>
      <c r="J295" s="16"/>
      <c r="K295" s="16"/>
      <c r="L295" s="17"/>
      <c r="M295" s="18"/>
      <c r="N295" s="19"/>
      <c r="O295" s="20"/>
      <c r="P295" s="21"/>
      <c r="Q295" s="21"/>
      <c r="R295" s="22"/>
      <c r="S295" s="21"/>
      <c r="T295" s="21"/>
      <c r="U295" s="22"/>
      <c r="V295" s="23"/>
      <c r="W295" s="23"/>
      <c r="X295" s="24"/>
      <c r="Y295" s="25">
        <f t="shared" si="16"/>
        <v>0</v>
      </c>
      <c r="Z295" s="25">
        <f t="shared" si="17"/>
        <v>0</v>
      </c>
      <c r="AA295" s="26"/>
      <c r="AB295" s="26"/>
      <c r="AC295" s="26"/>
      <c r="AD295" s="26"/>
      <c r="AE295" s="27"/>
      <c r="AF295" s="26"/>
      <c r="AG295" s="26"/>
      <c r="AH295" s="26"/>
      <c r="AI295" s="26"/>
      <c r="AJ295" s="26"/>
      <c r="AK295" s="26"/>
    </row>
    <row r="296" spans="1:37" s="10" customFormat="1" ht="25" customHeight="1" x14ac:dyDescent="0.25">
      <c r="A296" s="11">
        <v>293</v>
      </c>
      <c r="B296" s="12" t="str">
        <f t="shared" si="15"/>
        <v>000-000</v>
      </c>
      <c r="C296" s="12"/>
      <c r="D296" s="12"/>
      <c r="E296" s="12"/>
      <c r="F296" s="12"/>
      <c r="G296" s="16"/>
      <c r="H296" s="16"/>
      <c r="I296" s="15"/>
      <c r="J296" s="16"/>
      <c r="K296" s="16"/>
      <c r="L296" s="17"/>
      <c r="M296" s="18"/>
      <c r="N296" s="18"/>
      <c r="O296" s="20"/>
      <c r="P296" s="21"/>
      <c r="Q296" s="21"/>
      <c r="R296" s="22"/>
      <c r="S296" s="21"/>
      <c r="T296" s="21"/>
      <c r="U296" s="22"/>
      <c r="V296" s="23"/>
      <c r="W296" s="23"/>
      <c r="X296" s="24"/>
      <c r="Y296" s="25">
        <f t="shared" si="16"/>
        <v>0</v>
      </c>
      <c r="Z296" s="25">
        <f t="shared" si="17"/>
        <v>0</v>
      </c>
      <c r="AA296" s="26"/>
      <c r="AB296" s="26"/>
      <c r="AC296" s="26"/>
      <c r="AD296" s="26"/>
      <c r="AE296" s="27"/>
      <c r="AF296" s="26"/>
      <c r="AG296" s="26"/>
      <c r="AH296" s="26"/>
      <c r="AI296" s="26"/>
      <c r="AJ296" s="26"/>
      <c r="AK296" s="26"/>
    </row>
    <row r="297" spans="1:37" s="10" customFormat="1" ht="25" customHeight="1" x14ac:dyDescent="0.25">
      <c r="A297" s="11">
        <v>294</v>
      </c>
      <c r="B297" s="12" t="str">
        <f t="shared" si="15"/>
        <v>000-000</v>
      </c>
      <c r="C297" s="12"/>
      <c r="D297" s="12"/>
      <c r="E297" s="12"/>
      <c r="F297" s="12"/>
      <c r="G297" s="16"/>
      <c r="H297" s="16"/>
      <c r="I297" s="15"/>
      <c r="J297" s="16"/>
      <c r="K297" s="16"/>
      <c r="L297" s="17"/>
      <c r="M297" s="18"/>
      <c r="N297" s="18"/>
      <c r="O297" s="20"/>
      <c r="P297" s="21"/>
      <c r="Q297" s="21"/>
      <c r="R297" s="22"/>
      <c r="S297" s="21"/>
      <c r="T297" s="21"/>
      <c r="U297" s="22"/>
      <c r="V297" s="23"/>
      <c r="W297" s="23"/>
      <c r="X297" s="24"/>
      <c r="Y297" s="25">
        <f t="shared" si="16"/>
        <v>0</v>
      </c>
      <c r="Z297" s="25">
        <f t="shared" si="17"/>
        <v>0</v>
      </c>
      <c r="AA297" s="26"/>
      <c r="AB297" s="26"/>
      <c r="AC297" s="26"/>
      <c r="AD297" s="26"/>
      <c r="AE297" s="27"/>
      <c r="AF297" s="26"/>
      <c r="AG297" s="26"/>
      <c r="AH297" s="26"/>
      <c r="AI297" s="26"/>
      <c r="AJ297" s="26"/>
      <c r="AK297" s="26"/>
    </row>
    <row r="298" spans="1:37" s="10" customFormat="1" ht="25" customHeight="1" x14ac:dyDescent="0.25">
      <c r="A298" s="11">
        <v>295</v>
      </c>
      <c r="B298" s="12" t="str">
        <f t="shared" si="15"/>
        <v>000-000</v>
      </c>
      <c r="C298" s="12"/>
      <c r="D298" s="12"/>
      <c r="E298" s="12"/>
      <c r="F298" s="12"/>
      <c r="G298" s="16"/>
      <c r="H298" s="16"/>
      <c r="I298" s="15"/>
      <c r="J298" s="16"/>
      <c r="K298" s="16"/>
      <c r="L298" s="17"/>
      <c r="M298" s="18"/>
      <c r="N298" s="18"/>
      <c r="O298" s="20"/>
      <c r="P298" s="21"/>
      <c r="Q298" s="21"/>
      <c r="R298" s="22"/>
      <c r="S298" s="21"/>
      <c r="T298" s="21"/>
      <c r="U298" s="22"/>
      <c r="V298" s="23"/>
      <c r="W298" s="23"/>
      <c r="X298" s="24"/>
      <c r="Y298" s="25">
        <f t="shared" si="16"/>
        <v>0</v>
      </c>
      <c r="Z298" s="25">
        <f t="shared" si="17"/>
        <v>0</v>
      </c>
      <c r="AA298" s="26"/>
      <c r="AB298" s="26"/>
      <c r="AC298" s="26"/>
      <c r="AD298" s="26"/>
      <c r="AE298" s="27"/>
      <c r="AF298" s="26"/>
      <c r="AG298" s="26"/>
      <c r="AH298" s="26"/>
      <c r="AI298" s="26"/>
      <c r="AJ298" s="26"/>
      <c r="AK298" s="26"/>
    </row>
    <row r="299" spans="1:37" s="10" customFormat="1" ht="25" customHeight="1" x14ac:dyDescent="0.25">
      <c r="A299" s="11">
        <v>296</v>
      </c>
      <c r="B299" s="12" t="str">
        <f t="shared" si="15"/>
        <v>000-000</v>
      </c>
      <c r="C299" s="12"/>
      <c r="D299" s="12"/>
      <c r="E299" s="12"/>
      <c r="F299" s="12"/>
      <c r="G299" s="16"/>
      <c r="H299" s="16"/>
      <c r="I299" s="15"/>
      <c r="J299" s="16"/>
      <c r="K299" s="16"/>
      <c r="L299" s="17"/>
      <c r="M299" s="18"/>
      <c r="N299" s="18"/>
      <c r="O299" s="20"/>
      <c r="P299" s="21"/>
      <c r="Q299" s="21"/>
      <c r="R299" s="22"/>
      <c r="S299" s="21"/>
      <c r="T299" s="21"/>
      <c r="U299" s="22"/>
      <c r="V299" s="23"/>
      <c r="W299" s="23"/>
      <c r="X299" s="24"/>
      <c r="Y299" s="25">
        <f t="shared" si="16"/>
        <v>0</v>
      </c>
      <c r="Z299" s="25">
        <f t="shared" si="17"/>
        <v>0</v>
      </c>
      <c r="AA299" s="26"/>
      <c r="AB299" s="26"/>
      <c r="AC299" s="26"/>
      <c r="AD299" s="26"/>
      <c r="AE299" s="27"/>
      <c r="AF299" s="26"/>
      <c r="AG299" s="26"/>
      <c r="AH299" s="26"/>
      <c r="AI299" s="26"/>
      <c r="AJ299" s="26"/>
      <c r="AK299" s="26"/>
    </row>
    <row r="300" spans="1:37" s="10" customFormat="1" ht="25" customHeight="1" x14ac:dyDescent="0.25">
      <c r="A300" s="11">
        <v>297</v>
      </c>
      <c r="B300" s="12" t="str">
        <f t="shared" si="15"/>
        <v>000-000</v>
      </c>
      <c r="C300" s="12"/>
      <c r="D300" s="12"/>
      <c r="E300" s="12"/>
      <c r="F300" s="12"/>
      <c r="G300" s="16"/>
      <c r="H300" s="16"/>
      <c r="I300" s="15"/>
      <c r="J300" s="16"/>
      <c r="K300" s="16"/>
      <c r="L300" s="17"/>
      <c r="M300" s="18"/>
      <c r="N300" s="18"/>
      <c r="O300" s="20"/>
      <c r="P300" s="21"/>
      <c r="Q300" s="21"/>
      <c r="R300" s="22"/>
      <c r="S300" s="21"/>
      <c r="T300" s="21"/>
      <c r="U300" s="22"/>
      <c r="V300" s="23"/>
      <c r="W300" s="23"/>
      <c r="X300" s="24"/>
      <c r="Y300" s="25">
        <f t="shared" si="16"/>
        <v>0</v>
      </c>
      <c r="Z300" s="25">
        <f t="shared" si="17"/>
        <v>0</v>
      </c>
      <c r="AA300" s="26"/>
      <c r="AB300" s="26"/>
      <c r="AC300" s="26"/>
      <c r="AD300" s="26"/>
      <c r="AE300" s="27"/>
      <c r="AF300" s="26"/>
      <c r="AG300" s="26"/>
      <c r="AH300" s="26"/>
      <c r="AI300" s="26"/>
      <c r="AJ300" s="26"/>
      <c r="AK300" s="26"/>
    </row>
    <row r="301" spans="1:37" s="10" customFormat="1" ht="25" customHeight="1" x14ac:dyDescent="0.25">
      <c r="A301" s="11">
        <v>298</v>
      </c>
      <c r="B301" s="12" t="str">
        <f t="shared" si="15"/>
        <v>000-000</v>
      </c>
      <c r="C301" s="12"/>
      <c r="D301" s="12"/>
      <c r="E301" s="12"/>
      <c r="F301" s="12"/>
      <c r="G301" s="16"/>
      <c r="H301" s="16"/>
      <c r="I301" s="15"/>
      <c r="J301" s="16"/>
      <c r="K301" s="16"/>
      <c r="L301" s="17"/>
      <c r="M301" s="18"/>
      <c r="N301" s="18"/>
      <c r="O301" s="20"/>
      <c r="P301" s="21"/>
      <c r="Q301" s="21"/>
      <c r="R301" s="22"/>
      <c r="S301" s="21"/>
      <c r="T301" s="21"/>
      <c r="U301" s="22"/>
      <c r="V301" s="23"/>
      <c r="W301" s="23"/>
      <c r="X301" s="24"/>
      <c r="Y301" s="25">
        <f t="shared" si="16"/>
        <v>0</v>
      </c>
      <c r="Z301" s="25">
        <f t="shared" si="17"/>
        <v>0</v>
      </c>
      <c r="AA301" s="26"/>
      <c r="AB301" s="26"/>
      <c r="AC301" s="26"/>
      <c r="AD301" s="26"/>
      <c r="AE301" s="27"/>
      <c r="AF301" s="26"/>
      <c r="AG301" s="26"/>
      <c r="AH301" s="26"/>
      <c r="AI301" s="26"/>
      <c r="AJ301" s="26"/>
      <c r="AK301" s="26"/>
    </row>
    <row r="302" spans="1:37" s="10" customFormat="1" ht="25" customHeight="1" x14ac:dyDescent="0.25">
      <c r="A302" s="11">
        <v>299</v>
      </c>
      <c r="B302" s="12" t="str">
        <f t="shared" ref="B302:B365" si="18">TEXT(C302,"000")&amp;"-"&amp;TEXT(E302,"000")</f>
        <v>000-000</v>
      </c>
      <c r="C302" s="12"/>
      <c r="D302" s="12"/>
      <c r="E302" s="12"/>
      <c r="F302" s="12"/>
      <c r="G302" s="16"/>
      <c r="H302" s="16"/>
      <c r="I302" s="15"/>
      <c r="J302" s="16"/>
      <c r="K302" s="16"/>
      <c r="L302" s="17"/>
      <c r="M302" s="18"/>
      <c r="N302" s="18"/>
      <c r="O302" s="20"/>
      <c r="P302" s="21"/>
      <c r="Q302" s="21"/>
      <c r="R302" s="22"/>
      <c r="S302" s="21"/>
      <c r="T302" s="21"/>
      <c r="U302" s="22"/>
      <c r="V302" s="23"/>
      <c r="W302" s="23"/>
      <c r="X302" s="24"/>
      <c r="Y302" s="25">
        <f t="shared" si="16"/>
        <v>0</v>
      </c>
      <c r="Z302" s="25">
        <f t="shared" si="17"/>
        <v>0</v>
      </c>
      <c r="AA302" s="26"/>
      <c r="AB302" s="26"/>
      <c r="AC302" s="26"/>
      <c r="AD302" s="26"/>
      <c r="AE302" s="27"/>
      <c r="AF302" s="26"/>
      <c r="AG302" s="26"/>
      <c r="AH302" s="26"/>
      <c r="AI302" s="26"/>
      <c r="AJ302" s="26"/>
      <c r="AK302" s="26"/>
    </row>
    <row r="303" spans="1:37" s="10" customFormat="1" ht="25" customHeight="1" x14ac:dyDescent="0.25">
      <c r="A303" s="11">
        <v>300</v>
      </c>
      <c r="B303" s="12" t="str">
        <f t="shared" si="18"/>
        <v>000-000</v>
      </c>
      <c r="C303" s="12"/>
      <c r="D303" s="12"/>
      <c r="E303" s="12"/>
      <c r="F303" s="12"/>
      <c r="G303" s="16"/>
      <c r="H303" s="16"/>
      <c r="I303" s="15"/>
      <c r="J303" s="16"/>
      <c r="K303" s="16"/>
      <c r="L303" s="17"/>
      <c r="M303" s="18"/>
      <c r="N303" s="18"/>
      <c r="O303" s="20"/>
      <c r="P303" s="21"/>
      <c r="Q303" s="21"/>
      <c r="R303" s="22"/>
      <c r="S303" s="21"/>
      <c r="T303" s="21"/>
      <c r="U303" s="22"/>
      <c r="V303" s="23"/>
      <c r="W303" s="23"/>
      <c r="X303" s="24"/>
      <c r="Y303" s="25">
        <f t="shared" si="16"/>
        <v>0</v>
      </c>
      <c r="Z303" s="25">
        <f t="shared" si="17"/>
        <v>0</v>
      </c>
      <c r="AA303" s="26"/>
      <c r="AB303" s="26"/>
      <c r="AC303" s="26"/>
      <c r="AD303" s="26"/>
      <c r="AE303" s="27"/>
      <c r="AF303" s="26"/>
      <c r="AG303" s="26"/>
      <c r="AH303" s="26"/>
      <c r="AI303" s="26"/>
      <c r="AJ303" s="26"/>
      <c r="AK303" s="26"/>
    </row>
    <row r="304" spans="1:37" s="10" customFormat="1" ht="25" customHeight="1" x14ac:dyDescent="0.25">
      <c r="A304" s="11">
        <v>301</v>
      </c>
      <c r="B304" s="12" t="str">
        <f t="shared" si="18"/>
        <v>000-000</v>
      </c>
      <c r="C304" s="12"/>
      <c r="D304" s="12"/>
      <c r="E304" s="12"/>
      <c r="F304" s="12"/>
      <c r="G304" s="16"/>
      <c r="H304" s="16"/>
      <c r="I304" s="15"/>
      <c r="J304" s="16"/>
      <c r="K304" s="16"/>
      <c r="L304" s="17"/>
      <c r="M304" s="18"/>
      <c r="N304" s="18"/>
      <c r="O304" s="20"/>
      <c r="P304" s="21"/>
      <c r="Q304" s="21"/>
      <c r="R304" s="22"/>
      <c r="S304" s="21"/>
      <c r="T304" s="21"/>
      <c r="U304" s="22"/>
      <c r="V304" s="23"/>
      <c r="W304" s="23"/>
      <c r="X304" s="24"/>
      <c r="Y304" s="25">
        <f t="shared" si="16"/>
        <v>0</v>
      </c>
      <c r="Z304" s="25">
        <f t="shared" si="17"/>
        <v>0</v>
      </c>
      <c r="AA304" s="26"/>
      <c r="AB304" s="26"/>
      <c r="AC304" s="26"/>
      <c r="AD304" s="26"/>
      <c r="AE304" s="27"/>
      <c r="AF304" s="26"/>
      <c r="AG304" s="26"/>
      <c r="AH304" s="26"/>
      <c r="AI304" s="26"/>
      <c r="AJ304" s="26"/>
      <c r="AK304" s="26"/>
    </row>
    <row r="305" spans="1:37" s="10" customFormat="1" ht="25" customHeight="1" x14ac:dyDescent="0.25">
      <c r="A305" s="11">
        <v>302</v>
      </c>
      <c r="B305" s="12" t="str">
        <f t="shared" si="18"/>
        <v>000-000</v>
      </c>
      <c r="C305" s="12"/>
      <c r="D305" s="12"/>
      <c r="E305" s="12"/>
      <c r="F305" s="12"/>
      <c r="G305" s="16"/>
      <c r="H305" s="16"/>
      <c r="I305" s="15"/>
      <c r="J305" s="16"/>
      <c r="K305" s="16"/>
      <c r="L305" s="17"/>
      <c r="M305" s="18"/>
      <c r="N305" s="19"/>
      <c r="O305" s="20"/>
      <c r="P305" s="21"/>
      <c r="Q305" s="21"/>
      <c r="R305" s="22"/>
      <c r="S305" s="21"/>
      <c r="T305" s="21"/>
      <c r="U305" s="22"/>
      <c r="V305" s="23"/>
      <c r="W305" s="23"/>
      <c r="X305" s="24"/>
      <c r="Y305" s="25">
        <f t="shared" si="16"/>
        <v>0</v>
      </c>
      <c r="Z305" s="25">
        <f t="shared" si="17"/>
        <v>0</v>
      </c>
      <c r="AA305" s="26"/>
      <c r="AB305" s="26"/>
      <c r="AC305" s="26"/>
      <c r="AD305" s="26"/>
      <c r="AE305" s="27"/>
      <c r="AF305" s="26"/>
      <c r="AG305" s="26"/>
      <c r="AH305" s="26"/>
      <c r="AI305" s="26"/>
      <c r="AJ305" s="26"/>
      <c r="AK305" s="26"/>
    </row>
    <row r="306" spans="1:37" s="10" customFormat="1" ht="25" customHeight="1" x14ac:dyDescent="0.25">
      <c r="A306" s="11">
        <v>303</v>
      </c>
      <c r="B306" s="12" t="str">
        <f t="shared" si="18"/>
        <v>000-000</v>
      </c>
      <c r="C306" s="12"/>
      <c r="D306" s="12"/>
      <c r="E306" s="12"/>
      <c r="F306" s="12"/>
      <c r="G306" s="16"/>
      <c r="H306" s="16"/>
      <c r="I306" s="15"/>
      <c r="J306" s="16"/>
      <c r="K306" s="16"/>
      <c r="L306" s="17"/>
      <c r="M306" s="18"/>
      <c r="N306" s="19"/>
      <c r="O306" s="20"/>
      <c r="P306" s="21"/>
      <c r="Q306" s="21"/>
      <c r="R306" s="22"/>
      <c r="S306" s="21"/>
      <c r="T306" s="21"/>
      <c r="U306" s="22"/>
      <c r="V306" s="23"/>
      <c r="W306" s="23"/>
      <c r="X306" s="24"/>
      <c r="Y306" s="25">
        <f t="shared" si="16"/>
        <v>0</v>
      </c>
      <c r="Z306" s="25">
        <f t="shared" si="17"/>
        <v>0</v>
      </c>
      <c r="AA306" s="26"/>
      <c r="AB306" s="26"/>
      <c r="AC306" s="26"/>
      <c r="AD306" s="26"/>
      <c r="AE306" s="27"/>
      <c r="AF306" s="26"/>
      <c r="AG306" s="26"/>
      <c r="AH306" s="26"/>
      <c r="AI306" s="26"/>
      <c r="AJ306" s="26"/>
      <c r="AK306" s="26"/>
    </row>
    <row r="307" spans="1:37" s="10" customFormat="1" ht="25" customHeight="1" x14ac:dyDescent="0.25">
      <c r="A307" s="11">
        <v>304</v>
      </c>
      <c r="B307" s="12" t="str">
        <f t="shared" si="18"/>
        <v>000-000</v>
      </c>
      <c r="C307" s="12"/>
      <c r="D307" s="12"/>
      <c r="E307" s="12"/>
      <c r="F307" s="12"/>
      <c r="G307" s="16"/>
      <c r="H307" s="16"/>
      <c r="I307" s="15"/>
      <c r="J307" s="16"/>
      <c r="K307" s="16"/>
      <c r="L307" s="17"/>
      <c r="M307" s="18"/>
      <c r="N307" s="18"/>
      <c r="O307" s="20"/>
      <c r="P307" s="21"/>
      <c r="Q307" s="21"/>
      <c r="R307" s="22"/>
      <c r="S307" s="21"/>
      <c r="T307" s="21"/>
      <c r="U307" s="22"/>
      <c r="V307" s="23"/>
      <c r="W307" s="23"/>
      <c r="X307" s="24"/>
      <c r="Y307" s="25">
        <f t="shared" si="16"/>
        <v>0</v>
      </c>
      <c r="Z307" s="25">
        <f t="shared" si="17"/>
        <v>0</v>
      </c>
      <c r="AA307" s="26"/>
      <c r="AB307" s="26"/>
      <c r="AC307" s="26"/>
      <c r="AD307" s="26"/>
      <c r="AE307" s="27"/>
      <c r="AF307" s="26"/>
      <c r="AG307" s="26"/>
      <c r="AH307" s="26"/>
      <c r="AI307" s="26"/>
      <c r="AJ307" s="26"/>
      <c r="AK307" s="26"/>
    </row>
    <row r="308" spans="1:37" s="10" customFormat="1" ht="25" customHeight="1" x14ac:dyDescent="0.25">
      <c r="A308" s="11">
        <v>305</v>
      </c>
      <c r="B308" s="12" t="str">
        <f t="shared" si="18"/>
        <v>000-000</v>
      </c>
      <c r="C308" s="12"/>
      <c r="D308" s="12"/>
      <c r="E308" s="12"/>
      <c r="F308" s="12"/>
      <c r="G308" s="16"/>
      <c r="H308" s="16"/>
      <c r="I308" s="15"/>
      <c r="J308" s="16"/>
      <c r="K308" s="16"/>
      <c r="L308" s="17"/>
      <c r="M308" s="18"/>
      <c r="N308" s="18"/>
      <c r="O308" s="20"/>
      <c r="P308" s="21"/>
      <c r="Q308" s="21"/>
      <c r="R308" s="22"/>
      <c r="S308" s="21"/>
      <c r="T308" s="21"/>
      <c r="U308" s="22"/>
      <c r="V308" s="23"/>
      <c r="W308" s="23"/>
      <c r="X308" s="24"/>
      <c r="Y308" s="25">
        <f t="shared" si="16"/>
        <v>0</v>
      </c>
      <c r="Z308" s="25">
        <f t="shared" si="17"/>
        <v>0</v>
      </c>
      <c r="AA308" s="26"/>
      <c r="AB308" s="26"/>
      <c r="AC308" s="26"/>
      <c r="AD308" s="26"/>
      <c r="AE308" s="27"/>
      <c r="AF308" s="26"/>
      <c r="AG308" s="26"/>
      <c r="AH308" s="26"/>
      <c r="AI308" s="26"/>
      <c r="AJ308" s="26"/>
      <c r="AK308" s="26"/>
    </row>
    <row r="309" spans="1:37" s="10" customFormat="1" ht="25" customHeight="1" x14ac:dyDescent="0.25">
      <c r="A309" s="11">
        <v>306</v>
      </c>
      <c r="B309" s="12" t="str">
        <f t="shared" si="18"/>
        <v>000-000</v>
      </c>
      <c r="C309" s="12"/>
      <c r="D309" s="12"/>
      <c r="E309" s="12"/>
      <c r="F309" s="12"/>
      <c r="G309" s="16"/>
      <c r="H309" s="16"/>
      <c r="I309" s="15"/>
      <c r="J309" s="16"/>
      <c r="K309" s="16"/>
      <c r="L309" s="17"/>
      <c r="M309" s="18"/>
      <c r="N309" s="18"/>
      <c r="O309" s="20"/>
      <c r="P309" s="21"/>
      <c r="Q309" s="21"/>
      <c r="R309" s="22"/>
      <c r="S309" s="21"/>
      <c r="T309" s="21"/>
      <c r="U309" s="22"/>
      <c r="V309" s="23"/>
      <c r="W309" s="23"/>
      <c r="X309" s="24"/>
      <c r="Y309" s="25">
        <f t="shared" si="16"/>
        <v>0</v>
      </c>
      <c r="Z309" s="25">
        <f t="shared" si="17"/>
        <v>0</v>
      </c>
      <c r="AA309" s="26"/>
      <c r="AB309" s="26"/>
      <c r="AC309" s="26"/>
      <c r="AD309" s="26"/>
      <c r="AE309" s="27"/>
      <c r="AF309" s="26"/>
      <c r="AG309" s="26"/>
      <c r="AH309" s="26"/>
      <c r="AI309" s="26"/>
      <c r="AJ309" s="26"/>
      <c r="AK309" s="26"/>
    </row>
    <row r="310" spans="1:37" s="10" customFormat="1" ht="25" customHeight="1" x14ac:dyDescent="0.25">
      <c r="A310" s="11">
        <v>307</v>
      </c>
      <c r="B310" s="12" t="str">
        <f t="shared" si="18"/>
        <v>000-000</v>
      </c>
      <c r="C310" s="12"/>
      <c r="D310" s="12"/>
      <c r="E310" s="12"/>
      <c r="F310" s="12"/>
      <c r="G310" s="16"/>
      <c r="H310" s="16"/>
      <c r="I310" s="15"/>
      <c r="J310" s="16"/>
      <c r="K310" s="16"/>
      <c r="L310" s="17"/>
      <c r="M310" s="18"/>
      <c r="N310" s="18"/>
      <c r="O310" s="20"/>
      <c r="P310" s="21"/>
      <c r="Q310" s="21"/>
      <c r="R310" s="22"/>
      <c r="S310" s="21"/>
      <c r="T310" s="21"/>
      <c r="U310" s="22"/>
      <c r="V310" s="23"/>
      <c r="W310" s="23"/>
      <c r="X310" s="24"/>
      <c r="Y310" s="25">
        <f t="shared" si="16"/>
        <v>0</v>
      </c>
      <c r="Z310" s="25">
        <f t="shared" si="17"/>
        <v>0</v>
      </c>
      <c r="AA310" s="26"/>
      <c r="AB310" s="26"/>
      <c r="AC310" s="26"/>
      <c r="AD310" s="26"/>
      <c r="AE310" s="27"/>
      <c r="AF310" s="26"/>
      <c r="AG310" s="26"/>
      <c r="AH310" s="26"/>
      <c r="AI310" s="26"/>
      <c r="AJ310" s="26"/>
      <c r="AK310" s="26"/>
    </row>
    <row r="311" spans="1:37" s="10" customFormat="1" ht="25" customHeight="1" x14ac:dyDescent="0.25">
      <c r="A311" s="11">
        <v>308</v>
      </c>
      <c r="B311" s="12" t="str">
        <f t="shared" si="18"/>
        <v>000-000</v>
      </c>
      <c r="C311" s="12"/>
      <c r="D311" s="12"/>
      <c r="E311" s="12"/>
      <c r="F311" s="12"/>
      <c r="G311" s="16"/>
      <c r="H311" s="16"/>
      <c r="I311" s="15"/>
      <c r="J311" s="16"/>
      <c r="K311" s="16"/>
      <c r="L311" s="17"/>
      <c r="M311" s="18"/>
      <c r="N311" s="18"/>
      <c r="O311" s="20"/>
      <c r="P311" s="21"/>
      <c r="Q311" s="21"/>
      <c r="R311" s="22"/>
      <c r="S311" s="21"/>
      <c r="T311" s="21"/>
      <c r="U311" s="22"/>
      <c r="V311" s="23"/>
      <c r="W311" s="23"/>
      <c r="X311" s="24"/>
      <c r="Y311" s="25">
        <f t="shared" si="16"/>
        <v>0</v>
      </c>
      <c r="Z311" s="25">
        <f t="shared" si="17"/>
        <v>0</v>
      </c>
      <c r="AA311" s="26"/>
      <c r="AB311" s="26"/>
      <c r="AC311" s="26"/>
      <c r="AD311" s="26"/>
      <c r="AE311" s="27"/>
      <c r="AF311" s="26"/>
      <c r="AG311" s="26"/>
      <c r="AH311" s="26"/>
      <c r="AI311" s="26"/>
      <c r="AJ311" s="26"/>
      <c r="AK311" s="26"/>
    </row>
    <row r="312" spans="1:37" s="10" customFormat="1" ht="25" customHeight="1" x14ac:dyDescent="0.25">
      <c r="A312" s="11">
        <v>309</v>
      </c>
      <c r="B312" s="12" t="str">
        <f t="shared" si="18"/>
        <v>000-000</v>
      </c>
      <c r="C312" s="12"/>
      <c r="D312" s="12"/>
      <c r="E312" s="12"/>
      <c r="F312" s="12"/>
      <c r="G312" s="16"/>
      <c r="H312" s="16"/>
      <c r="I312" s="15"/>
      <c r="J312" s="16"/>
      <c r="K312" s="16"/>
      <c r="L312" s="17"/>
      <c r="M312" s="18"/>
      <c r="N312" s="18"/>
      <c r="O312" s="20"/>
      <c r="P312" s="21"/>
      <c r="Q312" s="21"/>
      <c r="R312" s="22"/>
      <c r="S312" s="21"/>
      <c r="T312" s="21"/>
      <c r="U312" s="22"/>
      <c r="V312" s="23"/>
      <c r="W312" s="23"/>
      <c r="X312" s="24"/>
      <c r="Y312" s="25">
        <f t="shared" si="16"/>
        <v>0</v>
      </c>
      <c r="Z312" s="25">
        <f t="shared" si="17"/>
        <v>0</v>
      </c>
      <c r="AA312" s="26"/>
      <c r="AB312" s="26"/>
      <c r="AC312" s="26"/>
      <c r="AD312" s="26"/>
      <c r="AE312" s="27"/>
      <c r="AF312" s="26"/>
      <c r="AG312" s="26"/>
      <c r="AH312" s="26"/>
      <c r="AI312" s="26"/>
      <c r="AJ312" s="26"/>
      <c r="AK312" s="26"/>
    </row>
    <row r="313" spans="1:37" s="10" customFormat="1" ht="25" customHeight="1" x14ac:dyDescent="0.25">
      <c r="A313" s="11">
        <v>310</v>
      </c>
      <c r="B313" s="12" t="str">
        <f t="shared" si="18"/>
        <v>000-000</v>
      </c>
      <c r="C313" s="12"/>
      <c r="D313" s="12"/>
      <c r="E313" s="12"/>
      <c r="F313" s="12"/>
      <c r="G313" s="16"/>
      <c r="H313" s="16"/>
      <c r="I313" s="15"/>
      <c r="J313" s="16"/>
      <c r="K313" s="16"/>
      <c r="L313" s="17"/>
      <c r="M313" s="18"/>
      <c r="N313" s="18"/>
      <c r="O313" s="20"/>
      <c r="P313" s="21"/>
      <c r="Q313" s="21"/>
      <c r="R313" s="22"/>
      <c r="S313" s="21"/>
      <c r="T313" s="21"/>
      <c r="U313" s="22"/>
      <c r="V313" s="23"/>
      <c r="W313" s="23"/>
      <c r="X313" s="24"/>
      <c r="Y313" s="25">
        <f t="shared" si="16"/>
        <v>0</v>
      </c>
      <c r="Z313" s="25">
        <f t="shared" si="17"/>
        <v>0</v>
      </c>
      <c r="AA313" s="26"/>
      <c r="AB313" s="26"/>
      <c r="AC313" s="26"/>
      <c r="AD313" s="26"/>
      <c r="AE313" s="27"/>
      <c r="AF313" s="26"/>
      <c r="AG313" s="26"/>
      <c r="AH313" s="26"/>
      <c r="AI313" s="26"/>
      <c r="AJ313" s="26"/>
      <c r="AK313" s="26"/>
    </row>
    <row r="314" spans="1:37" s="10" customFormat="1" ht="25" customHeight="1" x14ac:dyDescent="0.25">
      <c r="A314" s="11">
        <v>311</v>
      </c>
      <c r="B314" s="12" t="str">
        <f t="shared" si="18"/>
        <v>000-000</v>
      </c>
      <c r="C314" s="12"/>
      <c r="D314" s="12"/>
      <c r="E314" s="12"/>
      <c r="F314" s="12"/>
      <c r="G314" s="16"/>
      <c r="H314" s="16"/>
      <c r="I314" s="15"/>
      <c r="J314" s="16"/>
      <c r="K314" s="16"/>
      <c r="L314" s="17"/>
      <c r="M314" s="18"/>
      <c r="N314" s="18"/>
      <c r="O314" s="20"/>
      <c r="P314" s="21"/>
      <c r="Q314" s="21"/>
      <c r="R314" s="22"/>
      <c r="S314" s="21"/>
      <c r="T314" s="21"/>
      <c r="U314" s="22"/>
      <c r="V314" s="23"/>
      <c r="W314" s="23"/>
      <c r="X314" s="24"/>
      <c r="Y314" s="25">
        <f t="shared" si="16"/>
        <v>0</v>
      </c>
      <c r="Z314" s="25">
        <f t="shared" si="17"/>
        <v>0</v>
      </c>
      <c r="AA314" s="26"/>
      <c r="AB314" s="26"/>
      <c r="AC314" s="26"/>
      <c r="AD314" s="26"/>
      <c r="AE314" s="27"/>
      <c r="AF314" s="26"/>
      <c r="AG314" s="26"/>
      <c r="AH314" s="26"/>
      <c r="AI314" s="26"/>
      <c r="AJ314" s="26"/>
      <c r="AK314" s="26"/>
    </row>
    <row r="315" spans="1:37" s="10" customFormat="1" ht="25" customHeight="1" x14ac:dyDescent="0.25">
      <c r="A315" s="11">
        <v>312</v>
      </c>
      <c r="B315" s="12" t="str">
        <f t="shared" si="18"/>
        <v>000-000</v>
      </c>
      <c r="C315" s="12"/>
      <c r="D315" s="12"/>
      <c r="E315" s="12"/>
      <c r="F315" s="12"/>
      <c r="G315" s="16"/>
      <c r="H315" s="16"/>
      <c r="I315" s="15"/>
      <c r="J315" s="16"/>
      <c r="K315" s="16"/>
      <c r="L315" s="17"/>
      <c r="M315" s="18"/>
      <c r="N315" s="18"/>
      <c r="O315" s="20"/>
      <c r="P315" s="21"/>
      <c r="Q315" s="21"/>
      <c r="R315" s="22"/>
      <c r="S315" s="21"/>
      <c r="T315" s="21"/>
      <c r="U315" s="22"/>
      <c r="V315" s="23"/>
      <c r="W315" s="23"/>
      <c r="X315" s="24"/>
      <c r="Y315" s="25">
        <f t="shared" si="16"/>
        <v>0</v>
      </c>
      <c r="Z315" s="25">
        <f t="shared" si="17"/>
        <v>0</v>
      </c>
      <c r="AA315" s="26"/>
      <c r="AB315" s="26"/>
      <c r="AC315" s="26"/>
      <c r="AD315" s="26"/>
      <c r="AE315" s="27"/>
      <c r="AF315" s="26"/>
      <c r="AG315" s="26"/>
      <c r="AH315" s="26"/>
      <c r="AI315" s="26"/>
      <c r="AJ315" s="26"/>
      <c r="AK315" s="26"/>
    </row>
    <row r="316" spans="1:37" s="10" customFormat="1" ht="25" customHeight="1" x14ac:dyDescent="0.25">
      <c r="A316" s="11">
        <v>313</v>
      </c>
      <c r="B316" s="12" t="str">
        <f t="shared" si="18"/>
        <v>000-000</v>
      </c>
      <c r="C316" s="12"/>
      <c r="D316" s="12"/>
      <c r="E316" s="12"/>
      <c r="F316" s="12"/>
      <c r="G316" s="16"/>
      <c r="H316" s="16"/>
      <c r="I316" s="15"/>
      <c r="J316" s="16"/>
      <c r="K316" s="16"/>
      <c r="L316" s="17"/>
      <c r="M316" s="18"/>
      <c r="N316" s="19"/>
      <c r="O316" s="20"/>
      <c r="P316" s="21"/>
      <c r="Q316" s="21"/>
      <c r="R316" s="22"/>
      <c r="S316" s="21"/>
      <c r="T316" s="21"/>
      <c r="U316" s="22"/>
      <c r="V316" s="23"/>
      <c r="W316" s="23"/>
      <c r="X316" s="24"/>
      <c r="Y316" s="25">
        <f t="shared" si="16"/>
        <v>0</v>
      </c>
      <c r="Z316" s="25">
        <f t="shared" si="17"/>
        <v>0</v>
      </c>
      <c r="AA316" s="26"/>
      <c r="AB316" s="26"/>
      <c r="AC316" s="26"/>
      <c r="AD316" s="26"/>
      <c r="AE316" s="27"/>
      <c r="AF316" s="26"/>
      <c r="AG316" s="26"/>
      <c r="AH316" s="26"/>
      <c r="AI316" s="26"/>
      <c r="AJ316" s="26"/>
      <c r="AK316" s="26"/>
    </row>
    <row r="317" spans="1:37" s="10" customFormat="1" ht="25" customHeight="1" x14ac:dyDescent="0.25">
      <c r="A317" s="11">
        <v>314</v>
      </c>
      <c r="B317" s="12" t="str">
        <f t="shared" si="18"/>
        <v>000-000</v>
      </c>
      <c r="C317" s="12"/>
      <c r="D317" s="12"/>
      <c r="E317" s="12"/>
      <c r="F317" s="12"/>
      <c r="G317" s="16"/>
      <c r="H317" s="16"/>
      <c r="I317" s="15"/>
      <c r="J317" s="16"/>
      <c r="K317" s="16"/>
      <c r="L317" s="17"/>
      <c r="M317" s="18"/>
      <c r="N317" s="19"/>
      <c r="O317" s="20"/>
      <c r="P317" s="21"/>
      <c r="Q317" s="21"/>
      <c r="R317" s="22"/>
      <c r="S317" s="21"/>
      <c r="T317" s="21"/>
      <c r="U317" s="22"/>
      <c r="V317" s="23"/>
      <c r="W317" s="23"/>
      <c r="X317" s="24"/>
      <c r="Y317" s="25">
        <f t="shared" si="16"/>
        <v>0</v>
      </c>
      <c r="Z317" s="25">
        <f t="shared" si="17"/>
        <v>0</v>
      </c>
      <c r="AA317" s="26"/>
      <c r="AB317" s="26"/>
      <c r="AC317" s="26"/>
      <c r="AD317" s="26"/>
      <c r="AE317" s="27"/>
      <c r="AF317" s="26"/>
      <c r="AG317" s="26"/>
      <c r="AH317" s="26"/>
      <c r="AI317" s="26"/>
      <c r="AJ317" s="26"/>
      <c r="AK317" s="26"/>
    </row>
    <row r="318" spans="1:37" s="10" customFormat="1" ht="25" customHeight="1" x14ac:dyDescent="0.25">
      <c r="A318" s="11">
        <v>315</v>
      </c>
      <c r="B318" s="12" t="str">
        <f t="shared" si="18"/>
        <v>000-000</v>
      </c>
      <c r="C318" s="12"/>
      <c r="D318" s="12"/>
      <c r="E318" s="12"/>
      <c r="F318" s="12"/>
      <c r="G318" s="16"/>
      <c r="H318" s="16"/>
      <c r="I318" s="15"/>
      <c r="J318" s="16"/>
      <c r="K318" s="16"/>
      <c r="L318" s="17"/>
      <c r="M318" s="18"/>
      <c r="N318" s="18"/>
      <c r="O318" s="20"/>
      <c r="P318" s="21"/>
      <c r="Q318" s="21"/>
      <c r="R318" s="22"/>
      <c r="S318" s="21"/>
      <c r="T318" s="21"/>
      <c r="U318" s="22"/>
      <c r="V318" s="23"/>
      <c r="W318" s="23"/>
      <c r="X318" s="24"/>
      <c r="Y318" s="25">
        <f t="shared" si="16"/>
        <v>0</v>
      </c>
      <c r="Z318" s="25">
        <f t="shared" si="17"/>
        <v>0</v>
      </c>
      <c r="AA318" s="26"/>
      <c r="AB318" s="26"/>
      <c r="AC318" s="26"/>
      <c r="AD318" s="26"/>
      <c r="AE318" s="27"/>
      <c r="AF318" s="26"/>
      <c r="AG318" s="26"/>
      <c r="AH318" s="26"/>
      <c r="AI318" s="26"/>
      <c r="AJ318" s="26"/>
      <c r="AK318" s="26"/>
    </row>
    <row r="319" spans="1:37" s="10" customFormat="1" ht="25" customHeight="1" x14ac:dyDescent="0.25">
      <c r="A319" s="11">
        <v>316</v>
      </c>
      <c r="B319" s="12" t="str">
        <f t="shared" si="18"/>
        <v>000-000</v>
      </c>
      <c r="C319" s="12"/>
      <c r="D319" s="12"/>
      <c r="E319" s="12"/>
      <c r="F319" s="12"/>
      <c r="G319" s="16"/>
      <c r="H319" s="16"/>
      <c r="I319" s="15"/>
      <c r="J319" s="16"/>
      <c r="K319" s="16"/>
      <c r="L319" s="17"/>
      <c r="M319" s="18"/>
      <c r="N319" s="18"/>
      <c r="O319" s="20"/>
      <c r="P319" s="21"/>
      <c r="Q319" s="21"/>
      <c r="R319" s="22"/>
      <c r="S319" s="21"/>
      <c r="T319" s="21"/>
      <c r="U319" s="22"/>
      <c r="V319" s="23"/>
      <c r="W319" s="23"/>
      <c r="X319" s="24"/>
      <c r="Y319" s="25">
        <f t="shared" si="16"/>
        <v>0</v>
      </c>
      <c r="Z319" s="25">
        <f t="shared" si="17"/>
        <v>0</v>
      </c>
      <c r="AA319" s="26"/>
      <c r="AB319" s="26"/>
      <c r="AC319" s="26"/>
      <c r="AD319" s="26"/>
      <c r="AE319" s="27"/>
      <c r="AF319" s="26"/>
      <c r="AG319" s="26"/>
      <c r="AH319" s="26"/>
      <c r="AI319" s="26"/>
      <c r="AJ319" s="26"/>
      <c r="AK319" s="26"/>
    </row>
    <row r="320" spans="1:37" s="10" customFormat="1" ht="25" customHeight="1" x14ac:dyDescent="0.25">
      <c r="A320" s="11">
        <v>317</v>
      </c>
      <c r="B320" s="12" t="str">
        <f t="shared" si="18"/>
        <v>000-000</v>
      </c>
      <c r="C320" s="12"/>
      <c r="D320" s="12"/>
      <c r="E320" s="12"/>
      <c r="F320" s="12"/>
      <c r="G320" s="16"/>
      <c r="H320" s="16"/>
      <c r="I320" s="15"/>
      <c r="J320" s="16"/>
      <c r="K320" s="16"/>
      <c r="L320" s="17"/>
      <c r="M320" s="18"/>
      <c r="N320" s="18"/>
      <c r="O320" s="20"/>
      <c r="P320" s="21"/>
      <c r="Q320" s="21"/>
      <c r="R320" s="22"/>
      <c r="S320" s="21"/>
      <c r="T320" s="21"/>
      <c r="U320" s="22"/>
      <c r="V320" s="23"/>
      <c r="W320" s="23"/>
      <c r="X320" s="24"/>
      <c r="Y320" s="25">
        <f t="shared" si="16"/>
        <v>0</v>
      </c>
      <c r="Z320" s="25">
        <f t="shared" si="17"/>
        <v>0</v>
      </c>
      <c r="AA320" s="26"/>
      <c r="AB320" s="26"/>
      <c r="AC320" s="26"/>
      <c r="AD320" s="26"/>
      <c r="AE320" s="27"/>
      <c r="AF320" s="26"/>
      <c r="AG320" s="26"/>
      <c r="AH320" s="26"/>
      <c r="AI320" s="26"/>
      <c r="AJ320" s="26"/>
      <c r="AK320" s="26"/>
    </row>
    <row r="321" spans="1:37" s="10" customFormat="1" ht="25" customHeight="1" x14ac:dyDescent="0.25">
      <c r="A321" s="11">
        <v>318</v>
      </c>
      <c r="B321" s="12" t="str">
        <f t="shared" si="18"/>
        <v>000-000</v>
      </c>
      <c r="C321" s="12"/>
      <c r="D321" s="12"/>
      <c r="E321" s="12"/>
      <c r="F321" s="12"/>
      <c r="G321" s="16"/>
      <c r="H321" s="16"/>
      <c r="I321" s="15"/>
      <c r="J321" s="16"/>
      <c r="K321" s="16"/>
      <c r="L321" s="17"/>
      <c r="M321" s="18"/>
      <c r="N321" s="18"/>
      <c r="O321" s="20"/>
      <c r="P321" s="21"/>
      <c r="Q321" s="21"/>
      <c r="R321" s="22"/>
      <c r="S321" s="21"/>
      <c r="T321" s="21"/>
      <c r="U321" s="22"/>
      <c r="V321" s="23"/>
      <c r="W321" s="23"/>
      <c r="X321" s="24"/>
      <c r="Y321" s="25">
        <f t="shared" si="16"/>
        <v>0</v>
      </c>
      <c r="Z321" s="25">
        <f t="shared" si="17"/>
        <v>0</v>
      </c>
      <c r="AA321" s="26"/>
      <c r="AB321" s="26"/>
      <c r="AC321" s="26"/>
      <c r="AD321" s="26"/>
      <c r="AE321" s="27"/>
      <c r="AF321" s="26"/>
      <c r="AG321" s="26"/>
      <c r="AH321" s="26"/>
      <c r="AI321" s="26"/>
      <c r="AJ321" s="26"/>
      <c r="AK321" s="26"/>
    </row>
    <row r="322" spans="1:37" s="10" customFormat="1" ht="25" customHeight="1" x14ac:dyDescent="0.25">
      <c r="A322" s="11">
        <v>319</v>
      </c>
      <c r="B322" s="12" t="str">
        <f t="shared" si="18"/>
        <v>000-000</v>
      </c>
      <c r="C322" s="12"/>
      <c r="D322" s="12"/>
      <c r="E322" s="12"/>
      <c r="F322" s="12"/>
      <c r="G322" s="16"/>
      <c r="H322" s="16"/>
      <c r="I322" s="15"/>
      <c r="J322" s="16"/>
      <c r="K322" s="16"/>
      <c r="L322" s="17"/>
      <c r="M322" s="18"/>
      <c r="N322" s="18"/>
      <c r="O322" s="20"/>
      <c r="P322" s="21"/>
      <c r="Q322" s="21"/>
      <c r="R322" s="22"/>
      <c r="S322" s="21"/>
      <c r="T322" s="21"/>
      <c r="U322" s="22"/>
      <c r="V322" s="23"/>
      <c r="W322" s="23"/>
      <c r="X322" s="24"/>
      <c r="Y322" s="25">
        <f t="shared" si="16"/>
        <v>0</v>
      </c>
      <c r="Z322" s="25">
        <f t="shared" si="17"/>
        <v>0</v>
      </c>
      <c r="AA322" s="26"/>
      <c r="AB322" s="26"/>
      <c r="AC322" s="26"/>
      <c r="AD322" s="26"/>
      <c r="AE322" s="27"/>
      <c r="AF322" s="26"/>
      <c r="AG322" s="26"/>
      <c r="AH322" s="26"/>
      <c r="AI322" s="26"/>
      <c r="AJ322" s="26"/>
      <c r="AK322" s="26"/>
    </row>
    <row r="323" spans="1:37" s="10" customFormat="1" ht="25" customHeight="1" x14ac:dyDescent="0.25">
      <c r="A323" s="11">
        <v>320</v>
      </c>
      <c r="B323" s="12" t="str">
        <f t="shared" si="18"/>
        <v>000-000</v>
      </c>
      <c r="C323" s="12"/>
      <c r="D323" s="12"/>
      <c r="E323" s="12"/>
      <c r="F323" s="12"/>
      <c r="G323" s="16"/>
      <c r="H323" s="16"/>
      <c r="I323" s="15"/>
      <c r="J323" s="16"/>
      <c r="K323" s="16"/>
      <c r="L323" s="17"/>
      <c r="M323" s="18"/>
      <c r="N323" s="18"/>
      <c r="O323" s="20"/>
      <c r="P323" s="21"/>
      <c r="Q323" s="21"/>
      <c r="R323" s="22"/>
      <c r="S323" s="21"/>
      <c r="T323" s="21"/>
      <c r="U323" s="22"/>
      <c r="V323" s="23"/>
      <c r="W323" s="23"/>
      <c r="X323" s="24"/>
      <c r="Y323" s="25">
        <f t="shared" si="16"/>
        <v>0</v>
      </c>
      <c r="Z323" s="25">
        <f t="shared" si="17"/>
        <v>0</v>
      </c>
      <c r="AA323" s="26"/>
      <c r="AB323" s="26"/>
      <c r="AC323" s="26"/>
      <c r="AD323" s="26"/>
      <c r="AE323" s="27"/>
      <c r="AF323" s="26"/>
      <c r="AG323" s="26"/>
      <c r="AH323" s="26"/>
      <c r="AI323" s="26"/>
      <c r="AJ323" s="26"/>
      <c r="AK323" s="26"/>
    </row>
    <row r="324" spans="1:37" s="10" customFormat="1" ht="25" customHeight="1" x14ac:dyDescent="0.25">
      <c r="A324" s="11">
        <v>321</v>
      </c>
      <c r="B324" s="12" t="str">
        <f t="shared" si="18"/>
        <v>000-000</v>
      </c>
      <c r="C324" s="12"/>
      <c r="D324" s="12"/>
      <c r="E324" s="12"/>
      <c r="F324" s="12"/>
      <c r="G324" s="16"/>
      <c r="H324" s="16"/>
      <c r="I324" s="15"/>
      <c r="J324" s="16"/>
      <c r="K324" s="16"/>
      <c r="L324" s="17"/>
      <c r="M324" s="18"/>
      <c r="N324" s="18"/>
      <c r="O324" s="20"/>
      <c r="P324" s="21"/>
      <c r="Q324" s="21"/>
      <c r="R324" s="22"/>
      <c r="S324" s="21"/>
      <c r="T324" s="21"/>
      <c r="U324" s="22"/>
      <c r="V324" s="23"/>
      <c r="W324" s="23"/>
      <c r="X324" s="24"/>
      <c r="Y324" s="25">
        <f t="shared" ref="Y324:Y387" si="19">ROUND(I324-U324-X324,2)</f>
        <v>0</v>
      </c>
      <c r="Z324" s="25">
        <f t="shared" ref="Z324:Z387" si="20">ROUND(L324+O324-R324,2)</f>
        <v>0</v>
      </c>
      <c r="AA324" s="26"/>
      <c r="AB324" s="26"/>
      <c r="AC324" s="26"/>
      <c r="AD324" s="26"/>
      <c r="AE324" s="27"/>
      <c r="AF324" s="26"/>
      <c r="AG324" s="26"/>
      <c r="AH324" s="26"/>
      <c r="AI324" s="26"/>
      <c r="AJ324" s="26"/>
      <c r="AK324" s="26"/>
    </row>
    <row r="325" spans="1:37" s="10" customFormat="1" ht="25" customHeight="1" x14ac:dyDescent="0.25">
      <c r="A325" s="11">
        <v>322</v>
      </c>
      <c r="B325" s="12" t="str">
        <f t="shared" si="18"/>
        <v>000-000</v>
      </c>
      <c r="C325" s="12"/>
      <c r="D325" s="12"/>
      <c r="E325" s="12"/>
      <c r="F325" s="12"/>
      <c r="G325" s="16"/>
      <c r="H325" s="16"/>
      <c r="I325" s="15"/>
      <c r="J325" s="16"/>
      <c r="K325" s="16"/>
      <c r="L325" s="17"/>
      <c r="M325" s="18"/>
      <c r="N325" s="18"/>
      <c r="O325" s="20"/>
      <c r="P325" s="21"/>
      <c r="Q325" s="21"/>
      <c r="R325" s="22"/>
      <c r="S325" s="21"/>
      <c r="T325" s="21"/>
      <c r="U325" s="22"/>
      <c r="V325" s="23"/>
      <c r="W325" s="23"/>
      <c r="X325" s="24"/>
      <c r="Y325" s="25">
        <f t="shared" si="19"/>
        <v>0</v>
      </c>
      <c r="Z325" s="25">
        <f t="shared" si="20"/>
        <v>0</v>
      </c>
      <c r="AA325" s="26"/>
      <c r="AB325" s="26"/>
      <c r="AC325" s="26"/>
      <c r="AD325" s="26"/>
      <c r="AE325" s="27"/>
      <c r="AF325" s="26"/>
      <c r="AG325" s="26"/>
      <c r="AH325" s="26"/>
      <c r="AI325" s="26"/>
      <c r="AJ325" s="26"/>
      <c r="AK325" s="26"/>
    </row>
    <row r="326" spans="1:37" s="10" customFormat="1" ht="25" customHeight="1" x14ac:dyDescent="0.25">
      <c r="A326" s="11">
        <v>323</v>
      </c>
      <c r="B326" s="12" t="str">
        <f t="shared" si="18"/>
        <v>000-000</v>
      </c>
      <c r="C326" s="12"/>
      <c r="D326" s="12"/>
      <c r="E326" s="12"/>
      <c r="F326" s="12"/>
      <c r="G326" s="16"/>
      <c r="H326" s="16"/>
      <c r="I326" s="15"/>
      <c r="J326" s="16"/>
      <c r="K326" s="16"/>
      <c r="L326" s="17"/>
      <c r="M326" s="18"/>
      <c r="N326" s="18"/>
      <c r="O326" s="20"/>
      <c r="P326" s="21"/>
      <c r="Q326" s="21"/>
      <c r="R326" s="22"/>
      <c r="S326" s="21"/>
      <c r="T326" s="21"/>
      <c r="U326" s="22"/>
      <c r="V326" s="23"/>
      <c r="W326" s="23"/>
      <c r="X326" s="24"/>
      <c r="Y326" s="25">
        <f t="shared" si="19"/>
        <v>0</v>
      </c>
      <c r="Z326" s="25">
        <f t="shared" si="20"/>
        <v>0</v>
      </c>
      <c r="AA326" s="26"/>
      <c r="AB326" s="26"/>
      <c r="AC326" s="26"/>
      <c r="AD326" s="26"/>
      <c r="AE326" s="27"/>
      <c r="AF326" s="26"/>
      <c r="AG326" s="26"/>
      <c r="AH326" s="26"/>
      <c r="AI326" s="26"/>
      <c r="AJ326" s="26"/>
      <c r="AK326" s="26"/>
    </row>
    <row r="327" spans="1:37" s="10" customFormat="1" ht="25" customHeight="1" x14ac:dyDescent="0.25">
      <c r="A327" s="11">
        <v>324</v>
      </c>
      <c r="B327" s="12" t="str">
        <f t="shared" si="18"/>
        <v>000-000</v>
      </c>
      <c r="C327" s="12"/>
      <c r="D327" s="12"/>
      <c r="E327" s="12"/>
      <c r="F327" s="12"/>
      <c r="G327" s="16"/>
      <c r="H327" s="16"/>
      <c r="I327" s="15"/>
      <c r="J327" s="16"/>
      <c r="K327" s="16"/>
      <c r="L327" s="17"/>
      <c r="M327" s="18"/>
      <c r="N327" s="19"/>
      <c r="O327" s="20"/>
      <c r="P327" s="21"/>
      <c r="Q327" s="21"/>
      <c r="R327" s="22"/>
      <c r="S327" s="21"/>
      <c r="T327" s="21"/>
      <c r="U327" s="22"/>
      <c r="V327" s="23"/>
      <c r="W327" s="23"/>
      <c r="X327" s="24"/>
      <c r="Y327" s="25">
        <f t="shared" si="19"/>
        <v>0</v>
      </c>
      <c r="Z327" s="25">
        <f t="shared" si="20"/>
        <v>0</v>
      </c>
      <c r="AA327" s="26"/>
      <c r="AB327" s="26"/>
      <c r="AC327" s="26"/>
      <c r="AD327" s="26"/>
      <c r="AE327" s="27"/>
      <c r="AF327" s="26"/>
      <c r="AG327" s="26"/>
      <c r="AH327" s="26"/>
      <c r="AI327" s="26"/>
      <c r="AJ327" s="26"/>
      <c r="AK327" s="26"/>
    </row>
    <row r="328" spans="1:37" s="10" customFormat="1" ht="25" customHeight="1" x14ac:dyDescent="0.25">
      <c r="A328" s="11">
        <v>325</v>
      </c>
      <c r="B328" s="12" t="str">
        <f t="shared" si="18"/>
        <v>000-000</v>
      </c>
      <c r="C328" s="12"/>
      <c r="D328" s="12"/>
      <c r="E328" s="12"/>
      <c r="F328" s="12"/>
      <c r="G328" s="16"/>
      <c r="H328" s="16"/>
      <c r="I328" s="15"/>
      <c r="J328" s="16"/>
      <c r="K328" s="16"/>
      <c r="L328" s="17"/>
      <c r="M328" s="18"/>
      <c r="N328" s="19"/>
      <c r="O328" s="20"/>
      <c r="P328" s="21"/>
      <c r="Q328" s="21"/>
      <c r="R328" s="22"/>
      <c r="S328" s="21"/>
      <c r="T328" s="21"/>
      <c r="U328" s="22"/>
      <c r="V328" s="23"/>
      <c r="W328" s="23"/>
      <c r="X328" s="24"/>
      <c r="Y328" s="25">
        <f t="shared" si="19"/>
        <v>0</v>
      </c>
      <c r="Z328" s="25">
        <f t="shared" si="20"/>
        <v>0</v>
      </c>
      <c r="AA328" s="26"/>
      <c r="AB328" s="26"/>
      <c r="AC328" s="26"/>
      <c r="AD328" s="26"/>
      <c r="AE328" s="27"/>
      <c r="AF328" s="26"/>
      <c r="AG328" s="26"/>
      <c r="AH328" s="26"/>
      <c r="AI328" s="26"/>
      <c r="AJ328" s="26"/>
      <c r="AK328" s="26"/>
    </row>
    <row r="329" spans="1:37" s="10" customFormat="1" ht="25" customHeight="1" x14ac:dyDescent="0.25">
      <c r="A329" s="11">
        <v>326</v>
      </c>
      <c r="B329" s="12" t="str">
        <f t="shared" si="18"/>
        <v>000-000</v>
      </c>
      <c r="C329" s="12"/>
      <c r="D329" s="12"/>
      <c r="E329" s="12"/>
      <c r="F329" s="12"/>
      <c r="G329" s="16"/>
      <c r="H329" s="16"/>
      <c r="I329" s="15"/>
      <c r="J329" s="16"/>
      <c r="K329" s="16"/>
      <c r="L329" s="17"/>
      <c r="M329" s="18"/>
      <c r="N329" s="18"/>
      <c r="O329" s="20"/>
      <c r="P329" s="21"/>
      <c r="Q329" s="21"/>
      <c r="R329" s="22"/>
      <c r="S329" s="21"/>
      <c r="T329" s="21"/>
      <c r="U329" s="22"/>
      <c r="V329" s="23"/>
      <c r="W329" s="23"/>
      <c r="X329" s="24"/>
      <c r="Y329" s="25">
        <f t="shared" si="19"/>
        <v>0</v>
      </c>
      <c r="Z329" s="25">
        <f t="shared" si="20"/>
        <v>0</v>
      </c>
      <c r="AA329" s="26"/>
      <c r="AB329" s="26"/>
      <c r="AC329" s="26"/>
      <c r="AD329" s="26"/>
      <c r="AE329" s="27"/>
      <c r="AF329" s="26"/>
      <c r="AG329" s="26"/>
      <c r="AH329" s="26"/>
      <c r="AI329" s="26"/>
      <c r="AJ329" s="26"/>
      <c r="AK329" s="26"/>
    </row>
    <row r="330" spans="1:37" s="10" customFormat="1" ht="25" customHeight="1" x14ac:dyDescent="0.25">
      <c r="A330" s="11">
        <v>327</v>
      </c>
      <c r="B330" s="12" t="str">
        <f t="shared" si="18"/>
        <v>000-000</v>
      </c>
      <c r="C330" s="12"/>
      <c r="D330" s="12"/>
      <c r="E330" s="12"/>
      <c r="F330" s="12"/>
      <c r="G330" s="16"/>
      <c r="H330" s="16"/>
      <c r="I330" s="15"/>
      <c r="J330" s="16"/>
      <c r="K330" s="16"/>
      <c r="L330" s="17"/>
      <c r="M330" s="18"/>
      <c r="N330" s="18"/>
      <c r="O330" s="20"/>
      <c r="P330" s="21"/>
      <c r="Q330" s="21"/>
      <c r="R330" s="22"/>
      <c r="S330" s="21"/>
      <c r="T330" s="21"/>
      <c r="U330" s="22"/>
      <c r="V330" s="23"/>
      <c r="W330" s="23"/>
      <c r="X330" s="24"/>
      <c r="Y330" s="25">
        <f t="shared" si="19"/>
        <v>0</v>
      </c>
      <c r="Z330" s="25">
        <f t="shared" si="20"/>
        <v>0</v>
      </c>
      <c r="AA330" s="26"/>
      <c r="AB330" s="26"/>
      <c r="AC330" s="26"/>
      <c r="AD330" s="26"/>
      <c r="AE330" s="27"/>
      <c r="AF330" s="26"/>
      <c r="AG330" s="26"/>
      <c r="AH330" s="26"/>
      <c r="AI330" s="26"/>
      <c r="AJ330" s="26"/>
      <c r="AK330" s="26"/>
    </row>
    <row r="331" spans="1:37" s="10" customFormat="1" ht="25" customHeight="1" x14ac:dyDescent="0.25">
      <c r="A331" s="11">
        <v>328</v>
      </c>
      <c r="B331" s="12" t="str">
        <f t="shared" si="18"/>
        <v>000-000</v>
      </c>
      <c r="C331" s="12"/>
      <c r="D331" s="12"/>
      <c r="E331" s="12"/>
      <c r="F331" s="12"/>
      <c r="G331" s="16"/>
      <c r="H331" s="16"/>
      <c r="I331" s="15"/>
      <c r="J331" s="16"/>
      <c r="K331" s="16"/>
      <c r="L331" s="17"/>
      <c r="M331" s="18"/>
      <c r="N331" s="18"/>
      <c r="O331" s="20"/>
      <c r="P331" s="21"/>
      <c r="Q331" s="21"/>
      <c r="R331" s="22"/>
      <c r="S331" s="21"/>
      <c r="T331" s="21"/>
      <c r="U331" s="22"/>
      <c r="V331" s="23"/>
      <c r="W331" s="23"/>
      <c r="X331" s="24"/>
      <c r="Y331" s="25">
        <f t="shared" si="19"/>
        <v>0</v>
      </c>
      <c r="Z331" s="25">
        <f t="shared" si="20"/>
        <v>0</v>
      </c>
      <c r="AA331" s="26"/>
      <c r="AB331" s="26"/>
      <c r="AC331" s="26"/>
      <c r="AD331" s="26"/>
      <c r="AE331" s="27"/>
      <c r="AF331" s="26"/>
      <c r="AG331" s="26"/>
      <c r="AH331" s="26"/>
      <c r="AI331" s="26"/>
      <c r="AJ331" s="26"/>
      <c r="AK331" s="26"/>
    </row>
    <row r="332" spans="1:37" s="10" customFormat="1" ht="25" customHeight="1" x14ac:dyDescent="0.25">
      <c r="A332" s="11">
        <v>329</v>
      </c>
      <c r="B332" s="12" t="str">
        <f t="shared" si="18"/>
        <v>000-000</v>
      </c>
      <c r="C332" s="12"/>
      <c r="D332" s="12"/>
      <c r="E332" s="12"/>
      <c r="F332" s="12"/>
      <c r="G332" s="16"/>
      <c r="H332" s="16"/>
      <c r="I332" s="15"/>
      <c r="J332" s="16"/>
      <c r="K332" s="16"/>
      <c r="L332" s="17"/>
      <c r="M332" s="18"/>
      <c r="N332" s="18"/>
      <c r="O332" s="20"/>
      <c r="P332" s="21"/>
      <c r="Q332" s="21"/>
      <c r="R332" s="22"/>
      <c r="S332" s="21"/>
      <c r="T332" s="21"/>
      <c r="U332" s="22"/>
      <c r="V332" s="23"/>
      <c r="W332" s="23"/>
      <c r="X332" s="24"/>
      <c r="Y332" s="25">
        <f t="shared" si="19"/>
        <v>0</v>
      </c>
      <c r="Z332" s="25">
        <f t="shared" si="20"/>
        <v>0</v>
      </c>
      <c r="AA332" s="26"/>
      <c r="AB332" s="26"/>
      <c r="AC332" s="26"/>
      <c r="AD332" s="26"/>
      <c r="AE332" s="27"/>
      <c r="AF332" s="26"/>
      <c r="AG332" s="26"/>
      <c r="AH332" s="26"/>
      <c r="AI332" s="26"/>
      <c r="AJ332" s="26"/>
      <c r="AK332" s="26"/>
    </row>
    <row r="333" spans="1:37" s="10" customFormat="1" ht="25" customHeight="1" x14ac:dyDescent="0.25">
      <c r="A333" s="11">
        <v>330</v>
      </c>
      <c r="B333" s="12" t="str">
        <f t="shared" si="18"/>
        <v>000-000</v>
      </c>
      <c r="C333" s="12"/>
      <c r="D333" s="12"/>
      <c r="E333" s="12"/>
      <c r="F333" s="12"/>
      <c r="G333" s="16"/>
      <c r="H333" s="16"/>
      <c r="I333" s="15"/>
      <c r="J333" s="16"/>
      <c r="K333" s="16"/>
      <c r="L333" s="17"/>
      <c r="M333" s="18"/>
      <c r="N333" s="18"/>
      <c r="O333" s="20"/>
      <c r="P333" s="21"/>
      <c r="Q333" s="21"/>
      <c r="R333" s="22"/>
      <c r="S333" s="21"/>
      <c r="T333" s="21"/>
      <c r="U333" s="22"/>
      <c r="V333" s="23"/>
      <c r="W333" s="23"/>
      <c r="X333" s="24"/>
      <c r="Y333" s="25">
        <f t="shared" si="19"/>
        <v>0</v>
      </c>
      <c r="Z333" s="25">
        <f t="shared" si="20"/>
        <v>0</v>
      </c>
      <c r="AA333" s="26"/>
      <c r="AB333" s="26"/>
      <c r="AC333" s="26"/>
      <c r="AD333" s="26"/>
      <c r="AE333" s="27"/>
      <c r="AF333" s="26"/>
      <c r="AG333" s="26"/>
      <c r="AH333" s="26"/>
      <c r="AI333" s="26"/>
      <c r="AJ333" s="26"/>
      <c r="AK333" s="26"/>
    </row>
    <row r="334" spans="1:37" s="10" customFormat="1" ht="25" customHeight="1" x14ac:dyDescent="0.25">
      <c r="A334" s="11">
        <v>331</v>
      </c>
      <c r="B334" s="12" t="str">
        <f t="shared" si="18"/>
        <v>000-000</v>
      </c>
      <c r="C334" s="12"/>
      <c r="D334" s="12"/>
      <c r="E334" s="12"/>
      <c r="F334" s="12"/>
      <c r="G334" s="16"/>
      <c r="H334" s="16"/>
      <c r="I334" s="15"/>
      <c r="J334" s="16"/>
      <c r="K334" s="16"/>
      <c r="L334" s="17"/>
      <c r="M334" s="18"/>
      <c r="N334" s="18"/>
      <c r="O334" s="20"/>
      <c r="P334" s="21"/>
      <c r="Q334" s="21"/>
      <c r="R334" s="22"/>
      <c r="S334" s="21"/>
      <c r="T334" s="21"/>
      <c r="U334" s="22"/>
      <c r="V334" s="23"/>
      <c r="W334" s="23"/>
      <c r="X334" s="24"/>
      <c r="Y334" s="25">
        <f t="shared" si="19"/>
        <v>0</v>
      </c>
      <c r="Z334" s="25">
        <f t="shared" si="20"/>
        <v>0</v>
      </c>
      <c r="AA334" s="26"/>
      <c r="AB334" s="26"/>
      <c r="AC334" s="26"/>
      <c r="AD334" s="26"/>
      <c r="AE334" s="27"/>
      <c r="AF334" s="26"/>
      <c r="AG334" s="26"/>
      <c r="AH334" s="26"/>
      <c r="AI334" s="26"/>
      <c r="AJ334" s="26"/>
      <c r="AK334" s="26"/>
    </row>
    <row r="335" spans="1:37" s="10" customFormat="1" ht="25" customHeight="1" x14ac:dyDescent="0.25">
      <c r="A335" s="11">
        <v>332</v>
      </c>
      <c r="B335" s="12" t="str">
        <f t="shared" si="18"/>
        <v>000-000</v>
      </c>
      <c r="C335" s="12"/>
      <c r="D335" s="12"/>
      <c r="E335" s="12"/>
      <c r="F335" s="12"/>
      <c r="G335" s="16"/>
      <c r="H335" s="16"/>
      <c r="I335" s="15"/>
      <c r="J335" s="16"/>
      <c r="K335" s="16"/>
      <c r="L335" s="17"/>
      <c r="M335" s="18"/>
      <c r="N335" s="18"/>
      <c r="O335" s="20"/>
      <c r="P335" s="21"/>
      <c r="Q335" s="21"/>
      <c r="R335" s="22"/>
      <c r="S335" s="21"/>
      <c r="T335" s="21"/>
      <c r="U335" s="22"/>
      <c r="V335" s="23"/>
      <c r="W335" s="23"/>
      <c r="X335" s="24"/>
      <c r="Y335" s="25">
        <f t="shared" si="19"/>
        <v>0</v>
      </c>
      <c r="Z335" s="25">
        <f t="shared" si="20"/>
        <v>0</v>
      </c>
      <c r="AA335" s="26"/>
      <c r="AB335" s="26"/>
      <c r="AC335" s="26"/>
      <c r="AD335" s="26"/>
      <c r="AE335" s="27"/>
      <c r="AF335" s="26"/>
      <c r="AG335" s="26"/>
      <c r="AH335" s="26"/>
      <c r="AI335" s="26"/>
      <c r="AJ335" s="26"/>
      <c r="AK335" s="26"/>
    </row>
    <row r="336" spans="1:37" s="10" customFormat="1" ht="25" customHeight="1" x14ac:dyDescent="0.25">
      <c r="A336" s="11">
        <v>333</v>
      </c>
      <c r="B336" s="12" t="str">
        <f t="shared" si="18"/>
        <v>000-000</v>
      </c>
      <c r="C336" s="12"/>
      <c r="D336" s="12"/>
      <c r="E336" s="12"/>
      <c r="F336" s="12"/>
      <c r="G336" s="16"/>
      <c r="H336" s="16"/>
      <c r="I336" s="15"/>
      <c r="J336" s="16"/>
      <c r="K336" s="16"/>
      <c r="L336" s="17"/>
      <c r="M336" s="18"/>
      <c r="N336" s="18"/>
      <c r="O336" s="20"/>
      <c r="P336" s="21"/>
      <c r="Q336" s="21"/>
      <c r="R336" s="22"/>
      <c r="S336" s="21"/>
      <c r="T336" s="21"/>
      <c r="U336" s="22"/>
      <c r="V336" s="23"/>
      <c r="W336" s="23"/>
      <c r="X336" s="24"/>
      <c r="Y336" s="25">
        <f t="shared" si="19"/>
        <v>0</v>
      </c>
      <c r="Z336" s="25">
        <f t="shared" si="20"/>
        <v>0</v>
      </c>
      <c r="AA336" s="26"/>
      <c r="AB336" s="26"/>
      <c r="AC336" s="26"/>
      <c r="AD336" s="26"/>
      <c r="AE336" s="27"/>
      <c r="AF336" s="26"/>
      <c r="AG336" s="26"/>
      <c r="AH336" s="26"/>
      <c r="AI336" s="26"/>
      <c r="AJ336" s="26"/>
      <c r="AK336" s="26"/>
    </row>
    <row r="337" spans="1:37" s="10" customFormat="1" ht="25" customHeight="1" x14ac:dyDescent="0.25">
      <c r="A337" s="11">
        <v>334</v>
      </c>
      <c r="B337" s="12" t="str">
        <f t="shared" si="18"/>
        <v>000-000</v>
      </c>
      <c r="C337" s="12"/>
      <c r="D337" s="12"/>
      <c r="E337" s="12"/>
      <c r="F337" s="12"/>
      <c r="G337" s="16"/>
      <c r="H337" s="16"/>
      <c r="I337" s="15"/>
      <c r="J337" s="16"/>
      <c r="K337" s="16"/>
      <c r="L337" s="17"/>
      <c r="M337" s="18"/>
      <c r="N337" s="18"/>
      <c r="O337" s="20"/>
      <c r="P337" s="21"/>
      <c r="Q337" s="21"/>
      <c r="R337" s="22"/>
      <c r="S337" s="21"/>
      <c r="T337" s="21"/>
      <c r="U337" s="22"/>
      <c r="V337" s="23"/>
      <c r="W337" s="23"/>
      <c r="X337" s="24"/>
      <c r="Y337" s="25">
        <f t="shared" si="19"/>
        <v>0</v>
      </c>
      <c r="Z337" s="25">
        <f t="shared" si="20"/>
        <v>0</v>
      </c>
      <c r="AA337" s="26"/>
      <c r="AB337" s="26"/>
      <c r="AC337" s="26"/>
      <c r="AD337" s="26"/>
      <c r="AE337" s="27"/>
      <c r="AF337" s="26"/>
      <c r="AG337" s="26"/>
      <c r="AH337" s="26"/>
      <c r="AI337" s="26"/>
      <c r="AJ337" s="26"/>
      <c r="AK337" s="26"/>
    </row>
    <row r="338" spans="1:37" s="10" customFormat="1" ht="25" customHeight="1" x14ac:dyDescent="0.25">
      <c r="A338" s="11">
        <v>335</v>
      </c>
      <c r="B338" s="12" t="str">
        <f t="shared" si="18"/>
        <v>000-000</v>
      </c>
      <c r="C338" s="12"/>
      <c r="D338" s="12"/>
      <c r="E338" s="12"/>
      <c r="F338" s="12"/>
      <c r="G338" s="16"/>
      <c r="H338" s="16"/>
      <c r="I338" s="15"/>
      <c r="J338" s="16"/>
      <c r="K338" s="16"/>
      <c r="L338" s="17"/>
      <c r="M338" s="18"/>
      <c r="N338" s="19"/>
      <c r="O338" s="20"/>
      <c r="P338" s="21"/>
      <c r="Q338" s="21"/>
      <c r="R338" s="22"/>
      <c r="S338" s="21"/>
      <c r="T338" s="21"/>
      <c r="U338" s="22"/>
      <c r="V338" s="23"/>
      <c r="W338" s="23"/>
      <c r="X338" s="24"/>
      <c r="Y338" s="25">
        <f t="shared" si="19"/>
        <v>0</v>
      </c>
      <c r="Z338" s="25">
        <f t="shared" si="20"/>
        <v>0</v>
      </c>
      <c r="AA338" s="26"/>
      <c r="AB338" s="26"/>
      <c r="AC338" s="26"/>
      <c r="AD338" s="26"/>
      <c r="AE338" s="27"/>
      <c r="AF338" s="26"/>
      <c r="AG338" s="26"/>
      <c r="AH338" s="26"/>
      <c r="AI338" s="26"/>
      <c r="AJ338" s="26"/>
      <c r="AK338" s="26"/>
    </row>
    <row r="339" spans="1:37" s="10" customFormat="1" ht="25" customHeight="1" x14ac:dyDescent="0.25">
      <c r="A339" s="11">
        <v>336</v>
      </c>
      <c r="B339" s="12" t="str">
        <f t="shared" si="18"/>
        <v>000-000</v>
      </c>
      <c r="C339" s="12"/>
      <c r="D339" s="12"/>
      <c r="E339" s="12"/>
      <c r="F339" s="12"/>
      <c r="G339" s="16"/>
      <c r="H339" s="16"/>
      <c r="I339" s="15"/>
      <c r="J339" s="16"/>
      <c r="K339" s="16"/>
      <c r="L339" s="17"/>
      <c r="M339" s="18"/>
      <c r="N339" s="19"/>
      <c r="O339" s="20"/>
      <c r="P339" s="21"/>
      <c r="Q339" s="21"/>
      <c r="R339" s="22"/>
      <c r="S339" s="21"/>
      <c r="T339" s="21"/>
      <c r="U339" s="22"/>
      <c r="V339" s="23"/>
      <c r="W339" s="23"/>
      <c r="X339" s="24"/>
      <c r="Y339" s="25">
        <f t="shared" si="19"/>
        <v>0</v>
      </c>
      <c r="Z339" s="25">
        <f t="shared" si="20"/>
        <v>0</v>
      </c>
      <c r="AA339" s="26"/>
      <c r="AB339" s="26"/>
      <c r="AC339" s="26"/>
      <c r="AD339" s="26"/>
      <c r="AE339" s="27"/>
      <c r="AF339" s="26"/>
      <c r="AG339" s="26"/>
      <c r="AH339" s="26"/>
      <c r="AI339" s="26"/>
      <c r="AJ339" s="26"/>
      <c r="AK339" s="26"/>
    </row>
    <row r="340" spans="1:37" s="10" customFormat="1" ht="25" customHeight="1" x14ac:dyDescent="0.25">
      <c r="A340" s="11">
        <v>337</v>
      </c>
      <c r="B340" s="12" t="str">
        <f t="shared" si="18"/>
        <v>000-000</v>
      </c>
      <c r="C340" s="12"/>
      <c r="D340" s="12"/>
      <c r="E340" s="12"/>
      <c r="F340" s="12"/>
      <c r="G340" s="16"/>
      <c r="H340" s="16"/>
      <c r="I340" s="15"/>
      <c r="J340" s="16"/>
      <c r="K340" s="16"/>
      <c r="L340" s="17"/>
      <c r="M340" s="18"/>
      <c r="N340" s="18"/>
      <c r="O340" s="20"/>
      <c r="P340" s="21"/>
      <c r="Q340" s="21"/>
      <c r="R340" s="22"/>
      <c r="S340" s="21"/>
      <c r="T340" s="21"/>
      <c r="U340" s="22"/>
      <c r="V340" s="23"/>
      <c r="W340" s="23"/>
      <c r="X340" s="24"/>
      <c r="Y340" s="25">
        <f t="shared" si="19"/>
        <v>0</v>
      </c>
      <c r="Z340" s="25">
        <f t="shared" si="20"/>
        <v>0</v>
      </c>
      <c r="AA340" s="26"/>
      <c r="AB340" s="26"/>
      <c r="AC340" s="26"/>
      <c r="AD340" s="26"/>
      <c r="AE340" s="27"/>
      <c r="AF340" s="26"/>
      <c r="AG340" s="26"/>
      <c r="AH340" s="26"/>
      <c r="AI340" s="26"/>
      <c r="AJ340" s="26"/>
      <c r="AK340" s="26"/>
    </row>
    <row r="341" spans="1:37" s="10" customFormat="1" ht="25" customHeight="1" x14ac:dyDescent="0.25">
      <c r="A341" s="11">
        <v>338</v>
      </c>
      <c r="B341" s="12" t="str">
        <f t="shared" si="18"/>
        <v>000-000</v>
      </c>
      <c r="C341" s="12"/>
      <c r="D341" s="12"/>
      <c r="E341" s="12"/>
      <c r="F341" s="12"/>
      <c r="G341" s="16"/>
      <c r="H341" s="16"/>
      <c r="I341" s="15"/>
      <c r="J341" s="16"/>
      <c r="K341" s="16"/>
      <c r="L341" s="17"/>
      <c r="M341" s="18"/>
      <c r="N341" s="18"/>
      <c r="O341" s="20"/>
      <c r="P341" s="21"/>
      <c r="Q341" s="21"/>
      <c r="R341" s="22"/>
      <c r="S341" s="21"/>
      <c r="T341" s="21"/>
      <c r="U341" s="22"/>
      <c r="V341" s="23"/>
      <c r="W341" s="23"/>
      <c r="X341" s="24"/>
      <c r="Y341" s="25">
        <f t="shared" si="19"/>
        <v>0</v>
      </c>
      <c r="Z341" s="25">
        <f t="shared" si="20"/>
        <v>0</v>
      </c>
      <c r="AA341" s="26"/>
      <c r="AB341" s="26"/>
      <c r="AC341" s="26"/>
      <c r="AD341" s="26"/>
      <c r="AE341" s="27"/>
      <c r="AF341" s="26"/>
      <c r="AG341" s="26"/>
      <c r="AH341" s="26"/>
      <c r="AI341" s="26"/>
      <c r="AJ341" s="26"/>
      <c r="AK341" s="26"/>
    </row>
    <row r="342" spans="1:37" s="10" customFormat="1" ht="25" customHeight="1" x14ac:dyDescent="0.25">
      <c r="A342" s="11">
        <v>339</v>
      </c>
      <c r="B342" s="12" t="str">
        <f t="shared" si="18"/>
        <v>000-000</v>
      </c>
      <c r="C342" s="12"/>
      <c r="D342" s="12"/>
      <c r="E342" s="12"/>
      <c r="F342" s="12"/>
      <c r="G342" s="16"/>
      <c r="H342" s="16"/>
      <c r="I342" s="15"/>
      <c r="J342" s="16"/>
      <c r="K342" s="16"/>
      <c r="L342" s="17"/>
      <c r="M342" s="18"/>
      <c r="N342" s="18"/>
      <c r="O342" s="20"/>
      <c r="P342" s="21"/>
      <c r="Q342" s="21"/>
      <c r="R342" s="22"/>
      <c r="S342" s="21"/>
      <c r="T342" s="21"/>
      <c r="U342" s="22"/>
      <c r="V342" s="23"/>
      <c r="W342" s="23"/>
      <c r="X342" s="24"/>
      <c r="Y342" s="25">
        <f t="shared" si="19"/>
        <v>0</v>
      </c>
      <c r="Z342" s="25">
        <f t="shared" si="20"/>
        <v>0</v>
      </c>
      <c r="AA342" s="26"/>
      <c r="AB342" s="26"/>
      <c r="AC342" s="26"/>
      <c r="AD342" s="26"/>
      <c r="AE342" s="27"/>
      <c r="AF342" s="26"/>
      <c r="AG342" s="26"/>
      <c r="AH342" s="26"/>
      <c r="AI342" s="26"/>
      <c r="AJ342" s="26"/>
      <c r="AK342" s="26"/>
    </row>
    <row r="343" spans="1:37" s="10" customFormat="1" ht="25" customHeight="1" x14ac:dyDescent="0.25">
      <c r="A343" s="11">
        <v>340</v>
      </c>
      <c r="B343" s="12" t="str">
        <f t="shared" si="18"/>
        <v>000-000</v>
      </c>
      <c r="C343" s="12"/>
      <c r="D343" s="12"/>
      <c r="E343" s="12"/>
      <c r="F343" s="12"/>
      <c r="G343" s="16"/>
      <c r="H343" s="16"/>
      <c r="I343" s="15"/>
      <c r="J343" s="16"/>
      <c r="K343" s="16"/>
      <c r="L343" s="17"/>
      <c r="M343" s="18"/>
      <c r="N343" s="18"/>
      <c r="O343" s="20"/>
      <c r="P343" s="21"/>
      <c r="Q343" s="21"/>
      <c r="R343" s="22"/>
      <c r="S343" s="21"/>
      <c r="T343" s="21"/>
      <c r="U343" s="22"/>
      <c r="V343" s="23"/>
      <c r="W343" s="23"/>
      <c r="X343" s="24"/>
      <c r="Y343" s="25">
        <f t="shared" si="19"/>
        <v>0</v>
      </c>
      <c r="Z343" s="25">
        <f t="shared" si="20"/>
        <v>0</v>
      </c>
      <c r="AA343" s="26"/>
      <c r="AB343" s="26"/>
      <c r="AC343" s="26"/>
      <c r="AD343" s="26"/>
      <c r="AE343" s="27"/>
      <c r="AF343" s="26"/>
      <c r="AG343" s="26"/>
      <c r="AH343" s="26"/>
      <c r="AI343" s="26"/>
      <c r="AJ343" s="26"/>
      <c r="AK343" s="26"/>
    </row>
    <row r="344" spans="1:37" s="10" customFormat="1" ht="25" customHeight="1" x14ac:dyDescent="0.25">
      <c r="A344" s="11">
        <v>341</v>
      </c>
      <c r="B344" s="12" t="str">
        <f t="shared" si="18"/>
        <v>000-000</v>
      </c>
      <c r="C344" s="12"/>
      <c r="D344" s="12"/>
      <c r="E344" s="12"/>
      <c r="F344" s="12"/>
      <c r="G344" s="16"/>
      <c r="H344" s="16"/>
      <c r="I344" s="15"/>
      <c r="J344" s="16"/>
      <c r="K344" s="16"/>
      <c r="L344" s="17"/>
      <c r="M344" s="18"/>
      <c r="N344" s="18"/>
      <c r="O344" s="20"/>
      <c r="P344" s="21"/>
      <c r="Q344" s="21"/>
      <c r="R344" s="22"/>
      <c r="S344" s="21"/>
      <c r="T344" s="21"/>
      <c r="U344" s="22"/>
      <c r="V344" s="23"/>
      <c r="W344" s="23"/>
      <c r="X344" s="24"/>
      <c r="Y344" s="25">
        <f t="shared" si="19"/>
        <v>0</v>
      </c>
      <c r="Z344" s="25">
        <f t="shared" si="20"/>
        <v>0</v>
      </c>
      <c r="AA344" s="26"/>
      <c r="AB344" s="26"/>
      <c r="AC344" s="26"/>
      <c r="AD344" s="26"/>
      <c r="AE344" s="27"/>
      <c r="AF344" s="26"/>
      <c r="AG344" s="26"/>
      <c r="AH344" s="26"/>
      <c r="AI344" s="26"/>
      <c r="AJ344" s="26"/>
      <c r="AK344" s="26"/>
    </row>
    <row r="345" spans="1:37" s="10" customFormat="1" ht="25" customHeight="1" x14ac:dyDescent="0.25">
      <c r="A345" s="11">
        <v>342</v>
      </c>
      <c r="B345" s="12" t="str">
        <f t="shared" si="18"/>
        <v>000-000</v>
      </c>
      <c r="C345" s="12"/>
      <c r="D345" s="12"/>
      <c r="E345" s="12"/>
      <c r="F345" s="12"/>
      <c r="G345" s="16"/>
      <c r="H345" s="16"/>
      <c r="I345" s="15"/>
      <c r="J345" s="16"/>
      <c r="K345" s="16"/>
      <c r="L345" s="17"/>
      <c r="M345" s="18"/>
      <c r="N345" s="18"/>
      <c r="O345" s="20"/>
      <c r="P345" s="21"/>
      <c r="Q345" s="21"/>
      <c r="R345" s="22"/>
      <c r="S345" s="21"/>
      <c r="T345" s="21"/>
      <c r="U345" s="22"/>
      <c r="V345" s="23"/>
      <c r="W345" s="23"/>
      <c r="X345" s="24"/>
      <c r="Y345" s="25">
        <f t="shared" si="19"/>
        <v>0</v>
      </c>
      <c r="Z345" s="25">
        <f t="shared" si="20"/>
        <v>0</v>
      </c>
      <c r="AA345" s="26"/>
      <c r="AB345" s="26"/>
      <c r="AC345" s="26"/>
      <c r="AD345" s="26"/>
      <c r="AE345" s="27"/>
      <c r="AF345" s="26"/>
      <c r="AG345" s="26"/>
      <c r="AH345" s="26"/>
      <c r="AI345" s="26"/>
      <c r="AJ345" s="26"/>
      <c r="AK345" s="26"/>
    </row>
    <row r="346" spans="1:37" s="10" customFormat="1" ht="25" customHeight="1" x14ac:dyDescent="0.25">
      <c r="A346" s="11">
        <v>343</v>
      </c>
      <c r="B346" s="12" t="str">
        <f t="shared" si="18"/>
        <v>000-000</v>
      </c>
      <c r="C346" s="12"/>
      <c r="D346" s="12"/>
      <c r="E346" s="12"/>
      <c r="F346" s="12"/>
      <c r="G346" s="16"/>
      <c r="H346" s="16"/>
      <c r="I346" s="15"/>
      <c r="J346" s="16"/>
      <c r="K346" s="16"/>
      <c r="L346" s="17"/>
      <c r="M346" s="18"/>
      <c r="N346" s="18"/>
      <c r="O346" s="20"/>
      <c r="P346" s="21"/>
      <c r="Q346" s="21"/>
      <c r="R346" s="22"/>
      <c r="S346" s="21"/>
      <c r="T346" s="21"/>
      <c r="U346" s="22"/>
      <c r="V346" s="23"/>
      <c r="W346" s="23"/>
      <c r="X346" s="24"/>
      <c r="Y346" s="25">
        <f t="shared" si="19"/>
        <v>0</v>
      </c>
      <c r="Z346" s="25">
        <f t="shared" si="20"/>
        <v>0</v>
      </c>
      <c r="AA346" s="26"/>
      <c r="AB346" s="26"/>
      <c r="AC346" s="26"/>
      <c r="AD346" s="26"/>
      <c r="AE346" s="27"/>
      <c r="AF346" s="26"/>
      <c r="AG346" s="26"/>
      <c r="AH346" s="26"/>
      <c r="AI346" s="26"/>
      <c r="AJ346" s="26"/>
      <c r="AK346" s="26"/>
    </row>
    <row r="347" spans="1:37" s="10" customFormat="1" ht="25" customHeight="1" x14ac:dyDescent="0.25">
      <c r="A347" s="11">
        <v>344</v>
      </c>
      <c r="B347" s="12" t="str">
        <f t="shared" si="18"/>
        <v>000-000</v>
      </c>
      <c r="C347" s="12"/>
      <c r="D347" s="12"/>
      <c r="E347" s="12"/>
      <c r="F347" s="12"/>
      <c r="G347" s="16"/>
      <c r="H347" s="16"/>
      <c r="I347" s="15"/>
      <c r="J347" s="16"/>
      <c r="K347" s="16"/>
      <c r="L347" s="17"/>
      <c r="M347" s="18"/>
      <c r="N347" s="18"/>
      <c r="O347" s="20"/>
      <c r="P347" s="21"/>
      <c r="Q347" s="21"/>
      <c r="R347" s="22"/>
      <c r="S347" s="21"/>
      <c r="T347" s="21"/>
      <c r="U347" s="22"/>
      <c r="V347" s="23"/>
      <c r="W347" s="23"/>
      <c r="X347" s="24"/>
      <c r="Y347" s="25">
        <f t="shared" si="19"/>
        <v>0</v>
      </c>
      <c r="Z347" s="25">
        <f t="shared" si="20"/>
        <v>0</v>
      </c>
      <c r="AA347" s="26"/>
      <c r="AB347" s="26"/>
      <c r="AC347" s="26"/>
      <c r="AD347" s="26"/>
      <c r="AE347" s="27"/>
      <c r="AF347" s="26"/>
      <c r="AG347" s="26"/>
      <c r="AH347" s="26"/>
      <c r="AI347" s="26"/>
      <c r="AJ347" s="26"/>
      <c r="AK347" s="26"/>
    </row>
    <row r="348" spans="1:37" s="10" customFormat="1" ht="25" customHeight="1" x14ac:dyDescent="0.25">
      <c r="A348" s="11">
        <v>345</v>
      </c>
      <c r="B348" s="12" t="str">
        <f t="shared" si="18"/>
        <v>000-000</v>
      </c>
      <c r="C348" s="12"/>
      <c r="D348" s="12"/>
      <c r="E348" s="12"/>
      <c r="F348" s="12"/>
      <c r="G348" s="16"/>
      <c r="H348" s="16"/>
      <c r="I348" s="15"/>
      <c r="J348" s="16"/>
      <c r="K348" s="16"/>
      <c r="L348" s="17"/>
      <c r="M348" s="18"/>
      <c r="N348" s="18"/>
      <c r="O348" s="20"/>
      <c r="P348" s="21"/>
      <c r="Q348" s="21"/>
      <c r="R348" s="22"/>
      <c r="S348" s="21"/>
      <c r="T348" s="21"/>
      <c r="U348" s="22"/>
      <c r="V348" s="23"/>
      <c r="W348" s="23"/>
      <c r="X348" s="24"/>
      <c r="Y348" s="25">
        <f t="shared" si="19"/>
        <v>0</v>
      </c>
      <c r="Z348" s="25">
        <f t="shared" si="20"/>
        <v>0</v>
      </c>
      <c r="AA348" s="26"/>
      <c r="AB348" s="26"/>
      <c r="AC348" s="26"/>
      <c r="AD348" s="26"/>
      <c r="AE348" s="27"/>
      <c r="AF348" s="26"/>
      <c r="AG348" s="26"/>
      <c r="AH348" s="26"/>
      <c r="AI348" s="26"/>
      <c r="AJ348" s="26"/>
      <c r="AK348" s="26"/>
    </row>
    <row r="349" spans="1:37" s="10" customFormat="1" ht="25" customHeight="1" x14ac:dyDescent="0.25">
      <c r="A349" s="11">
        <v>346</v>
      </c>
      <c r="B349" s="12" t="str">
        <f t="shared" si="18"/>
        <v>000-000</v>
      </c>
      <c r="C349" s="12"/>
      <c r="D349" s="12"/>
      <c r="E349" s="12"/>
      <c r="F349" s="12"/>
      <c r="G349" s="16"/>
      <c r="H349" s="16"/>
      <c r="I349" s="15"/>
      <c r="J349" s="16"/>
      <c r="K349" s="16"/>
      <c r="L349" s="17"/>
      <c r="M349" s="18"/>
      <c r="N349" s="19"/>
      <c r="O349" s="20"/>
      <c r="P349" s="21"/>
      <c r="Q349" s="21"/>
      <c r="R349" s="22"/>
      <c r="S349" s="21"/>
      <c r="T349" s="21"/>
      <c r="U349" s="22"/>
      <c r="V349" s="23"/>
      <c r="W349" s="23"/>
      <c r="X349" s="24"/>
      <c r="Y349" s="25">
        <f t="shared" si="19"/>
        <v>0</v>
      </c>
      <c r="Z349" s="25">
        <f t="shared" si="20"/>
        <v>0</v>
      </c>
      <c r="AA349" s="26"/>
      <c r="AB349" s="26"/>
      <c r="AC349" s="26"/>
      <c r="AD349" s="26"/>
      <c r="AE349" s="27"/>
      <c r="AF349" s="26"/>
      <c r="AG349" s="26"/>
      <c r="AH349" s="26"/>
      <c r="AI349" s="26"/>
      <c r="AJ349" s="26"/>
      <c r="AK349" s="26"/>
    </row>
    <row r="350" spans="1:37" s="10" customFormat="1" ht="25" customHeight="1" x14ac:dyDescent="0.25">
      <c r="A350" s="11">
        <v>347</v>
      </c>
      <c r="B350" s="12" t="str">
        <f t="shared" si="18"/>
        <v>000-000</v>
      </c>
      <c r="C350" s="12"/>
      <c r="D350" s="12"/>
      <c r="E350" s="12"/>
      <c r="F350" s="12"/>
      <c r="G350" s="16"/>
      <c r="H350" s="16"/>
      <c r="I350" s="15"/>
      <c r="J350" s="16"/>
      <c r="K350" s="16"/>
      <c r="L350" s="17"/>
      <c r="M350" s="18"/>
      <c r="N350" s="19"/>
      <c r="O350" s="20"/>
      <c r="P350" s="21"/>
      <c r="Q350" s="21"/>
      <c r="R350" s="22"/>
      <c r="S350" s="21"/>
      <c r="T350" s="21"/>
      <c r="U350" s="22"/>
      <c r="V350" s="23"/>
      <c r="W350" s="23"/>
      <c r="X350" s="24"/>
      <c r="Y350" s="25">
        <f t="shared" si="19"/>
        <v>0</v>
      </c>
      <c r="Z350" s="25">
        <f t="shared" si="20"/>
        <v>0</v>
      </c>
      <c r="AA350" s="26"/>
      <c r="AB350" s="26"/>
      <c r="AC350" s="26"/>
      <c r="AD350" s="26"/>
      <c r="AE350" s="27"/>
      <c r="AF350" s="26"/>
      <c r="AG350" s="26"/>
      <c r="AH350" s="26"/>
      <c r="AI350" s="26"/>
      <c r="AJ350" s="26"/>
      <c r="AK350" s="26"/>
    </row>
    <row r="351" spans="1:37" s="10" customFormat="1" ht="25" customHeight="1" x14ac:dyDescent="0.25">
      <c r="A351" s="11">
        <v>348</v>
      </c>
      <c r="B351" s="12" t="str">
        <f t="shared" si="18"/>
        <v>000-000</v>
      </c>
      <c r="C351" s="12"/>
      <c r="D351" s="12"/>
      <c r="E351" s="12"/>
      <c r="F351" s="12"/>
      <c r="G351" s="16"/>
      <c r="H351" s="16"/>
      <c r="I351" s="15"/>
      <c r="J351" s="16"/>
      <c r="K351" s="16"/>
      <c r="L351" s="17"/>
      <c r="M351" s="18"/>
      <c r="N351" s="18"/>
      <c r="O351" s="20"/>
      <c r="P351" s="21"/>
      <c r="Q351" s="21"/>
      <c r="R351" s="22"/>
      <c r="S351" s="21"/>
      <c r="T351" s="21"/>
      <c r="U351" s="22"/>
      <c r="V351" s="23"/>
      <c r="W351" s="23"/>
      <c r="X351" s="24"/>
      <c r="Y351" s="25">
        <f t="shared" si="19"/>
        <v>0</v>
      </c>
      <c r="Z351" s="25">
        <f t="shared" si="20"/>
        <v>0</v>
      </c>
      <c r="AA351" s="26"/>
      <c r="AB351" s="26"/>
      <c r="AC351" s="26"/>
      <c r="AD351" s="26"/>
      <c r="AE351" s="27"/>
      <c r="AF351" s="26"/>
      <c r="AG351" s="26"/>
      <c r="AH351" s="26"/>
      <c r="AI351" s="26"/>
      <c r="AJ351" s="26"/>
      <c r="AK351" s="26"/>
    </row>
    <row r="352" spans="1:37" s="10" customFormat="1" ht="25" customHeight="1" x14ac:dyDescent="0.25">
      <c r="A352" s="11">
        <v>349</v>
      </c>
      <c r="B352" s="12" t="str">
        <f t="shared" si="18"/>
        <v>000-000</v>
      </c>
      <c r="C352" s="12"/>
      <c r="D352" s="12"/>
      <c r="E352" s="12"/>
      <c r="F352" s="12"/>
      <c r="G352" s="16"/>
      <c r="H352" s="16"/>
      <c r="I352" s="15"/>
      <c r="J352" s="16"/>
      <c r="K352" s="16"/>
      <c r="L352" s="17"/>
      <c r="M352" s="18"/>
      <c r="N352" s="18"/>
      <c r="O352" s="20"/>
      <c r="P352" s="21"/>
      <c r="Q352" s="21"/>
      <c r="R352" s="22"/>
      <c r="S352" s="21"/>
      <c r="T352" s="21"/>
      <c r="U352" s="22"/>
      <c r="V352" s="23"/>
      <c r="W352" s="23"/>
      <c r="X352" s="24"/>
      <c r="Y352" s="25">
        <f t="shared" si="19"/>
        <v>0</v>
      </c>
      <c r="Z352" s="25">
        <f t="shared" si="20"/>
        <v>0</v>
      </c>
      <c r="AA352" s="26"/>
      <c r="AB352" s="26"/>
      <c r="AC352" s="26"/>
      <c r="AD352" s="26"/>
      <c r="AE352" s="27"/>
      <c r="AF352" s="26"/>
      <c r="AG352" s="26"/>
      <c r="AH352" s="26"/>
      <c r="AI352" s="26"/>
      <c r="AJ352" s="26"/>
      <c r="AK352" s="26"/>
    </row>
    <row r="353" spans="1:37" s="10" customFormat="1" ht="25" customHeight="1" x14ac:dyDescent="0.25">
      <c r="A353" s="11">
        <v>350</v>
      </c>
      <c r="B353" s="12" t="str">
        <f t="shared" si="18"/>
        <v>000-000</v>
      </c>
      <c r="C353" s="12"/>
      <c r="D353" s="12"/>
      <c r="E353" s="12"/>
      <c r="F353" s="12"/>
      <c r="G353" s="16"/>
      <c r="H353" s="16"/>
      <c r="I353" s="15"/>
      <c r="J353" s="16"/>
      <c r="K353" s="16"/>
      <c r="L353" s="17"/>
      <c r="M353" s="18"/>
      <c r="N353" s="18"/>
      <c r="O353" s="20"/>
      <c r="P353" s="21"/>
      <c r="Q353" s="21"/>
      <c r="R353" s="22"/>
      <c r="S353" s="21"/>
      <c r="T353" s="21"/>
      <c r="U353" s="22"/>
      <c r="V353" s="23"/>
      <c r="W353" s="23"/>
      <c r="X353" s="24"/>
      <c r="Y353" s="25">
        <f t="shared" si="19"/>
        <v>0</v>
      </c>
      <c r="Z353" s="25">
        <f t="shared" si="20"/>
        <v>0</v>
      </c>
      <c r="AA353" s="26"/>
      <c r="AB353" s="26"/>
      <c r="AC353" s="26"/>
      <c r="AD353" s="26"/>
      <c r="AE353" s="27"/>
      <c r="AF353" s="26"/>
      <c r="AG353" s="26"/>
      <c r="AH353" s="26"/>
      <c r="AI353" s="26"/>
      <c r="AJ353" s="26"/>
      <c r="AK353" s="26"/>
    </row>
    <row r="354" spans="1:37" s="10" customFormat="1" ht="25" customHeight="1" x14ac:dyDescent="0.25">
      <c r="A354" s="11">
        <v>351</v>
      </c>
      <c r="B354" s="12" t="str">
        <f t="shared" si="18"/>
        <v>000-000</v>
      </c>
      <c r="C354" s="12"/>
      <c r="D354" s="12"/>
      <c r="E354" s="12"/>
      <c r="F354" s="12"/>
      <c r="G354" s="16"/>
      <c r="H354" s="16"/>
      <c r="I354" s="15"/>
      <c r="J354" s="16"/>
      <c r="K354" s="16"/>
      <c r="L354" s="17"/>
      <c r="M354" s="18"/>
      <c r="N354" s="18"/>
      <c r="O354" s="20"/>
      <c r="P354" s="21"/>
      <c r="Q354" s="21"/>
      <c r="R354" s="22"/>
      <c r="S354" s="21"/>
      <c r="T354" s="21"/>
      <c r="U354" s="22"/>
      <c r="V354" s="23"/>
      <c r="W354" s="23"/>
      <c r="X354" s="24"/>
      <c r="Y354" s="25">
        <f t="shared" si="19"/>
        <v>0</v>
      </c>
      <c r="Z354" s="25">
        <f t="shared" si="20"/>
        <v>0</v>
      </c>
      <c r="AA354" s="26"/>
      <c r="AB354" s="26"/>
      <c r="AC354" s="26"/>
      <c r="AD354" s="26"/>
      <c r="AE354" s="27"/>
      <c r="AF354" s="26"/>
      <c r="AG354" s="26"/>
      <c r="AH354" s="26"/>
      <c r="AI354" s="26"/>
      <c r="AJ354" s="26"/>
      <c r="AK354" s="26"/>
    </row>
    <row r="355" spans="1:37" s="10" customFormat="1" ht="25" customHeight="1" x14ac:dyDescent="0.25">
      <c r="A355" s="11">
        <v>352</v>
      </c>
      <c r="B355" s="12" t="str">
        <f t="shared" si="18"/>
        <v>000-000</v>
      </c>
      <c r="C355" s="12"/>
      <c r="D355" s="12"/>
      <c r="E355" s="12"/>
      <c r="F355" s="12"/>
      <c r="G355" s="16"/>
      <c r="H355" s="16"/>
      <c r="I355" s="15"/>
      <c r="J355" s="16"/>
      <c r="K355" s="16"/>
      <c r="L355" s="17"/>
      <c r="M355" s="18"/>
      <c r="N355" s="18"/>
      <c r="O355" s="20"/>
      <c r="P355" s="21"/>
      <c r="Q355" s="21"/>
      <c r="R355" s="22"/>
      <c r="S355" s="21"/>
      <c r="T355" s="21"/>
      <c r="U355" s="22"/>
      <c r="V355" s="23"/>
      <c r="W355" s="23"/>
      <c r="X355" s="24"/>
      <c r="Y355" s="25">
        <f t="shared" si="19"/>
        <v>0</v>
      </c>
      <c r="Z355" s="25">
        <f t="shared" si="20"/>
        <v>0</v>
      </c>
      <c r="AA355" s="26"/>
      <c r="AB355" s="26"/>
      <c r="AC355" s="26"/>
      <c r="AD355" s="26"/>
      <c r="AE355" s="27"/>
      <c r="AF355" s="26"/>
      <c r="AG355" s="26"/>
      <c r="AH355" s="26"/>
      <c r="AI355" s="26"/>
      <c r="AJ355" s="26"/>
      <c r="AK355" s="26"/>
    </row>
    <row r="356" spans="1:37" s="10" customFormat="1" ht="25" customHeight="1" x14ac:dyDescent="0.25">
      <c r="A356" s="11">
        <v>353</v>
      </c>
      <c r="B356" s="12" t="str">
        <f t="shared" si="18"/>
        <v>000-000</v>
      </c>
      <c r="C356" s="12"/>
      <c r="D356" s="12"/>
      <c r="E356" s="12"/>
      <c r="F356" s="12"/>
      <c r="G356" s="16"/>
      <c r="H356" s="16"/>
      <c r="I356" s="15"/>
      <c r="J356" s="16"/>
      <c r="K356" s="16"/>
      <c r="L356" s="17"/>
      <c r="M356" s="18"/>
      <c r="N356" s="18"/>
      <c r="O356" s="20"/>
      <c r="P356" s="21"/>
      <c r="Q356" s="21"/>
      <c r="R356" s="22"/>
      <c r="S356" s="21"/>
      <c r="T356" s="21"/>
      <c r="U356" s="22"/>
      <c r="V356" s="23"/>
      <c r="W356" s="23"/>
      <c r="X356" s="24"/>
      <c r="Y356" s="25">
        <f t="shared" si="19"/>
        <v>0</v>
      </c>
      <c r="Z356" s="25">
        <f t="shared" si="20"/>
        <v>0</v>
      </c>
      <c r="AA356" s="26"/>
      <c r="AB356" s="26"/>
      <c r="AC356" s="26"/>
      <c r="AD356" s="26"/>
      <c r="AE356" s="27"/>
      <c r="AF356" s="26"/>
      <c r="AG356" s="26"/>
      <c r="AH356" s="26"/>
      <c r="AI356" s="26"/>
      <c r="AJ356" s="26"/>
      <c r="AK356" s="26"/>
    </row>
    <row r="357" spans="1:37" s="10" customFormat="1" ht="25" customHeight="1" x14ac:dyDescent="0.25">
      <c r="A357" s="11">
        <v>354</v>
      </c>
      <c r="B357" s="12" t="str">
        <f t="shared" si="18"/>
        <v>000-000</v>
      </c>
      <c r="C357" s="12"/>
      <c r="D357" s="12"/>
      <c r="E357" s="12"/>
      <c r="F357" s="12"/>
      <c r="G357" s="16"/>
      <c r="H357" s="16"/>
      <c r="I357" s="15"/>
      <c r="J357" s="16"/>
      <c r="K357" s="16"/>
      <c r="L357" s="17"/>
      <c r="M357" s="18"/>
      <c r="N357" s="18"/>
      <c r="O357" s="20"/>
      <c r="P357" s="21"/>
      <c r="Q357" s="21"/>
      <c r="R357" s="22"/>
      <c r="S357" s="21"/>
      <c r="T357" s="21"/>
      <c r="U357" s="22"/>
      <c r="V357" s="23"/>
      <c r="W357" s="23"/>
      <c r="X357" s="24"/>
      <c r="Y357" s="25">
        <f t="shared" si="19"/>
        <v>0</v>
      </c>
      <c r="Z357" s="25">
        <f t="shared" si="20"/>
        <v>0</v>
      </c>
      <c r="AA357" s="26"/>
      <c r="AB357" s="26"/>
      <c r="AC357" s="26"/>
      <c r="AD357" s="26"/>
      <c r="AE357" s="27"/>
      <c r="AF357" s="26"/>
      <c r="AG357" s="26"/>
      <c r="AH357" s="26"/>
      <c r="AI357" s="26"/>
      <c r="AJ357" s="26"/>
      <c r="AK357" s="26"/>
    </row>
    <row r="358" spans="1:37" s="10" customFormat="1" ht="25" customHeight="1" x14ac:dyDescent="0.25">
      <c r="A358" s="11">
        <v>355</v>
      </c>
      <c r="B358" s="12" t="str">
        <f t="shared" si="18"/>
        <v>000-000</v>
      </c>
      <c r="C358" s="12"/>
      <c r="D358" s="12"/>
      <c r="E358" s="12"/>
      <c r="F358" s="12"/>
      <c r="G358" s="16"/>
      <c r="H358" s="16"/>
      <c r="I358" s="15"/>
      <c r="J358" s="16"/>
      <c r="K358" s="16"/>
      <c r="L358" s="17"/>
      <c r="M358" s="18"/>
      <c r="N358" s="18"/>
      <c r="O358" s="20"/>
      <c r="P358" s="21"/>
      <c r="Q358" s="21"/>
      <c r="R358" s="22"/>
      <c r="S358" s="21"/>
      <c r="T358" s="21"/>
      <c r="U358" s="22"/>
      <c r="V358" s="23"/>
      <c r="W358" s="23"/>
      <c r="X358" s="24"/>
      <c r="Y358" s="25">
        <f t="shared" si="19"/>
        <v>0</v>
      </c>
      <c r="Z358" s="25">
        <f t="shared" si="20"/>
        <v>0</v>
      </c>
      <c r="AA358" s="26"/>
      <c r="AB358" s="26"/>
      <c r="AC358" s="26"/>
      <c r="AD358" s="26"/>
      <c r="AE358" s="27"/>
      <c r="AF358" s="26"/>
      <c r="AG358" s="26"/>
      <c r="AH358" s="26"/>
      <c r="AI358" s="26"/>
      <c r="AJ358" s="26"/>
      <c r="AK358" s="26"/>
    </row>
    <row r="359" spans="1:37" s="10" customFormat="1" ht="25" customHeight="1" x14ac:dyDescent="0.25">
      <c r="A359" s="11">
        <v>356</v>
      </c>
      <c r="B359" s="12" t="str">
        <f t="shared" si="18"/>
        <v>000-000</v>
      </c>
      <c r="C359" s="12"/>
      <c r="D359" s="12"/>
      <c r="E359" s="12"/>
      <c r="F359" s="12"/>
      <c r="G359" s="16"/>
      <c r="H359" s="16"/>
      <c r="I359" s="15"/>
      <c r="J359" s="16"/>
      <c r="K359" s="16"/>
      <c r="L359" s="17"/>
      <c r="M359" s="18"/>
      <c r="N359" s="18"/>
      <c r="O359" s="20"/>
      <c r="P359" s="21"/>
      <c r="Q359" s="21"/>
      <c r="R359" s="22"/>
      <c r="S359" s="21"/>
      <c r="T359" s="21"/>
      <c r="U359" s="22"/>
      <c r="V359" s="23"/>
      <c r="W359" s="23"/>
      <c r="X359" s="24"/>
      <c r="Y359" s="25">
        <f t="shared" si="19"/>
        <v>0</v>
      </c>
      <c r="Z359" s="25">
        <f t="shared" si="20"/>
        <v>0</v>
      </c>
      <c r="AA359" s="26"/>
      <c r="AB359" s="26"/>
      <c r="AC359" s="26"/>
      <c r="AD359" s="26"/>
      <c r="AE359" s="27"/>
      <c r="AF359" s="26"/>
      <c r="AG359" s="26"/>
      <c r="AH359" s="26"/>
      <c r="AI359" s="26"/>
      <c r="AJ359" s="26"/>
      <c r="AK359" s="26"/>
    </row>
    <row r="360" spans="1:37" s="10" customFormat="1" ht="25" customHeight="1" x14ac:dyDescent="0.25">
      <c r="A360" s="11">
        <v>357</v>
      </c>
      <c r="B360" s="12" t="str">
        <f t="shared" si="18"/>
        <v>000-000</v>
      </c>
      <c r="C360" s="12"/>
      <c r="D360" s="12"/>
      <c r="E360" s="12"/>
      <c r="F360" s="12"/>
      <c r="G360" s="16"/>
      <c r="H360" s="16"/>
      <c r="I360" s="15"/>
      <c r="J360" s="16"/>
      <c r="K360" s="16"/>
      <c r="L360" s="17"/>
      <c r="M360" s="18"/>
      <c r="N360" s="19"/>
      <c r="O360" s="20"/>
      <c r="P360" s="21"/>
      <c r="Q360" s="21"/>
      <c r="R360" s="22"/>
      <c r="S360" s="21"/>
      <c r="T360" s="21"/>
      <c r="U360" s="22"/>
      <c r="V360" s="23"/>
      <c r="W360" s="23"/>
      <c r="X360" s="24"/>
      <c r="Y360" s="25">
        <f t="shared" si="19"/>
        <v>0</v>
      </c>
      <c r="Z360" s="25">
        <f t="shared" si="20"/>
        <v>0</v>
      </c>
      <c r="AA360" s="26"/>
      <c r="AB360" s="26"/>
      <c r="AC360" s="26"/>
      <c r="AD360" s="26"/>
      <c r="AE360" s="27"/>
      <c r="AF360" s="26"/>
      <c r="AG360" s="26"/>
      <c r="AH360" s="26"/>
      <c r="AI360" s="26"/>
      <c r="AJ360" s="26"/>
      <c r="AK360" s="26"/>
    </row>
    <row r="361" spans="1:37" s="10" customFormat="1" ht="25" customHeight="1" x14ac:dyDescent="0.25">
      <c r="A361" s="11">
        <v>358</v>
      </c>
      <c r="B361" s="12" t="str">
        <f t="shared" si="18"/>
        <v>000-000</v>
      </c>
      <c r="C361" s="12"/>
      <c r="D361" s="12"/>
      <c r="E361" s="12"/>
      <c r="F361" s="12"/>
      <c r="G361" s="16"/>
      <c r="H361" s="16"/>
      <c r="I361" s="15"/>
      <c r="J361" s="16"/>
      <c r="K361" s="16"/>
      <c r="L361" s="17"/>
      <c r="M361" s="18"/>
      <c r="N361" s="19"/>
      <c r="O361" s="20"/>
      <c r="P361" s="21"/>
      <c r="Q361" s="21"/>
      <c r="R361" s="22"/>
      <c r="S361" s="21"/>
      <c r="T361" s="21"/>
      <c r="U361" s="22"/>
      <c r="V361" s="23"/>
      <c r="W361" s="23"/>
      <c r="X361" s="24"/>
      <c r="Y361" s="25">
        <f t="shared" si="19"/>
        <v>0</v>
      </c>
      <c r="Z361" s="25">
        <f t="shared" si="20"/>
        <v>0</v>
      </c>
      <c r="AA361" s="26"/>
      <c r="AB361" s="26"/>
      <c r="AC361" s="26"/>
      <c r="AD361" s="26"/>
      <c r="AE361" s="27"/>
      <c r="AF361" s="26"/>
      <c r="AG361" s="26"/>
      <c r="AH361" s="26"/>
      <c r="AI361" s="26"/>
      <c r="AJ361" s="26"/>
      <c r="AK361" s="26"/>
    </row>
    <row r="362" spans="1:37" s="10" customFormat="1" ht="25" customHeight="1" x14ac:dyDescent="0.25">
      <c r="A362" s="11">
        <v>359</v>
      </c>
      <c r="B362" s="12" t="str">
        <f t="shared" si="18"/>
        <v>000-000</v>
      </c>
      <c r="C362" s="12"/>
      <c r="D362" s="12"/>
      <c r="E362" s="12"/>
      <c r="F362" s="12"/>
      <c r="G362" s="16"/>
      <c r="H362" s="16"/>
      <c r="I362" s="15"/>
      <c r="J362" s="16"/>
      <c r="K362" s="16"/>
      <c r="L362" s="17"/>
      <c r="M362" s="18"/>
      <c r="N362" s="18"/>
      <c r="O362" s="20"/>
      <c r="P362" s="21"/>
      <c r="Q362" s="21"/>
      <c r="R362" s="22"/>
      <c r="S362" s="21"/>
      <c r="T362" s="21"/>
      <c r="U362" s="22"/>
      <c r="V362" s="23"/>
      <c r="W362" s="23"/>
      <c r="X362" s="24"/>
      <c r="Y362" s="25">
        <f t="shared" si="19"/>
        <v>0</v>
      </c>
      <c r="Z362" s="25">
        <f t="shared" si="20"/>
        <v>0</v>
      </c>
      <c r="AA362" s="26"/>
      <c r="AB362" s="26"/>
      <c r="AC362" s="26"/>
      <c r="AD362" s="26"/>
      <c r="AE362" s="27"/>
      <c r="AF362" s="26"/>
      <c r="AG362" s="26"/>
      <c r="AH362" s="26"/>
      <c r="AI362" s="26"/>
      <c r="AJ362" s="26"/>
      <c r="AK362" s="26"/>
    </row>
    <row r="363" spans="1:37" s="10" customFormat="1" ht="25" customHeight="1" x14ac:dyDescent="0.25">
      <c r="A363" s="11">
        <v>360</v>
      </c>
      <c r="B363" s="12" t="str">
        <f t="shared" si="18"/>
        <v>000-000</v>
      </c>
      <c r="C363" s="12"/>
      <c r="D363" s="12"/>
      <c r="E363" s="12"/>
      <c r="F363" s="12"/>
      <c r="G363" s="16"/>
      <c r="H363" s="16"/>
      <c r="I363" s="15"/>
      <c r="J363" s="16"/>
      <c r="K363" s="16"/>
      <c r="L363" s="17"/>
      <c r="M363" s="18"/>
      <c r="N363" s="18"/>
      <c r="O363" s="20"/>
      <c r="P363" s="21"/>
      <c r="Q363" s="21"/>
      <c r="R363" s="22"/>
      <c r="S363" s="21"/>
      <c r="T363" s="21"/>
      <c r="U363" s="22"/>
      <c r="V363" s="23"/>
      <c r="W363" s="23"/>
      <c r="X363" s="24"/>
      <c r="Y363" s="25">
        <f t="shared" si="19"/>
        <v>0</v>
      </c>
      <c r="Z363" s="25">
        <f t="shared" si="20"/>
        <v>0</v>
      </c>
      <c r="AA363" s="26"/>
      <c r="AB363" s="26"/>
      <c r="AC363" s="26"/>
      <c r="AD363" s="26"/>
      <c r="AE363" s="27"/>
      <c r="AF363" s="26"/>
      <c r="AG363" s="26"/>
      <c r="AH363" s="26"/>
      <c r="AI363" s="26"/>
      <c r="AJ363" s="26"/>
      <c r="AK363" s="26"/>
    </row>
    <row r="364" spans="1:37" s="10" customFormat="1" ht="25" customHeight="1" x14ac:dyDescent="0.25">
      <c r="A364" s="11">
        <v>361</v>
      </c>
      <c r="B364" s="12" t="str">
        <f t="shared" si="18"/>
        <v>000-000</v>
      </c>
      <c r="C364" s="12"/>
      <c r="D364" s="12"/>
      <c r="E364" s="12"/>
      <c r="F364" s="12"/>
      <c r="G364" s="16"/>
      <c r="H364" s="16"/>
      <c r="I364" s="15"/>
      <c r="J364" s="16"/>
      <c r="K364" s="16"/>
      <c r="L364" s="17"/>
      <c r="M364" s="18"/>
      <c r="N364" s="18"/>
      <c r="O364" s="20"/>
      <c r="P364" s="21"/>
      <c r="Q364" s="21"/>
      <c r="R364" s="22"/>
      <c r="S364" s="21"/>
      <c r="T364" s="21"/>
      <c r="U364" s="22"/>
      <c r="V364" s="23"/>
      <c r="W364" s="23"/>
      <c r="X364" s="24"/>
      <c r="Y364" s="25">
        <f t="shared" si="19"/>
        <v>0</v>
      </c>
      <c r="Z364" s="25">
        <f t="shared" si="20"/>
        <v>0</v>
      </c>
      <c r="AA364" s="26"/>
      <c r="AB364" s="26"/>
      <c r="AC364" s="26"/>
      <c r="AD364" s="26"/>
      <c r="AE364" s="27"/>
      <c r="AF364" s="26"/>
      <c r="AG364" s="26"/>
      <c r="AH364" s="26"/>
      <c r="AI364" s="26"/>
      <c r="AJ364" s="26"/>
      <c r="AK364" s="26"/>
    </row>
    <row r="365" spans="1:37" s="10" customFormat="1" ht="25" customHeight="1" x14ac:dyDescent="0.25">
      <c r="A365" s="11">
        <v>362</v>
      </c>
      <c r="B365" s="12" t="str">
        <f t="shared" si="18"/>
        <v>000-000</v>
      </c>
      <c r="C365" s="12"/>
      <c r="D365" s="12"/>
      <c r="E365" s="12"/>
      <c r="F365" s="12"/>
      <c r="G365" s="16"/>
      <c r="H365" s="16"/>
      <c r="I365" s="15"/>
      <c r="J365" s="16"/>
      <c r="K365" s="16"/>
      <c r="L365" s="17"/>
      <c r="M365" s="18"/>
      <c r="N365" s="18"/>
      <c r="O365" s="20"/>
      <c r="P365" s="21"/>
      <c r="Q365" s="21"/>
      <c r="R365" s="22"/>
      <c r="S365" s="21"/>
      <c r="T365" s="21"/>
      <c r="U365" s="22"/>
      <c r="V365" s="23"/>
      <c r="W365" s="23"/>
      <c r="X365" s="24"/>
      <c r="Y365" s="25">
        <f t="shared" si="19"/>
        <v>0</v>
      </c>
      <c r="Z365" s="25">
        <f t="shared" si="20"/>
        <v>0</v>
      </c>
      <c r="AA365" s="26"/>
      <c r="AB365" s="26"/>
      <c r="AC365" s="26"/>
      <c r="AD365" s="26"/>
      <c r="AE365" s="27"/>
      <c r="AF365" s="26"/>
      <c r="AG365" s="26"/>
      <c r="AH365" s="26"/>
      <c r="AI365" s="26"/>
      <c r="AJ365" s="26"/>
      <c r="AK365" s="26"/>
    </row>
    <row r="366" spans="1:37" s="10" customFormat="1" ht="25" customHeight="1" x14ac:dyDescent="0.25">
      <c r="A366" s="11">
        <v>363</v>
      </c>
      <c r="B366" s="12" t="str">
        <f t="shared" ref="B366:B403" si="21">TEXT(C366,"000")&amp;"-"&amp;TEXT(E366,"000")</f>
        <v>000-000</v>
      </c>
      <c r="C366" s="12"/>
      <c r="D366" s="12"/>
      <c r="E366" s="12"/>
      <c r="F366" s="12"/>
      <c r="G366" s="16"/>
      <c r="H366" s="16"/>
      <c r="I366" s="15"/>
      <c r="J366" s="16"/>
      <c r="K366" s="16"/>
      <c r="L366" s="17"/>
      <c r="M366" s="18"/>
      <c r="N366" s="18"/>
      <c r="O366" s="20"/>
      <c r="P366" s="21"/>
      <c r="Q366" s="21"/>
      <c r="R366" s="22"/>
      <c r="S366" s="21"/>
      <c r="T366" s="21"/>
      <c r="U366" s="22"/>
      <c r="V366" s="23"/>
      <c r="W366" s="23"/>
      <c r="X366" s="24"/>
      <c r="Y366" s="25">
        <f t="shared" si="19"/>
        <v>0</v>
      </c>
      <c r="Z366" s="25">
        <f t="shared" si="20"/>
        <v>0</v>
      </c>
      <c r="AA366" s="26"/>
      <c r="AB366" s="26"/>
      <c r="AC366" s="26"/>
      <c r="AD366" s="26"/>
      <c r="AE366" s="27"/>
      <c r="AF366" s="26"/>
      <c r="AG366" s="26"/>
      <c r="AH366" s="26"/>
      <c r="AI366" s="26"/>
      <c r="AJ366" s="26"/>
      <c r="AK366" s="26"/>
    </row>
    <row r="367" spans="1:37" s="10" customFormat="1" ht="25" customHeight="1" x14ac:dyDescent="0.25">
      <c r="A367" s="11">
        <v>364</v>
      </c>
      <c r="B367" s="12" t="str">
        <f t="shared" si="21"/>
        <v>000-000</v>
      </c>
      <c r="C367" s="12"/>
      <c r="D367" s="12"/>
      <c r="E367" s="12"/>
      <c r="F367" s="12"/>
      <c r="G367" s="16"/>
      <c r="H367" s="16"/>
      <c r="I367" s="15"/>
      <c r="J367" s="16"/>
      <c r="K367" s="16"/>
      <c r="L367" s="17"/>
      <c r="M367" s="18"/>
      <c r="N367" s="18"/>
      <c r="O367" s="20"/>
      <c r="P367" s="21"/>
      <c r="Q367" s="21"/>
      <c r="R367" s="22"/>
      <c r="S367" s="21"/>
      <c r="T367" s="21"/>
      <c r="U367" s="22"/>
      <c r="V367" s="23"/>
      <c r="W367" s="23"/>
      <c r="X367" s="24"/>
      <c r="Y367" s="25">
        <f t="shared" si="19"/>
        <v>0</v>
      </c>
      <c r="Z367" s="25">
        <f t="shared" si="20"/>
        <v>0</v>
      </c>
      <c r="AA367" s="26"/>
      <c r="AB367" s="26"/>
      <c r="AC367" s="26"/>
      <c r="AD367" s="26"/>
      <c r="AE367" s="27"/>
      <c r="AF367" s="26"/>
      <c r="AG367" s="26"/>
      <c r="AH367" s="26"/>
      <c r="AI367" s="26"/>
      <c r="AJ367" s="26"/>
      <c r="AK367" s="26"/>
    </row>
    <row r="368" spans="1:37" s="10" customFormat="1" ht="25" customHeight="1" x14ac:dyDescent="0.25">
      <c r="A368" s="11">
        <v>365</v>
      </c>
      <c r="B368" s="12" t="str">
        <f t="shared" si="21"/>
        <v>000-000</v>
      </c>
      <c r="C368" s="12"/>
      <c r="D368" s="12"/>
      <c r="E368" s="12"/>
      <c r="F368" s="12"/>
      <c r="G368" s="16"/>
      <c r="H368" s="16"/>
      <c r="I368" s="15"/>
      <c r="J368" s="16"/>
      <c r="K368" s="16"/>
      <c r="L368" s="17"/>
      <c r="M368" s="18"/>
      <c r="N368" s="18"/>
      <c r="O368" s="20"/>
      <c r="P368" s="21"/>
      <c r="Q368" s="21"/>
      <c r="R368" s="22"/>
      <c r="S368" s="21"/>
      <c r="T368" s="21"/>
      <c r="U368" s="22"/>
      <c r="V368" s="23"/>
      <c r="W368" s="23"/>
      <c r="X368" s="24"/>
      <c r="Y368" s="25">
        <f t="shared" si="19"/>
        <v>0</v>
      </c>
      <c r="Z368" s="25">
        <f t="shared" si="20"/>
        <v>0</v>
      </c>
      <c r="AA368" s="26"/>
      <c r="AB368" s="26"/>
      <c r="AC368" s="26"/>
      <c r="AD368" s="26"/>
      <c r="AE368" s="27"/>
      <c r="AF368" s="26"/>
      <c r="AG368" s="26"/>
      <c r="AH368" s="26"/>
      <c r="AI368" s="26"/>
      <c r="AJ368" s="26"/>
      <c r="AK368" s="26"/>
    </row>
    <row r="369" spans="1:37" s="10" customFormat="1" ht="25" customHeight="1" x14ac:dyDescent="0.25">
      <c r="A369" s="11">
        <v>366</v>
      </c>
      <c r="B369" s="12" t="str">
        <f t="shared" si="21"/>
        <v>000-000</v>
      </c>
      <c r="C369" s="12"/>
      <c r="D369" s="12"/>
      <c r="E369" s="12"/>
      <c r="F369" s="12"/>
      <c r="G369" s="16"/>
      <c r="H369" s="16"/>
      <c r="I369" s="15"/>
      <c r="J369" s="16"/>
      <c r="K369" s="16"/>
      <c r="L369" s="17"/>
      <c r="M369" s="18"/>
      <c r="N369" s="18"/>
      <c r="O369" s="20"/>
      <c r="P369" s="21"/>
      <c r="Q369" s="21"/>
      <c r="R369" s="22"/>
      <c r="S369" s="21"/>
      <c r="T369" s="21"/>
      <c r="U369" s="22"/>
      <c r="V369" s="23"/>
      <c r="W369" s="23"/>
      <c r="X369" s="24"/>
      <c r="Y369" s="25">
        <f t="shared" si="19"/>
        <v>0</v>
      </c>
      <c r="Z369" s="25">
        <f t="shared" si="20"/>
        <v>0</v>
      </c>
      <c r="AA369" s="26"/>
      <c r="AB369" s="26"/>
      <c r="AC369" s="26"/>
      <c r="AD369" s="26"/>
      <c r="AE369" s="27"/>
      <c r="AF369" s="26"/>
      <c r="AG369" s="26"/>
      <c r="AH369" s="26"/>
      <c r="AI369" s="26"/>
      <c r="AJ369" s="26"/>
      <c r="AK369" s="26"/>
    </row>
    <row r="370" spans="1:37" s="10" customFormat="1" ht="25" customHeight="1" x14ac:dyDescent="0.25">
      <c r="A370" s="11">
        <v>367</v>
      </c>
      <c r="B370" s="12" t="str">
        <f t="shared" si="21"/>
        <v>000-000</v>
      </c>
      <c r="C370" s="12"/>
      <c r="D370" s="12"/>
      <c r="E370" s="12"/>
      <c r="F370" s="12"/>
      <c r="G370" s="16"/>
      <c r="H370" s="16"/>
      <c r="I370" s="15"/>
      <c r="J370" s="16"/>
      <c r="K370" s="16"/>
      <c r="L370" s="17"/>
      <c r="M370" s="18"/>
      <c r="N370" s="18"/>
      <c r="O370" s="20"/>
      <c r="P370" s="21"/>
      <c r="Q370" s="21"/>
      <c r="R370" s="22"/>
      <c r="S370" s="21"/>
      <c r="T370" s="21"/>
      <c r="U370" s="22"/>
      <c r="V370" s="23"/>
      <c r="W370" s="23"/>
      <c r="X370" s="24"/>
      <c r="Y370" s="25">
        <f t="shared" si="19"/>
        <v>0</v>
      </c>
      <c r="Z370" s="25">
        <f t="shared" si="20"/>
        <v>0</v>
      </c>
      <c r="AA370" s="26"/>
      <c r="AB370" s="26"/>
      <c r="AC370" s="26"/>
      <c r="AD370" s="26"/>
      <c r="AE370" s="27"/>
      <c r="AF370" s="26"/>
      <c r="AG370" s="26"/>
      <c r="AH370" s="26"/>
      <c r="AI370" s="26"/>
      <c r="AJ370" s="26"/>
      <c r="AK370" s="26"/>
    </row>
    <row r="371" spans="1:37" s="10" customFormat="1" ht="25" customHeight="1" x14ac:dyDescent="0.25">
      <c r="A371" s="11">
        <v>368</v>
      </c>
      <c r="B371" s="12" t="str">
        <f t="shared" si="21"/>
        <v>000-000</v>
      </c>
      <c r="C371" s="12"/>
      <c r="D371" s="12"/>
      <c r="E371" s="12"/>
      <c r="F371" s="12"/>
      <c r="G371" s="16"/>
      <c r="H371" s="16"/>
      <c r="I371" s="15"/>
      <c r="J371" s="16"/>
      <c r="K371" s="16"/>
      <c r="L371" s="17"/>
      <c r="M371" s="18"/>
      <c r="N371" s="19"/>
      <c r="O371" s="20"/>
      <c r="P371" s="21"/>
      <c r="Q371" s="21"/>
      <c r="R371" s="22"/>
      <c r="S371" s="21"/>
      <c r="T371" s="21"/>
      <c r="U371" s="22"/>
      <c r="V371" s="23"/>
      <c r="W371" s="23"/>
      <c r="X371" s="24"/>
      <c r="Y371" s="25">
        <f t="shared" si="19"/>
        <v>0</v>
      </c>
      <c r="Z371" s="25">
        <f t="shared" si="20"/>
        <v>0</v>
      </c>
      <c r="AA371" s="26"/>
      <c r="AB371" s="26"/>
      <c r="AC371" s="26"/>
      <c r="AD371" s="26"/>
      <c r="AE371" s="27"/>
      <c r="AF371" s="26"/>
      <c r="AG371" s="26"/>
      <c r="AH371" s="26"/>
      <c r="AI371" s="26"/>
      <c r="AJ371" s="26"/>
      <c r="AK371" s="26"/>
    </row>
    <row r="372" spans="1:37" s="10" customFormat="1" ht="25" customHeight="1" x14ac:dyDescent="0.25">
      <c r="A372" s="11">
        <v>369</v>
      </c>
      <c r="B372" s="12" t="str">
        <f t="shared" si="21"/>
        <v>000-000</v>
      </c>
      <c r="C372" s="12"/>
      <c r="D372" s="12"/>
      <c r="E372" s="12"/>
      <c r="F372" s="12"/>
      <c r="G372" s="16"/>
      <c r="H372" s="16"/>
      <c r="I372" s="15"/>
      <c r="J372" s="16"/>
      <c r="K372" s="16"/>
      <c r="L372" s="17"/>
      <c r="M372" s="18"/>
      <c r="N372" s="19"/>
      <c r="O372" s="20"/>
      <c r="P372" s="21"/>
      <c r="Q372" s="21"/>
      <c r="R372" s="22"/>
      <c r="S372" s="21"/>
      <c r="T372" s="21"/>
      <c r="U372" s="22"/>
      <c r="V372" s="23"/>
      <c r="W372" s="23"/>
      <c r="X372" s="24"/>
      <c r="Y372" s="25">
        <f t="shared" si="19"/>
        <v>0</v>
      </c>
      <c r="Z372" s="25">
        <f t="shared" si="20"/>
        <v>0</v>
      </c>
      <c r="AA372" s="26"/>
      <c r="AB372" s="26"/>
      <c r="AC372" s="26"/>
      <c r="AD372" s="26"/>
      <c r="AE372" s="27"/>
      <c r="AF372" s="26"/>
      <c r="AG372" s="26"/>
      <c r="AH372" s="26"/>
      <c r="AI372" s="26"/>
      <c r="AJ372" s="26"/>
      <c r="AK372" s="26"/>
    </row>
    <row r="373" spans="1:37" s="10" customFormat="1" ht="25" customHeight="1" x14ac:dyDescent="0.25">
      <c r="A373" s="11">
        <v>370</v>
      </c>
      <c r="B373" s="12" t="str">
        <f t="shared" si="21"/>
        <v>000-000</v>
      </c>
      <c r="C373" s="12"/>
      <c r="D373" s="12"/>
      <c r="E373" s="12"/>
      <c r="F373" s="12"/>
      <c r="G373" s="16"/>
      <c r="H373" s="16"/>
      <c r="I373" s="15"/>
      <c r="J373" s="16"/>
      <c r="K373" s="16"/>
      <c r="L373" s="17"/>
      <c r="M373" s="18"/>
      <c r="N373" s="18"/>
      <c r="O373" s="20"/>
      <c r="P373" s="21"/>
      <c r="Q373" s="21"/>
      <c r="R373" s="22"/>
      <c r="S373" s="21"/>
      <c r="T373" s="21"/>
      <c r="U373" s="22"/>
      <c r="V373" s="23"/>
      <c r="W373" s="23"/>
      <c r="X373" s="24"/>
      <c r="Y373" s="25">
        <f t="shared" si="19"/>
        <v>0</v>
      </c>
      <c r="Z373" s="25">
        <f t="shared" si="20"/>
        <v>0</v>
      </c>
      <c r="AA373" s="26"/>
      <c r="AB373" s="26"/>
      <c r="AC373" s="26"/>
      <c r="AD373" s="26"/>
      <c r="AE373" s="27"/>
      <c r="AF373" s="26"/>
      <c r="AG373" s="26"/>
      <c r="AH373" s="26"/>
      <c r="AI373" s="26"/>
      <c r="AJ373" s="26"/>
      <c r="AK373" s="26"/>
    </row>
    <row r="374" spans="1:37" s="10" customFormat="1" ht="25" customHeight="1" x14ac:dyDescent="0.25">
      <c r="A374" s="11">
        <v>371</v>
      </c>
      <c r="B374" s="12" t="str">
        <f t="shared" si="21"/>
        <v>000-000</v>
      </c>
      <c r="C374" s="12"/>
      <c r="D374" s="12"/>
      <c r="E374" s="12"/>
      <c r="F374" s="12"/>
      <c r="G374" s="16"/>
      <c r="H374" s="16"/>
      <c r="I374" s="15"/>
      <c r="J374" s="16"/>
      <c r="K374" s="16"/>
      <c r="L374" s="17"/>
      <c r="M374" s="18"/>
      <c r="N374" s="18"/>
      <c r="O374" s="20"/>
      <c r="P374" s="21"/>
      <c r="Q374" s="21"/>
      <c r="R374" s="22"/>
      <c r="S374" s="21"/>
      <c r="T374" s="21"/>
      <c r="U374" s="22"/>
      <c r="V374" s="23"/>
      <c r="W374" s="23"/>
      <c r="X374" s="24"/>
      <c r="Y374" s="25">
        <f t="shared" si="19"/>
        <v>0</v>
      </c>
      <c r="Z374" s="25">
        <f t="shared" si="20"/>
        <v>0</v>
      </c>
      <c r="AA374" s="26"/>
      <c r="AB374" s="26"/>
      <c r="AC374" s="26"/>
      <c r="AD374" s="26"/>
      <c r="AE374" s="27"/>
      <c r="AF374" s="26"/>
      <c r="AG374" s="26"/>
      <c r="AH374" s="26"/>
      <c r="AI374" s="26"/>
      <c r="AJ374" s="26"/>
      <c r="AK374" s="26"/>
    </row>
    <row r="375" spans="1:37" s="10" customFormat="1" ht="25" customHeight="1" x14ac:dyDescent="0.25">
      <c r="A375" s="11">
        <v>372</v>
      </c>
      <c r="B375" s="12" t="str">
        <f t="shared" si="21"/>
        <v>000-000</v>
      </c>
      <c r="C375" s="12"/>
      <c r="D375" s="12"/>
      <c r="E375" s="12"/>
      <c r="F375" s="12"/>
      <c r="G375" s="16"/>
      <c r="H375" s="16"/>
      <c r="I375" s="15"/>
      <c r="J375" s="16"/>
      <c r="K375" s="16"/>
      <c r="L375" s="17"/>
      <c r="M375" s="18"/>
      <c r="N375" s="18"/>
      <c r="O375" s="20"/>
      <c r="P375" s="21"/>
      <c r="Q375" s="21"/>
      <c r="R375" s="22"/>
      <c r="S375" s="21"/>
      <c r="T375" s="21"/>
      <c r="U375" s="22"/>
      <c r="V375" s="23"/>
      <c r="W375" s="23"/>
      <c r="X375" s="24"/>
      <c r="Y375" s="25">
        <f t="shared" si="19"/>
        <v>0</v>
      </c>
      <c r="Z375" s="25">
        <f t="shared" si="20"/>
        <v>0</v>
      </c>
      <c r="AA375" s="26"/>
      <c r="AB375" s="26"/>
      <c r="AC375" s="26"/>
      <c r="AD375" s="26"/>
      <c r="AE375" s="27"/>
      <c r="AF375" s="26"/>
      <c r="AG375" s="26"/>
      <c r="AH375" s="26"/>
      <c r="AI375" s="26"/>
      <c r="AJ375" s="26"/>
      <c r="AK375" s="26"/>
    </row>
    <row r="376" spans="1:37" s="10" customFormat="1" ht="25" customHeight="1" x14ac:dyDescent="0.25">
      <c r="A376" s="11">
        <v>373</v>
      </c>
      <c r="B376" s="12" t="str">
        <f t="shared" si="21"/>
        <v>000-000</v>
      </c>
      <c r="C376" s="12"/>
      <c r="D376" s="12"/>
      <c r="E376" s="12"/>
      <c r="F376" s="12"/>
      <c r="G376" s="16"/>
      <c r="H376" s="16"/>
      <c r="I376" s="15"/>
      <c r="J376" s="16"/>
      <c r="K376" s="16"/>
      <c r="L376" s="17"/>
      <c r="M376" s="18"/>
      <c r="N376" s="18"/>
      <c r="O376" s="20"/>
      <c r="P376" s="21"/>
      <c r="Q376" s="21"/>
      <c r="R376" s="22"/>
      <c r="S376" s="21"/>
      <c r="T376" s="21"/>
      <c r="U376" s="22"/>
      <c r="V376" s="23"/>
      <c r="W376" s="23"/>
      <c r="X376" s="24"/>
      <c r="Y376" s="25">
        <f t="shared" si="19"/>
        <v>0</v>
      </c>
      <c r="Z376" s="25">
        <f t="shared" si="20"/>
        <v>0</v>
      </c>
      <c r="AA376" s="26"/>
      <c r="AB376" s="26"/>
      <c r="AC376" s="26"/>
      <c r="AD376" s="26"/>
      <c r="AE376" s="27"/>
      <c r="AF376" s="26"/>
      <c r="AG376" s="26"/>
      <c r="AH376" s="26"/>
      <c r="AI376" s="26"/>
      <c r="AJ376" s="26"/>
      <c r="AK376" s="26"/>
    </row>
    <row r="377" spans="1:37" s="10" customFormat="1" ht="25" customHeight="1" x14ac:dyDescent="0.25">
      <c r="A377" s="11">
        <v>374</v>
      </c>
      <c r="B377" s="12" t="str">
        <f t="shared" si="21"/>
        <v>000-000</v>
      </c>
      <c r="C377" s="12"/>
      <c r="D377" s="12"/>
      <c r="E377" s="12"/>
      <c r="F377" s="12"/>
      <c r="G377" s="16"/>
      <c r="H377" s="16"/>
      <c r="I377" s="15"/>
      <c r="J377" s="16"/>
      <c r="K377" s="16"/>
      <c r="L377" s="17"/>
      <c r="M377" s="18"/>
      <c r="N377" s="18"/>
      <c r="O377" s="20"/>
      <c r="P377" s="21"/>
      <c r="Q377" s="21"/>
      <c r="R377" s="22"/>
      <c r="S377" s="21"/>
      <c r="T377" s="21"/>
      <c r="U377" s="22"/>
      <c r="V377" s="23"/>
      <c r="W377" s="23"/>
      <c r="X377" s="24"/>
      <c r="Y377" s="25">
        <f t="shared" si="19"/>
        <v>0</v>
      </c>
      <c r="Z377" s="25">
        <f t="shared" si="20"/>
        <v>0</v>
      </c>
      <c r="AA377" s="26"/>
      <c r="AB377" s="26"/>
      <c r="AC377" s="26"/>
      <c r="AD377" s="26"/>
      <c r="AE377" s="27"/>
      <c r="AF377" s="26"/>
      <c r="AG377" s="26"/>
      <c r="AH377" s="26"/>
      <c r="AI377" s="26"/>
      <c r="AJ377" s="26"/>
      <c r="AK377" s="26"/>
    </row>
    <row r="378" spans="1:37" s="10" customFormat="1" ht="25" customHeight="1" x14ac:dyDescent="0.25">
      <c r="A378" s="11">
        <v>375</v>
      </c>
      <c r="B378" s="12" t="str">
        <f t="shared" si="21"/>
        <v>000-000</v>
      </c>
      <c r="C378" s="12"/>
      <c r="D378" s="12"/>
      <c r="E378" s="12"/>
      <c r="F378" s="12"/>
      <c r="G378" s="16"/>
      <c r="H378" s="16"/>
      <c r="I378" s="15"/>
      <c r="J378" s="16"/>
      <c r="K378" s="16"/>
      <c r="L378" s="17"/>
      <c r="M378" s="18"/>
      <c r="N378" s="18"/>
      <c r="O378" s="20"/>
      <c r="P378" s="21"/>
      <c r="Q378" s="21"/>
      <c r="R378" s="22"/>
      <c r="S378" s="21"/>
      <c r="T378" s="21"/>
      <c r="U378" s="22"/>
      <c r="V378" s="23"/>
      <c r="W378" s="23"/>
      <c r="X378" s="24"/>
      <c r="Y378" s="25">
        <f t="shared" si="19"/>
        <v>0</v>
      </c>
      <c r="Z378" s="25">
        <f t="shared" si="20"/>
        <v>0</v>
      </c>
      <c r="AA378" s="26"/>
      <c r="AB378" s="26"/>
      <c r="AC378" s="26"/>
      <c r="AD378" s="26"/>
      <c r="AE378" s="27"/>
      <c r="AF378" s="26"/>
      <c r="AG378" s="26"/>
      <c r="AH378" s="26"/>
      <c r="AI378" s="26"/>
      <c r="AJ378" s="26"/>
      <c r="AK378" s="26"/>
    </row>
    <row r="379" spans="1:37" s="10" customFormat="1" ht="25" customHeight="1" x14ac:dyDescent="0.25">
      <c r="A379" s="11">
        <v>376</v>
      </c>
      <c r="B379" s="12" t="str">
        <f t="shared" si="21"/>
        <v>000-000</v>
      </c>
      <c r="C379" s="12"/>
      <c r="D379" s="12"/>
      <c r="E379" s="12"/>
      <c r="F379" s="12"/>
      <c r="G379" s="16"/>
      <c r="H379" s="16"/>
      <c r="I379" s="15"/>
      <c r="J379" s="16"/>
      <c r="K379" s="16"/>
      <c r="L379" s="17"/>
      <c r="M379" s="18"/>
      <c r="N379" s="18"/>
      <c r="O379" s="20"/>
      <c r="P379" s="21"/>
      <c r="Q379" s="21"/>
      <c r="R379" s="22"/>
      <c r="S379" s="21"/>
      <c r="T379" s="21"/>
      <c r="U379" s="22"/>
      <c r="V379" s="23"/>
      <c r="W379" s="23"/>
      <c r="X379" s="24"/>
      <c r="Y379" s="25">
        <f t="shared" si="19"/>
        <v>0</v>
      </c>
      <c r="Z379" s="25">
        <f t="shared" si="20"/>
        <v>0</v>
      </c>
      <c r="AA379" s="26"/>
      <c r="AB379" s="26"/>
      <c r="AC379" s="26"/>
      <c r="AD379" s="26"/>
      <c r="AE379" s="27"/>
      <c r="AF379" s="26"/>
      <c r="AG379" s="26"/>
      <c r="AH379" s="26"/>
      <c r="AI379" s="26"/>
      <c r="AJ379" s="26"/>
      <c r="AK379" s="26"/>
    </row>
    <row r="380" spans="1:37" s="10" customFormat="1" ht="25" customHeight="1" x14ac:dyDescent="0.25">
      <c r="A380" s="11">
        <v>377</v>
      </c>
      <c r="B380" s="12" t="str">
        <f t="shared" si="21"/>
        <v>000-000</v>
      </c>
      <c r="C380" s="12"/>
      <c r="D380" s="12"/>
      <c r="E380" s="12"/>
      <c r="F380" s="12"/>
      <c r="G380" s="16"/>
      <c r="H380" s="16"/>
      <c r="I380" s="15"/>
      <c r="J380" s="16"/>
      <c r="K380" s="16"/>
      <c r="L380" s="17"/>
      <c r="M380" s="18"/>
      <c r="N380" s="18"/>
      <c r="O380" s="20"/>
      <c r="P380" s="21"/>
      <c r="Q380" s="21"/>
      <c r="R380" s="22"/>
      <c r="S380" s="21"/>
      <c r="T380" s="21"/>
      <c r="U380" s="22"/>
      <c r="V380" s="23"/>
      <c r="W380" s="23"/>
      <c r="X380" s="24"/>
      <c r="Y380" s="25">
        <f t="shared" si="19"/>
        <v>0</v>
      </c>
      <c r="Z380" s="25">
        <f t="shared" si="20"/>
        <v>0</v>
      </c>
      <c r="AA380" s="26"/>
      <c r="AB380" s="26"/>
      <c r="AC380" s="26"/>
      <c r="AD380" s="26"/>
      <c r="AE380" s="27"/>
      <c r="AF380" s="26"/>
      <c r="AG380" s="26"/>
      <c r="AH380" s="26"/>
      <c r="AI380" s="26"/>
      <c r="AJ380" s="26"/>
      <c r="AK380" s="26"/>
    </row>
    <row r="381" spans="1:37" s="10" customFormat="1" ht="25" customHeight="1" x14ac:dyDescent="0.25">
      <c r="A381" s="11">
        <v>378</v>
      </c>
      <c r="B381" s="12" t="str">
        <f t="shared" si="21"/>
        <v>000-000</v>
      </c>
      <c r="C381" s="12"/>
      <c r="D381" s="12"/>
      <c r="E381" s="12"/>
      <c r="F381" s="12"/>
      <c r="G381" s="16"/>
      <c r="H381" s="16"/>
      <c r="I381" s="15"/>
      <c r="J381" s="16"/>
      <c r="K381" s="16"/>
      <c r="L381" s="17"/>
      <c r="M381" s="18"/>
      <c r="N381" s="18"/>
      <c r="O381" s="20"/>
      <c r="P381" s="21"/>
      <c r="Q381" s="21"/>
      <c r="R381" s="22"/>
      <c r="S381" s="21"/>
      <c r="T381" s="21"/>
      <c r="U381" s="22"/>
      <c r="V381" s="23"/>
      <c r="W381" s="23"/>
      <c r="X381" s="24"/>
      <c r="Y381" s="25">
        <f t="shared" si="19"/>
        <v>0</v>
      </c>
      <c r="Z381" s="25">
        <f t="shared" si="20"/>
        <v>0</v>
      </c>
      <c r="AA381" s="26"/>
      <c r="AB381" s="26"/>
      <c r="AC381" s="26"/>
      <c r="AD381" s="26"/>
      <c r="AE381" s="27"/>
      <c r="AF381" s="26"/>
      <c r="AG381" s="26"/>
      <c r="AH381" s="26"/>
      <c r="AI381" s="26"/>
      <c r="AJ381" s="26"/>
      <c r="AK381" s="26"/>
    </row>
    <row r="382" spans="1:37" s="10" customFormat="1" ht="25" customHeight="1" x14ac:dyDescent="0.25">
      <c r="A382" s="11">
        <v>379</v>
      </c>
      <c r="B382" s="12" t="str">
        <f t="shared" si="21"/>
        <v>000-000</v>
      </c>
      <c r="C382" s="12"/>
      <c r="D382" s="12"/>
      <c r="E382" s="12"/>
      <c r="F382" s="12"/>
      <c r="G382" s="16"/>
      <c r="H382" s="16"/>
      <c r="I382" s="15"/>
      <c r="J382" s="16"/>
      <c r="K382" s="16"/>
      <c r="L382" s="17"/>
      <c r="M382" s="18"/>
      <c r="N382" s="19"/>
      <c r="O382" s="20"/>
      <c r="P382" s="21"/>
      <c r="Q382" s="21"/>
      <c r="R382" s="22"/>
      <c r="S382" s="21"/>
      <c r="T382" s="21"/>
      <c r="U382" s="22"/>
      <c r="V382" s="23"/>
      <c r="W382" s="23"/>
      <c r="X382" s="24"/>
      <c r="Y382" s="25">
        <f t="shared" si="19"/>
        <v>0</v>
      </c>
      <c r="Z382" s="25">
        <f t="shared" si="20"/>
        <v>0</v>
      </c>
      <c r="AA382" s="26"/>
      <c r="AB382" s="26"/>
      <c r="AC382" s="26"/>
      <c r="AD382" s="26"/>
      <c r="AE382" s="27"/>
      <c r="AF382" s="26"/>
      <c r="AG382" s="26"/>
      <c r="AH382" s="26"/>
      <c r="AI382" s="26"/>
      <c r="AJ382" s="26"/>
      <c r="AK382" s="26"/>
    </row>
    <row r="383" spans="1:37" s="10" customFormat="1" ht="25" customHeight="1" x14ac:dyDescent="0.25">
      <c r="A383" s="11">
        <v>380</v>
      </c>
      <c r="B383" s="12" t="str">
        <f t="shared" si="21"/>
        <v>000-000</v>
      </c>
      <c r="C383" s="12"/>
      <c r="D383" s="12"/>
      <c r="E383" s="12"/>
      <c r="F383" s="12"/>
      <c r="G383" s="16"/>
      <c r="H383" s="16"/>
      <c r="I383" s="15"/>
      <c r="J383" s="16"/>
      <c r="K383" s="16"/>
      <c r="L383" s="17"/>
      <c r="M383" s="18"/>
      <c r="N383" s="19"/>
      <c r="O383" s="20"/>
      <c r="P383" s="21"/>
      <c r="Q383" s="21"/>
      <c r="R383" s="22"/>
      <c r="S383" s="21"/>
      <c r="T383" s="21"/>
      <c r="U383" s="22"/>
      <c r="V383" s="23"/>
      <c r="W383" s="23"/>
      <c r="X383" s="24"/>
      <c r="Y383" s="25">
        <f t="shared" si="19"/>
        <v>0</v>
      </c>
      <c r="Z383" s="25">
        <f t="shared" si="20"/>
        <v>0</v>
      </c>
      <c r="AA383" s="26"/>
      <c r="AB383" s="26"/>
      <c r="AC383" s="26"/>
      <c r="AD383" s="26"/>
      <c r="AE383" s="27"/>
      <c r="AF383" s="26"/>
      <c r="AG383" s="26"/>
      <c r="AH383" s="26"/>
      <c r="AI383" s="26"/>
      <c r="AJ383" s="26"/>
      <c r="AK383" s="26"/>
    </row>
    <row r="384" spans="1:37" s="10" customFormat="1" ht="25" customHeight="1" x14ac:dyDescent="0.25">
      <c r="A384" s="11">
        <v>381</v>
      </c>
      <c r="B384" s="12" t="str">
        <f t="shared" si="21"/>
        <v>000-000</v>
      </c>
      <c r="C384" s="12"/>
      <c r="D384" s="12"/>
      <c r="E384" s="12"/>
      <c r="F384" s="12"/>
      <c r="G384" s="16"/>
      <c r="H384" s="16"/>
      <c r="I384" s="15"/>
      <c r="J384" s="16"/>
      <c r="K384" s="16"/>
      <c r="L384" s="17"/>
      <c r="M384" s="18"/>
      <c r="N384" s="18"/>
      <c r="O384" s="20"/>
      <c r="P384" s="21"/>
      <c r="Q384" s="21"/>
      <c r="R384" s="22"/>
      <c r="S384" s="21"/>
      <c r="T384" s="21"/>
      <c r="U384" s="22"/>
      <c r="V384" s="23"/>
      <c r="W384" s="23"/>
      <c r="X384" s="24"/>
      <c r="Y384" s="25">
        <f t="shared" si="19"/>
        <v>0</v>
      </c>
      <c r="Z384" s="25">
        <f t="shared" si="20"/>
        <v>0</v>
      </c>
      <c r="AA384" s="26"/>
      <c r="AB384" s="26"/>
      <c r="AC384" s="26"/>
      <c r="AD384" s="26"/>
      <c r="AE384" s="27"/>
      <c r="AF384" s="26"/>
      <c r="AG384" s="26"/>
      <c r="AH384" s="26"/>
      <c r="AI384" s="26"/>
      <c r="AJ384" s="26"/>
      <c r="AK384" s="26"/>
    </row>
    <row r="385" spans="1:37" s="10" customFormat="1" ht="25" customHeight="1" x14ac:dyDescent="0.25">
      <c r="A385" s="11">
        <v>382</v>
      </c>
      <c r="B385" s="12" t="str">
        <f t="shared" si="21"/>
        <v>000-000</v>
      </c>
      <c r="C385" s="12"/>
      <c r="D385" s="12"/>
      <c r="E385" s="12"/>
      <c r="F385" s="12"/>
      <c r="G385" s="16"/>
      <c r="H385" s="16"/>
      <c r="I385" s="15"/>
      <c r="J385" s="16"/>
      <c r="K385" s="16"/>
      <c r="L385" s="17"/>
      <c r="M385" s="18"/>
      <c r="N385" s="18"/>
      <c r="O385" s="20"/>
      <c r="P385" s="21"/>
      <c r="Q385" s="21"/>
      <c r="R385" s="22"/>
      <c r="S385" s="21"/>
      <c r="T385" s="21"/>
      <c r="U385" s="22"/>
      <c r="V385" s="23"/>
      <c r="W385" s="23"/>
      <c r="X385" s="24"/>
      <c r="Y385" s="25">
        <f t="shared" si="19"/>
        <v>0</v>
      </c>
      <c r="Z385" s="25">
        <f t="shared" si="20"/>
        <v>0</v>
      </c>
      <c r="AA385" s="26"/>
      <c r="AB385" s="26"/>
      <c r="AC385" s="26"/>
      <c r="AD385" s="26"/>
      <c r="AE385" s="27"/>
      <c r="AF385" s="26"/>
      <c r="AG385" s="26"/>
      <c r="AH385" s="26"/>
      <c r="AI385" s="26"/>
      <c r="AJ385" s="26"/>
      <c r="AK385" s="26"/>
    </row>
    <row r="386" spans="1:37" s="10" customFormat="1" ht="25" customHeight="1" x14ac:dyDescent="0.25">
      <c r="A386" s="11">
        <v>383</v>
      </c>
      <c r="B386" s="12" t="str">
        <f t="shared" si="21"/>
        <v>000-000</v>
      </c>
      <c r="C386" s="12"/>
      <c r="D386" s="12"/>
      <c r="E386" s="12"/>
      <c r="F386" s="12"/>
      <c r="G386" s="16"/>
      <c r="H386" s="16"/>
      <c r="I386" s="15"/>
      <c r="J386" s="16"/>
      <c r="K386" s="16"/>
      <c r="L386" s="17"/>
      <c r="M386" s="18"/>
      <c r="N386" s="18"/>
      <c r="O386" s="20"/>
      <c r="P386" s="21"/>
      <c r="Q386" s="21"/>
      <c r="R386" s="22"/>
      <c r="S386" s="21"/>
      <c r="T386" s="21"/>
      <c r="U386" s="22"/>
      <c r="V386" s="23"/>
      <c r="W386" s="23"/>
      <c r="X386" s="24"/>
      <c r="Y386" s="25">
        <f t="shared" si="19"/>
        <v>0</v>
      </c>
      <c r="Z386" s="25">
        <f t="shared" si="20"/>
        <v>0</v>
      </c>
      <c r="AA386" s="26"/>
      <c r="AB386" s="26"/>
      <c r="AC386" s="26"/>
      <c r="AD386" s="26"/>
      <c r="AE386" s="27"/>
      <c r="AF386" s="26"/>
      <c r="AG386" s="26"/>
      <c r="AH386" s="26"/>
      <c r="AI386" s="26"/>
      <c r="AJ386" s="26"/>
      <c r="AK386" s="26"/>
    </row>
    <row r="387" spans="1:37" s="10" customFormat="1" ht="25" customHeight="1" x14ac:dyDescent="0.25">
      <c r="A387" s="11">
        <v>384</v>
      </c>
      <c r="B387" s="12" t="str">
        <f t="shared" si="21"/>
        <v>000-000</v>
      </c>
      <c r="C387" s="12"/>
      <c r="D387" s="12"/>
      <c r="E387" s="12"/>
      <c r="F387" s="12"/>
      <c r="G387" s="16"/>
      <c r="H387" s="16"/>
      <c r="I387" s="15"/>
      <c r="J387" s="16"/>
      <c r="K387" s="16"/>
      <c r="L387" s="17"/>
      <c r="M387" s="18"/>
      <c r="N387" s="18"/>
      <c r="O387" s="20"/>
      <c r="P387" s="21"/>
      <c r="Q387" s="21"/>
      <c r="R387" s="22"/>
      <c r="S387" s="21"/>
      <c r="T387" s="21"/>
      <c r="U387" s="22"/>
      <c r="V387" s="23"/>
      <c r="W387" s="23"/>
      <c r="X387" s="24"/>
      <c r="Y387" s="25">
        <f t="shared" si="19"/>
        <v>0</v>
      </c>
      <c r="Z387" s="25">
        <f t="shared" si="20"/>
        <v>0</v>
      </c>
      <c r="AA387" s="26"/>
      <c r="AB387" s="26"/>
      <c r="AC387" s="26"/>
      <c r="AD387" s="26"/>
      <c r="AE387" s="27"/>
      <c r="AF387" s="26"/>
      <c r="AG387" s="26"/>
      <c r="AH387" s="26"/>
      <c r="AI387" s="26"/>
      <c r="AJ387" s="26"/>
      <c r="AK387" s="26"/>
    </row>
    <row r="388" spans="1:37" s="10" customFormat="1" ht="25" customHeight="1" x14ac:dyDescent="0.25">
      <c r="A388" s="11">
        <v>385</v>
      </c>
      <c r="B388" s="12" t="str">
        <f t="shared" si="21"/>
        <v>000-000</v>
      </c>
      <c r="C388" s="12"/>
      <c r="D388" s="12"/>
      <c r="E388" s="12"/>
      <c r="F388" s="12"/>
      <c r="G388" s="16"/>
      <c r="H388" s="16"/>
      <c r="I388" s="15"/>
      <c r="J388" s="16"/>
      <c r="K388" s="16"/>
      <c r="L388" s="17"/>
      <c r="M388" s="18"/>
      <c r="N388" s="18"/>
      <c r="O388" s="20"/>
      <c r="P388" s="21"/>
      <c r="Q388" s="21"/>
      <c r="R388" s="22"/>
      <c r="S388" s="21"/>
      <c r="T388" s="21"/>
      <c r="U388" s="22"/>
      <c r="V388" s="23"/>
      <c r="W388" s="23"/>
      <c r="X388" s="24"/>
      <c r="Y388" s="25">
        <f t="shared" ref="Y388:Y403" si="22">ROUND(I388-U388-X388,2)</f>
        <v>0</v>
      </c>
      <c r="Z388" s="25">
        <f t="shared" ref="Z388:Z403" si="23">ROUND(L388+O388-R388,2)</f>
        <v>0</v>
      </c>
      <c r="AA388" s="26"/>
      <c r="AB388" s="26"/>
      <c r="AC388" s="26"/>
      <c r="AD388" s="26"/>
      <c r="AE388" s="27"/>
      <c r="AF388" s="26"/>
      <c r="AG388" s="26"/>
      <c r="AH388" s="26"/>
      <c r="AI388" s="26"/>
      <c r="AJ388" s="26"/>
      <c r="AK388" s="26"/>
    </row>
    <row r="389" spans="1:37" s="10" customFormat="1" ht="25" customHeight="1" x14ac:dyDescent="0.25">
      <c r="A389" s="11">
        <v>386</v>
      </c>
      <c r="B389" s="12" t="str">
        <f t="shared" si="21"/>
        <v>000-000</v>
      </c>
      <c r="C389" s="12"/>
      <c r="D389" s="12"/>
      <c r="E389" s="12"/>
      <c r="F389" s="12"/>
      <c r="G389" s="16"/>
      <c r="H389" s="16"/>
      <c r="I389" s="15"/>
      <c r="J389" s="16"/>
      <c r="K389" s="16"/>
      <c r="L389" s="17"/>
      <c r="M389" s="18"/>
      <c r="N389" s="18"/>
      <c r="O389" s="20"/>
      <c r="P389" s="21"/>
      <c r="Q389" s="21"/>
      <c r="R389" s="22"/>
      <c r="S389" s="21"/>
      <c r="T389" s="21"/>
      <c r="U389" s="22"/>
      <c r="V389" s="23"/>
      <c r="W389" s="23"/>
      <c r="X389" s="24"/>
      <c r="Y389" s="25">
        <f t="shared" si="22"/>
        <v>0</v>
      </c>
      <c r="Z389" s="25">
        <f t="shared" si="23"/>
        <v>0</v>
      </c>
      <c r="AA389" s="26"/>
      <c r="AB389" s="26"/>
      <c r="AC389" s="26"/>
      <c r="AD389" s="26"/>
      <c r="AE389" s="27"/>
      <c r="AF389" s="26"/>
      <c r="AG389" s="26"/>
      <c r="AH389" s="26"/>
      <c r="AI389" s="26"/>
      <c r="AJ389" s="26"/>
      <c r="AK389" s="26"/>
    </row>
    <row r="390" spans="1:37" s="10" customFormat="1" ht="25" customHeight="1" x14ac:dyDescent="0.25">
      <c r="A390" s="11">
        <v>387</v>
      </c>
      <c r="B390" s="12" t="str">
        <f t="shared" si="21"/>
        <v>000-000</v>
      </c>
      <c r="C390" s="12"/>
      <c r="D390" s="12"/>
      <c r="E390" s="12"/>
      <c r="F390" s="12"/>
      <c r="G390" s="16"/>
      <c r="H390" s="16"/>
      <c r="I390" s="15"/>
      <c r="J390" s="16"/>
      <c r="K390" s="16"/>
      <c r="L390" s="17"/>
      <c r="M390" s="18"/>
      <c r="N390" s="18"/>
      <c r="O390" s="20"/>
      <c r="P390" s="21"/>
      <c r="Q390" s="21"/>
      <c r="R390" s="22"/>
      <c r="S390" s="21"/>
      <c r="T390" s="21"/>
      <c r="U390" s="22"/>
      <c r="V390" s="23"/>
      <c r="W390" s="23"/>
      <c r="X390" s="24"/>
      <c r="Y390" s="25">
        <f t="shared" si="22"/>
        <v>0</v>
      </c>
      <c r="Z390" s="25">
        <f t="shared" si="23"/>
        <v>0</v>
      </c>
      <c r="AA390" s="26"/>
      <c r="AB390" s="26"/>
      <c r="AC390" s="26"/>
      <c r="AD390" s="26"/>
      <c r="AE390" s="27"/>
      <c r="AF390" s="26"/>
      <c r="AG390" s="26"/>
      <c r="AH390" s="26"/>
      <c r="AI390" s="26"/>
      <c r="AJ390" s="26"/>
      <c r="AK390" s="26"/>
    </row>
    <row r="391" spans="1:37" s="10" customFormat="1" ht="25" customHeight="1" x14ac:dyDescent="0.25">
      <c r="A391" s="11">
        <v>388</v>
      </c>
      <c r="B391" s="12" t="str">
        <f t="shared" si="21"/>
        <v>000-000</v>
      </c>
      <c r="C391" s="12"/>
      <c r="D391" s="12"/>
      <c r="E391" s="12"/>
      <c r="F391" s="12"/>
      <c r="G391" s="16"/>
      <c r="H391" s="16"/>
      <c r="I391" s="15"/>
      <c r="J391" s="16"/>
      <c r="K391" s="16"/>
      <c r="L391" s="17"/>
      <c r="M391" s="18"/>
      <c r="N391" s="18"/>
      <c r="O391" s="20"/>
      <c r="P391" s="21"/>
      <c r="Q391" s="21"/>
      <c r="R391" s="22"/>
      <c r="S391" s="21"/>
      <c r="T391" s="21"/>
      <c r="U391" s="22"/>
      <c r="V391" s="23"/>
      <c r="W391" s="23"/>
      <c r="X391" s="24"/>
      <c r="Y391" s="25">
        <f t="shared" si="22"/>
        <v>0</v>
      </c>
      <c r="Z391" s="25">
        <f t="shared" si="23"/>
        <v>0</v>
      </c>
      <c r="AA391" s="26"/>
      <c r="AB391" s="26"/>
      <c r="AC391" s="26"/>
      <c r="AD391" s="26"/>
      <c r="AE391" s="27"/>
      <c r="AF391" s="26"/>
      <c r="AG391" s="26"/>
      <c r="AH391" s="26"/>
      <c r="AI391" s="26"/>
      <c r="AJ391" s="26"/>
      <c r="AK391" s="26"/>
    </row>
    <row r="392" spans="1:37" s="10" customFormat="1" ht="25" customHeight="1" x14ac:dyDescent="0.25">
      <c r="A392" s="11">
        <v>389</v>
      </c>
      <c r="B392" s="12" t="str">
        <f t="shared" si="21"/>
        <v>000-000</v>
      </c>
      <c r="C392" s="12"/>
      <c r="D392" s="12"/>
      <c r="E392" s="12"/>
      <c r="F392" s="12"/>
      <c r="G392" s="16"/>
      <c r="H392" s="16"/>
      <c r="I392" s="15"/>
      <c r="J392" s="16"/>
      <c r="K392" s="16"/>
      <c r="L392" s="17"/>
      <c r="M392" s="18"/>
      <c r="N392" s="18"/>
      <c r="O392" s="20"/>
      <c r="P392" s="21"/>
      <c r="Q392" s="21"/>
      <c r="R392" s="22"/>
      <c r="S392" s="21"/>
      <c r="T392" s="21"/>
      <c r="U392" s="22"/>
      <c r="V392" s="23"/>
      <c r="W392" s="23"/>
      <c r="X392" s="24"/>
      <c r="Y392" s="25">
        <f t="shared" si="22"/>
        <v>0</v>
      </c>
      <c r="Z392" s="25">
        <f t="shared" si="23"/>
        <v>0</v>
      </c>
      <c r="AA392" s="26"/>
      <c r="AB392" s="26"/>
      <c r="AC392" s="26"/>
      <c r="AD392" s="26"/>
      <c r="AE392" s="27"/>
      <c r="AF392" s="26"/>
      <c r="AG392" s="26"/>
      <c r="AH392" s="26"/>
      <c r="AI392" s="26"/>
      <c r="AJ392" s="26"/>
      <c r="AK392" s="26"/>
    </row>
    <row r="393" spans="1:37" s="10" customFormat="1" ht="25" customHeight="1" x14ac:dyDescent="0.25">
      <c r="A393" s="11">
        <v>390</v>
      </c>
      <c r="B393" s="12" t="str">
        <f t="shared" si="21"/>
        <v>000-000</v>
      </c>
      <c r="C393" s="12"/>
      <c r="D393" s="12"/>
      <c r="E393" s="12"/>
      <c r="F393" s="12"/>
      <c r="G393" s="16"/>
      <c r="H393" s="16"/>
      <c r="I393" s="15"/>
      <c r="J393" s="16"/>
      <c r="K393" s="16"/>
      <c r="L393" s="17"/>
      <c r="M393" s="18"/>
      <c r="N393" s="19"/>
      <c r="O393" s="20"/>
      <c r="P393" s="21"/>
      <c r="Q393" s="21"/>
      <c r="R393" s="22"/>
      <c r="S393" s="21"/>
      <c r="T393" s="21"/>
      <c r="U393" s="22"/>
      <c r="V393" s="23"/>
      <c r="W393" s="23"/>
      <c r="X393" s="24"/>
      <c r="Y393" s="25">
        <f t="shared" si="22"/>
        <v>0</v>
      </c>
      <c r="Z393" s="25">
        <f t="shared" si="23"/>
        <v>0</v>
      </c>
      <c r="AA393" s="26"/>
      <c r="AB393" s="26"/>
      <c r="AC393" s="26"/>
      <c r="AD393" s="26"/>
      <c r="AE393" s="27"/>
      <c r="AF393" s="26"/>
      <c r="AG393" s="26"/>
      <c r="AH393" s="26"/>
      <c r="AI393" s="26"/>
      <c r="AJ393" s="26"/>
      <c r="AK393" s="26"/>
    </row>
    <row r="394" spans="1:37" s="10" customFormat="1" ht="25" customHeight="1" x14ac:dyDescent="0.25">
      <c r="A394" s="11">
        <v>391</v>
      </c>
      <c r="B394" s="12" t="str">
        <f t="shared" si="21"/>
        <v>000-000</v>
      </c>
      <c r="C394" s="12"/>
      <c r="D394" s="12"/>
      <c r="E394" s="12"/>
      <c r="F394" s="12"/>
      <c r="G394" s="16"/>
      <c r="H394" s="16"/>
      <c r="I394" s="15"/>
      <c r="J394" s="16"/>
      <c r="K394" s="16"/>
      <c r="L394" s="17"/>
      <c r="M394" s="18"/>
      <c r="N394" s="19"/>
      <c r="O394" s="20"/>
      <c r="P394" s="21"/>
      <c r="Q394" s="21"/>
      <c r="R394" s="22"/>
      <c r="S394" s="21"/>
      <c r="T394" s="21"/>
      <c r="U394" s="22"/>
      <c r="V394" s="23"/>
      <c r="W394" s="23"/>
      <c r="X394" s="24"/>
      <c r="Y394" s="25">
        <f t="shared" si="22"/>
        <v>0</v>
      </c>
      <c r="Z394" s="25">
        <f t="shared" si="23"/>
        <v>0</v>
      </c>
      <c r="AA394" s="26"/>
      <c r="AB394" s="26"/>
      <c r="AC394" s="26"/>
      <c r="AD394" s="26"/>
      <c r="AE394" s="27"/>
      <c r="AF394" s="26"/>
      <c r="AG394" s="26"/>
      <c r="AH394" s="26"/>
      <c r="AI394" s="26"/>
      <c r="AJ394" s="26"/>
      <c r="AK394" s="26"/>
    </row>
    <row r="395" spans="1:37" s="10" customFormat="1" ht="25" customHeight="1" x14ac:dyDescent="0.25">
      <c r="A395" s="11">
        <v>392</v>
      </c>
      <c r="B395" s="12" t="str">
        <f t="shared" si="21"/>
        <v>000-000</v>
      </c>
      <c r="C395" s="12"/>
      <c r="D395" s="12"/>
      <c r="E395" s="12"/>
      <c r="F395" s="12"/>
      <c r="G395" s="16"/>
      <c r="H395" s="16"/>
      <c r="I395" s="15"/>
      <c r="J395" s="16"/>
      <c r="K395" s="16"/>
      <c r="L395" s="17"/>
      <c r="M395" s="18"/>
      <c r="N395" s="18"/>
      <c r="O395" s="20"/>
      <c r="P395" s="21"/>
      <c r="Q395" s="21"/>
      <c r="R395" s="22"/>
      <c r="S395" s="21"/>
      <c r="T395" s="21"/>
      <c r="U395" s="22"/>
      <c r="V395" s="23"/>
      <c r="W395" s="23"/>
      <c r="X395" s="24"/>
      <c r="Y395" s="25">
        <f t="shared" si="22"/>
        <v>0</v>
      </c>
      <c r="Z395" s="25">
        <f t="shared" si="23"/>
        <v>0</v>
      </c>
      <c r="AA395" s="26"/>
      <c r="AB395" s="26"/>
      <c r="AC395" s="26"/>
      <c r="AD395" s="26"/>
      <c r="AE395" s="27"/>
      <c r="AF395" s="26"/>
      <c r="AG395" s="26"/>
      <c r="AH395" s="26"/>
      <c r="AI395" s="26"/>
      <c r="AJ395" s="26"/>
      <c r="AK395" s="26"/>
    </row>
    <row r="396" spans="1:37" s="10" customFormat="1" ht="25" customHeight="1" x14ac:dyDescent="0.25">
      <c r="A396" s="11">
        <v>393</v>
      </c>
      <c r="B396" s="12" t="str">
        <f t="shared" si="21"/>
        <v>000-000</v>
      </c>
      <c r="C396" s="12"/>
      <c r="D396" s="12"/>
      <c r="E396" s="12"/>
      <c r="F396" s="12"/>
      <c r="G396" s="16"/>
      <c r="H396" s="16"/>
      <c r="I396" s="15"/>
      <c r="J396" s="16"/>
      <c r="K396" s="16"/>
      <c r="L396" s="17"/>
      <c r="M396" s="18"/>
      <c r="N396" s="18"/>
      <c r="O396" s="20"/>
      <c r="P396" s="21"/>
      <c r="Q396" s="21"/>
      <c r="R396" s="22"/>
      <c r="S396" s="21"/>
      <c r="T396" s="21"/>
      <c r="U396" s="22"/>
      <c r="V396" s="23"/>
      <c r="W396" s="23"/>
      <c r="X396" s="24"/>
      <c r="Y396" s="25">
        <f t="shared" si="22"/>
        <v>0</v>
      </c>
      <c r="Z396" s="25">
        <f t="shared" si="23"/>
        <v>0</v>
      </c>
      <c r="AA396" s="26"/>
      <c r="AB396" s="26"/>
      <c r="AC396" s="26"/>
      <c r="AD396" s="26"/>
      <c r="AE396" s="27"/>
      <c r="AF396" s="26"/>
      <c r="AG396" s="26"/>
      <c r="AH396" s="26"/>
      <c r="AI396" s="26"/>
      <c r="AJ396" s="26"/>
      <c r="AK396" s="26"/>
    </row>
    <row r="397" spans="1:37" s="10" customFormat="1" ht="25" customHeight="1" x14ac:dyDescent="0.25">
      <c r="A397" s="11">
        <v>394</v>
      </c>
      <c r="B397" s="12" t="str">
        <f t="shared" si="21"/>
        <v>000-000</v>
      </c>
      <c r="C397" s="12"/>
      <c r="D397" s="12"/>
      <c r="E397" s="12"/>
      <c r="F397" s="12"/>
      <c r="G397" s="16"/>
      <c r="H397" s="16"/>
      <c r="I397" s="15"/>
      <c r="J397" s="16"/>
      <c r="K397" s="16"/>
      <c r="L397" s="17"/>
      <c r="M397" s="18"/>
      <c r="N397" s="18"/>
      <c r="O397" s="20"/>
      <c r="P397" s="21"/>
      <c r="Q397" s="21"/>
      <c r="R397" s="22"/>
      <c r="S397" s="21"/>
      <c r="T397" s="21"/>
      <c r="U397" s="22"/>
      <c r="V397" s="23"/>
      <c r="W397" s="23"/>
      <c r="X397" s="24"/>
      <c r="Y397" s="25">
        <f t="shared" si="22"/>
        <v>0</v>
      </c>
      <c r="Z397" s="25">
        <f t="shared" si="23"/>
        <v>0</v>
      </c>
      <c r="AA397" s="26"/>
      <c r="AB397" s="26"/>
      <c r="AC397" s="26"/>
      <c r="AD397" s="26"/>
      <c r="AE397" s="27"/>
      <c r="AF397" s="26"/>
      <c r="AG397" s="26"/>
      <c r="AH397" s="26"/>
      <c r="AI397" s="26"/>
      <c r="AJ397" s="26"/>
      <c r="AK397" s="26"/>
    </row>
    <row r="398" spans="1:37" s="10" customFormat="1" ht="25" customHeight="1" x14ac:dyDescent="0.25">
      <c r="A398" s="11">
        <v>395</v>
      </c>
      <c r="B398" s="12" t="str">
        <f t="shared" si="21"/>
        <v>000-000</v>
      </c>
      <c r="C398" s="12"/>
      <c r="D398" s="12"/>
      <c r="E398" s="12"/>
      <c r="F398" s="12"/>
      <c r="G398" s="16"/>
      <c r="H398" s="16"/>
      <c r="I398" s="15"/>
      <c r="J398" s="16"/>
      <c r="K398" s="16"/>
      <c r="L398" s="17"/>
      <c r="M398" s="18"/>
      <c r="N398" s="18"/>
      <c r="O398" s="20"/>
      <c r="P398" s="21"/>
      <c r="Q398" s="21"/>
      <c r="R398" s="22"/>
      <c r="S398" s="21"/>
      <c r="T398" s="21"/>
      <c r="U398" s="22"/>
      <c r="V398" s="23"/>
      <c r="W398" s="23"/>
      <c r="X398" s="24"/>
      <c r="Y398" s="25">
        <f t="shared" si="22"/>
        <v>0</v>
      </c>
      <c r="Z398" s="25">
        <f t="shared" si="23"/>
        <v>0</v>
      </c>
      <c r="AA398" s="26"/>
      <c r="AB398" s="26"/>
      <c r="AC398" s="26"/>
      <c r="AD398" s="26"/>
      <c r="AE398" s="27"/>
      <c r="AF398" s="26"/>
      <c r="AG398" s="26"/>
      <c r="AH398" s="26"/>
      <c r="AI398" s="26"/>
      <c r="AJ398" s="26"/>
      <c r="AK398" s="26"/>
    </row>
    <row r="399" spans="1:37" s="10" customFormat="1" ht="25" customHeight="1" x14ac:dyDescent="0.25">
      <c r="A399" s="11">
        <v>396</v>
      </c>
      <c r="B399" s="12" t="str">
        <f t="shared" si="21"/>
        <v>000-000</v>
      </c>
      <c r="C399" s="12"/>
      <c r="D399" s="12"/>
      <c r="E399" s="12"/>
      <c r="F399" s="12"/>
      <c r="G399" s="16"/>
      <c r="H399" s="16"/>
      <c r="I399" s="15"/>
      <c r="J399" s="16"/>
      <c r="K399" s="16"/>
      <c r="L399" s="17"/>
      <c r="M399" s="18"/>
      <c r="N399" s="18"/>
      <c r="O399" s="20"/>
      <c r="P399" s="21"/>
      <c r="Q399" s="21"/>
      <c r="R399" s="22"/>
      <c r="S399" s="21"/>
      <c r="T399" s="21"/>
      <c r="U399" s="22"/>
      <c r="V399" s="23"/>
      <c r="W399" s="23"/>
      <c r="X399" s="24"/>
      <c r="Y399" s="25">
        <f t="shared" si="22"/>
        <v>0</v>
      </c>
      <c r="Z399" s="25">
        <f t="shared" si="23"/>
        <v>0</v>
      </c>
      <c r="AA399" s="26"/>
      <c r="AB399" s="26"/>
      <c r="AC399" s="26"/>
      <c r="AD399" s="26"/>
      <c r="AE399" s="27"/>
      <c r="AF399" s="26"/>
      <c r="AG399" s="26"/>
      <c r="AH399" s="26"/>
      <c r="AI399" s="26"/>
      <c r="AJ399" s="26"/>
      <c r="AK399" s="26"/>
    </row>
    <row r="400" spans="1:37" s="10" customFormat="1" ht="25" customHeight="1" x14ac:dyDescent="0.25">
      <c r="A400" s="11">
        <v>397</v>
      </c>
      <c r="B400" s="12" t="str">
        <f t="shared" si="21"/>
        <v>000-000</v>
      </c>
      <c r="C400" s="12"/>
      <c r="D400" s="12"/>
      <c r="E400" s="12"/>
      <c r="F400" s="12"/>
      <c r="G400" s="16"/>
      <c r="H400" s="16"/>
      <c r="I400" s="15"/>
      <c r="J400" s="16"/>
      <c r="K400" s="16"/>
      <c r="L400" s="17"/>
      <c r="M400" s="18"/>
      <c r="N400" s="18"/>
      <c r="O400" s="20"/>
      <c r="P400" s="21"/>
      <c r="Q400" s="21"/>
      <c r="R400" s="22"/>
      <c r="S400" s="21"/>
      <c r="T400" s="21"/>
      <c r="U400" s="22"/>
      <c r="V400" s="23"/>
      <c r="W400" s="23"/>
      <c r="X400" s="24"/>
      <c r="Y400" s="25">
        <f t="shared" si="22"/>
        <v>0</v>
      </c>
      <c r="Z400" s="25">
        <f t="shared" si="23"/>
        <v>0</v>
      </c>
      <c r="AA400" s="26"/>
      <c r="AB400" s="26"/>
      <c r="AC400" s="26"/>
      <c r="AD400" s="26"/>
      <c r="AE400" s="27"/>
      <c r="AF400" s="26"/>
      <c r="AG400" s="26"/>
      <c r="AH400" s="26"/>
      <c r="AI400" s="26"/>
      <c r="AJ400" s="26"/>
      <c r="AK400" s="26"/>
    </row>
    <row r="401" spans="1:37" s="10" customFormat="1" ht="25" customHeight="1" x14ac:dyDescent="0.25">
      <c r="A401" s="11">
        <v>398</v>
      </c>
      <c r="B401" s="12" t="str">
        <f t="shared" si="21"/>
        <v>000-000</v>
      </c>
      <c r="C401" s="12"/>
      <c r="D401" s="12"/>
      <c r="E401" s="12"/>
      <c r="F401" s="12"/>
      <c r="G401" s="16"/>
      <c r="H401" s="16"/>
      <c r="I401" s="15"/>
      <c r="J401" s="16"/>
      <c r="K401" s="16"/>
      <c r="L401" s="17"/>
      <c r="M401" s="18"/>
      <c r="N401" s="18"/>
      <c r="O401" s="20"/>
      <c r="P401" s="21"/>
      <c r="Q401" s="21"/>
      <c r="R401" s="22"/>
      <c r="S401" s="21"/>
      <c r="T401" s="21"/>
      <c r="U401" s="22"/>
      <c r="V401" s="23"/>
      <c r="W401" s="23"/>
      <c r="X401" s="24"/>
      <c r="Y401" s="25">
        <f t="shared" si="22"/>
        <v>0</v>
      </c>
      <c r="Z401" s="25">
        <f t="shared" si="23"/>
        <v>0</v>
      </c>
      <c r="AA401" s="26"/>
      <c r="AB401" s="26"/>
      <c r="AC401" s="26"/>
      <c r="AD401" s="26"/>
      <c r="AE401" s="27"/>
      <c r="AF401" s="26"/>
      <c r="AG401" s="26"/>
      <c r="AH401" s="26"/>
      <c r="AI401" s="26"/>
      <c r="AJ401" s="26"/>
      <c r="AK401" s="26"/>
    </row>
    <row r="402" spans="1:37" s="10" customFormat="1" ht="25" customHeight="1" x14ac:dyDescent="0.25">
      <c r="A402" s="11">
        <v>399</v>
      </c>
      <c r="B402" s="12" t="str">
        <f t="shared" si="21"/>
        <v>000-000</v>
      </c>
      <c r="C402" s="12"/>
      <c r="D402" s="12"/>
      <c r="E402" s="12"/>
      <c r="F402" s="12"/>
      <c r="G402" s="16"/>
      <c r="H402" s="16"/>
      <c r="I402" s="15"/>
      <c r="J402" s="16"/>
      <c r="K402" s="16"/>
      <c r="L402" s="17"/>
      <c r="M402" s="18"/>
      <c r="N402" s="18"/>
      <c r="O402" s="20"/>
      <c r="P402" s="21"/>
      <c r="Q402" s="21"/>
      <c r="R402" s="22"/>
      <c r="S402" s="21"/>
      <c r="T402" s="21"/>
      <c r="U402" s="22"/>
      <c r="V402" s="23"/>
      <c r="W402" s="23"/>
      <c r="X402" s="24"/>
      <c r="Y402" s="25">
        <f t="shared" si="22"/>
        <v>0</v>
      </c>
      <c r="Z402" s="25">
        <f t="shared" si="23"/>
        <v>0</v>
      </c>
      <c r="AA402" s="26"/>
      <c r="AB402" s="26"/>
      <c r="AC402" s="26"/>
      <c r="AD402" s="26"/>
      <c r="AE402" s="27"/>
      <c r="AF402" s="26"/>
      <c r="AG402" s="26"/>
      <c r="AH402" s="26"/>
      <c r="AI402" s="26"/>
      <c r="AJ402" s="26"/>
      <c r="AK402" s="26"/>
    </row>
    <row r="403" spans="1:37" s="10" customFormat="1" ht="25" customHeight="1" x14ac:dyDescent="0.25">
      <c r="A403" s="11">
        <v>400</v>
      </c>
      <c r="B403" s="12" t="str">
        <f t="shared" si="21"/>
        <v>000-000</v>
      </c>
      <c r="C403" s="12"/>
      <c r="D403" s="12"/>
      <c r="E403" s="12"/>
      <c r="F403" s="12"/>
      <c r="G403" s="16"/>
      <c r="H403" s="16"/>
      <c r="I403" s="15"/>
      <c r="J403" s="16"/>
      <c r="K403" s="16"/>
      <c r="L403" s="17"/>
      <c r="M403" s="18"/>
      <c r="N403" s="18"/>
      <c r="O403" s="20"/>
      <c r="P403" s="21"/>
      <c r="Q403" s="21"/>
      <c r="R403" s="22"/>
      <c r="S403" s="21"/>
      <c r="T403" s="21"/>
      <c r="U403" s="22"/>
      <c r="V403" s="23"/>
      <c r="W403" s="23"/>
      <c r="X403" s="24"/>
      <c r="Y403" s="25">
        <f t="shared" si="22"/>
        <v>0</v>
      </c>
      <c r="Z403" s="25">
        <f t="shared" si="23"/>
        <v>0</v>
      </c>
      <c r="AA403" s="26"/>
      <c r="AB403" s="26"/>
      <c r="AC403" s="26"/>
      <c r="AD403" s="26"/>
      <c r="AE403" s="27"/>
      <c r="AF403" s="26"/>
      <c r="AG403" s="26"/>
      <c r="AH403" s="26"/>
      <c r="AI403" s="26"/>
      <c r="AJ403" s="26"/>
      <c r="AK403" s="26"/>
    </row>
    <row r="404" spans="1:37" ht="16.5" customHeight="1" x14ac:dyDescent="0.25">
      <c r="B404" s="1" t="s">
        <v>70</v>
      </c>
      <c r="C404" s="1"/>
      <c r="D404" s="29"/>
    </row>
    <row r="405" spans="1:37" ht="15.75" customHeight="1" x14ac:dyDescent="0.25">
      <c r="B405" s="2" t="s">
        <v>235</v>
      </c>
    </row>
    <row r="406" spans="1:37" ht="13" x14ac:dyDescent="0.25">
      <c r="B406" s="30" t="s">
        <v>236</v>
      </c>
      <c r="C406" s="30"/>
    </row>
    <row r="407" spans="1:37" ht="13" x14ac:dyDescent="0.25">
      <c r="B407" s="30" t="s">
        <v>237</v>
      </c>
      <c r="C407" s="30"/>
    </row>
    <row r="408" spans="1:37" ht="13" x14ac:dyDescent="0.25">
      <c r="B408" s="2" t="s">
        <v>238</v>
      </c>
    </row>
    <row r="409" spans="1:37" ht="13" x14ac:dyDescent="0.25">
      <c r="B409" s="30" t="s">
        <v>239</v>
      </c>
      <c r="C409" s="30"/>
    </row>
    <row r="410" spans="1:37" ht="13" x14ac:dyDescent="0.25">
      <c r="B410" s="2" t="s">
        <v>240</v>
      </c>
    </row>
  </sheetData>
  <sheetProtection insertColumns="0"/>
  <phoneticPr fontId="23" type="noConversion"/>
  <dataValidations count="2">
    <dataValidation type="list" allowBlank="1" showInputMessage="1" showErrorMessage="1" sqref="D4:D172 D174:D403 F4:F403" xr:uid="{00000000-0002-0000-0900-000000000000}">
      <formula1>INDIRECT("_"&amp;C4)</formula1>
    </dataValidation>
    <dataValidation type="list" allowBlank="1" showInputMessage="1" showErrorMessage="1" sqref="E173" xr:uid="{00000000-0002-0000-0900-000001000000}">
      <formula1>INDIRECT("_"&amp;C173)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4" max="1048575" man="1"/>
  </col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900-000002000000}">
          <x14:formula1>
            <xm:f>'C:\Users\chizh\Desktop\关联交易表\[02-关联交易等事项统计表-新仕诚公司.xlsx]Sheet2'!#REF!</xm:f>
          </x14:formula1>
          <xm:sqref>C4:C403 E4:E172 E174:E403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7"/>
  <dimension ref="A1:AN410"/>
  <sheetViews>
    <sheetView view="pageBreakPreview" zoomScale="80" zoomScaleNormal="100" zoomScaleSheetLayoutView="80" workbookViewId="0">
      <pane xSplit="2" ySplit="3" topLeftCell="C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2.75" customHeight="1" outlineLevelCol="1" x14ac:dyDescent="0.25"/>
  <cols>
    <col min="1" max="1" width="6.6328125" style="2" customWidth="1"/>
    <col min="2" max="3" width="26.36328125" style="2" customWidth="1"/>
    <col min="4" max="4" width="48.36328125" style="2" bestFit="1" customWidth="1"/>
    <col min="5" max="5" width="15.6328125" style="2" bestFit="1" customWidth="1"/>
    <col min="6" max="6" width="48.6328125" style="2" customWidth="1"/>
    <col min="7" max="7" width="26.81640625" style="2" customWidth="1"/>
    <col min="8" max="8" width="13" style="31" bestFit="1" customWidth="1"/>
    <col min="9" max="9" width="17" style="32" bestFit="1" customWidth="1"/>
    <col min="10" max="10" width="18" style="2" bestFit="1" customWidth="1"/>
    <col min="11" max="11" width="13" style="31" bestFit="1" customWidth="1"/>
    <col min="12" max="12" width="17" style="32" bestFit="1" customWidth="1"/>
    <col min="13" max="13" width="18" style="2" bestFit="1" customWidth="1"/>
    <col min="14" max="14" width="13" style="2" bestFit="1" customWidth="1"/>
    <col min="15" max="15" width="18" style="2" bestFit="1" customWidth="1"/>
    <col min="16" max="16" width="10.81640625" style="2" bestFit="1" customWidth="1" outlineLevel="1"/>
    <col min="17" max="18" width="13" style="2" bestFit="1" customWidth="1" outlineLevel="1"/>
    <col min="19" max="19" width="15.6328125" style="2" bestFit="1" customWidth="1" outlineLevel="1"/>
    <col min="20" max="21" width="13" style="2" bestFit="1" customWidth="1" outlineLevel="1"/>
    <col min="22" max="22" width="18" style="2" bestFit="1" customWidth="1" outlineLevel="1"/>
    <col min="23" max="23" width="13" style="2" bestFit="1" customWidth="1" outlineLevel="1"/>
    <col min="24" max="26" width="18" style="2" bestFit="1" customWidth="1" outlineLevel="1"/>
    <col min="27" max="28" width="10.81640625" style="2" bestFit="1" customWidth="1" outlineLevel="1"/>
    <col min="29" max="29" width="14.1796875" style="2" bestFit="1" customWidth="1" outlineLevel="1"/>
    <col min="30" max="30" width="13" style="33" bestFit="1" customWidth="1" outlineLevel="1"/>
    <col min="31" max="31" width="13" style="34" bestFit="1" customWidth="1" outlineLevel="1"/>
    <col min="32" max="32" width="15.6328125" style="33" bestFit="1" customWidth="1" outlineLevel="1"/>
    <col min="33" max="33" width="10.81640625" style="33" bestFit="1" customWidth="1" outlineLevel="1"/>
    <col min="34" max="34" width="14.36328125" style="33" bestFit="1" customWidth="1" outlineLevel="1"/>
    <col min="35" max="35" width="13" style="33" bestFit="1" customWidth="1" outlineLevel="1"/>
    <col min="36" max="36" width="10.81640625" style="33" bestFit="1" customWidth="1" outlineLevel="1"/>
    <col min="37" max="37" width="13" style="33" bestFit="1" customWidth="1" outlineLevel="1"/>
    <col min="38" max="16384" width="10.1796875" style="33"/>
  </cols>
  <sheetData>
    <row r="1" spans="1:37" s="3" customFormat="1" ht="14.1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 t="s">
        <v>8</v>
      </c>
      <c r="G1" s="154" t="s">
        <v>9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7" t="s">
        <v>10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8" t="s">
        <v>11</v>
      </c>
      <c r="Z1" s="158" t="s">
        <v>11</v>
      </c>
      <c r="AA1" s="158" t="s">
        <v>11</v>
      </c>
      <c r="AB1" s="158" t="s">
        <v>11</v>
      </c>
      <c r="AC1" s="159" t="s">
        <v>12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</row>
    <row r="2" spans="1:37" s="3" customFormat="1" ht="14.1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 t="s">
        <v>8</v>
      </c>
      <c r="G2" s="154" t="s">
        <v>13</v>
      </c>
      <c r="H2" s="154" t="s">
        <v>13</v>
      </c>
      <c r="I2" s="154" t="s">
        <v>13</v>
      </c>
      <c r="J2" s="168" t="s">
        <v>14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57" t="s">
        <v>13</v>
      </c>
      <c r="Q2" s="157" t="s">
        <v>13</v>
      </c>
      <c r="R2" s="157" t="s">
        <v>13</v>
      </c>
      <c r="S2" s="169" t="s">
        <v>14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59" t="s">
        <v>15</v>
      </c>
      <c r="Z2" s="159" t="s">
        <v>16</v>
      </c>
      <c r="AA2" s="166" t="s">
        <v>17</v>
      </c>
      <c r="AB2" s="166" t="s">
        <v>18</v>
      </c>
      <c r="AC2" s="159" t="s">
        <v>13</v>
      </c>
      <c r="AD2" s="159" t="s">
        <v>13</v>
      </c>
      <c r="AE2" s="159" t="s">
        <v>13</v>
      </c>
      <c r="AF2" s="160" t="s">
        <v>14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</row>
    <row r="3" spans="1:37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 t="s">
        <v>8</v>
      </c>
      <c r="G3" s="4" t="s">
        <v>19</v>
      </c>
      <c r="H3" s="4" t="s">
        <v>20</v>
      </c>
      <c r="I3" s="7" t="s">
        <v>242</v>
      </c>
      <c r="J3" s="4" t="s">
        <v>22</v>
      </c>
      <c r="K3" s="4" t="s">
        <v>20</v>
      </c>
      <c r="L3" s="7" t="s">
        <v>23</v>
      </c>
      <c r="M3" s="4" t="s">
        <v>24</v>
      </c>
      <c r="N3" s="4" t="s">
        <v>20</v>
      </c>
      <c r="O3" s="4" t="s">
        <v>25</v>
      </c>
      <c r="P3" s="5" t="s">
        <v>19</v>
      </c>
      <c r="Q3" s="5" t="s">
        <v>20</v>
      </c>
      <c r="R3" s="8" t="s">
        <v>242</v>
      </c>
      <c r="S3" s="5" t="s">
        <v>22</v>
      </c>
      <c r="T3" s="5" t="s">
        <v>20</v>
      </c>
      <c r="U3" s="8" t="s">
        <v>23</v>
      </c>
      <c r="V3" s="5" t="s">
        <v>24</v>
      </c>
      <c r="W3" s="5" t="s">
        <v>20</v>
      </c>
      <c r="X3" s="5" t="s">
        <v>25</v>
      </c>
      <c r="Y3" s="159" t="s">
        <v>15</v>
      </c>
      <c r="Z3" s="159" t="s">
        <v>16</v>
      </c>
      <c r="AA3" s="166" t="s">
        <v>17</v>
      </c>
      <c r="AB3" s="166" t="s">
        <v>18</v>
      </c>
      <c r="AC3" s="5" t="s">
        <v>19</v>
      </c>
      <c r="AD3" s="5" t="s">
        <v>20</v>
      </c>
      <c r="AE3" s="9" t="s">
        <v>26</v>
      </c>
      <c r="AF3" s="5" t="s">
        <v>22</v>
      </c>
      <c r="AG3" s="5" t="s">
        <v>20</v>
      </c>
      <c r="AH3" s="8" t="s">
        <v>23</v>
      </c>
      <c r="AI3" s="5" t="s">
        <v>24</v>
      </c>
      <c r="AJ3" s="5" t="s">
        <v>20</v>
      </c>
      <c r="AK3" s="5" t="s">
        <v>25</v>
      </c>
    </row>
    <row r="4" spans="1:37" s="10" customFormat="1" ht="25" customHeight="1" x14ac:dyDescent="0.25">
      <c r="A4" s="11">
        <v>1</v>
      </c>
      <c r="B4" s="12" t="str">
        <f t="shared" ref="B4:B35" si="0">TEXT(C4,"000")&amp;"-"&amp;TEXT(E4,"000")</f>
        <v>2级-4级</v>
      </c>
      <c r="C4" s="12" t="s">
        <v>243</v>
      </c>
      <c r="D4" s="12" t="s">
        <v>244</v>
      </c>
      <c r="E4" s="12" t="s">
        <v>245</v>
      </c>
      <c r="F4" s="12" t="s">
        <v>246</v>
      </c>
      <c r="G4" s="16" t="s">
        <v>144</v>
      </c>
      <c r="H4" s="16" t="s">
        <v>122</v>
      </c>
      <c r="I4" s="15">
        <v>3236609.5</v>
      </c>
      <c r="J4" s="16"/>
      <c r="K4" s="16"/>
      <c r="L4" s="17"/>
      <c r="M4" s="18"/>
      <c r="N4" s="19"/>
      <c r="O4" s="20"/>
      <c r="P4" s="21"/>
      <c r="Q4" s="21"/>
      <c r="R4" s="22"/>
      <c r="S4" s="21"/>
      <c r="T4" s="21"/>
      <c r="U4" s="22"/>
      <c r="V4" s="23"/>
      <c r="W4" s="23"/>
      <c r="X4" s="24"/>
      <c r="Y4" s="25">
        <f t="shared" ref="Y4:Y23" si="1">ROUND(I4-U4-X4,2)</f>
        <v>3236609.5</v>
      </c>
      <c r="Z4" s="25">
        <f t="shared" ref="Z4:Z23" si="2">ROUND(L4+O4-R4,2)</f>
        <v>0</v>
      </c>
      <c r="AA4" s="26"/>
      <c r="AB4" s="26"/>
      <c r="AC4" s="26"/>
      <c r="AD4" s="26"/>
      <c r="AE4" s="27"/>
      <c r="AF4" s="26"/>
      <c r="AG4" s="26"/>
      <c r="AH4" s="26"/>
      <c r="AI4" s="26"/>
      <c r="AJ4" s="26"/>
      <c r="AK4" s="26"/>
    </row>
    <row r="5" spans="1:37" s="10" customFormat="1" ht="25" customHeight="1" x14ac:dyDescent="0.25">
      <c r="A5" s="11">
        <v>2</v>
      </c>
      <c r="B5" s="12" t="str">
        <f t="shared" si="0"/>
        <v>2级-4级</v>
      </c>
      <c r="C5" s="12" t="s">
        <v>243</v>
      </c>
      <c r="D5" s="12" t="s">
        <v>244</v>
      </c>
      <c r="E5" s="12" t="s">
        <v>245</v>
      </c>
      <c r="F5" s="64" t="s">
        <v>247</v>
      </c>
      <c r="G5" s="16" t="s">
        <v>144</v>
      </c>
      <c r="H5" s="16" t="s">
        <v>122</v>
      </c>
      <c r="I5" s="15">
        <v>104708.66</v>
      </c>
      <c r="J5" s="16"/>
      <c r="K5" s="16"/>
      <c r="L5" s="17"/>
      <c r="M5" s="18"/>
      <c r="N5" s="19"/>
      <c r="O5" s="20"/>
      <c r="P5" s="21"/>
      <c r="Q5" s="21"/>
      <c r="R5" s="22"/>
      <c r="S5" s="21"/>
      <c r="T5" s="21"/>
      <c r="U5" s="22"/>
      <c r="V5" s="23"/>
      <c r="W5" s="23"/>
      <c r="X5" s="24"/>
      <c r="Y5" s="25">
        <f t="shared" si="1"/>
        <v>104708.66</v>
      </c>
      <c r="Z5" s="25">
        <f t="shared" si="2"/>
        <v>0</v>
      </c>
      <c r="AA5" s="26"/>
      <c r="AB5" s="26"/>
      <c r="AC5" s="26"/>
      <c r="AD5" s="26"/>
      <c r="AE5" s="27"/>
      <c r="AF5" s="26"/>
      <c r="AG5" s="26"/>
      <c r="AH5" s="26"/>
      <c r="AI5" s="26"/>
      <c r="AJ5" s="26"/>
      <c r="AK5" s="26"/>
    </row>
    <row r="6" spans="1:37" s="10" customFormat="1" ht="25" customHeight="1" x14ac:dyDescent="0.25">
      <c r="A6" s="11">
        <v>3</v>
      </c>
      <c r="B6" s="12" t="str">
        <f t="shared" si="0"/>
        <v>2级-1级</v>
      </c>
      <c r="C6" s="12" t="s">
        <v>243</v>
      </c>
      <c r="D6" s="12" t="s">
        <v>244</v>
      </c>
      <c r="E6" s="12" t="s">
        <v>248</v>
      </c>
      <c r="F6" s="13" t="s">
        <v>180</v>
      </c>
      <c r="G6" s="16" t="s">
        <v>99</v>
      </c>
      <c r="H6" s="16" t="s">
        <v>32</v>
      </c>
      <c r="I6" s="15">
        <v>77830.19</v>
      </c>
      <c r="J6" s="16"/>
      <c r="K6" s="16"/>
      <c r="L6" s="17"/>
      <c r="M6" s="18"/>
      <c r="N6" s="19"/>
      <c r="O6" s="20"/>
      <c r="P6" s="21"/>
      <c r="Q6" s="21"/>
      <c r="R6" s="22"/>
      <c r="S6" s="21"/>
      <c r="T6" s="21"/>
      <c r="U6" s="22"/>
      <c r="V6" s="23"/>
      <c r="W6" s="23"/>
      <c r="X6" s="24"/>
      <c r="Y6" s="25">
        <f t="shared" si="1"/>
        <v>77830.19</v>
      </c>
      <c r="Z6" s="25">
        <f t="shared" si="2"/>
        <v>0</v>
      </c>
      <c r="AA6" s="26"/>
      <c r="AB6" s="26"/>
      <c r="AC6" s="26"/>
      <c r="AD6" s="26"/>
      <c r="AE6" s="27"/>
      <c r="AF6" s="26"/>
      <c r="AG6" s="26"/>
      <c r="AH6" s="26"/>
      <c r="AI6" s="26"/>
      <c r="AJ6" s="26"/>
      <c r="AK6" s="26"/>
    </row>
    <row r="7" spans="1:37" s="10" customFormat="1" ht="25" customHeight="1" x14ac:dyDescent="0.25">
      <c r="A7" s="11">
        <v>4</v>
      </c>
      <c r="B7" s="12" t="str">
        <f t="shared" si="0"/>
        <v>2级-4级</v>
      </c>
      <c r="C7" s="12" t="s">
        <v>243</v>
      </c>
      <c r="D7" s="12" t="s">
        <v>244</v>
      </c>
      <c r="E7" s="12" t="s">
        <v>245</v>
      </c>
      <c r="F7" s="64" t="s">
        <v>247</v>
      </c>
      <c r="G7" s="16"/>
      <c r="H7" s="16"/>
      <c r="I7" s="15"/>
      <c r="J7" s="16" t="s">
        <v>164</v>
      </c>
      <c r="K7" s="16" t="s">
        <v>249</v>
      </c>
      <c r="L7" s="17">
        <v>1900894.64</v>
      </c>
      <c r="M7" s="18"/>
      <c r="N7" s="19"/>
      <c r="O7" s="20"/>
      <c r="P7" s="21"/>
      <c r="Q7" s="21"/>
      <c r="R7" s="22"/>
      <c r="S7" s="21"/>
      <c r="T7" s="21"/>
      <c r="U7" s="22"/>
      <c r="V7" s="23"/>
      <c r="W7" s="23"/>
      <c r="X7" s="24"/>
      <c r="Y7" s="25">
        <f t="shared" si="1"/>
        <v>0</v>
      </c>
      <c r="Z7" s="25">
        <f t="shared" si="2"/>
        <v>1900894.64</v>
      </c>
      <c r="AA7" s="26"/>
      <c r="AB7" s="26"/>
      <c r="AC7" s="26"/>
      <c r="AD7" s="26"/>
      <c r="AE7" s="27"/>
      <c r="AF7" s="26"/>
      <c r="AG7" s="26"/>
      <c r="AH7" s="26"/>
      <c r="AI7" s="26"/>
      <c r="AJ7" s="26"/>
      <c r="AK7" s="26"/>
    </row>
    <row r="8" spans="1:37" s="10" customFormat="1" ht="25" customHeight="1" x14ac:dyDescent="0.25">
      <c r="A8" s="11">
        <v>5</v>
      </c>
      <c r="B8" s="12" t="str">
        <f t="shared" si="0"/>
        <v>2级-3级</v>
      </c>
      <c r="C8" s="12" t="s">
        <v>243</v>
      </c>
      <c r="D8" s="12" t="s">
        <v>244</v>
      </c>
      <c r="E8" s="12" t="s">
        <v>250</v>
      </c>
      <c r="F8" s="13" t="s">
        <v>251</v>
      </c>
      <c r="G8" s="16"/>
      <c r="H8" s="16"/>
      <c r="I8" s="15"/>
      <c r="J8" s="16" t="s">
        <v>68</v>
      </c>
      <c r="K8" s="16" t="s">
        <v>252</v>
      </c>
      <c r="L8" s="17">
        <v>49811.32</v>
      </c>
      <c r="M8" s="18"/>
      <c r="N8" s="18"/>
      <c r="O8" s="20"/>
      <c r="P8" s="21"/>
      <c r="Q8" s="21"/>
      <c r="R8" s="22"/>
      <c r="S8" s="21"/>
      <c r="T8" s="21"/>
      <c r="U8" s="22"/>
      <c r="V8" s="23"/>
      <c r="W8" s="23"/>
      <c r="X8" s="24"/>
      <c r="Y8" s="25">
        <f t="shared" si="1"/>
        <v>0</v>
      </c>
      <c r="Z8" s="25">
        <f t="shared" si="2"/>
        <v>49811.32</v>
      </c>
      <c r="AA8" s="26"/>
      <c r="AB8" s="26"/>
      <c r="AC8" s="26"/>
      <c r="AD8" s="26"/>
      <c r="AE8" s="27"/>
      <c r="AF8" s="26"/>
      <c r="AG8" s="26"/>
      <c r="AH8" s="26"/>
      <c r="AI8" s="26"/>
      <c r="AJ8" s="26"/>
      <c r="AK8" s="26"/>
    </row>
    <row r="9" spans="1:37" s="10" customFormat="1" ht="25" customHeight="1" x14ac:dyDescent="0.25">
      <c r="A9" s="11">
        <v>6</v>
      </c>
      <c r="B9" s="12" t="str">
        <f t="shared" si="0"/>
        <v>2级-1级</v>
      </c>
      <c r="C9" s="12" t="s">
        <v>29</v>
      </c>
      <c r="D9" s="12" t="s">
        <v>39</v>
      </c>
      <c r="E9" s="12" t="s">
        <v>27</v>
      </c>
      <c r="F9" s="12" t="s">
        <v>28</v>
      </c>
      <c r="G9" s="16"/>
      <c r="H9" s="16"/>
      <c r="I9" s="15"/>
      <c r="J9" s="49" t="s">
        <v>253</v>
      </c>
      <c r="K9" s="49" t="s">
        <v>254</v>
      </c>
      <c r="L9" s="65">
        <v>263100</v>
      </c>
      <c r="M9" s="18"/>
      <c r="N9" s="19"/>
      <c r="O9" s="20"/>
      <c r="P9" s="66"/>
      <c r="Q9" s="66"/>
      <c r="R9" s="67"/>
      <c r="S9" s="66"/>
      <c r="T9" s="66"/>
      <c r="U9" s="67"/>
      <c r="V9" s="68"/>
      <c r="W9" s="68"/>
      <c r="X9" s="69"/>
      <c r="Y9" s="70">
        <f t="shared" si="1"/>
        <v>0</v>
      </c>
      <c r="Z9" s="70">
        <f t="shared" si="2"/>
        <v>263100</v>
      </c>
      <c r="AA9" s="71"/>
      <c r="AB9" s="71"/>
      <c r="AC9" s="71"/>
      <c r="AD9" s="71"/>
      <c r="AE9" s="72"/>
      <c r="AF9" s="71"/>
      <c r="AG9" s="71"/>
      <c r="AH9" s="71"/>
      <c r="AI9" s="71"/>
      <c r="AJ9" s="71"/>
      <c r="AK9" s="71"/>
    </row>
    <row r="10" spans="1:37" s="10" customFormat="1" ht="25" customHeight="1" x14ac:dyDescent="0.25">
      <c r="A10" s="11">
        <v>7</v>
      </c>
      <c r="B10" s="12" t="str">
        <f t="shared" si="0"/>
        <v>2级-2级</v>
      </c>
      <c r="C10" s="12" t="s">
        <v>29</v>
      </c>
      <c r="D10" s="12" t="s">
        <v>39</v>
      </c>
      <c r="E10" s="12" t="s">
        <v>29</v>
      </c>
      <c r="F10" s="12" t="s">
        <v>44</v>
      </c>
      <c r="G10" s="16"/>
      <c r="H10" s="16"/>
      <c r="I10" s="15"/>
      <c r="J10" s="49" t="s">
        <v>253</v>
      </c>
      <c r="K10" s="49" t="s">
        <v>254</v>
      </c>
      <c r="L10" s="65">
        <v>263100</v>
      </c>
      <c r="M10" s="18"/>
      <c r="N10" s="19"/>
      <c r="O10" s="20"/>
      <c r="P10" s="66"/>
      <c r="Q10" s="66"/>
      <c r="R10" s="67"/>
      <c r="S10" s="66"/>
      <c r="T10" s="66"/>
      <c r="U10" s="67"/>
      <c r="V10" s="68"/>
      <c r="W10" s="68"/>
      <c r="X10" s="69"/>
      <c r="Y10" s="70">
        <f t="shared" si="1"/>
        <v>0</v>
      </c>
      <c r="Z10" s="70">
        <f t="shared" si="2"/>
        <v>263100</v>
      </c>
      <c r="AA10" s="71"/>
      <c r="AB10" s="71"/>
      <c r="AC10" s="71"/>
      <c r="AD10" s="71"/>
      <c r="AE10" s="72"/>
      <c r="AF10" s="71"/>
      <c r="AG10" s="71"/>
      <c r="AH10" s="71"/>
      <c r="AI10" s="71"/>
      <c r="AJ10" s="71"/>
      <c r="AK10" s="71"/>
    </row>
    <row r="11" spans="1:37" s="10" customFormat="1" ht="25" customHeight="1" x14ac:dyDescent="0.25">
      <c r="A11" s="11">
        <v>8</v>
      </c>
      <c r="B11" s="12" t="str">
        <f t="shared" si="0"/>
        <v>2级-4级</v>
      </c>
      <c r="C11" s="12" t="s">
        <v>29</v>
      </c>
      <c r="D11" s="12" t="s">
        <v>39</v>
      </c>
      <c r="E11" s="12" t="s">
        <v>37</v>
      </c>
      <c r="F11" s="12" t="s">
        <v>42</v>
      </c>
      <c r="G11" s="16"/>
      <c r="H11" s="16"/>
      <c r="I11" s="15"/>
      <c r="J11" s="73" t="s">
        <v>255</v>
      </c>
      <c r="K11" s="73" t="s">
        <v>256</v>
      </c>
      <c r="L11" s="65">
        <v>233551</v>
      </c>
      <c r="M11" s="18"/>
      <c r="N11" s="19"/>
      <c r="O11" s="20"/>
      <c r="P11" s="66"/>
      <c r="Q11" s="66"/>
      <c r="R11" s="67"/>
      <c r="S11" s="66"/>
      <c r="T11" s="66"/>
      <c r="U11" s="67"/>
      <c r="V11" s="68"/>
      <c r="W11" s="68"/>
      <c r="X11" s="69"/>
      <c r="Y11" s="70">
        <f t="shared" si="1"/>
        <v>0</v>
      </c>
      <c r="Z11" s="70">
        <f t="shared" si="2"/>
        <v>233551</v>
      </c>
      <c r="AA11" s="71"/>
      <c r="AB11" s="71"/>
      <c r="AC11" s="71"/>
      <c r="AD11" s="71"/>
      <c r="AE11" s="72"/>
      <c r="AF11" s="71"/>
      <c r="AG11" s="71"/>
      <c r="AH11" s="71"/>
      <c r="AI11" s="71"/>
      <c r="AJ11" s="71"/>
      <c r="AK11" s="71"/>
    </row>
    <row r="12" spans="1:37" s="10" customFormat="1" ht="25" customHeight="1" x14ac:dyDescent="0.25">
      <c r="A12" s="11">
        <v>9</v>
      </c>
      <c r="B12" s="12" t="str">
        <f t="shared" si="0"/>
        <v>2级-4级</v>
      </c>
      <c r="C12" s="12" t="s">
        <v>29</v>
      </c>
      <c r="D12" s="12" t="s">
        <v>39</v>
      </c>
      <c r="E12" s="12" t="s">
        <v>37</v>
      </c>
      <c r="F12" s="12" t="s">
        <v>42</v>
      </c>
      <c r="G12" s="16"/>
      <c r="H12" s="16"/>
      <c r="I12" s="15"/>
      <c r="J12" s="49" t="s">
        <v>257</v>
      </c>
      <c r="K12" s="73" t="s">
        <v>258</v>
      </c>
      <c r="L12" s="65">
        <v>136605</v>
      </c>
      <c r="M12" s="18"/>
      <c r="N12" s="19"/>
      <c r="O12" s="20"/>
      <c r="P12" s="66"/>
      <c r="Q12" s="66"/>
      <c r="R12" s="67"/>
      <c r="S12" s="66"/>
      <c r="T12" s="66"/>
      <c r="U12" s="67"/>
      <c r="V12" s="68"/>
      <c r="W12" s="68"/>
      <c r="X12" s="69"/>
      <c r="Y12" s="70">
        <f t="shared" si="1"/>
        <v>0</v>
      </c>
      <c r="Z12" s="70">
        <f t="shared" si="2"/>
        <v>136605</v>
      </c>
      <c r="AA12" s="71"/>
      <c r="AB12" s="71"/>
      <c r="AC12" s="71"/>
      <c r="AD12" s="71"/>
      <c r="AE12" s="72"/>
      <c r="AF12" s="71"/>
      <c r="AG12" s="71"/>
      <c r="AH12" s="71"/>
      <c r="AI12" s="71"/>
      <c r="AJ12" s="71"/>
      <c r="AK12" s="71"/>
    </row>
    <row r="13" spans="1:37" s="10" customFormat="1" ht="25" customHeight="1" x14ac:dyDescent="0.25">
      <c r="A13" s="11">
        <v>10</v>
      </c>
      <c r="B13" s="12" t="str">
        <f t="shared" si="0"/>
        <v>2级-4级</v>
      </c>
      <c r="C13" s="12" t="s">
        <v>29</v>
      </c>
      <c r="D13" s="12" t="s">
        <v>259</v>
      </c>
      <c r="E13" s="12" t="s">
        <v>37</v>
      </c>
      <c r="F13" s="12" t="s">
        <v>42</v>
      </c>
      <c r="G13" s="14" t="s">
        <v>260</v>
      </c>
      <c r="H13" s="16"/>
      <c r="I13" s="15">
        <v>413717.3</v>
      </c>
      <c r="J13" s="14" t="s">
        <v>261</v>
      </c>
      <c r="K13" s="16"/>
      <c r="L13" s="17">
        <v>816125.61</v>
      </c>
      <c r="M13" s="18"/>
      <c r="N13" s="19"/>
      <c r="O13" s="20"/>
      <c r="P13" s="66"/>
      <c r="Q13" s="66"/>
      <c r="R13" s="67"/>
      <c r="S13" s="66"/>
      <c r="T13" s="66"/>
      <c r="U13" s="67"/>
      <c r="V13" s="68"/>
      <c r="W13" s="68"/>
      <c r="X13" s="69"/>
      <c r="Y13" s="70">
        <f t="shared" si="1"/>
        <v>413717.3</v>
      </c>
      <c r="Z13" s="70">
        <f t="shared" si="2"/>
        <v>816125.61</v>
      </c>
      <c r="AA13" s="71"/>
      <c r="AB13" s="71"/>
      <c r="AC13" s="71"/>
      <c r="AD13" s="71"/>
      <c r="AE13" s="72"/>
      <c r="AF13" s="71"/>
      <c r="AG13" s="71"/>
      <c r="AH13" s="71"/>
      <c r="AI13" s="71"/>
      <c r="AJ13" s="71"/>
      <c r="AK13" s="71"/>
    </row>
    <row r="14" spans="1:37" s="10" customFormat="1" ht="25" customHeight="1" x14ac:dyDescent="0.25">
      <c r="A14" s="11">
        <v>11</v>
      </c>
      <c r="B14" s="12" t="str">
        <f t="shared" si="0"/>
        <v>2级-2级</v>
      </c>
      <c r="C14" s="12" t="s">
        <v>29</v>
      </c>
      <c r="D14" s="12" t="s">
        <v>259</v>
      </c>
      <c r="E14" s="12" t="s">
        <v>29</v>
      </c>
      <c r="F14" s="12" t="s">
        <v>64</v>
      </c>
      <c r="G14" s="16"/>
      <c r="H14" s="16"/>
      <c r="I14" s="15"/>
      <c r="J14" s="14" t="s">
        <v>262</v>
      </c>
      <c r="K14" s="16"/>
      <c r="L14" s="17">
        <v>376415.04</v>
      </c>
      <c r="M14" s="18"/>
      <c r="N14" s="19"/>
      <c r="O14" s="20"/>
      <c r="P14" s="66"/>
      <c r="Q14" s="66"/>
      <c r="R14" s="67"/>
      <c r="S14" s="66"/>
      <c r="T14" s="66"/>
      <c r="U14" s="67"/>
      <c r="V14" s="68"/>
      <c r="W14" s="68"/>
      <c r="X14" s="69"/>
      <c r="Y14" s="70">
        <f t="shared" si="1"/>
        <v>0</v>
      </c>
      <c r="Z14" s="70">
        <f t="shared" si="2"/>
        <v>376415.04</v>
      </c>
      <c r="AA14" s="71"/>
      <c r="AB14" s="71"/>
      <c r="AC14" s="71"/>
      <c r="AD14" s="71"/>
      <c r="AE14" s="72"/>
      <c r="AF14" s="71"/>
      <c r="AG14" s="71"/>
      <c r="AH14" s="71"/>
      <c r="AI14" s="71"/>
      <c r="AJ14" s="71"/>
      <c r="AK14" s="71"/>
    </row>
    <row r="15" spans="1:37" s="10" customFormat="1" ht="25" customHeight="1" x14ac:dyDescent="0.25">
      <c r="A15" s="11">
        <v>12</v>
      </c>
      <c r="B15" s="12" t="str">
        <f t="shared" si="0"/>
        <v>2级-2级</v>
      </c>
      <c r="C15" s="12" t="s">
        <v>29</v>
      </c>
      <c r="D15" s="12" t="s">
        <v>259</v>
      </c>
      <c r="E15" s="12" t="s">
        <v>29</v>
      </c>
      <c r="F15" s="12" t="s">
        <v>48</v>
      </c>
      <c r="G15" s="16"/>
      <c r="H15" s="16"/>
      <c r="I15" s="15"/>
      <c r="J15" s="14" t="s">
        <v>262</v>
      </c>
      <c r="K15" s="16"/>
      <c r="L15" s="17">
        <v>3414622.57</v>
      </c>
      <c r="M15" s="18"/>
      <c r="N15" s="19"/>
      <c r="O15" s="20"/>
      <c r="P15" s="66"/>
      <c r="Q15" s="66"/>
      <c r="R15" s="67"/>
      <c r="S15" s="66"/>
      <c r="T15" s="66"/>
      <c r="U15" s="67"/>
      <c r="V15" s="68"/>
      <c r="W15" s="68"/>
      <c r="X15" s="69"/>
      <c r="Y15" s="70">
        <f t="shared" si="1"/>
        <v>0</v>
      </c>
      <c r="Z15" s="70">
        <f t="shared" si="2"/>
        <v>3414622.57</v>
      </c>
      <c r="AA15" s="71"/>
      <c r="AB15" s="71"/>
      <c r="AC15" s="71"/>
      <c r="AD15" s="71"/>
      <c r="AE15" s="72"/>
      <c r="AF15" s="71"/>
      <c r="AG15" s="71"/>
      <c r="AH15" s="71"/>
      <c r="AI15" s="71"/>
      <c r="AJ15" s="71"/>
      <c r="AK15" s="71"/>
    </row>
    <row r="16" spans="1:37" s="10" customFormat="1" ht="25" customHeight="1" x14ac:dyDescent="0.25">
      <c r="A16" s="11">
        <v>13</v>
      </c>
      <c r="B16" s="12" t="str">
        <f t="shared" si="0"/>
        <v>2级-2级</v>
      </c>
      <c r="C16" s="12" t="s">
        <v>29</v>
      </c>
      <c r="D16" s="12" t="s">
        <v>259</v>
      </c>
      <c r="E16" s="12" t="s">
        <v>29</v>
      </c>
      <c r="F16" s="12" t="s">
        <v>131</v>
      </c>
      <c r="G16" s="14" t="s">
        <v>263</v>
      </c>
      <c r="H16" s="16"/>
      <c r="I16" s="15">
        <v>346019.89</v>
      </c>
      <c r="J16" s="16"/>
      <c r="K16" s="16"/>
      <c r="L16" s="17"/>
      <c r="M16" s="18"/>
      <c r="N16" s="19"/>
      <c r="O16" s="20"/>
      <c r="P16" s="66"/>
      <c r="Q16" s="66"/>
      <c r="R16" s="67"/>
      <c r="S16" s="66"/>
      <c r="T16" s="66"/>
      <c r="U16" s="67"/>
      <c r="V16" s="68"/>
      <c r="W16" s="68"/>
      <c r="X16" s="69"/>
      <c r="Y16" s="70">
        <f t="shared" si="1"/>
        <v>346019.89</v>
      </c>
      <c r="Z16" s="70">
        <f t="shared" si="2"/>
        <v>0</v>
      </c>
      <c r="AA16" s="71"/>
      <c r="AB16" s="71"/>
      <c r="AC16" s="71"/>
      <c r="AD16" s="71"/>
      <c r="AE16" s="72"/>
      <c r="AF16" s="71"/>
      <c r="AG16" s="71"/>
      <c r="AH16" s="71"/>
      <c r="AI16" s="71"/>
      <c r="AJ16" s="71"/>
      <c r="AK16" s="71"/>
    </row>
    <row r="17" spans="1:40" s="10" customFormat="1" ht="25" customHeight="1" x14ac:dyDescent="0.25">
      <c r="A17" s="11">
        <v>14</v>
      </c>
      <c r="B17" s="12" t="str">
        <f t="shared" si="0"/>
        <v>2级-3级</v>
      </c>
      <c r="C17" s="12" t="s">
        <v>29</v>
      </c>
      <c r="D17" s="12" t="s">
        <v>259</v>
      </c>
      <c r="E17" s="12" t="s">
        <v>33</v>
      </c>
      <c r="F17" s="12" t="s">
        <v>264</v>
      </c>
      <c r="G17" s="16"/>
      <c r="H17" s="16"/>
      <c r="I17" s="15"/>
      <c r="J17" s="14" t="s">
        <v>262</v>
      </c>
      <c r="K17" s="16"/>
      <c r="L17" s="17">
        <v>49528.3</v>
      </c>
      <c r="M17" s="18"/>
      <c r="N17" s="18"/>
      <c r="O17" s="20"/>
      <c r="P17" s="66"/>
      <c r="Q17" s="66"/>
      <c r="R17" s="67"/>
      <c r="S17" s="66"/>
      <c r="T17" s="66"/>
      <c r="U17" s="67"/>
      <c r="V17" s="68"/>
      <c r="W17" s="68"/>
      <c r="X17" s="69"/>
      <c r="Y17" s="70">
        <f t="shared" si="1"/>
        <v>0</v>
      </c>
      <c r="Z17" s="70">
        <f t="shared" si="2"/>
        <v>49528.3</v>
      </c>
      <c r="AA17" s="71"/>
      <c r="AB17" s="71"/>
      <c r="AC17" s="71"/>
      <c r="AD17" s="71"/>
      <c r="AE17" s="72"/>
      <c r="AF17" s="71"/>
      <c r="AG17" s="71"/>
      <c r="AH17" s="71"/>
      <c r="AI17" s="71"/>
      <c r="AJ17" s="71"/>
      <c r="AK17" s="71"/>
    </row>
    <row r="18" spans="1:40" s="10" customFormat="1" ht="25" customHeight="1" x14ac:dyDescent="0.25">
      <c r="A18" s="11">
        <v>15</v>
      </c>
      <c r="B18" s="12" t="str">
        <f t="shared" si="0"/>
        <v>2级-2级</v>
      </c>
      <c r="C18" s="12" t="s">
        <v>29</v>
      </c>
      <c r="D18" s="12" t="s">
        <v>265</v>
      </c>
      <c r="E18" s="12" t="s">
        <v>29</v>
      </c>
      <c r="F18" s="12" t="s">
        <v>266</v>
      </c>
      <c r="G18" s="14" t="s">
        <v>267</v>
      </c>
      <c r="H18" s="16" t="s">
        <v>268</v>
      </c>
      <c r="I18" s="15">
        <f>120000*0.82933</f>
        <v>99519.6</v>
      </c>
      <c r="J18" s="16"/>
      <c r="K18" s="16"/>
      <c r="L18" s="17"/>
      <c r="M18" s="18"/>
      <c r="N18" s="19"/>
      <c r="O18" s="20"/>
      <c r="P18" s="66"/>
      <c r="Q18" s="66"/>
      <c r="R18" s="67"/>
      <c r="S18" s="66" t="s">
        <v>68</v>
      </c>
      <c r="T18" s="66" t="s">
        <v>269</v>
      </c>
      <c r="U18" s="67">
        <v>99519.6</v>
      </c>
      <c r="V18" s="68"/>
      <c r="W18" s="68"/>
      <c r="X18" s="69"/>
      <c r="Y18" s="70">
        <f t="shared" si="1"/>
        <v>0</v>
      </c>
      <c r="Z18" s="70">
        <f t="shared" si="2"/>
        <v>0</v>
      </c>
      <c r="AA18" s="71"/>
      <c r="AB18" s="71"/>
      <c r="AC18" s="71"/>
      <c r="AD18" s="71"/>
      <c r="AE18" s="72"/>
      <c r="AF18" s="71"/>
      <c r="AG18" s="71"/>
      <c r="AH18" s="71"/>
      <c r="AI18" s="71"/>
      <c r="AJ18" s="71"/>
      <c r="AK18" s="71"/>
    </row>
    <row r="19" spans="1:40" s="10" customFormat="1" ht="25" customHeight="1" x14ac:dyDescent="0.25">
      <c r="A19" s="11">
        <v>16</v>
      </c>
      <c r="B19" s="12" t="str">
        <f t="shared" si="0"/>
        <v>2级-2级</v>
      </c>
      <c r="C19" s="12" t="s">
        <v>29</v>
      </c>
      <c r="D19" s="12" t="s">
        <v>266</v>
      </c>
      <c r="E19" s="12" t="s">
        <v>29</v>
      </c>
      <c r="F19" s="12" t="s">
        <v>265</v>
      </c>
      <c r="G19" s="16"/>
      <c r="H19" s="16"/>
      <c r="I19" s="15"/>
      <c r="J19" s="14" t="s">
        <v>68</v>
      </c>
      <c r="K19" s="14" t="s">
        <v>269</v>
      </c>
      <c r="L19" s="15">
        <f>120000*0.82933</f>
        <v>99519.6</v>
      </c>
      <c r="M19" s="18"/>
      <c r="N19" s="19"/>
      <c r="O19" s="20"/>
      <c r="P19" s="66" t="s">
        <v>267</v>
      </c>
      <c r="Q19" s="66" t="s">
        <v>268</v>
      </c>
      <c r="R19" s="67">
        <v>99519.6</v>
      </c>
      <c r="S19" s="66"/>
      <c r="T19" s="66"/>
      <c r="U19" s="67"/>
      <c r="V19" s="68"/>
      <c r="W19" s="68"/>
      <c r="X19" s="69"/>
      <c r="Y19" s="70">
        <f t="shared" si="1"/>
        <v>0</v>
      </c>
      <c r="Z19" s="70">
        <f t="shared" si="2"/>
        <v>0</v>
      </c>
      <c r="AA19" s="71"/>
      <c r="AB19" s="71"/>
      <c r="AC19" s="71"/>
      <c r="AD19" s="71"/>
      <c r="AE19" s="72"/>
      <c r="AF19" s="71"/>
      <c r="AG19" s="71"/>
      <c r="AH19" s="71"/>
      <c r="AI19" s="71"/>
      <c r="AJ19" s="71"/>
      <c r="AK19" s="71"/>
    </row>
    <row r="20" spans="1:40" s="10" customFormat="1" ht="25" customHeight="1" x14ac:dyDescent="0.25">
      <c r="A20" s="11">
        <v>17</v>
      </c>
      <c r="B20" s="12" t="str">
        <f t="shared" si="0"/>
        <v>3级-2级</v>
      </c>
      <c r="C20" s="12" t="s">
        <v>33</v>
      </c>
      <c r="D20" s="12" t="s">
        <v>270</v>
      </c>
      <c r="E20" s="12" t="s">
        <v>29</v>
      </c>
      <c r="F20" s="12" t="s">
        <v>44</v>
      </c>
      <c r="G20" s="16" t="s">
        <v>99</v>
      </c>
      <c r="H20" s="16" t="s">
        <v>271</v>
      </c>
      <c r="I20" s="15">
        <v>1176772.44</v>
      </c>
      <c r="J20" s="16"/>
      <c r="K20" s="16"/>
      <c r="L20" s="17"/>
      <c r="M20" s="18"/>
      <c r="N20" s="19"/>
      <c r="O20" s="20"/>
      <c r="P20" s="66"/>
      <c r="Q20" s="66"/>
      <c r="R20" s="67"/>
      <c r="S20" s="66"/>
      <c r="T20" s="66"/>
      <c r="U20" s="67"/>
      <c r="V20" s="68"/>
      <c r="W20" s="68"/>
      <c r="X20" s="69"/>
      <c r="Y20" s="70">
        <f t="shared" si="1"/>
        <v>1176772.44</v>
      </c>
      <c r="Z20" s="70">
        <f t="shared" si="2"/>
        <v>0</v>
      </c>
      <c r="AA20" s="71"/>
      <c r="AB20" s="71"/>
      <c r="AC20" s="71"/>
      <c r="AD20" s="71"/>
      <c r="AE20" s="72"/>
      <c r="AF20" s="71"/>
      <c r="AG20" s="71"/>
      <c r="AH20" s="71"/>
      <c r="AI20" s="71"/>
      <c r="AJ20" s="71"/>
      <c r="AK20" s="71"/>
    </row>
    <row r="21" spans="1:40" s="10" customFormat="1" ht="25" customHeight="1" x14ac:dyDescent="0.25">
      <c r="A21" s="11">
        <v>18</v>
      </c>
      <c r="B21" s="12" t="str">
        <f t="shared" si="0"/>
        <v>3级-2级</v>
      </c>
      <c r="C21" s="12" t="s">
        <v>33</v>
      </c>
      <c r="D21" s="12" t="s">
        <v>270</v>
      </c>
      <c r="E21" s="12" t="s">
        <v>29</v>
      </c>
      <c r="F21" s="12" t="s">
        <v>44</v>
      </c>
      <c r="G21" s="16" t="s">
        <v>99</v>
      </c>
      <c r="H21" s="16" t="s">
        <v>272</v>
      </c>
      <c r="I21" s="15">
        <v>17708.73</v>
      </c>
      <c r="J21" s="16"/>
      <c r="K21" s="16"/>
      <c r="L21" s="17"/>
      <c r="M21" s="18"/>
      <c r="N21" s="19"/>
      <c r="O21" s="20"/>
      <c r="P21" s="66"/>
      <c r="Q21" s="66"/>
      <c r="R21" s="67"/>
      <c r="S21" s="66"/>
      <c r="T21" s="66"/>
      <c r="U21" s="67"/>
      <c r="V21" s="68"/>
      <c r="W21" s="68"/>
      <c r="X21" s="69"/>
      <c r="Y21" s="70">
        <f t="shared" si="1"/>
        <v>17708.73</v>
      </c>
      <c r="Z21" s="70">
        <f t="shared" si="2"/>
        <v>0</v>
      </c>
      <c r="AA21" s="71"/>
      <c r="AB21" s="71"/>
      <c r="AC21" s="71"/>
      <c r="AD21" s="71"/>
      <c r="AE21" s="72"/>
      <c r="AF21" s="71"/>
      <c r="AG21" s="71"/>
      <c r="AH21" s="71"/>
      <c r="AI21" s="71"/>
      <c r="AJ21" s="71"/>
      <c r="AK21" s="71"/>
    </row>
    <row r="22" spans="1:40" s="10" customFormat="1" ht="25" customHeight="1" x14ac:dyDescent="0.25">
      <c r="A22" s="11">
        <v>19</v>
      </c>
      <c r="B22" s="12" t="str">
        <f t="shared" si="0"/>
        <v>3级-2级</v>
      </c>
      <c r="C22" s="12" t="s">
        <v>33</v>
      </c>
      <c r="D22" s="12" t="s">
        <v>270</v>
      </c>
      <c r="E22" s="12" t="s">
        <v>29</v>
      </c>
      <c r="F22" s="12" t="s">
        <v>44</v>
      </c>
      <c r="G22" s="16" t="s">
        <v>99</v>
      </c>
      <c r="H22" s="16" t="s">
        <v>273</v>
      </c>
      <c r="I22" s="15">
        <v>7018.18</v>
      </c>
      <c r="J22" s="16"/>
      <c r="K22" s="16"/>
      <c r="L22" s="17"/>
      <c r="M22" s="18"/>
      <c r="N22" s="18"/>
      <c r="O22" s="20"/>
      <c r="P22" s="66"/>
      <c r="Q22" s="66"/>
      <c r="R22" s="67"/>
      <c r="S22" s="66"/>
      <c r="T22" s="66"/>
      <c r="U22" s="67"/>
      <c r="V22" s="68"/>
      <c r="W22" s="68"/>
      <c r="X22" s="69"/>
      <c r="Y22" s="70">
        <f t="shared" si="1"/>
        <v>7018.18</v>
      </c>
      <c r="Z22" s="70">
        <f t="shared" si="2"/>
        <v>0</v>
      </c>
      <c r="AA22" s="71"/>
      <c r="AB22" s="71"/>
      <c r="AC22" s="71"/>
      <c r="AD22" s="71"/>
      <c r="AE22" s="72"/>
      <c r="AF22" s="71"/>
      <c r="AG22" s="71"/>
      <c r="AH22" s="71"/>
      <c r="AI22" s="71"/>
      <c r="AJ22" s="71"/>
      <c r="AK22" s="71"/>
    </row>
    <row r="23" spans="1:40" s="10" customFormat="1" ht="25" customHeight="1" x14ac:dyDescent="0.25">
      <c r="A23" s="11">
        <v>20</v>
      </c>
      <c r="B23" s="12" t="str">
        <f t="shared" si="0"/>
        <v>3级-2级</v>
      </c>
      <c r="C23" s="12" t="s">
        <v>33</v>
      </c>
      <c r="D23" s="12" t="s">
        <v>270</v>
      </c>
      <c r="E23" s="12" t="s">
        <v>29</v>
      </c>
      <c r="F23" s="12" t="s">
        <v>44</v>
      </c>
      <c r="G23" s="16" t="s">
        <v>99</v>
      </c>
      <c r="H23" s="16" t="s">
        <v>268</v>
      </c>
      <c r="I23" s="15">
        <v>972</v>
      </c>
      <c r="J23" s="16"/>
      <c r="K23" s="16"/>
      <c r="L23" s="17"/>
      <c r="M23" s="18"/>
      <c r="N23" s="18"/>
      <c r="O23" s="20"/>
      <c r="P23" s="66"/>
      <c r="Q23" s="66"/>
      <c r="R23" s="67"/>
      <c r="S23" s="66"/>
      <c r="T23" s="66"/>
      <c r="U23" s="67"/>
      <c r="V23" s="68"/>
      <c r="W23" s="68"/>
      <c r="X23" s="69"/>
      <c r="Y23" s="70">
        <f t="shared" si="1"/>
        <v>972</v>
      </c>
      <c r="Z23" s="70">
        <f t="shared" si="2"/>
        <v>0</v>
      </c>
      <c r="AA23" s="71"/>
      <c r="AB23" s="71"/>
      <c r="AC23" s="71"/>
      <c r="AD23" s="71"/>
      <c r="AE23" s="72"/>
      <c r="AF23" s="71"/>
      <c r="AG23" s="71"/>
      <c r="AH23" s="71"/>
      <c r="AI23" s="71"/>
      <c r="AJ23" s="71"/>
      <c r="AK23" s="71"/>
    </row>
    <row r="24" spans="1:40" s="74" customFormat="1" ht="19.5" customHeight="1" x14ac:dyDescent="0.25">
      <c r="A24" s="11">
        <v>21</v>
      </c>
      <c r="B24" s="12" t="str">
        <f t="shared" si="0"/>
        <v>2级-3级</v>
      </c>
      <c r="C24" s="12" t="s">
        <v>29</v>
      </c>
      <c r="D24" s="12" t="s">
        <v>265</v>
      </c>
      <c r="E24" s="12" t="s">
        <v>33</v>
      </c>
      <c r="F24" s="12" t="s">
        <v>274</v>
      </c>
      <c r="G24" s="16" t="s">
        <v>275</v>
      </c>
      <c r="H24" s="75" t="s">
        <v>276</v>
      </c>
      <c r="I24" s="76">
        <f>15990841.1*0.8176</f>
        <v>13074111.683359999</v>
      </c>
      <c r="J24" s="76" t="s">
        <v>277</v>
      </c>
      <c r="K24" s="16"/>
      <c r="L24" s="76" t="s">
        <v>276</v>
      </c>
      <c r="M24" s="76">
        <f>15990841.1*0.8176</f>
        <v>13074111.683359999</v>
      </c>
      <c r="N24" s="77" t="s">
        <v>277</v>
      </c>
      <c r="O24" s="16"/>
      <c r="P24" s="16" t="s">
        <v>278</v>
      </c>
      <c r="Q24" s="16"/>
      <c r="R24" s="76"/>
      <c r="S24" s="16"/>
      <c r="T24" s="76"/>
      <c r="U24" s="78"/>
      <c r="V24" s="79"/>
      <c r="W24" s="80"/>
      <c r="X24" s="78"/>
      <c r="Y24" s="81"/>
      <c r="Z24" s="79"/>
      <c r="AA24" s="80"/>
      <c r="AB24" s="78"/>
      <c r="AC24" s="78"/>
      <c r="AD24" s="80">
        <f t="shared" ref="AD24:AD71" si="3">I24-W24</f>
        <v>13074111.683359999</v>
      </c>
      <c r="AE24" s="80">
        <f t="shared" ref="AE24:AE71" si="4">M24-AA24</f>
        <v>13074111.683359999</v>
      </c>
      <c r="AF24" s="78"/>
      <c r="AG24" s="78" t="str">
        <f t="shared" ref="AG24:AG71" si="5">IF((AD24+AE24)=0,"OK","待核对")</f>
        <v>待核对</v>
      </c>
      <c r="AH24" s="78"/>
      <c r="AI24" s="80"/>
      <c r="AJ24" s="78"/>
      <c r="AK24" s="80"/>
      <c r="AL24" s="78"/>
      <c r="AM24" s="80"/>
      <c r="AN24" s="80"/>
    </row>
    <row r="25" spans="1:40" s="74" customFormat="1" ht="19.5" customHeight="1" x14ac:dyDescent="0.25">
      <c r="A25" s="11">
        <v>22</v>
      </c>
      <c r="B25" s="12" t="str">
        <f t="shared" si="0"/>
        <v>2级-2级</v>
      </c>
      <c r="C25" s="12" t="s">
        <v>29</v>
      </c>
      <c r="D25" s="12" t="s">
        <v>265</v>
      </c>
      <c r="E25" s="12" t="s">
        <v>29</v>
      </c>
      <c r="F25" s="12" t="s">
        <v>266</v>
      </c>
      <c r="G25" s="16" t="s">
        <v>275</v>
      </c>
      <c r="H25" s="75" t="s">
        <v>276</v>
      </c>
      <c r="I25" s="76">
        <v>0</v>
      </c>
      <c r="J25" s="76" t="s">
        <v>279</v>
      </c>
      <c r="K25" s="16"/>
      <c r="L25" s="76" t="s">
        <v>276</v>
      </c>
      <c r="M25" s="76">
        <f>60000*0.8176</f>
        <v>49056</v>
      </c>
      <c r="N25" s="77" t="s">
        <v>279</v>
      </c>
      <c r="O25" s="16"/>
      <c r="P25" s="16" t="s">
        <v>278</v>
      </c>
      <c r="Q25" s="16"/>
      <c r="R25" s="76"/>
      <c r="S25" s="16"/>
      <c r="T25" s="76"/>
      <c r="U25" s="78"/>
      <c r="V25" s="79"/>
      <c r="W25" s="80"/>
      <c r="X25" s="78"/>
      <c r="Y25" s="81"/>
      <c r="Z25" s="79"/>
      <c r="AA25" s="80"/>
      <c r="AB25" s="78"/>
      <c r="AC25" s="78"/>
      <c r="AD25" s="80">
        <f t="shared" si="3"/>
        <v>0</v>
      </c>
      <c r="AE25" s="80">
        <f t="shared" si="4"/>
        <v>49056</v>
      </c>
      <c r="AF25" s="78"/>
      <c r="AG25" s="78" t="str">
        <f t="shared" si="5"/>
        <v>待核对</v>
      </c>
      <c r="AH25" s="78"/>
      <c r="AI25" s="80"/>
      <c r="AJ25" s="78"/>
      <c r="AK25" s="80"/>
      <c r="AL25" s="78"/>
      <c r="AM25" s="80"/>
      <c r="AN25" s="80"/>
    </row>
    <row r="26" spans="1:40" s="74" customFormat="1" ht="19.5" customHeight="1" x14ac:dyDescent="0.25">
      <c r="A26" s="11">
        <v>23</v>
      </c>
      <c r="B26" s="12" t="str">
        <f t="shared" si="0"/>
        <v>2级-3级</v>
      </c>
      <c r="C26" s="12" t="s">
        <v>29</v>
      </c>
      <c r="D26" s="12" t="s">
        <v>265</v>
      </c>
      <c r="E26" s="12" t="s">
        <v>33</v>
      </c>
      <c r="F26" s="12" t="s">
        <v>280</v>
      </c>
      <c r="G26" s="16" t="s">
        <v>275</v>
      </c>
      <c r="H26" s="75" t="s">
        <v>276</v>
      </c>
      <c r="I26" s="76">
        <f>31858600.46*0.8176</f>
        <v>26047591.736096002</v>
      </c>
      <c r="J26" s="76" t="s">
        <v>277</v>
      </c>
      <c r="K26" s="16"/>
      <c r="L26" s="76" t="s">
        <v>276</v>
      </c>
      <c r="M26" s="76">
        <f>30739067.41*0.8176</f>
        <v>25132261.514416002</v>
      </c>
      <c r="N26" s="77" t="s">
        <v>277</v>
      </c>
      <c r="O26" s="16"/>
      <c r="P26" s="16" t="s">
        <v>278</v>
      </c>
      <c r="Q26" s="16"/>
      <c r="R26" s="76"/>
      <c r="S26" s="16"/>
      <c r="T26" s="76"/>
      <c r="U26" s="78"/>
      <c r="V26" s="79"/>
      <c r="W26" s="80"/>
      <c r="X26" s="78"/>
      <c r="Y26" s="81"/>
      <c r="Z26" s="79"/>
      <c r="AA26" s="80"/>
      <c r="AB26" s="78"/>
      <c r="AC26" s="78"/>
      <c r="AD26" s="80">
        <f t="shared" si="3"/>
        <v>26047591.736096002</v>
      </c>
      <c r="AE26" s="80">
        <f t="shared" si="4"/>
        <v>25132261.514416002</v>
      </c>
      <c r="AF26" s="78"/>
      <c r="AG26" s="78" t="str">
        <f t="shared" si="5"/>
        <v>待核对</v>
      </c>
      <c r="AH26" s="78"/>
      <c r="AI26" s="80"/>
      <c r="AJ26" s="78"/>
      <c r="AK26" s="80"/>
      <c r="AL26" s="78"/>
      <c r="AM26" s="80"/>
      <c r="AN26" s="80"/>
    </row>
    <row r="27" spans="1:40" s="74" customFormat="1" ht="19.5" customHeight="1" x14ac:dyDescent="0.25">
      <c r="A27" s="11">
        <v>24</v>
      </c>
      <c r="B27" s="12" t="str">
        <f t="shared" si="0"/>
        <v>2级-3级</v>
      </c>
      <c r="C27" s="12" t="s">
        <v>29</v>
      </c>
      <c r="D27" s="12" t="s">
        <v>265</v>
      </c>
      <c r="E27" s="12" t="s">
        <v>33</v>
      </c>
      <c r="F27" s="12" t="s">
        <v>281</v>
      </c>
      <c r="G27" s="16" t="s">
        <v>275</v>
      </c>
      <c r="H27" s="75" t="s">
        <v>276</v>
      </c>
      <c r="I27" s="76">
        <f>2152222.87*0.8176</f>
        <v>1759657.418512</v>
      </c>
      <c r="J27" s="76" t="s">
        <v>277</v>
      </c>
      <c r="K27" s="16"/>
      <c r="L27" s="76" t="s">
        <v>276</v>
      </c>
      <c r="M27" s="76">
        <f>2152222.87*0.8176</f>
        <v>1759657.418512</v>
      </c>
      <c r="N27" s="77" t="s">
        <v>277</v>
      </c>
      <c r="O27" s="16"/>
      <c r="P27" s="16" t="s">
        <v>282</v>
      </c>
      <c r="Q27" s="16" t="s">
        <v>283</v>
      </c>
      <c r="R27" s="76">
        <f>I27</f>
        <v>1759657.418512</v>
      </c>
      <c r="S27" s="16" t="s">
        <v>283</v>
      </c>
      <c r="T27" s="76">
        <f>M27</f>
        <v>1759657.418512</v>
      </c>
      <c r="U27" s="78"/>
      <c r="V27" s="79"/>
      <c r="W27" s="80"/>
      <c r="X27" s="78"/>
      <c r="Y27" s="81"/>
      <c r="Z27" s="79"/>
      <c r="AA27" s="80"/>
      <c r="AB27" s="78"/>
      <c r="AC27" s="78"/>
      <c r="AD27" s="80">
        <f t="shared" si="3"/>
        <v>1759657.418512</v>
      </c>
      <c r="AE27" s="80">
        <f t="shared" si="4"/>
        <v>1759657.418512</v>
      </c>
      <c r="AF27" s="78"/>
      <c r="AG27" s="78" t="str">
        <f t="shared" si="5"/>
        <v>待核对</v>
      </c>
      <c r="AH27" s="78"/>
      <c r="AI27" s="80"/>
      <c r="AJ27" s="78"/>
      <c r="AK27" s="80"/>
      <c r="AL27" s="78"/>
      <c r="AM27" s="80"/>
      <c r="AN27" s="80"/>
    </row>
    <row r="28" spans="1:40" s="74" customFormat="1" ht="19.5" customHeight="1" x14ac:dyDescent="0.25">
      <c r="A28" s="11">
        <v>25</v>
      </c>
      <c r="B28" s="12" t="str">
        <f t="shared" si="0"/>
        <v>2级-3级</v>
      </c>
      <c r="C28" s="12" t="s">
        <v>29</v>
      </c>
      <c r="D28" s="12" t="s">
        <v>265</v>
      </c>
      <c r="E28" s="12" t="s">
        <v>33</v>
      </c>
      <c r="F28" s="12" t="s">
        <v>270</v>
      </c>
      <c r="G28" s="16" t="s">
        <v>275</v>
      </c>
      <c r="H28" s="75" t="s">
        <v>276</v>
      </c>
      <c r="I28" s="76">
        <f>871036.04*0.8176</f>
        <v>712159.06630399998</v>
      </c>
      <c r="J28" s="76" t="s">
        <v>277</v>
      </c>
      <c r="K28" s="16"/>
      <c r="L28" s="76" t="s">
        <v>276</v>
      </c>
      <c r="M28" s="76">
        <f>871036.04*0.8176</f>
        <v>712159.06630399998</v>
      </c>
      <c r="N28" s="76" t="s">
        <v>277</v>
      </c>
      <c r="O28" s="16"/>
      <c r="P28" s="16" t="s">
        <v>282</v>
      </c>
      <c r="Q28" s="16" t="s">
        <v>283</v>
      </c>
      <c r="R28" s="76">
        <f>I28</f>
        <v>712159.06630399998</v>
      </c>
      <c r="S28" s="16" t="s">
        <v>283</v>
      </c>
      <c r="T28" s="76">
        <f>M28</f>
        <v>712159.06630399998</v>
      </c>
      <c r="U28" s="78"/>
      <c r="V28" s="79"/>
      <c r="W28" s="80"/>
      <c r="X28" s="78"/>
      <c r="Y28" s="81"/>
      <c r="Z28" s="79"/>
      <c r="AA28" s="80"/>
      <c r="AB28" s="78"/>
      <c r="AC28" s="78"/>
      <c r="AD28" s="80">
        <f t="shared" si="3"/>
        <v>712159.06630399998</v>
      </c>
      <c r="AE28" s="80">
        <f t="shared" si="4"/>
        <v>712159.06630399998</v>
      </c>
      <c r="AF28" s="78"/>
      <c r="AG28" s="78" t="str">
        <f t="shared" si="5"/>
        <v>待核对</v>
      </c>
      <c r="AH28" s="78"/>
      <c r="AI28" s="80"/>
      <c r="AJ28" s="78"/>
      <c r="AK28" s="80"/>
      <c r="AL28" s="78"/>
      <c r="AM28" s="80"/>
      <c r="AN28" s="80"/>
    </row>
    <row r="29" spans="1:40" s="74" customFormat="1" ht="19.5" customHeight="1" x14ac:dyDescent="0.25">
      <c r="A29" s="11">
        <v>26</v>
      </c>
      <c r="B29" s="12" t="str">
        <f t="shared" si="0"/>
        <v>2级-2级</v>
      </c>
      <c r="C29" s="12" t="s">
        <v>29</v>
      </c>
      <c r="D29" s="12" t="s">
        <v>265</v>
      </c>
      <c r="E29" s="12" t="s">
        <v>29</v>
      </c>
      <c r="F29" s="12" t="s">
        <v>215</v>
      </c>
      <c r="G29" s="16" t="s">
        <v>284</v>
      </c>
      <c r="H29" s="75" t="s">
        <v>276</v>
      </c>
      <c r="I29" s="76"/>
      <c r="J29" s="76"/>
      <c r="K29" s="16"/>
      <c r="L29" s="76" t="s">
        <v>276</v>
      </c>
      <c r="M29" s="76">
        <f>12680*0.8176</f>
        <v>10367.168</v>
      </c>
      <c r="N29" s="76" t="s">
        <v>279</v>
      </c>
      <c r="O29" s="16"/>
      <c r="P29" s="16" t="s">
        <v>278</v>
      </c>
      <c r="Q29" s="16"/>
      <c r="R29" s="76"/>
      <c r="S29" s="16"/>
      <c r="T29" s="76"/>
      <c r="U29" s="78"/>
      <c r="V29" s="79"/>
      <c r="W29" s="80"/>
      <c r="X29" s="78"/>
      <c r="Y29" s="81"/>
      <c r="Z29" s="79"/>
      <c r="AA29" s="80"/>
      <c r="AB29" s="78"/>
      <c r="AC29" s="78"/>
      <c r="AD29" s="80">
        <f t="shared" si="3"/>
        <v>0</v>
      </c>
      <c r="AE29" s="80">
        <f t="shared" si="4"/>
        <v>10367.168</v>
      </c>
      <c r="AF29" s="78"/>
      <c r="AG29" s="78" t="str">
        <f t="shared" si="5"/>
        <v>待核对</v>
      </c>
      <c r="AH29" s="78"/>
      <c r="AI29" s="80"/>
      <c r="AJ29" s="78"/>
      <c r="AK29" s="80"/>
      <c r="AL29" s="78"/>
      <c r="AM29" s="80"/>
      <c r="AN29" s="80"/>
    </row>
    <row r="30" spans="1:40" s="74" customFormat="1" ht="19.5" customHeight="1" x14ac:dyDescent="0.25">
      <c r="A30" s="11">
        <v>27</v>
      </c>
      <c r="B30" s="12" t="str">
        <f t="shared" si="0"/>
        <v>2级-2级</v>
      </c>
      <c r="C30" s="12" t="s">
        <v>29</v>
      </c>
      <c r="D30" s="12" t="s">
        <v>265</v>
      </c>
      <c r="E30" s="12" t="s">
        <v>29</v>
      </c>
      <c r="F30" s="12" t="s">
        <v>285</v>
      </c>
      <c r="G30" s="16" t="s">
        <v>286</v>
      </c>
      <c r="H30" s="75" t="s">
        <v>287</v>
      </c>
      <c r="I30" s="76">
        <f>2746090.74*0.8176</f>
        <v>2245203.7890240001</v>
      </c>
      <c r="J30" s="76" t="s">
        <v>277</v>
      </c>
      <c r="K30" s="16"/>
      <c r="L30" s="76" t="s">
        <v>287</v>
      </c>
      <c r="M30" s="76">
        <f>2746090.74*0.8176</f>
        <v>2245203.7890240001</v>
      </c>
      <c r="N30" s="76" t="s">
        <v>277</v>
      </c>
      <c r="O30" s="16"/>
      <c r="P30" s="16" t="s">
        <v>278</v>
      </c>
      <c r="Q30" s="16"/>
      <c r="R30" s="76"/>
      <c r="S30" s="16"/>
      <c r="T30" s="76"/>
      <c r="U30" s="78"/>
      <c r="V30" s="79"/>
      <c r="W30" s="80"/>
      <c r="X30" s="78"/>
      <c r="Y30" s="81"/>
      <c r="Z30" s="79"/>
      <c r="AA30" s="80"/>
      <c r="AB30" s="78"/>
      <c r="AC30" s="78"/>
      <c r="AD30" s="80">
        <f t="shared" si="3"/>
        <v>2245203.7890240001</v>
      </c>
      <c r="AE30" s="80">
        <f t="shared" si="4"/>
        <v>2245203.7890240001</v>
      </c>
      <c r="AF30" s="78"/>
      <c r="AG30" s="78" t="str">
        <f t="shared" si="5"/>
        <v>待核对</v>
      </c>
      <c r="AH30" s="78"/>
      <c r="AI30" s="80"/>
      <c r="AJ30" s="78"/>
      <c r="AK30" s="80"/>
      <c r="AL30" s="78"/>
      <c r="AM30" s="80"/>
      <c r="AN30" s="80"/>
    </row>
    <row r="31" spans="1:40" s="74" customFormat="1" ht="19.5" customHeight="1" x14ac:dyDescent="0.25">
      <c r="A31" s="11">
        <v>28</v>
      </c>
      <c r="B31" s="12" t="str">
        <f t="shared" si="0"/>
        <v>3级-2级</v>
      </c>
      <c r="C31" s="12" t="s">
        <v>33</v>
      </c>
      <c r="D31" s="12" t="s">
        <v>288</v>
      </c>
      <c r="E31" s="12" t="s">
        <v>243</v>
      </c>
      <c r="F31" s="12" t="s">
        <v>285</v>
      </c>
      <c r="G31" s="16" t="s">
        <v>275</v>
      </c>
      <c r="H31" s="75" t="s">
        <v>276</v>
      </c>
      <c r="I31" s="76">
        <v>223938.79</v>
      </c>
      <c r="J31" s="76" t="s">
        <v>277</v>
      </c>
      <c r="K31" s="16"/>
      <c r="L31" s="76" t="s">
        <v>276</v>
      </c>
      <c r="M31" s="76">
        <v>223938.79</v>
      </c>
      <c r="N31" s="76" t="s">
        <v>277</v>
      </c>
      <c r="O31" s="16"/>
      <c r="P31" s="16" t="s">
        <v>278</v>
      </c>
      <c r="Q31" s="16"/>
      <c r="R31" s="76"/>
      <c r="S31" s="16"/>
      <c r="T31" s="76"/>
      <c r="U31" s="78"/>
      <c r="V31" s="79"/>
      <c r="W31" s="80"/>
      <c r="X31" s="78"/>
      <c r="Y31" s="81"/>
      <c r="Z31" s="79"/>
      <c r="AA31" s="80"/>
      <c r="AB31" s="78"/>
      <c r="AC31" s="78"/>
      <c r="AD31" s="80">
        <f t="shared" si="3"/>
        <v>223938.79</v>
      </c>
      <c r="AE31" s="80">
        <f t="shared" si="4"/>
        <v>223938.79</v>
      </c>
      <c r="AF31" s="78"/>
      <c r="AG31" s="78" t="str">
        <f t="shared" si="5"/>
        <v>待核对</v>
      </c>
      <c r="AH31" s="78"/>
      <c r="AI31" s="80"/>
      <c r="AJ31" s="78"/>
      <c r="AK31" s="80"/>
      <c r="AL31" s="78"/>
      <c r="AM31" s="80"/>
      <c r="AN31" s="80"/>
    </row>
    <row r="32" spans="1:40" s="74" customFormat="1" ht="19.5" customHeight="1" x14ac:dyDescent="0.25">
      <c r="A32" s="11">
        <v>29</v>
      </c>
      <c r="B32" s="12" t="str">
        <f t="shared" si="0"/>
        <v>3级-2级</v>
      </c>
      <c r="C32" s="12" t="s">
        <v>33</v>
      </c>
      <c r="D32" s="12" t="s">
        <v>288</v>
      </c>
      <c r="E32" s="12" t="s">
        <v>243</v>
      </c>
      <c r="F32" s="12" t="s">
        <v>285</v>
      </c>
      <c r="G32" s="16" t="s">
        <v>284</v>
      </c>
      <c r="H32" s="75" t="s">
        <v>276</v>
      </c>
      <c r="I32" s="76">
        <v>80000</v>
      </c>
      <c r="J32" s="76" t="s">
        <v>289</v>
      </c>
      <c r="K32" s="16"/>
      <c r="L32" s="76" t="s">
        <v>276</v>
      </c>
      <c r="M32" s="76">
        <v>80000</v>
      </c>
      <c r="N32" s="76" t="s">
        <v>289</v>
      </c>
      <c r="O32" s="16"/>
      <c r="P32" s="16" t="s">
        <v>278</v>
      </c>
      <c r="Q32" s="16"/>
      <c r="R32" s="76"/>
      <c r="S32" s="16"/>
      <c r="T32" s="76"/>
      <c r="U32" s="78"/>
      <c r="V32" s="79"/>
      <c r="W32" s="80"/>
      <c r="X32" s="78"/>
      <c r="Y32" s="81"/>
      <c r="Z32" s="79"/>
      <c r="AA32" s="80"/>
      <c r="AB32" s="78"/>
      <c r="AC32" s="78"/>
      <c r="AD32" s="80">
        <f t="shared" si="3"/>
        <v>80000</v>
      </c>
      <c r="AE32" s="80">
        <f t="shared" si="4"/>
        <v>80000</v>
      </c>
      <c r="AF32" s="78"/>
      <c r="AG32" s="78" t="str">
        <f t="shared" si="5"/>
        <v>待核对</v>
      </c>
      <c r="AH32" s="78"/>
      <c r="AI32" s="80"/>
      <c r="AJ32" s="78"/>
      <c r="AK32" s="80"/>
      <c r="AL32" s="78"/>
      <c r="AM32" s="80"/>
      <c r="AN32" s="80"/>
    </row>
    <row r="33" spans="1:40" s="74" customFormat="1" ht="19.5" customHeight="1" x14ac:dyDescent="0.25">
      <c r="A33" s="11">
        <v>30</v>
      </c>
      <c r="B33" s="12" t="str">
        <f t="shared" si="0"/>
        <v>3级-1级</v>
      </c>
      <c r="C33" s="12" t="s">
        <v>33</v>
      </c>
      <c r="D33" s="12" t="s">
        <v>288</v>
      </c>
      <c r="E33" s="12" t="s">
        <v>27</v>
      </c>
      <c r="F33" s="12" t="s">
        <v>28</v>
      </c>
      <c r="G33" s="16" t="s">
        <v>284</v>
      </c>
      <c r="H33" s="75" t="s">
        <v>276</v>
      </c>
      <c r="I33" s="76">
        <v>3000</v>
      </c>
      <c r="J33" s="76" t="s">
        <v>277</v>
      </c>
      <c r="K33" s="16"/>
      <c r="L33" s="76" t="s">
        <v>276</v>
      </c>
      <c r="M33" s="76">
        <v>3000</v>
      </c>
      <c r="N33" s="76" t="s">
        <v>277</v>
      </c>
      <c r="O33" s="16"/>
      <c r="P33" s="16" t="s">
        <v>278</v>
      </c>
      <c r="Q33" s="16"/>
      <c r="R33" s="76"/>
      <c r="S33" s="16"/>
      <c r="T33" s="76"/>
      <c r="U33" s="78"/>
      <c r="V33" s="79"/>
      <c r="W33" s="80"/>
      <c r="X33" s="78"/>
      <c r="Y33" s="81"/>
      <c r="Z33" s="79"/>
      <c r="AA33" s="80"/>
      <c r="AB33" s="78"/>
      <c r="AC33" s="78"/>
      <c r="AD33" s="80">
        <f t="shared" si="3"/>
        <v>3000</v>
      </c>
      <c r="AE33" s="80">
        <f t="shared" si="4"/>
        <v>3000</v>
      </c>
      <c r="AF33" s="78"/>
      <c r="AG33" s="78" t="str">
        <f t="shared" si="5"/>
        <v>待核对</v>
      </c>
      <c r="AH33" s="78"/>
      <c r="AI33" s="80"/>
      <c r="AJ33" s="78"/>
      <c r="AK33" s="80"/>
      <c r="AL33" s="78"/>
      <c r="AM33" s="80"/>
      <c r="AN33" s="80"/>
    </row>
    <row r="34" spans="1:40" s="74" customFormat="1" ht="19.5" customHeight="1" x14ac:dyDescent="0.25">
      <c r="A34" s="11">
        <v>31</v>
      </c>
      <c r="B34" s="12" t="str">
        <f t="shared" si="0"/>
        <v>3级-2级</v>
      </c>
      <c r="C34" s="12" t="s">
        <v>33</v>
      </c>
      <c r="D34" s="12" t="s">
        <v>270</v>
      </c>
      <c r="E34" s="12" t="s">
        <v>29</v>
      </c>
      <c r="F34" s="12" t="s">
        <v>265</v>
      </c>
      <c r="G34" s="16" t="s">
        <v>275</v>
      </c>
      <c r="H34" s="75" t="s">
        <v>276</v>
      </c>
      <c r="I34" s="76">
        <v>81485.990000000005</v>
      </c>
      <c r="J34" s="76" t="s">
        <v>277</v>
      </c>
      <c r="K34" s="16" t="s">
        <v>290</v>
      </c>
      <c r="L34" s="76" t="s">
        <v>276</v>
      </c>
      <c r="M34" s="76">
        <v>81485.990000000005</v>
      </c>
      <c r="N34" s="76" t="s">
        <v>277</v>
      </c>
      <c r="O34" s="16" t="s">
        <v>290</v>
      </c>
      <c r="P34" s="16" t="s">
        <v>278</v>
      </c>
      <c r="Q34" s="16"/>
      <c r="R34" s="76"/>
      <c r="S34" s="16"/>
      <c r="T34" s="76"/>
      <c r="U34" s="78"/>
      <c r="V34" s="79"/>
      <c r="W34" s="80"/>
      <c r="X34" s="78"/>
      <c r="Y34" s="81"/>
      <c r="Z34" s="79"/>
      <c r="AA34" s="80"/>
      <c r="AB34" s="78"/>
      <c r="AC34" s="78"/>
      <c r="AD34" s="80">
        <f t="shared" si="3"/>
        <v>81485.990000000005</v>
      </c>
      <c r="AE34" s="80">
        <f t="shared" si="4"/>
        <v>81485.990000000005</v>
      </c>
      <c r="AF34" s="78"/>
      <c r="AG34" s="78" t="str">
        <f t="shared" si="5"/>
        <v>待核对</v>
      </c>
      <c r="AH34" s="78"/>
      <c r="AI34" s="80"/>
      <c r="AJ34" s="78"/>
      <c r="AK34" s="80"/>
      <c r="AL34" s="78"/>
      <c r="AM34" s="80"/>
      <c r="AN34" s="80"/>
    </row>
    <row r="35" spans="1:40" s="74" customFormat="1" ht="19.5" customHeight="1" x14ac:dyDescent="0.25">
      <c r="A35" s="11">
        <v>32</v>
      </c>
      <c r="B35" s="12" t="str">
        <f t="shared" si="0"/>
        <v>3级-2级</v>
      </c>
      <c r="C35" s="12" t="s">
        <v>33</v>
      </c>
      <c r="D35" s="12" t="s">
        <v>270</v>
      </c>
      <c r="E35" s="12" t="s">
        <v>29</v>
      </c>
      <c r="F35" s="12" t="s">
        <v>265</v>
      </c>
      <c r="G35" s="16" t="s">
        <v>284</v>
      </c>
      <c r="H35" s="75" t="s">
        <v>276</v>
      </c>
      <c r="I35" s="76">
        <v>270724.43</v>
      </c>
      <c r="J35" s="76" t="s">
        <v>277</v>
      </c>
      <c r="K35" s="16" t="s">
        <v>290</v>
      </c>
      <c r="L35" s="76" t="s">
        <v>276</v>
      </c>
      <c r="M35" s="76">
        <v>270724.43</v>
      </c>
      <c r="N35" s="76" t="s">
        <v>277</v>
      </c>
      <c r="O35" s="16" t="s">
        <v>290</v>
      </c>
      <c r="P35" s="16" t="s">
        <v>278</v>
      </c>
      <c r="Q35" s="16"/>
      <c r="R35" s="76"/>
      <c r="S35" s="16"/>
      <c r="T35" s="76"/>
      <c r="U35" s="78"/>
      <c r="V35" s="79"/>
      <c r="W35" s="80"/>
      <c r="X35" s="78"/>
      <c r="Y35" s="81"/>
      <c r="Z35" s="79"/>
      <c r="AA35" s="80"/>
      <c r="AB35" s="78"/>
      <c r="AC35" s="78"/>
      <c r="AD35" s="80">
        <f t="shared" si="3"/>
        <v>270724.43</v>
      </c>
      <c r="AE35" s="80">
        <f t="shared" si="4"/>
        <v>270724.43</v>
      </c>
      <c r="AF35" s="78"/>
      <c r="AG35" s="78" t="str">
        <f t="shared" si="5"/>
        <v>待核对</v>
      </c>
      <c r="AH35" s="78"/>
      <c r="AI35" s="80"/>
      <c r="AJ35" s="78"/>
      <c r="AK35" s="80"/>
      <c r="AL35" s="78"/>
      <c r="AM35" s="80"/>
      <c r="AN35" s="80"/>
    </row>
    <row r="36" spans="1:40" s="74" customFormat="1" ht="19.5" customHeight="1" x14ac:dyDescent="0.25">
      <c r="A36" s="11">
        <v>33</v>
      </c>
      <c r="B36" s="12" t="str">
        <f t="shared" ref="B36:B67" si="6">TEXT(C36,"000")&amp;"-"&amp;TEXT(E36,"000")</f>
        <v>3级-2级</v>
      </c>
      <c r="C36" s="12" t="s">
        <v>33</v>
      </c>
      <c r="D36" s="12" t="s">
        <v>270</v>
      </c>
      <c r="E36" s="12" t="s">
        <v>29</v>
      </c>
      <c r="F36" s="12" t="s">
        <v>265</v>
      </c>
      <c r="G36" s="16" t="s">
        <v>286</v>
      </c>
      <c r="H36" s="75" t="s">
        <v>276</v>
      </c>
      <c r="I36" s="76">
        <v>371</v>
      </c>
      <c r="J36" s="76" t="s">
        <v>277</v>
      </c>
      <c r="K36" s="16" t="s">
        <v>290</v>
      </c>
      <c r="L36" s="76" t="s">
        <v>276</v>
      </c>
      <c r="M36" s="76">
        <v>371</v>
      </c>
      <c r="N36" s="76" t="s">
        <v>277</v>
      </c>
      <c r="O36" s="16" t="s">
        <v>290</v>
      </c>
      <c r="P36" s="16"/>
      <c r="Q36" s="16"/>
      <c r="R36" s="76"/>
      <c r="S36" s="16"/>
      <c r="T36" s="76"/>
      <c r="U36" s="78"/>
      <c r="V36" s="79"/>
      <c r="W36" s="80"/>
      <c r="X36" s="78"/>
      <c r="Y36" s="81"/>
      <c r="Z36" s="79"/>
      <c r="AA36" s="80"/>
      <c r="AB36" s="78"/>
      <c r="AC36" s="78"/>
      <c r="AD36" s="80">
        <f t="shared" si="3"/>
        <v>371</v>
      </c>
      <c r="AE36" s="80">
        <f t="shared" si="4"/>
        <v>371</v>
      </c>
      <c r="AF36" s="78"/>
      <c r="AG36" s="78" t="str">
        <f t="shared" si="5"/>
        <v>待核对</v>
      </c>
      <c r="AH36" s="78"/>
      <c r="AI36" s="80"/>
      <c r="AJ36" s="78"/>
      <c r="AK36" s="80"/>
      <c r="AL36" s="78"/>
      <c r="AM36" s="80"/>
      <c r="AN36" s="80"/>
    </row>
    <row r="37" spans="1:40" s="74" customFormat="1" ht="19.5" customHeight="1" x14ac:dyDescent="0.25">
      <c r="A37" s="11">
        <v>34</v>
      </c>
      <c r="B37" s="12" t="str">
        <f t="shared" si="6"/>
        <v>3级-3级</v>
      </c>
      <c r="C37" s="12" t="s">
        <v>33</v>
      </c>
      <c r="D37" s="12" t="s">
        <v>270</v>
      </c>
      <c r="E37" s="12" t="s">
        <v>33</v>
      </c>
      <c r="F37" s="12" t="s">
        <v>280</v>
      </c>
      <c r="G37" s="16" t="s">
        <v>286</v>
      </c>
      <c r="H37" s="75" t="s">
        <v>287</v>
      </c>
      <c r="I37" s="76">
        <v>670752.1</v>
      </c>
      <c r="J37" s="76" t="s">
        <v>277</v>
      </c>
      <c r="K37" s="16" t="s">
        <v>290</v>
      </c>
      <c r="L37" s="76" t="s">
        <v>287</v>
      </c>
      <c r="M37" s="76">
        <v>670752.1</v>
      </c>
      <c r="N37" s="76" t="s">
        <v>277</v>
      </c>
      <c r="O37" s="16" t="s">
        <v>290</v>
      </c>
      <c r="P37" s="16"/>
      <c r="Q37" s="16"/>
      <c r="R37" s="76"/>
      <c r="S37" s="16"/>
      <c r="T37" s="76"/>
      <c r="U37" s="78"/>
      <c r="V37" s="79"/>
      <c r="W37" s="80"/>
      <c r="X37" s="78"/>
      <c r="Y37" s="81"/>
      <c r="Z37" s="79"/>
      <c r="AA37" s="80"/>
      <c r="AB37" s="78"/>
      <c r="AC37" s="78"/>
      <c r="AD37" s="80">
        <f t="shared" si="3"/>
        <v>670752.1</v>
      </c>
      <c r="AE37" s="80">
        <f t="shared" si="4"/>
        <v>670752.1</v>
      </c>
      <c r="AF37" s="78"/>
      <c r="AG37" s="78" t="str">
        <f t="shared" si="5"/>
        <v>待核对</v>
      </c>
      <c r="AH37" s="78"/>
      <c r="AI37" s="80"/>
      <c r="AJ37" s="78"/>
      <c r="AK37" s="80"/>
      <c r="AL37" s="78"/>
      <c r="AM37" s="80"/>
      <c r="AN37" s="80"/>
    </row>
    <row r="38" spans="1:40" s="74" customFormat="1" ht="19.5" customHeight="1" x14ac:dyDescent="0.25">
      <c r="A38" s="11">
        <v>35</v>
      </c>
      <c r="B38" s="12" t="str">
        <f t="shared" si="6"/>
        <v>3级-2级</v>
      </c>
      <c r="C38" s="12" t="s">
        <v>33</v>
      </c>
      <c r="D38" s="12" t="s">
        <v>270</v>
      </c>
      <c r="E38" s="12" t="s">
        <v>29</v>
      </c>
      <c r="F38" s="12" t="s">
        <v>215</v>
      </c>
      <c r="G38" s="16" t="s">
        <v>291</v>
      </c>
      <c r="H38" s="75" t="s">
        <v>287</v>
      </c>
      <c r="I38" s="76">
        <v>850000</v>
      </c>
      <c r="J38" s="76" t="s">
        <v>277</v>
      </c>
      <c r="K38" s="16" t="s">
        <v>290</v>
      </c>
      <c r="L38" s="76" t="s">
        <v>287</v>
      </c>
      <c r="M38" s="76">
        <v>850000</v>
      </c>
      <c r="N38" s="76" t="s">
        <v>277</v>
      </c>
      <c r="O38" s="16" t="s">
        <v>290</v>
      </c>
      <c r="P38" s="16"/>
      <c r="Q38" s="16"/>
      <c r="R38" s="76"/>
      <c r="S38" s="16"/>
      <c r="T38" s="76"/>
      <c r="U38" s="78"/>
      <c r="V38" s="79"/>
      <c r="W38" s="80"/>
      <c r="X38" s="78"/>
      <c r="Y38" s="81"/>
      <c r="Z38" s="79"/>
      <c r="AA38" s="80"/>
      <c r="AB38" s="78"/>
      <c r="AC38" s="78"/>
      <c r="AD38" s="80">
        <f t="shared" si="3"/>
        <v>850000</v>
      </c>
      <c r="AE38" s="80">
        <f t="shared" si="4"/>
        <v>850000</v>
      </c>
      <c r="AF38" s="78"/>
      <c r="AG38" s="78" t="str">
        <f t="shared" si="5"/>
        <v>待核对</v>
      </c>
      <c r="AH38" s="78"/>
      <c r="AI38" s="80"/>
      <c r="AJ38" s="78"/>
      <c r="AK38" s="80"/>
      <c r="AL38" s="78"/>
      <c r="AM38" s="80"/>
      <c r="AN38" s="80"/>
    </row>
    <row r="39" spans="1:40" s="74" customFormat="1" ht="19.5" customHeight="1" x14ac:dyDescent="0.25">
      <c r="A39" s="11">
        <v>36</v>
      </c>
      <c r="B39" s="12" t="str">
        <f t="shared" si="6"/>
        <v>3级-3级</v>
      </c>
      <c r="C39" s="12" t="s">
        <v>33</v>
      </c>
      <c r="D39" s="12" t="s">
        <v>270</v>
      </c>
      <c r="E39" s="12" t="s">
        <v>33</v>
      </c>
      <c r="F39" s="12" t="s">
        <v>288</v>
      </c>
      <c r="G39" s="16" t="s">
        <v>291</v>
      </c>
      <c r="H39" s="75" t="s">
        <v>287</v>
      </c>
      <c r="I39" s="76">
        <v>800</v>
      </c>
      <c r="J39" s="76" t="s">
        <v>277</v>
      </c>
      <c r="K39" s="16" t="s">
        <v>292</v>
      </c>
      <c r="L39" s="76" t="s">
        <v>287</v>
      </c>
      <c r="M39" s="76">
        <v>800</v>
      </c>
      <c r="N39" s="76" t="s">
        <v>277</v>
      </c>
      <c r="O39" s="16" t="s">
        <v>292</v>
      </c>
      <c r="P39" s="16"/>
      <c r="Q39" s="16"/>
      <c r="R39" s="76"/>
      <c r="S39" s="16"/>
      <c r="T39" s="76"/>
      <c r="U39" s="78"/>
      <c r="V39" s="79"/>
      <c r="W39" s="80"/>
      <c r="X39" s="78"/>
      <c r="Y39" s="81"/>
      <c r="Z39" s="79"/>
      <c r="AA39" s="80"/>
      <c r="AB39" s="78"/>
      <c r="AC39" s="78"/>
      <c r="AD39" s="80">
        <f t="shared" si="3"/>
        <v>800</v>
      </c>
      <c r="AE39" s="80">
        <f t="shared" si="4"/>
        <v>800</v>
      </c>
      <c r="AF39" s="78"/>
      <c r="AG39" s="78" t="str">
        <f t="shared" si="5"/>
        <v>待核对</v>
      </c>
      <c r="AH39" s="78"/>
      <c r="AI39" s="80"/>
      <c r="AJ39" s="78"/>
      <c r="AK39" s="80"/>
      <c r="AL39" s="78"/>
      <c r="AM39" s="80"/>
      <c r="AN39" s="80"/>
    </row>
    <row r="40" spans="1:40" s="74" customFormat="1" ht="19.5" customHeight="1" x14ac:dyDescent="0.25">
      <c r="A40" s="11">
        <v>37</v>
      </c>
      <c r="B40" s="12" t="str">
        <f t="shared" si="6"/>
        <v>3级-2级</v>
      </c>
      <c r="C40" s="12" t="s">
        <v>33</v>
      </c>
      <c r="D40" s="12" t="s">
        <v>270</v>
      </c>
      <c r="E40" s="12" t="s">
        <v>29</v>
      </c>
      <c r="F40" s="12" t="s">
        <v>44</v>
      </c>
      <c r="G40" s="16" t="s">
        <v>291</v>
      </c>
      <c r="H40" s="75" t="s">
        <v>287</v>
      </c>
      <c r="I40" s="76">
        <v>0</v>
      </c>
      <c r="J40" s="76"/>
      <c r="K40" s="16"/>
      <c r="L40" s="76" t="s">
        <v>287</v>
      </c>
      <c r="M40" s="76">
        <v>291012.59999999998</v>
      </c>
      <c r="N40" s="76" t="s">
        <v>279</v>
      </c>
      <c r="O40" s="16" t="s">
        <v>292</v>
      </c>
      <c r="P40" s="16"/>
      <c r="Q40" s="16"/>
      <c r="R40" s="76"/>
      <c r="S40" s="16"/>
      <c r="T40" s="76"/>
      <c r="U40" s="78"/>
      <c r="V40" s="79"/>
      <c r="W40" s="80"/>
      <c r="X40" s="78"/>
      <c r="Y40" s="81"/>
      <c r="Z40" s="79"/>
      <c r="AA40" s="80"/>
      <c r="AB40" s="78"/>
      <c r="AC40" s="78"/>
      <c r="AD40" s="80">
        <f t="shared" si="3"/>
        <v>0</v>
      </c>
      <c r="AE40" s="80">
        <f t="shared" si="4"/>
        <v>291012.59999999998</v>
      </c>
      <c r="AF40" s="78"/>
      <c r="AG40" s="78" t="str">
        <f t="shared" si="5"/>
        <v>待核对</v>
      </c>
      <c r="AH40" s="78"/>
      <c r="AI40" s="80"/>
      <c r="AJ40" s="78"/>
      <c r="AK40" s="80"/>
      <c r="AL40" s="78"/>
      <c r="AM40" s="80"/>
      <c r="AN40" s="80"/>
    </row>
    <row r="41" spans="1:40" s="74" customFormat="1" ht="19.5" customHeight="1" x14ac:dyDescent="0.25">
      <c r="A41" s="11">
        <v>38</v>
      </c>
      <c r="B41" s="12" t="str">
        <f t="shared" si="6"/>
        <v>3级-2级</v>
      </c>
      <c r="C41" s="12" t="s">
        <v>33</v>
      </c>
      <c r="D41" s="12" t="s">
        <v>270</v>
      </c>
      <c r="E41" s="12" t="s">
        <v>29</v>
      </c>
      <c r="F41" s="12" t="s">
        <v>265</v>
      </c>
      <c r="G41" s="16" t="s">
        <v>291</v>
      </c>
      <c r="H41" s="75" t="s">
        <v>287</v>
      </c>
      <c r="I41" s="76">
        <v>1165689.18</v>
      </c>
      <c r="J41" s="76" t="s">
        <v>277</v>
      </c>
      <c r="K41" s="16" t="s">
        <v>293</v>
      </c>
      <c r="L41" s="76" t="s">
        <v>287</v>
      </c>
      <c r="M41" s="76">
        <v>1165689.18</v>
      </c>
      <c r="N41" s="76" t="s">
        <v>277</v>
      </c>
      <c r="O41" s="16" t="s">
        <v>293</v>
      </c>
      <c r="P41" s="16"/>
      <c r="Q41" s="16"/>
      <c r="R41" s="76"/>
      <c r="S41" s="16"/>
      <c r="T41" s="76"/>
      <c r="U41" s="78"/>
      <c r="V41" s="79"/>
      <c r="W41" s="80"/>
      <c r="X41" s="78"/>
      <c r="Y41" s="81"/>
      <c r="Z41" s="79"/>
      <c r="AA41" s="80"/>
      <c r="AB41" s="78"/>
      <c r="AC41" s="78"/>
      <c r="AD41" s="80">
        <f t="shared" si="3"/>
        <v>1165689.18</v>
      </c>
      <c r="AE41" s="80">
        <f t="shared" si="4"/>
        <v>1165689.18</v>
      </c>
      <c r="AF41" s="78"/>
      <c r="AG41" s="78" t="str">
        <f t="shared" si="5"/>
        <v>待核对</v>
      </c>
      <c r="AH41" s="78"/>
      <c r="AI41" s="80"/>
      <c r="AJ41" s="78"/>
      <c r="AK41" s="80"/>
      <c r="AL41" s="78"/>
      <c r="AM41" s="80"/>
      <c r="AN41" s="80"/>
    </row>
    <row r="42" spans="1:40" s="74" customFormat="1" ht="19.5" customHeight="1" x14ac:dyDescent="0.25">
      <c r="A42" s="11">
        <v>39</v>
      </c>
      <c r="B42" s="12" t="str">
        <f t="shared" si="6"/>
        <v>3级-3级</v>
      </c>
      <c r="C42" s="12" t="s">
        <v>33</v>
      </c>
      <c r="D42" s="12" t="s">
        <v>270</v>
      </c>
      <c r="E42" s="12" t="s">
        <v>33</v>
      </c>
      <c r="F42" s="12" t="s">
        <v>280</v>
      </c>
      <c r="G42" s="16" t="s">
        <v>291</v>
      </c>
      <c r="H42" s="75" t="s">
        <v>287</v>
      </c>
      <c r="I42" s="76">
        <v>732887.31</v>
      </c>
      <c r="J42" s="76" t="s">
        <v>279</v>
      </c>
      <c r="K42" s="16" t="s">
        <v>293</v>
      </c>
      <c r="L42" s="76" t="s">
        <v>287</v>
      </c>
      <c r="M42" s="76">
        <v>732887.31</v>
      </c>
      <c r="N42" s="77" t="s">
        <v>279</v>
      </c>
      <c r="O42" s="16" t="s">
        <v>293</v>
      </c>
      <c r="P42" s="16"/>
      <c r="Q42" s="16"/>
      <c r="R42" s="76"/>
      <c r="S42" s="16"/>
      <c r="T42" s="76"/>
      <c r="U42" s="78"/>
      <c r="V42" s="79"/>
      <c r="W42" s="80"/>
      <c r="X42" s="78"/>
      <c r="Y42" s="81"/>
      <c r="Z42" s="79"/>
      <c r="AA42" s="80"/>
      <c r="AB42" s="78"/>
      <c r="AC42" s="78"/>
      <c r="AD42" s="80">
        <f t="shared" si="3"/>
        <v>732887.31</v>
      </c>
      <c r="AE42" s="80">
        <f t="shared" si="4"/>
        <v>732887.31</v>
      </c>
      <c r="AF42" s="78"/>
      <c r="AG42" s="78" t="str">
        <f t="shared" si="5"/>
        <v>待核对</v>
      </c>
      <c r="AH42" s="78"/>
      <c r="AI42" s="80"/>
      <c r="AJ42" s="78"/>
      <c r="AK42" s="80"/>
      <c r="AL42" s="78"/>
      <c r="AM42" s="80"/>
      <c r="AN42" s="80"/>
    </row>
    <row r="43" spans="1:40" s="74" customFormat="1" ht="19.5" customHeight="1" x14ac:dyDescent="0.25">
      <c r="A43" s="11">
        <v>40</v>
      </c>
      <c r="B43" s="12" t="str">
        <f t="shared" si="6"/>
        <v>3级-2级</v>
      </c>
      <c r="C43" s="12" t="s">
        <v>33</v>
      </c>
      <c r="D43" s="12" t="s">
        <v>270</v>
      </c>
      <c r="E43" s="12" t="s">
        <v>29</v>
      </c>
      <c r="F43" s="12" t="s">
        <v>215</v>
      </c>
      <c r="G43" s="16" t="s">
        <v>291</v>
      </c>
      <c r="H43" s="75" t="s">
        <v>287</v>
      </c>
      <c r="I43" s="76">
        <v>1210783.29</v>
      </c>
      <c r="J43" s="76" t="s">
        <v>279</v>
      </c>
      <c r="K43" s="16" t="s">
        <v>293</v>
      </c>
      <c r="L43" s="76" t="s">
        <v>287</v>
      </c>
      <c r="M43" s="76">
        <v>1210783.29</v>
      </c>
      <c r="N43" s="77" t="s">
        <v>279</v>
      </c>
      <c r="O43" s="16" t="s">
        <v>293</v>
      </c>
      <c r="P43" s="16"/>
      <c r="Q43" s="16"/>
      <c r="R43" s="76"/>
      <c r="S43" s="16"/>
      <c r="T43" s="76"/>
      <c r="U43" s="78"/>
      <c r="V43" s="79"/>
      <c r="W43" s="80"/>
      <c r="X43" s="78"/>
      <c r="Y43" s="81"/>
      <c r="Z43" s="79"/>
      <c r="AA43" s="80"/>
      <c r="AB43" s="78"/>
      <c r="AC43" s="78"/>
      <c r="AD43" s="80">
        <f t="shared" si="3"/>
        <v>1210783.29</v>
      </c>
      <c r="AE43" s="80">
        <f t="shared" si="4"/>
        <v>1210783.29</v>
      </c>
      <c r="AF43" s="78"/>
      <c r="AG43" s="78" t="str">
        <f t="shared" si="5"/>
        <v>待核对</v>
      </c>
      <c r="AH43" s="78"/>
      <c r="AI43" s="80"/>
      <c r="AJ43" s="78"/>
      <c r="AK43" s="80"/>
      <c r="AL43" s="78"/>
      <c r="AM43" s="80"/>
      <c r="AN43" s="80"/>
    </row>
    <row r="44" spans="1:40" s="74" customFormat="1" ht="19.5" customHeight="1" x14ac:dyDescent="0.25">
      <c r="A44" s="11">
        <v>41</v>
      </c>
      <c r="B44" s="12" t="str">
        <f t="shared" si="6"/>
        <v>3级-2级</v>
      </c>
      <c r="C44" s="12" t="s">
        <v>33</v>
      </c>
      <c r="D44" s="12" t="s">
        <v>270</v>
      </c>
      <c r="E44" s="12" t="s">
        <v>29</v>
      </c>
      <c r="F44" s="12" t="s">
        <v>265</v>
      </c>
      <c r="G44" s="16" t="s">
        <v>294</v>
      </c>
      <c r="H44" s="75" t="s">
        <v>276</v>
      </c>
      <c r="I44" s="76">
        <v>3339126.33</v>
      </c>
      <c r="J44" s="76" t="s">
        <v>277</v>
      </c>
      <c r="K44" s="16" t="s">
        <v>294</v>
      </c>
      <c r="L44" s="76" t="s">
        <v>287</v>
      </c>
      <c r="M44" s="76">
        <v>1839126.33</v>
      </c>
      <c r="N44" s="77" t="s">
        <v>277</v>
      </c>
      <c r="O44" s="16" t="s">
        <v>294</v>
      </c>
      <c r="P44" s="16"/>
      <c r="Q44" s="16"/>
      <c r="R44" s="76"/>
      <c r="S44" s="16"/>
      <c r="T44" s="76"/>
      <c r="U44" s="78"/>
      <c r="V44" s="79"/>
      <c r="W44" s="80"/>
      <c r="X44" s="78"/>
      <c r="Y44" s="81"/>
      <c r="Z44" s="79"/>
      <c r="AA44" s="80"/>
      <c r="AB44" s="78"/>
      <c r="AC44" s="78"/>
      <c r="AD44" s="80">
        <f t="shared" si="3"/>
        <v>3339126.33</v>
      </c>
      <c r="AE44" s="80">
        <f t="shared" si="4"/>
        <v>1839126.33</v>
      </c>
      <c r="AF44" s="78"/>
      <c r="AG44" s="78" t="str">
        <f t="shared" si="5"/>
        <v>待核对</v>
      </c>
      <c r="AH44" s="78"/>
      <c r="AI44" s="80"/>
      <c r="AJ44" s="78"/>
      <c r="AK44" s="80"/>
      <c r="AL44" s="78"/>
      <c r="AM44" s="80"/>
      <c r="AN44" s="80"/>
    </row>
    <row r="45" spans="1:40" s="74" customFormat="1" ht="19.5" customHeight="1" x14ac:dyDescent="0.25">
      <c r="A45" s="11">
        <v>42</v>
      </c>
      <c r="B45" s="12" t="str">
        <f t="shared" si="6"/>
        <v>3级-2级</v>
      </c>
      <c r="C45" s="12" t="s">
        <v>33</v>
      </c>
      <c r="D45" s="12" t="s">
        <v>270</v>
      </c>
      <c r="E45" s="12" t="s">
        <v>29</v>
      </c>
      <c r="F45" s="12" t="s">
        <v>215</v>
      </c>
      <c r="G45" s="16" t="s">
        <v>294</v>
      </c>
      <c r="H45" s="75" t="s">
        <v>276</v>
      </c>
      <c r="I45" s="76">
        <v>1753817.55</v>
      </c>
      <c r="J45" s="76" t="s">
        <v>277</v>
      </c>
      <c r="K45" s="16" t="s">
        <v>294</v>
      </c>
      <c r="L45" s="76" t="s">
        <v>287</v>
      </c>
      <c r="M45" s="76">
        <v>1753817.55</v>
      </c>
      <c r="N45" s="77" t="s">
        <v>277</v>
      </c>
      <c r="O45" s="16" t="s">
        <v>294</v>
      </c>
      <c r="P45" s="16"/>
      <c r="Q45" s="16"/>
      <c r="R45" s="76"/>
      <c r="S45" s="16"/>
      <c r="T45" s="76"/>
      <c r="U45" s="78"/>
      <c r="V45" s="79"/>
      <c r="W45" s="80"/>
      <c r="X45" s="78"/>
      <c r="Y45" s="81"/>
      <c r="Z45" s="79"/>
      <c r="AA45" s="80"/>
      <c r="AB45" s="78"/>
      <c r="AC45" s="78"/>
      <c r="AD45" s="80">
        <f t="shared" si="3"/>
        <v>1753817.55</v>
      </c>
      <c r="AE45" s="80">
        <f t="shared" si="4"/>
        <v>1753817.55</v>
      </c>
      <c r="AF45" s="78"/>
      <c r="AG45" s="78" t="str">
        <f t="shared" si="5"/>
        <v>待核对</v>
      </c>
      <c r="AH45" s="78"/>
      <c r="AI45" s="80"/>
      <c r="AJ45" s="78"/>
      <c r="AK45" s="80"/>
      <c r="AL45" s="78"/>
      <c r="AM45" s="80"/>
      <c r="AN45" s="80"/>
    </row>
    <row r="46" spans="1:40" s="74" customFormat="1" ht="19.5" customHeight="1" x14ac:dyDescent="0.25">
      <c r="A46" s="11">
        <v>43</v>
      </c>
      <c r="B46" s="12" t="str">
        <f t="shared" si="6"/>
        <v>2级-3级</v>
      </c>
      <c r="C46" s="12" t="s">
        <v>29</v>
      </c>
      <c r="D46" s="12" t="s">
        <v>285</v>
      </c>
      <c r="E46" s="12" t="s">
        <v>33</v>
      </c>
      <c r="F46" s="12" t="s">
        <v>280</v>
      </c>
      <c r="G46" s="16" t="s">
        <v>275</v>
      </c>
      <c r="H46" s="75" t="s">
        <v>276</v>
      </c>
      <c r="I46" s="76">
        <v>232111.2</v>
      </c>
      <c r="J46" s="76" t="s">
        <v>277</v>
      </c>
      <c r="K46" s="16" t="s">
        <v>290</v>
      </c>
      <c r="L46" s="76" t="s">
        <v>276</v>
      </c>
      <c r="M46" s="76">
        <v>232111.2</v>
      </c>
      <c r="N46" s="76" t="s">
        <v>277</v>
      </c>
      <c r="O46" s="16" t="s">
        <v>290</v>
      </c>
      <c r="P46" s="16" t="s">
        <v>278</v>
      </c>
      <c r="Q46" s="16"/>
      <c r="R46" s="76"/>
      <c r="S46" s="16"/>
      <c r="T46" s="76"/>
      <c r="U46" s="78"/>
      <c r="V46" s="79"/>
      <c r="W46" s="80"/>
      <c r="X46" s="78"/>
      <c r="Y46" s="81"/>
      <c r="Z46" s="79"/>
      <c r="AA46" s="80"/>
      <c r="AB46" s="78"/>
      <c r="AC46" s="78"/>
      <c r="AD46" s="80">
        <f t="shared" si="3"/>
        <v>232111.2</v>
      </c>
      <c r="AE46" s="80">
        <f t="shared" si="4"/>
        <v>232111.2</v>
      </c>
      <c r="AF46" s="78"/>
      <c r="AG46" s="78" t="str">
        <f t="shared" si="5"/>
        <v>待核对</v>
      </c>
      <c r="AH46" s="78"/>
      <c r="AI46" s="80"/>
      <c r="AJ46" s="78"/>
      <c r="AK46" s="80"/>
      <c r="AL46" s="78"/>
      <c r="AM46" s="80"/>
      <c r="AN46" s="80"/>
    </row>
    <row r="47" spans="1:40" s="74" customFormat="1" ht="19.5" customHeight="1" x14ac:dyDescent="0.25">
      <c r="A47" s="11">
        <v>44</v>
      </c>
      <c r="B47" s="12" t="str">
        <f t="shared" si="6"/>
        <v>2级-2级</v>
      </c>
      <c r="C47" s="12" t="s">
        <v>29</v>
      </c>
      <c r="D47" s="12" t="s">
        <v>285</v>
      </c>
      <c r="E47" s="12" t="s">
        <v>29</v>
      </c>
      <c r="F47" s="12" t="s">
        <v>265</v>
      </c>
      <c r="G47" s="16" t="s">
        <v>284</v>
      </c>
      <c r="H47" s="75" t="s">
        <v>276</v>
      </c>
      <c r="I47" s="76">
        <v>2458487.5499999998</v>
      </c>
      <c r="J47" s="76" t="s">
        <v>277</v>
      </c>
      <c r="K47" s="16" t="s">
        <v>290</v>
      </c>
      <c r="L47" s="76" t="s">
        <v>276</v>
      </c>
      <c r="M47" s="76">
        <v>2458487.5499999998</v>
      </c>
      <c r="N47" s="76" t="s">
        <v>277</v>
      </c>
      <c r="O47" s="16" t="s">
        <v>290</v>
      </c>
      <c r="P47" s="16" t="s">
        <v>278</v>
      </c>
      <c r="Q47" s="16"/>
      <c r="R47" s="76"/>
      <c r="S47" s="16"/>
      <c r="T47" s="76"/>
      <c r="U47" s="78"/>
      <c r="V47" s="79"/>
      <c r="W47" s="80"/>
      <c r="X47" s="78"/>
      <c r="Y47" s="81"/>
      <c r="Z47" s="79"/>
      <c r="AA47" s="80"/>
      <c r="AB47" s="78"/>
      <c r="AC47" s="78"/>
      <c r="AD47" s="80">
        <f t="shared" si="3"/>
        <v>2458487.5499999998</v>
      </c>
      <c r="AE47" s="80">
        <f t="shared" si="4"/>
        <v>2458487.5499999998</v>
      </c>
      <c r="AF47" s="78"/>
      <c r="AG47" s="78" t="str">
        <f t="shared" si="5"/>
        <v>待核对</v>
      </c>
      <c r="AH47" s="78"/>
      <c r="AI47" s="80"/>
      <c r="AJ47" s="78"/>
      <c r="AK47" s="80"/>
      <c r="AL47" s="78"/>
      <c r="AM47" s="80"/>
      <c r="AN47" s="80"/>
    </row>
    <row r="48" spans="1:40" s="74" customFormat="1" ht="19.5" customHeight="1" x14ac:dyDescent="0.25">
      <c r="A48" s="11">
        <v>45</v>
      </c>
      <c r="B48" s="12" t="str">
        <f t="shared" si="6"/>
        <v>2级-3级</v>
      </c>
      <c r="C48" s="12" t="s">
        <v>29</v>
      </c>
      <c r="D48" s="12" t="s">
        <v>285</v>
      </c>
      <c r="E48" s="12" t="s">
        <v>33</v>
      </c>
      <c r="F48" s="12" t="s">
        <v>280</v>
      </c>
      <c r="G48" s="16" t="s">
        <v>286</v>
      </c>
      <c r="H48" s="75" t="s">
        <v>287</v>
      </c>
      <c r="I48" s="76">
        <v>9064838.4700000007</v>
      </c>
      <c r="J48" s="76" t="s">
        <v>277</v>
      </c>
      <c r="K48" s="16" t="s">
        <v>290</v>
      </c>
      <c r="L48" s="76" t="s">
        <v>287</v>
      </c>
      <c r="M48" s="76">
        <v>9064838.4700000007</v>
      </c>
      <c r="N48" s="76" t="s">
        <v>277</v>
      </c>
      <c r="O48" s="16" t="s">
        <v>290</v>
      </c>
      <c r="P48" s="16"/>
      <c r="Q48" s="16"/>
      <c r="R48" s="76"/>
      <c r="S48" s="16"/>
      <c r="T48" s="76"/>
      <c r="U48" s="78"/>
      <c r="V48" s="79"/>
      <c r="W48" s="80"/>
      <c r="X48" s="78"/>
      <c r="Y48" s="81"/>
      <c r="Z48" s="79"/>
      <c r="AA48" s="80"/>
      <c r="AB48" s="78"/>
      <c r="AC48" s="78"/>
      <c r="AD48" s="80">
        <f t="shared" si="3"/>
        <v>9064838.4700000007</v>
      </c>
      <c r="AE48" s="80">
        <f t="shared" si="4"/>
        <v>9064838.4700000007</v>
      </c>
      <c r="AF48" s="78"/>
      <c r="AG48" s="78" t="str">
        <f t="shared" si="5"/>
        <v>待核对</v>
      </c>
      <c r="AH48" s="78"/>
      <c r="AI48" s="80"/>
      <c r="AJ48" s="78"/>
      <c r="AK48" s="80"/>
      <c r="AL48" s="78"/>
      <c r="AM48" s="80"/>
      <c r="AN48" s="80"/>
    </row>
    <row r="49" spans="1:40" s="74" customFormat="1" ht="19.5" customHeight="1" x14ac:dyDescent="0.25">
      <c r="A49" s="11">
        <v>46</v>
      </c>
      <c r="B49" s="12" t="str">
        <f t="shared" si="6"/>
        <v>2级-3级</v>
      </c>
      <c r="C49" s="12" t="s">
        <v>29</v>
      </c>
      <c r="D49" s="12" t="s">
        <v>285</v>
      </c>
      <c r="E49" s="12" t="s">
        <v>33</v>
      </c>
      <c r="F49" s="12" t="s">
        <v>288</v>
      </c>
      <c r="G49" s="16" t="s">
        <v>286</v>
      </c>
      <c r="H49" s="75" t="s">
        <v>287</v>
      </c>
      <c r="I49" s="76">
        <v>223938.79</v>
      </c>
      <c r="J49" s="76" t="s">
        <v>277</v>
      </c>
      <c r="K49" s="16" t="s">
        <v>290</v>
      </c>
      <c r="L49" s="76" t="s">
        <v>287</v>
      </c>
      <c r="M49" s="76">
        <v>223938.79</v>
      </c>
      <c r="N49" s="76" t="s">
        <v>277</v>
      </c>
      <c r="O49" s="16" t="s">
        <v>290</v>
      </c>
      <c r="P49" s="16"/>
      <c r="Q49" s="16"/>
      <c r="R49" s="76"/>
      <c r="S49" s="16"/>
      <c r="T49" s="76"/>
      <c r="U49" s="78"/>
      <c r="V49" s="79"/>
      <c r="W49" s="80"/>
      <c r="X49" s="78"/>
      <c r="Y49" s="81"/>
      <c r="Z49" s="79"/>
      <c r="AA49" s="80"/>
      <c r="AB49" s="78"/>
      <c r="AC49" s="78"/>
      <c r="AD49" s="80">
        <f t="shared" si="3"/>
        <v>223938.79</v>
      </c>
      <c r="AE49" s="80">
        <f t="shared" si="4"/>
        <v>223938.79</v>
      </c>
      <c r="AF49" s="78"/>
      <c r="AG49" s="78" t="str">
        <f t="shared" si="5"/>
        <v>待核对</v>
      </c>
      <c r="AH49" s="78"/>
      <c r="AI49" s="80"/>
      <c r="AJ49" s="78"/>
      <c r="AK49" s="80"/>
      <c r="AL49" s="78"/>
      <c r="AM49" s="80"/>
      <c r="AN49" s="80"/>
    </row>
    <row r="50" spans="1:40" s="74" customFormat="1" ht="19.5" customHeight="1" x14ac:dyDescent="0.25">
      <c r="A50" s="11">
        <v>47</v>
      </c>
      <c r="B50" s="12" t="str">
        <f t="shared" si="6"/>
        <v>2级-2级</v>
      </c>
      <c r="C50" s="12" t="s">
        <v>29</v>
      </c>
      <c r="D50" s="12" t="s">
        <v>285</v>
      </c>
      <c r="E50" s="12" t="s">
        <v>29</v>
      </c>
      <c r="F50" s="12" t="s">
        <v>265</v>
      </c>
      <c r="G50" s="16" t="s">
        <v>291</v>
      </c>
      <c r="H50" s="75" t="s">
        <v>287</v>
      </c>
      <c r="I50" s="76">
        <v>26582.560000000001</v>
      </c>
      <c r="J50" s="76" t="s">
        <v>277</v>
      </c>
      <c r="K50" s="16" t="s">
        <v>290</v>
      </c>
      <c r="L50" s="76" t="s">
        <v>287</v>
      </c>
      <c r="M50" s="76">
        <v>26582.560000000001</v>
      </c>
      <c r="N50" s="76" t="s">
        <v>277</v>
      </c>
      <c r="O50" s="16" t="s">
        <v>290</v>
      </c>
      <c r="P50" s="16"/>
      <c r="Q50" s="16"/>
      <c r="R50" s="76"/>
      <c r="S50" s="16"/>
      <c r="T50" s="76"/>
      <c r="U50" s="78"/>
      <c r="V50" s="79"/>
      <c r="W50" s="80"/>
      <c r="X50" s="78"/>
      <c r="Y50" s="81"/>
      <c r="Z50" s="79"/>
      <c r="AA50" s="80"/>
      <c r="AB50" s="78"/>
      <c r="AC50" s="78"/>
      <c r="AD50" s="80">
        <f t="shared" si="3"/>
        <v>26582.560000000001</v>
      </c>
      <c r="AE50" s="80">
        <f t="shared" si="4"/>
        <v>26582.560000000001</v>
      </c>
      <c r="AF50" s="78"/>
      <c r="AG50" s="78" t="str">
        <f t="shared" si="5"/>
        <v>待核对</v>
      </c>
      <c r="AH50" s="78"/>
      <c r="AI50" s="80"/>
      <c r="AJ50" s="78"/>
      <c r="AK50" s="80"/>
      <c r="AL50" s="78"/>
      <c r="AM50" s="80"/>
      <c r="AN50" s="80"/>
    </row>
    <row r="51" spans="1:40" s="74" customFormat="1" ht="19.5" customHeight="1" x14ac:dyDescent="0.25">
      <c r="A51" s="11">
        <v>48</v>
      </c>
      <c r="B51" s="12" t="str">
        <f t="shared" si="6"/>
        <v>2级-3级</v>
      </c>
      <c r="C51" s="12" t="s">
        <v>29</v>
      </c>
      <c r="D51" s="12" t="s">
        <v>285</v>
      </c>
      <c r="E51" s="12" t="s">
        <v>33</v>
      </c>
      <c r="F51" s="12" t="s">
        <v>288</v>
      </c>
      <c r="G51" s="16" t="s">
        <v>291</v>
      </c>
      <c r="H51" s="75" t="s">
        <v>287</v>
      </c>
      <c r="I51" s="76">
        <v>80000</v>
      </c>
      <c r="J51" s="76" t="s">
        <v>289</v>
      </c>
      <c r="K51" s="16" t="s">
        <v>295</v>
      </c>
      <c r="L51" s="76" t="s">
        <v>287</v>
      </c>
      <c r="M51" s="76">
        <v>80000</v>
      </c>
      <c r="N51" s="76" t="s">
        <v>296</v>
      </c>
      <c r="O51" s="16" t="s">
        <v>290</v>
      </c>
      <c r="P51" s="16"/>
      <c r="Q51" s="16"/>
      <c r="R51" s="76"/>
      <c r="S51" s="16"/>
      <c r="T51" s="76"/>
      <c r="U51" s="78"/>
      <c r="V51" s="79"/>
      <c r="W51" s="80"/>
      <c r="X51" s="78"/>
      <c r="Y51" s="81"/>
      <c r="Z51" s="79"/>
      <c r="AA51" s="80"/>
      <c r="AB51" s="78"/>
      <c r="AC51" s="78"/>
      <c r="AD51" s="80">
        <f t="shared" si="3"/>
        <v>80000</v>
      </c>
      <c r="AE51" s="80">
        <f t="shared" si="4"/>
        <v>80000</v>
      </c>
      <c r="AF51" s="78"/>
      <c r="AG51" s="78" t="str">
        <f t="shared" si="5"/>
        <v>待核对</v>
      </c>
      <c r="AH51" s="78"/>
      <c r="AI51" s="80"/>
      <c r="AJ51" s="78"/>
      <c r="AK51" s="80"/>
      <c r="AL51" s="78"/>
      <c r="AM51" s="80"/>
      <c r="AN51" s="80"/>
    </row>
    <row r="52" spans="1:40" s="74" customFormat="1" ht="19.5" customHeight="1" x14ac:dyDescent="0.25">
      <c r="A52" s="11">
        <v>49</v>
      </c>
      <c r="B52" s="12" t="str">
        <f t="shared" si="6"/>
        <v>2级-3级</v>
      </c>
      <c r="C52" s="12" t="s">
        <v>29</v>
      </c>
      <c r="D52" s="12" t="s">
        <v>285</v>
      </c>
      <c r="E52" s="12" t="s">
        <v>33</v>
      </c>
      <c r="F52" s="12" t="s">
        <v>280</v>
      </c>
      <c r="G52" s="16" t="s">
        <v>291</v>
      </c>
      <c r="H52" s="75" t="s">
        <v>287</v>
      </c>
      <c r="I52" s="76">
        <v>6742478.1500000004</v>
      </c>
      <c r="J52" s="76" t="s">
        <v>277</v>
      </c>
      <c r="K52" s="16" t="s">
        <v>290</v>
      </c>
      <c r="L52" s="76" t="s">
        <v>287</v>
      </c>
      <c r="M52" s="76">
        <v>6742478.1500000004</v>
      </c>
      <c r="N52" s="76" t="s">
        <v>277</v>
      </c>
      <c r="O52" s="16" t="s">
        <v>290</v>
      </c>
      <c r="P52" s="16"/>
      <c r="Q52" s="16"/>
      <c r="R52" s="76"/>
      <c r="S52" s="16"/>
      <c r="T52" s="76"/>
      <c r="U52" s="78"/>
      <c r="V52" s="79"/>
      <c r="W52" s="80"/>
      <c r="X52" s="78"/>
      <c r="Y52" s="81"/>
      <c r="Z52" s="79"/>
      <c r="AA52" s="80"/>
      <c r="AB52" s="78"/>
      <c r="AC52" s="78"/>
      <c r="AD52" s="80">
        <f t="shared" si="3"/>
        <v>6742478.1500000004</v>
      </c>
      <c r="AE52" s="80">
        <f t="shared" si="4"/>
        <v>6742478.1500000004</v>
      </c>
      <c r="AF52" s="78"/>
      <c r="AG52" s="78" t="str">
        <f t="shared" si="5"/>
        <v>待核对</v>
      </c>
      <c r="AH52" s="78"/>
      <c r="AI52" s="80"/>
      <c r="AJ52" s="78"/>
      <c r="AK52" s="80"/>
      <c r="AL52" s="78"/>
      <c r="AM52" s="80"/>
      <c r="AN52" s="80"/>
    </row>
    <row r="53" spans="1:40" s="74" customFormat="1" ht="19.5" customHeight="1" x14ac:dyDescent="0.25">
      <c r="A53" s="11">
        <v>50</v>
      </c>
      <c r="B53" s="12" t="str">
        <f t="shared" si="6"/>
        <v>3级-2级</v>
      </c>
      <c r="C53" s="12" t="s">
        <v>33</v>
      </c>
      <c r="D53" s="12" t="s">
        <v>281</v>
      </c>
      <c r="E53" s="12" t="s">
        <v>29</v>
      </c>
      <c r="F53" s="12" t="s">
        <v>265</v>
      </c>
      <c r="G53" s="16" t="s">
        <v>275</v>
      </c>
      <c r="H53" s="75" t="s">
        <v>276</v>
      </c>
      <c r="I53" s="76">
        <v>111566.64</v>
      </c>
      <c r="J53" s="76" t="s">
        <v>277</v>
      </c>
      <c r="K53" s="16"/>
      <c r="L53" s="76" t="s">
        <v>276</v>
      </c>
      <c r="M53" s="76">
        <v>111566.64</v>
      </c>
      <c r="N53" s="76" t="s">
        <v>277</v>
      </c>
      <c r="O53" s="16"/>
      <c r="P53" s="16" t="s">
        <v>278</v>
      </c>
      <c r="Q53" s="16"/>
      <c r="R53" s="76"/>
      <c r="S53" s="16"/>
      <c r="T53" s="76"/>
      <c r="U53" s="78"/>
      <c r="V53" s="79"/>
      <c r="W53" s="80"/>
      <c r="X53" s="78"/>
      <c r="Y53" s="81"/>
      <c r="Z53" s="79"/>
      <c r="AA53" s="80"/>
      <c r="AB53" s="78"/>
      <c r="AC53" s="78"/>
      <c r="AD53" s="80">
        <f t="shared" si="3"/>
        <v>111566.64</v>
      </c>
      <c r="AE53" s="80">
        <f t="shared" si="4"/>
        <v>111566.64</v>
      </c>
      <c r="AF53" s="78"/>
      <c r="AG53" s="78" t="str">
        <f t="shared" si="5"/>
        <v>待核对</v>
      </c>
      <c r="AH53" s="78"/>
      <c r="AI53" s="80"/>
      <c r="AJ53" s="78"/>
      <c r="AK53" s="80"/>
      <c r="AL53" s="78"/>
      <c r="AM53" s="80"/>
      <c r="AN53" s="80"/>
    </row>
    <row r="54" spans="1:40" s="74" customFormat="1" ht="19.5" customHeight="1" x14ac:dyDescent="0.25">
      <c r="A54" s="11">
        <v>51</v>
      </c>
      <c r="B54" s="12" t="str">
        <f t="shared" si="6"/>
        <v>3级-2级</v>
      </c>
      <c r="C54" s="12" t="s">
        <v>33</v>
      </c>
      <c r="D54" s="12" t="s">
        <v>281</v>
      </c>
      <c r="E54" s="12" t="s">
        <v>29</v>
      </c>
      <c r="F54" s="12" t="s">
        <v>265</v>
      </c>
      <c r="G54" s="16" t="s">
        <v>284</v>
      </c>
      <c r="H54" s="75" t="s">
        <v>276</v>
      </c>
      <c r="I54" s="76">
        <v>56489.49</v>
      </c>
      <c r="J54" s="76" t="s">
        <v>277</v>
      </c>
      <c r="K54" s="16"/>
      <c r="L54" s="76" t="s">
        <v>276</v>
      </c>
      <c r="M54" s="76">
        <v>56489.49</v>
      </c>
      <c r="N54" s="76" t="s">
        <v>277</v>
      </c>
      <c r="O54" s="16"/>
      <c r="P54" s="16" t="s">
        <v>278</v>
      </c>
      <c r="Q54" s="16"/>
      <c r="R54" s="76"/>
      <c r="S54" s="16"/>
      <c r="T54" s="76"/>
      <c r="U54" s="78"/>
      <c r="V54" s="79"/>
      <c r="W54" s="80"/>
      <c r="X54" s="78"/>
      <c r="Y54" s="81"/>
      <c r="Z54" s="79"/>
      <c r="AA54" s="80"/>
      <c r="AB54" s="78"/>
      <c r="AC54" s="78"/>
      <c r="AD54" s="80">
        <f t="shared" si="3"/>
        <v>56489.49</v>
      </c>
      <c r="AE54" s="80">
        <f t="shared" si="4"/>
        <v>56489.49</v>
      </c>
      <c r="AF54" s="78"/>
      <c r="AG54" s="78" t="str">
        <f t="shared" si="5"/>
        <v>待核对</v>
      </c>
      <c r="AH54" s="78"/>
      <c r="AI54" s="80"/>
      <c r="AJ54" s="78"/>
      <c r="AK54" s="80"/>
      <c r="AL54" s="78"/>
      <c r="AM54" s="80"/>
      <c r="AN54" s="80"/>
    </row>
    <row r="55" spans="1:40" s="74" customFormat="1" ht="19.5" customHeight="1" x14ac:dyDescent="0.25">
      <c r="A55" s="11">
        <v>52</v>
      </c>
      <c r="B55" s="12" t="str">
        <f t="shared" si="6"/>
        <v>3级-2级</v>
      </c>
      <c r="C55" s="12" t="s">
        <v>33</v>
      </c>
      <c r="D55" s="12" t="s">
        <v>281</v>
      </c>
      <c r="E55" s="12" t="s">
        <v>29</v>
      </c>
      <c r="F55" s="12" t="s">
        <v>265</v>
      </c>
      <c r="G55" s="16" t="s">
        <v>286</v>
      </c>
      <c r="H55" s="75" t="s">
        <v>287</v>
      </c>
      <c r="I55" s="76">
        <v>4133020.27</v>
      </c>
      <c r="J55" s="76" t="s">
        <v>277</v>
      </c>
      <c r="K55" s="16"/>
      <c r="L55" s="76" t="s">
        <v>287</v>
      </c>
      <c r="M55" s="76">
        <v>4133020.27</v>
      </c>
      <c r="N55" s="76" t="s">
        <v>277</v>
      </c>
      <c r="O55" s="16"/>
      <c r="P55" s="16"/>
      <c r="Q55" s="16"/>
      <c r="R55" s="76"/>
      <c r="S55" s="16"/>
      <c r="T55" s="76"/>
      <c r="U55" s="78"/>
      <c r="V55" s="79"/>
      <c r="W55" s="80"/>
      <c r="X55" s="78"/>
      <c r="Y55" s="81"/>
      <c r="Z55" s="79"/>
      <c r="AA55" s="80"/>
      <c r="AB55" s="78"/>
      <c r="AC55" s="78"/>
      <c r="AD55" s="80">
        <f t="shared" si="3"/>
        <v>4133020.27</v>
      </c>
      <c r="AE55" s="80">
        <f t="shared" si="4"/>
        <v>4133020.27</v>
      </c>
      <c r="AF55" s="78"/>
      <c r="AG55" s="78" t="str">
        <f t="shared" si="5"/>
        <v>待核对</v>
      </c>
      <c r="AH55" s="78"/>
      <c r="AI55" s="80"/>
      <c r="AJ55" s="78"/>
      <c r="AK55" s="80"/>
      <c r="AL55" s="78"/>
      <c r="AM55" s="80"/>
      <c r="AN55" s="80"/>
    </row>
    <row r="56" spans="1:40" s="74" customFormat="1" ht="19.5" customHeight="1" x14ac:dyDescent="0.25">
      <c r="A56" s="11">
        <v>53</v>
      </c>
      <c r="B56" s="12" t="str">
        <f t="shared" si="6"/>
        <v>3级-3级</v>
      </c>
      <c r="C56" s="12" t="s">
        <v>33</v>
      </c>
      <c r="D56" s="12" t="s">
        <v>281</v>
      </c>
      <c r="E56" s="12" t="s">
        <v>33</v>
      </c>
      <c r="F56" s="12" t="s">
        <v>280</v>
      </c>
      <c r="G56" s="16" t="s">
        <v>291</v>
      </c>
      <c r="H56" s="75" t="s">
        <v>287</v>
      </c>
      <c r="I56" s="76">
        <v>656791.37</v>
      </c>
      <c r="J56" s="76" t="s">
        <v>277</v>
      </c>
      <c r="K56" s="16"/>
      <c r="L56" s="76" t="s">
        <v>287</v>
      </c>
      <c r="M56" s="76">
        <v>620305.84</v>
      </c>
      <c r="N56" s="76" t="s">
        <v>277</v>
      </c>
      <c r="O56" s="16"/>
      <c r="P56" s="16"/>
      <c r="Q56" s="16"/>
      <c r="R56" s="76"/>
      <c r="S56" s="16"/>
      <c r="T56" s="76"/>
      <c r="U56" s="78"/>
      <c r="V56" s="79"/>
      <c r="W56" s="80"/>
      <c r="X56" s="78"/>
      <c r="Y56" s="81"/>
      <c r="Z56" s="79"/>
      <c r="AA56" s="80"/>
      <c r="AB56" s="78"/>
      <c r="AC56" s="78"/>
      <c r="AD56" s="80">
        <f t="shared" si="3"/>
        <v>656791.37</v>
      </c>
      <c r="AE56" s="80">
        <f t="shared" si="4"/>
        <v>620305.84</v>
      </c>
      <c r="AF56" s="78"/>
      <c r="AG56" s="78" t="str">
        <f t="shared" si="5"/>
        <v>待核对</v>
      </c>
      <c r="AH56" s="78"/>
      <c r="AI56" s="80"/>
      <c r="AJ56" s="78"/>
      <c r="AK56" s="80"/>
      <c r="AL56" s="78"/>
      <c r="AM56" s="80"/>
      <c r="AN56" s="80"/>
    </row>
    <row r="57" spans="1:40" s="74" customFormat="1" ht="19.5" customHeight="1" x14ac:dyDescent="0.25">
      <c r="A57" s="11">
        <v>54</v>
      </c>
      <c r="B57" s="12" t="str">
        <f t="shared" si="6"/>
        <v>3级-3级</v>
      </c>
      <c r="C57" s="12" t="s">
        <v>33</v>
      </c>
      <c r="D57" s="12" t="s">
        <v>280</v>
      </c>
      <c r="E57" s="12" t="s">
        <v>33</v>
      </c>
      <c r="F57" s="12" t="s">
        <v>281</v>
      </c>
      <c r="G57" s="16" t="s">
        <v>275</v>
      </c>
      <c r="H57" s="75" t="s">
        <v>276</v>
      </c>
      <c r="I57" s="76">
        <v>4133020.27</v>
      </c>
      <c r="J57" s="76" t="s">
        <v>277</v>
      </c>
      <c r="K57" s="16"/>
      <c r="L57" s="76" t="s">
        <v>276</v>
      </c>
      <c r="M57" s="76">
        <v>4133020.27</v>
      </c>
      <c r="N57" s="76" t="s">
        <v>277</v>
      </c>
      <c r="O57" s="16"/>
      <c r="P57" s="16" t="s">
        <v>282</v>
      </c>
      <c r="Q57" s="16" t="s">
        <v>283</v>
      </c>
      <c r="R57" s="76">
        <v>4133020.27</v>
      </c>
      <c r="S57" s="16" t="s">
        <v>283</v>
      </c>
      <c r="T57" s="76">
        <v>4133020.27</v>
      </c>
      <c r="U57" s="78"/>
      <c r="V57" s="79"/>
      <c r="W57" s="80"/>
      <c r="X57" s="78"/>
      <c r="Y57" s="81"/>
      <c r="Z57" s="79"/>
      <c r="AA57" s="80"/>
      <c r="AB57" s="78"/>
      <c r="AC57" s="78"/>
      <c r="AD57" s="80">
        <f t="shared" si="3"/>
        <v>4133020.27</v>
      </c>
      <c r="AE57" s="80">
        <f t="shared" si="4"/>
        <v>4133020.27</v>
      </c>
      <c r="AF57" s="78"/>
      <c r="AG57" s="78" t="str">
        <f t="shared" si="5"/>
        <v>待核对</v>
      </c>
      <c r="AH57" s="78"/>
      <c r="AI57" s="80"/>
      <c r="AJ57" s="78"/>
      <c r="AK57" s="80"/>
      <c r="AL57" s="78"/>
      <c r="AM57" s="80"/>
      <c r="AN57" s="80"/>
    </row>
    <row r="58" spans="1:40" s="74" customFormat="1" ht="19.5" customHeight="1" x14ac:dyDescent="0.25">
      <c r="A58" s="11">
        <v>55</v>
      </c>
      <c r="B58" s="12" t="str">
        <f t="shared" si="6"/>
        <v>3级-3级</v>
      </c>
      <c r="C58" s="12" t="s">
        <v>33</v>
      </c>
      <c r="D58" s="12" t="s">
        <v>280</v>
      </c>
      <c r="E58" s="12" t="s">
        <v>33</v>
      </c>
      <c r="F58" s="12" t="s">
        <v>270</v>
      </c>
      <c r="G58" s="16" t="s">
        <v>275</v>
      </c>
      <c r="H58" s="75" t="s">
        <v>276</v>
      </c>
      <c r="I58" s="76">
        <v>670752.1</v>
      </c>
      <c r="J58" s="76" t="s">
        <v>277</v>
      </c>
      <c r="K58" s="16"/>
      <c r="L58" s="76" t="s">
        <v>276</v>
      </c>
      <c r="M58" s="76">
        <v>670752.1</v>
      </c>
      <c r="N58" s="76" t="s">
        <v>277</v>
      </c>
      <c r="O58" s="16"/>
      <c r="P58" s="16" t="s">
        <v>282</v>
      </c>
      <c r="Q58" s="16" t="s">
        <v>283</v>
      </c>
      <c r="R58" s="76">
        <v>670752.1</v>
      </c>
      <c r="S58" s="16" t="s">
        <v>283</v>
      </c>
      <c r="T58" s="76">
        <v>670752.1</v>
      </c>
      <c r="U58" s="78"/>
      <c r="V58" s="79"/>
      <c r="W58" s="80"/>
      <c r="X58" s="78"/>
      <c r="Y58" s="81"/>
      <c r="Z58" s="79"/>
      <c r="AA58" s="80"/>
      <c r="AB58" s="78"/>
      <c r="AC58" s="78"/>
      <c r="AD58" s="80">
        <f t="shared" si="3"/>
        <v>670752.1</v>
      </c>
      <c r="AE58" s="80">
        <f t="shared" si="4"/>
        <v>670752.1</v>
      </c>
      <c r="AF58" s="78"/>
      <c r="AG58" s="78" t="str">
        <f t="shared" si="5"/>
        <v>待核对</v>
      </c>
      <c r="AH58" s="78"/>
      <c r="AI58" s="80"/>
      <c r="AJ58" s="78"/>
      <c r="AK58" s="80"/>
      <c r="AL58" s="78"/>
      <c r="AM58" s="80"/>
      <c r="AN58" s="80"/>
    </row>
    <row r="59" spans="1:40" s="74" customFormat="1" ht="19.5" customHeight="1" x14ac:dyDescent="0.25">
      <c r="A59" s="11">
        <v>56</v>
      </c>
      <c r="B59" s="12" t="str">
        <f t="shared" si="6"/>
        <v>3级-2级</v>
      </c>
      <c r="C59" s="12" t="s">
        <v>33</v>
      </c>
      <c r="D59" s="12" t="s">
        <v>280</v>
      </c>
      <c r="E59" s="12" t="s">
        <v>29</v>
      </c>
      <c r="F59" s="12" t="s">
        <v>265</v>
      </c>
      <c r="G59" s="16" t="s">
        <v>275</v>
      </c>
      <c r="H59" s="75" t="s">
        <v>276</v>
      </c>
      <c r="I59" s="76">
        <v>79826698.310000002</v>
      </c>
      <c r="J59" s="76" t="s">
        <v>277</v>
      </c>
      <c r="K59" s="16"/>
      <c r="L59" s="76" t="s">
        <v>276</v>
      </c>
      <c r="M59" s="76">
        <v>79826698.310000002</v>
      </c>
      <c r="N59" s="76" t="s">
        <v>277</v>
      </c>
      <c r="O59" s="16"/>
      <c r="P59" s="16" t="s">
        <v>278</v>
      </c>
      <c r="Q59" s="16"/>
      <c r="R59" s="76"/>
      <c r="S59" s="16"/>
      <c r="T59" s="76"/>
      <c r="U59" s="78"/>
      <c r="V59" s="79"/>
      <c r="W59" s="80"/>
      <c r="X59" s="78"/>
      <c r="Y59" s="81"/>
      <c r="Z59" s="79"/>
      <c r="AA59" s="80"/>
      <c r="AB59" s="78"/>
      <c r="AC59" s="78"/>
      <c r="AD59" s="80">
        <f t="shared" si="3"/>
        <v>79826698.310000002</v>
      </c>
      <c r="AE59" s="80">
        <f t="shared" si="4"/>
        <v>79826698.310000002</v>
      </c>
      <c r="AF59" s="78"/>
      <c r="AG59" s="78" t="str">
        <f t="shared" si="5"/>
        <v>待核对</v>
      </c>
      <c r="AH59" s="78"/>
      <c r="AI59" s="80"/>
      <c r="AJ59" s="78"/>
      <c r="AK59" s="80"/>
      <c r="AL59" s="78"/>
      <c r="AM59" s="80"/>
      <c r="AN59" s="80"/>
    </row>
    <row r="60" spans="1:40" s="74" customFormat="1" ht="19.5" customHeight="1" x14ac:dyDescent="0.25">
      <c r="A60" s="11">
        <v>57</v>
      </c>
      <c r="B60" s="12" t="str">
        <f t="shared" si="6"/>
        <v>3级-2级</v>
      </c>
      <c r="C60" s="12" t="s">
        <v>33</v>
      </c>
      <c r="D60" s="12" t="s">
        <v>280</v>
      </c>
      <c r="E60" s="12" t="s">
        <v>29</v>
      </c>
      <c r="F60" s="12" t="s">
        <v>285</v>
      </c>
      <c r="G60" s="16" t="s">
        <v>275</v>
      </c>
      <c r="H60" s="75" t="s">
        <v>276</v>
      </c>
      <c r="I60" s="76">
        <v>9064838.4700000007</v>
      </c>
      <c r="J60" s="76" t="s">
        <v>277</v>
      </c>
      <c r="K60" s="16"/>
      <c r="L60" s="76" t="s">
        <v>276</v>
      </c>
      <c r="M60" s="76">
        <v>9064838.4700000007</v>
      </c>
      <c r="N60" s="77" t="s">
        <v>277</v>
      </c>
      <c r="O60" s="16"/>
      <c r="P60" s="16" t="s">
        <v>282</v>
      </c>
      <c r="Q60" s="16" t="s">
        <v>283</v>
      </c>
      <c r="R60" s="76">
        <v>9064838.4700000007</v>
      </c>
      <c r="S60" s="16" t="s">
        <v>283</v>
      </c>
      <c r="T60" s="76">
        <v>9064838.4700000007</v>
      </c>
      <c r="U60" s="78"/>
      <c r="V60" s="79"/>
      <c r="W60" s="80"/>
      <c r="X60" s="78"/>
      <c r="Y60" s="81"/>
      <c r="Z60" s="79"/>
      <c r="AA60" s="80"/>
      <c r="AB60" s="78"/>
      <c r="AC60" s="78"/>
      <c r="AD60" s="80">
        <f t="shared" si="3"/>
        <v>9064838.4700000007</v>
      </c>
      <c r="AE60" s="80">
        <f t="shared" si="4"/>
        <v>9064838.4700000007</v>
      </c>
      <c r="AF60" s="78"/>
      <c r="AG60" s="78" t="str">
        <f t="shared" si="5"/>
        <v>待核对</v>
      </c>
      <c r="AH60" s="78"/>
      <c r="AI60" s="80"/>
      <c r="AJ60" s="78"/>
      <c r="AK60" s="80"/>
      <c r="AL60" s="78"/>
      <c r="AM60" s="80"/>
      <c r="AN60" s="80"/>
    </row>
    <row r="61" spans="1:40" s="74" customFormat="1" ht="19.5" customHeight="1" x14ac:dyDescent="0.25">
      <c r="A61" s="11">
        <v>58</v>
      </c>
      <c r="B61" s="12" t="str">
        <f t="shared" si="6"/>
        <v>3级-3级</v>
      </c>
      <c r="C61" s="12" t="s">
        <v>33</v>
      </c>
      <c r="D61" s="12" t="s">
        <v>280</v>
      </c>
      <c r="E61" s="12" t="s">
        <v>33</v>
      </c>
      <c r="F61" s="12" t="s">
        <v>297</v>
      </c>
      <c r="G61" s="16" t="s">
        <v>275</v>
      </c>
      <c r="H61" s="75" t="s">
        <v>276</v>
      </c>
      <c r="I61" s="76">
        <v>344356.83</v>
      </c>
      <c r="J61" s="76" t="s">
        <v>279</v>
      </c>
      <c r="K61" s="16"/>
      <c r="L61" s="76"/>
      <c r="M61" s="76">
        <v>0</v>
      </c>
      <c r="N61" s="77"/>
      <c r="O61" s="16"/>
      <c r="P61" s="16"/>
      <c r="Q61" s="16"/>
      <c r="R61" s="76"/>
      <c r="S61" s="16"/>
      <c r="T61" s="76"/>
      <c r="U61" s="78"/>
      <c r="V61" s="79"/>
      <c r="W61" s="80"/>
      <c r="X61" s="78"/>
      <c r="Y61" s="81"/>
      <c r="Z61" s="79"/>
      <c r="AA61" s="80"/>
      <c r="AB61" s="78"/>
      <c r="AC61" s="78"/>
      <c r="AD61" s="80">
        <f t="shared" si="3"/>
        <v>344356.83</v>
      </c>
      <c r="AE61" s="80">
        <f t="shared" si="4"/>
        <v>0</v>
      </c>
      <c r="AF61" s="78"/>
      <c r="AG61" s="78" t="str">
        <f t="shared" si="5"/>
        <v>待核对</v>
      </c>
      <c r="AH61" s="78"/>
      <c r="AI61" s="80"/>
      <c r="AJ61" s="78"/>
      <c r="AK61" s="80"/>
      <c r="AL61" s="78"/>
      <c r="AM61" s="80"/>
      <c r="AN61" s="80"/>
    </row>
    <row r="62" spans="1:40" s="74" customFormat="1" ht="19.5" customHeight="1" x14ac:dyDescent="0.25">
      <c r="A62" s="11">
        <v>59</v>
      </c>
      <c r="B62" s="12" t="str">
        <f t="shared" si="6"/>
        <v>3级-3级</v>
      </c>
      <c r="C62" s="12" t="s">
        <v>33</v>
      </c>
      <c r="D62" s="12" t="s">
        <v>280</v>
      </c>
      <c r="E62" s="12" t="s">
        <v>33</v>
      </c>
      <c r="F62" s="12" t="s">
        <v>298</v>
      </c>
      <c r="G62" s="16" t="s">
        <v>275</v>
      </c>
      <c r="H62" s="75"/>
      <c r="I62" s="76"/>
      <c r="J62" s="76"/>
      <c r="K62" s="16"/>
      <c r="L62" s="76" t="s">
        <v>276</v>
      </c>
      <c r="M62" s="76">
        <v>18765</v>
      </c>
      <c r="N62" s="77" t="s">
        <v>279</v>
      </c>
      <c r="O62" s="16"/>
      <c r="P62" s="16" t="s">
        <v>278</v>
      </c>
      <c r="Q62" s="16"/>
      <c r="R62" s="76"/>
      <c r="S62" s="16"/>
      <c r="T62" s="76"/>
      <c r="U62" s="78"/>
      <c r="V62" s="79"/>
      <c r="W62" s="80"/>
      <c r="X62" s="78"/>
      <c r="Y62" s="81"/>
      <c r="Z62" s="79"/>
      <c r="AA62" s="80"/>
      <c r="AB62" s="78"/>
      <c r="AC62" s="78"/>
      <c r="AD62" s="80">
        <f t="shared" si="3"/>
        <v>0</v>
      </c>
      <c r="AE62" s="80">
        <f t="shared" si="4"/>
        <v>18765</v>
      </c>
      <c r="AF62" s="78"/>
      <c r="AG62" s="78" t="str">
        <f t="shared" si="5"/>
        <v>待核对</v>
      </c>
      <c r="AH62" s="78"/>
      <c r="AI62" s="80"/>
      <c r="AJ62" s="78"/>
      <c r="AK62" s="80"/>
      <c r="AL62" s="78"/>
      <c r="AM62" s="80"/>
      <c r="AN62" s="80"/>
    </row>
    <row r="63" spans="1:40" s="74" customFormat="1" ht="19.5" customHeight="1" x14ac:dyDescent="0.25">
      <c r="A63" s="11">
        <v>60</v>
      </c>
      <c r="B63" s="12" t="str">
        <f t="shared" si="6"/>
        <v>3级-3级</v>
      </c>
      <c r="C63" s="12" t="s">
        <v>33</v>
      </c>
      <c r="D63" s="12" t="s">
        <v>280</v>
      </c>
      <c r="E63" s="12" t="s">
        <v>33</v>
      </c>
      <c r="F63" s="12" t="s">
        <v>270</v>
      </c>
      <c r="G63" s="16" t="s">
        <v>284</v>
      </c>
      <c r="H63" s="75" t="s">
        <v>276</v>
      </c>
      <c r="I63" s="76">
        <v>3339126.33</v>
      </c>
      <c r="J63" s="76" t="s">
        <v>277</v>
      </c>
      <c r="K63" s="16"/>
      <c r="L63" s="76" t="s">
        <v>287</v>
      </c>
      <c r="M63" s="76">
        <v>1839126.33</v>
      </c>
      <c r="N63" s="77" t="s">
        <v>277</v>
      </c>
      <c r="O63" s="16"/>
      <c r="P63" s="16" t="s">
        <v>282</v>
      </c>
      <c r="Q63" s="16" t="s">
        <v>283</v>
      </c>
      <c r="R63" s="76">
        <v>3339126.33</v>
      </c>
      <c r="S63" s="16" t="s">
        <v>283</v>
      </c>
      <c r="T63" s="76">
        <v>1839126.33</v>
      </c>
      <c r="U63" s="78"/>
      <c r="V63" s="79"/>
      <c r="W63" s="80"/>
      <c r="X63" s="78"/>
      <c r="Y63" s="81"/>
      <c r="Z63" s="79"/>
      <c r="AA63" s="80"/>
      <c r="AB63" s="78"/>
      <c r="AC63" s="78"/>
      <c r="AD63" s="80">
        <f t="shared" si="3"/>
        <v>3339126.33</v>
      </c>
      <c r="AE63" s="80">
        <f t="shared" si="4"/>
        <v>1839126.33</v>
      </c>
      <c r="AF63" s="78"/>
      <c r="AG63" s="78" t="str">
        <f t="shared" si="5"/>
        <v>待核对</v>
      </c>
      <c r="AH63" s="78"/>
      <c r="AI63" s="80"/>
      <c r="AJ63" s="78"/>
      <c r="AK63" s="80"/>
      <c r="AL63" s="78"/>
      <c r="AM63" s="80"/>
      <c r="AN63" s="80"/>
    </row>
    <row r="64" spans="1:40" s="74" customFormat="1" ht="19.5" customHeight="1" x14ac:dyDescent="0.25">
      <c r="A64" s="11">
        <v>61</v>
      </c>
      <c r="B64" s="12" t="str">
        <f t="shared" si="6"/>
        <v>3级-3级</v>
      </c>
      <c r="C64" s="12" t="s">
        <v>33</v>
      </c>
      <c r="D64" s="12" t="s">
        <v>280</v>
      </c>
      <c r="E64" s="12" t="s">
        <v>33</v>
      </c>
      <c r="F64" s="12" t="s">
        <v>281</v>
      </c>
      <c r="G64" s="16" t="s">
        <v>284</v>
      </c>
      <c r="H64" s="75" t="s">
        <v>276</v>
      </c>
      <c r="I64" s="76">
        <v>957965.31</v>
      </c>
      <c r="J64" s="76" t="s">
        <v>277</v>
      </c>
      <c r="K64" s="16"/>
      <c r="L64" s="76" t="s">
        <v>287</v>
      </c>
      <c r="M64" s="76">
        <v>957965.31</v>
      </c>
      <c r="N64" s="76" t="s">
        <v>277</v>
      </c>
      <c r="O64" s="16"/>
      <c r="P64" s="16" t="s">
        <v>282</v>
      </c>
      <c r="Q64" s="16" t="s">
        <v>283</v>
      </c>
      <c r="R64" s="76">
        <v>957965.31</v>
      </c>
      <c r="S64" s="16" t="s">
        <v>283</v>
      </c>
      <c r="T64" s="76">
        <v>957965.31</v>
      </c>
      <c r="U64" s="78"/>
      <c r="V64" s="79"/>
      <c r="W64" s="80"/>
      <c r="X64" s="78"/>
      <c r="Y64" s="81"/>
      <c r="Z64" s="79"/>
      <c r="AA64" s="80"/>
      <c r="AB64" s="78"/>
      <c r="AC64" s="78"/>
      <c r="AD64" s="80">
        <f t="shared" si="3"/>
        <v>957965.31</v>
      </c>
      <c r="AE64" s="80">
        <f t="shared" si="4"/>
        <v>957965.31</v>
      </c>
      <c r="AF64" s="78"/>
      <c r="AG64" s="78" t="str">
        <f t="shared" si="5"/>
        <v>待核对</v>
      </c>
      <c r="AH64" s="78"/>
      <c r="AI64" s="80"/>
      <c r="AJ64" s="78"/>
      <c r="AK64" s="80"/>
      <c r="AL64" s="78"/>
      <c r="AM64" s="80"/>
      <c r="AN64" s="80"/>
    </row>
    <row r="65" spans="1:40" s="74" customFormat="1" ht="19.5" customHeight="1" x14ac:dyDescent="0.25">
      <c r="A65" s="11">
        <v>62</v>
      </c>
      <c r="B65" s="12" t="str">
        <f t="shared" si="6"/>
        <v>3级-2级</v>
      </c>
      <c r="C65" s="12" t="s">
        <v>33</v>
      </c>
      <c r="D65" s="12" t="s">
        <v>280</v>
      </c>
      <c r="E65" s="12" t="s">
        <v>29</v>
      </c>
      <c r="F65" s="12" t="s">
        <v>285</v>
      </c>
      <c r="G65" s="16" t="s">
        <v>284</v>
      </c>
      <c r="H65" s="75" t="s">
        <v>276</v>
      </c>
      <c r="I65" s="76">
        <v>6900000</v>
      </c>
      <c r="J65" s="76" t="s">
        <v>277</v>
      </c>
      <c r="K65" s="16"/>
      <c r="L65" s="76" t="s">
        <v>287</v>
      </c>
      <c r="M65" s="76">
        <v>6900000</v>
      </c>
      <c r="N65" s="76" t="s">
        <v>277</v>
      </c>
      <c r="O65" s="16"/>
      <c r="P65" s="16" t="s">
        <v>282</v>
      </c>
      <c r="Q65" s="16" t="s">
        <v>283</v>
      </c>
      <c r="R65" s="76">
        <v>6900000</v>
      </c>
      <c r="S65" s="16" t="s">
        <v>283</v>
      </c>
      <c r="T65" s="76">
        <v>6900000</v>
      </c>
      <c r="U65" s="78"/>
      <c r="V65" s="79"/>
      <c r="W65" s="80"/>
      <c r="X65" s="78"/>
      <c r="Y65" s="81"/>
      <c r="Z65" s="79"/>
      <c r="AA65" s="80"/>
      <c r="AB65" s="78"/>
      <c r="AC65" s="78"/>
      <c r="AD65" s="80">
        <f t="shared" si="3"/>
        <v>6900000</v>
      </c>
      <c r="AE65" s="80">
        <f t="shared" si="4"/>
        <v>6900000</v>
      </c>
      <c r="AF65" s="78"/>
      <c r="AG65" s="78" t="str">
        <f t="shared" si="5"/>
        <v>待核对</v>
      </c>
      <c r="AH65" s="78"/>
      <c r="AI65" s="80"/>
      <c r="AJ65" s="78"/>
      <c r="AK65" s="80"/>
      <c r="AL65" s="78"/>
      <c r="AM65" s="80"/>
      <c r="AN65" s="80"/>
    </row>
    <row r="66" spans="1:40" s="74" customFormat="1" ht="19.5" customHeight="1" x14ac:dyDescent="0.25">
      <c r="A66" s="11">
        <v>63</v>
      </c>
      <c r="B66" s="12" t="str">
        <f t="shared" si="6"/>
        <v>3级-3级</v>
      </c>
      <c r="C66" s="12" t="s">
        <v>33</v>
      </c>
      <c r="D66" s="12" t="s">
        <v>280</v>
      </c>
      <c r="E66" s="12" t="s">
        <v>33</v>
      </c>
      <c r="F66" s="12" t="s">
        <v>270</v>
      </c>
      <c r="G66" s="16" t="s">
        <v>284</v>
      </c>
      <c r="H66" s="75" t="s">
        <v>276</v>
      </c>
      <c r="I66" s="76">
        <v>697071.19</v>
      </c>
      <c r="J66" s="76" t="s">
        <v>279</v>
      </c>
      <c r="K66" s="16" t="s">
        <v>299</v>
      </c>
      <c r="L66" s="76" t="s">
        <v>276</v>
      </c>
      <c r="M66" s="76">
        <v>704825.52</v>
      </c>
      <c r="N66" s="76" t="s">
        <v>279</v>
      </c>
      <c r="O66" s="16"/>
      <c r="P66" s="16"/>
      <c r="Q66" s="16"/>
      <c r="R66" s="76"/>
      <c r="S66" s="16"/>
      <c r="T66" s="76"/>
      <c r="U66" s="78"/>
      <c r="V66" s="79"/>
      <c r="W66" s="80"/>
      <c r="X66" s="78"/>
      <c r="Y66" s="81"/>
      <c r="Z66" s="79"/>
      <c r="AA66" s="80"/>
      <c r="AB66" s="78"/>
      <c r="AC66" s="78"/>
      <c r="AD66" s="80">
        <f t="shared" si="3"/>
        <v>697071.19</v>
      </c>
      <c r="AE66" s="80">
        <f t="shared" si="4"/>
        <v>704825.52</v>
      </c>
      <c r="AF66" s="78"/>
      <c r="AG66" s="78" t="str">
        <f t="shared" si="5"/>
        <v>待核对</v>
      </c>
      <c r="AH66" s="78"/>
      <c r="AI66" s="80"/>
      <c r="AJ66" s="78"/>
      <c r="AK66" s="80"/>
      <c r="AL66" s="78"/>
      <c r="AM66" s="80"/>
      <c r="AN66" s="80"/>
    </row>
    <row r="67" spans="1:40" s="74" customFormat="1" ht="19.5" customHeight="1" x14ac:dyDescent="0.25">
      <c r="A67" s="11">
        <v>64</v>
      </c>
      <c r="B67" s="12" t="str">
        <f t="shared" si="6"/>
        <v>3级-3级</v>
      </c>
      <c r="C67" s="12" t="s">
        <v>33</v>
      </c>
      <c r="D67" s="12" t="s">
        <v>280</v>
      </c>
      <c r="E67" s="12" t="s">
        <v>33</v>
      </c>
      <c r="F67" s="12" t="s">
        <v>288</v>
      </c>
      <c r="G67" s="16" t="s">
        <v>291</v>
      </c>
      <c r="H67" s="75" t="s">
        <v>287</v>
      </c>
      <c r="I67" s="76">
        <v>1000000</v>
      </c>
      <c r="J67" s="76" t="s">
        <v>296</v>
      </c>
      <c r="K67" s="16"/>
      <c r="L67" s="76"/>
      <c r="M67" s="76">
        <v>0</v>
      </c>
      <c r="N67" s="76"/>
      <c r="O67" s="16"/>
      <c r="P67" s="16"/>
      <c r="Q67" s="16"/>
      <c r="R67" s="76"/>
      <c r="S67" s="16"/>
      <c r="T67" s="76"/>
      <c r="U67" s="78"/>
      <c r="V67" s="79"/>
      <c r="W67" s="80"/>
      <c r="X67" s="78"/>
      <c r="Y67" s="81"/>
      <c r="Z67" s="79"/>
      <c r="AA67" s="80"/>
      <c r="AB67" s="78"/>
      <c r="AC67" s="78"/>
      <c r="AD67" s="80">
        <f t="shared" si="3"/>
        <v>1000000</v>
      </c>
      <c r="AE67" s="80">
        <f t="shared" si="4"/>
        <v>0</v>
      </c>
      <c r="AF67" s="78"/>
      <c r="AG67" s="78" t="str">
        <f t="shared" si="5"/>
        <v>待核对</v>
      </c>
      <c r="AH67" s="78"/>
      <c r="AI67" s="80"/>
      <c r="AJ67" s="78"/>
      <c r="AK67" s="80"/>
      <c r="AL67" s="78"/>
      <c r="AM67" s="80"/>
      <c r="AN67" s="80"/>
    </row>
    <row r="68" spans="1:40" s="74" customFormat="1" ht="19.5" customHeight="1" x14ac:dyDescent="0.25">
      <c r="A68" s="11">
        <v>65</v>
      </c>
      <c r="B68" s="12" t="str">
        <f t="shared" ref="B68:B99" si="7">TEXT(C68,"000")&amp;"-"&amp;TEXT(E68,"000")</f>
        <v>3级-2级</v>
      </c>
      <c r="C68" s="12" t="s">
        <v>33</v>
      </c>
      <c r="D68" s="12" t="s">
        <v>280</v>
      </c>
      <c r="E68" s="12" t="s">
        <v>29</v>
      </c>
      <c r="F68" s="12" t="s">
        <v>64</v>
      </c>
      <c r="G68" s="16" t="s">
        <v>291</v>
      </c>
      <c r="H68" s="75" t="s">
        <v>287</v>
      </c>
      <c r="I68" s="76">
        <v>19000000</v>
      </c>
      <c r="J68" s="76" t="s">
        <v>279</v>
      </c>
      <c r="K68" s="16"/>
      <c r="L68" s="76" t="s">
        <v>287</v>
      </c>
      <c r="M68" s="76">
        <v>19000000</v>
      </c>
      <c r="N68" s="76" t="s">
        <v>289</v>
      </c>
      <c r="O68" s="16"/>
      <c r="P68" s="16" t="s">
        <v>278</v>
      </c>
      <c r="Q68" s="16"/>
      <c r="R68" s="76"/>
      <c r="S68" s="16"/>
      <c r="T68" s="76"/>
      <c r="U68" s="78"/>
      <c r="V68" s="79"/>
      <c r="W68" s="80"/>
      <c r="X68" s="78"/>
      <c r="Y68" s="81"/>
      <c r="Z68" s="79"/>
      <c r="AA68" s="80"/>
      <c r="AB68" s="78"/>
      <c r="AC68" s="78"/>
      <c r="AD68" s="80">
        <f t="shared" si="3"/>
        <v>19000000</v>
      </c>
      <c r="AE68" s="80">
        <f t="shared" si="4"/>
        <v>19000000</v>
      </c>
      <c r="AF68" s="78"/>
      <c r="AG68" s="78" t="str">
        <f t="shared" si="5"/>
        <v>待核对</v>
      </c>
      <c r="AH68" s="78"/>
      <c r="AI68" s="80"/>
      <c r="AJ68" s="78"/>
      <c r="AK68" s="80"/>
      <c r="AL68" s="78"/>
      <c r="AM68" s="80"/>
      <c r="AN68" s="80"/>
    </row>
    <row r="69" spans="1:40" s="74" customFormat="1" ht="19.5" customHeight="1" x14ac:dyDescent="0.25">
      <c r="A69" s="11">
        <v>66</v>
      </c>
      <c r="B69" s="12" t="str">
        <f t="shared" si="7"/>
        <v>3级-2级</v>
      </c>
      <c r="C69" s="12" t="s">
        <v>33</v>
      </c>
      <c r="D69" s="12" t="s">
        <v>280</v>
      </c>
      <c r="E69" s="12" t="s">
        <v>29</v>
      </c>
      <c r="F69" s="12" t="s">
        <v>265</v>
      </c>
      <c r="G69" s="16" t="s">
        <v>300</v>
      </c>
      <c r="H69" s="75" t="s">
        <v>287</v>
      </c>
      <c r="I69" s="76">
        <v>47780961.350000001</v>
      </c>
      <c r="J69" s="76" t="s">
        <v>277</v>
      </c>
      <c r="K69" s="16"/>
      <c r="L69" s="76" t="s">
        <v>287</v>
      </c>
      <c r="M69" s="76">
        <v>47780961.350000001</v>
      </c>
      <c r="N69" s="76" t="s">
        <v>277</v>
      </c>
      <c r="O69" s="16"/>
      <c r="P69" s="16" t="s">
        <v>278</v>
      </c>
      <c r="Q69" s="16"/>
      <c r="R69" s="76"/>
      <c r="S69" s="16"/>
      <c r="T69" s="76"/>
      <c r="U69" s="78"/>
      <c r="V69" s="79"/>
      <c r="W69" s="80"/>
      <c r="X69" s="78"/>
      <c r="Y69" s="81"/>
      <c r="Z69" s="79"/>
      <c r="AA69" s="80"/>
      <c r="AB69" s="78"/>
      <c r="AC69" s="78"/>
      <c r="AD69" s="80">
        <f t="shared" si="3"/>
        <v>47780961.350000001</v>
      </c>
      <c r="AE69" s="80">
        <f t="shared" si="4"/>
        <v>47780961.350000001</v>
      </c>
      <c r="AF69" s="78"/>
      <c r="AG69" s="78" t="str">
        <f t="shared" si="5"/>
        <v>待核对</v>
      </c>
      <c r="AH69" s="78"/>
      <c r="AI69" s="80"/>
      <c r="AJ69" s="78"/>
      <c r="AK69" s="80"/>
      <c r="AL69" s="78"/>
      <c r="AM69" s="80"/>
      <c r="AN69" s="80"/>
    </row>
    <row r="70" spans="1:40" s="74" customFormat="1" ht="19.5" customHeight="1" x14ac:dyDescent="0.25">
      <c r="A70" s="11">
        <v>67</v>
      </c>
      <c r="B70" s="12" t="str">
        <f t="shared" si="7"/>
        <v>3级-2级</v>
      </c>
      <c r="C70" s="12" t="s">
        <v>33</v>
      </c>
      <c r="D70" s="12" t="s">
        <v>280</v>
      </c>
      <c r="E70" s="12" t="s">
        <v>29</v>
      </c>
      <c r="F70" s="12" t="s">
        <v>265</v>
      </c>
      <c r="G70" s="16" t="s">
        <v>286</v>
      </c>
      <c r="H70" s="75" t="s">
        <v>287</v>
      </c>
      <c r="I70" s="76">
        <v>57177998.479999997</v>
      </c>
      <c r="J70" s="76" t="s">
        <v>277</v>
      </c>
      <c r="K70" s="16"/>
      <c r="L70" s="76" t="s">
        <v>287</v>
      </c>
      <c r="M70" s="76">
        <v>57177998.479999997</v>
      </c>
      <c r="N70" s="76" t="s">
        <v>277</v>
      </c>
      <c r="O70" s="16"/>
      <c r="P70" s="16" t="s">
        <v>278</v>
      </c>
      <c r="Q70" s="16"/>
      <c r="R70" s="76"/>
      <c r="S70" s="16"/>
      <c r="T70" s="76"/>
      <c r="U70" s="78"/>
      <c r="V70" s="79"/>
      <c r="W70" s="80"/>
      <c r="X70" s="78"/>
      <c r="Y70" s="81"/>
      <c r="Z70" s="79"/>
      <c r="AA70" s="80"/>
      <c r="AB70" s="78"/>
      <c r="AC70" s="78"/>
      <c r="AD70" s="80">
        <f t="shared" si="3"/>
        <v>57177998.479999997</v>
      </c>
      <c r="AE70" s="80">
        <f t="shared" si="4"/>
        <v>57177998.479999997</v>
      </c>
      <c r="AF70" s="78"/>
      <c r="AG70" s="78" t="str">
        <f t="shared" si="5"/>
        <v>待核对</v>
      </c>
      <c r="AH70" s="78"/>
      <c r="AI70" s="80"/>
      <c r="AJ70" s="78"/>
      <c r="AK70" s="80"/>
      <c r="AL70" s="78"/>
      <c r="AM70" s="80"/>
      <c r="AN70" s="80"/>
    </row>
    <row r="71" spans="1:40" s="74" customFormat="1" ht="19.5" customHeight="1" x14ac:dyDescent="0.25">
      <c r="A71" s="11">
        <v>68</v>
      </c>
      <c r="B71" s="12" t="str">
        <f t="shared" si="7"/>
        <v>3级-2级</v>
      </c>
      <c r="C71" s="12" t="s">
        <v>33</v>
      </c>
      <c r="D71" s="12" t="s">
        <v>280</v>
      </c>
      <c r="E71" s="12" t="s">
        <v>29</v>
      </c>
      <c r="F71" s="12" t="s">
        <v>64</v>
      </c>
      <c r="G71" s="16" t="s">
        <v>291</v>
      </c>
      <c r="H71" s="75" t="s">
        <v>287</v>
      </c>
      <c r="I71" s="76">
        <v>782166.71</v>
      </c>
      <c r="J71" s="76" t="s">
        <v>279</v>
      </c>
      <c r="K71" s="16" t="s">
        <v>293</v>
      </c>
      <c r="L71" s="76" t="s">
        <v>287</v>
      </c>
      <c r="M71" s="76">
        <v>842333.38</v>
      </c>
      <c r="N71" s="76" t="s">
        <v>279</v>
      </c>
      <c r="O71" s="16"/>
      <c r="P71" s="16" t="s">
        <v>278</v>
      </c>
      <c r="Q71" s="16"/>
      <c r="R71" s="76"/>
      <c r="S71" s="16"/>
      <c r="T71" s="76"/>
      <c r="U71" s="78"/>
      <c r="V71" s="79"/>
      <c r="W71" s="80"/>
      <c r="X71" s="78"/>
      <c r="Y71" s="81"/>
      <c r="Z71" s="79"/>
      <c r="AA71" s="80"/>
      <c r="AB71" s="78"/>
      <c r="AC71" s="78"/>
      <c r="AD71" s="80">
        <f t="shared" si="3"/>
        <v>782166.71</v>
      </c>
      <c r="AE71" s="80">
        <f t="shared" si="4"/>
        <v>842333.38</v>
      </c>
      <c r="AF71" s="78"/>
      <c r="AG71" s="78" t="str">
        <f t="shared" si="5"/>
        <v>待核对</v>
      </c>
      <c r="AH71" s="78"/>
      <c r="AI71" s="80"/>
      <c r="AJ71" s="78"/>
      <c r="AK71" s="80"/>
      <c r="AL71" s="78"/>
      <c r="AM71" s="80"/>
      <c r="AN71" s="80"/>
    </row>
    <row r="72" spans="1:40" s="10" customFormat="1" ht="25" customHeight="1" x14ac:dyDescent="0.25">
      <c r="A72" s="11">
        <v>69</v>
      </c>
      <c r="B72" s="12" t="str">
        <f t="shared" si="7"/>
        <v>2级-2级</v>
      </c>
      <c r="C72" s="12" t="s">
        <v>29</v>
      </c>
      <c r="D72" s="46" t="s">
        <v>215</v>
      </c>
      <c r="E72" s="12" t="s">
        <v>29</v>
      </c>
      <c r="F72" s="46" t="s">
        <v>44</v>
      </c>
      <c r="G72" s="14" t="s">
        <v>99</v>
      </c>
      <c r="H72" s="14" t="s">
        <v>271</v>
      </c>
      <c r="I72" s="15">
        <v>2614396.16</v>
      </c>
      <c r="J72" s="16"/>
      <c r="K72" s="16"/>
      <c r="L72" s="17"/>
      <c r="M72" s="18"/>
      <c r="N72" s="19"/>
      <c r="O72" s="20"/>
      <c r="P72" s="66"/>
      <c r="Q72" s="66"/>
      <c r="R72" s="67"/>
      <c r="S72" s="66"/>
      <c r="T72" s="66"/>
      <c r="U72" s="67"/>
      <c r="V72" s="68"/>
      <c r="W72" s="68"/>
      <c r="X72" s="69"/>
      <c r="Y72" s="70">
        <f t="shared" ref="Y72:Y85" si="8">ROUND(I72-U72-X72,2)</f>
        <v>2614396.16</v>
      </c>
      <c r="Z72" s="70">
        <f t="shared" ref="Z72:Z85" si="9">ROUND(L72+O72-R72,2)</f>
        <v>0</v>
      </c>
      <c r="AA72" s="71"/>
      <c r="AB72" s="71"/>
      <c r="AC72" s="71"/>
      <c r="AD72" s="71"/>
      <c r="AE72" s="72"/>
      <c r="AF72" s="71"/>
      <c r="AG72" s="71"/>
      <c r="AH72" s="71"/>
      <c r="AI72" s="71"/>
      <c r="AJ72" s="71"/>
      <c r="AK72" s="71"/>
    </row>
    <row r="73" spans="1:40" s="10" customFormat="1" ht="25" customHeight="1" x14ac:dyDescent="0.25">
      <c r="A73" s="11">
        <v>70</v>
      </c>
      <c r="B73" s="12" t="str">
        <f t="shared" si="7"/>
        <v>2级-3级</v>
      </c>
      <c r="C73" s="12" t="s">
        <v>29</v>
      </c>
      <c r="D73" s="46" t="s">
        <v>215</v>
      </c>
      <c r="E73" s="12" t="s">
        <v>33</v>
      </c>
      <c r="F73" s="46" t="s">
        <v>65</v>
      </c>
      <c r="G73" s="14" t="s">
        <v>99</v>
      </c>
      <c r="H73" s="14" t="s">
        <v>271</v>
      </c>
      <c r="I73" s="15">
        <v>826776.18</v>
      </c>
      <c r="J73" s="16"/>
      <c r="K73" s="16"/>
      <c r="L73" s="17"/>
      <c r="M73" s="18"/>
      <c r="N73" s="19"/>
      <c r="O73" s="20"/>
      <c r="P73" s="66"/>
      <c r="Q73" s="66"/>
      <c r="R73" s="67"/>
      <c r="S73" s="66"/>
      <c r="T73" s="66"/>
      <c r="U73" s="67"/>
      <c r="V73" s="68"/>
      <c r="W73" s="68"/>
      <c r="X73" s="69"/>
      <c r="Y73" s="70">
        <f t="shared" si="8"/>
        <v>826776.18</v>
      </c>
      <c r="Z73" s="70">
        <f t="shared" si="9"/>
        <v>0</v>
      </c>
      <c r="AA73" s="71"/>
      <c r="AB73" s="71"/>
      <c r="AC73" s="71"/>
      <c r="AD73" s="71"/>
      <c r="AE73" s="72"/>
      <c r="AF73" s="71"/>
      <c r="AG73" s="71"/>
      <c r="AH73" s="71"/>
      <c r="AI73" s="71"/>
      <c r="AJ73" s="71"/>
      <c r="AK73" s="71"/>
    </row>
    <row r="74" spans="1:40" s="10" customFormat="1" ht="25" customHeight="1" x14ac:dyDescent="0.25">
      <c r="A74" s="11">
        <v>71</v>
      </c>
      <c r="B74" s="12" t="str">
        <f t="shared" si="7"/>
        <v>2级-2级</v>
      </c>
      <c r="C74" s="12" t="s">
        <v>29</v>
      </c>
      <c r="D74" s="46" t="s">
        <v>215</v>
      </c>
      <c r="E74" s="12" t="s">
        <v>29</v>
      </c>
      <c r="F74" s="46" t="s">
        <v>50</v>
      </c>
      <c r="G74" s="14" t="s">
        <v>99</v>
      </c>
      <c r="H74" s="14" t="s">
        <v>271</v>
      </c>
      <c r="I74" s="15">
        <v>9407062.8900000006</v>
      </c>
      <c r="J74" s="16"/>
      <c r="K74" s="16"/>
      <c r="L74" s="17"/>
      <c r="M74" s="18"/>
      <c r="N74" s="19"/>
      <c r="O74" s="20"/>
      <c r="P74" s="66"/>
      <c r="Q74" s="66"/>
      <c r="R74" s="67"/>
      <c r="S74" s="66"/>
      <c r="T74" s="66"/>
      <c r="U74" s="67"/>
      <c r="V74" s="68"/>
      <c r="W74" s="68"/>
      <c r="X74" s="69"/>
      <c r="Y74" s="70">
        <f t="shared" si="8"/>
        <v>9407062.8900000006</v>
      </c>
      <c r="Z74" s="70">
        <f t="shared" si="9"/>
        <v>0</v>
      </c>
      <c r="AA74" s="71"/>
      <c r="AB74" s="71"/>
      <c r="AC74" s="71"/>
      <c r="AD74" s="71"/>
      <c r="AE74" s="72"/>
      <c r="AF74" s="71"/>
      <c r="AG74" s="71"/>
      <c r="AH74" s="71"/>
      <c r="AI74" s="71"/>
      <c r="AJ74" s="71"/>
      <c r="AK74" s="71"/>
    </row>
    <row r="75" spans="1:40" s="10" customFormat="1" ht="25" customHeight="1" x14ac:dyDescent="0.25">
      <c r="A75" s="11">
        <v>72</v>
      </c>
      <c r="B75" s="12" t="str">
        <f t="shared" si="7"/>
        <v>2级-2级</v>
      </c>
      <c r="C75" s="12" t="s">
        <v>29</v>
      </c>
      <c r="D75" s="46" t="s">
        <v>215</v>
      </c>
      <c r="E75" s="12" t="s">
        <v>29</v>
      </c>
      <c r="F75" s="46" t="s">
        <v>44</v>
      </c>
      <c r="G75" s="14" t="s">
        <v>291</v>
      </c>
      <c r="H75" s="14" t="s">
        <v>292</v>
      </c>
      <c r="I75" s="15">
        <v>686279</v>
      </c>
      <c r="J75" s="16"/>
      <c r="K75" s="16"/>
      <c r="L75" s="17"/>
      <c r="M75" s="18"/>
      <c r="N75" s="19"/>
      <c r="O75" s="20"/>
      <c r="P75" s="66"/>
      <c r="Q75" s="66"/>
      <c r="R75" s="67"/>
      <c r="S75" s="66"/>
      <c r="T75" s="66"/>
      <c r="U75" s="67"/>
      <c r="V75" s="68"/>
      <c r="W75" s="68"/>
      <c r="X75" s="69"/>
      <c r="Y75" s="70">
        <f t="shared" si="8"/>
        <v>686279</v>
      </c>
      <c r="Z75" s="70">
        <f t="shared" si="9"/>
        <v>0</v>
      </c>
      <c r="AA75" s="71"/>
      <c r="AB75" s="71"/>
      <c r="AC75" s="71"/>
      <c r="AD75" s="71"/>
      <c r="AE75" s="72"/>
      <c r="AF75" s="71"/>
      <c r="AG75" s="71"/>
      <c r="AH75" s="71"/>
      <c r="AI75" s="71"/>
      <c r="AJ75" s="71"/>
      <c r="AK75" s="71"/>
    </row>
    <row r="76" spans="1:40" s="10" customFormat="1" ht="25" customHeight="1" x14ac:dyDescent="0.25">
      <c r="A76" s="11">
        <v>73</v>
      </c>
      <c r="B76" s="12" t="str">
        <f t="shared" si="7"/>
        <v>2级-3级</v>
      </c>
      <c r="C76" s="12" t="s">
        <v>29</v>
      </c>
      <c r="D76" s="46" t="s">
        <v>215</v>
      </c>
      <c r="E76" s="12" t="s">
        <v>33</v>
      </c>
      <c r="F76" s="12" t="s">
        <v>65</v>
      </c>
      <c r="G76" s="16" t="s">
        <v>291</v>
      </c>
      <c r="H76" s="16" t="s">
        <v>292</v>
      </c>
      <c r="I76" s="15">
        <v>209380</v>
      </c>
      <c r="J76" s="16"/>
      <c r="K76" s="16"/>
      <c r="L76" s="17"/>
      <c r="M76" s="18"/>
      <c r="N76" s="18"/>
      <c r="O76" s="20"/>
      <c r="P76" s="66"/>
      <c r="Q76" s="66"/>
      <c r="R76" s="67"/>
      <c r="S76" s="66"/>
      <c r="T76" s="66"/>
      <c r="U76" s="67"/>
      <c r="V76" s="68"/>
      <c r="W76" s="68"/>
      <c r="X76" s="69"/>
      <c r="Y76" s="70">
        <f t="shared" si="8"/>
        <v>209380</v>
      </c>
      <c r="Z76" s="70">
        <f t="shared" si="9"/>
        <v>0</v>
      </c>
      <c r="AA76" s="71"/>
      <c r="AB76" s="71"/>
      <c r="AC76" s="71"/>
      <c r="AD76" s="71"/>
      <c r="AE76" s="72"/>
      <c r="AF76" s="71"/>
      <c r="AG76" s="71"/>
      <c r="AH76" s="71"/>
      <c r="AI76" s="71"/>
      <c r="AJ76" s="71"/>
      <c r="AK76" s="71"/>
    </row>
    <row r="77" spans="1:40" s="10" customFormat="1" ht="25" customHeight="1" x14ac:dyDescent="0.25">
      <c r="A77" s="11">
        <v>74</v>
      </c>
      <c r="B77" s="12" t="str">
        <f t="shared" si="7"/>
        <v>2级-2级</v>
      </c>
      <c r="C77" s="12" t="s">
        <v>29</v>
      </c>
      <c r="D77" s="46" t="s">
        <v>215</v>
      </c>
      <c r="E77" s="12" t="s">
        <v>29</v>
      </c>
      <c r="F77" s="12" t="s">
        <v>50</v>
      </c>
      <c r="G77" s="16" t="s">
        <v>291</v>
      </c>
      <c r="H77" s="16" t="s">
        <v>292</v>
      </c>
      <c r="I77" s="15">
        <v>1046560.56</v>
      </c>
      <c r="J77" s="16"/>
      <c r="K77" s="16"/>
      <c r="L77" s="17"/>
      <c r="M77" s="18"/>
      <c r="N77" s="18"/>
      <c r="O77" s="20"/>
      <c r="P77" s="66"/>
      <c r="Q77" s="66"/>
      <c r="R77" s="67"/>
      <c r="S77" s="66"/>
      <c r="T77" s="66"/>
      <c r="U77" s="67"/>
      <c r="V77" s="68"/>
      <c r="W77" s="68"/>
      <c r="X77" s="69"/>
      <c r="Y77" s="70">
        <f t="shared" si="8"/>
        <v>1046560.56</v>
      </c>
      <c r="Z77" s="70">
        <f t="shared" si="9"/>
        <v>0</v>
      </c>
      <c r="AA77" s="71"/>
      <c r="AB77" s="71"/>
      <c r="AC77" s="71"/>
      <c r="AD77" s="71"/>
      <c r="AE77" s="72"/>
      <c r="AF77" s="71"/>
      <c r="AG77" s="71"/>
      <c r="AH77" s="71"/>
      <c r="AI77" s="71"/>
      <c r="AJ77" s="71"/>
      <c r="AK77" s="71"/>
    </row>
    <row r="78" spans="1:40" s="10" customFormat="1" ht="25" customHeight="1" x14ac:dyDescent="0.25">
      <c r="A78" s="11">
        <v>75</v>
      </c>
      <c r="B78" s="12" t="str">
        <f t="shared" si="7"/>
        <v>2级-2级</v>
      </c>
      <c r="C78" s="12" t="s">
        <v>243</v>
      </c>
      <c r="D78" s="12" t="s">
        <v>30</v>
      </c>
      <c r="E78" s="12" t="s">
        <v>243</v>
      </c>
      <c r="F78" s="12" t="s">
        <v>44</v>
      </c>
      <c r="G78" s="14" t="s">
        <v>144</v>
      </c>
      <c r="H78" s="16"/>
      <c r="I78" s="15">
        <v>1479843.27</v>
      </c>
      <c r="J78" s="16" t="s">
        <v>164</v>
      </c>
      <c r="K78" s="16"/>
      <c r="L78" s="17">
        <v>1350301.11</v>
      </c>
      <c r="M78" s="18"/>
      <c r="N78" s="19"/>
      <c r="O78" s="20"/>
      <c r="P78" s="21"/>
      <c r="Q78" s="21"/>
      <c r="R78" s="22"/>
      <c r="S78" s="21"/>
      <c r="T78" s="21"/>
      <c r="U78" s="22"/>
      <c r="V78" s="23"/>
      <c r="W78" s="23"/>
      <c r="X78" s="24"/>
      <c r="Y78" s="25">
        <f t="shared" si="8"/>
        <v>1479843.27</v>
      </c>
      <c r="Z78" s="25">
        <f t="shared" si="9"/>
        <v>1350301.11</v>
      </c>
      <c r="AA78" s="26"/>
      <c r="AB78" s="26"/>
      <c r="AC78" s="26"/>
      <c r="AD78" s="26"/>
      <c r="AE78" s="27"/>
      <c r="AF78" s="26"/>
      <c r="AG78" s="26"/>
      <c r="AH78" s="26"/>
      <c r="AI78" s="26"/>
      <c r="AJ78" s="26"/>
      <c r="AK78" s="26"/>
    </row>
    <row r="79" spans="1:40" s="10" customFormat="1" ht="25" customHeight="1" x14ac:dyDescent="0.25">
      <c r="A79" s="11">
        <v>76</v>
      </c>
      <c r="B79" s="12" t="str">
        <f t="shared" si="7"/>
        <v>2级-2级</v>
      </c>
      <c r="C79" s="12" t="s">
        <v>243</v>
      </c>
      <c r="D79" s="12" t="s">
        <v>30</v>
      </c>
      <c r="E79" s="12" t="s">
        <v>243</v>
      </c>
      <c r="F79" s="12" t="s">
        <v>42</v>
      </c>
      <c r="G79" s="14" t="s">
        <v>144</v>
      </c>
      <c r="H79" s="16"/>
      <c r="I79" s="15">
        <v>10608.84</v>
      </c>
      <c r="J79" s="16" t="s">
        <v>164</v>
      </c>
      <c r="K79" s="16"/>
      <c r="L79" s="17">
        <v>6805.18</v>
      </c>
      <c r="M79" s="18"/>
      <c r="N79" s="19"/>
      <c r="O79" s="20"/>
      <c r="P79" s="21"/>
      <c r="Q79" s="21"/>
      <c r="R79" s="22"/>
      <c r="S79" s="21"/>
      <c r="T79" s="21"/>
      <c r="U79" s="22"/>
      <c r="V79" s="23"/>
      <c r="W79" s="23"/>
      <c r="X79" s="24"/>
      <c r="Y79" s="25">
        <f t="shared" si="8"/>
        <v>10608.84</v>
      </c>
      <c r="Z79" s="25">
        <f t="shared" si="9"/>
        <v>6805.18</v>
      </c>
      <c r="AA79" s="26"/>
      <c r="AB79" s="26"/>
      <c r="AC79" s="26"/>
      <c r="AD79" s="26"/>
      <c r="AE79" s="27"/>
      <c r="AF79" s="26"/>
      <c r="AG79" s="26"/>
      <c r="AH79" s="26"/>
      <c r="AI79" s="26"/>
      <c r="AJ79" s="26"/>
      <c r="AK79" s="26"/>
    </row>
    <row r="80" spans="1:40" s="10" customFormat="1" ht="25" customHeight="1" x14ac:dyDescent="0.25">
      <c r="A80" s="11">
        <v>77</v>
      </c>
      <c r="B80" s="12" t="str">
        <f t="shared" si="7"/>
        <v>2级-2级</v>
      </c>
      <c r="C80" s="12" t="s">
        <v>243</v>
      </c>
      <c r="D80" s="12" t="s">
        <v>30</v>
      </c>
      <c r="E80" s="12" t="s">
        <v>243</v>
      </c>
      <c r="F80" s="12" t="s">
        <v>57</v>
      </c>
      <c r="G80" s="14" t="s">
        <v>144</v>
      </c>
      <c r="H80" s="16"/>
      <c r="I80" s="15">
        <v>730.09</v>
      </c>
      <c r="J80" s="16" t="s">
        <v>164</v>
      </c>
      <c r="K80" s="16"/>
      <c r="L80" s="17">
        <v>460.04</v>
      </c>
      <c r="M80" s="18"/>
      <c r="N80" s="19"/>
      <c r="O80" s="20"/>
      <c r="P80" s="21"/>
      <c r="Q80" s="21"/>
      <c r="R80" s="22"/>
      <c r="S80" s="21"/>
      <c r="T80" s="21"/>
      <c r="U80" s="22"/>
      <c r="V80" s="23"/>
      <c r="W80" s="23"/>
      <c r="X80" s="24"/>
      <c r="Y80" s="25">
        <f t="shared" si="8"/>
        <v>730.09</v>
      </c>
      <c r="Z80" s="25">
        <f t="shared" si="9"/>
        <v>460.04</v>
      </c>
      <c r="AA80" s="26"/>
      <c r="AB80" s="26"/>
      <c r="AC80" s="26"/>
      <c r="AD80" s="26"/>
      <c r="AE80" s="27"/>
      <c r="AF80" s="26"/>
      <c r="AG80" s="26"/>
      <c r="AH80" s="26"/>
      <c r="AI80" s="26"/>
      <c r="AJ80" s="26"/>
      <c r="AK80" s="26"/>
    </row>
    <row r="81" spans="1:37" s="10" customFormat="1" ht="25" customHeight="1" x14ac:dyDescent="0.25">
      <c r="A81" s="11">
        <v>78</v>
      </c>
      <c r="B81" s="12" t="str">
        <f t="shared" si="7"/>
        <v>2级-1级</v>
      </c>
      <c r="C81" s="12" t="s">
        <v>243</v>
      </c>
      <c r="D81" s="12" t="s">
        <v>63</v>
      </c>
      <c r="E81" s="12" t="s">
        <v>248</v>
      </c>
      <c r="F81" s="12" t="s">
        <v>28</v>
      </c>
      <c r="G81" s="16" t="s">
        <v>99</v>
      </c>
      <c r="H81" s="16" t="s">
        <v>32</v>
      </c>
      <c r="I81" s="15">
        <v>424528.32</v>
      </c>
      <c r="J81" s="16"/>
      <c r="K81" s="16"/>
      <c r="L81" s="17"/>
      <c r="M81" s="18"/>
      <c r="N81" s="19"/>
      <c r="O81" s="20"/>
      <c r="P81" s="21"/>
      <c r="Q81" s="21"/>
      <c r="R81" s="22"/>
      <c r="S81" s="21"/>
      <c r="T81" s="21"/>
      <c r="U81" s="22"/>
      <c r="V81" s="23"/>
      <c r="W81" s="23"/>
      <c r="X81" s="24"/>
      <c r="Y81" s="25">
        <f t="shared" si="8"/>
        <v>424528.32</v>
      </c>
      <c r="Z81" s="25">
        <f t="shared" si="9"/>
        <v>0</v>
      </c>
      <c r="AA81" s="26"/>
      <c r="AB81" s="26"/>
      <c r="AC81" s="26"/>
      <c r="AD81" s="26"/>
      <c r="AE81" s="27"/>
      <c r="AF81" s="26"/>
      <c r="AG81" s="26"/>
      <c r="AH81" s="26"/>
      <c r="AI81" s="26"/>
      <c r="AJ81" s="26"/>
      <c r="AK81" s="26"/>
    </row>
    <row r="82" spans="1:37" s="10" customFormat="1" ht="25" customHeight="1" x14ac:dyDescent="0.25">
      <c r="A82" s="11">
        <v>79</v>
      </c>
      <c r="B82" s="12" t="str">
        <f t="shared" si="7"/>
        <v>2级-1级</v>
      </c>
      <c r="C82" s="12" t="s">
        <v>29</v>
      </c>
      <c r="D82" s="12" t="s">
        <v>48</v>
      </c>
      <c r="E82" s="12" t="s">
        <v>27</v>
      </c>
      <c r="F82" s="12" t="s">
        <v>28</v>
      </c>
      <c r="G82" s="14" t="s">
        <v>99</v>
      </c>
      <c r="H82" s="14" t="s">
        <v>32</v>
      </c>
      <c r="I82" s="15">
        <v>1301886.72</v>
      </c>
      <c r="J82" s="16"/>
      <c r="K82" s="16"/>
      <c r="L82" s="17"/>
      <c r="M82" s="18"/>
      <c r="N82" s="19"/>
      <c r="O82" s="20"/>
      <c r="P82" s="66"/>
      <c r="Q82" s="66"/>
      <c r="R82" s="67"/>
      <c r="S82" s="66"/>
      <c r="T82" s="66"/>
      <c r="U82" s="67"/>
      <c r="V82" s="68"/>
      <c r="W82" s="68"/>
      <c r="X82" s="69"/>
      <c r="Y82" s="70">
        <f t="shared" si="8"/>
        <v>1301886.72</v>
      </c>
      <c r="Z82" s="70">
        <f t="shared" si="9"/>
        <v>0</v>
      </c>
      <c r="AA82" s="71"/>
      <c r="AB82" s="71"/>
      <c r="AC82" s="71"/>
      <c r="AD82" s="71"/>
      <c r="AE82" s="72"/>
      <c r="AF82" s="71"/>
      <c r="AG82" s="71"/>
      <c r="AH82" s="71"/>
      <c r="AI82" s="71"/>
      <c r="AJ82" s="71"/>
      <c r="AK82" s="71"/>
    </row>
    <row r="83" spans="1:37" s="10" customFormat="1" ht="25" customHeight="1" x14ac:dyDescent="0.25">
      <c r="A83" s="11">
        <v>80</v>
      </c>
      <c r="B83" s="12" t="str">
        <f t="shared" si="7"/>
        <v>2级-2级</v>
      </c>
      <c r="C83" s="12" t="s">
        <v>29</v>
      </c>
      <c r="D83" s="12" t="s">
        <v>48</v>
      </c>
      <c r="E83" s="12" t="s">
        <v>29</v>
      </c>
      <c r="F83" s="12" t="s">
        <v>259</v>
      </c>
      <c r="G83" s="14" t="s">
        <v>99</v>
      </c>
      <c r="H83" s="14" t="s">
        <v>32</v>
      </c>
      <c r="I83" s="15">
        <v>3414622.57</v>
      </c>
      <c r="J83" s="16"/>
      <c r="K83" s="16"/>
      <c r="L83" s="17"/>
      <c r="M83" s="18"/>
      <c r="N83" s="19"/>
      <c r="O83" s="20"/>
      <c r="P83" s="66"/>
      <c r="Q83" s="66"/>
      <c r="R83" s="67"/>
      <c r="S83" s="66"/>
      <c r="T83" s="66"/>
      <c r="U83" s="67"/>
      <c r="V83" s="68"/>
      <c r="W83" s="68"/>
      <c r="X83" s="69"/>
      <c r="Y83" s="70">
        <f t="shared" si="8"/>
        <v>3414622.57</v>
      </c>
      <c r="Z83" s="70">
        <f t="shared" si="9"/>
        <v>0</v>
      </c>
      <c r="AA83" s="71"/>
      <c r="AB83" s="71"/>
      <c r="AC83" s="71"/>
      <c r="AD83" s="71"/>
      <c r="AE83" s="72"/>
      <c r="AF83" s="71"/>
      <c r="AG83" s="71"/>
      <c r="AH83" s="71"/>
      <c r="AI83" s="71"/>
      <c r="AJ83" s="71"/>
      <c r="AK83" s="71"/>
    </row>
    <row r="84" spans="1:37" s="10" customFormat="1" ht="25" customHeight="1" x14ac:dyDescent="0.25">
      <c r="A84" s="11">
        <v>81</v>
      </c>
      <c r="B84" s="12" t="str">
        <f t="shared" si="7"/>
        <v>2级-2级</v>
      </c>
      <c r="C84" s="12" t="s">
        <v>29</v>
      </c>
      <c r="D84" s="12" t="s">
        <v>48</v>
      </c>
      <c r="E84" s="12" t="s">
        <v>29</v>
      </c>
      <c r="F84" s="12" t="s">
        <v>301</v>
      </c>
      <c r="G84" s="14" t="s">
        <v>99</v>
      </c>
      <c r="H84" s="14" t="s">
        <v>32</v>
      </c>
      <c r="I84" s="15">
        <v>645283.07999999996</v>
      </c>
      <c r="J84" s="16"/>
      <c r="K84" s="16"/>
      <c r="L84" s="17"/>
      <c r="M84" s="18"/>
      <c r="N84" s="19"/>
      <c r="O84" s="20"/>
      <c r="P84" s="66"/>
      <c r="Q84" s="66"/>
      <c r="R84" s="67"/>
      <c r="S84" s="66"/>
      <c r="T84" s="66"/>
      <c r="U84" s="67"/>
      <c r="V84" s="68"/>
      <c r="W84" s="68"/>
      <c r="X84" s="69"/>
      <c r="Y84" s="70">
        <f t="shared" si="8"/>
        <v>645283.07999999996</v>
      </c>
      <c r="Z84" s="70">
        <f t="shared" si="9"/>
        <v>0</v>
      </c>
      <c r="AA84" s="71"/>
      <c r="AB84" s="71"/>
      <c r="AC84" s="71"/>
      <c r="AD84" s="71"/>
      <c r="AE84" s="72"/>
      <c r="AF84" s="71"/>
      <c r="AG84" s="71"/>
      <c r="AH84" s="71"/>
      <c r="AI84" s="71"/>
      <c r="AJ84" s="71"/>
      <c r="AK84" s="71"/>
    </row>
    <row r="85" spans="1:37" s="10" customFormat="1" ht="25" customHeight="1" x14ac:dyDescent="0.25">
      <c r="A85" s="11">
        <v>82</v>
      </c>
      <c r="B85" s="12" t="str">
        <f t="shared" si="7"/>
        <v>2级-4级</v>
      </c>
      <c r="C85" s="12" t="s">
        <v>29</v>
      </c>
      <c r="D85" s="12" t="s">
        <v>48</v>
      </c>
      <c r="E85" s="12" t="s">
        <v>37</v>
      </c>
      <c r="F85" s="12" t="s">
        <v>42</v>
      </c>
      <c r="G85" s="14" t="s">
        <v>99</v>
      </c>
      <c r="H85" s="14" t="s">
        <v>271</v>
      </c>
      <c r="I85" s="15">
        <v>59076.1</v>
      </c>
      <c r="J85" s="14" t="s">
        <v>302</v>
      </c>
      <c r="K85" s="14" t="s">
        <v>303</v>
      </c>
      <c r="L85" s="17">
        <v>104347.79</v>
      </c>
      <c r="M85" s="18"/>
      <c r="N85" s="19"/>
      <c r="O85" s="20"/>
      <c r="P85" s="66"/>
      <c r="Q85" s="66"/>
      <c r="R85" s="67"/>
      <c r="S85" s="66"/>
      <c r="T85" s="66"/>
      <c r="U85" s="67"/>
      <c r="V85" s="68"/>
      <c r="W85" s="68"/>
      <c r="X85" s="69"/>
      <c r="Y85" s="70">
        <f t="shared" si="8"/>
        <v>59076.1</v>
      </c>
      <c r="Z85" s="70">
        <f t="shared" si="9"/>
        <v>104347.79</v>
      </c>
      <c r="AA85" s="71"/>
      <c r="AB85" s="71"/>
      <c r="AC85" s="71"/>
      <c r="AD85" s="71"/>
      <c r="AE85" s="72"/>
      <c r="AF85" s="71"/>
      <c r="AG85" s="71"/>
      <c r="AH85" s="71"/>
      <c r="AI85" s="71"/>
      <c r="AJ85" s="71"/>
      <c r="AK85" s="71"/>
    </row>
    <row r="86" spans="1:37" s="10" customFormat="1" ht="25" customHeight="1" x14ac:dyDescent="0.25">
      <c r="A86" s="11">
        <v>83</v>
      </c>
      <c r="B86" s="12" t="str">
        <f t="shared" si="7"/>
        <v>2级-2级</v>
      </c>
      <c r="C86" s="12" t="s">
        <v>243</v>
      </c>
      <c r="D86" s="12" t="s">
        <v>131</v>
      </c>
      <c r="E86" s="12" t="s">
        <v>243</v>
      </c>
      <c r="F86" s="12" t="s">
        <v>259</v>
      </c>
      <c r="G86" s="16"/>
      <c r="H86" s="16"/>
      <c r="I86" s="15"/>
      <c r="J86" s="16" t="s">
        <v>60</v>
      </c>
      <c r="K86" s="16"/>
      <c r="L86" s="17">
        <v>346019.89</v>
      </c>
      <c r="M86" s="18"/>
      <c r="N86" s="19"/>
      <c r="O86" s="20"/>
      <c r="P86" s="21"/>
      <c r="Q86" s="21"/>
      <c r="R86" s="22"/>
      <c r="S86" s="21"/>
      <c r="T86" s="21"/>
      <c r="U86" s="22"/>
      <c r="V86" s="23"/>
      <c r="W86" s="23"/>
      <c r="X86" s="24"/>
      <c r="Y86" s="25" t="e">
        <f>ROUND(#REF!-U86-X86,2)</f>
        <v>#REF!</v>
      </c>
      <c r="Z86" s="25" t="e">
        <f>ROUND(#REF!+O86-R86,2)</f>
        <v>#REF!</v>
      </c>
      <c r="AA86" s="26"/>
      <c r="AB86" s="26"/>
      <c r="AC86" s="26"/>
      <c r="AD86" s="26"/>
      <c r="AE86" s="27"/>
      <c r="AF86" s="26"/>
      <c r="AG86" s="26"/>
      <c r="AH86" s="26"/>
      <c r="AI86" s="26"/>
      <c r="AJ86" s="26"/>
      <c r="AK86" s="26"/>
    </row>
    <row r="87" spans="1:37" s="10" customFormat="1" ht="25" customHeight="1" x14ac:dyDescent="0.25">
      <c r="A87" s="11">
        <v>84</v>
      </c>
      <c r="B87" s="12" t="str">
        <f t="shared" si="7"/>
        <v>2级-3级</v>
      </c>
      <c r="C87" s="12" t="s">
        <v>243</v>
      </c>
      <c r="D87" s="13" t="s">
        <v>304</v>
      </c>
      <c r="E87" s="12" t="s">
        <v>250</v>
      </c>
      <c r="F87" s="12" t="s">
        <v>305</v>
      </c>
      <c r="G87" s="16" t="s">
        <v>99</v>
      </c>
      <c r="H87" s="16" t="s">
        <v>122</v>
      </c>
      <c r="I87" s="15">
        <v>15685.72</v>
      </c>
      <c r="J87" s="16"/>
      <c r="K87" s="16"/>
      <c r="L87" s="17"/>
      <c r="M87" s="18"/>
      <c r="N87" s="19"/>
      <c r="O87" s="20"/>
      <c r="P87" s="21"/>
      <c r="Q87" s="21"/>
      <c r="R87" s="22"/>
      <c r="S87" s="21"/>
      <c r="T87" s="21"/>
      <c r="U87" s="22"/>
      <c r="V87" s="23"/>
      <c r="W87" s="23"/>
      <c r="X87" s="24"/>
      <c r="Y87" s="25">
        <f t="shared" ref="Y87:Y150" si="10">ROUND(I87-U87-X87,2)</f>
        <v>15685.72</v>
      </c>
      <c r="Z87" s="25">
        <f t="shared" ref="Z87:Z150" si="11">ROUND(L87+O87-R87,2)</f>
        <v>0</v>
      </c>
      <c r="AA87" s="26"/>
      <c r="AB87" s="26"/>
      <c r="AC87" s="26"/>
      <c r="AD87" s="26"/>
      <c r="AE87" s="27"/>
      <c r="AF87" s="26"/>
      <c r="AG87" s="26"/>
      <c r="AH87" s="26"/>
      <c r="AI87" s="26"/>
      <c r="AJ87" s="26"/>
      <c r="AK87" s="26"/>
    </row>
    <row r="88" spans="1:37" s="10" customFormat="1" ht="25" customHeight="1" x14ac:dyDescent="0.25">
      <c r="A88" s="11">
        <v>85</v>
      </c>
      <c r="B88" s="12" t="str">
        <f t="shared" si="7"/>
        <v>2级-4级</v>
      </c>
      <c r="C88" s="12" t="s">
        <v>243</v>
      </c>
      <c r="D88" s="13" t="s">
        <v>304</v>
      </c>
      <c r="E88" s="12" t="s">
        <v>245</v>
      </c>
      <c r="F88" s="64" t="s">
        <v>247</v>
      </c>
      <c r="G88" s="16" t="s">
        <v>99</v>
      </c>
      <c r="H88" s="16" t="s">
        <v>306</v>
      </c>
      <c r="I88" s="15">
        <v>2219563</v>
      </c>
      <c r="J88" s="16" t="s">
        <v>58</v>
      </c>
      <c r="K88" s="16" t="s">
        <v>249</v>
      </c>
      <c r="L88" s="17">
        <v>1543071.6</v>
      </c>
      <c r="M88" s="18"/>
      <c r="N88" s="19"/>
      <c r="O88" s="20"/>
      <c r="P88" s="21"/>
      <c r="Q88" s="21"/>
      <c r="R88" s="22"/>
      <c r="S88" s="21"/>
      <c r="T88" s="21"/>
      <c r="U88" s="22"/>
      <c r="V88" s="23"/>
      <c r="W88" s="23"/>
      <c r="X88" s="24"/>
      <c r="Y88" s="25">
        <f t="shared" si="10"/>
        <v>2219563</v>
      </c>
      <c r="Z88" s="25">
        <f t="shared" si="11"/>
        <v>1543071.6</v>
      </c>
      <c r="AA88" s="26"/>
      <c r="AB88" s="26"/>
      <c r="AC88" s="26"/>
      <c r="AD88" s="26"/>
      <c r="AE88" s="27"/>
      <c r="AF88" s="26"/>
      <c r="AG88" s="26"/>
      <c r="AH88" s="26"/>
      <c r="AI88" s="26"/>
      <c r="AJ88" s="26"/>
      <c r="AK88" s="26"/>
    </row>
    <row r="89" spans="1:37" s="10" customFormat="1" ht="25" customHeight="1" x14ac:dyDescent="0.25">
      <c r="A89" s="11">
        <v>86</v>
      </c>
      <c r="B89" s="12" t="str">
        <f t="shared" si="7"/>
        <v>2级-1级</v>
      </c>
      <c r="C89" s="12" t="s">
        <v>243</v>
      </c>
      <c r="D89" s="13" t="s">
        <v>304</v>
      </c>
      <c r="E89" s="12" t="s">
        <v>248</v>
      </c>
      <c r="F89" s="13" t="s">
        <v>180</v>
      </c>
      <c r="G89" s="16" t="s">
        <v>99</v>
      </c>
      <c r="H89" s="16" t="s">
        <v>32</v>
      </c>
      <c r="I89" s="15">
        <v>990566.04</v>
      </c>
      <c r="J89" s="16"/>
      <c r="K89" s="16"/>
      <c r="L89" s="17"/>
      <c r="M89" s="18"/>
      <c r="N89" s="19"/>
      <c r="O89" s="20"/>
      <c r="P89" s="21"/>
      <c r="Q89" s="21"/>
      <c r="R89" s="22"/>
      <c r="S89" s="21"/>
      <c r="T89" s="21"/>
      <c r="U89" s="22"/>
      <c r="V89" s="23"/>
      <c r="W89" s="23"/>
      <c r="X89" s="24"/>
      <c r="Y89" s="25">
        <f t="shared" si="10"/>
        <v>990566.04</v>
      </c>
      <c r="Z89" s="25">
        <f t="shared" si="11"/>
        <v>0</v>
      </c>
      <c r="AA89" s="26"/>
      <c r="AB89" s="26"/>
      <c r="AC89" s="26"/>
      <c r="AD89" s="26"/>
      <c r="AE89" s="27"/>
      <c r="AF89" s="26"/>
      <c r="AG89" s="26"/>
      <c r="AH89" s="26"/>
      <c r="AI89" s="26"/>
      <c r="AJ89" s="26"/>
      <c r="AK89" s="26"/>
    </row>
    <row r="90" spans="1:37" s="10" customFormat="1" ht="25" customHeight="1" x14ac:dyDescent="0.25">
      <c r="A90" s="11">
        <v>87</v>
      </c>
      <c r="B90" s="12" t="str">
        <f t="shared" si="7"/>
        <v>2级-3级</v>
      </c>
      <c r="C90" s="12" t="s">
        <v>243</v>
      </c>
      <c r="D90" s="13" t="s">
        <v>304</v>
      </c>
      <c r="E90" s="12" t="s">
        <v>250</v>
      </c>
      <c r="F90" s="64" t="s">
        <v>307</v>
      </c>
      <c r="G90" s="16"/>
      <c r="H90" s="16"/>
      <c r="I90" s="15"/>
      <c r="J90" s="16" t="s">
        <v>68</v>
      </c>
      <c r="K90" s="16" t="s">
        <v>308</v>
      </c>
      <c r="L90" s="17">
        <v>38385.550000000003</v>
      </c>
      <c r="M90" s="18"/>
      <c r="N90" s="19"/>
      <c r="O90" s="20"/>
      <c r="P90" s="21"/>
      <c r="Q90" s="21"/>
      <c r="R90" s="22"/>
      <c r="S90" s="21"/>
      <c r="T90" s="21"/>
      <c r="U90" s="22"/>
      <c r="V90" s="23"/>
      <c r="W90" s="23"/>
      <c r="X90" s="24"/>
      <c r="Y90" s="25">
        <f t="shared" si="10"/>
        <v>0</v>
      </c>
      <c r="Z90" s="25">
        <f t="shared" si="11"/>
        <v>38385.550000000003</v>
      </c>
      <c r="AA90" s="26"/>
      <c r="AB90" s="26"/>
      <c r="AC90" s="26"/>
      <c r="AD90" s="26"/>
      <c r="AE90" s="27"/>
      <c r="AF90" s="26"/>
      <c r="AG90" s="26"/>
      <c r="AH90" s="26"/>
      <c r="AI90" s="26"/>
      <c r="AJ90" s="26"/>
      <c r="AK90" s="26"/>
    </row>
    <row r="91" spans="1:37" s="10" customFormat="1" ht="25" customHeight="1" x14ac:dyDescent="0.25">
      <c r="A91" s="11">
        <v>88</v>
      </c>
      <c r="B91" s="12" t="str">
        <f t="shared" si="7"/>
        <v>3级-2级</v>
      </c>
      <c r="C91" s="12" t="s">
        <v>250</v>
      </c>
      <c r="D91" s="13" t="s">
        <v>309</v>
      </c>
      <c r="E91" s="12" t="s">
        <v>243</v>
      </c>
      <c r="F91" s="13" t="s">
        <v>310</v>
      </c>
      <c r="G91" s="16" t="s">
        <v>144</v>
      </c>
      <c r="H91" s="16"/>
      <c r="I91" s="15">
        <v>809193.54</v>
      </c>
      <c r="J91" s="16"/>
      <c r="K91" s="16"/>
      <c r="L91" s="17"/>
      <c r="M91" s="18"/>
      <c r="N91" s="19"/>
      <c r="O91" s="20"/>
      <c r="P91" s="66"/>
      <c r="Q91" s="66"/>
      <c r="R91" s="67"/>
      <c r="S91" s="66"/>
      <c r="T91" s="66"/>
      <c r="U91" s="67"/>
      <c r="V91" s="68"/>
      <c r="W91" s="68"/>
      <c r="X91" s="69"/>
      <c r="Y91" s="70">
        <f t="shared" si="10"/>
        <v>809193.54</v>
      </c>
      <c r="Z91" s="70">
        <f t="shared" si="11"/>
        <v>0</v>
      </c>
      <c r="AA91" s="71"/>
      <c r="AB91" s="71"/>
      <c r="AC91" s="71"/>
      <c r="AD91" s="71"/>
      <c r="AE91" s="72"/>
      <c r="AF91" s="71"/>
      <c r="AG91" s="71"/>
      <c r="AH91" s="71"/>
      <c r="AI91" s="71"/>
      <c r="AJ91" s="71"/>
      <c r="AK91" s="71"/>
    </row>
    <row r="92" spans="1:37" s="10" customFormat="1" ht="25" customHeight="1" x14ac:dyDescent="0.25">
      <c r="A92" s="11">
        <v>89</v>
      </c>
      <c r="B92" s="12" t="str">
        <f t="shared" si="7"/>
        <v>2级-4级</v>
      </c>
      <c r="C92" s="12" t="s">
        <v>243</v>
      </c>
      <c r="D92" s="13" t="s">
        <v>301</v>
      </c>
      <c r="E92" s="13" t="s">
        <v>37</v>
      </c>
      <c r="F92" s="13" t="s">
        <v>247</v>
      </c>
      <c r="G92" s="16"/>
      <c r="H92" s="16"/>
      <c r="I92" s="15"/>
      <c r="J92" s="16" t="s">
        <v>68</v>
      </c>
      <c r="K92" s="16" t="s">
        <v>311</v>
      </c>
      <c r="L92" s="17">
        <v>374708.3</v>
      </c>
      <c r="M92" s="18"/>
      <c r="N92" s="19"/>
      <c r="O92" s="20"/>
      <c r="P92" s="66"/>
      <c r="Q92" s="66"/>
      <c r="R92" s="67"/>
      <c r="S92" s="66"/>
      <c r="T92" s="66"/>
      <c r="U92" s="67"/>
      <c r="V92" s="68"/>
      <c r="W92" s="68"/>
      <c r="X92" s="69"/>
      <c r="Y92" s="70">
        <f t="shared" si="10"/>
        <v>0</v>
      </c>
      <c r="Z92" s="70">
        <f t="shared" si="11"/>
        <v>374708.3</v>
      </c>
      <c r="AA92" s="71"/>
      <c r="AB92" s="71"/>
      <c r="AC92" s="71"/>
      <c r="AD92" s="71"/>
      <c r="AE92" s="72"/>
      <c r="AF92" s="71"/>
      <c r="AG92" s="71"/>
      <c r="AH92" s="71"/>
      <c r="AI92" s="71"/>
      <c r="AJ92" s="71"/>
      <c r="AK92" s="71"/>
    </row>
    <row r="93" spans="1:37" s="10" customFormat="1" ht="25" customHeight="1" x14ac:dyDescent="0.25">
      <c r="A93" s="11">
        <v>90</v>
      </c>
      <c r="B93" s="12" t="str">
        <f t="shared" si="7"/>
        <v>2级-2级</v>
      </c>
      <c r="C93" s="12" t="s">
        <v>243</v>
      </c>
      <c r="D93" s="13" t="s">
        <v>301</v>
      </c>
      <c r="E93" s="12" t="s">
        <v>243</v>
      </c>
      <c r="F93" s="13" t="s">
        <v>312</v>
      </c>
      <c r="G93" s="16"/>
      <c r="H93" s="16"/>
      <c r="I93" s="15"/>
      <c r="J93" s="16" t="s">
        <v>60</v>
      </c>
      <c r="K93" s="16" t="s">
        <v>313</v>
      </c>
      <c r="L93" s="17">
        <v>684000</v>
      </c>
      <c r="M93" s="18"/>
      <c r="N93" s="19"/>
      <c r="O93" s="20"/>
      <c r="P93" s="66"/>
      <c r="Q93" s="66"/>
      <c r="R93" s="67"/>
      <c r="S93" s="66"/>
      <c r="T93" s="66"/>
      <c r="U93" s="67"/>
      <c r="V93" s="68"/>
      <c r="W93" s="68"/>
      <c r="X93" s="69"/>
      <c r="Y93" s="70">
        <f t="shared" si="10"/>
        <v>0</v>
      </c>
      <c r="Z93" s="70">
        <f t="shared" si="11"/>
        <v>684000</v>
      </c>
      <c r="AA93" s="71"/>
      <c r="AB93" s="71"/>
      <c r="AC93" s="71"/>
      <c r="AD93" s="71"/>
      <c r="AE93" s="72"/>
      <c r="AF93" s="71"/>
      <c r="AG93" s="71"/>
      <c r="AH93" s="71"/>
      <c r="AI93" s="71"/>
      <c r="AJ93" s="71"/>
      <c r="AK93" s="71"/>
    </row>
    <row r="94" spans="1:37" s="10" customFormat="1" ht="25" customHeight="1" x14ac:dyDescent="0.25">
      <c r="A94" s="11">
        <v>91</v>
      </c>
      <c r="B94" s="12" t="str">
        <f t="shared" si="7"/>
        <v>2级-2级</v>
      </c>
      <c r="C94" s="12" t="s">
        <v>243</v>
      </c>
      <c r="D94" s="13" t="s">
        <v>301</v>
      </c>
      <c r="E94" s="12" t="s">
        <v>243</v>
      </c>
      <c r="F94" s="13" t="s">
        <v>314</v>
      </c>
      <c r="G94" s="16"/>
      <c r="H94" s="16"/>
      <c r="I94" s="15"/>
      <c r="J94" s="16" t="s">
        <v>60</v>
      </c>
      <c r="K94" s="16" t="s">
        <v>313</v>
      </c>
      <c r="L94" s="17">
        <v>116533.33</v>
      </c>
      <c r="M94" s="18"/>
      <c r="N94" s="19"/>
      <c r="O94" s="20"/>
      <c r="P94" s="66"/>
      <c r="Q94" s="66"/>
      <c r="R94" s="67"/>
      <c r="S94" s="66"/>
      <c r="T94" s="66"/>
      <c r="U94" s="67"/>
      <c r="V94" s="68"/>
      <c r="W94" s="68"/>
      <c r="X94" s="69"/>
      <c r="Y94" s="70">
        <f t="shared" si="10"/>
        <v>0</v>
      </c>
      <c r="Z94" s="70">
        <f t="shared" si="11"/>
        <v>116533.33</v>
      </c>
      <c r="AA94" s="71"/>
      <c r="AB94" s="71"/>
      <c r="AC94" s="71"/>
      <c r="AD94" s="71"/>
      <c r="AE94" s="72"/>
      <c r="AF94" s="71"/>
      <c r="AG94" s="71"/>
      <c r="AH94" s="71"/>
      <c r="AI94" s="71"/>
      <c r="AJ94" s="71"/>
      <c r="AK94" s="71"/>
    </row>
    <row r="95" spans="1:37" s="10" customFormat="1" ht="25" customHeight="1" x14ac:dyDescent="0.25">
      <c r="A95" s="11">
        <v>92</v>
      </c>
      <c r="B95" s="12" t="str">
        <f t="shared" si="7"/>
        <v>2级-2级</v>
      </c>
      <c r="C95" s="12" t="s">
        <v>243</v>
      </c>
      <c r="D95" s="13" t="s">
        <v>301</v>
      </c>
      <c r="E95" s="12" t="s">
        <v>243</v>
      </c>
      <c r="F95" s="13" t="s">
        <v>315</v>
      </c>
      <c r="G95" s="16" t="s">
        <v>99</v>
      </c>
      <c r="H95" s="16" t="s">
        <v>122</v>
      </c>
      <c r="I95" s="15">
        <v>232838.39999999999</v>
      </c>
      <c r="J95" s="16"/>
      <c r="K95" s="16"/>
      <c r="L95" s="17"/>
      <c r="M95" s="18"/>
      <c r="N95" s="18"/>
      <c r="O95" s="20"/>
      <c r="P95" s="66"/>
      <c r="Q95" s="66"/>
      <c r="R95" s="67"/>
      <c r="S95" s="66"/>
      <c r="T95" s="66"/>
      <c r="U95" s="67"/>
      <c r="V95" s="68"/>
      <c r="W95" s="68"/>
      <c r="X95" s="69"/>
      <c r="Y95" s="70">
        <f t="shared" si="10"/>
        <v>232838.39999999999</v>
      </c>
      <c r="Z95" s="70">
        <f t="shared" si="11"/>
        <v>0</v>
      </c>
      <c r="AA95" s="71"/>
      <c r="AB95" s="71"/>
      <c r="AC95" s="71"/>
      <c r="AD95" s="71"/>
      <c r="AE95" s="72"/>
      <c r="AF95" s="71"/>
      <c r="AG95" s="71"/>
      <c r="AH95" s="71"/>
      <c r="AI95" s="71"/>
      <c r="AJ95" s="71"/>
      <c r="AK95" s="71"/>
    </row>
    <row r="96" spans="1:37" s="10" customFormat="1" ht="25" customHeight="1" x14ac:dyDescent="0.25">
      <c r="A96" s="11">
        <v>93</v>
      </c>
      <c r="B96" s="12" t="str">
        <f t="shared" si="7"/>
        <v>2级-2级</v>
      </c>
      <c r="C96" s="12" t="s">
        <v>29</v>
      </c>
      <c r="D96" s="46" t="s">
        <v>167</v>
      </c>
      <c r="E96" s="12" t="s">
        <v>29</v>
      </c>
      <c r="F96" s="46" t="s">
        <v>158</v>
      </c>
      <c r="G96" s="14" t="s">
        <v>99</v>
      </c>
      <c r="H96" s="14" t="s">
        <v>271</v>
      </c>
      <c r="I96" s="15">
        <v>259828.57</v>
      </c>
      <c r="J96" s="16"/>
      <c r="K96" s="16"/>
      <c r="L96" s="17"/>
      <c r="M96" s="18"/>
      <c r="N96" s="19"/>
      <c r="O96" s="20"/>
      <c r="P96" s="66"/>
      <c r="Q96" s="66"/>
      <c r="R96" s="67"/>
      <c r="S96" s="66"/>
      <c r="T96" s="66"/>
      <c r="U96" s="67"/>
      <c r="V96" s="68"/>
      <c r="W96" s="68"/>
      <c r="X96" s="69"/>
      <c r="Y96" s="70">
        <f t="shared" si="10"/>
        <v>259828.57</v>
      </c>
      <c r="Z96" s="70">
        <f t="shared" si="11"/>
        <v>0</v>
      </c>
      <c r="AA96" s="71"/>
      <c r="AB96" s="71"/>
      <c r="AC96" s="71"/>
      <c r="AD96" s="71"/>
      <c r="AE96" s="72"/>
      <c r="AF96" s="71"/>
      <c r="AG96" s="71"/>
      <c r="AH96" s="71"/>
      <c r="AI96" s="71"/>
      <c r="AJ96" s="71"/>
      <c r="AK96" s="71"/>
    </row>
    <row r="97" spans="1:37" s="10" customFormat="1" ht="25" customHeight="1" x14ac:dyDescent="0.25">
      <c r="A97" s="11">
        <v>94</v>
      </c>
      <c r="B97" s="12" t="str">
        <f t="shared" si="7"/>
        <v>2级-1级</v>
      </c>
      <c r="C97" s="12" t="s">
        <v>29</v>
      </c>
      <c r="D97" s="46" t="s">
        <v>67</v>
      </c>
      <c r="E97" s="12" t="s">
        <v>27</v>
      </c>
      <c r="F97" s="46" t="s">
        <v>28</v>
      </c>
      <c r="G97" s="14" t="s">
        <v>99</v>
      </c>
      <c r="H97" s="14" t="s">
        <v>32</v>
      </c>
      <c r="I97" s="15">
        <v>42452.88</v>
      </c>
      <c r="J97" s="16"/>
      <c r="K97" s="16"/>
      <c r="L97" s="17"/>
      <c r="M97" s="18"/>
      <c r="N97" s="19"/>
      <c r="O97" s="20"/>
      <c r="P97" s="66"/>
      <c r="Q97" s="66"/>
      <c r="R97" s="67"/>
      <c r="S97" s="66"/>
      <c r="T97" s="66"/>
      <c r="U97" s="67"/>
      <c r="V97" s="68"/>
      <c r="W97" s="68"/>
      <c r="X97" s="69"/>
      <c r="Y97" s="70">
        <f t="shared" si="10"/>
        <v>42452.88</v>
      </c>
      <c r="Z97" s="70">
        <f t="shared" si="11"/>
        <v>0</v>
      </c>
      <c r="AA97" s="71"/>
      <c r="AB97" s="71"/>
      <c r="AC97" s="71"/>
      <c r="AD97" s="71"/>
      <c r="AE97" s="72"/>
      <c r="AF97" s="71"/>
      <c r="AG97" s="71"/>
      <c r="AH97" s="71"/>
      <c r="AI97" s="71"/>
      <c r="AJ97" s="71"/>
      <c r="AK97" s="71"/>
    </row>
    <row r="98" spans="1:37" s="10" customFormat="1" ht="25" customHeight="1" x14ac:dyDescent="0.25">
      <c r="A98" s="11">
        <v>95</v>
      </c>
      <c r="B98" s="12" t="str">
        <f t="shared" si="7"/>
        <v>2级-4级</v>
      </c>
      <c r="C98" s="12" t="s">
        <v>243</v>
      </c>
      <c r="D98" s="12" t="s">
        <v>316</v>
      </c>
      <c r="E98" s="12" t="s">
        <v>245</v>
      </c>
      <c r="F98" s="12" t="s">
        <v>42</v>
      </c>
      <c r="G98" s="16" t="s">
        <v>99</v>
      </c>
      <c r="H98" s="16" t="s">
        <v>122</v>
      </c>
      <c r="I98" s="15">
        <v>2150423.0099999998</v>
      </c>
      <c r="J98" s="16"/>
      <c r="K98" s="16"/>
      <c r="L98" s="17"/>
      <c r="M98" s="18"/>
      <c r="N98" s="19"/>
      <c r="O98" s="20"/>
      <c r="P98" s="21"/>
      <c r="Q98" s="21"/>
      <c r="R98" s="22"/>
      <c r="S98" s="21"/>
      <c r="T98" s="21"/>
      <c r="U98" s="22"/>
      <c r="V98" s="23"/>
      <c r="W98" s="23"/>
      <c r="X98" s="24"/>
      <c r="Y98" s="25">
        <f t="shared" si="10"/>
        <v>2150423.0099999998</v>
      </c>
      <c r="Z98" s="25">
        <f t="shared" si="11"/>
        <v>0</v>
      </c>
      <c r="AA98" s="26"/>
      <c r="AB98" s="26"/>
      <c r="AC98" s="26"/>
      <c r="AD98" s="26"/>
      <c r="AE98" s="27"/>
      <c r="AF98" s="26"/>
      <c r="AG98" s="26"/>
      <c r="AH98" s="26"/>
      <c r="AI98" s="26"/>
      <c r="AJ98" s="26"/>
      <c r="AK98" s="26"/>
    </row>
    <row r="99" spans="1:37" s="10" customFormat="1" ht="25" customHeight="1" x14ac:dyDescent="0.25">
      <c r="A99" s="11">
        <v>96</v>
      </c>
      <c r="B99" s="12" t="str">
        <f t="shared" si="7"/>
        <v>3级-2级</v>
      </c>
      <c r="C99" s="12" t="s">
        <v>250</v>
      </c>
      <c r="D99" s="13" t="s">
        <v>317</v>
      </c>
      <c r="E99" s="12" t="s">
        <v>243</v>
      </c>
      <c r="F99" s="13" t="s">
        <v>318</v>
      </c>
      <c r="G99" s="16"/>
      <c r="H99" s="16"/>
      <c r="I99" s="15"/>
      <c r="J99" s="16" t="s">
        <v>68</v>
      </c>
      <c r="K99" s="16" t="s">
        <v>319</v>
      </c>
      <c r="L99" s="15">
        <v>49056</v>
      </c>
      <c r="M99" s="18"/>
      <c r="N99" s="19"/>
      <c r="O99" s="20"/>
      <c r="P99" s="21"/>
      <c r="Q99" s="21"/>
      <c r="R99" s="22"/>
      <c r="S99" s="21"/>
      <c r="T99" s="21"/>
      <c r="U99" s="22"/>
      <c r="V99" s="23"/>
      <c r="W99" s="23"/>
      <c r="X99" s="24"/>
      <c r="Y99" s="25">
        <f t="shared" si="10"/>
        <v>0</v>
      </c>
      <c r="Z99" s="25">
        <f t="shared" si="11"/>
        <v>49056</v>
      </c>
      <c r="AA99" s="26"/>
      <c r="AB99" s="26"/>
      <c r="AC99" s="26"/>
      <c r="AD99" s="26"/>
      <c r="AE99" s="27"/>
      <c r="AF99" s="26"/>
      <c r="AG99" s="26"/>
      <c r="AH99" s="26"/>
      <c r="AI99" s="26"/>
      <c r="AJ99" s="26"/>
      <c r="AK99" s="26"/>
    </row>
    <row r="100" spans="1:37" s="10" customFormat="1" ht="25" customHeight="1" x14ac:dyDescent="0.25">
      <c r="A100" s="11">
        <v>97</v>
      </c>
      <c r="B100" s="12" t="str">
        <f t="shared" ref="B100:B131" si="12">TEXT(C100,"000")&amp;"-"&amp;TEXT(E100,"000")</f>
        <v>2级-1级</v>
      </c>
      <c r="C100" s="12" t="s">
        <v>243</v>
      </c>
      <c r="D100" s="12" t="s">
        <v>64</v>
      </c>
      <c r="E100" s="12" t="s">
        <v>248</v>
      </c>
      <c r="F100" s="12" t="s">
        <v>28</v>
      </c>
      <c r="G100" s="16" t="s">
        <v>99</v>
      </c>
      <c r="H100" s="16" t="s">
        <v>320</v>
      </c>
      <c r="I100" s="15">
        <v>141509.4</v>
      </c>
      <c r="J100" s="16"/>
      <c r="K100" s="16"/>
      <c r="L100" s="17"/>
      <c r="M100" s="18"/>
      <c r="N100" s="19"/>
      <c r="O100" s="20"/>
      <c r="P100" s="21"/>
      <c r="Q100" s="21"/>
      <c r="R100" s="22"/>
      <c r="S100" s="21"/>
      <c r="T100" s="21"/>
      <c r="U100" s="22"/>
      <c r="V100" s="23"/>
      <c r="W100" s="23"/>
      <c r="X100" s="24"/>
      <c r="Y100" s="25">
        <f t="shared" si="10"/>
        <v>141509.4</v>
      </c>
      <c r="Z100" s="25">
        <f t="shared" si="11"/>
        <v>0</v>
      </c>
      <c r="AA100" s="26"/>
      <c r="AB100" s="26"/>
      <c r="AC100" s="26"/>
      <c r="AD100" s="26"/>
      <c r="AE100" s="27"/>
      <c r="AF100" s="26"/>
      <c r="AG100" s="26"/>
      <c r="AH100" s="26"/>
      <c r="AI100" s="26"/>
      <c r="AJ100" s="26"/>
      <c r="AK100" s="26"/>
    </row>
    <row r="101" spans="1:37" s="10" customFormat="1" ht="25" customHeight="1" x14ac:dyDescent="0.25">
      <c r="A101" s="11">
        <v>98</v>
      </c>
      <c r="B101" s="12" t="str">
        <f t="shared" si="12"/>
        <v>2级-3级</v>
      </c>
      <c r="C101" s="12" t="s">
        <v>243</v>
      </c>
      <c r="D101" s="12" t="s">
        <v>64</v>
      </c>
      <c r="E101" s="12" t="s">
        <v>250</v>
      </c>
      <c r="F101" s="12" t="s">
        <v>280</v>
      </c>
      <c r="G101" s="16" t="s">
        <v>99</v>
      </c>
      <c r="H101" s="16" t="s">
        <v>320</v>
      </c>
      <c r="I101" s="15">
        <v>681132.12</v>
      </c>
      <c r="J101" s="16"/>
      <c r="K101" s="16"/>
      <c r="L101" s="17"/>
      <c r="M101" s="18"/>
      <c r="N101" s="19"/>
      <c r="O101" s="20"/>
      <c r="P101" s="21"/>
      <c r="Q101" s="21"/>
      <c r="R101" s="22"/>
      <c r="S101" s="21"/>
      <c r="T101" s="21"/>
      <c r="U101" s="22"/>
      <c r="V101" s="23"/>
      <c r="W101" s="23"/>
      <c r="X101" s="24"/>
      <c r="Y101" s="25">
        <f t="shared" si="10"/>
        <v>681132.12</v>
      </c>
      <c r="Z101" s="25">
        <f t="shared" si="11"/>
        <v>0</v>
      </c>
      <c r="AA101" s="26"/>
      <c r="AB101" s="26"/>
      <c r="AC101" s="26"/>
      <c r="AD101" s="26"/>
      <c r="AE101" s="27"/>
      <c r="AF101" s="26"/>
      <c r="AG101" s="26"/>
      <c r="AH101" s="26"/>
      <c r="AI101" s="26"/>
      <c r="AJ101" s="26"/>
      <c r="AK101" s="26"/>
    </row>
    <row r="102" spans="1:37" s="10" customFormat="1" ht="25" customHeight="1" x14ac:dyDescent="0.25">
      <c r="A102" s="11">
        <v>99</v>
      </c>
      <c r="B102" s="12" t="str">
        <f t="shared" si="12"/>
        <v>2级-2级</v>
      </c>
      <c r="C102" s="12" t="s">
        <v>243</v>
      </c>
      <c r="D102" s="12" t="s">
        <v>64</v>
      </c>
      <c r="E102" s="12" t="s">
        <v>243</v>
      </c>
      <c r="F102" s="12" t="s">
        <v>259</v>
      </c>
      <c r="G102" s="16" t="s">
        <v>99</v>
      </c>
      <c r="H102" s="16" t="s">
        <v>320</v>
      </c>
      <c r="I102" s="15">
        <v>376415.04</v>
      </c>
      <c r="J102" s="16"/>
      <c r="K102" s="16"/>
      <c r="L102" s="17"/>
      <c r="M102" s="18"/>
      <c r="N102" s="19"/>
      <c r="O102" s="20"/>
      <c r="P102" s="21"/>
      <c r="Q102" s="21"/>
      <c r="R102" s="22"/>
      <c r="S102" s="21"/>
      <c r="T102" s="21"/>
      <c r="U102" s="22"/>
      <c r="V102" s="23"/>
      <c r="W102" s="23"/>
      <c r="X102" s="24"/>
      <c r="Y102" s="25">
        <f t="shared" si="10"/>
        <v>376415.04</v>
      </c>
      <c r="Z102" s="25">
        <f t="shared" si="11"/>
        <v>0</v>
      </c>
      <c r="AA102" s="26"/>
      <c r="AB102" s="26"/>
      <c r="AC102" s="26"/>
      <c r="AD102" s="26"/>
      <c r="AE102" s="27"/>
      <c r="AF102" s="26"/>
      <c r="AG102" s="26"/>
      <c r="AH102" s="26"/>
      <c r="AI102" s="26"/>
      <c r="AJ102" s="26"/>
      <c r="AK102" s="26"/>
    </row>
    <row r="103" spans="1:37" s="10" customFormat="1" ht="25" customHeight="1" x14ac:dyDescent="0.25">
      <c r="A103" s="11">
        <v>100</v>
      </c>
      <c r="B103" s="12" t="str">
        <f t="shared" si="12"/>
        <v>2级-4级</v>
      </c>
      <c r="C103" s="12" t="s">
        <v>243</v>
      </c>
      <c r="D103" s="12" t="s">
        <v>64</v>
      </c>
      <c r="E103" s="12" t="s">
        <v>245</v>
      </c>
      <c r="F103" s="12" t="s">
        <v>42</v>
      </c>
      <c r="G103" s="16" t="s">
        <v>99</v>
      </c>
      <c r="H103" s="16" t="s">
        <v>122</v>
      </c>
      <c r="I103" s="15">
        <f>74119.98+27004.54</f>
        <v>101124.51999999999</v>
      </c>
      <c r="J103" s="16"/>
      <c r="K103" s="16"/>
      <c r="L103" s="17"/>
      <c r="M103" s="18"/>
      <c r="N103" s="19"/>
      <c r="O103" s="20"/>
      <c r="P103" s="21"/>
      <c r="Q103" s="21"/>
      <c r="R103" s="22"/>
      <c r="S103" s="21"/>
      <c r="T103" s="21"/>
      <c r="U103" s="22"/>
      <c r="V103" s="23"/>
      <c r="W103" s="23"/>
      <c r="X103" s="24"/>
      <c r="Y103" s="25">
        <f t="shared" si="10"/>
        <v>101124.52</v>
      </c>
      <c r="Z103" s="25">
        <f t="shared" si="11"/>
        <v>0</v>
      </c>
      <c r="AA103" s="26"/>
      <c r="AB103" s="26"/>
      <c r="AC103" s="26"/>
      <c r="AD103" s="26"/>
      <c r="AE103" s="27"/>
      <c r="AF103" s="26"/>
      <c r="AG103" s="26"/>
      <c r="AH103" s="26"/>
      <c r="AI103" s="26"/>
      <c r="AJ103" s="26"/>
      <c r="AK103" s="26"/>
    </row>
    <row r="104" spans="1:37" s="10" customFormat="1" ht="25" customHeight="1" x14ac:dyDescent="0.25">
      <c r="A104" s="11">
        <v>101</v>
      </c>
      <c r="B104" s="12" t="str">
        <f t="shared" si="12"/>
        <v>2级-4级</v>
      </c>
      <c r="C104" s="12" t="s">
        <v>243</v>
      </c>
      <c r="D104" s="12" t="s">
        <v>64</v>
      </c>
      <c r="E104" s="12" t="s">
        <v>245</v>
      </c>
      <c r="F104" s="12" t="s">
        <v>42</v>
      </c>
      <c r="G104" s="16"/>
      <c r="H104" s="16"/>
      <c r="I104" s="15"/>
      <c r="J104" s="16" t="s">
        <v>58</v>
      </c>
      <c r="K104" s="16" t="s">
        <v>303</v>
      </c>
      <c r="L104" s="17">
        <v>603378.49</v>
      </c>
      <c r="M104" s="18"/>
      <c r="N104" s="18"/>
      <c r="O104" s="20"/>
      <c r="P104" s="21"/>
      <c r="Q104" s="21"/>
      <c r="R104" s="22"/>
      <c r="S104" s="21"/>
      <c r="T104" s="21"/>
      <c r="U104" s="22"/>
      <c r="V104" s="23"/>
      <c r="W104" s="23"/>
      <c r="X104" s="24"/>
      <c r="Y104" s="25">
        <f t="shared" si="10"/>
        <v>0</v>
      </c>
      <c r="Z104" s="25">
        <f t="shared" si="11"/>
        <v>603378.49</v>
      </c>
      <c r="AA104" s="26"/>
      <c r="AB104" s="26"/>
      <c r="AC104" s="26"/>
      <c r="AD104" s="26"/>
      <c r="AE104" s="27"/>
      <c r="AF104" s="26"/>
      <c r="AG104" s="26"/>
      <c r="AH104" s="26"/>
      <c r="AI104" s="26"/>
      <c r="AJ104" s="26"/>
      <c r="AK104" s="26"/>
    </row>
    <row r="105" spans="1:37" s="10" customFormat="1" ht="25" customHeight="1" x14ac:dyDescent="0.25">
      <c r="A105" s="11">
        <v>102</v>
      </c>
      <c r="B105" s="12" t="str">
        <f t="shared" si="12"/>
        <v>000-000</v>
      </c>
      <c r="C105" s="12"/>
      <c r="D105" s="12"/>
      <c r="E105" s="12"/>
      <c r="F105" s="12"/>
      <c r="G105" s="16"/>
      <c r="H105" s="16"/>
      <c r="I105" s="15"/>
      <c r="J105" s="16"/>
      <c r="K105" s="16"/>
      <c r="L105" s="17"/>
      <c r="M105" s="18"/>
      <c r="N105" s="19"/>
      <c r="O105" s="20"/>
      <c r="P105" s="21"/>
      <c r="Q105" s="21"/>
      <c r="R105" s="22"/>
      <c r="S105" s="21"/>
      <c r="T105" s="21"/>
      <c r="U105" s="22"/>
      <c r="V105" s="23"/>
      <c r="W105" s="23"/>
      <c r="X105" s="24"/>
      <c r="Y105" s="25">
        <f t="shared" si="10"/>
        <v>0</v>
      </c>
      <c r="Z105" s="25">
        <f t="shared" si="11"/>
        <v>0</v>
      </c>
      <c r="AA105" s="26"/>
      <c r="AB105" s="26"/>
      <c r="AC105" s="26"/>
      <c r="AD105" s="26"/>
      <c r="AE105" s="27"/>
      <c r="AF105" s="26"/>
      <c r="AG105" s="26"/>
      <c r="AH105" s="26"/>
      <c r="AI105" s="26"/>
      <c r="AJ105" s="26"/>
      <c r="AK105" s="26"/>
    </row>
    <row r="106" spans="1:37" s="10" customFormat="1" ht="25" customHeight="1" x14ac:dyDescent="0.25">
      <c r="A106" s="11">
        <v>103</v>
      </c>
      <c r="B106" s="12" t="str">
        <f t="shared" si="12"/>
        <v>000-000</v>
      </c>
      <c r="C106" s="12"/>
      <c r="D106" s="12"/>
      <c r="E106" s="12"/>
      <c r="F106" s="12"/>
      <c r="G106" s="16"/>
      <c r="H106" s="16"/>
      <c r="I106" s="15"/>
      <c r="J106" s="16"/>
      <c r="K106" s="16"/>
      <c r="L106" s="17"/>
      <c r="M106" s="18"/>
      <c r="N106" s="19"/>
      <c r="O106" s="20"/>
      <c r="P106" s="21"/>
      <c r="Q106" s="21"/>
      <c r="R106" s="22"/>
      <c r="S106" s="21"/>
      <c r="T106" s="21"/>
      <c r="U106" s="22"/>
      <c r="V106" s="23"/>
      <c r="W106" s="23"/>
      <c r="X106" s="24"/>
      <c r="Y106" s="25">
        <f t="shared" si="10"/>
        <v>0</v>
      </c>
      <c r="Z106" s="25">
        <f t="shared" si="11"/>
        <v>0</v>
      </c>
      <c r="AA106" s="26"/>
      <c r="AB106" s="26"/>
      <c r="AC106" s="26"/>
      <c r="AD106" s="26"/>
      <c r="AE106" s="27"/>
      <c r="AF106" s="26"/>
      <c r="AG106" s="26"/>
      <c r="AH106" s="26"/>
      <c r="AI106" s="26"/>
      <c r="AJ106" s="26"/>
      <c r="AK106" s="26"/>
    </row>
    <row r="107" spans="1:37" s="10" customFormat="1" ht="25" customHeight="1" x14ac:dyDescent="0.25">
      <c r="A107" s="11">
        <v>104</v>
      </c>
      <c r="B107" s="12" t="str">
        <f t="shared" si="12"/>
        <v>000-000</v>
      </c>
      <c r="C107" s="12"/>
      <c r="D107" s="12"/>
      <c r="E107" s="12"/>
      <c r="F107" s="12"/>
      <c r="G107" s="16"/>
      <c r="H107" s="16"/>
      <c r="I107" s="15"/>
      <c r="J107" s="16"/>
      <c r="K107" s="16"/>
      <c r="L107" s="17"/>
      <c r="M107" s="18"/>
      <c r="N107" s="18"/>
      <c r="O107" s="20"/>
      <c r="P107" s="21"/>
      <c r="Q107" s="21"/>
      <c r="R107" s="22"/>
      <c r="S107" s="21"/>
      <c r="T107" s="21"/>
      <c r="U107" s="22"/>
      <c r="V107" s="23"/>
      <c r="W107" s="23"/>
      <c r="X107" s="24"/>
      <c r="Y107" s="25">
        <f t="shared" si="10"/>
        <v>0</v>
      </c>
      <c r="Z107" s="25">
        <f t="shared" si="11"/>
        <v>0</v>
      </c>
      <c r="AA107" s="26"/>
      <c r="AB107" s="26"/>
      <c r="AC107" s="26"/>
      <c r="AD107" s="26"/>
      <c r="AE107" s="27"/>
      <c r="AF107" s="26"/>
      <c r="AG107" s="26"/>
      <c r="AH107" s="26"/>
      <c r="AI107" s="26"/>
      <c r="AJ107" s="26"/>
      <c r="AK107" s="26"/>
    </row>
    <row r="108" spans="1:37" s="10" customFormat="1" ht="25" customHeight="1" x14ac:dyDescent="0.25">
      <c r="A108" s="11">
        <v>105</v>
      </c>
      <c r="B108" s="12" t="str">
        <f t="shared" si="12"/>
        <v>000-000</v>
      </c>
      <c r="C108" s="12"/>
      <c r="D108" s="12"/>
      <c r="E108" s="12"/>
      <c r="F108" s="12"/>
      <c r="G108" s="16"/>
      <c r="H108" s="16"/>
      <c r="I108" s="15"/>
      <c r="J108" s="16"/>
      <c r="K108" s="16"/>
      <c r="L108" s="17"/>
      <c r="M108" s="18"/>
      <c r="N108" s="18"/>
      <c r="O108" s="20"/>
      <c r="P108" s="21"/>
      <c r="Q108" s="21"/>
      <c r="R108" s="22"/>
      <c r="S108" s="21"/>
      <c r="T108" s="21"/>
      <c r="U108" s="22"/>
      <c r="V108" s="23"/>
      <c r="W108" s="23"/>
      <c r="X108" s="24"/>
      <c r="Y108" s="25">
        <f t="shared" si="10"/>
        <v>0</v>
      </c>
      <c r="Z108" s="25">
        <f t="shared" si="11"/>
        <v>0</v>
      </c>
      <c r="AA108" s="26"/>
      <c r="AB108" s="26"/>
      <c r="AC108" s="26"/>
      <c r="AD108" s="26"/>
      <c r="AE108" s="27"/>
      <c r="AF108" s="26"/>
      <c r="AG108" s="26"/>
      <c r="AH108" s="26"/>
      <c r="AI108" s="26"/>
      <c r="AJ108" s="26"/>
      <c r="AK108" s="26"/>
    </row>
    <row r="109" spans="1:37" s="10" customFormat="1" ht="25" customHeight="1" x14ac:dyDescent="0.25">
      <c r="A109" s="11">
        <v>106</v>
      </c>
      <c r="B109" s="12" t="str">
        <f t="shared" si="12"/>
        <v>000-000</v>
      </c>
      <c r="C109" s="12"/>
      <c r="D109" s="12"/>
      <c r="E109" s="12"/>
      <c r="F109" s="12"/>
      <c r="G109" s="16"/>
      <c r="H109" s="16"/>
      <c r="I109" s="15"/>
      <c r="J109" s="16"/>
      <c r="K109" s="16"/>
      <c r="L109" s="17"/>
      <c r="M109" s="18"/>
      <c r="N109" s="18"/>
      <c r="O109" s="20"/>
      <c r="P109" s="21"/>
      <c r="Q109" s="21"/>
      <c r="R109" s="22"/>
      <c r="S109" s="21"/>
      <c r="T109" s="21"/>
      <c r="U109" s="22"/>
      <c r="V109" s="23"/>
      <c r="W109" s="23"/>
      <c r="X109" s="24"/>
      <c r="Y109" s="25">
        <f t="shared" si="10"/>
        <v>0</v>
      </c>
      <c r="Z109" s="25">
        <f t="shared" si="11"/>
        <v>0</v>
      </c>
      <c r="AA109" s="26"/>
      <c r="AB109" s="26"/>
      <c r="AC109" s="26"/>
      <c r="AD109" s="26"/>
      <c r="AE109" s="27"/>
      <c r="AF109" s="26"/>
      <c r="AG109" s="26"/>
      <c r="AH109" s="26"/>
      <c r="AI109" s="26"/>
      <c r="AJ109" s="26"/>
      <c r="AK109" s="26"/>
    </row>
    <row r="110" spans="1:37" s="10" customFormat="1" ht="25" customHeight="1" x14ac:dyDescent="0.25">
      <c r="A110" s="11">
        <v>107</v>
      </c>
      <c r="B110" s="12" t="str">
        <f t="shared" si="12"/>
        <v>000-000</v>
      </c>
      <c r="C110" s="12"/>
      <c r="D110" s="12"/>
      <c r="E110" s="12"/>
      <c r="F110" s="12"/>
      <c r="G110" s="16"/>
      <c r="H110" s="16"/>
      <c r="I110" s="15"/>
      <c r="J110" s="16"/>
      <c r="K110" s="16"/>
      <c r="L110" s="17"/>
      <c r="M110" s="18"/>
      <c r="N110" s="18"/>
      <c r="O110" s="20"/>
      <c r="P110" s="21"/>
      <c r="Q110" s="21"/>
      <c r="R110" s="22"/>
      <c r="S110" s="21"/>
      <c r="T110" s="21"/>
      <c r="U110" s="22"/>
      <c r="V110" s="23"/>
      <c r="W110" s="23"/>
      <c r="X110" s="24"/>
      <c r="Y110" s="25">
        <f t="shared" si="10"/>
        <v>0</v>
      </c>
      <c r="Z110" s="25">
        <f t="shared" si="11"/>
        <v>0</v>
      </c>
      <c r="AA110" s="26"/>
      <c r="AB110" s="26"/>
      <c r="AC110" s="26"/>
      <c r="AD110" s="26"/>
      <c r="AE110" s="27"/>
      <c r="AF110" s="26"/>
      <c r="AG110" s="26"/>
      <c r="AH110" s="26"/>
      <c r="AI110" s="26"/>
      <c r="AJ110" s="26"/>
      <c r="AK110" s="26"/>
    </row>
    <row r="111" spans="1:37" s="10" customFormat="1" ht="25" customHeight="1" x14ac:dyDescent="0.25">
      <c r="A111" s="11">
        <v>108</v>
      </c>
      <c r="B111" s="12" t="str">
        <f t="shared" si="12"/>
        <v>000-000</v>
      </c>
      <c r="C111" s="12"/>
      <c r="D111" s="12"/>
      <c r="E111" s="12"/>
      <c r="F111" s="12"/>
      <c r="G111" s="16"/>
      <c r="H111" s="16"/>
      <c r="I111" s="15"/>
      <c r="J111" s="16"/>
      <c r="K111" s="16"/>
      <c r="L111" s="17"/>
      <c r="M111" s="18"/>
      <c r="N111" s="18"/>
      <c r="O111" s="20"/>
      <c r="P111" s="21"/>
      <c r="Q111" s="21"/>
      <c r="R111" s="22"/>
      <c r="S111" s="21"/>
      <c r="T111" s="21"/>
      <c r="U111" s="22"/>
      <c r="V111" s="23"/>
      <c r="W111" s="23"/>
      <c r="X111" s="24"/>
      <c r="Y111" s="25">
        <f t="shared" si="10"/>
        <v>0</v>
      </c>
      <c r="Z111" s="25">
        <f t="shared" si="11"/>
        <v>0</v>
      </c>
      <c r="AA111" s="26"/>
      <c r="AB111" s="26"/>
      <c r="AC111" s="26"/>
      <c r="AD111" s="26"/>
      <c r="AE111" s="27"/>
      <c r="AF111" s="26"/>
      <c r="AG111" s="26"/>
      <c r="AH111" s="26"/>
      <c r="AI111" s="26"/>
      <c r="AJ111" s="26"/>
      <c r="AK111" s="26"/>
    </row>
    <row r="112" spans="1:37" s="10" customFormat="1" ht="25" customHeight="1" x14ac:dyDescent="0.25">
      <c r="A112" s="11">
        <v>109</v>
      </c>
      <c r="B112" s="12" t="str">
        <f t="shared" si="12"/>
        <v>000-000</v>
      </c>
      <c r="C112" s="12"/>
      <c r="D112" s="12"/>
      <c r="E112" s="12"/>
      <c r="F112" s="12"/>
      <c r="G112" s="16"/>
      <c r="H112" s="16"/>
      <c r="I112" s="15"/>
      <c r="J112" s="16"/>
      <c r="K112" s="16"/>
      <c r="L112" s="17"/>
      <c r="M112" s="18"/>
      <c r="N112" s="18"/>
      <c r="O112" s="20"/>
      <c r="P112" s="21"/>
      <c r="Q112" s="21"/>
      <c r="R112" s="22"/>
      <c r="S112" s="21"/>
      <c r="T112" s="21"/>
      <c r="U112" s="22"/>
      <c r="V112" s="23"/>
      <c r="W112" s="23"/>
      <c r="X112" s="24"/>
      <c r="Y112" s="25">
        <f t="shared" si="10"/>
        <v>0</v>
      </c>
      <c r="Z112" s="25">
        <f t="shared" si="11"/>
        <v>0</v>
      </c>
      <c r="AA112" s="26"/>
      <c r="AB112" s="26"/>
      <c r="AC112" s="26"/>
      <c r="AD112" s="26"/>
      <c r="AE112" s="27"/>
      <c r="AF112" s="26"/>
      <c r="AG112" s="26"/>
      <c r="AH112" s="26"/>
      <c r="AI112" s="26"/>
      <c r="AJ112" s="26"/>
      <c r="AK112" s="26"/>
    </row>
    <row r="113" spans="1:37" s="10" customFormat="1" ht="25" customHeight="1" x14ac:dyDescent="0.25">
      <c r="A113" s="11">
        <v>110</v>
      </c>
      <c r="B113" s="12" t="str">
        <f t="shared" si="12"/>
        <v>000-000</v>
      </c>
      <c r="C113" s="12"/>
      <c r="D113" s="12"/>
      <c r="E113" s="12"/>
      <c r="F113" s="12"/>
      <c r="G113" s="16"/>
      <c r="H113" s="16"/>
      <c r="I113" s="15"/>
      <c r="J113" s="16"/>
      <c r="K113" s="16"/>
      <c r="L113" s="17"/>
      <c r="M113" s="18"/>
      <c r="N113" s="18"/>
      <c r="O113" s="20"/>
      <c r="P113" s="21"/>
      <c r="Q113" s="21"/>
      <c r="R113" s="22"/>
      <c r="S113" s="21"/>
      <c r="T113" s="21"/>
      <c r="U113" s="22"/>
      <c r="V113" s="23"/>
      <c r="W113" s="23"/>
      <c r="X113" s="24"/>
      <c r="Y113" s="25">
        <f t="shared" si="10"/>
        <v>0</v>
      </c>
      <c r="Z113" s="25">
        <f t="shared" si="11"/>
        <v>0</v>
      </c>
      <c r="AA113" s="26"/>
      <c r="AB113" s="26"/>
      <c r="AC113" s="26"/>
      <c r="AD113" s="26"/>
      <c r="AE113" s="27"/>
      <c r="AF113" s="26"/>
      <c r="AG113" s="26"/>
      <c r="AH113" s="26"/>
      <c r="AI113" s="26"/>
      <c r="AJ113" s="26"/>
      <c r="AK113" s="26"/>
    </row>
    <row r="114" spans="1:37" s="10" customFormat="1" ht="25" customHeight="1" x14ac:dyDescent="0.25">
      <c r="A114" s="11">
        <v>111</v>
      </c>
      <c r="B114" s="12" t="str">
        <f t="shared" si="12"/>
        <v>000-000</v>
      </c>
      <c r="C114" s="12"/>
      <c r="D114" s="12"/>
      <c r="E114" s="12"/>
      <c r="F114" s="12"/>
      <c r="G114" s="16"/>
      <c r="H114" s="16"/>
      <c r="I114" s="15"/>
      <c r="J114" s="16"/>
      <c r="K114" s="16"/>
      <c r="L114" s="17"/>
      <c r="M114" s="18"/>
      <c r="N114" s="18"/>
      <c r="O114" s="20"/>
      <c r="P114" s="21"/>
      <c r="Q114" s="21"/>
      <c r="R114" s="22"/>
      <c r="S114" s="21"/>
      <c r="T114" s="21"/>
      <c r="U114" s="22"/>
      <c r="V114" s="23"/>
      <c r="W114" s="23"/>
      <c r="X114" s="24"/>
      <c r="Y114" s="25">
        <f t="shared" si="10"/>
        <v>0</v>
      </c>
      <c r="Z114" s="25">
        <f t="shared" si="11"/>
        <v>0</v>
      </c>
      <c r="AA114" s="26"/>
      <c r="AB114" s="26"/>
      <c r="AC114" s="26"/>
      <c r="AD114" s="26"/>
      <c r="AE114" s="27"/>
      <c r="AF114" s="26"/>
      <c r="AG114" s="26"/>
      <c r="AH114" s="26"/>
      <c r="AI114" s="26"/>
      <c r="AJ114" s="26"/>
      <c r="AK114" s="26"/>
    </row>
    <row r="115" spans="1:37" s="10" customFormat="1" ht="25" customHeight="1" x14ac:dyDescent="0.25">
      <c r="A115" s="11">
        <v>112</v>
      </c>
      <c r="B115" s="12" t="str">
        <f t="shared" si="12"/>
        <v>000-000</v>
      </c>
      <c r="C115" s="12"/>
      <c r="D115" s="12"/>
      <c r="E115" s="12"/>
      <c r="F115" s="12"/>
      <c r="G115" s="16"/>
      <c r="H115" s="16"/>
      <c r="I115" s="15"/>
      <c r="J115" s="16"/>
      <c r="K115" s="16"/>
      <c r="L115" s="17"/>
      <c r="M115" s="18"/>
      <c r="N115" s="18"/>
      <c r="O115" s="20"/>
      <c r="P115" s="21"/>
      <c r="Q115" s="21"/>
      <c r="R115" s="22"/>
      <c r="S115" s="21"/>
      <c r="T115" s="21"/>
      <c r="U115" s="22"/>
      <c r="V115" s="23"/>
      <c r="W115" s="23"/>
      <c r="X115" s="24"/>
      <c r="Y115" s="25">
        <f t="shared" si="10"/>
        <v>0</v>
      </c>
      <c r="Z115" s="25">
        <f t="shared" si="11"/>
        <v>0</v>
      </c>
      <c r="AA115" s="26"/>
      <c r="AB115" s="26"/>
      <c r="AC115" s="26"/>
      <c r="AD115" s="26"/>
      <c r="AE115" s="27"/>
      <c r="AF115" s="26"/>
      <c r="AG115" s="26"/>
      <c r="AH115" s="26"/>
      <c r="AI115" s="26"/>
      <c r="AJ115" s="26"/>
      <c r="AK115" s="26"/>
    </row>
    <row r="116" spans="1:37" s="10" customFormat="1" ht="25" customHeight="1" x14ac:dyDescent="0.25">
      <c r="A116" s="11">
        <v>113</v>
      </c>
      <c r="B116" s="12" t="str">
        <f t="shared" si="12"/>
        <v>000-000</v>
      </c>
      <c r="C116" s="12"/>
      <c r="D116" s="12"/>
      <c r="E116" s="12"/>
      <c r="F116" s="12"/>
      <c r="G116" s="16"/>
      <c r="H116" s="16"/>
      <c r="I116" s="15"/>
      <c r="J116" s="16"/>
      <c r="K116" s="16"/>
      <c r="L116" s="17"/>
      <c r="M116" s="18"/>
      <c r="N116" s="19"/>
      <c r="O116" s="20"/>
      <c r="P116" s="21"/>
      <c r="Q116" s="21"/>
      <c r="R116" s="22"/>
      <c r="S116" s="21"/>
      <c r="T116" s="21"/>
      <c r="U116" s="22"/>
      <c r="V116" s="23"/>
      <c r="W116" s="23"/>
      <c r="X116" s="24"/>
      <c r="Y116" s="25">
        <f t="shared" si="10"/>
        <v>0</v>
      </c>
      <c r="Z116" s="25">
        <f t="shared" si="11"/>
        <v>0</v>
      </c>
      <c r="AA116" s="26"/>
      <c r="AB116" s="26"/>
      <c r="AC116" s="26"/>
      <c r="AD116" s="26"/>
      <c r="AE116" s="27"/>
      <c r="AF116" s="26"/>
      <c r="AG116" s="26"/>
      <c r="AH116" s="26"/>
      <c r="AI116" s="26"/>
      <c r="AJ116" s="26"/>
      <c r="AK116" s="26"/>
    </row>
    <row r="117" spans="1:37" s="10" customFormat="1" ht="25" customHeight="1" x14ac:dyDescent="0.25">
      <c r="A117" s="11">
        <v>114</v>
      </c>
      <c r="B117" s="12" t="str">
        <f t="shared" si="12"/>
        <v>000-000</v>
      </c>
      <c r="C117" s="12"/>
      <c r="D117" s="12"/>
      <c r="E117" s="12"/>
      <c r="F117" s="12"/>
      <c r="G117" s="16"/>
      <c r="H117" s="16"/>
      <c r="I117" s="15"/>
      <c r="J117" s="16"/>
      <c r="K117" s="16"/>
      <c r="L117" s="17"/>
      <c r="M117" s="18"/>
      <c r="N117" s="19"/>
      <c r="O117" s="20"/>
      <c r="P117" s="21"/>
      <c r="Q117" s="21"/>
      <c r="R117" s="22"/>
      <c r="S117" s="21"/>
      <c r="T117" s="21"/>
      <c r="U117" s="22"/>
      <c r="V117" s="23"/>
      <c r="W117" s="23"/>
      <c r="X117" s="24"/>
      <c r="Y117" s="25">
        <f t="shared" si="10"/>
        <v>0</v>
      </c>
      <c r="Z117" s="25">
        <f t="shared" si="11"/>
        <v>0</v>
      </c>
      <c r="AA117" s="26"/>
      <c r="AB117" s="26"/>
      <c r="AC117" s="26"/>
      <c r="AD117" s="26"/>
      <c r="AE117" s="27"/>
      <c r="AF117" s="26"/>
      <c r="AG117" s="26"/>
      <c r="AH117" s="26"/>
      <c r="AI117" s="26"/>
      <c r="AJ117" s="26"/>
      <c r="AK117" s="26"/>
    </row>
    <row r="118" spans="1:37" s="10" customFormat="1" ht="25" customHeight="1" x14ac:dyDescent="0.25">
      <c r="A118" s="11">
        <v>115</v>
      </c>
      <c r="B118" s="12" t="str">
        <f t="shared" si="12"/>
        <v>000-000</v>
      </c>
      <c r="C118" s="12"/>
      <c r="D118" s="12"/>
      <c r="E118" s="12"/>
      <c r="F118" s="12"/>
      <c r="G118" s="16"/>
      <c r="H118" s="16"/>
      <c r="I118" s="15"/>
      <c r="J118" s="16"/>
      <c r="K118" s="16"/>
      <c r="L118" s="17"/>
      <c r="M118" s="18"/>
      <c r="N118" s="18"/>
      <c r="O118" s="20"/>
      <c r="P118" s="21"/>
      <c r="Q118" s="21"/>
      <c r="R118" s="22"/>
      <c r="S118" s="21"/>
      <c r="T118" s="21"/>
      <c r="U118" s="22"/>
      <c r="V118" s="23"/>
      <c r="W118" s="23"/>
      <c r="X118" s="24"/>
      <c r="Y118" s="25">
        <f t="shared" si="10"/>
        <v>0</v>
      </c>
      <c r="Z118" s="25">
        <f t="shared" si="11"/>
        <v>0</v>
      </c>
      <c r="AA118" s="26"/>
      <c r="AB118" s="26"/>
      <c r="AC118" s="26"/>
      <c r="AD118" s="26"/>
      <c r="AE118" s="27"/>
      <c r="AF118" s="26"/>
      <c r="AG118" s="26"/>
      <c r="AH118" s="26"/>
      <c r="AI118" s="26"/>
      <c r="AJ118" s="26"/>
      <c r="AK118" s="26"/>
    </row>
    <row r="119" spans="1:37" s="10" customFormat="1" ht="25" customHeight="1" x14ac:dyDescent="0.25">
      <c r="A119" s="11">
        <v>116</v>
      </c>
      <c r="B119" s="12" t="str">
        <f t="shared" si="12"/>
        <v>000-000</v>
      </c>
      <c r="C119" s="12"/>
      <c r="D119" s="12"/>
      <c r="E119" s="12"/>
      <c r="F119" s="12"/>
      <c r="G119" s="16"/>
      <c r="H119" s="16"/>
      <c r="I119" s="15"/>
      <c r="J119" s="16"/>
      <c r="K119" s="16"/>
      <c r="L119" s="17"/>
      <c r="M119" s="18"/>
      <c r="N119" s="18"/>
      <c r="O119" s="20"/>
      <c r="P119" s="21"/>
      <c r="Q119" s="21"/>
      <c r="R119" s="22"/>
      <c r="S119" s="21"/>
      <c r="T119" s="21"/>
      <c r="U119" s="22"/>
      <c r="V119" s="23"/>
      <c r="W119" s="23"/>
      <c r="X119" s="24"/>
      <c r="Y119" s="25">
        <f t="shared" si="10"/>
        <v>0</v>
      </c>
      <c r="Z119" s="25">
        <f t="shared" si="11"/>
        <v>0</v>
      </c>
      <c r="AA119" s="26"/>
      <c r="AB119" s="26"/>
      <c r="AC119" s="26"/>
      <c r="AD119" s="26"/>
      <c r="AE119" s="27"/>
      <c r="AF119" s="26"/>
      <c r="AG119" s="26"/>
      <c r="AH119" s="26"/>
      <c r="AI119" s="26"/>
      <c r="AJ119" s="26"/>
      <c r="AK119" s="26"/>
    </row>
    <row r="120" spans="1:37" s="10" customFormat="1" ht="25" customHeight="1" x14ac:dyDescent="0.25">
      <c r="A120" s="11">
        <v>117</v>
      </c>
      <c r="B120" s="12" t="str">
        <f t="shared" si="12"/>
        <v>000-000</v>
      </c>
      <c r="C120" s="12"/>
      <c r="D120" s="12"/>
      <c r="E120" s="12"/>
      <c r="F120" s="12"/>
      <c r="G120" s="16"/>
      <c r="H120" s="16"/>
      <c r="I120" s="15"/>
      <c r="J120" s="16"/>
      <c r="K120" s="16"/>
      <c r="L120" s="17"/>
      <c r="M120" s="18"/>
      <c r="N120" s="18"/>
      <c r="O120" s="20"/>
      <c r="P120" s="21"/>
      <c r="Q120" s="21"/>
      <c r="R120" s="22"/>
      <c r="S120" s="21"/>
      <c r="T120" s="21"/>
      <c r="U120" s="22"/>
      <c r="V120" s="23"/>
      <c r="W120" s="23"/>
      <c r="X120" s="24"/>
      <c r="Y120" s="25">
        <f t="shared" si="10"/>
        <v>0</v>
      </c>
      <c r="Z120" s="25">
        <f t="shared" si="11"/>
        <v>0</v>
      </c>
      <c r="AA120" s="26"/>
      <c r="AB120" s="26"/>
      <c r="AC120" s="26"/>
      <c r="AD120" s="26"/>
      <c r="AE120" s="27"/>
      <c r="AF120" s="26"/>
      <c r="AG120" s="26"/>
      <c r="AH120" s="26"/>
      <c r="AI120" s="26"/>
      <c r="AJ120" s="26"/>
      <c r="AK120" s="26"/>
    </row>
    <row r="121" spans="1:37" s="10" customFormat="1" ht="25" customHeight="1" x14ac:dyDescent="0.25">
      <c r="A121" s="11">
        <v>118</v>
      </c>
      <c r="B121" s="12" t="str">
        <f t="shared" si="12"/>
        <v>000-000</v>
      </c>
      <c r="C121" s="12"/>
      <c r="D121" s="12"/>
      <c r="E121" s="12"/>
      <c r="F121" s="12"/>
      <c r="G121" s="16"/>
      <c r="H121" s="16"/>
      <c r="I121" s="15"/>
      <c r="J121" s="16"/>
      <c r="K121" s="16"/>
      <c r="L121" s="17"/>
      <c r="M121" s="18"/>
      <c r="N121" s="18"/>
      <c r="O121" s="20"/>
      <c r="P121" s="21"/>
      <c r="Q121" s="21"/>
      <c r="R121" s="22"/>
      <c r="S121" s="21"/>
      <c r="T121" s="21"/>
      <c r="U121" s="22"/>
      <c r="V121" s="23"/>
      <c r="W121" s="23"/>
      <c r="X121" s="24"/>
      <c r="Y121" s="25">
        <f t="shared" si="10"/>
        <v>0</v>
      </c>
      <c r="Z121" s="25">
        <f t="shared" si="11"/>
        <v>0</v>
      </c>
      <c r="AA121" s="26"/>
      <c r="AB121" s="26"/>
      <c r="AC121" s="26"/>
      <c r="AD121" s="26"/>
      <c r="AE121" s="27"/>
      <c r="AF121" s="26"/>
      <c r="AG121" s="26"/>
      <c r="AH121" s="26"/>
      <c r="AI121" s="26"/>
      <c r="AJ121" s="26"/>
      <c r="AK121" s="26"/>
    </row>
    <row r="122" spans="1:37" s="10" customFormat="1" ht="25" customHeight="1" x14ac:dyDescent="0.25">
      <c r="A122" s="11">
        <v>119</v>
      </c>
      <c r="B122" s="12" t="str">
        <f t="shared" si="12"/>
        <v>000-000</v>
      </c>
      <c r="C122" s="12"/>
      <c r="D122" s="12"/>
      <c r="E122" s="12"/>
      <c r="F122" s="12"/>
      <c r="G122" s="16"/>
      <c r="H122" s="16"/>
      <c r="I122" s="15"/>
      <c r="J122" s="16"/>
      <c r="K122" s="16"/>
      <c r="L122" s="17"/>
      <c r="M122" s="18"/>
      <c r="N122" s="18"/>
      <c r="O122" s="20"/>
      <c r="P122" s="21"/>
      <c r="Q122" s="21"/>
      <c r="R122" s="22"/>
      <c r="S122" s="21"/>
      <c r="T122" s="21"/>
      <c r="U122" s="22"/>
      <c r="V122" s="23"/>
      <c r="W122" s="23"/>
      <c r="X122" s="24"/>
      <c r="Y122" s="25">
        <f t="shared" si="10"/>
        <v>0</v>
      </c>
      <c r="Z122" s="25">
        <f t="shared" si="11"/>
        <v>0</v>
      </c>
      <c r="AA122" s="26"/>
      <c r="AB122" s="26"/>
      <c r="AC122" s="26"/>
      <c r="AD122" s="26"/>
      <c r="AE122" s="27"/>
      <c r="AF122" s="26"/>
      <c r="AG122" s="26"/>
      <c r="AH122" s="26"/>
      <c r="AI122" s="26"/>
      <c r="AJ122" s="26"/>
      <c r="AK122" s="26"/>
    </row>
    <row r="123" spans="1:37" s="10" customFormat="1" ht="25" customHeight="1" x14ac:dyDescent="0.25">
      <c r="A123" s="11">
        <v>120</v>
      </c>
      <c r="B123" s="12" t="str">
        <f t="shared" si="12"/>
        <v>000-000</v>
      </c>
      <c r="C123" s="12"/>
      <c r="D123" s="12"/>
      <c r="E123" s="12"/>
      <c r="F123" s="12"/>
      <c r="G123" s="16"/>
      <c r="H123" s="16"/>
      <c r="I123" s="15"/>
      <c r="J123" s="16"/>
      <c r="K123" s="16"/>
      <c r="L123" s="17"/>
      <c r="M123" s="18"/>
      <c r="N123" s="18"/>
      <c r="O123" s="20"/>
      <c r="P123" s="21"/>
      <c r="Q123" s="21"/>
      <c r="R123" s="22"/>
      <c r="S123" s="21"/>
      <c r="T123" s="21"/>
      <c r="U123" s="22"/>
      <c r="V123" s="23"/>
      <c r="W123" s="23"/>
      <c r="X123" s="24"/>
      <c r="Y123" s="25">
        <f t="shared" si="10"/>
        <v>0</v>
      </c>
      <c r="Z123" s="25">
        <f t="shared" si="11"/>
        <v>0</v>
      </c>
      <c r="AA123" s="26"/>
      <c r="AB123" s="26"/>
      <c r="AC123" s="26"/>
      <c r="AD123" s="26"/>
      <c r="AE123" s="27"/>
      <c r="AF123" s="26"/>
      <c r="AG123" s="26"/>
      <c r="AH123" s="26"/>
      <c r="AI123" s="26"/>
      <c r="AJ123" s="26"/>
      <c r="AK123" s="26"/>
    </row>
    <row r="124" spans="1:37" s="10" customFormat="1" ht="25" customHeight="1" x14ac:dyDescent="0.25">
      <c r="A124" s="11">
        <v>121</v>
      </c>
      <c r="B124" s="12" t="str">
        <f t="shared" si="12"/>
        <v>000-000</v>
      </c>
      <c r="C124" s="12"/>
      <c r="D124" s="12"/>
      <c r="E124" s="12"/>
      <c r="F124" s="12"/>
      <c r="G124" s="16"/>
      <c r="H124" s="16"/>
      <c r="I124" s="15"/>
      <c r="J124" s="16"/>
      <c r="K124" s="16"/>
      <c r="L124" s="17"/>
      <c r="M124" s="18"/>
      <c r="N124" s="18"/>
      <c r="O124" s="20"/>
      <c r="P124" s="21"/>
      <c r="Q124" s="21"/>
      <c r="R124" s="22"/>
      <c r="S124" s="21"/>
      <c r="T124" s="21"/>
      <c r="U124" s="22"/>
      <c r="V124" s="23"/>
      <c r="W124" s="23"/>
      <c r="X124" s="24"/>
      <c r="Y124" s="25">
        <f t="shared" si="10"/>
        <v>0</v>
      </c>
      <c r="Z124" s="25">
        <f t="shared" si="11"/>
        <v>0</v>
      </c>
      <c r="AA124" s="26"/>
      <c r="AB124" s="26"/>
      <c r="AC124" s="26"/>
      <c r="AD124" s="26"/>
      <c r="AE124" s="27"/>
      <c r="AF124" s="26"/>
      <c r="AG124" s="26"/>
      <c r="AH124" s="26"/>
      <c r="AI124" s="26"/>
      <c r="AJ124" s="26"/>
      <c r="AK124" s="26"/>
    </row>
    <row r="125" spans="1:37" s="10" customFormat="1" ht="25" customHeight="1" x14ac:dyDescent="0.25">
      <c r="A125" s="11">
        <v>122</v>
      </c>
      <c r="B125" s="12" t="str">
        <f t="shared" si="12"/>
        <v>000-000</v>
      </c>
      <c r="C125" s="12"/>
      <c r="D125" s="12"/>
      <c r="E125" s="12"/>
      <c r="F125" s="12"/>
      <c r="G125" s="16"/>
      <c r="H125" s="16"/>
      <c r="I125" s="15"/>
      <c r="J125" s="16"/>
      <c r="K125" s="16"/>
      <c r="L125" s="17"/>
      <c r="M125" s="18"/>
      <c r="N125" s="18"/>
      <c r="O125" s="20"/>
      <c r="P125" s="21"/>
      <c r="Q125" s="21"/>
      <c r="R125" s="22"/>
      <c r="S125" s="21"/>
      <c r="T125" s="21"/>
      <c r="U125" s="22"/>
      <c r="V125" s="23"/>
      <c r="W125" s="23"/>
      <c r="X125" s="24"/>
      <c r="Y125" s="25">
        <f t="shared" si="10"/>
        <v>0</v>
      </c>
      <c r="Z125" s="25">
        <f t="shared" si="11"/>
        <v>0</v>
      </c>
      <c r="AA125" s="26"/>
      <c r="AB125" s="26"/>
      <c r="AC125" s="26"/>
      <c r="AD125" s="26"/>
      <c r="AE125" s="27"/>
      <c r="AF125" s="26"/>
      <c r="AG125" s="26"/>
      <c r="AH125" s="26"/>
      <c r="AI125" s="26"/>
      <c r="AJ125" s="26"/>
      <c r="AK125" s="26"/>
    </row>
    <row r="126" spans="1:37" s="10" customFormat="1" ht="25" customHeight="1" x14ac:dyDescent="0.25">
      <c r="A126" s="11">
        <v>123</v>
      </c>
      <c r="B126" s="12" t="str">
        <f t="shared" si="12"/>
        <v>000-000</v>
      </c>
      <c r="C126" s="12"/>
      <c r="D126" s="12"/>
      <c r="E126" s="12"/>
      <c r="F126" s="12"/>
      <c r="G126" s="16"/>
      <c r="H126" s="16"/>
      <c r="I126" s="15"/>
      <c r="J126" s="16"/>
      <c r="K126" s="16"/>
      <c r="L126" s="17"/>
      <c r="M126" s="18"/>
      <c r="N126" s="18"/>
      <c r="O126" s="20"/>
      <c r="P126" s="21"/>
      <c r="Q126" s="21"/>
      <c r="R126" s="22"/>
      <c r="S126" s="21"/>
      <c r="T126" s="21"/>
      <c r="U126" s="22"/>
      <c r="V126" s="23"/>
      <c r="W126" s="23"/>
      <c r="X126" s="24"/>
      <c r="Y126" s="25">
        <f t="shared" si="10"/>
        <v>0</v>
      </c>
      <c r="Z126" s="25">
        <f t="shared" si="11"/>
        <v>0</v>
      </c>
      <c r="AA126" s="26"/>
      <c r="AB126" s="26"/>
      <c r="AC126" s="26"/>
      <c r="AD126" s="26"/>
      <c r="AE126" s="27"/>
      <c r="AF126" s="26"/>
      <c r="AG126" s="26"/>
      <c r="AH126" s="26"/>
      <c r="AI126" s="26"/>
      <c r="AJ126" s="26"/>
      <c r="AK126" s="26"/>
    </row>
    <row r="127" spans="1:37" s="10" customFormat="1" ht="25" customHeight="1" x14ac:dyDescent="0.25">
      <c r="A127" s="11">
        <v>124</v>
      </c>
      <c r="B127" s="12" t="str">
        <f t="shared" si="12"/>
        <v>000-000</v>
      </c>
      <c r="C127" s="12"/>
      <c r="D127" s="12"/>
      <c r="E127" s="12"/>
      <c r="F127" s="12"/>
      <c r="G127" s="16"/>
      <c r="H127" s="16"/>
      <c r="I127" s="15"/>
      <c r="J127" s="16"/>
      <c r="K127" s="16"/>
      <c r="L127" s="17"/>
      <c r="M127" s="18"/>
      <c r="N127" s="19"/>
      <c r="O127" s="20"/>
      <c r="P127" s="21"/>
      <c r="Q127" s="21"/>
      <c r="R127" s="22"/>
      <c r="S127" s="21"/>
      <c r="T127" s="21"/>
      <c r="U127" s="22"/>
      <c r="V127" s="23"/>
      <c r="W127" s="23"/>
      <c r="X127" s="24"/>
      <c r="Y127" s="25">
        <f t="shared" si="10"/>
        <v>0</v>
      </c>
      <c r="Z127" s="25">
        <f t="shared" si="11"/>
        <v>0</v>
      </c>
      <c r="AA127" s="26"/>
      <c r="AB127" s="26"/>
      <c r="AC127" s="26"/>
      <c r="AD127" s="26"/>
      <c r="AE127" s="27"/>
      <c r="AF127" s="26"/>
      <c r="AG127" s="26"/>
      <c r="AH127" s="26"/>
      <c r="AI127" s="26"/>
      <c r="AJ127" s="26"/>
      <c r="AK127" s="26"/>
    </row>
    <row r="128" spans="1:37" s="10" customFormat="1" ht="25" customHeight="1" x14ac:dyDescent="0.25">
      <c r="A128" s="11">
        <v>125</v>
      </c>
      <c r="B128" s="12" t="str">
        <f t="shared" si="12"/>
        <v>000-000</v>
      </c>
      <c r="C128" s="12"/>
      <c r="D128" s="12"/>
      <c r="E128" s="12"/>
      <c r="F128" s="12"/>
      <c r="G128" s="16"/>
      <c r="H128" s="16"/>
      <c r="I128" s="15"/>
      <c r="J128" s="16"/>
      <c r="K128" s="16"/>
      <c r="L128" s="17"/>
      <c r="M128" s="18"/>
      <c r="N128" s="19"/>
      <c r="O128" s="20"/>
      <c r="P128" s="21"/>
      <c r="Q128" s="21"/>
      <c r="R128" s="22"/>
      <c r="S128" s="21"/>
      <c r="T128" s="21"/>
      <c r="U128" s="22"/>
      <c r="V128" s="23"/>
      <c r="W128" s="23"/>
      <c r="X128" s="24"/>
      <c r="Y128" s="25">
        <f t="shared" si="10"/>
        <v>0</v>
      </c>
      <c r="Z128" s="25">
        <f t="shared" si="11"/>
        <v>0</v>
      </c>
      <c r="AA128" s="26"/>
      <c r="AB128" s="26"/>
      <c r="AC128" s="26"/>
      <c r="AD128" s="26"/>
      <c r="AE128" s="27"/>
      <c r="AF128" s="26"/>
      <c r="AG128" s="26"/>
      <c r="AH128" s="26"/>
      <c r="AI128" s="26"/>
      <c r="AJ128" s="26"/>
      <c r="AK128" s="26"/>
    </row>
    <row r="129" spans="1:37" s="10" customFormat="1" ht="25" customHeight="1" x14ac:dyDescent="0.25">
      <c r="A129" s="11">
        <v>126</v>
      </c>
      <c r="B129" s="12" t="str">
        <f t="shared" si="12"/>
        <v>000-000</v>
      </c>
      <c r="C129" s="12"/>
      <c r="D129" s="12"/>
      <c r="E129" s="12"/>
      <c r="F129" s="12"/>
      <c r="G129" s="16"/>
      <c r="H129" s="16"/>
      <c r="I129" s="15"/>
      <c r="J129" s="16"/>
      <c r="K129" s="16"/>
      <c r="L129" s="17"/>
      <c r="M129" s="18"/>
      <c r="N129" s="18"/>
      <c r="O129" s="20"/>
      <c r="P129" s="21"/>
      <c r="Q129" s="21"/>
      <c r="R129" s="22"/>
      <c r="S129" s="21"/>
      <c r="T129" s="21"/>
      <c r="U129" s="22"/>
      <c r="V129" s="23"/>
      <c r="W129" s="23"/>
      <c r="X129" s="24"/>
      <c r="Y129" s="25">
        <f t="shared" si="10"/>
        <v>0</v>
      </c>
      <c r="Z129" s="25">
        <f t="shared" si="11"/>
        <v>0</v>
      </c>
      <c r="AA129" s="26"/>
      <c r="AB129" s="26"/>
      <c r="AC129" s="26"/>
      <c r="AD129" s="26"/>
      <c r="AE129" s="27"/>
      <c r="AF129" s="26"/>
      <c r="AG129" s="26"/>
      <c r="AH129" s="26"/>
      <c r="AI129" s="26"/>
      <c r="AJ129" s="26"/>
      <c r="AK129" s="26"/>
    </row>
    <row r="130" spans="1:37" s="10" customFormat="1" ht="25" customHeight="1" x14ac:dyDescent="0.25">
      <c r="A130" s="11">
        <v>127</v>
      </c>
      <c r="B130" s="12" t="str">
        <f t="shared" si="12"/>
        <v>000-000</v>
      </c>
      <c r="C130" s="12"/>
      <c r="D130" s="12"/>
      <c r="E130" s="12"/>
      <c r="F130" s="12"/>
      <c r="G130" s="16"/>
      <c r="H130" s="16"/>
      <c r="I130" s="15"/>
      <c r="J130" s="16"/>
      <c r="K130" s="16"/>
      <c r="L130" s="17"/>
      <c r="M130" s="18"/>
      <c r="N130" s="18"/>
      <c r="O130" s="20"/>
      <c r="P130" s="21"/>
      <c r="Q130" s="21"/>
      <c r="R130" s="22"/>
      <c r="S130" s="21"/>
      <c r="T130" s="21"/>
      <c r="U130" s="22"/>
      <c r="V130" s="23"/>
      <c r="W130" s="23"/>
      <c r="X130" s="24"/>
      <c r="Y130" s="25">
        <f t="shared" si="10"/>
        <v>0</v>
      </c>
      <c r="Z130" s="25">
        <f t="shared" si="11"/>
        <v>0</v>
      </c>
      <c r="AA130" s="26"/>
      <c r="AB130" s="26"/>
      <c r="AC130" s="26"/>
      <c r="AD130" s="26"/>
      <c r="AE130" s="27"/>
      <c r="AF130" s="26"/>
      <c r="AG130" s="26"/>
      <c r="AH130" s="26"/>
      <c r="AI130" s="26"/>
      <c r="AJ130" s="26"/>
      <c r="AK130" s="26"/>
    </row>
    <row r="131" spans="1:37" s="10" customFormat="1" ht="25" customHeight="1" x14ac:dyDescent="0.25">
      <c r="A131" s="11">
        <v>128</v>
      </c>
      <c r="B131" s="12" t="str">
        <f t="shared" si="12"/>
        <v>000-000</v>
      </c>
      <c r="C131" s="12"/>
      <c r="D131" s="12"/>
      <c r="E131" s="12"/>
      <c r="F131" s="12"/>
      <c r="G131" s="16"/>
      <c r="H131" s="16"/>
      <c r="I131" s="15"/>
      <c r="J131" s="16"/>
      <c r="K131" s="16"/>
      <c r="L131" s="17"/>
      <c r="M131" s="18"/>
      <c r="N131" s="18"/>
      <c r="O131" s="20"/>
      <c r="P131" s="21"/>
      <c r="Q131" s="21"/>
      <c r="R131" s="22"/>
      <c r="S131" s="21"/>
      <c r="T131" s="21"/>
      <c r="U131" s="22"/>
      <c r="V131" s="23"/>
      <c r="W131" s="23"/>
      <c r="X131" s="24"/>
      <c r="Y131" s="25">
        <f t="shared" si="10"/>
        <v>0</v>
      </c>
      <c r="Z131" s="25">
        <f t="shared" si="11"/>
        <v>0</v>
      </c>
      <c r="AA131" s="26"/>
      <c r="AB131" s="26"/>
      <c r="AC131" s="26"/>
      <c r="AD131" s="26"/>
      <c r="AE131" s="27"/>
      <c r="AF131" s="26"/>
      <c r="AG131" s="26"/>
      <c r="AH131" s="26"/>
      <c r="AI131" s="26"/>
      <c r="AJ131" s="26"/>
      <c r="AK131" s="26"/>
    </row>
    <row r="132" spans="1:37" s="10" customFormat="1" ht="25" customHeight="1" x14ac:dyDescent="0.25">
      <c r="A132" s="11">
        <v>129</v>
      </c>
      <c r="B132" s="12" t="str">
        <f t="shared" ref="B132:B163" si="13">TEXT(C132,"000")&amp;"-"&amp;TEXT(E132,"000")</f>
        <v>000-000</v>
      </c>
      <c r="C132" s="12"/>
      <c r="D132" s="12"/>
      <c r="E132" s="12"/>
      <c r="F132" s="12"/>
      <c r="G132" s="16"/>
      <c r="H132" s="16"/>
      <c r="I132" s="15"/>
      <c r="J132" s="16"/>
      <c r="K132" s="16"/>
      <c r="L132" s="17"/>
      <c r="M132" s="18"/>
      <c r="N132" s="18"/>
      <c r="O132" s="20"/>
      <c r="P132" s="21"/>
      <c r="Q132" s="21"/>
      <c r="R132" s="22"/>
      <c r="S132" s="21"/>
      <c r="T132" s="21"/>
      <c r="U132" s="22"/>
      <c r="V132" s="23"/>
      <c r="W132" s="23"/>
      <c r="X132" s="24"/>
      <c r="Y132" s="25">
        <f t="shared" si="10"/>
        <v>0</v>
      </c>
      <c r="Z132" s="25">
        <f t="shared" si="11"/>
        <v>0</v>
      </c>
      <c r="AA132" s="26"/>
      <c r="AB132" s="26"/>
      <c r="AC132" s="26"/>
      <c r="AD132" s="26"/>
      <c r="AE132" s="27"/>
      <c r="AF132" s="26"/>
      <c r="AG132" s="26"/>
      <c r="AH132" s="26"/>
      <c r="AI132" s="26"/>
      <c r="AJ132" s="26"/>
      <c r="AK132" s="26"/>
    </row>
    <row r="133" spans="1:37" s="10" customFormat="1" ht="25" customHeight="1" x14ac:dyDescent="0.25">
      <c r="A133" s="11">
        <v>130</v>
      </c>
      <c r="B133" s="12" t="str">
        <f t="shared" si="13"/>
        <v>000-000</v>
      </c>
      <c r="C133" s="12"/>
      <c r="D133" s="12"/>
      <c r="E133" s="12"/>
      <c r="F133" s="12"/>
      <c r="G133" s="16"/>
      <c r="H133" s="16"/>
      <c r="I133" s="15"/>
      <c r="J133" s="16"/>
      <c r="K133" s="16"/>
      <c r="L133" s="17"/>
      <c r="M133" s="18"/>
      <c r="N133" s="18"/>
      <c r="O133" s="20"/>
      <c r="P133" s="21"/>
      <c r="Q133" s="21"/>
      <c r="R133" s="22"/>
      <c r="S133" s="21"/>
      <c r="T133" s="21"/>
      <c r="U133" s="22"/>
      <c r="V133" s="23"/>
      <c r="W133" s="23"/>
      <c r="X133" s="24"/>
      <c r="Y133" s="25">
        <f t="shared" si="10"/>
        <v>0</v>
      </c>
      <c r="Z133" s="25">
        <f t="shared" si="11"/>
        <v>0</v>
      </c>
      <c r="AA133" s="26"/>
      <c r="AB133" s="26"/>
      <c r="AC133" s="26"/>
      <c r="AD133" s="26"/>
      <c r="AE133" s="27"/>
      <c r="AF133" s="26"/>
      <c r="AG133" s="26"/>
      <c r="AH133" s="26"/>
      <c r="AI133" s="26"/>
      <c r="AJ133" s="26"/>
      <c r="AK133" s="26"/>
    </row>
    <row r="134" spans="1:37" s="10" customFormat="1" ht="25" customHeight="1" x14ac:dyDescent="0.25">
      <c r="A134" s="11">
        <v>131</v>
      </c>
      <c r="B134" s="12" t="str">
        <f t="shared" si="13"/>
        <v>000-000</v>
      </c>
      <c r="C134" s="12"/>
      <c r="D134" s="12"/>
      <c r="E134" s="12"/>
      <c r="F134" s="12"/>
      <c r="G134" s="16"/>
      <c r="H134" s="16"/>
      <c r="I134" s="15"/>
      <c r="J134" s="16"/>
      <c r="K134" s="16"/>
      <c r="L134" s="17"/>
      <c r="M134" s="18"/>
      <c r="N134" s="18"/>
      <c r="O134" s="20"/>
      <c r="P134" s="21"/>
      <c r="Q134" s="21"/>
      <c r="R134" s="22"/>
      <c r="S134" s="21"/>
      <c r="T134" s="21"/>
      <c r="U134" s="22"/>
      <c r="V134" s="23"/>
      <c r="W134" s="23"/>
      <c r="X134" s="24"/>
      <c r="Y134" s="25">
        <f t="shared" si="10"/>
        <v>0</v>
      </c>
      <c r="Z134" s="25">
        <f t="shared" si="11"/>
        <v>0</v>
      </c>
      <c r="AA134" s="26"/>
      <c r="AB134" s="26"/>
      <c r="AC134" s="26"/>
      <c r="AD134" s="26"/>
      <c r="AE134" s="27"/>
      <c r="AF134" s="26"/>
      <c r="AG134" s="26"/>
      <c r="AH134" s="26"/>
      <c r="AI134" s="26"/>
      <c r="AJ134" s="26"/>
      <c r="AK134" s="26"/>
    </row>
    <row r="135" spans="1:37" s="10" customFormat="1" ht="25" customHeight="1" x14ac:dyDescent="0.25">
      <c r="A135" s="11">
        <v>132</v>
      </c>
      <c r="B135" s="12" t="str">
        <f t="shared" si="13"/>
        <v>000-000</v>
      </c>
      <c r="C135" s="12"/>
      <c r="D135" s="12"/>
      <c r="E135" s="12"/>
      <c r="F135" s="12"/>
      <c r="G135" s="16"/>
      <c r="H135" s="16"/>
      <c r="I135" s="15"/>
      <c r="J135" s="16"/>
      <c r="K135" s="16"/>
      <c r="L135" s="17"/>
      <c r="M135" s="18"/>
      <c r="N135" s="18"/>
      <c r="O135" s="20"/>
      <c r="P135" s="21"/>
      <c r="Q135" s="21"/>
      <c r="R135" s="22"/>
      <c r="S135" s="21"/>
      <c r="T135" s="21"/>
      <c r="U135" s="22"/>
      <c r="V135" s="23"/>
      <c r="W135" s="23"/>
      <c r="X135" s="24"/>
      <c r="Y135" s="25">
        <f t="shared" si="10"/>
        <v>0</v>
      </c>
      <c r="Z135" s="25">
        <f t="shared" si="11"/>
        <v>0</v>
      </c>
      <c r="AA135" s="26"/>
      <c r="AB135" s="26"/>
      <c r="AC135" s="26"/>
      <c r="AD135" s="26"/>
      <c r="AE135" s="27"/>
      <c r="AF135" s="26"/>
      <c r="AG135" s="26"/>
      <c r="AH135" s="26"/>
      <c r="AI135" s="26"/>
      <c r="AJ135" s="26"/>
      <c r="AK135" s="26"/>
    </row>
    <row r="136" spans="1:37" s="10" customFormat="1" ht="25" customHeight="1" x14ac:dyDescent="0.25">
      <c r="A136" s="11">
        <v>133</v>
      </c>
      <c r="B136" s="12" t="str">
        <f t="shared" si="13"/>
        <v>000-000</v>
      </c>
      <c r="C136" s="12"/>
      <c r="D136" s="12"/>
      <c r="E136" s="12"/>
      <c r="F136" s="12"/>
      <c r="G136" s="16"/>
      <c r="H136" s="16"/>
      <c r="I136" s="15"/>
      <c r="J136" s="16"/>
      <c r="K136" s="16"/>
      <c r="L136" s="17"/>
      <c r="M136" s="18"/>
      <c r="N136" s="18"/>
      <c r="O136" s="20"/>
      <c r="P136" s="21"/>
      <c r="Q136" s="21"/>
      <c r="R136" s="22"/>
      <c r="S136" s="21"/>
      <c r="T136" s="21"/>
      <c r="U136" s="22"/>
      <c r="V136" s="23"/>
      <c r="W136" s="23"/>
      <c r="X136" s="24"/>
      <c r="Y136" s="25">
        <f t="shared" si="10"/>
        <v>0</v>
      </c>
      <c r="Z136" s="25">
        <f t="shared" si="11"/>
        <v>0</v>
      </c>
      <c r="AA136" s="26"/>
      <c r="AB136" s="26"/>
      <c r="AC136" s="26"/>
      <c r="AD136" s="26"/>
      <c r="AE136" s="27"/>
      <c r="AF136" s="26"/>
      <c r="AG136" s="26"/>
      <c r="AH136" s="26"/>
      <c r="AI136" s="26"/>
      <c r="AJ136" s="26"/>
      <c r="AK136" s="26"/>
    </row>
    <row r="137" spans="1:37" s="10" customFormat="1" ht="25" customHeight="1" x14ac:dyDescent="0.25">
      <c r="A137" s="11">
        <v>134</v>
      </c>
      <c r="B137" s="12" t="str">
        <f t="shared" si="13"/>
        <v>000-000</v>
      </c>
      <c r="C137" s="12"/>
      <c r="D137" s="12"/>
      <c r="E137" s="12"/>
      <c r="F137" s="12"/>
      <c r="G137" s="16"/>
      <c r="H137" s="16"/>
      <c r="I137" s="15"/>
      <c r="J137" s="16"/>
      <c r="K137" s="16"/>
      <c r="L137" s="17"/>
      <c r="M137" s="18"/>
      <c r="N137" s="18"/>
      <c r="O137" s="20"/>
      <c r="P137" s="21"/>
      <c r="Q137" s="21"/>
      <c r="R137" s="22"/>
      <c r="S137" s="21"/>
      <c r="T137" s="21"/>
      <c r="U137" s="22"/>
      <c r="V137" s="23"/>
      <c r="W137" s="23"/>
      <c r="X137" s="24"/>
      <c r="Y137" s="25">
        <f t="shared" si="10"/>
        <v>0</v>
      </c>
      <c r="Z137" s="25">
        <f t="shared" si="11"/>
        <v>0</v>
      </c>
      <c r="AA137" s="26"/>
      <c r="AB137" s="26"/>
      <c r="AC137" s="26"/>
      <c r="AD137" s="26"/>
      <c r="AE137" s="27"/>
      <c r="AF137" s="26"/>
      <c r="AG137" s="26"/>
      <c r="AH137" s="26"/>
      <c r="AI137" s="26"/>
      <c r="AJ137" s="26"/>
      <c r="AK137" s="26"/>
    </row>
    <row r="138" spans="1:37" s="10" customFormat="1" ht="25" customHeight="1" x14ac:dyDescent="0.25">
      <c r="A138" s="11">
        <v>135</v>
      </c>
      <c r="B138" s="12" t="str">
        <f t="shared" si="13"/>
        <v>000-000</v>
      </c>
      <c r="C138" s="12"/>
      <c r="D138" s="12"/>
      <c r="E138" s="12"/>
      <c r="F138" s="12"/>
      <c r="G138" s="16"/>
      <c r="H138" s="16"/>
      <c r="I138" s="15"/>
      <c r="J138" s="16"/>
      <c r="K138" s="16"/>
      <c r="L138" s="17"/>
      <c r="M138" s="18"/>
      <c r="N138" s="19"/>
      <c r="O138" s="20"/>
      <c r="P138" s="21"/>
      <c r="Q138" s="21"/>
      <c r="R138" s="22"/>
      <c r="S138" s="21"/>
      <c r="T138" s="21"/>
      <c r="U138" s="22"/>
      <c r="V138" s="23"/>
      <c r="W138" s="23"/>
      <c r="X138" s="24"/>
      <c r="Y138" s="25">
        <f t="shared" si="10"/>
        <v>0</v>
      </c>
      <c r="Z138" s="25">
        <f t="shared" si="11"/>
        <v>0</v>
      </c>
      <c r="AA138" s="26"/>
      <c r="AB138" s="26"/>
      <c r="AC138" s="26"/>
      <c r="AD138" s="26"/>
      <c r="AE138" s="27"/>
      <c r="AF138" s="26"/>
      <c r="AG138" s="26"/>
      <c r="AH138" s="26"/>
      <c r="AI138" s="26"/>
      <c r="AJ138" s="26"/>
      <c r="AK138" s="26"/>
    </row>
    <row r="139" spans="1:37" s="10" customFormat="1" ht="25" customHeight="1" x14ac:dyDescent="0.25">
      <c r="A139" s="11">
        <v>136</v>
      </c>
      <c r="B139" s="12" t="str">
        <f t="shared" si="13"/>
        <v>000-000</v>
      </c>
      <c r="C139" s="12"/>
      <c r="D139" s="12"/>
      <c r="E139" s="12"/>
      <c r="F139" s="12"/>
      <c r="G139" s="16"/>
      <c r="H139" s="16"/>
      <c r="I139" s="15"/>
      <c r="J139" s="16"/>
      <c r="K139" s="16"/>
      <c r="L139" s="17"/>
      <c r="M139" s="18"/>
      <c r="N139" s="19"/>
      <c r="O139" s="20"/>
      <c r="P139" s="21"/>
      <c r="Q139" s="21"/>
      <c r="R139" s="22"/>
      <c r="S139" s="21"/>
      <c r="T139" s="21"/>
      <c r="U139" s="22"/>
      <c r="V139" s="23"/>
      <c r="W139" s="23"/>
      <c r="X139" s="24"/>
      <c r="Y139" s="25">
        <f t="shared" si="10"/>
        <v>0</v>
      </c>
      <c r="Z139" s="25">
        <f t="shared" si="11"/>
        <v>0</v>
      </c>
      <c r="AA139" s="26"/>
      <c r="AB139" s="26"/>
      <c r="AC139" s="26"/>
      <c r="AD139" s="26"/>
      <c r="AE139" s="27"/>
      <c r="AF139" s="26"/>
      <c r="AG139" s="26"/>
      <c r="AH139" s="26"/>
      <c r="AI139" s="26"/>
      <c r="AJ139" s="26"/>
      <c r="AK139" s="26"/>
    </row>
    <row r="140" spans="1:37" s="10" customFormat="1" ht="25" customHeight="1" x14ac:dyDescent="0.25">
      <c r="A140" s="11">
        <v>137</v>
      </c>
      <c r="B140" s="12" t="str">
        <f t="shared" si="13"/>
        <v>000-000</v>
      </c>
      <c r="C140" s="12"/>
      <c r="D140" s="12"/>
      <c r="E140" s="12"/>
      <c r="F140" s="12"/>
      <c r="G140" s="16"/>
      <c r="H140" s="16"/>
      <c r="I140" s="15"/>
      <c r="J140" s="16"/>
      <c r="K140" s="16"/>
      <c r="L140" s="17"/>
      <c r="M140" s="18"/>
      <c r="N140" s="18"/>
      <c r="O140" s="20"/>
      <c r="P140" s="21"/>
      <c r="Q140" s="21"/>
      <c r="R140" s="22"/>
      <c r="S140" s="21"/>
      <c r="T140" s="21"/>
      <c r="U140" s="22"/>
      <c r="V140" s="23"/>
      <c r="W140" s="23"/>
      <c r="X140" s="24"/>
      <c r="Y140" s="25">
        <f t="shared" si="10"/>
        <v>0</v>
      </c>
      <c r="Z140" s="25">
        <f t="shared" si="11"/>
        <v>0</v>
      </c>
      <c r="AA140" s="26"/>
      <c r="AB140" s="26"/>
      <c r="AC140" s="26"/>
      <c r="AD140" s="26"/>
      <c r="AE140" s="27"/>
      <c r="AF140" s="26"/>
      <c r="AG140" s="26"/>
      <c r="AH140" s="26"/>
      <c r="AI140" s="26"/>
      <c r="AJ140" s="26"/>
      <c r="AK140" s="26"/>
    </row>
    <row r="141" spans="1:37" s="10" customFormat="1" ht="25" customHeight="1" x14ac:dyDescent="0.25">
      <c r="A141" s="11">
        <v>138</v>
      </c>
      <c r="B141" s="12" t="str">
        <f t="shared" si="13"/>
        <v>000-000</v>
      </c>
      <c r="C141" s="12"/>
      <c r="D141" s="12"/>
      <c r="E141" s="12"/>
      <c r="F141" s="12"/>
      <c r="G141" s="16"/>
      <c r="H141" s="16"/>
      <c r="I141" s="15"/>
      <c r="J141" s="16"/>
      <c r="K141" s="16"/>
      <c r="L141" s="17"/>
      <c r="M141" s="18"/>
      <c r="N141" s="18"/>
      <c r="O141" s="20"/>
      <c r="P141" s="21"/>
      <c r="Q141" s="21"/>
      <c r="R141" s="22"/>
      <c r="S141" s="21"/>
      <c r="T141" s="21"/>
      <c r="U141" s="22"/>
      <c r="V141" s="23"/>
      <c r="W141" s="23"/>
      <c r="X141" s="24"/>
      <c r="Y141" s="25">
        <f t="shared" si="10"/>
        <v>0</v>
      </c>
      <c r="Z141" s="25">
        <f t="shared" si="11"/>
        <v>0</v>
      </c>
      <c r="AA141" s="26"/>
      <c r="AB141" s="26"/>
      <c r="AC141" s="26"/>
      <c r="AD141" s="26"/>
      <c r="AE141" s="27"/>
      <c r="AF141" s="26"/>
      <c r="AG141" s="26"/>
      <c r="AH141" s="26"/>
      <c r="AI141" s="26"/>
      <c r="AJ141" s="26"/>
      <c r="AK141" s="26"/>
    </row>
    <row r="142" spans="1:37" s="10" customFormat="1" ht="25" customHeight="1" x14ac:dyDescent="0.25">
      <c r="A142" s="11">
        <v>139</v>
      </c>
      <c r="B142" s="12" t="str">
        <f t="shared" si="13"/>
        <v>000-000</v>
      </c>
      <c r="C142" s="12"/>
      <c r="D142" s="12"/>
      <c r="E142" s="12"/>
      <c r="F142" s="12"/>
      <c r="G142" s="16"/>
      <c r="H142" s="16"/>
      <c r="I142" s="15"/>
      <c r="J142" s="16"/>
      <c r="K142" s="16"/>
      <c r="L142" s="17"/>
      <c r="M142" s="18"/>
      <c r="N142" s="18"/>
      <c r="O142" s="20"/>
      <c r="P142" s="21"/>
      <c r="Q142" s="21"/>
      <c r="R142" s="22"/>
      <c r="S142" s="21"/>
      <c r="T142" s="21"/>
      <c r="U142" s="22"/>
      <c r="V142" s="23"/>
      <c r="W142" s="23"/>
      <c r="X142" s="24"/>
      <c r="Y142" s="25">
        <f t="shared" si="10"/>
        <v>0</v>
      </c>
      <c r="Z142" s="25">
        <f t="shared" si="11"/>
        <v>0</v>
      </c>
      <c r="AA142" s="26"/>
      <c r="AB142" s="26"/>
      <c r="AC142" s="26"/>
      <c r="AD142" s="26"/>
      <c r="AE142" s="27"/>
      <c r="AF142" s="26"/>
      <c r="AG142" s="26"/>
      <c r="AH142" s="26"/>
      <c r="AI142" s="26"/>
      <c r="AJ142" s="26"/>
      <c r="AK142" s="26"/>
    </row>
    <row r="143" spans="1:37" s="10" customFormat="1" ht="25" customHeight="1" x14ac:dyDescent="0.25">
      <c r="A143" s="11">
        <v>140</v>
      </c>
      <c r="B143" s="12" t="str">
        <f t="shared" si="13"/>
        <v>000-000</v>
      </c>
      <c r="C143" s="12"/>
      <c r="D143" s="12"/>
      <c r="E143" s="12"/>
      <c r="F143" s="12"/>
      <c r="G143" s="16"/>
      <c r="H143" s="16"/>
      <c r="I143" s="15"/>
      <c r="J143" s="16"/>
      <c r="K143" s="16"/>
      <c r="L143" s="17"/>
      <c r="M143" s="18"/>
      <c r="N143" s="18"/>
      <c r="O143" s="20"/>
      <c r="P143" s="21"/>
      <c r="Q143" s="21"/>
      <c r="R143" s="22"/>
      <c r="S143" s="21"/>
      <c r="T143" s="21"/>
      <c r="U143" s="22"/>
      <c r="V143" s="23"/>
      <c r="W143" s="23"/>
      <c r="X143" s="24"/>
      <c r="Y143" s="25">
        <f t="shared" si="10"/>
        <v>0</v>
      </c>
      <c r="Z143" s="25">
        <f t="shared" si="11"/>
        <v>0</v>
      </c>
      <c r="AA143" s="26"/>
      <c r="AB143" s="26"/>
      <c r="AC143" s="26"/>
      <c r="AD143" s="26"/>
      <c r="AE143" s="27"/>
      <c r="AF143" s="26"/>
      <c r="AG143" s="26"/>
      <c r="AH143" s="26"/>
      <c r="AI143" s="26"/>
      <c r="AJ143" s="26"/>
      <c r="AK143" s="26"/>
    </row>
    <row r="144" spans="1:37" s="10" customFormat="1" ht="25" customHeight="1" x14ac:dyDescent="0.25">
      <c r="A144" s="11">
        <v>141</v>
      </c>
      <c r="B144" s="12" t="str">
        <f t="shared" si="13"/>
        <v>000-000</v>
      </c>
      <c r="C144" s="12"/>
      <c r="D144" s="12"/>
      <c r="E144" s="12"/>
      <c r="F144" s="12"/>
      <c r="G144" s="16"/>
      <c r="H144" s="16"/>
      <c r="I144" s="15"/>
      <c r="J144" s="16"/>
      <c r="K144" s="16"/>
      <c r="L144" s="17"/>
      <c r="M144" s="18"/>
      <c r="N144" s="18"/>
      <c r="O144" s="20"/>
      <c r="P144" s="21"/>
      <c r="Q144" s="21"/>
      <c r="R144" s="22"/>
      <c r="S144" s="21"/>
      <c r="T144" s="21"/>
      <c r="U144" s="22"/>
      <c r="V144" s="23"/>
      <c r="W144" s="23"/>
      <c r="X144" s="24"/>
      <c r="Y144" s="25">
        <f t="shared" si="10"/>
        <v>0</v>
      </c>
      <c r="Z144" s="25">
        <f t="shared" si="11"/>
        <v>0</v>
      </c>
      <c r="AA144" s="26"/>
      <c r="AB144" s="26"/>
      <c r="AC144" s="26"/>
      <c r="AD144" s="26"/>
      <c r="AE144" s="27"/>
      <c r="AF144" s="26"/>
      <c r="AG144" s="26"/>
      <c r="AH144" s="26"/>
      <c r="AI144" s="26"/>
      <c r="AJ144" s="26"/>
      <c r="AK144" s="26"/>
    </row>
    <row r="145" spans="1:37" s="10" customFormat="1" ht="25" customHeight="1" x14ac:dyDescent="0.25">
      <c r="A145" s="11">
        <v>142</v>
      </c>
      <c r="B145" s="12" t="str">
        <f t="shared" si="13"/>
        <v>000-000</v>
      </c>
      <c r="C145" s="12"/>
      <c r="D145" s="12"/>
      <c r="E145" s="12"/>
      <c r="F145" s="12"/>
      <c r="G145" s="16"/>
      <c r="H145" s="16"/>
      <c r="I145" s="15"/>
      <c r="J145" s="16"/>
      <c r="K145" s="16"/>
      <c r="L145" s="17"/>
      <c r="M145" s="18"/>
      <c r="N145" s="18"/>
      <c r="O145" s="20"/>
      <c r="P145" s="21"/>
      <c r="Q145" s="21"/>
      <c r="R145" s="22"/>
      <c r="S145" s="21"/>
      <c r="T145" s="21"/>
      <c r="U145" s="22"/>
      <c r="V145" s="23"/>
      <c r="W145" s="23"/>
      <c r="X145" s="24"/>
      <c r="Y145" s="25">
        <f t="shared" si="10"/>
        <v>0</v>
      </c>
      <c r="Z145" s="25">
        <f t="shared" si="11"/>
        <v>0</v>
      </c>
      <c r="AA145" s="26"/>
      <c r="AB145" s="26"/>
      <c r="AC145" s="26"/>
      <c r="AD145" s="26"/>
      <c r="AE145" s="27"/>
      <c r="AF145" s="26"/>
      <c r="AG145" s="26"/>
      <c r="AH145" s="26"/>
      <c r="AI145" s="26"/>
      <c r="AJ145" s="26"/>
      <c r="AK145" s="26"/>
    </row>
    <row r="146" spans="1:37" s="10" customFormat="1" ht="25" customHeight="1" x14ac:dyDescent="0.25">
      <c r="A146" s="11">
        <v>143</v>
      </c>
      <c r="B146" s="12" t="str">
        <f t="shared" si="13"/>
        <v>000-000</v>
      </c>
      <c r="C146" s="12"/>
      <c r="D146" s="12"/>
      <c r="E146" s="12"/>
      <c r="F146" s="12"/>
      <c r="G146" s="16"/>
      <c r="H146" s="16"/>
      <c r="I146" s="15"/>
      <c r="J146" s="16"/>
      <c r="K146" s="16"/>
      <c r="L146" s="17"/>
      <c r="M146" s="18"/>
      <c r="N146" s="18"/>
      <c r="O146" s="20"/>
      <c r="P146" s="21"/>
      <c r="Q146" s="21"/>
      <c r="R146" s="22"/>
      <c r="S146" s="21"/>
      <c r="T146" s="21"/>
      <c r="U146" s="22"/>
      <c r="V146" s="23"/>
      <c r="W146" s="23"/>
      <c r="X146" s="24"/>
      <c r="Y146" s="25">
        <f t="shared" si="10"/>
        <v>0</v>
      </c>
      <c r="Z146" s="25">
        <f t="shared" si="11"/>
        <v>0</v>
      </c>
      <c r="AA146" s="26"/>
      <c r="AB146" s="26"/>
      <c r="AC146" s="26"/>
      <c r="AD146" s="26"/>
      <c r="AE146" s="27"/>
      <c r="AF146" s="26"/>
      <c r="AG146" s="26"/>
      <c r="AH146" s="26"/>
      <c r="AI146" s="26"/>
      <c r="AJ146" s="26"/>
      <c r="AK146" s="26"/>
    </row>
    <row r="147" spans="1:37" s="10" customFormat="1" ht="25" customHeight="1" x14ac:dyDescent="0.25">
      <c r="A147" s="11">
        <v>144</v>
      </c>
      <c r="B147" s="12" t="str">
        <f t="shared" si="13"/>
        <v>000-000</v>
      </c>
      <c r="C147" s="12"/>
      <c r="D147" s="12"/>
      <c r="E147" s="12"/>
      <c r="F147" s="12"/>
      <c r="G147" s="16"/>
      <c r="H147" s="16"/>
      <c r="I147" s="15"/>
      <c r="J147" s="16"/>
      <c r="K147" s="16"/>
      <c r="L147" s="17"/>
      <c r="M147" s="18"/>
      <c r="N147" s="18"/>
      <c r="O147" s="20"/>
      <c r="P147" s="21"/>
      <c r="Q147" s="21"/>
      <c r="R147" s="22"/>
      <c r="S147" s="21"/>
      <c r="T147" s="21"/>
      <c r="U147" s="22"/>
      <c r="V147" s="23"/>
      <c r="W147" s="23"/>
      <c r="X147" s="24"/>
      <c r="Y147" s="25">
        <f t="shared" si="10"/>
        <v>0</v>
      </c>
      <c r="Z147" s="25">
        <f t="shared" si="11"/>
        <v>0</v>
      </c>
      <c r="AA147" s="26"/>
      <c r="AB147" s="26"/>
      <c r="AC147" s="26"/>
      <c r="AD147" s="26"/>
      <c r="AE147" s="27"/>
      <c r="AF147" s="26"/>
      <c r="AG147" s="26"/>
      <c r="AH147" s="26"/>
      <c r="AI147" s="26"/>
      <c r="AJ147" s="26"/>
      <c r="AK147" s="26"/>
    </row>
    <row r="148" spans="1:37" s="10" customFormat="1" ht="25" customHeight="1" x14ac:dyDescent="0.25">
      <c r="A148" s="11">
        <v>145</v>
      </c>
      <c r="B148" s="12" t="str">
        <f t="shared" si="13"/>
        <v>000-000</v>
      </c>
      <c r="C148" s="12"/>
      <c r="D148" s="12"/>
      <c r="E148" s="12"/>
      <c r="F148" s="12"/>
      <c r="G148" s="16"/>
      <c r="H148" s="16"/>
      <c r="I148" s="15"/>
      <c r="J148" s="16"/>
      <c r="K148" s="16"/>
      <c r="L148" s="17"/>
      <c r="M148" s="18"/>
      <c r="N148" s="18"/>
      <c r="O148" s="20"/>
      <c r="P148" s="21"/>
      <c r="Q148" s="21"/>
      <c r="R148" s="22"/>
      <c r="S148" s="21"/>
      <c r="T148" s="21"/>
      <c r="U148" s="22"/>
      <c r="V148" s="23"/>
      <c r="W148" s="23"/>
      <c r="X148" s="24"/>
      <c r="Y148" s="25">
        <f t="shared" si="10"/>
        <v>0</v>
      </c>
      <c r="Z148" s="25">
        <f t="shared" si="11"/>
        <v>0</v>
      </c>
      <c r="AA148" s="26"/>
      <c r="AB148" s="26"/>
      <c r="AC148" s="26"/>
      <c r="AD148" s="26"/>
      <c r="AE148" s="27"/>
      <c r="AF148" s="26"/>
      <c r="AG148" s="26"/>
      <c r="AH148" s="26"/>
      <c r="AI148" s="26"/>
      <c r="AJ148" s="26"/>
      <c r="AK148" s="26"/>
    </row>
    <row r="149" spans="1:37" s="10" customFormat="1" ht="25" customHeight="1" x14ac:dyDescent="0.25">
      <c r="A149" s="11">
        <v>146</v>
      </c>
      <c r="B149" s="12" t="str">
        <f t="shared" si="13"/>
        <v>000-000</v>
      </c>
      <c r="C149" s="12"/>
      <c r="D149" s="12"/>
      <c r="E149" s="12"/>
      <c r="F149" s="12"/>
      <c r="G149" s="16"/>
      <c r="H149" s="16"/>
      <c r="I149" s="15"/>
      <c r="J149" s="16"/>
      <c r="K149" s="16"/>
      <c r="L149" s="17"/>
      <c r="M149" s="18"/>
      <c r="N149" s="19"/>
      <c r="O149" s="20"/>
      <c r="P149" s="21"/>
      <c r="Q149" s="21"/>
      <c r="R149" s="22"/>
      <c r="S149" s="21"/>
      <c r="T149" s="21"/>
      <c r="U149" s="22"/>
      <c r="V149" s="23"/>
      <c r="W149" s="23"/>
      <c r="X149" s="24"/>
      <c r="Y149" s="25">
        <f t="shared" si="10"/>
        <v>0</v>
      </c>
      <c r="Z149" s="25">
        <f t="shared" si="11"/>
        <v>0</v>
      </c>
      <c r="AA149" s="26"/>
      <c r="AB149" s="26"/>
      <c r="AC149" s="26"/>
      <c r="AD149" s="26"/>
      <c r="AE149" s="27"/>
      <c r="AF149" s="26"/>
      <c r="AG149" s="26"/>
      <c r="AH149" s="26"/>
      <c r="AI149" s="26"/>
      <c r="AJ149" s="26"/>
      <c r="AK149" s="26"/>
    </row>
    <row r="150" spans="1:37" s="10" customFormat="1" ht="25" customHeight="1" x14ac:dyDescent="0.25">
      <c r="A150" s="11">
        <v>147</v>
      </c>
      <c r="B150" s="12" t="str">
        <f t="shared" si="13"/>
        <v>000-000</v>
      </c>
      <c r="C150" s="12"/>
      <c r="D150" s="12"/>
      <c r="E150" s="12"/>
      <c r="F150" s="12"/>
      <c r="G150" s="16"/>
      <c r="H150" s="16"/>
      <c r="I150" s="15"/>
      <c r="J150" s="16"/>
      <c r="K150" s="16"/>
      <c r="L150" s="17"/>
      <c r="M150" s="18"/>
      <c r="N150" s="19"/>
      <c r="O150" s="20"/>
      <c r="P150" s="21"/>
      <c r="Q150" s="21"/>
      <c r="R150" s="22"/>
      <c r="S150" s="21"/>
      <c r="T150" s="21"/>
      <c r="U150" s="22"/>
      <c r="V150" s="23"/>
      <c r="W150" s="23"/>
      <c r="X150" s="24"/>
      <c r="Y150" s="25">
        <f t="shared" si="10"/>
        <v>0</v>
      </c>
      <c r="Z150" s="25">
        <f t="shared" si="11"/>
        <v>0</v>
      </c>
      <c r="AA150" s="26"/>
      <c r="AB150" s="26"/>
      <c r="AC150" s="26"/>
      <c r="AD150" s="26"/>
      <c r="AE150" s="27"/>
      <c r="AF150" s="26"/>
      <c r="AG150" s="26"/>
      <c r="AH150" s="26"/>
      <c r="AI150" s="26"/>
      <c r="AJ150" s="26"/>
      <c r="AK150" s="26"/>
    </row>
    <row r="151" spans="1:37" s="10" customFormat="1" ht="25" customHeight="1" x14ac:dyDescent="0.25">
      <c r="A151" s="11">
        <v>148</v>
      </c>
      <c r="B151" s="12" t="str">
        <f t="shared" si="13"/>
        <v>000-000</v>
      </c>
      <c r="C151" s="12"/>
      <c r="D151" s="12"/>
      <c r="E151" s="12"/>
      <c r="F151" s="12"/>
      <c r="G151" s="16"/>
      <c r="H151" s="16"/>
      <c r="I151" s="15"/>
      <c r="J151" s="16"/>
      <c r="K151" s="16"/>
      <c r="L151" s="17"/>
      <c r="M151" s="18"/>
      <c r="N151" s="18"/>
      <c r="O151" s="20"/>
      <c r="P151" s="21"/>
      <c r="Q151" s="21"/>
      <c r="R151" s="22"/>
      <c r="S151" s="21"/>
      <c r="T151" s="21"/>
      <c r="U151" s="22"/>
      <c r="V151" s="23"/>
      <c r="W151" s="23"/>
      <c r="X151" s="24"/>
      <c r="Y151" s="25">
        <f t="shared" ref="Y151:Y214" si="14">ROUND(I151-U151-X151,2)</f>
        <v>0</v>
      </c>
      <c r="Z151" s="25">
        <f t="shared" ref="Z151:Z214" si="15">ROUND(L151+O151-R151,2)</f>
        <v>0</v>
      </c>
      <c r="AA151" s="26"/>
      <c r="AB151" s="26"/>
      <c r="AC151" s="26"/>
      <c r="AD151" s="26"/>
      <c r="AE151" s="27"/>
      <c r="AF151" s="26"/>
      <c r="AG151" s="26"/>
      <c r="AH151" s="26"/>
      <c r="AI151" s="26"/>
      <c r="AJ151" s="26"/>
      <c r="AK151" s="26"/>
    </row>
    <row r="152" spans="1:37" s="10" customFormat="1" ht="25" customHeight="1" x14ac:dyDescent="0.25">
      <c r="A152" s="11">
        <v>149</v>
      </c>
      <c r="B152" s="12" t="str">
        <f t="shared" si="13"/>
        <v>000-000</v>
      </c>
      <c r="C152" s="12"/>
      <c r="D152" s="12"/>
      <c r="E152" s="12"/>
      <c r="F152" s="12"/>
      <c r="G152" s="16"/>
      <c r="H152" s="16"/>
      <c r="I152" s="15"/>
      <c r="J152" s="16"/>
      <c r="K152" s="16"/>
      <c r="L152" s="17"/>
      <c r="M152" s="18"/>
      <c r="N152" s="18"/>
      <c r="O152" s="20"/>
      <c r="P152" s="21"/>
      <c r="Q152" s="21"/>
      <c r="R152" s="22"/>
      <c r="S152" s="21"/>
      <c r="T152" s="21"/>
      <c r="U152" s="22"/>
      <c r="V152" s="23"/>
      <c r="W152" s="23"/>
      <c r="X152" s="24"/>
      <c r="Y152" s="25">
        <f t="shared" si="14"/>
        <v>0</v>
      </c>
      <c r="Z152" s="25">
        <f t="shared" si="15"/>
        <v>0</v>
      </c>
      <c r="AA152" s="26"/>
      <c r="AB152" s="26"/>
      <c r="AC152" s="26"/>
      <c r="AD152" s="26"/>
      <c r="AE152" s="27"/>
      <c r="AF152" s="26"/>
      <c r="AG152" s="26"/>
      <c r="AH152" s="26"/>
      <c r="AI152" s="26"/>
      <c r="AJ152" s="26"/>
      <c r="AK152" s="26"/>
    </row>
    <row r="153" spans="1:37" s="10" customFormat="1" ht="25" customHeight="1" x14ac:dyDescent="0.25">
      <c r="A153" s="11">
        <v>150</v>
      </c>
      <c r="B153" s="12" t="str">
        <f t="shared" si="13"/>
        <v>000-000</v>
      </c>
      <c r="C153" s="12"/>
      <c r="D153" s="12"/>
      <c r="E153" s="12"/>
      <c r="F153" s="12"/>
      <c r="G153" s="16"/>
      <c r="H153" s="16"/>
      <c r="I153" s="15"/>
      <c r="J153" s="16"/>
      <c r="K153" s="16"/>
      <c r="L153" s="17"/>
      <c r="M153" s="18"/>
      <c r="N153" s="18"/>
      <c r="O153" s="20"/>
      <c r="P153" s="21"/>
      <c r="Q153" s="21"/>
      <c r="R153" s="22"/>
      <c r="S153" s="21"/>
      <c r="T153" s="21"/>
      <c r="U153" s="22"/>
      <c r="V153" s="23"/>
      <c r="W153" s="23"/>
      <c r="X153" s="24"/>
      <c r="Y153" s="25">
        <f t="shared" si="14"/>
        <v>0</v>
      </c>
      <c r="Z153" s="25">
        <f t="shared" si="15"/>
        <v>0</v>
      </c>
      <c r="AA153" s="26"/>
      <c r="AB153" s="26"/>
      <c r="AC153" s="26"/>
      <c r="AD153" s="26"/>
      <c r="AE153" s="27"/>
      <c r="AF153" s="26"/>
      <c r="AG153" s="26"/>
      <c r="AH153" s="26"/>
      <c r="AI153" s="26"/>
      <c r="AJ153" s="26"/>
      <c r="AK153" s="26"/>
    </row>
    <row r="154" spans="1:37" s="10" customFormat="1" ht="25" customHeight="1" x14ac:dyDescent="0.25">
      <c r="A154" s="11">
        <v>151</v>
      </c>
      <c r="B154" s="12" t="str">
        <f t="shared" si="13"/>
        <v>000-000</v>
      </c>
      <c r="C154" s="12"/>
      <c r="D154" s="12"/>
      <c r="E154" s="12"/>
      <c r="F154" s="12"/>
      <c r="G154" s="16"/>
      <c r="H154" s="16"/>
      <c r="I154" s="15"/>
      <c r="J154" s="16"/>
      <c r="K154" s="16"/>
      <c r="L154" s="17"/>
      <c r="M154" s="18"/>
      <c r="N154" s="18"/>
      <c r="O154" s="20"/>
      <c r="P154" s="21"/>
      <c r="Q154" s="21"/>
      <c r="R154" s="22"/>
      <c r="S154" s="21"/>
      <c r="T154" s="21"/>
      <c r="U154" s="22"/>
      <c r="V154" s="23"/>
      <c r="W154" s="23"/>
      <c r="X154" s="24"/>
      <c r="Y154" s="25">
        <f t="shared" si="14"/>
        <v>0</v>
      </c>
      <c r="Z154" s="25">
        <f t="shared" si="15"/>
        <v>0</v>
      </c>
      <c r="AA154" s="26"/>
      <c r="AB154" s="26"/>
      <c r="AC154" s="26"/>
      <c r="AD154" s="26"/>
      <c r="AE154" s="27"/>
      <c r="AF154" s="26"/>
      <c r="AG154" s="26"/>
      <c r="AH154" s="26"/>
      <c r="AI154" s="26"/>
      <c r="AJ154" s="26"/>
      <c r="AK154" s="26"/>
    </row>
    <row r="155" spans="1:37" s="10" customFormat="1" ht="25" customHeight="1" x14ac:dyDescent="0.25">
      <c r="A155" s="11">
        <v>152</v>
      </c>
      <c r="B155" s="12" t="str">
        <f t="shared" si="13"/>
        <v>000-000</v>
      </c>
      <c r="C155" s="12"/>
      <c r="D155" s="12"/>
      <c r="E155" s="12"/>
      <c r="F155" s="12"/>
      <c r="G155" s="16"/>
      <c r="H155" s="16"/>
      <c r="I155" s="15"/>
      <c r="J155" s="16"/>
      <c r="K155" s="16"/>
      <c r="L155" s="17"/>
      <c r="M155" s="18"/>
      <c r="N155" s="18"/>
      <c r="O155" s="20"/>
      <c r="P155" s="21"/>
      <c r="Q155" s="21"/>
      <c r="R155" s="22"/>
      <c r="S155" s="21"/>
      <c r="T155" s="21"/>
      <c r="U155" s="22"/>
      <c r="V155" s="23"/>
      <c r="W155" s="23"/>
      <c r="X155" s="24"/>
      <c r="Y155" s="25">
        <f t="shared" si="14"/>
        <v>0</v>
      </c>
      <c r="Z155" s="25">
        <f t="shared" si="15"/>
        <v>0</v>
      </c>
      <c r="AA155" s="26"/>
      <c r="AB155" s="26"/>
      <c r="AC155" s="26"/>
      <c r="AD155" s="26"/>
      <c r="AE155" s="27"/>
      <c r="AF155" s="26"/>
      <c r="AG155" s="26"/>
      <c r="AH155" s="26"/>
      <c r="AI155" s="26"/>
      <c r="AJ155" s="26"/>
      <c r="AK155" s="26"/>
    </row>
    <row r="156" spans="1:37" s="10" customFormat="1" ht="25" customHeight="1" x14ac:dyDescent="0.25">
      <c r="A156" s="11">
        <v>153</v>
      </c>
      <c r="B156" s="12" t="str">
        <f t="shared" si="13"/>
        <v>000-000</v>
      </c>
      <c r="C156" s="12"/>
      <c r="D156" s="12"/>
      <c r="E156" s="12"/>
      <c r="F156" s="12"/>
      <c r="G156" s="16"/>
      <c r="H156" s="16"/>
      <c r="I156" s="15"/>
      <c r="J156" s="16"/>
      <c r="K156" s="16"/>
      <c r="L156" s="17"/>
      <c r="M156" s="18"/>
      <c r="N156" s="18"/>
      <c r="O156" s="20"/>
      <c r="P156" s="21"/>
      <c r="Q156" s="21"/>
      <c r="R156" s="22"/>
      <c r="S156" s="21"/>
      <c r="T156" s="21"/>
      <c r="U156" s="22"/>
      <c r="V156" s="23"/>
      <c r="W156" s="23"/>
      <c r="X156" s="24"/>
      <c r="Y156" s="25">
        <f t="shared" si="14"/>
        <v>0</v>
      </c>
      <c r="Z156" s="25">
        <f t="shared" si="15"/>
        <v>0</v>
      </c>
      <c r="AA156" s="26"/>
      <c r="AB156" s="26"/>
      <c r="AC156" s="26"/>
      <c r="AD156" s="26"/>
      <c r="AE156" s="27"/>
      <c r="AF156" s="26"/>
      <c r="AG156" s="26"/>
      <c r="AH156" s="26"/>
      <c r="AI156" s="26"/>
      <c r="AJ156" s="26"/>
      <c r="AK156" s="26"/>
    </row>
    <row r="157" spans="1:37" s="10" customFormat="1" ht="25" customHeight="1" x14ac:dyDescent="0.25">
      <c r="A157" s="11">
        <v>154</v>
      </c>
      <c r="B157" s="12" t="str">
        <f t="shared" si="13"/>
        <v>000-000</v>
      </c>
      <c r="C157" s="12"/>
      <c r="D157" s="12"/>
      <c r="E157" s="12"/>
      <c r="F157" s="12"/>
      <c r="G157" s="16"/>
      <c r="H157" s="16"/>
      <c r="I157" s="15"/>
      <c r="J157" s="16"/>
      <c r="K157" s="16"/>
      <c r="L157" s="17"/>
      <c r="M157" s="18"/>
      <c r="N157" s="18"/>
      <c r="O157" s="20"/>
      <c r="P157" s="21"/>
      <c r="Q157" s="21"/>
      <c r="R157" s="22"/>
      <c r="S157" s="21"/>
      <c r="T157" s="21"/>
      <c r="U157" s="22"/>
      <c r="V157" s="23"/>
      <c r="W157" s="23"/>
      <c r="X157" s="24"/>
      <c r="Y157" s="25">
        <f t="shared" si="14"/>
        <v>0</v>
      </c>
      <c r="Z157" s="25">
        <f t="shared" si="15"/>
        <v>0</v>
      </c>
      <c r="AA157" s="26"/>
      <c r="AB157" s="26"/>
      <c r="AC157" s="26"/>
      <c r="AD157" s="26"/>
      <c r="AE157" s="27"/>
      <c r="AF157" s="26"/>
      <c r="AG157" s="26"/>
      <c r="AH157" s="26"/>
      <c r="AI157" s="26"/>
      <c r="AJ157" s="26"/>
      <c r="AK157" s="26"/>
    </row>
    <row r="158" spans="1:37" s="10" customFormat="1" ht="25" customHeight="1" x14ac:dyDescent="0.25">
      <c r="A158" s="11">
        <v>155</v>
      </c>
      <c r="B158" s="12" t="str">
        <f t="shared" si="13"/>
        <v>000-000</v>
      </c>
      <c r="C158" s="12"/>
      <c r="D158" s="12"/>
      <c r="E158" s="12"/>
      <c r="F158" s="12"/>
      <c r="G158" s="16"/>
      <c r="H158" s="16"/>
      <c r="I158" s="15"/>
      <c r="J158" s="16"/>
      <c r="K158" s="16"/>
      <c r="L158" s="17"/>
      <c r="M158" s="18"/>
      <c r="N158" s="18"/>
      <c r="O158" s="20"/>
      <c r="P158" s="21"/>
      <c r="Q158" s="21"/>
      <c r="R158" s="22"/>
      <c r="S158" s="21"/>
      <c r="T158" s="21"/>
      <c r="U158" s="22"/>
      <c r="V158" s="23"/>
      <c r="W158" s="23"/>
      <c r="X158" s="24"/>
      <c r="Y158" s="25">
        <f t="shared" si="14"/>
        <v>0</v>
      </c>
      <c r="Z158" s="25">
        <f t="shared" si="15"/>
        <v>0</v>
      </c>
      <c r="AA158" s="26"/>
      <c r="AB158" s="26"/>
      <c r="AC158" s="26"/>
      <c r="AD158" s="26"/>
      <c r="AE158" s="27"/>
      <c r="AF158" s="26"/>
      <c r="AG158" s="26"/>
      <c r="AH158" s="26"/>
      <c r="AI158" s="26"/>
      <c r="AJ158" s="26"/>
      <c r="AK158" s="26"/>
    </row>
    <row r="159" spans="1:37" s="10" customFormat="1" ht="25" customHeight="1" x14ac:dyDescent="0.25">
      <c r="A159" s="11">
        <v>156</v>
      </c>
      <c r="B159" s="12" t="str">
        <f t="shared" si="13"/>
        <v>000-000</v>
      </c>
      <c r="C159" s="12"/>
      <c r="D159" s="12"/>
      <c r="E159" s="12"/>
      <c r="F159" s="12"/>
      <c r="G159" s="16"/>
      <c r="H159" s="16"/>
      <c r="I159" s="15"/>
      <c r="J159" s="16"/>
      <c r="K159" s="16"/>
      <c r="L159" s="17"/>
      <c r="M159" s="18"/>
      <c r="N159" s="18"/>
      <c r="O159" s="20"/>
      <c r="P159" s="21"/>
      <c r="Q159" s="21"/>
      <c r="R159" s="22"/>
      <c r="S159" s="21"/>
      <c r="T159" s="21"/>
      <c r="U159" s="22"/>
      <c r="V159" s="23"/>
      <c r="W159" s="23"/>
      <c r="X159" s="24"/>
      <c r="Y159" s="25">
        <f t="shared" si="14"/>
        <v>0</v>
      </c>
      <c r="Z159" s="25">
        <f t="shared" si="15"/>
        <v>0</v>
      </c>
      <c r="AA159" s="26"/>
      <c r="AB159" s="26"/>
      <c r="AC159" s="26"/>
      <c r="AD159" s="26"/>
      <c r="AE159" s="27"/>
      <c r="AF159" s="26"/>
      <c r="AG159" s="26"/>
      <c r="AH159" s="26"/>
      <c r="AI159" s="26"/>
      <c r="AJ159" s="26"/>
      <c r="AK159" s="26"/>
    </row>
    <row r="160" spans="1:37" s="10" customFormat="1" ht="25" customHeight="1" x14ac:dyDescent="0.25">
      <c r="A160" s="11">
        <v>157</v>
      </c>
      <c r="B160" s="12" t="str">
        <f t="shared" si="13"/>
        <v>000-000</v>
      </c>
      <c r="C160" s="12"/>
      <c r="D160" s="12"/>
      <c r="E160" s="12"/>
      <c r="F160" s="12"/>
      <c r="G160" s="16"/>
      <c r="H160" s="16"/>
      <c r="I160" s="15"/>
      <c r="J160" s="16"/>
      <c r="K160" s="16"/>
      <c r="L160" s="17"/>
      <c r="M160" s="18"/>
      <c r="N160" s="19"/>
      <c r="O160" s="20"/>
      <c r="P160" s="21"/>
      <c r="Q160" s="21"/>
      <c r="R160" s="22"/>
      <c r="S160" s="21"/>
      <c r="T160" s="21"/>
      <c r="U160" s="22"/>
      <c r="V160" s="23"/>
      <c r="W160" s="23"/>
      <c r="X160" s="24"/>
      <c r="Y160" s="25">
        <f t="shared" si="14"/>
        <v>0</v>
      </c>
      <c r="Z160" s="25">
        <f t="shared" si="15"/>
        <v>0</v>
      </c>
      <c r="AA160" s="26"/>
      <c r="AB160" s="26"/>
      <c r="AC160" s="26"/>
      <c r="AD160" s="26"/>
      <c r="AE160" s="27"/>
      <c r="AF160" s="26"/>
      <c r="AG160" s="26"/>
      <c r="AH160" s="26"/>
      <c r="AI160" s="26"/>
      <c r="AJ160" s="26"/>
      <c r="AK160" s="26"/>
    </row>
    <row r="161" spans="1:37" s="10" customFormat="1" ht="25" customHeight="1" x14ac:dyDescent="0.25">
      <c r="A161" s="11">
        <v>158</v>
      </c>
      <c r="B161" s="12" t="str">
        <f t="shared" si="13"/>
        <v>000-000</v>
      </c>
      <c r="C161" s="12"/>
      <c r="D161" s="12"/>
      <c r="E161" s="12"/>
      <c r="F161" s="12"/>
      <c r="G161" s="16"/>
      <c r="H161" s="16"/>
      <c r="I161" s="15"/>
      <c r="J161" s="16"/>
      <c r="K161" s="16"/>
      <c r="L161" s="17"/>
      <c r="M161" s="18"/>
      <c r="N161" s="19"/>
      <c r="O161" s="20"/>
      <c r="P161" s="21"/>
      <c r="Q161" s="21"/>
      <c r="R161" s="22"/>
      <c r="S161" s="21"/>
      <c r="T161" s="21"/>
      <c r="U161" s="22"/>
      <c r="V161" s="23"/>
      <c r="W161" s="23"/>
      <c r="X161" s="24"/>
      <c r="Y161" s="25">
        <f t="shared" si="14"/>
        <v>0</v>
      </c>
      <c r="Z161" s="25">
        <f t="shared" si="15"/>
        <v>0</v>
      </c>
      <c r="AA161" s="26"/>
      <c r="AB161" s="26"/>
      <c r="AC161" s="26"/>
      <c r="AD161" s="26"/>
      <c r="AE161" s="27"/>
      <c r="AF161" s="26"/>
      <c r="AG161" s="26"/>
      <c r="AH161" s="26"/>
      <c r="AI161" s="26"/>
      <c r="AJ161" s="26"/>
      <c r="AK161" s="26"/>
    </row>
    <row r="162" spans="1:37" s="10" customFormat="1" ht="25" customHeight="1" x14ac:dyDescent="0.25">
      <c r="A162" s="11">
        <v>159</v>
      </c>
      <c r="B162" s="12" t="str">
        <f t="shared" si="13"/>
        <v>000-000</v>
      </c>
      <c r="C162" s="12"/>
      <c r="D162" s="12"/>
      <c r="E162" s="12"/>
      <c r="F162" s="12"/>
      <c r="G162" s="16"/>
      <c r="H162" s="16"/>
      <c r="I162" s="15"/>
      <c r="J162" s="16"/>
      <c r="K162" s="16"/>
      <c r="L162" s="17"/>
      <c r="M162" s="18"/>
      <c r="N162" s="18"/>
      <c r="O162" s="20"/>
      <c r="P162" s="21"/>
      <c r="Q162" s="21"/>
      <c r="R162" s="22"/>
      <c r="S162" s="21"/>
      <c r="T162" s="21"/>
      <c r="U162" s="22"/>
      <c r="V162" s="23"/>
      <c r="W162" s="23"/>
      <c r="X162" s="24"/>
      <c r="Y162" s="25">
        <f t="shared" si="14"/>
        <v>0</v>
      </c>
      <c r="Z162" s="25">
        <f t="shared" si="15"/>
        <v>0</v>
      </c>
      <c r="AA162" s="26"/>
      <c r="AB162" s="26"/>
      <c r="AC162" s="26"/>
      <c r="AD162" s="26"/>
      <c r="AE162" s="27"/>
      <c r="AF162" s="26"/>
      <c r="AG162" s="26"/>
      <c r="AH162" s="26"/>
      <c r="AI162" s="26"/>
      <c r="AJ162" s="26"/>
      <c r="AK162" s="26"/>
    </row>
    <row r="163" spans="1:37" s="10" customFormat="1" ht="25" customHeight="1" x14ac:dyDescent="0.25">
      <c r="A163" s="11">
        <v>160</v>
      </c>
      <c r="B163" s="12" t="str">
        <f t="shared" si="13"/>
        <v>000-000</v>
      </c>
      <c r="C163" s="12"/>
      <c r="D163" s="12"/>
      <c r="E163" s="12"/>
      <c r="F163" s="12"/>
      <c r="G163" s="16"/>
      <c r="H163" s="16"/>
      <c r="I163" s="15"/>
      <c r="J163" s="16"/>
      <c r="K163" s="16"/>
      <c r="L163" s="17"/>
      <c r="M163" s="18"/>
      <c r="N163" s="18"/>
      <c r="O163" s="20"/>
      <c r="P163" s="21"/>
      <c r="Q163" s="21"/>
      <c r="R163" s="22"/>
      <c r="S163" s="21"/>
      <c r="T163" s="21"/>
      <c r="U163" s="22"/>
      <c r="V163" s="23"/>
      <c r="W163" s="23"/>
      <c r="X163" s="24"/>
      <c r="Y163" s="25">
        <f t="shared" si="14"/>
        <v>0</v>
      </c>
      <c r="Z163" s="25">
        <f t="shared" si="15"/>
        <v>0</v>
      </c>
      <c r="AA163" s="26"/>
      <c r="AB163" s="26"/>
      <c r="AC163" s="26"/>
      <c r="AD163" s="26"/>
      <c r="AE163" s="27"/>
      <c r="AF163" s="26"/>
      <c r="AG163" s="26"/>
      <c r="AH163" s="26"/>
      <c r="AI163" s="26"/>
      <c r="AJ163" s="26"/>
      <c r="AK163" s="26"/>
    </row>
    <row r="164" spans="1:37" s="10" customFormat="1" ht="25" customHeight="1" x14ac:dyDescent="0.25">
      <c r="A164" s="11">
        <v>161</v>
      </c>
      <c r="B164" s="12" t="str">
        <f t="shared" ref="B164:B172" si="16">TEXT(C164,"000")&amp;"-"&amp;TEXT(E164,"000")</f>
        <v>000-000</v>
      </c>
      <c r="C164" s="12"/>
      <c r="D164" s="12"/>
      <c r="E164" s="12"/>
      <c r="F164" s="12"/>
      <c r="G164" s="16"/>
      <c r="H164" s="16"/>
      <c r="I164" s="15"/>
      <c r="J164" s="16"/>
      <c r="K164" s="16"/>
      <c r="L164" s="17"/>
      <c r="M164" s="18"/>
      <c r="N164" s="18"/>
      <c r="O164" s="20"/>
      <c r="P164" s="21"/>
      <c r="Q164" s="21"/>
      <c r="R164" s="22"/>
      <c r="S164" s="21"/>
      <c r="T164" s="21"/>
      <c r="U164" s="22"/>
      <c r="V164" s="23"/>
      <c r="W164" s="23"/>
      <c r="X164" s="24"/>
      <c r="Y164" s="25">
        <f t="shared" si="14"/>
        <v>0</v>
      </c>
      <c r="Z164" s="25">
        <f t="shared" si="15"/>
        <v>0</v>
      </c>
      <c r="AA164" s="26"/>
      <c r="AB164" s="26"/>
      <c r="AC164" s="26"/>
      <c r="AD164" s="26"/>
      <c r="AE164" s="27"/>
      <c r="AF164" s="26"/>
      <c r="AG164" s="26"/>
      <c r="AH164" s="26"/>
      <c r="AI164" s="26"/>
      <c r="AJ164" s="26"/>
      <c r="AK164" s="26"/>
    </row>
    <row r="165" spans="1:37" s="10" customFormat="1" ht="25" customHeight="1" x14ac:dyDescent="0.25">
      <c r="A165" s="11">
        <v>162</v>
      </c>
      <c r="B165" s="12" t="str">
        <f t="shared" si="16"/>
        <v>000-000</v>
      </c>
      <c r="C165" s="12"/>
      <c r="D165" s="12"/>
      <c r="E165" s="12"/>
      <c r="F165" s="12"/>
      <c r="G165" s="16"/>
      <c r="H165" s="16"/>
      <c r="I165" s="15"/>
      <c r="J165" s="16"/>
      <c r="K165" s="16"/>
      <c r="L165" s="17"/>
      <c r="M165" s="18"/>
      <c r="N165" s="18"/>
      <c r="O165" s="20"/>
      <c r="P165" s="21"/>
      <c r="Q165" s="21"/>
      <c r="R165" s="22"/>
      <c r="S165" s="21"/>
      <c r="T165" s="21"/>
      <c r="U165" s="22"/>
      <c r="V165" s="23"/>
      <c r="W165" s="23"/>
      <c r="X165" s="24"/>
      <c r="Y165" s="25">
        <f t="shared" si="14"/>
        <v>0</v>
      </c>
      <c r="Z165" s="25">
        <f t="shared" si="15"/>
        <v>0</v>
      </c>
      <c r="AA165" s="26"/>
      <c r="AB165" s="26"/>
      <c r="AC165" s="26"/>
      <c r="AD165" s="26"/>
      <c r="AE165" s="27"/>
      <c r="AF165" s="26"/>
      <c r="AG165" s="26"/>
      <c r="AH165" s="26"/>
      <c r="AI165" s="26"/>
      <c r="AJ165" s="26"/>
      <c r="AK165" s="26"/>
    </row>
    <row r="166" spans="1:37" s="10" customFormat="1" ht="25" customHeight="1" x14ac:dyDescent="0.25">
      <c r="A166" s="11">
        <v>163</v>
      </c>
      <c r="B166" s="12" t="str">
        <f t="shared" si="16"/>
        <v>000-000</v>
      </c>
      <c r="C166" s="12"/>
      <c r="D166" s="12"/>
      <c r="E166" s="12"/>
      <c r="F166" s="12"/>
      <c r="G166" s="16"/>
      <c r="H166" s="16"/>
      <c r="I166" s="15"/>
      <c r="J166" s="16"/>
      <c r="K166" s="16"/>
      <c r="L166" s="17"/>
      <c r="M166" s="18"/>
      <c r="N166" s="18"/>
      <c r="O166" s="20"/>
      <c r="P166" s="21"/>
      <c r="Q166" s="21"/>
      <c r="R166" s="22"/>
      <c r="S166" s="21"/>
      <c r="T166" s="21"/>
      <c r="U166" s="22"/>
      <c r="V166" s="23"/>
      <c r="W166" s="23"/>
      <c r="X166" s="24"/>
      <c r="Y166" s="25">
        <f t="shared" si="14"/>
        <v>0</v>
      </c>
      <c r="Z166" s="25">
        <f t="shared" si="15"/>
        <v>0</v>
      </c>
      <c r="AA166" s="26"/>
      <c r="AB166" s="26"/>
      <c r="AC166" s="26"/>
      <c r="AD166" s="26"/>
      <c r="AE166" s="27"/>
      <c r="AF166" s="26"/>
      <c r="AG166" s="26"/>
      <c r="AH166" s="26"/>
      <c r="AI166" s="26"/>
      <c r="AJ166" s="26"/>
      <c r="AK166" s="26"/>
    </row>
    <row r="167" spans="1:37" s="10" customFormat="1" ht="25" customHeight="1" x14ac:dyDescent="0.25">
      <c r="A167" s="11">
        <v>164</v>
      </c>
      <c r="B167" s="12" t="str">
        <f t="shared" si="16"/>
        <v>000-000</v>
      </c>
      <c r="C167" s="12"/>
      <c r="D167" s="12"/>
      <c r="E167" s="12"/>
      <c r="F167" s="12"/>
      <c r="G167" s="16"/>
      <c r="H167" s="16"/>
      <c r="I167" s="15"/>
      <c r="J167" s="16"/>
      <c r="K167" s="16"/>
      <c r="L167" s="17"/>
      <c r="M167" s="18"/>
      <c r="N167" s="18"/>
      <c r="O167" s="20"/>
      <c r="P167" s="21"/>
      <c r="Q167" s="21"/>
      <c r="R167" s="22"/>
      <c r="S167" s="21"/>
      <c r="T167" s="21"/>
      <c r="U167" s="22"/>
      <c r="V167" s="23"/>
      <c r="W167" s="23"/>
      <c r="X167" s="24"/>
      <c r="Y167" s="25">
        <f t="shared" si="14"/>
        <v>0</v>
      </c>
      <c r="Z167" s="25">
        <f t="shared" si="15"/>
        <v>0</v>
      </c>
      <c r="AA167" s="26"/>
      <c r="AB167" s="26"/>
      <c r="AC167" s="26"/>
      <c r="AD167" s="26"/>
      <c r="AE167" s="27"/>
      <c r="AF167" s="26"/>
      <c r="AG167" s="26"/>
      <c r="AH167" s="26"/>
      <c r="AI167" s="26"/>
      <c r="AJ167" s="26"/>
      <c r="AK167" s="26"/>
    </row>
    <row r="168" spans="1:37" s="10" customFormat="1" ht="25" customHeight="1" x14ac:dyDescent="0.25">
      <c r="A168" s="11">
        <v>165</v>
      </c>
      <c r="B168" s="12" t="str">
        <f t="shared" si="16"/>
        <v>000-000</v>
      </c>
      <c r="C168" s="12"/>
      <c r="D168" s="12"/>
      <c r="E168" s="12"/>
      <c r="F168" s="12"/>
      <c r="G168" s="16"/>
      <c r="H168" s="16"/>
      <c r="I168" s="15"/>
      <c r="J168" s="16"/>
      <c r="K168" s="16"/>
      <c r="L168" s="17"/>
      <c r="M168" s="18"/>
      <c r="N168" s="18"/>
      <c r="O168" s="20"/>
      <c r="P168" s="21"/>
      <c r="Q168" s="21"/>
      <c r="R168" s="22"/>
      <c r="S168" s="21"/>
      <c r="T168" s="21"/>
      <c r="U168" s="22"/>
      <c r="V168" s="23"/>
      <c r="W168" s="23"/>
      <c r="X168" s="24"/>
      <c r="Y168" s="25">
        <f t="shared" si="14"/>
        <v>0</v>
      </c>
      <c r="Z168" s="25">
        <f t="shared" si="15"/>
        <v>0</v>
      </c>
      <c r="AA168" s="26"/>
      <c r="AB168" s="26"/>
      <c r="AC168" s="26"/>
      <c r="AD168" s="26"/>
      <c r="AE168" s="27"/>
      <c r="AF168" s="26"/>
      <c r="AG168" s="26"/>
      <c r="AH168" s="26"/>
      <c r="AI168" s="26"/>
      <c r="AJ168" s="26"/>
      <c r="AK168" s="26"/>
    </row>
    <row r="169" spans="1:37" s="10" customFormat="1" ht="25" customHeight="1" x14ac:dyDescent="0.25">
      <c r="A169" s="11">
        <v>166</v>
      </c>
      <c r="B169" s="12" t="str">
        <f t="shared" si="16"/>
        <v>000-000</v>
      </c>
      <c r="C169" s="12"/>
      <c r="D169" s="13"/>
      <c r="E169" s="12"/>
      <c r="F169" s="12"/>
      <c r="G169" s="16"/>
      <c r="H169" s="16"/>
      <c r="I169" s="15"/>
      <c r="J169" s="16"/>
      <c r="K169" s="16"/>
      <c r="L169" s="17"/>
      <c r="M169" s="18"/>
      <c r="N169" s="18"/>
      <c r="O169" s="20"/>
      <c r="P169" s="21"/>
      <c r="Q169" s="21"/>
      <c r="R169" s="22"/>
      <c r="S169" s="21"/>
      <c r="T169" s="21"/>
      <c r="U169" s="22"/>
      <c r="V169" s="23"/>
      <c r="W169" s="23"/>
      <c r="X169" s="24"/>
      <c r="Y169" s="25">
        <f t="shared" si="14"/>
        <v>0</v>
      </c>
      <c r="Z169" s="25">
        <f t="shared" si="15"/>
        <v>0</v>
      </c>
      <c r="AA169" s="26"/>
      <c r="AB169" s="26"/>
      <c r="AC169" s="26"/>
      <c r="AD169" s="26"/>
      <c r="AE169" s="27"/>
      <c r="AF169" s="26"/>
      <c r="AG169" s="26"/>
      <c r="AH169" s="26"/>
      <c r="AI169" s="26"/>
      <c r="AJ169" s="26"/>
      <c r="AK169" s="26"/>
    </row>
    <row r="170" spans="1:37" s="10" customFormat="1" ht="25" customHeight="1" x14ac:dyDescent="0.25">
      <c r="A170" s="11">
        <v>167</v>
      </c>
      <c r="B170" s="12" t="str">
        <f t="shared" si="16"/>
        <v>000-000</v>
      </c>
      <c r="C170" s="12"/>
      <c r="D170" s="12"/>
      <c r="E170" s="12"/>
      <c r="F170" s="12"/>
      <c r="G170" s="16"/>
      <c r="H170" s="16"/>
      <c r="I170" s="15"/>
      <c r="J170" s="16"/>
      <c r="K170" s="16"/>
      <c r="L170" s="17"/>
      <c r="M170" s="18"/>
      <c r="N170" s="18"/>
      <c r="O170" s="20"/>
      <c r="P170" s="21"/>
      <c r="Q170" s="21"/>
      <c r="R170" s="22"/>
      <c r="S170" s="21"/>
      <c r="T170" s="21"/>
      <c r="U170" s="22"/>
      <c r="V170" s="23"/>
      <c r="W170" s="23"/>
      <c r="X170" s="24"/>
      <c r="Y170" s="25">
        <f t="shared" si="14"/>
        <v>0</v>
      </c>
      <c r="Z170" s="25">
        <f t="shared" si="15"/>
        <v>0</v>
      </c>
      <c r="AA170" s="26"/>
      <c r="AB170" s="26"/>
      <c r="AC170" s="26"/>
      <c r="AD170" s="26"/>
      <c r="AE170" s="27"/>
      <c r="AF170" s="26"/>
      <c r="AG170" s="26"/>
      <c r="AH170" s="26"/>
      <c r="AI170" s="26"/>
      <c r="AJ170" s="26"/>
      <c r="AK170" s="26"/>
    </row>
    <row r="171" spans="1:37" s="10" customFormat="1" ht="25" customHeight="1" x14ac:dyDescent="0.25">
      <c r="A171" s="11">
        <v>168</v>
      </c>
      <c r="B171" s="12" t="str">
        <f t="shared" si="16"/>
        <v>000-000</v>
      </c>
      <c r="C171" s="12"/>
      <c r="D171" s="12"/>
      <c r="E171" s="12"/>
      <c r="F171" s="12"/>
      <c r="G171" s="16"/>
      <c r="H171" s="16"/>
      <c r="I171" s="15"/>
      <c r="J171" s="16"/>
      <c r="K171" s="16"/>
      <c r="L171" s="17"/>
      <c r="M171" s="18"/>
      <c r="N171" s="19"/>
      <c r="O171" s="20"/>
      <c r="P171" s="21"/>
      <c r="Q171" s="21"/>
      <c r="R171" s="22"/>
      <c r="S171" s="21"/>
      <c r="T171" s="21"/>
      <c r="U171" s="22"/>
      <c r="V171" s="23"/>
      <c r="W171" s="23"/>
      <c r="X171" s="24"/>
      <c r="Y171" s="25">
        <f t="shared" si="14"/>
        <v>0</v>
      </c>
      <c r="Z171" s="25">
        <f t="shared" si="15"/>
        <v>0</v>
      </c>
      <c r="AA171" s="26"/>
      <c r="AB171" s="26"/>
      <c r="AC171" s="26"/>
      <c r="AD171" s="26"/>
      <c r="AE171" s="27"/>
      <c r="AF171" s="26"/>
      <c r="AG171" s="26"/>
      <c r="AH171" s="26"/>
      <c r="AI171" s="26"/>
      <c r="AJ171" s="26"/>
      <c r="AK171" s="26"/>
    </row>
    <row r="172" spans="1:37" s="10" customFormat="1" ht="25" customHeight="1" x14ac:dyDescent="0.25">
      <c r="A172" s="11">
        <v>169</v>
      </c>
      <c r="B172" s="12" t="str">
        <f t="shared" si="16"/>
        <v>000-000</v>
      </c>
      <c r="C172" s="12"/>
      <c r="D172" s="12"/>
      <c r="E172" s="12"/>
      <c r="F172" s="12"/>
      <c r="G172" s="16"/>
      <c r="H172" s="16"/>
      <c r="I172" s="15"/>
      <c r="J172" s="16"/>
      <c r="K172" s="16"/>
      <c r="L172" s="17"/>
      <c r="M172" s="18"/>
      <c r="N172" s="19"/>
      <c r="O172" s="20"/>
      <c r="P172" s="21"/>
      <c r="Q172" s="21"/>
      <c r="R172" s="22"/>
      <c r="S172" s="21"/>
      <c r="T172" s="21"/>
      <c r="U172" s="22"/>
      <c r="V172" s="23"/>
      <c r="W172" s="23"/>
      <c r="X172" s="24"/>
      <c r="Y172" s="25">
        <f t="shared" si="14"/>
        <v>0</v>
      </c>
      <c r="Z172" s="25">
        <f t="shared" si="15"/>
        <v>0</v>
      </c>
      <c r="AA172" s="26"/>
      <c r="AB172" s="26"/>
      <c r="AC172" s="26"/>
      <c r="AD172" s="26"/>
      <c r="AE172" s="27"/>
      <c r="AF172" s="26"/>
      <c r="AG172" s="26"/>
      <c r="AH172" s="26"/>
      <c r="AI172" s="26"/>
      <c r="AJ172" s="26"/>
      <c r="AK172" s="26"/>
    </row>
    <row r="173" spans="1:37" s="10" customFormat="1" ht="25" customHeight="1" x14ac:dyDescent="0.25">
      <c r="A173" s="11">
        <v>170</v>
      </c>
      <c r="B173" s="12" t="e">
        <f>TEXT(C173,"000")&amp;"-"&amp;TEXT(#REF!,"000")</f>
        <v>#REF!</v>
      </c>
      <c r="C173" s="12"/>
      <c r="E173" s="12"/>
      <c r="F173" s="12"/>
      <c r="G173" s="16"/>
      <c r="H173" s="16"/>
      <c r="I173" s="15"/>
      <c r="J173" s="16"/>
      <c r="K173" s="16"/>
      <c r="L173" s="17"/>
      <c r="M173" s="18"/>
      <c r="N173" s="18"/>
      <c r="O173" s="20"/>
      <c r="P173" s="21"/>
      <c r="Q173" s="21"/>
      <c r="R173" s="22"/>
      <c r="S173" s="21"/>
      <c r="T173" s="21"/>
      <c r="U173" s="22"/>
      <c r="V173" s="23"/>
      <c r="W173" s="23"/>
      <c r="X173" s="24"/>
      <c r="Y173" s="25">
        <f t="shared" si="14"/>
        <v>0</v>
      </c>
      <c r="Z173" s="25">
        <f t="shared" si="15"/>
        <v>0</v>
      </c>
      <c r="AA173" s="26"/>
      <c r="AB173" s="26"/>
      <c r="AC173" s="26"/>
      <c r="AD173" s="26"/>
      <c r="AE173" s="27"/>
      <c r="AF173" s="26"/>
      <c r="AG173" s="26"/>
      <c r="AH173" s="26"/>
      <c r="AI173" s="26"/>
      <c r="AJ173" s="26"/>
      <c r="AK173" s="26"/>
    </row>
    <row r="174" spans="1:37" s="10" customFormat="1" ht="25" customHeight="1" x14ac:dyDescent="0.25">
      <c r="A174" s="11">
        <v>171</v>
      </c>
      <c r="B174" s="12" t="str">
        <f t="shared" ref="B174:B237" si="17">TEXT(C174,"000")&amp;"-"&amp;TEXT(E174,"000")</f>
        <v>000-000</v>
      </c>
      <c r="C174" s="12"/>
      <c r="D174" s="12"/>
      <c r="E174" s="12"/>
      <c r="F174" s="12"/>
      <c r="G174" s="16"/>
      <c r="H174" s="16"/>
      <c r="I174" s="15"/>
      <c r="J174" s="16"/>
      <c r="K174" s="16"/>
      <c r="L174" s="17"/>
      <c r="M174" s="18"/>
      <c r="N174" s="18"/>
      <c r="O174" s="20"/>
      <c r="P174" s="21"/>
      <c r="Q174" s="21"/>
      <c r="R174" s="22"/>
      <c r="S174" s="21"/>
      <c r="T174" s="21"/>
      <c r="U174" s="22"/>
      <c r="V174" s="23"/>
      <c r="W174" s="23"/>
      <c r="X174" s="24"/>
      <c r="Y174" s="25">
        <f t="shared" si="14"/>
        <v>0</v>
      </c>
      <c r="Z174" s="25">
        <f t="shared" si="15"/>
        <v>0</v>
      </c>
      <c r="AA174" s="26"/>
      <c r="AB174" s="26"/>
      <c r="AC174" s="26"/>
      <c r="AD174" s="26"/>
      <c r="AE174" s="27"/>
      <c r="AF174" s="26"/>
      <c r="AG174" s="26"/>
      <c r="AH174" s="26"/>
      <c r="AI174" s="26"/>
      <c r="AJ174" s="26"/>
      <c r="AK174" s="26"/>
    </row>
    <row r="175" spans="1:37" s="10" customFormat="1" ht="25" customHeight="1" x14ac:dyDescent="0.25">
      <c r="A175" s="11">
        <v>172</v>
      </c>
      <c r="B175" s="12" t="str">
        <f t="shared" si="17"/>
        <v>000-000</v>
      </c>
      <c r="C175" s="12"/>
      <c r="D175" s="12"/>
      <c r="E175" s="12"/>
      <c r="F175" s="12"/>
      <c r="G175" s="16"/>
      <c r="H175" s="16"/>
      <c r="I175" s="15"/>
      <c r="J175" s="16"/>
      <c r="K175" s="16"/>
      <c r="L175" s="17"/>
      <c r="M175" s="18"/>
      <c r="N175" s="18"/>
      <c r="O175" s="20"/>
      <c r="P175" s="21"/>
      <c r="Q175" s="21"/>
      <c r="R175" s="22"/>
      <c r="S175" s="21"/>
      <c r="T175" s="21"/>
      <c r="U175" s="22"/>
      <c r="V175" s="23"/>
      <c r="W175" s="23"/>
      <c r="X175" s="24"/>
      <c r="Y175" s="25">
        <f t="shared" si="14"/>
        <v>0</v>
      </c>
      <c r="Z175" s="25">
        <f t="shared" si="15"/>
        <v>0</v>
      </c>
      <c r="AA175" s="26"/>
      <c r="AB175" s="26"/>
      <c r="AC175" s="26"/>
      <c r="AD175" s="26"/>
      <c r="AE175" s="27"/>
      <c r="AF175" s="26"/>
      <c r="AG175" s="26"/>
      <c r="AH175" s="26"/>
      <c r="AI175" s="26"/>
      <c r="AJ175" s="26"/>
      <c r="AK175" s="26"/>
    </row>
    <row r="176" spans="1:37" s="10" customFormat="1" ht="25" customHeight="1" x14ac:dyDescent="0.25">
      <c r="A176" s="11">
        <v>173</v>
      </c>
      <c r="B176" s="12" t="str">
        <f t="shared" si="17"/>
        <v>000-000</v>
      </c>
      <c r="C176" s="12"/>
      <c r="D176" s="12"/>
      <c r="E176" s="12"/>
      <c r="F176" s="12"/>
      <c r="G176" s="16"/>
      <c r="H176" s="16"/>
      <c r="I176" s="15"/>
      <c r="J176" s="16"/>
      <c r="K176" s="16"/>
      <c r="L176" s="17"/>
      <c r="M176" s="18"/>
      <c r="N176" s="18"/>
      <c r="O176" s="20"/>
      <c r="P176" s="21"/>
      <c r="Q176" s="21"/>
      <c r="R176" s="22"/>
      <c r="S176" s="21"/>
      <c r="T176" s="21"/>
      <c r="U176" s="22"/>
      <c r="V176" s="23"/>
      <c r="W176" s="23"/>
      <c r="X176" s="24"/>
      <c r="Y176" s="25">
        <f t="shared" si="14"/>
        <v>0</v>
      </c>
      <c r="Z176" s="25">
        <f t="shared" si="15"/>
        <v>0</v>
      </c>
      <c r="AA176" s="26"/>
      <c r="AB176" s="26"/>
      <c r="AC176" s="26"/>
      <c r="AD176" s="26"/>
      <c r="AE176" s="27"/>
      <c r="AF176" s="26"/>
      <c r="AG176" s="26"/>
      <c r="AH176" s="26"/>
      <c r="AI176" s="26"/>
      <c r="AJ176" s="26"/>
      <c r="AK176" s="26"/>
    </row>
    <row r="177" spans="1:37" s="10" customFormat="1" ht="25" customHeight="1" x14ac:dyDescent="0.25">
      <c r="A177" s="11">
        <v>174</v>
      </c>
      <c r="B177" s="12" t="str">
        <f t="shared" si="17"/>
        <v>000-000</v>
      </c>
      <c r="C177" s="12"/>
      <c r="D177" s="12"/>
      <c r="E177" s="12"/>
      <c r="F177" s="12"/>
      <c r="G177" s="16"/>
      <c r="H177" s="16"/>
      <c r="I177" s="15"/>
      <c r="J177" s="16"/>
      <c r="K177" s="16"/>
      <c r="L177" s="17"/>
      <c r="M177" s="18"/>
      <c r="N177" s="18"/>
      <c r="O177" s="20"/>
      <c r="P177" s="21"/>
      <c r="Q177" s="21"/>
      <c r="R177" s="22"/>
      <c r="S177" s="21"/>
      <c r="T177" s="21"/>
      <c r="U177" s="22"/>
      <c r="V177" s="23"/>
      <c r="W177" s="23"/>
      <c r="X177" s="24"/>
      <c r="Y177" s="25">
        <f t="shared" si="14"/>
        <v>0</v>
      </c>
      <c r="Z177" s="25">
        <f t="shared" si="15"/>
        <v>0</v>
      </c>
      <c r="AA177" s="26"/>
      <c r="AB177" s="26"/>
      <c r="AC177" s="26"/>
      <c r="AD177" s="26"/>
      <c r="AE177" s="27"/>
      <c r="AF177" s="26"/>
      <c r="AG177" s="26"/>
      <c r="AH177" s="26"/>
      <c r="AI177" s="26"/>
      <c r="AJ177" s="26"/>
      <c r="AK177" s="26"/>
    </row>
    <row r="178" spans="1:37" s="10" customFormat="1" ht="25" customHeight="1" x14ac:dyDescent="0.25">
      <c r="A178" s="11">
        <v>175</v>
      </c>
      <c r="B178" s="12" t="str">
        <f t="shared" si="17"/>
        <v>000-000</v>
      </c>
      <c r="C178" s="12"/>
      <c r="D178" s="12"/>
      <c r="E178" s="12"/>
      <c r="F178" s="12"/>
      <c r="G178" s="16"/>
      <c r="H178" s="16"/>
      <c r="I178" s="15"/>
      <c r="J178" s="16"/>
      <c r="K178" s="16"/>
      <c r="L178" s="17"/>
      <c r="M178" s="18"/>
      <c r="N178" s="18"/>
      <c r="O178" s="20"/>
      <c r="P178" s="21"/>
      <c r="Q178" s="21"/>
      <c r="R178" s="22"/>
      <c r="S178" s="21"/>
      <c r="T178" s="21"/>
      <c r="U178" s="22"/>
      <c r="V178" s="23"/>
      <c r="W178" s="23"/>
      <c r="X178" s="24"/>
      <c r="Y178" s="25">
        <f t="shared" si="14"/>
        <v>0</v>
      </c>
      <c r="Z178" s="25">
        <f t="shared" si="15"/>
        <v>0</v>
      </c>
      <c r="AA178" s="26"/>
      <c r="AB178" s="26"/>
      <c r="AC178" s="26"/>
      <c r="AD178" s="26"/>
      <c r="AE178" s="27"/>
      <c r="AF178" s="26"/>
      <c r="AG178" s="26"/>
      <c r="AH178" s="26"/>
      <c r="AI178" s="26"/>
      <c r="AJ178" s="26"/>
      <c r="AK178" s="26"/>
    </row>
    <row r="179" spans="1:37" s="10" customFormat="1" ht="25" customHeight="1" x14ac:dyDescent="0.25">
      <c r="A179" s="11">
        <v>176</v>
      </c>
      <c r="B179" s="12" t="str">
        <f t="shared" si="17"/>
        <v>000-000</v>
      </c>
      <c r="C179" s="12"/>
      <c r="D179" s="12"/>
      <c r="E179" s="12"/>
      <c r="F179" s="12"/>
      <c r="G179" s="16"/>
      <c r="H179" s="16"/>
      <c r="I179" s="15"/>
      <c r="J179" s="16"/>
      <c r="K179" s="16"/>
      <c r="L179" s="17"/>
      <c r="M179" s="18"/>
      <c r="N179" s="18"/>
      <c r="O179" s="20"/>
      <c r="P179" s="21"/>
      <c r="Q179" s="21"/>
      <c r="R179" s="22"/>
      <c r="S179" s="21"/>
      <c r="T179" s="21"/>
      <c r="U179" s="22"/>
      <c r="V179" s="23"/>
      <c r="W179" s="23"/>
      <c r="X179" s="24"/>
      <c r="Y179" s="25">
        <f t="shared" si="14"/>
        <v>0</v>
      </c>
      <c r="Z179" s="25">
        <f t="shared" si="15"/>
        <v>0</v>
      </c>
      <c r="AA179" s="26"/>
      <c r="AB179" s="26"/>
      <c r="AC179" s="26"/>
      <c r="AD179" s="26"/>
      <c r="AE179" s="27"/>
      <c r="AF179" s="26"/>
      <c r="AG179" s="26"/>
      <c r="AH179" s="26"/>
      <c r="AI179" s="26"/>
      <c r="AJ179" s="26"/>
      <c r="AK179" s="26"/>
    </row>
    <row r="180" spans="1:37" s="10" customFormat="1" ht="25" customHeight="1" x14ac:dyDescent="0.25">
      <c r="A180" s="11">
        <v>177</v>
      </c>
      <c r="B180" s="12" t="str">
        <f t="shared" si="17"/>
        <v>000-000</v>
      </c>
      <c r="C180" s="12"/>
      <c r="D180" s="12"/>
      <c r="E180" s="12"/>
      <c r="F180" s="12"/>
      <c r="G180" s="16"/>
      <c r="H180" s="16"/>
      <c r="I180" s="15"/>
      <c r="J180" s="16"/>
      <c r="K180" s="16"/>
      <c r="L180" s="17"/>
      <c r="M180" s="18"/>
      <c r="N180" s="18"/>
      <c r="O180" s="20"/>
      <c r="P180" s="21"/>
      <c r="Q180" s="21"/>
      <c r="R180" s="22"/>
      <c r="S180" s="21"/>
      <c r="T180" s="21"/>
      <c r="U180" s="22"/>
      <c r="V180" s="23"/>
      <c r="W180" s="23"/>
      <c r="X180" s="24"/>
      <c r="Y180" s="25">
        <f t="shared" si="14"/>
        <v>0</v>
      </c>
      <c r="Z180" s="25">
        <f t="shared" si="15"/>
        <v>0</v>
      </c>
      <c r="AA180" s="26"/>
      <c r="AB180" s="26"/>
      <c r="AC180" s="26"/>
      <c r="AD180" s="26"/>
      <c r="AE180" s="27"/>
      <c r="AF180" s="26"/>
      <c r="AG180" s="26"/>
      <c r="AH180" s="26"/>
      <c r="AI180" s="26"/>
      <c r="AJ180" s="26"/>
      <c r="AK180" s="26"/>
    </row>
    <row r="181" spans="1:37" s="10" customFormat="1" ht="25" customHeight="1" x14ac:dyDescent="0.25">
      <c r="A181" s="11">
        <v>178</v>
      </c>
      <c r="B181" s="12" t="str">
        <f t="shared" si="17"/>
        <v>000-000</v>
      </c>
      <c r="C181" s="12"/>
      <c r="D181" s="12"/>
      <c r="E181" s="12"/>
      <c r="F181" s="12"/>
      <c r="G181" s="16"/>
      <c r="H181" s="16"/>
      <c r="I181" s="15"/>
      <c r="J181" s="16"/>
      <c r="K181" s="16"/>
      <c r="L181" s="17"/>
      <c r="M181" s="18"/>
      <c r="N181" s="18"/>
      <c r="O181" s="20"/>
      <c r="P181" s="21"/>
      <c r="Q181" s="21"/>
      <c r="R181" s="22"/>
      <c r="S181" s="21"/>
      <c r="T181" s="21"/>
      <c r="U181" s="22"/>
      <c r="V181" s="23"/>
      <c r="W181" s="23"/>
      <c r="X181" s="24"/>
      <c r="Y181" s="25">
        <f t="shared" si="14"/>
        <v>0</v>
      </c>
      <c r="Z181" s="25">
        <f t="shared" si="15"/>
        <v>0</v>
      </c>
      <c r="AA181" s="26"/>
      <c r="AB181" s="26"/>
      <c r="AC181" s="26"/>
      <c r="AD181" s="26"/>
      <c r="AE181" s="27"/>
      <c r="AF181" s="26"/>
      <c r="AG181" s="26"/>
      <c r="AH181" s="26"/>
      <c r="AI181" s="26"/>
      <c r="AJ181" s="26"/>
      <c r="AK181" s="26"/>
    </row>
    <row r="182" spans="1:37" s="10" customFormat="1" ht="25" customHeight="1" x14ac:dyDescent="0.25">
      <c r="A182" s="11">
        <v>179</v>
      </c>
      <c r="B182" s="12" t="str">
        <f t="shared" si="17"/>
        <v>000-000</v>
      </c>
      <c r="C182" s="12"/>
      <c r="D182" s="12"/>
      <c r="E182" s="12"/>
      <c r="F182" s="12"/>
      <c r="G182" s="16"/>
      <c r="H182" s="16"/>
      <c r="I182" s="15"/>
      <c r="J182" s="16"/>
      <c r="K182" s="16"/>
      <c r="L182" s="17"/>
      <c r="M182" s="18"/>
      <c r="N182" s="19"/>
      <c r="O182" s="20"/>
      <c r="P182" s="21"/>
      <c r="Q182" s="21"/>
      <c r="R182" s="22"/>
      <c r="S182" s="21"/>
      <c r="T182" s="21"/>
      <c r="U182" s="22"/>
      <c r="V182" s="23"/>
      <c r="W182" s="23"/>
      <c r="X182" s="24"/>
      <c r="Y182" s="25">
        <f t="shared" si="14"/>
        <v>0</v>
      </c>
      <c r="Z182" s="25">
        <f t="shared" si="15"/>
        <v>0</v>
      </c>
      <c r="AA182" s="26"/>
      <c r="AB182" s="26"/>
      <c r="AC182" s="26"/>
      <c r="AD182" s="26"/>
      <c r="AE182" s="27"/>
      <c r="AF182" s="26"/>
      <c r="AG182" s="26"/>
      <c r="AH182" s="26"/>
      <c r="AI182" s="26"/>
      <c r="AJ182" s="26"/>
      <c r="AK182" s="26"/>
    </row>
    <row r="183" spans="1:37" s="10" customFormat="1" ht="25" customHeight="1" x14ac:dyDescent="0.25">
      <c r="A183" s="11">
        <v>180</v>
      </c>
      <c r="B183" s="12" t="str">
        <f t="shared" si="17"/>
        <v>000-000</v>
      </c>
      <c r="C183" s="12"/>
      <c r="D183" s="12"/>
      <c r="E183" s="12"/>
      <c r="F183" s="12"/>
      <c r="G183" s="16"/>
      <c r="H183" s="16"/>
      <c r="I183" s="15"/>
      <c r="J183" s="16"/>
      <c r="K183" s="16"/>
      <c r="L183" s="17"/>
      <c r="M183" s="18"/>
      <c r="N183" s="19"/>
      <c r="O183" s="20"/>
      <c r="P183" s="21"/>
      <c r="Q183" s="21"/>
      <c r="R183" s="22"/>
      <c r="S183" s="21"/>
      <c r="T183" s="21"/>
      <c r="U183" s="22"/>
      <c r="V183" s="23"/>
      <c r="W183" s="23"/>
      <c r="X183" s="24"/>
      <c r="Y183" s="25">
        <f t="shared" si="14"/>
        <v>0</v>
      </c>
      <c r="Z183" s="25">
        <f t="shared" si="15"/>
        <v>0</v>
      </c>
      <c r="AA183" s="26"/>
      <c r="AB183" s="26"/>
      <c r="AC183" s="26"/>
      <c r="AD183" s="26"/>
      <c r="AE183" s="27"/>
      <c r="AF183" s="26"/>
      <c r="AG183" s="26"/>
      <c r="AH183" s="26"/>
      <c r="AI183" s="26"/>
      <c r="AJ183" s="26"/>
      <c r="AK183" s="26"/>
    </row>
    <row r="184" spans="1:37" s="10" customFormat="1" ht="25" customHeight="1" x14ac:dyDescent="0.25">
      <c r="A184" s="11">
        <v>181</v>
      </c>
      <c r="B184" s="12" t="str">
        <f t="shared" si="17"/>
        <v>000-000</v>
      </c>
      <c r="C184" s="12"/>
      <c r="D184" s="12"/>
      <c r="E184" s="12"/>
      <c r="F184" s="12"/>
      <c r="G184" s="16"/>
      <c r="H184" s="16"/>
      <c r="I184" s="15"/>
      <c r="J184" s="16"/>
      <c r="K184" s="16"/>
      <c r="L184" s="17"/>
      <c r="M184" s="18"/>
      <c r="N184" s="18"/>
      <c r="O184" s="20"/>
      <c r="P184" s="21"/>
      <c r="Q184" s="21"/>
      <c r="R184" s="22"/>
      <c r="S184" s="21"/>
      <c r="T184" s="21"/>
      <c r="U184" s="22"/>
      <c r="V184" s="23"/>
      <c r="W184" s="23"/>
      <c r="X184" s="24"/>
      <c r="Y184" s="25">
        <f t="shared" si="14"/>
        <v>0</v>
      </c>
      <c r="Z184" s="25">
        <f t="shared" si="15"/>
        <v>0</v>
      </c>
      <c r="AA184" s="26"/>
      <c r="AB184" s="26"/>
      <c r="AC184" s="26"/>
      <c r="AD184" s="26"/>
      <c r="AE184" s="27"/>
      <c r="AF184" s="26"/>
      <c r="AG184" s="26"/>
      <c r="AH184" s="26"/>
      <c r="AI184" s="26"/>
      <c r="AJ184" s="26"/>
      <c r="AK184" s="26"/>
    </row>
    <row r="185" spans="1:37" s="10" customFormat="1" ht="25" customHeight="1" x14ac:dyDescent="0.25">
      <c r="A185" s="11">
        <v>182</v>
      </c>
      <c r="B185" s="12" t="str">
        <f t="shared" si="17"/>
        <v>000-000</v>
      </c>
      <c r="C185" s="12"/>
      <c r="D185" s="12"/>
      <c r="E185" s="12"/>
      <c r="F185" s="12"/>
      <c r="G185" s="16"/>
      <c r="H185" s="16"/>
      <c r="I185" s="15"/>
      <c r="J185" s="16"/>
      <c r="K185" s="16"/>
      <c r="L185" s="17"/>
      <c r="M185" s="18"/>
      <c r="N185" s="18"/>
      <c r="O185" s="20"/>
      <c r="P185" s="21"/>
      <c r="Q185" s="21"/>
      <c r="R185" s="22"/>
      <c r="S185" s="21"/>
      <c r="T185" s="21"/>
      <c r="U185" s="22"/>
      <c r="V185" s="23"/>
      <c r="W185" s="23"/>
      <c r="X185" s="24"/>
      <c r="Y185" s="25">
        <f t="shared" si="14"/>
        <v>0</v>
      </c>
      <c r="Z185" s="25">
        <f t="shared" si="15"/>
        <v>0</v>
      </c>
      <c r="AA185" s="26"/>
      <c r="AB185" s="26"/>
      <c r="AC185" s="26"/>
      <c r="AD185" s="26"/>
      <c r="AE185" s="27"/>
      <c r="AF185" s="26"/>
      <c r="AG185" s="26"/>
      <c r="AH185" s="26"/>
      <c r="AI185" s="26"/>
      <c r="AJ185" s="26"/>
      <c r="AK185" s="26"/>
    </row>
    <row r="186" spans="1:37" s="10" customFormat="1" ht="25" customHeight="1" x14ac:dyDescent="0.25">
      <c r="A186" s="11">
        <v>183</v>
      </c>
      <c r="B186" s="12" t="str">
        <f t="shared" si="17"/>
        <v>000-000</v>
      </c>
      <c r="C186" s="12"/>
      <c r="D186" s="12"/>
      <c r="E186" s="12"/>
      <c r="F186" s="12"/>
      <c r="G186" s="16"/>
      <c r="H186" s="16"/>
      <c r="I186" s="15"/>
      <c r="J186" s="16"/>
      <c r="K186" s="16"/>
      <c r="L186" s="17"/>
      <c r="M186" s="18"/>
      <c r="N186" s="18"/>
      <c r="O186" s="20"/>
      <c r="P186" s="21"/>
      <c r="Q186" s="21"/>
      <c r="R186" s="22"/>
      <c r="S186" s="21"/>
      <c r="T186" s="21"/>
      <c r="U186" s="22"/>
      <c r="V186" s="23"/>
      <c r="W186" s="23"/>
      <c r="X186" s="24"/>
      <c r="Y186" s="25">
        <f t="shared" si="14"/>
        <v>0</v>
      </c>
      <c r="Z186" s="25">
        <f t="shared" si="15"/>
        <v>0</v>
      </c>
      <c r="AA186" s="26"/>
      <c r="AB186" s="26"/>
      <c r="AC186" s="26"/>
      <c r="AD186" s="26"/>
      <c r="AE186" s="27"/>
      <c r="AF186" s="26"/>
      <c r="AG186" s="26"/>
      <c r="AH186" s="26"/>
      <c r="AI186" s="26"/>
      <c r="AJ186" s="26"/>
      <c r="AK186" s="26"/>
    </row>
    <row r="187" spans="1:37" s="10" customFormat="1" ht="25" customHeight="1" x14ac:dyDescent="0.25">
      <c r="A187" s="11">
        <v>184</v>
      </c>
      <c r="B187" s="12" t="str">
        <f t="shared" si="17"/>
        <v>000-000</v>
      </c>
      <c r="C187" s="12"/>
      <c r="D187" s="12"/>
      <c r="E187" s="12"/>
      <c r="F187" s="12"/>
      <c r="G187" s="16"/>
      <c r="H187" s="16"/>
      <c r="I187" s="15"/>
      <c r="J187" s="16"/>
      <c r="K187" s="16"/>
      <c r="L187" s="17"/>
      <c r="M187" s="18"/>
      <c r="N187" s="18"/>
      <c r="O187" s="20"/>
      <c r="P187" s="21"/>
      <c r="Q187" s="21"/>
      <c r="R187" s="22"/>
      <c r="S187" s="21"/>
      <c r="T187" s="21"/>
      <c r="U187" s="22"/>
      <c r="V187" s="23"/>
      <c r="W187" s="23"/>
      <c r="X187" s="24"/>
      <c r="Y187" s="25">
        <f t="shared" si="14"/>
        <v>0</v>
      </c>
      <c r="Z187" s="25">
        <f t="shared" si="15"/>
        <v>0</v>
      </c>
      <c r="AA187" s="26"/>
      <c r="AB187" s="26"/>
      <c r="AC187" s="26"/>
      <c r="AD187" s="26"/>
      <c r="AE187" s="27"/>
      <c r="AF187" s="26"/>
      <c r="AG187" s="26"/>
      <c r="AH187" s="26"/>
      <c r="AI187" s="26"/>
      <c r="AJ187" s="26"/>
      <c r="AK187" s="26"/>
    </row>
    <row r="188" spans="1:37" s="10" customFormat="1" ht="25" customHeight="1" x14ac:dyDescent="0.25">
      <c r="A188" s="11">
        <v>185</v>
      </c>
      <c r="B188" s="12" t="str">
        <f t="shared" si="17"/>
        <v>000-000</v>
      </c>
      <c r="C188" s="12"/>
      <c r="D188" s="12"/>
      <c r="E188" s="12"/>
      <c r="F188" s="12"/>
      <c r="G188" s="16"/>
      <c r="H188" s="16"/>
      <c r="I188" s="15"/>
      <c r="J188" s="16"/>
      <c r="K188" s="16"/>
      <c r="L188" s="17"/>
      <c r="M188" s="18"/>
      <c r="N188" s="18"/>
      <c r="O188" s="20"/>
      <c r="P188" s="21"/>
      <c r="Q188" s="21"/>
      <c r="R188" s="22"/>
      <c r="S188" s="21"/>
      <c r="T188" s="21"/>
      <c r="U188" s="22"/>
      <c r="V188" s="23"/>
      <c r="W188" s="23"/>
      <c r="X188" s="24"/>
      <c r="Y188" s="25">
        <f t="shared" si="14"/>
        <v>0</v>
      </c>
      <c r="Z188" s="25">
        <f t="shared" si="15"/>
        <v>0</v>
      </c>
      <c r="AA188" s="26"/>
      <c r="AB188" s="26"/>
      <c r="AC188" s="26"/>
      <c r="AD188" s="26"/>
      <c r="AE188" s="27"/>
      <c r="AF188" s="26"/>
      <c r="AG188" s="26"/>
      <c r="AH188" s="26"/>
      <c r="AI188" s="26"/>
      <c r="AJ188" s="26"/>
      <c r="AK188" s="26"/>
    </row>
    <row r="189" spans="1:37" s="10" customFormat="1" ht="25" customHeight="1" x14ac:dyDescent="0.25">
      <c r="A189" s="11">
        <v>186</v>
      </c>
      <c r="B189" s="12" t="str">
        <f t="shared" si="17"/>
        <v>000-000</v>
      </c>
      <c r="C189" s="12"/>
      <c r="D189" s="12"/>
      <c r="E189" s="12"/>
      <c r="F189" s="12"/>
      <c r="G189" s="16"/>
      <c r="H189" s="16"/>
      <c r="I189" s="15"/>
      <c r="J189" s="16"/>
      <c r="K189" s="16"/>
      <c r="L189" s="17"/>
      <c r="M189" s="18"/>
      <c r="N189" s="18"/>
      <c r="O189" s="20"/>
      <c r="P189" s="21"/>
      <c r="Q189" s="21"/>
      <c r="R189" s="22"/>
      <c r="S189" s="21"/>
      <c r="T189" s="21"/>
      <c r="U189" s="22"/>
      <c r="V189" s="23"/>
      <c r="W189" s="23"/>
      <c r="X189" s="24"/>
      <c r="Y189" s="25">
        <f t="shared" si="14"/>
        <v>0</v>
      </c>
      <c r="Z189" s="25">
        <f t="shared" si="15"/>
        <v>0</v>
      </c>
      <c r="AA189" s="26"/>
      <c r="AB189" s="26"/>
      <c r="AC189" s="26"/>
      <c r="AD189" s="26"/>
      <c r="AE189" s="27"/>
      <c r="AF189" s="26"/>
      <c r="AG189" s="26"/>
      <c r="AH189" s="26"/>
      <c r="AI189" s="26"/>
      <c r="AJ189" s="26"/>
      <c r="AK189" s="26"/>
    </row>
    <row r="190" spans="1:37" s="10" customFormat="1" ht="25" customHeight="1" x14ac:dyDescent="0.25">
      <c r="A190" s="11">
        <v>187</v>
      </c>
      <c r="B190" s="12" t="str">
        <f t="shared" si="17"/>
        <v>000-000</v>
      </c>
      <c r="C190" s="12"/>
      <c r="D190" s="12"/>
      <c r="E190" s="12"/>
      <c r="F190" s="12"/>
      <c r="G190" s="16"/>
      <c r="H190" s="16"/>
      <c r="I190" s="15"/>
      <c r="J190" s="16"/>
      <c r="K190" s="16"/>
      <c r="L190" s="17"/>
      <c r="M190" s="18"/>
      <c r="N190" s="18"/>
      <c r="O190" s="20"/>
      <c r="P190" s="21"/>
      <c r="Q190" s="21"/>
      <c r="R190" s="22"/>
      <c r="S190" s="21"/>
      <c r="T190" s="21"/>
      <c r="U190" s="22"/>
      <c r="V190" s="23"/>
      <c r="W190" s="23"/>
      <c r="X190" s="24"/>
      <c r="Y190" s="25">
        <f t="shared" si="14"/>
        <v>0</v>
      </c>
      <c r="Z190" s="25">
        <f t="shared" si="15"/>
        <v>0</v>
      </c>
      <c r="AA190" s="26"/>
      <c r="AB190" s="26"/>
      <c r="AC190" s="26"/>
      <c r="AD190" s="26"/>
      <c r="AE190" s="27"/>
      <c r="AF190" s="26"/>
      <c r="AG190" s="26"/>
      <c r="AH190" s="26"/>
      <c r="AI190" s="26"/>
      <c r="AJ190" s="26"/>
      <c r="AK190" s="26"/>
    </row>
    <row r="191" spans="1:37" s="10" customFormat="1" ht="25" customHeight="1" x14ac:dyDescent="0.25">
      <c r="A191" s="11">
        <v>188</v>
      </c>
      <c r="B191" s="12" t="str">
        <f t="shared" si="17"/>
        <v>000-000</v>
      </c>
      <c r="C191" s="12"/>
      <c r="D191" s="12"/>
      <c r="E191" s="12"/>
      <c r="F191" s="12"/>
      <c r="G191" s="16"/>
      <c r="H191" s="16"/>
      <c r="I191" s="15"/>
      <c r="J191" s="16"/>
      <c r="K191" s="16"/>
      <c r="L191" s="17"/>
      <c r="M191" s="18"/>
      <c r="N191" s="18"/>
      <c r="O191" s="20"/>
      <c r="P191" s="21"/>
      <c r="Q191" s="21"/>
      <c r="R191" s="22"/>
      <c r="S191" s="21"/>
      <c r="T191" s="21"/>
      <c r="U191" s="22"/>
      <c r="V191" s="23"/>
      <c r="W191" s="23"/>
      <c r="X191" s="24"/>
      <c r="Y191" s="25">
        <f t="shared" si="14"/>
        <v>0</v>
      </c>
      <c r="Z191" s="25">
        <f t="shared" si="15"/>
        <v>0</v>
      </c>
      <c r="AA191" s="26"/>
      <c r="AB191" s="26"/>
      <c r="AC191" s="26"/>
      <c r="AD191" s="26"/>
      <c r="AE191" s="27"/>
      <c r="AF191" s="26"/>
      <c r="AG191" s="26"/>
      <c r="AH191" s="26"/>
      <c r="AI191" s="26"/>
      <c r="AJ191" s="26"/>
      <c r="AK191" s="26"/>
    </row>
    <row r="192" spans="1:37" s="10" customFormat="1" ht="25" customHeight="1" x14ac:dyDescent="0.25">
      <c r="A192" s="11">
        <v>189</v>
      </c>
      <c r="B192" s="12" t="str">
        <f t="shared" si="17"/>
        <v>000-000</v>
      </c>
      <c r="C192" s="12"/>
      <c r="D192" s="12"/>
      <c r="E192" s="12"/>
      <c r="F192" s="12"/>
      <c r="G192" s="16"/>
      <c r="H192" s="16"/>
      <c r="I192" s="15"/>
      <c r="J192" s="16"/>
      <c r="K192" s="16"/>
      <c r="L192" s="17"/>
      <c r="M192" s="18"/>
      <c r="N192" s="18"/>
      <c r="O192" s="20"/>
      <c r="P192" s="21"/>
      <c r="Q192" s="21"/>
      <c r="R192" s="22"/>
      <c r="S192" s="21"/>
      <c r="T192" s="21"/>
      <c r="U192" s="22"/>
      <c r="V192" s="23"/>
      <c r="W192" s="23"/>
      <c r="X192" s="24"/>
      <c r="Y192" s="25">
        <f t="shared" si="14"/>
        <v>0</v>
      </c>
      <c r="Z192" s="25">
        <f t="shared" si="15"/>
        <v>0</v>
      </c>
      <c r="AA192" s="26"/>
      <c r="AB192" s="26"/>
      <c r="AC192" s="26"/>
      <c r="AD192" s="26"/>
      <c r="AE192" s="27"/>
      <c r="AF192" s="26"/>
      <c r="AG192" s="26"/>
      <c r="AH192" s="26"/>
      <c r="AI192" s="26"/>
      <c r="AJ192" s="26"/>
      <c r="AK192" s="26"/>
    </row>
    <row r="193" spans="1:37" s="10" customFormat="1" ht="25" customHeight="1" x14ac:dyDescent="0.25">
      <c r="A193" s="11">
        <v>190</v>
      </c>
      <c r="B193" s="12" t="str">
        <f t="shared" si="17"/>
        <v>000-000</v>
      </c>
      <c r="C193" s="12"/>
      <c r="D193" s="12"/>
      <c r="E193" s="12"/>
      <c r="F193" s="12"/>
      <c r="G193" s="16"/>
      <c r="H193" s="16"/>
      <c r="I193" s="15"/>
      <c r="J193" s="16"/>
      <c r="K193" s="16"/>
      <c r="L193" s="17"/>
      <c r="M193" s="18"/>
      <c r="N193" s="19"/>
      <c r="O193" s="20"/>
      <c r="P193" s="21"/>
      <c r="Q193" s="21"/>
      <c r="R193" s="22"/>
      <c r="S193" s="21"/>
      <c r="T193" s="21"/>
      <c r="U193" s="22"/>
      <c r="V193" s="23"/>
      <c r="W193" s="23"/>
      <c r="X193" s="24"/>
      <c r="Y193" s="25">
        <f t="shared" si="14"/>
        <v>0</v>
      </c>
      <c r="Z193" s="25">
        <f t="shared" si="15"/>
        <v>0</v>
      </c>
      <c r="AA193" s="26"/>
      <c r="AB193" s="26"/>
      <c r="AC193" s="26"/>
      <c r="AD193" s="26"/>
      <c r="AE193" s="27"/>
      <c r="AF193" s="26"/>
      <c r="AG193" s="26"/>
      <c r="AH193" s="26"/>
      <c r="AI193" s="26"/>
      <c r="AJ193" s="26"/>
      <c r="AK193" s="26"/>
    </row>
    <row r="194" spans="1:37" s="10" customFormat="1" ht="25" customHeight="1" x14ac:dyDescent="0.25">
      <c r="A194" s="11">
        <v>191</v>
      </c>
      <c r="B194" s="12" t="str">
        <f t="shared" si="17"/>
        <v>000-000</v>
      </c>
      <c r="C194" s="12"/>
      <c r="D194" s="12"/>
      <c r="E194" s="12"/>
      <c r="F194" s="12"/>
      <c r="G194" s="16"/>
      <c r="H194" s="16"/>
      <c r="I194" s="15"/>
      <c r="J194" s="16"/>
      <c r="K194" s="16"/>
      <c r="L194" s="17"/>
      <c r="M194" s="18"/>
      <c r="N194" s="19"/>
      <c r="O194" s="20"/>
      <c r="P194" s="21"/>
      <c r="Q194" s="21"/>
      <c r="R194" s="22"/>
      <c r="S194" s="21"/>
      <c r="T194" s="21"/>
      <c r="U194" s="22"/>
      <c r="V194" s="23"/>
      <c r="W194" s="23"/>
      <c r="X194" s="24"/>
      <c r="Y194" s="25">
        <f t="shared" si="14"/>
        <v>0</v>
      </c>
      <c r="Z194" s="25">
        <f t="shared" si="15"/>
        <v>0</v>
      </c>
      <c r="AA194" s="26"/>
      <c r="AB194" s="26"/>
      <c r="AC194" s="26"/>
      <c r="AD194" s="26"/>
      <c r="AE194" s="27"/>
      <c r="AF194" s="26"/>
      <c r="AG194" s="26"/>
      <c r="AH194" s="26"/>
      <c r="AI194" s="26"/>
      <c r="AJ194" s="26"/>
      <c r="AK194" s="26"/>
    </row>
    <row r="195" spans="1:37" s="10" customFormat="1" ht="25" customHeight="1" x14ac:dyDescent="0.25">
      <c r="A195" s="11">
        <v>192</v>
      </c>
      <c r="B195" s="12" t="str">
        <f t="shared" si="17"/>
        <v>000-000</v>
      </c>
      <c r="C195" s="12"/>
      <c r="D195" s="12"/>
      <c r="E195" s="12"/>
      <c r="F195" s="12"/>
      <c r="G195" s="16"/>
      <c r="H195" s="16"/>
      <c r="I195" s="15"/>
      <c r="J195" s="16"/>
      <c r="K195" s="16"/>
      <c r="L195" s="17"/>
      <c r="M195" s="18"/>
      <c r="N195" s="18"/>
      <c r="O195" s="20"/>
      <c r="P195" s="21"/>
      <c r="Q195" s="21"/>
      <c r="R195" s="22"/>
      <c r="S195" s="21"/>
      <c r="T195" s="21"/>
      <c r="U195" s="22"/>
      <c r="V195" s="23"/>
      <c r="W195" s="23"/>
      <c r="X195" s="24"/>
      <c r="Y195" s="25">
        <f t="shared" si="14"/>
        <v>0</v>
      </c>
      <c r="Z195" s="25">
        <f t="shared" si="15"/>
        <v>0</v>
      </c>
      <c r="AA195" s="26"/>
      <c r="AB195" s="26"/>
      <c r="AC195" s="26"/>
      <c r="AD195" s="26"/>
      <c r="AE195" s="27"/>
      <c r="AF195" s="26"/>
      <c r="AG195" s="26"/>
      <c r="AH195" s="26"/>
      <c r="AI195" s="26"/>
      <c r="AJ195" s="26"/>
      <c r="AK195" s="26"/>
    </row>
    <row r="196" spans="1:37" s="10" customFormat="1" ht="25" customHeight="1" x14ac:dyDescent="0.25">
      <c r="A196" s="11">
        <v>193</v>
      </c>
      <c r="B196" s="12" t="str">
        <f t="shared" si="17"/>
        <v>000-000</v>
      </c>
      <c r="C196" s="12"/>
      <c r="D196" s="12"/>
      <c r="E196" s="12"/>
      <c r="F196" s="12"/>
      <c r="G196" s="16"/>
      <c r="H196" s="16"/>
      <c r="I196" s="15"/>
      <c r="J196" s="16"/>
      <c r="K196" s="16"/>
      <c r="L196" s="17"/>
      <c r="M196" s="18"/>
      <c r="N196" s="18"/>
      <c r="O196" s="20"/>
      <c r="P196" s="21"/>
      <c r="Q196" s="21"/>
      <c r="R196" s="22"/>
      <c r="S196" s="21"/>
      <c r="T196" s="21"/>
      <c r="U196" s="22"/>
      <c r="V196" s="23"/>
      <c r="W196" s="23"/>
      <c r="X196" s="24"/>
      <c r="Y196" s="25">
        <f t="shared" si="14"/>
        <v>0</v>
      </c>
      <c r="Z196" s="25">
        <f t="shared" si="15"/>
        <v>0</v>
      </c>
      <c r="AA196" s="26"/>
      <c r="AB196" s="26"/>
      <c r="AC196" s="26"/>
      <c r="AD196" s="26"/>
      <c r="AE196" s="27"/>
      <c r="AF196" s="26"/>
      <c r="AG196" s="26"/>
      <c r="AH196" s="26"/>
      <c r="AI196" s="26"/>
      <c r="AJ196" s="26"/>
      <c r="AK196" s="26"/>
    </row>
    <row r="197" spans="1:37" s="10" customFormat="1" ht="25" customHeight="1" x14ac:dyDescent="0.25">
      <c r="A197" s="11">
        <v>194</v>
      </c>
      <c r="B197" s="12" t="str">
        <f t="shared" si="17"/>
        <v>000-000</v>
      </c>
      <c r="C197" s="12"/>
      <c r="D197" s="12"/>
      <c r="E197" s="12"/>
      <c r="F197" s="12"/>
      <c r="G197" s="16"/>
      <c r="H197" s="16"/>
      <c r="I197" s="15"/>
      <c r="J197" s="16"/>
      <c r="K197" s="16"/>
      <c r="L197" s="17"/>
      <c r="M197" s="18"/>
      <c r="N197" s="18"/>
      <c r="O197" s="20"/>
      <c r="P197" s="21"/>
      <c r="Q197" s="21"/>
      <c r="R197" s="22"/>
      <c r="S197" s="21"/>
      <c r="T197" s="21"/>
      <c r="U197" s="22"/>
      <c r="V197" s="23"/>
      <c r="W197" s="23"/>
      <c r="X197" s="24"/>
      <c r="Y197" s="25">
        <f t="shared" si="14"/>
        <v>0</v>
      </c>
      <c r="Z197" s="25">
        <f t="shared" si="15"/>
        <v>0</v>
      </c>
      <c r="AA197" s="26"/>
      <c r="AB197" s="26"/>
      <c r="AC197" s="26"/>
      <c r="AD197" s="26"/>
      <c r="AE197" s="27"/>
      <c r="AF197" s="26"/>
      <c r="AG197" s="26"/>
      <c r="AH197" s="26"/>
      <c r="AI197" s="26"/>
      <c r="AJ197" s="26"/>
      <c r="AK197" s="26"/>
    </row>
    <row r="198" spans="1:37" s="10" customFormat="1" ht="25" customHeight="1" x14ac:dyDescent="0.25">
      <c r="A198" s="11">
        <v>195</v>
      </c>
      <c r="B198" s="12" t="str">
        <f t="shared" si="17"/>
        <v>000-000</v>
      </c>
      <c r="C198" s="12"/>
      <c r="D198" s="12"/>
      <c r="E198" s="12"/>
      <c r="F198" s="12"/>
      <c r="G198" s="16"/>
      <c r="H198" s="16"/>
      <c r="I198" s="15"/>
      <c r="J198" s="16"/>
      <c r="K198" s="16"/>
      <c r="L198" s="17"/>
      <c r="M198" s="18"/>
      <c r="N198" s="18"/>
      <c r="O198" s="20"/>
      <c r="P198" s="21"/>
      <c r="Q198" s="21"/>
      <c r="R198" s="22"/>
      <c r="S198" s="21"/>
      <c r="T198" s="21"/>
      <c r="U198" s="22"/>
      <c r="V198" s="23"/>
      <c r="W198" s="23"/>
      <c r="X198" s="24"/>
      <c r="Y198" s="25">
        <f t="shared" si="14"/>
        <v>0</v>
      </c>
      <c r="Z198" s="25">
        <f t="shared" si="15"/>
        <v>0</v>
      </c>
      <c r="AA198" s="26"/>
      <c r="AB198" s="26"/>
      <c r="AC198" s="26"/>
      <c r="AD198" s="26"/>
      <c r="AE198" s="27"/>
      <c r="AF198" s="26"/>
      <c r="AG198" s="26"/>
      <c r="AH198" s="26"/>
      <c r="AI198" s="26"/>
      <c r="AJ198" s="26"/>
      <c r="AK198" s="26"/>
    </row>
    <row r="199" spans="1:37" s="10" customFormat="1" ht="25" customHeight="1" x14ac:dyDescent="0.25">
      <c r="A199" s="11">
        <v>196</v>
      </c>
      <c r="B199" s="12" t="str">
        <f t="shared" si="17"/>
        <v>000-000</v>
      </c>
      <c r="C199" s="12"/>
      <c r="D199" s="12"/>
      <c r="E199" s="12"/>
      <c r="F199" s="12"/>
      <c r="G199" s="16"/>
      <c r="H199" s="16"/>
      <c r="I199" s="15"/>
      <c r="J199" s="16"/>
      <c r="K199" s="16"/>
      <c r="L199" s="17"/>
      <c r="M199" s="18"/>
      <c r="N199" s="18"/>
      <c r="O199" s="20"/>
      <c r="P199" s="21"/>
      <c r="Q199" s="21"/>
      <c r="R199" s="22"/>
      <c r="S199" s="21"/>
      <c r="T199" s="21"/>
      <c r="U199" s="22"/>
      <c r="V199" s="23"/>
      <c r="W199" s="23"/>
      <c r="X199" s="24"/>
      <c r="Y199" s="25">
        <f t="shared" si="14"/>
        <v>0</v>
      </c>
      <c r="Z199" s="25">
        <f t="shared" si="15"/>
        <v>0</v>
      </c>
      <c r="AA199" s="26"/>
      <c r="AB199" s="26"/>
      <c r="AC199" s="26"/>
      <c r="AD199" s="26"/>
      <c r="AE199" s="27"/>
      <c r="AF199" s="26"/>
      <c r="AG199" s="26"/>
      <c r="AH199" s="26"/>
      <c r="AI199" s="26"/>
      <c r="AJ199" s="26"/>
      <c r="AK199" s="26"/>
    </row>
    <row r="200" spans="1:37" s="10" customFormat="1" ht="25" customHeight="1" x14ac:dyDescent="0.25">
      <c r="A200" s="11">
        <v>197</v>
      </c>
      <c r="B200" s="12" t="str">
        <f t="shared" si="17"/>
        <v>000-000</v>
      </c>
      <c r="C200" s="12"/>
      <c r="D200" s="12"/>
      <c r="E200" s="12"/>
      <c r="F200" s="12"/>
      <c r="G200" s="16"/>
      <c r="H200" s="16"/>
      <c r="I200" s="15"/>
      <c r="J200" s="16"/>
      <c r="K200" s="16"/>
      <c r="L200" s="17"/>
      <c r="M200" s="18"/>
      <c r="N200" s="18"/>
      <c r="O200" s="20"/>
      <c r="P200" s="21"/>
      <c r="Q200" s="21"/>
      <c r="R200" s="22"/>
      <c r="S200" s="21"/>
      <c r="T200" s="21"/>
      <c r="U200" s="22"/>
      <c r="V200" s="23"/>
      <c r="W200" s="23"/>
      <c r="X200" s="24"/>
      <c r="Y200" s="25">
        <f t="shared" si="14"/>
        <v>0</v>
      </c>
      <c r="Z200" s="25">
        <f t="shared" si="15"/>
        <v>0</v>
      </c>
      <c r="AA200" s="26"/>
      <c r="AB200" s="26"/>
      <c r="AC200" s="26"/>
      <c r="AD200" s="26"/>
      <c r="AE200" s="27"/>
      <c r="AF200" s="26"/>
      <c r="AG200" s="26"/>
      <c r="AH200" s="26"/>
      <c r="AI200" s="26"/>
      <c r="AJ200" s="26"/>
      <c r="AK200" s="26"/>
    </row>
    <row r="201" spans="1:37" s="10" customFormat="1" ht="25" customHeight="1" x14ac:dyDescent="0.25">
      <c r="A201" s="11">
        <v>198</v>
      </c>
      <c r="B201" s="12" t="str">
        <f t="shared" si="17"/>
        <v>000-000</v>
      </c>
      <c r="C201" s="12"/>
      <c r="D201" s="12"/>
      <c r="E201" s="12"/>
      <c r="F201" s="12"/>
      <c r="G201" s="16"/>
      <c r="H201" s="16"/>
      <c r="I201" s="15"/>
      <c r="J201" s="16"/>
      <c r="K201" s="16"/>
      <c r="L201" s="17"/>
      <c r="M201" s="18"/>
      <c r="N201" s="18"/>
      <c r="O201" s="20"/>
      <c r="P201" s="21"/>
      <c r="Q201" s="21"/>
      <c r="R201" s="22"/>
      <c r="S201" s="21"/>
      <c r="T201" s="21"/>
      <c r="U201" s="22"/>
      <c r="V201" s="23"/>
      <c r="W201" s="23"/>
      <c r="X201" s="24"/>
      <c r="Y201" s="25">
        <f t="shared" si="14"/>
        <v>0</v>
      </c>
      <c r="Z201" s="25">
        <f t="shared" si="15"/>
        <v>0</v>
      </c>
      <c r="AA201" s="26"/>
      <c r="AB201" s="26"/>
      <c r="AC201" s="26"/>
      <c r="AD201" s="26"/>
      <c r="AE201" s="27"/>
      <c r="AF201" s="26"/>
      <c r="AG201" s="26"/>
      <c r="AH201" s="26"/>
      <c r="AI201" s="26"/>
      <c r="AJ201" s="26"/>
      <c r="AK201" s="26"/>
    </row>
    <row r="202" spans="1:37" s="10" customFormat="1" ht="25" customHeight="1" x14ac:dyDescent="0.25">
      <c r="A202" s="11">
        <v>199</v>
      </c>
      <c r="B202" s="12" t="str">
        <f t="shared" si="17"/>
        <v>000-000</v>
      </c>
      <c r="C202" s="12"/>
      <c r="D202" s="12"/>
      <c r="E202" s="12"/>
      <c r="F202" s="12"/>
      <c r="G202" s="16"/>
      <c r="H202" s="16"/>
      <c r="I202" s="15"/>
      <c r="J202" s="16"/>
      <c r="K202" s="16"/>
      <c r="L202" s="17"/>
      <c r="M202" s="18"/>
      <c r="N202" s="18"/>
      <c r="O202" s="20"/>
      <c r="P202" s="21"/>
      <c r="Q202" s="21"/>
      <c r="R202" s="22"/>
      <c r="S202" s="21"/>
      <c r="T202" s="21"/>
      <c r="U202" s="22"/>
      <c r="V202" s="23"/>
      <c r="W202" s="23"/>
      <c r="X202" s="24"/>
      <c r="Y202" s="25">
        <f t="shared" si="14"/>
        <v>0</v>
      </c>
      <c r="Z202" s="25">
        <f t="shared" si="15"/>
        <v>0</v>
      </c>
      <c r="AA202" s="26"/>
      <c r="AB202" s="26"/>
      <c r="AC202" s="26"/>
      <c r="AD202" s="26"/>
      <c r="AE202" s="27"/>
      <c r="AF202" s="26"/>
      <c r="AG202" s="26"/>
      <c r="AH202" s="26"/>
      <c r="AI202" s="26"/>
      <c r="AJ202" s="26"/>
      <c r="AK202" s="26"/>
    </row>
    <row r="203" spans="1:37" s="10" customFormat="1" ht="25" customHeight="1" x14ac:dyDescent="0.25">
      <c r="A203" s="11">
        <v>200</v>
      </c>
      <c r="B203" s="12" t="str">
        <f t="shared" si="17"/>
        <v>000-000</v>
      </c>
      <c r="C203" s="12"/>
      <c r="D203" s="12"/>
      <c r="E203" s="12"/>
      <c r="F203" s="12"/>
      <c r="G203" s="16"/>
      <c r="H203" s="16"/>
      <c r="I203" s="15"/>
      <c r="J203" s="16"/>
      <c r="K203" s="16"/>
      <c r="L203" s="17"/>
      <c r="M203" s="18"/>
      <c r="N203" s="18"/>
      <c r="O203" s="20"/>
      <c r="P203" s="21"/>
      <c r="Q203" s="21"/>
      <c r="R203" s="22"/>
      <c r="S203" s="21"/>
      <c r="T203" s="21"/>
      <c r="U203" s="22"/>
      <c r="V203" s="23"/>
      <c r="W203" s="23"/>
      <c r="X203" s="24"/>
      <c r="Y203" s="25">
        <f t="shared" si="14"/>
        <v>0</v>
      </c>
      <c r="Z203" s="25">
        <f t="shared" si="15"/>
        <v>0</v>
      </c>
      <c r="AA203" s="26"/>
      <c r="AB203" s="26"/>
      <c r="AC203" s="26"/>
      <c r="AD203" s="26"/>
      <c r="AE203" s="27"/>
      <c r="AF203" s="26"/>
      <c r="AG203" s="26"/>
      <c r="AH203" s="26"/>
      <c r="AI203" s="26"/>
      <c r="AJ203" s="26"/>
      <c r="AK203" s="26"/>
    </row>
    <row r="204" spans="1:37" s="10" customFormat="1" ht="25" customHeight="1" x14ac:dyDescent="0.25">
      <c r="A204" s="11">
        <v>201</v>
      </c>
      <c r="B204" s="12" t="str">
        <f t="shared" si="17"/>
        <v>000-000</v>
      </c>
      <c r="C204" s="12"/>
      <c r="D204" s="12"/>
      <c r="E204" s="12"/>
      <c r="F204" s="12"/>
      <c r="G204" s="16"/>
      <c r="H204" s="16"/>
      <c r="I204" s="15"/>
      <c r="J204" s="16"/>
      <c r="K204" s="16"/>
      <c r="L204" s="17"/>
      <c r="M204" s="18"/>
      <c r="N204" s="19"/>
      <c r="O204" s="20"/>
      <c r="P204" s="21"/>
      <c r="Q204" s="21"/>
      <c r="R204" s="22"/>
      <c r="S204" s="21"/>
      <c r="T204" s="21"/>
      <c r="U204" s="22"/>
      <c r="V204" s="23"/>
      <c r="W204" s="23"/>
      <c r="X204" s="24"/>
      <c r="Y204" s="25">
        <f t="shared" si="14"/>
        <v>0</v>
      </c>
      <c r="Z204" s="25">
        <f t="shared" si="15"/>
        <v>0</v>
      </c>
      <c r="AA204" s="26"/>
      <c r="AB204" s="26"/>
      <c r="AC204" s="26"/>
      <c r="AD204" s="26"/>
      <c r="AE204" s="27"/>
      <c r="AF204" s="26"/>
      <c r="AG204" s="26"/>
      <c r="AH204" s="26"/>
      <c r="AI204" s="26"/>
      <c r="AJ204" s="26"/>
      <c r="AK204" s="26"/>
    </row>
    <row r="205" spans="1:37" s="10" customFormat="1" ht="25" customHeight="1" x14ac:dyDescent="0.25">
      <c r="A205" s="11">
        <v>202</v>
      </c>
      <c r="B205" s="12" t="str">
        <f t="shared" si="17"/>
        <v>000-000</v>
      </c>
      <c r="C205" s="12"/>
      <c r="D205" s="12"/>
      <c r="E205" s="12"/>
      <c r="F205" s="12"/>
      <c r="G205" s="16"/>
      <c r="H205" s="16"/>
      <c r="I205" s="15"/>
      <c r="J205" s="16"/>
      <c r="K205" s="16"/>
      <c r="L205" s="17"/>
      <c r="M205" s="18"/>
      <c r="N205" s="19"/>
      <c r="O205" s="20"/>
      <c r="P205" s="21"/>
      <c r="Q205" s="21"/>
      <c r="R205" s="22"/>
      <c r="S205" s="21"/>
      <c r="T205" s="21"/>
      <c r="U205" s="22"/>
      <c r="V205" s="23"/>
      <c r="W205" s="23"/>
      <c r="X205" s="24"/>
      <c r="Y205" s="25">
        <f t="shared" si="14"/>
        <v>0</v>
      </c>
      <c r="Z205" s="25">
        <f t="shared" si="15"/>
        <v>0</v>
      </c>
      <c r="AA205" s="26"/>
      <c r="AB205" s="26"/>
      <c r="AC205" s="26"/>
      <c r="AD205" s="26"/>
      <c r="AE205" s="27"/>
      <c r="AF205" s="26"/>
      <c r="AG205" s="26"/>
      <c r="AH205" s="26"/>
      <c r="AI205" s="26"/>
      <c r="AJ205" s="26"/>
      <c r="AK205" s="26"/>
    </row>
    <row r="206" spans="1:37" s="10" customFormat="1" ht="25" customHeight="1" x14ac:dyDescent="0.25">
      <c r="A206" s="11">
        <v>203</v>
      </c>
      <c r="B206" s="12" t="str">
        <f t="shared" si="17"/>
        <v>000-000</v>
      </c>
      <c r="C206" s="12"/>
      <c r="D206" s="12"/>
      <c r="E206" s="12"/>
      <c r="F206" s="12"/>
      <c r="G206" s="16"/>
      <c r="H206" s="16"/>
      <c r="I206" s="15"/>
      <c r="J206" s="16"/>
      <c r="K206" s="16"/>
      <c r="L206" s="17"/>
      <c r="M206" s="18"/>
      <c r="N206" s="19"/>
      <c r="O206" s="20"/>
      <c r="P206" s="21"/>
      <c r="Q206" s="21"/>
      <c r="R206" s="22"/>
      <c r="S206" s="21"/>
      <c r="T206" s="21"/>
      <c r="U206" s="22"/>
      <c r="V206" s="23"/>
      <c r="W206" s="23"/>
      <c r="X206" s="24"/>
      <c r="Y206" s="25">
        <f t="shared" si="14"/>
        <v>0</v>
      </c>
      <c r="Z206" s="25">
        <f t="shared" si="15"/>
        <v>0</v>
      </c>
      <c r="AA206" s="26"/>
      <c r="AB206" s="26"/>
      <c r="AC206" s="26"/>
      <c r="AD206" s="26"/>
      <c r="AE206" s="27"/>
      <c r="AF206" s="26"/>
      <c r="AG206" s="26"/>
      <c r="AH206" s="26"/>
      <c r="AI206" s="26"/>
      <c r="AJ206" s="26"/>
      <c r="AK206" s="26"/>
    </row>
    <row r="207" spans="1:37" s="10" customFormat="1" ht="25" customHeight="1" x14ac:dyDescent="0.25">
      <c r="A207" s="11">
        <v>204</v>
      </c>
      <c r="B207" s="12" t="str">
        <f t="shared" si="17"/>
        <v>000-000</v>
      </c>
      <c r="C207" s="12"/>
      <c r="D207" s="12"/>
      <c r="E207" s="12"/>
      <c r="F207" s="12"/>
      <c r="G207" s="16"/>
      <c r="H207" s="16"/>
      <c r="I207" s="15"/>
      <c r="J207" s="16"/>
      <c r="K207" s="16"/>
      <c r="L207" s="17"/>
      <c r="M207" s="18"/>
      <c r="N207" s="19"/>
      <c r="O207" s="20"/>
      <c r="P207" s="21"/>
      <c r="Q207" s="21"/>
      <c r="R207" s="22"/>
      <c r="S207" s="21"/>
      <c r="T207" s="21"/>
      <c r="U207" s="22"/>
      <c r="V207" s="23"/>
      <c r="W207" s="23"/>
      <c r="X207" s="24"/>
      <c r="Y207" s="25">
        <f t="shared" si="14"/>
        <v>0</v>
      </c>
      <c r="Z207" s="25">
        <f t="shared" si="15"/>
        <v>0</v>
      </c>
      <c r="AA207" s="26"/>
      <c r="AB207" s="26"/>
      <c r="AC207" s="26"/>
      <c r="AD207" s="26"/>
      <c r="AE207" s="27"/>
      <c r="AF207" s="26"/>
      <c r="AG207" s="26"/>
      <c r="AH207" s="26"/>
      <c r="AI207" s="26"/>
      <c r="AJ207" s="26"/>
      <c r="AK207" s="26"/>
    </row>
    <row r="208" spans="1:37" s="10" customFormat="1" ht="25" customHeight="1" x14ac:dyDescent="0.25">
      <c r="A208" s="11">
        <v>205</v>
      </c>
      <c r="B208" s="12" t="str">
        <f t="shared" si="17"/>
        <v>000-000</v>
      </c>
      <c r="C208" s="12"/>
      <c r="D208" s="12"/>
      <c r="E208" s="12"/>
      <c r="F208" s="12"/>
      <c r="G208" s="16"/>
      <c r="H208" s="16"/>
      <c r="I208" s="15"/>
      <c r="J208" s="16"/>
      <c r="K208" s="16"/>
      <c r="L208" s="17"/>
      <c r="M208" s="18"/>
      <c r="N208" s="18"/>
      <c r="O208" s="20"/>
      <c r="P208" s="21"/>
      <c r="Q208" s="21"/>
      <c r="R208" s="22"/>
      <c r="S208" s="21"/>
      <c r="T208" s="21"/>
      <c r="U208" s="22"/>
      <c r="V208" s="23"/>
      <c r="W208" s="23"/>
      <c r="X208" s="24"/>
      <c r="Y208" s="25">
        <f t="shared" si="14"/>
        <v>0</v>
      </c>
      <c r="Z208" s="25">
        <f t="shared" si="15"/>
        <v>0</v>
      </c>
      <c r="AA208" s="26"/>
      <c r="AB208" s="26"/>
      <c r="AC208" s="26"/>
      <c r="AD208" s="26"/>
      <c r="AE208" s="27"/>
      <c r="AF208" s="26"/>
      <c r="AG208" s="26"/>
      <c r="AH208" s="26"/>
      <c r="AI208" s="26"/>
      <c r="AJ208" s="26"/>
      <c r="AK208" s="26"/>
    </row>
    <row r="209" spans="1:37" s="10" customFormat="1" ht="25" customHeight="1" x14ac:dyDescent="0.25">
      <c r="A209" s="11">
        <v>206</v>
      </c>
      <c r="B209" s="12" t="str">
        <f t="shared" si="17"/>
        <v>000-000</v>
      </c>
      <c r="C209" s="12"/>
      <c r="D209" s="12"/>
      <c r="E209" s="12"/>
      <c r="F209" s="12"/>
      <c r="G209" s="16"/>
      <c r="H209" s="16"/>
      <c r="I209" s="15"/>
      <c r="J209" s="16"/>
      <c r="K209" s="16"/>
      <c r="L209" s="17"/>
      <c r="M209" s="18"/>
      <c r="N209" s="18"/>
      <c r="O209" s="20"/>
      <c r="P209" s="21"/>
      <c r="Q209" s="21"/>
      <c r="R209" s="22"/>
      <c r="S209" s="21"/>
      <c r="T209" s="21"/>
      <c r="U209" s="22"/>
      <c r="V209" s="23"/>
      <c r="W209" s="23"/>
      <c r="X209" s="24"/>
      <c r="Y209" s="25">
        <f t="shared" si="14"/>
        <v>0</v>
      </c>
      <c r="Z209" s="25">
        <f t="shared" si="15"/>
        <v>0</v>
      </c>
      <c r="AA209" s="26"/>
      <c r="AB209" s="26"/>
      <c r="AC209" s="26"/>
      <c r="AD209" s="26"/>
      <c r="AE209" s="27"/>
      <c r="AF209" s="26"/>
      <c r="AG209" s="26"/>
      <c r="AH209" s="26"/>
      <c r="AI209" s="26"/>
      <c r="AJ209" s="26"/>
      <c r="AK209" s="26"/>
    </row>
    <row r="210" spans="1:37" s="10" customFormat="1" ht="25" customHeight="1" x14ac:dyDescent="0.25">
      <c r="A210" s="11">
        <v>207</v>
      </c>
      <c r="B210" s="12" t="str">
        <f t="shared" si="17"/>
        <v>000-000</v>
      </c>
      <c r="C210" s="12"/>
      <c r="D210" s="12"/>
      <c r="E210" s="12"/>
      <c r="F210" s="12"/>
      <c r="G210" s="16"/>
      <c r="H210" s="16"/>
      <c r="I210" s="15"/>
      <c r="J210" s="16"/>
      <c r="K210" s="16"/>
      <c r="L210" s="17"/>
      <c r="M210" s="18"/>
      <c r="N210" s="18"/>
      <c r="O210" s="20"/>
      <c r="P210" s="21"/>
      <c r="Q210" s="21"/>
      <c r="R210" s="22"/>
      <c r="S210" s="21"/>
      <c r="T210" s="21"/>
      <c r="U210" s="22"/>
      <c r="V210" s="23"/>
      <c r="W210" s="23"/>
      <c r="X210" s="24"/>
      <c r="Y210" s="25">
        <f t="shared" si="14"/>
        <v>0</v>
      </c>
      <c r="Z210" s="25">
        <f t="shared" si="15"/>
        <v>0</v>
      </c>
      <c r="AA210" s="26"/>
      <c r="AB210" s="26"/>
      <c r="AC210" s="26"/>
      <c r="AD210" s="26"/>
      <c r="AE210" s="27"/>
      <c r="AF210" s="26"/>
      <c r="AG210" s="26"/>
      <c r="AH210" s="26"/>
      <c r="AI210" s="26"/>
      <c r="AJ210" s="26"/>
      <c r="AK210" s="26"/>
    </row>
    <row r="211" spans="1:37" s="10" customFormat="1" ht="25" customHeight="1" x14ac:dyDescent="0.25">
      <c r="A211" s="11">
        <v>208</v>
      </c>
      <c r="B211" s="12" t="str">
        <f t="shared" si="17"/>
        <v>000-000</v>
      </c>
      <c r="C211" s="12"/>
      <c r="D211" s="12"/>
      <c r="E211" s="12"/>
      <c r="F211" s="12"/>
      <c r="G211" s="16"/>
      <c r="H211" s="16"/>
      <c r="I211" s="15"/>
      <c r="J211" s="16"/>
      <c r="K211" s="16"/>
      <c r="L211" s="17"/>
      <c r="M211" s="18"/>
      <c r="N211" s="18"/>
      <c r="O211" s="20"/>
      <c r="P211" s="21"/>
      <c r="Q211" s="21"/>
      <c r="R211" s="22"/>
      <c r="S211" s="21"/>
      <c r="T211" s="21"/>
      <c r="U211" s="22"/>
      <c r="V211" s="23"/>
      <c r="W211" s="23"/>
      <c r="X211" s="24"/>
      <c r="Y211" s="25">
        <f t="shared" si="14"/>
        <v>0</v>
      </c>
      <c r="Z211" s="25">
        <f t="shared" si="15"/>
        <v>0</v>
      </c>
      <c r="AA211" s="26"/>
      <c r="AB211" s="26"/>
      <c r="AC211" s="26"/>
      <c r="AD211" s="26"/>
      <c r="AE211" s="27"/>
      <c r="AF211" s="26"/>
      <c r="AG211" s="26"/>
      <c r="AH211" s="26"/>
      <c r="AI211" s="26"/>
      <c r="AJ211" s="26"/>
      <c r="AK211" s="26"/>
    </row>
    <row r="212" spans="1:37" s="10" customFormat="1" ht="25" customHeight="1" x14ac:dyDescent="0.25">
      <c r="A212" s="11">
        <v>209</v>
      </c>
      <c r="B212" s="12" t="str">
        <f t="shared" si="17"/>
        <v>000-000</v>
      </c>
      <c r="C212" s="12"/>
      <c r="D212" s="12"/>
      <c r="E212" s="12"/>
      <c r="F212" s="12"/>
      <c r="G212" s="16"/>
      <c r="H212" s="16"/>
      <c r="I212" s="15"/>
      <c r="J212" s="16"/>
      <c r="K212" s="16"/>
      <c r="L212" s="17"/>
      <c r="M212" s="18"/>
      <c r="N212" s="18"/>
      <c r="O212" s="20"/>
      <c r="P212" s="21"/>
      <c r="Q212" s="21"/>
      <c r="R212" s="22"/>
      <c r="S212" s="21"/>
      <c r="T212" s="21"/>
      <c r="U212" s="22"/>
      <c r="V212" s="23"/>
      <c r="W212" s="23"/>
      <c r="X212" s="24"/>
      <c r="Y212" s="25">
        <f t="shared" si="14"/>
        <v>0</v>
      </c>
      <c r="Z212" s="25">
        <f t="shared" si="15"/>
        <v>0</v>
      </c>
      <c r="AA212" s="26"/>
      <c r="AB212" s="26"/>
      <c r="AC212" s="26"/>
      <c r="AD212" s="26"/>
      <c r="AE212" s="27"/>
      <c r="AF212" s="26"/>
      <c r="AG212" s="26"/>
      <c r="AH212" s="26"/>
      <c r="AI212" s="26"/>
      <c r="AJ212" s="26"/>
      <c r="AK212" s="26"/>
    </row>
    <row r="213" spans="1:37" s="10" customFormat="1" ht="25" customHeight="1" x14ac:dyDescent="0.25">
      <c r="A213" s="11">
        <v>210</v>
      </c>
      <c r="B213" s="12" t="str">
        <f t="shared" si="17"/>
        <v>000-000</v>
      </c>
      <c r="C213" s="12"/>
      <c r="D213" s="12"/>
      <c r="E213" s="12"/>
      <c r="F213" s="12"/>
      <c r="G213" s="16"/>
      <c r="H213" s="16"/>
      <c r="I213" s="15"/>
      <c r="J213" s="16"/>
      <c r="K213" s="16"/>
      <c r="L213" s="17"/>
      <c r="M213" s="18"/>
      <c r="N213" s="18"/>
      <c r="O213" s="20"/>
      <c r="P213" s="21"/>
      <c r="Q213" s="21"/>
      <c r="R213" s="22"/>
      <c r="S213" s="21"/>
      <c r="T213" s="21"/>
      <c r="U213" s="22"/>
      <c r="V213" s="23"/>
      <c r="W213" s="23"/>
      <c r="X213" s="24"/>
      <c r="Y213" s="25">
        <f t="shared" si="14"/>
        <v>0</v>
      </c>
      <c r="Z213" s="25">
        <f t="shared" si="15"/>
        <v>0</v>
      </c>
      <c r="AA213" s="26"/>
      <c r="AB213" s="26"/>
      <c r="AC213" s="26"/>
      <c r="AD213" s="26"/>
      <c r="AE213" s="27"/>
      <c r="AF213" s="26"/>
      <c r="AG213" s="26"/>
      <c r="AH213" s="26"/>
      <c r="AI213" s="26"/>
      <c r="AJ213" s="26"/>
      <c r="AK213" s="26"/>
    </row>
    <row r="214" spans="1:37" s="10" customFormat="1" ht="25" customHeight="1" x14ac:dyDescent="0.25">
      <c r="A214" s="11">
        <v>211</v>
      </c>
      <c r="B214" s="12" t="str">
        <f t="shared" si="17"/>
        <v>000-000</v>
      </c>
      <c r="C214" s="12"/>
      <c r="D214" s="12"/>
      <c r="E214" s="12"/>
      <c r="F214" s="12"/>
      <c r="G214" s="16"/>
      <c r="H214" s="16"/>
      <c r="I214" s="15"/>
      <c r="J214" s="16"/>
      <c r="K214" s="16"/>
      <c r="L214" s="17"/>
      <c r="M214" s="18"/>
      <c r="N214" s="18"/>
      <c r="O214" s="20"/>
      <c r="P214" s="21"/>
      <c r="Q214" s="21"/>
      <c r="R214" s="22"/>
      <c r="S214" s="21"/>
      <c r="T214" s="21"/>
      <c r="U214" s="22"/>
      <c r="V214" s="23"/>
      <c r="W214" s="23"/>
      <c r="X214" s="24"/>
      <c r="Y214" s="25">
        <f t="shared" si="14"/>
        <v>0</v>
      </c>
      <c r="Z214" s="25">
        <f t="shared" si="15"/>
        <v>0</v>
      </c>
      <c r="AA214" s="26"/>
      <c r="AB214" s="26"/>
      <c r="AC214" s="26"/>
      <c r="AD214" s="26"/>
      <c r="AE214" s="27"/>
      <c r="AF214" s="26"/>
      <c r="AG214" s="26"/>
      <c r="AH214" s="26"/>
      <c r="AI214" s="26"/>
      <c r="AJ214" s="26"/>
      <c r="AK214" s="26"/>
    </row>
    <row r="215" spans="1:37" s="10" customFormat="1" ht="25" customHeight="1" x14ac:dyDescent="0.25">
      <c r="A215" s="11">
        <v>212</v>
      </c>
      <c r="B215" s="12" t="str">
        <f t="shared" si="17"/>
        <v>000-000</v>
      </c>
      <c r="C215" s="12"/>
      <c r="D215" s="12"/>
      <c r="E215" s="12"/>
      <c r="F215" s="12"/>
      <c r="G215" s="16"/>
      <c r="H215" s="16"/>
      <c r="I215" s="15"/>
      <c r="J215" s="16"/>
      <c r="K215" s="16"/>
      <c r="L215" s="17"/>
      <c r="M215" s="18"/>
      <c r="N215" s="18"/>
      <c r="O215" s="20"/>
      <c r="P215" s="21"/>
      <c r="Q215" s="21"/>
      <c r="R215" s="22"/>
      <c r="S215" s="21"/>
      <c r="T215" s="21"/>
      <c r="U215" s="22"/>
      <c r="V215" s="23"/>
      <c r="W215" s="23"/>
      <c r="X215" s="24"/>
      <c r="Y215" s="25">
        <f t="shared" ref="Y215:Y278" si="18">ROUND(I215-U215-X215,2)</f>
        <v>0</v>
      </c>
      <c r="Z215" s="25">
        <f t="shared" ref="Z215:Z278" si="19">ROUND(L215+O215-R215,2)</f>
        <v>0</v>
      </c>
      <c r="AA215" s="26"/>
      <c r="AB215" s="26"/>
      <c r="AC215" s="26"/>
      <c r="AD215" s="26"/>
      <c r="AE215" s="27"/>
      <c r="AF215" s="26"/>
      <c r="AG215" s="26"/>
      <c r="AH215" s="26"/>
      <c r="AI215" s="26"/>
      <c r="AJ215" s="26"/>
      <c r="AK215" s="26"/>
    </row>
    <row r="216" spans="1:37" s="10" customFormat="1" ht="25" customHeight="1" x14ac:dyDescent="0.25">
      <c r="A216" s="11">
        <v>213</v>
      </c>
      <c r="B216" s="12" t="str">
        <f t="shared" si="17"/>
        <v>000-000</v>
      </c>
      <c r="C216" s="12"/>
      <c r="D216" s="12"/>
      <c r="E216" s="12"/>
      <c r="F216" s="12"/>
      <c r="G216" s="16"/>
      <c r="H216" s="16"/>
      <c r="I216" s="15"/>
      <c r="J216" s="16"/>
      <c r="K216" s="16"/>
      <c r="L216" s="17"/>
      <c r="M216" s="18"/>
      <c r="N216" s="18"/>
      <c r="O216" s="20"/>
      <c r="P216" s="21"/>
      <c r="Q216" s="21"/>
      <c r="R216" s="22"/>
      <c r="S216" s="21"/>
      <c r="T216" s="21"/>
      <c r="U216" s="22"/>
      <c r="V216" s="23"/>
      <c r="W216" s="23"/>
      <c r="X216" s="24"/>
      <c r="Y216" s="25">
        <f t="shared" si="18"/>
        <v>0</v>
      </c>
      <c r="Z216" s="25">
        <f t="shared" si="19"/>
        <v>0</v>
      </c>
      <c r="AA216" s="26"/>
      <c r="AB216" s="26"/>
      <c r="AC216" s="26"/>
      <c r="AD216" s="26"/>
      <c r="AE216" s="27"/>
      <c r="AF216" s="26"/>
      <c r="AG216" s="26"/>
      <c r="AH216" s="26"/>
      <c r="AI216" s="26"/>
      <c r="AJ216" s="26"/>
      <c r="AK216" s="26"/>
    </row>
    <row r="217" spans="1:37" s="10" customFormat="1" ht="25" customHeight="1" x14ac:dyDescent="0.25">
      <c r="A217" s="11">
        <v>214</v>
      </c>
      <c r="B217" s="12" t="str">
        <f t="shared" si="17"/>
        <v>000-000</v>
      </c>
      <c r="C217" s="12"/>
      <c r="D217" s="12"/>
      <c r="E217" s="12"/>
      <c r="F217" s="12"/>
      <c r="G217" s="16"/>
      <c r="H217" s="16"/>
      <c r="I217" s="15"/>
      <c r="J217" s="16"/>
      <c r="K217" s="16"/>
      <c r="L217" s="17"/>
      <c r="M217" s="18"/>
      <c r="N217" s="19"/>
      <c r="O217" s="20"/>
      <c r="P217" s="21"/>
      <c r="Q217" s="21"/>
      <c r="R217" s="22"/>
      <c r="S217" s="21"/>
      <c r="T217" s="21"/>
      <c r="U217" s="22"/>
      <c r="V217" s="23"/>
      <c r="W217" s="23"/>
      <c r="X217" s="24"/>
      <c r="Y217" s="25">
        <f t="shared" si="18"/>
        <v>0</v>
      </c>
      <c r="Z217" s="25">
        <f t="shared" si="19"/>
        <v>0</v>
      </c>
      <c r="AA217" s="26"/>
      <c r="AB217" s="26"/>
      <c r="AC217" s="26"/>
      <c r="AD217" s="26"/>
      <c r="AE217" s="27"/>
      <c r="AF217" s="26"/>
      <c r="AG217" s="26"/>
      <c r="AH217" s="26"/>
      <c r="AI217" s="26"/>
      <c r="AJ217" s="26"/>
      <c r="AK217" s="26"/>
    </row>
    <row r="218" spans="1:37" s="10" customFormat="1" ht="25" customHeight="1" x14ac:dyDescent="0.25">
      <c r="A218" s="11">
        <v>215</v>
      </c>
      <c r="B218" s="12" t="str">
        <f t="shared" si="17"/>
        <v>000-000</v>
      </c>
      <c r="C218" s="12"/>
      <c r="D218" s="12"/>
      <c r="E218" s="12"/>
      <c r="F218" s="12"/>
      <c r="G218" s="16"/>
      <c r="H218" s="16"/>
      <c r="I218" s="15"/>
      <c r="J218" s="16"/>
      <c r="K218" s="16"/>
      <c r="L218" s="17"/>
      <c r="M218" s="18"/>
      <c r="N218" s="19"/>
      <c r="O218" s="20"/>
      <c r="P218" s="21"/>
      <c r="Q218" s="21"/>
      <c r="R218" s="22"/>
      <c r="S218" s="21"/>
      <c r="T218" s="21"/>
      <c r="U218" s="22"/>
      <c r="V218" s="23"/>
      <c r="W218" s="23"/>
      <c r="X218" s="24"/>
      <c r="Y218" s="25">
        <f t="shared" si="18"/>
        <v>0</v>
      </c>
      <c r="Z218" s="25">
        <f t="shared" si="19"/>
        <v>0</v>
      </c>
      <c r="AA218" s="26"/>
      <c r="AB218" s="26"/>
      <c r="AC218" s="26"/>
      <c r="AD218" s="26"/>
      <c r="AE218" s="27"/>
      <c r="AF218" s="26"/>
      <c r="AG218" s="26"/>
      <c r="AH218" s="26"/>
      <c r="AI218" s="26"/>
      <c r="AJ218" s="26"/>
      <c r="AK218" s="26"/>
    </row>
    <row r="219" spans="1:37" s="10" customFormat="1" ht="25" customHeight="1" x14ac:dyDescent="0.25">
      <c r="A219" s="11">
        <v>216</v>
      </c>
      <c r="B219" s="12" t="str">
        <f t="shared" si="17"/>
        <v>000-000</v>
      </c>
      <c r="C219" s="12"/>
      <c r="D219" s="12"/>
      <c r="E219" s="12"/>
      <c r="F219" s="12"/>
      <c r="G219" s="16"/>
      <c r="H219" s="16"/>
      <c r="I219" s="15"/>
      <c r="J219" s="16"/>
      <c r="K219" s="16"/>
      <c r="L219" s="17"/>
      <c r="M219" s="18"/>
      <c r="N219" s="18"/>
      <c r="O219" s="20"/>
      <c r="P219" s="21"/>
      <c r="Q219" s="21"/>
      <c r="R219" s="22"/>
      <c r="S219" s="21"/>
      <c r="T219" s="21"/>
      <c r="U219" s="22"/>
      <c r="V219" s="23"/>
      <c r="W219" s="23"/>
      <c r="X219" s="24"/>
      <c r="Y219" s="25">
        <f t="shared" si="18"/>
        <v>0</v>
      </c>
      <c r="Z219" s="25">
        <f t="shared" si="19"/>
        <v>0</v>
      </c>
      <c r="AA219" s="26"/>
      <c r="AB219" s="26"/>
      <c r="AC219" s="26"/>
      <c r="AD219" s="26"/>
      <c r="AE219" s="27"/>
      <c r="AF219" s="26"/>
      <c r="AG219" s="26"/>
      <c r="AH219" s="26"/>
      <c r="AI219" s="26"/>
      <c r="AJ219" s="26"/>
      <c r="AK219" s="26"/>
    </row>
    <row r="220" spans="1:37" s="10" customFormat="1" ht="25" customHeight="1" x14ac:dyDescent="0.25">
      <c r="A220" s="11">
        <v>217</v>
      </c>
      <c r="B220" s="12" t="str">
        <f t="shared" si="17"/>
        <v>000-000</v>
      </c>
      <c r="C220" s="12"/>
      <c r="D220" s="12"/>
      <c r="E220" s="12"/>
      <c r="F220" s="12"/>
      <c r="G220" s="16"/>
      <c r="H220" s="16"/>
      <c r="I220" s="15"/>
      <c r="J220" s="16"/>
      <c r="K220" s="16"/>
      <c r="L220" s="17"/>
      <c r="M220" s="18"/>
      <c r="N220" s="18"/>
      <c r="O220" s="20"/>
      <c r="P220" s="21"/>
      <c r="Q220" s="21"/>
      <c r="R220" s="22"/>
      <c r="S220" s="21"/>
      <c r="T220" s="21"/>
      <c r="U220" s="22"/>
      <c r="V220" s="23"/>
      <c r="W220" s="23"/>
      <c r="X220" s="24"/>
      <c r="Y220" s="25">
        <f t="shared" si="18"/>
        <v>0</v>
      </c>
      <c r="Z220" s="25">
        <f t="shared" si="19"/>
        <v>0</v>
      </c>
      <c r="AA220" s="26"/>
      <c r="AB220" s="26"/>
      <c r="AC220" s="26"/>
      <c r="AD220" s="26"/>
      <c r="AE220" s="27"/>
      <c r="AF220" s="26"/>
      <c r="AG220" s="26"/>
      <c r="AH220" s="26"/>
      <c r="AI220" s="26"/>
      <c r="AJ220" s="26"/>
      <c r="AK220" s="26"/>
    </row>
    <row r="221" spans="1:37" s="10" customFormat="1" ht="25" customHeight="1" x14ac:dyDescent="0.25">
      <c r="A221" s="11">
        <v>218</v>
      </c>
      <c r="B221" s="12" t="str">
        <f t="shared" si="17"/>
        <v>000-000</v>
      </c>
      <c r="C221" s="12"/>
      <c r="D221" s="12"/>
      <c r="E221" s="12"/>
      <c r="F221" s="12"/>
      <c r="G221" s="16"/>
      <c r="H221" s="16"/>
      <c r="I221" s="15"/>
      <c r="J221" s="16"/>
      <c r="K221" s="16"/>
      <c r="L221" s="17"/>
      <c r="M221" s="18"/>
      <c r="N221" s="18"/>
      <c r="O221" s="20"/>
      <c r="P221" s="21"/>
      <c r="Q221" s="21"/>
      <c r="R221" s="22"/>
      <c r="S221" s="21"/>
      <c r="T221" s="21"/>
      <c r="U221" s="22"/>
      <c r="V221" s="23"/>
      <c r="W221" s="23"/>
      <c r="X221" s="24"/>
      <c r="Y221" s="25">
        <f t="shared" si="18"/>
        <v>0</v>
      </c>
      <c r="Z221" s="25">
        <f t="shared" si="19"/>
        <v>0</v>
      </c>
      <c r="AA221" s="26"/>
      <c r="AB221" s="26"/>
      <c r="AC221" s="26"/>
      <c r="AD221" s="26"/>
      <c r="AE221" s="27"/>
      <c r="AF221" s="26"/>
      <c r="AG221" s="26"/>
      <c r="AH221" s="26"/>
      <c r="AI221" s="26"/>
      <c r="AJ221" s="26"/>
      <c r="AK221" s="26"/>
    </row>
    <row r="222" spans="1:37" s="10" customFormat="1" ht="25" customHeight="1" x14ac:dyDescent="0.25">
      <c r="A222" s="11">
        <v>219</v>
      </c>
      <c r="B222" s="12" t="str">
        <f t="shared" si="17"/>
        <v>000-000</v>
      </c>
      <c r="C222" s="12"/>
      <c r="D222" s="12"/>
      <c r="E222" s="12"/>
      <c r="F222" s="12"/>
      <c r="G222" s="16"/>
      <c r="H222" s="16"/>
      <c r="I222" s="15"/>
      <c r="J222" s="16"/>
      <c r="K222" s="16"/>
      <c r="L222" s="17"/>
      <c r="M222" s="18"/>
      <c r="N222" s="18"/>
      <c r="O222" s="20"/>
      <c r="P222" s="21"/>
      <c r="Q222" s="21"/>
      <c r="R222" s="22"/>
      <c r="S222" s="21"/>
      <c r="T222" s="21"/>
      <c r="U222" s="22"/>
      <c r="V222" s="23"/>
      <c r="W222" s="23"/>
      <c r="X222" s="24"/>
      <c r="Y222" s="25">
        <f t="shared" si="18"/>
        <v>0</v>
      </c>
      <c r="Z222" s="25">
        <f t="shared" si="19"/>
        <v>0</v>
      </c>
      <c r="AA222" s="26"/>
      <c r="AB222" s="26"/>
      <c r="AC222" s="26"/>
      <c r="AD222" s="26"/>
      <c r="AE222" s="27"/>
      <c r="AF222" s="26"/>
      <c r="AG222" s="26"/>
      <c r="AH222" s="26"/>
      <c r="AI222" s="26"/>
      <c r="AJ222" s="26"/>
      <c r="AK222" s="26"/>
    </row>
    <row r="223" spans="1:37" s="10" customFormat="1" ht="25" customHeight="1" x14ac:dyDescent="0.25">
      <c r="A223" s="11">
        <v>220</v>
      </c>
      <c r="B223" s="12" t="str">
        <f t="shared" si="17"/>
        <v>000-000</v>
      </c>
      <c r="C223" s="12"/>
      <c r="D223" s="12"/>
      <c r="E223" s="12"/>
      <c r="F223" s="12"/>
      <c r="G223" s="16"/>
      <c r="H223" s="16"/>
      <c r="I223" s="15"/>
      <c r="J223" s="16"/>
      <c r="K223" s="16"/>
      <c r="L223" s="17"/>
      <c r="M223" s="18"/>
      <c r="N223" s="18"/>
      <c r="O223" s="20"/>
      <c r="P223" s="21"/>
      <c r="Q223" s="21"/>
      <c r="R223" s="22"/>
      <c r="S223" s="21"/>
      <c r="T223" s="21"/>
      <c r="U223" s="22"/>
      <c r="V223" s="23"/>
      <c r="W223" s="23"/>
      <c r="X223" s="24"/>
      <c r="Y223" s="25">
        <f t="shared" si="18"/>
        <v>0</v>
      </c>
      <c r="Z223" s="25">
        <f t="shared" si="19"/>
        <v>0</v>
      </c>
      <c r="AA223" s="26"/>
      <c r="AB223" s="26"/>
      <c r="AC223" s="26"/>
      <c r="AD223" s="26"/>
      <c r="AE223" s="27"/>
      <c r="AF223" s="26"/>
      <c r="AG223" s="26"/>
      <c r="AH223" s="26"/>
      <c r="AI223" s="26"/>
      <c r="AJ223" s="26"/>
      <c r="AK223" s="26"/>
    </row>
    <row r="224" spans="1:37" s="10" customFormat="1" ht="25" customHeight="1" x14ac:dyDescent="0.25">
      <c r="A224" s="11">
        <v>221</v>
      </c>
      <c r="B224" s="12" t="str">
        <f t="shared" si="17"/>
        <v>000-000</v>
      </c>
      <c r="C224" s="12"/>
      <c r="D224" s="12"/>
      <c r="E224" s="12"/>
      <c r="F224" s="12"/>
      <c r="G224" s="16"/>
      <c r="H224" s="16"/>
      <c r="I224" s="15"/>
      <c r="J224" s="16"/>
      <c r="K224" s="16"/>
      <c r="L224" s="17"/>
      <c r="M224" s="18"/>
      <c r="N224" s="18"/>
      <c r="O224" s="20"/>
      <c r="P224" s="21"/>
      <c r="Q224" s="21"/>
      <c r="R224" s="22"/>
      <c r="S224" s="21"/>
      <c r="T224" s="21"/>
      <c r="U224" s="22"/>
      <c r="V224" s="23"/>
      <c r="W224" s="23"/>
      <c r="X224" s="24"/>
      <c r="Y224" s="25">
        <f t="shared" si="18"/>
        <v>0</v>
      </c>
      <c r="Z224" s="25">
        <f t="shared" si="19"/>
        <v>0</v>
      </c>
      <c r="AA224" s="26"/>
      <c r="AB224" s="26"/>
      <c r="AC224" s="26"/>
      <c r="AD224" s="26"/>
      <c r="AE224" s="27"/>
      <c r="AF224" s="26"/>
      <c r="AG224" s="26"/>
      <c r="AH224" s="26"/>
      <c r="AI224" s="26"/>
      <c r="AJ224" s="26"/>
      <c r="AK224" s="26"/>
    </row>
    <row r="225" spans="1:37" s="10" customFormat="1" ht="25" customHeight="1" x14ac:dyDescent="0.25">
      <c r="A225" s="11">
        <v>222</v>
      </c>
      <c r="B225" s="12" t="str">
        <f t="shared" si="17"/>
        <v>000-000</v>
      </c>
      <c r="C225" s="12"/>
      <c r="D225" s="12"/>
      <c r="E225" s="12"/>
      <c r="F225" s="12"/>
      <c r="G225" s="16"/>
      <c r="H225" s="16"/>
      <c r="I225" s="15"/>
      <c r="J225" s="16"/>
      <c r="K225" s="16"/>
      <c r="L225" s="17"/>
      <c r="M225" s="18"/>
      <c r="N225" s="18"/>
      <c r="O225" s="20"/>
      <c r="P225" s="21"/>
      <c r="Q225" s="21"/>
      <c r="R225" s="22"/>
      <c r="S225" s="21"/>
      <c r="T225" s="21"/>
      <c r="U225" s="22"/>
      <c r="V225" s="23"/>
      <c r="W225" s="23"/>
      <c r="X225" s="24"/>
      <c r="Y225" s="25">
        <f t="shared" si="18"/>
        <v>0</v>
      </c>
      <c r="Z225" s="25">
        <f t="shared" si="19"/>
        <v>0</v>
      </c>
      <c r="AA225" s="26"/>
      <c r="AB225" s="26"/>
      <c r="AC225" s="26"/>
      <c r="AD225" s="26"/>
      <c r="AE225" s="27"/>
      <c r="AF225" s="26"/>
      <c r="AG225" s="26"/>
      <c r="AH225" s="26"/>
      <c r="AI225" s="26"/>
      <c r="AJ225" s="26"/>
      <c r="AK225" s="26"/>
    </row>
    <row r="226" spans="1:37" s="10" customFormat="1" ht="25" customHeight="1" x14ac:dyDescent="0.25">
      <c r="A226" s="11">
        <v>223</v>
      </c>
      <c r="B226" s="12" t="str">
        <f t="shared" si="17"/>
        <v>000-000</v>
      </c>
      <c r="C226" s="12"/>
      <c r="D226" s="12"/>
      <c r="E226" s="12"/>
      <c r="F226" s="12"/>
      <c r="G226" s="16"/>
      <c r="H226" s="16"/>
      <c r="I226" s="15"/>
      <c r="J226" s="16"/>
      <c r="K226" s="16"/>
      <c r="L226" s="17"/>
      <c r="M226" s="18"/>
      <c r="N226" s="18"/>
      <c r="O226" s="20"/>
      <c r="P226" s="21"/>
      <c r="Q226" s="21"/>
      <c r="R226" s="22"/>
      <c r="S226" s="21"/>
      <c r="T226" s="21"/>
      <c r="U226" s="22"/>
      <c r="V226" s="23"/>
      <c r="W226" s="23"/>
      <c r="X226" s="24"/>
      <c r="Y226" s="25">
        <f t="shared" si="18"/>
        <v>0</v>
      </c>
      <c r="Z226" s="25">
        <f t="shared" si="19"/>
        <v>0</v>
      </c>
      <c r="AA226" s="26"/>
      <c r="AB226" s="26"/>
      <c r="AC226" s="26"/>
      <c r="AD226" s="26"/>
      <c r="AE226" s="27"/>
      <c r="AF226" s="26"/>
      <c r="AG226" s="26"/>
      <c r="AH226" s="26"/>
      <c r="AI226" s="26"/>
      <c r="AJ226" s="26"/>
      <c r="AK226" s="26"/>
    </row>
    <row r="227" spans="1:37" s="10" customFormat="1" ht="25" customHeight="1" x14ac:dyDescent="0.25">
      <c r="A227" s="11">
        <v>224</v>
      </c>
      <c r="B227" s="12" t="str">
        <f t="shared" si="17"/>
        <v>000-000</v>
      </c>
      <c r="C227" s="12"/>
      <c r="D227" s="12"/>
      <c r="E227" s="12"/>
      <c r="F227" s="12"/>
      <c r="G227" s="16"/>
      <c r="H227" s="16"/>
      <c r="I227" s="15"/>
      <c r="J227" s="16"/>
      <c r="K227" s="16"/>
      <c r="L227" s="17"/>
      <c r="M227" s="18"/>
      <c r="N227" s="18"/>
      <c r="O227" s="20"/>
      <c r="P227" s="21"/>
      <c r="Q227" s="21"/>
      <c r="R227" s="22"/>
      <c r="S227" s="21"/>
      <c r="T227" s="21"/>
      <c r="U227" s="22"/>
      <c r="V227" s="23"/>
      <c r="W227" s="23"/>
      <c r="X227" s="24"/>
      <c r="Y227" s="25">
        <f t="shared" si="18"/>
        <v>0</v>
      </c>
      <c r="Z227" s="25">
        <f t="shared" si="19"/>
        <v>0</v>
      </c>
      <c r="AA227" s="26"/>
      <c r="AB227" s="26"/>
      <c r="AC227" s="26"/>
      <c r="AD227" s="26"/>
      <c r="AE227" s="27"/>
      <c r="AF227" s="26"/>
      <c r="AG227" s="26"/>
      <c r="AH227" s="26"/>
      <c r="AI227" s="26"/>
      <c r="AJ227" s="26"/>
      <c r="AK227" s="26"/>
    </row>
    <row r="228" spans="1:37" s="10" customFormat="1" ht="25" customHeight="1" x14ac:dyDescent="0.25">
      <c r="A228" s="11">
        <v>225</v>
      </c>
      <c r="B228" s="12" t="str">
        <f t="shared" si="17"/>
        <v>000-000</v>
      </c>
      <c r="C228" s="12"/>
      <c r="D228" s="12"/>
      <c r="E228" s="12"/>
      <c r="F228" s="12"/>
      <c r="G228" s="16"/>
      <c r="H228" s="16"/>
      <c r="I228" s="15"/>
      <c r="J228" s="16"/>
      <c r="K228" s="16"/>
      <c r="L228" s="17"/>
      <c r="M228" s="18"/>
      <c r="N228" s="19"/>
      <c r="O228" s="20"/>
      <c r="P228" s="21"/>
      <c r="Q228" s="21"/>
      <c r="R228" s="22"/>
      <c r="S228" s="21"/>
      <c r="T228" s="21"/>
      <c r="U228" s="22"/>
      <c r="V228" s="23"/>
      <c r="W228" s="23"/>
      <c r="X228" s="24"/>
      <c r="Y228" s="25">
        <f t="shared" si="18"/>
        <v>0</v>
      </c>
      <c r="Z228" s="25">
        <f t="shared" si="19"/>
        <v>0</v>
      </c>
      <c r="AA228" s="26"/>
      <c r="AB228" s="26"/>
      <c r="AC228" s="26"/>
      <c r="AD228" s="26"/>
      <c r="AE228" s="27"/>
      <c r="AF228" s="26"/>
      <c r="AG228" s="26"/>
      <c r="AH228" s="26"/>
      <c r="AI228" s="26"/>
      <c r="AJ228" s="26"/>
      <c r="AK228" s="26"/>
    </row>
    <row r="229" spans="1:37" s="10" customFormat="1" ht="25" customHeight="1" x14ac:dyDescent="0.25">
      <c r="A229" s="11">
        <v>226</v>
      </c>
      <c r="B229" s="12" t="str">
        <f t="shared" si="17"/>
        <v>000-000</v>
      </c>
      <c r="C229" s="12"/>
      <c r="D229" s="12"/>
      <c r="E229" s="12"/>
      <c r="F229" s="12"/>
      <c r="G229" s="16"/>
      <c r="H229" s="16"/>
      <c r="I229" s="15"/>
      <c r="J229" s="16"/>
      <c r="K229" s="16"/>
      <c r="L229" s="17"/>
      <c r="M229" s="18"/>
      <c r="N229" s="19"/>
      <c r="O229" s="20"/>
      <c r="P229" s="21"/>
      <c r="Q229" s="21"/>
      <c r="R229" s="22"/>
      <c r="S229" s="21"/>
      <c r="T229" s="21"/>
      <c r="U229" s="22"/>
      <c r="V229" s="23"/>
      <c r="W229" s="23"/>
      <c r="X229" s="24"/>
      <c r="Y229" s="25">
        <f t="shared" si="18"/>
        <v>0</v>
      </c>
      <c r="Z229" s="25">
        <f t="shared" si="19"/>
        <v>0</v>
      </c>
      <c r="AA229" s="26"/>
      <c r="AB229" s="26"/>
      <c r="AC229" s="26"/>
      <c r="AD229" s="26"/>
      <c r="AE229" s="27"/>
      <c r="AF229" s="26"/>
      <c r="AG229" s="26"/>
      <c r="AH229" s="26"/>
      <c r="AI229" s="26"/>
      <c r="AJ229" s="26"/>
      <c r="AK229" s="26"/>
    </row>
    <row r="230" spans="1:37" s="10" customFormat="1" ht="25" customHeight="1" x14ac:dyDescent="0.25">
      <c r="A230" s="11">
        <v>227</v>
      </c>
      <c r="B230" s="12" t="str">
        <f t="shared" si="17"/>
        <v>000-000</v>
      </c>
      <c r="C230" s="12"/>
      <c r="D230" s="12"/>
      <c r="E230" s="12"/>
      <c r="F230" s="12"/>
      <c r="G230" s="16"/>
      <c r="H230" s="16"/>
      <c r="I230" s="15"/>
      <c r="J230" s="16"/>
      <c r="K230" s="16"/>
      <c r="L230" s="17"/>
      <c r="M230" s="18"/>
      <c r="N230" s="18"/>
      <c r="O230" s="20"/>
      <c r="P230" s="21"/>
      <c r="Q230" s="21"/>
      <c r="R230" s="22"/>
      <c r="S230" s="21"/>
      <c r="T230" s="21"/>
      <c r="U230" s="22"/>
      <c r="V230" s="23"/>
      <c r="W230" s="23"/>
      <c r="X230" s="24"/>
      <c r="Y230" s="25">
        <f t="shared" si="18"/>
        <v>0</v>
      </c>
      <c r="Z230" s="25">
        <f t="shared" si="19"/>
        <v>0</v>
      </c>
      <c r="AA230" s="26"/>
      <c r="AB230" s="26"/>
      <c r="AC230" s="26"/>
      <c r="AD230" s="26"/>
      <c r="AE230" s="27"/>
      <c r="AF230" s="26"/>
      <c r="AG230" s="26"/>
      <c r="AH230" s="26"/>
      <c r="AI230" s="26"/>
      <c r="AJ230" s="26"/>
      <c r="AK230" s="26"/>
    </row>
    <row r="231" spans="1:37" s="10" customFormat="1" ht="25" customHeight="1" x14ac:dyDescent="0.25">
      <c r="A231" s="11">
        <v>228</v>
      </c>
      <c r="B231" s="12" t="str">
        <f t="shared" si="17"/>
        <v>000-000</v>
      </c>
      <c r="C231" s="12"/>
      <c r="D231" s="12"/>
      <c r="E231" s="12"/>
      <c r="F231" s="12"/>
      <c r="G231" s="16"/>
      <c r="H231" s="16"/>
      <c r="I231" s="15"/>
      <c r="J231" s="16"/>
      <c r="K231" s="16"/>
      <c r="L231" s="17"/>
      <c r="M231" s="18"/>
      <c r="N231" s="18"/>
      <c r="O231" s="20"/>
      <c r="P231" s="21"/>
      <c r="Q231" s="21"/>
      <c r="R231" s="22"/>
      <c r="S231" s="21"/>
      <c r="T231" s="21"/>
      <c r="U231" s="22"/>
      <c r="V231" s="23"/>
      <c r="W231" s="23"/>
      <c r="X231" s="24"/>
      <c r="Y231" s="25">
        <f t="shared" si="18"/>
        <v>0</v>
      </c>
      <c r="Z231" s="25">
        <f t="shared" si="19"/>
        <v>0</v>
      </c>
      <c r="AA231" s="26"/>
      <c r="AB231" s="26"/>
      <c r="AC231" s="26"/>
      <c r="AD231" s="26"/>
      <c r="AE231" s="27"/>
      <c r="AF231" s="26"/>
      <c r="AG231" s="26"/>
      <c r="AH231" s="26"/>
      <c r="AI231" s="26"/>
      <c r="AJ231" s="26"/>
      <c r="AK231" s="26"/>
    </row>
    <row r="232" spans="1:37" s="10" customFormat="1" ht="25" customHeight="1" x14ac:dyDescent="0.25">
      <c r="A232" s="11">
        <v>229</v>
      </c>
      <c r="B232" s="12" t="str">
        <f t="shared" si="17"/>
        <v>000-000</v>
      </c>
      <c r="C232" s="12"/>
      <c r="D232" s="12"/>
      <c r="E232" s="12"/>
      <c r="F232" s="12"/>
      <c r="G232" s="16"/>
      <c r="H232" s="16"/>
      <c r="I232" s="15"/>
      <c r="J232" s="16"/>
      <c r="K232" s="16"/>
      <c r="L232" s="17"/>
      <c r="M232" s="18"/>
      <c r="N232" s="18"/>
      <c r="O232" s="20"/>
      <c r="P232" s="21"/>
      <c r="Q232" s="21"/>
      <c r="R232" s="22"/>
      <c r="S232" s="21"/>
      <c r="T232" s="21"/>
      <c r="U232" s="22"/>
      <c r="V232" s="23"/>
      <c r="W232" s="23"/>
      <c r="X232" s="24"/>
      <c r="Y232" s="25">
        <f t="shared" si="18"/>
        <v>0</v>
      </c>
      <c r="Z232" s="25">
        <f t="shared" si="19"/>
        <v>0</v>
      </c>
      <c r="AA232" s="26"/>
      <c r="AB232" s="26"/>
      <c r="AC232" s="26"/>
      <c r="AD232" s="26"/>
      <c r="AE232" s="27"/>
      <c r="AF232" s="26"/>
      <c r="AG232" s="26"/>
      <c r="AH232" s="26"/>
      <c r="AI232" s="26"/>
      <c r="AJ232" s="26"/>
      <c r="AK232" s="26"/>
    </row>
    <row r="233" spans="1:37" s="10" customFormat="1" ht="25" customHeight="1" x14ac:dyDescent="0.25">
      <c r="A233" s="11">
        <v>230</v>
      </c>
      <c r="B233" s="12" t="str">
        <f t="shared" si="17"/>
        <v>000-000</v>
      </c>
      <c r="C233" s="12"/>
      <c r="D233" s="12"/>
      <c r="E233" s="12"/>
      <c r="F233" s="12"/>
      <c r="G233" s="16"/>
      <c r="H233" s="16"/>
      <c r="I233" s="15"/>
      <c r="J233" s="16"/>
      <c r="K233" s="16"/>
      <c r="L233" s="17"/>
      <c r="M233" s="18"/>
      <c r="N233" s="18"/>
      <c r="O233" s="20"/>
      <c r="P233" s="21"/>
      <c r="Q233" s="21"/>
      <c r="R233" s="22"/>
      <c r="S233" s="21"/>
      <c r="T233" s="21"/>
      <c r="U233" s="22"/>
      <c r="V233" s="23"/>
      <c r="W233" s="23"/>
      <c r="X233" s="24"/>
      <c r="Y233" s="25">
        <f t="shared" si="18"/>
        <v>0</v>
      </c>
      <c r="Z233" s="25">
        <f t="shared" si="19"/>
        <v>0</v>
      </c>
      <c r="AA233" s="26"/>
      <c r="AB233" s="26"/>
      <c r="AC233" s="26"/>
      <c r="AD233" s="26"/>
      <c r="AE233" s="27"/>
      <c r="AF233" s="26"/>
      <c r="AG233" s="26"/>
      <c r="AH233" s="26"/>
      <c r="AI233" s="26"/>
      <c r="AJ233" s="26"/>
      <c r="AK233" s="26"/>
    </row>
    <row r="234" spans="1:37" s="10" customFormat="1" ht="25" customHeight="1" x14ac:dyDescent="0.25">
      <c r="A234" s="11">
        <v>231</v>
      </c>
      <c r="B234" s="12" t="str">
        <f t="shared" si="17"/>
        <v>000-000</v>
      </c>
      <c r="C234" s="12"/>
      <c r="D234" s="12"/>
      <c r="E234" s="12"/>
      <c r="F234" s="12"/>
      <c r="G234" s="16"/>
      <c r="H234" s="16"/>
      <c r="I234" s="15"/>
      <c r="J234" s="16"/>
      <c r="K234" s="16"/>
      <c r="L234" s="17"/>
      <c r="M234" s="18"/>
      <c r="N234" s="18"/>
      <c r="O234" s="20"/>
      <c r="P234" s="21"/>
      <c r="Q234" s="21"/>
      <c r="R234" s="22"/>
      <c r="S234" s="21"/>
      <c r="T234" s="21"/>
      <c r="U234" s="22"/>
      <c r="V234" s="23"/>
      <c r="W234" s="23"/>
      <c r="X234" s="24"/>
      <c r="Y234" s="25">
        <f t="shared" si="18"/>
        <v>0</v>
      </c>
      <c r="Z234" s="25">
        <f t="shared" si="19"/>
        <v>0</v>
      </c>
      <c r="AA234" s="26"/>
      <c r="AB234" s="26"/>
      <c r="AC234" s="26"/>
      <c r="AD234" s="26"/>
      <c r="AE234" s="27"/>
      <c r="AF234" s="26"/>
      <c r="AG234" s="26"/>
      <c r="AH234" s="26"/>
      <c r="AI234" s="26"/>
      <c r="AJ234" s="26"/>
      <c r="AK234" s="26"/>
    </row>
    <row r="235" spans="1:37" s="10" customFormat="1" ht="25" customHeight="1" x14ac:dyDescent="0.25">
      <c r="A235" s="11">
        <v>232</v>
      </c>
      <c r="B235" s="12" t="str">
        <f t="shared" si="17"/>
        <v>000-000</v>
      </c>
      <c r="C235" s="12"/>
      <c r="D235" s="12"/>
      <c r="E235" s="12"/>
      <c r="F235" s="12"/>
      <c r="G235" s="16"/>
      <c r="H235" s="16"/>
      <c r="I235" s="15"/>
      <c r="J235" s="16"/>
      <c r="K235" s="16"/>
      <c r="L235" s="17"/>
      <c r="M235" s="18"/>
      <c r="N235" s="18"/>
      <c r="O235" s="20"/>
      <c r="P235" s="21"/>
      <c r="Q235" s="21"/>
      <c r="R235" s="22"/>
      <c r="S235" s="21"/>
      <c r="T235" s="21"/>
      <c r="U235" s="22"/>
      <c r="V235" s="23"/>
      <c r="W235" s="23"/>
      <c r="X235" s="24"/>
      <c r="Y235" s="25">
        <f t="shared" si="18"/>
        <v>0</v>
      </c>
      <c r="Z235" s="25">
        <f t="shared" si="19"/>
        <v>0</v>
      </c>
      <c r="AA235" s="26"/>
      <c r="AB235" s="26"/>
      <c r="AC235" s="26"/>
      <c r="AD235" s="26"/>
      <c r="AE235" s="27"/>
      <c r="AF235" s="26"/>
      <c r="AG235" s="26"/>
      <c r="AH235" s="26"/>
      <c r="AI235" s="26"/>
      <c r="AJ235" s="26"/>
      <c r="AK235" s="26"/>
    </row>
    <row r="236" spans="1:37" s="10" customFormat="1" ht="25" customHeight="1" x14ac:dyDescent="0.25">
      <c r="A236" s="11">
        <v>233</v>
      </c>
      <c r="B236" s="12" t="str">
        <f t="shared" si="17"/>
        <v>000-000</v>
      </c>
      <c r="C236" s="12"/>
      <c r="D236" s="12"/>
      <c r="E236" s="12"/>
      <c r="F236" s="12"/>
      <c r="G236" s="16"/>
      <c r="H236" s="16"/>
      <c r="I236" s="15"/>
      <c r="J236" s="16"/>
      <c r="K236" s="16"/>
      <c r="L236" s="17"/>
      <c r="M236" s="18"/>
      <c r="N236" s="18"/>
      <c r="O236" s="20"/>
      <c r="P236" s="21"/>
      <c r="Q236" s="21"/>
      <c r="R236" s="22"/>
      <c r="S236" s="21"/>
      <c r="T236" s="21"/>
      <c r="U236" s="22"/>
      <c r="V236" s="23"/>
      <c r="W236" s="23"/>
      <c r="X236" s="24"/>
      <c r="Y236" s="25">
        <f t="shared" si="18"/>
        <v>0</v>
      </c>
      <c r="Z236" s="25">
        <f t="shared" si="19"/>
        <v>0</v>
      </c>
      <c r="AA236" s="26"/>
      <c r="AB236" s="26"/>
      <c r="AC236" s="26"/>
      <c r="AD236" s="26"/>
      <c r="AE236" s="27"/>
      <c r="AF236" s="26"/>
      <c r="AG236" s="26"/>
      <c r="AH236" s="26"/>
      <c r="AI236" s="26"/>
      <c r="AJ236" s="26"/>
      <c r="AK236" s="26"/>
    </row>
    <row r="237" spans="1:37" s="10" customFormat="1" ht="25" customHeight="1" x14ac:dyDescent="0.25">
      <c r="A237" s="11">
        <v>234</v>
      </c>
      <c r="B237" s="12" t="str">
        <f t="shared" si="17"/>
        <v>000-000</v>
      </c>
      <c r="C237" s="12"/>
      <c r="D237" s="12"/>
      <c r="E237" s="12"/>
      <c r="F237" s="12"/>
      <c r="G237" s="16"/>
      <c r="H237" s="16"/>
      <c r="I237" s="15"/>
      <c r="J237" s="16"/>
      <c r="K237" s="16"/>
      <c r="L237" s="17"/>
      <c r="M237" s="18"/>
      <c r="N237" s="18"/>
      <c r="O237" s="20"/>
      <c r="P237" s="21"/>
      <c r="Q237" s="21"/>
      <c r="R237" s="22"/>
      <c r="S237" s="21"/>
      <c r="T237" s="21"/>
      <c r="U237" s="22"/>
      <c r="V237" s="23"/>
      <c r="W237" s="23"/>
      <c r="X237" s="24"/>
      <c r="Y237" s="25">
        <f t="shared" si="18"/>
        <v>0</v>
      </c>
      <c r="Z237" s="25">
        <f t="shared" si="19"/>
        <v>0</v>
      </c>
      <c r="AA237" s="26"/>
      <c r="AB237" s="26"/>
      <c r="AC237" s="26"/>
      <c r="AD237" s="26"/>
      <c r="AE237" s="27"/>
      <c r="AF237" s="26"/>
      <c r="AG237" s="26"/>
      <c r="AH237" s="26"/>
      <c r="AI237" s="26"/>
      <c r="AJ237" s="26"/>
      <c r="AK237" s="26"/>
    </row>
    <row r="238" spans="1:37" s="10" customFormat="1" ht="25" customHeight="1" x14ac:dyDescent="0.25">
      <c r="A238" s="11">
        <v>235</v>
      </c>
      <c r="B238" s="12" t="str">
        <f t="shared" ref="B238:B301" si="20">TEXT(C238,"000")&amp;"-"&amp;TEXT(E238,"000")</f>
        <v>000-000</v>
      </c>
      <c r="C238" s="12"/>
      <c r="D238" s="12"/>
      <c r="E238" s="12"/>
      <c r="F238" s="12"/>
      <c r="G238" s="16"/>
      <c r="H238" s="16"/>
      <c r="I238" s="15"/>
      <c r="J238" s="16"/>
      <c r="K238" s="16"/>
      <c r="L238" s="17"/>
      <c r="M238" s="18"/>
      <c r="N238" s="18"/>
      <c r="O238" s="20"/>
      <c r="P238" s="21"/>
      <c r="Q238" s="21"/>
      <c r="R238" s="22"/>
      <c r="S238" s="21"/>
      <c r="T238" s="21"/>
      <c r="U238" s="22"/>
      <c r="V238" s="23"/>
      <c r="W238" s="23"/>
      <c r="X238" s="24"/>
      <c r="Y238" s="25">
        <f t="shared" si="18"/>
        <v>0</v>
      </c>
      <c r="Z238" s="25">
        <f t="shared" si="19"/>
        <v>0</v>
      </c>
      <c r="AA238" s="26"/>
      <c r="AB238" s="26"/>
      <c r="AC238" s="26"/>
      <c r="AD238" s="26"/>
      <c r="AE238" s="27"/>
      <c r="AF238" s="26"/>
      <c r="AG238" s="26"/>
      <c r="AH238" s="26"/>
      <c r="AI238" s="26"/>
      <c r="AJ238" s="26"/>
      <c r="AK238" s="26"/>
    </row>
    <row r="239" spans="1:37" s="10" customFormat="1" ht="25" customHeight="1" x14ac:dyDescent="0.25">
      <c r="A239" s="11">
        <v>236</v>
      </c>
      <c r="B239" s="12" t="str">
        <f t="shared" si="20"/>
        <v>000-000</v>
      </c>
      <c r="C239" s="12"/>
      <c r="D239" s="12"/>
      <c r="E239" s="12"/>
      <c r="F239" s="12"/>
      <c r="G239" s="16"/>
      <c r="H239" s="16"/>
      <c r="I239" s="15"/>
      <c r="J239" s="16"/>
      <c r="K239" s="16"/>
      <c r="L239" s="17"/>
      <c r="M239" s="18"/>
      <c r="N239" s="19"/>
      <c r="O239" s="20"/>
      <c r="P239" s="21"/>
      <c r="Q239" s="21"/>
      <c r="R239" s="22"/>
      <c r="S239" s="21"/>
      <c r="T239" s="21"/>
      <c r="U239" s="22"/>
      <c r="V239" s="23"/>
      <c r="W239" s="23"/>
      <c r="X239" s="24"/>
      <c r="Y239" s="25">
        <f t="shared" si="18"/>
        <v>0</v>
      </c>
      <c r="Z239" s="25">
        <f t="shared" si="19"/>
        <v>0</v>
      </c>
      <c r="AA239" s="26"/>
      <c r="AB239" s="26"/>
      <c r="AC239" s="26"/>
      <c r="AD239" s="26"/>
      <c r="AE239" s="27"/>
      <c r="AF239" s="26"/>
      <c r="AG239" s="26"/>
      <c r="AH239" s="26"/>
      <c r="AI239" s="26"/>
      <c r="AJ239" s="26"/>
      <c r="AK239" s="26"/>
    </row>
    <row r="240" spans="1:37" s="10" customFormat="1" ht="25" customHeight="1" x14ac:dyDescent="0.25">
      <c r="A240" s="11">
        <v>237</v>
      </c>
      <c r="B240" s="12" t="str">
        <f t="shared" si="20"/>
        <v>000-000</v>
      </c>
      <c r="C240" s="12"/>
      <c r="D240" s="12"/>
      <c r="E240" s="12"/>
      <c r="F240" s="12"/>
      <c r="G240" s="16"/>
      <c r="H240" s="16"/>
      <c r="I240" s="15"/>
      <c r="J240" s="16"/>
      <c r="K240" s="16"/>
      <c r="L240" s="17"/>
      <c r="M240" s="18"/>
      <c r="N240" s="19"/>
      <c r="O240" s="20"/>
      <c r="P240" s="21"/>
      <c r="Q240" s="21"/>
      <c r="R240" s="22"/>
      <c r="S240" s="21"/>
      <c r="T240" s="21"/>
      <c r="U240" s="22"/>
      <c r="V240" s="23"/>
      <c r="W240" s="23"/>
      <c r="X240" s="24"/>
      <c r="Y240" s="25">
        <f t="shared" si="18"/>
        <v>0</v>
      </c>
      <c r="Z240" s="25">
        <f t="shared" si="19"/>
        <v>0</v>
      </c>
      <c r="AA240" s="26"/>
      <c r="AB240" s="26"/>
      <c r="AC240" s="26"/>
      <c r="AD240" s="26"/>
      <c r="AE240" s="27"/>
      <c r="AF240" s="26"/>
      <c r="AG240" s="26"/>
      <c r="AH240" s="26"/>
      <c r="AI240" s="26"/>
      <c r="AJ240" s="26"/>
      <c r="AK240" s="26"/>
    </row>
    <row r="241" spans="1:37" s="10" customFormat="1" ht="25" customHeight="1" x14ac:dyDescent="0.25">
      <c r="A241" s="11">
        <v>238</v>
      </c>
      <c r="B241" s="12" t="str">
        <f t="shared" si="20"/>
        <v>000-000</v>
      </c>
      <c r="C241" s="12"/>
      <c r="D241" s="12"/>
      <c r="E241" s="12"/>
      <c r="F241" s="12"/>
      <c r="G241" s="16"/>
      <c r="H241" s="16"/>
      <c r="I241" s="15"/>
      <c r="J241" s="16"/>
      <c r="K241" s="16"/>
      <c r="L241" s="17"/>
      <c r="M241" s="18"/>
      <c r="N241" s="18"/>
      <c r="O241" s="20"/>
      <c r="P241" s="21"/>
      <c r="Q241" s="21"/>
      <c r="R241" s="22"/>
      <c r="S241" s="21"/>
      <c r="T241" s="21"/>
      <c r="U241" s="22"/>
      <c r="V241" s="23"/>
      <c r="W241" s="23"/>
      <c r="X241" s="24"/>
      <c r="Y241" s="25">
        <f t="shared" si="18"/>
        <v>0</v>
      </c>
      <c r="Z241" s="25">
        <f t="shared" si="19"/>
        <v>0</v>
      </c>
      <c r="AA241" s="26"/>
      <c r="AB241" s="26"/>
      <c r="AC241" s="26"/>
      <c r="AD241" s="26"/>
      <c r="AE241" s="27"/>
      <c r="AF241" s="26"/>
      <c r="AG241" s="26"/>
      <c r="AH241" s="26"/>
      <c r="AI241" s="26"/>
      <c r="AJ241" s="26"/>
      <c r="AK241" s="26"/>
    </row>
    <row r="242" spans="1:37" s="10" customFormat="1" ht="25" customHeight="1" x14ac:dyDescent="0.25">
      <c r="A242" s="11">
        <v>239</v>
      </c>
      <c r="B242" s="12" t="str">
        <f t="shared" si="20"/>
        <v>000-000</v>
      </c>
      <c r="C242" s="12"/>
      <c r="D242" s="12"/>
      <c r="E242" s="12"/>
      <c r="F242" s="12"/>
      <c r="G242" s="16"/>
      <c r="H242" s="16"/>
      <c r="I242" s="15"/>
      <c r="J242" s="16"/>
      <c r="K242" s="16"/>
      <c r="L242" s="17"/>
      <c r="M242" s="18"/>
      <c r="N242" s="18"/>
      <c r="O242" s="20"/>
      <c r="P242" s="21"/>
      <c r="Q242" s="21"/>
      <c r="R242" s="22"/>
      <c r="S242" s="21"/>
      <c r="T242" s="21"/>
      <c r="U242" s="22"/>
      <c r="V242" s="23"/>
      <c r="W242" s="23"/>
      <c r="X242" s="24"/>
      <c r="Y242" s="25">
        <f t="shared" si="18"/>
        <v>0</v>
      </c>
      <c r="Z242" s="25">
        <f t="shared" si="19"/>
        <v>0</v>
      </c>
      <c r="AA242" s="26"/>
      <c r="AB242" s="26"/>
      <c r="AC242" s="26"/>
      <c r="AD242" s="26"/>
      <c r="AE242" s="27"/>
      <c r="AF242" s="26"/>
      <c r="AG242" s="26"/>
      <c r="AH242" s="26"/>
      <c r="AI242" s="26"/>
      <c r="AJ242" s="26"/>
      <c r="AK242" s="26"/>
    </row>
    <row r="243" spans="1:37" s="10" customFormat="1" ht="25" customHeight="1" x14ac:dyDescent="0.25">
      <c r="A243" s="11">
        <v>240</v>
      </c>
      <c r="B243" s="12" t="str">
        <f t="shared" si="20"/>
        <v>000-000</v>
      </c>
      <c r="C243" s="12"/>
      <c r="D243" s="12"/>
      <c r="E243" s="12"/>
      <c r="F243" s="12"/>
      <c r="G243" s="16"/>
      <c r="H243" s="16"/>
      <c r="I243" s="15"/>
      <c r="J243" s="16"/>
      <c r="K243" s="16"/>
      <c r="L243" s="17"/>
      <c r="M243" s="18"/>
      <c r="N243" s="18"/>
      <c r="O243" s="20"/>
      <c r="P243" s="21"/>
      <c r="Q243" s="21"/>
      <c r="R243" s="22"/>
      <c r="S243" s="21"/>
      <c r="T243" s="21"/>
      <c r="U243" s="22"/>
      <c r="V243" s="23"/>
      <c r="W243" s="23"/>
      <c r="X243" s="24"/>
      <c r="Y243" s="25">
        <f t="shared" si="18"/>
        <v>0</v>
      </c>
      <c r="Z243" s="25">
        <f t="shared" si="19"/>
        <v>0</v>
      </c>
      <c r="AA243" s="26"/>
      <c r="AB243" s="26"/>
      <c r="AC243" s="26"/>
      <c r="AD243" s="26"/>
      <c r="AE243" s="27"/>
      <c r="AF243" s="26"/>
      <c r="AG243" s="26"/>
      <c r="AH243" s="26"/>
      <c r="AI243" s="26"/>
      <c r="AJ243" s="26"/>
      <c r="AK243" s="26"/>
    </row>
    <row r="244" spans="1:37" s="10" customFormat="1" ht="25" customHeight="1" x14ac:dyDescent="0.25">
      <c r="A244" s="11">
        <v>241</v>
      </c>
      <c r="B244" s="12" t="str">
        <f t="shared" si="20"/>
        <v>000-000</v>
      </c>
      <c r="C244" s="12"/>
      <c r="D244" s="12"/>
      <c r="E244" s="12"/>
      <c r="F244" s="12"/>
      <c r="G244" s="16"/>
      <c r="H244" s="16"/>
      <c r="I244" s="15"/>
      <c r="J244" s="16"/>
      <c r="K244" s="16"/>
      <c r="L244" s="17"/>
      <c r="M244" s="18"/>
      <c r="N244" s="18"/>
      <c r="O244" s="20"/>
      <c r="P244" s="21"/>
      <c r="Q244" s="21"/>
      <c r="R244" s="22"/>
      <c r="S244" s="21"/>
      <c r="T244" s="21"/>
      <c r="U244" s="22"/>
      <c r="V244" s="23"/>
      <c r="W244" s="23"/>
      <c r="X244" s="24"/>
      <c r="Y244" s="25">
        <f t="shared" si="18"/>
        <v>0</v>
      </c>
      <c r="Z244" s="25">
        <f t="shared" si="19"/>
        <v>0</v>
      </c>
      <c r="AA244" s="26"/>
      <c r="AB244" s="26"/>
      <c r="AC244" s="26"/>
      <c r="AD244" s="26"/>
      <c r="AE244" s="27"/>
      <c r="AF244" s="26"/>
      <c r="AG244" s="26"/>
      <c r="AH244" s="26"/>
      <c r="AI244" s="26"/>
      <c r="AJ244" s="26"/>
      <c r="AK244" s="26"/>
    </row>
    <row r="245" spans="1:37" s="10" customFormat="1" ht="25" customHeight="1" x14ac:dyDescent="0.25">
      <c r="A245" s="11">
        <v>242</v>
      </c>
      <c r="B245" s="12" t="str">
        <f t="shared" si="20"/>
        <v>000-000</v>
      </c>
      <c r="C245" s="12"/>
      <c r="D245" s="12"/>
      <c r="E245" s="12"/>
      <c r="F245" s="12"/>
      <c r="G245" s="16"/>
      <c r="H245" s="16"/>
      <c r="I245" s="15"/>
      <c r="J245" s="16"/>
      <c r="K245" s="16"/>
      <c r="L245" s="17"/>
      <c r="M245" s="18"/>
      <c r="N245" s="18"/>
      <c r="O245" s="20"/>
      <c r="P245" s="21"/>
      <c r="Q245" s="21"/>
      <c r="R245" s="22"/>
      <c r="S245" s="21"/>
      <c r="T245" s="21"/>
      <c r="U245" s="22"/>
      <c r="V245" s="23"/>
      <c r="W245" s="23"/>
      <c r="X245" s="24"/>
      <c r="Y245" s="25">
        <f t="shared" si="18"/>
        <v>0</v>
      </c>
      <c r="Z245" s="25">
        <f t="shared" si="19"/>
        <v>0</v>
      </c>
      <c r="AA245" s="26"/>
      <c r="AB245" s="26"/>
      <c r="AC245" s="26"/>
      <c r="AD245" s="26"/>
      <c r="AE245" s="27"/>
      <c r="AF245" s="26"/>
      <c r="AG245" s="26"/>
      <c r="AH245" s="26"/>
      <c r="AI245" s="26"/>
      <c r="AJ245" s="26"/>
      <c r="AK245" s="26"/>
    </row>
    <row r="246" spans="1:37" s="10" customFormat="1" ht="25" customHeight="1" x14ac:dyDescent="0.25">
      <c r="A246" s="11">
        <v>243</v>
      </c>
      <c r="B246" s="12" t="str">
        <f t="shared" si="20"/>
        <v>000-000</v>
      </c>
      <c r="C246" s="12"/>
      <c r="D246" s="12"/>
      <c r="E246" s="12"/>
      <c r="F246" s="12"/>
      <c r="G246" s="16"/>
      <c r="H246" s="16"/>
      <c r="I246" s="15"/>
      <c r="J246" s="16"/>
      <c r="K246" s="16"/>
      <c r="L246" s="17"/>
      <c r="M246" s="18"/>
      <c r="N246" s="18"/>
      <c r="O246" s="20"/>
      <c r="P246" s="21"/>
      <c r="Q246" s="21"/>
      <c r="R246" s="22"/>
      <c r="S246" s="21"/>
      <c r="T246" s="21"/>
      <c r="U246" s="22"/>
      <c r="V246" s="23"/>
      <c r="W246" s="23"/>
      <c r="X246" s="24"/>
      <c r="Y246" s="25">
        <f t="shared" si="18"/>
        <v>0</v>
      </c>
      <c r="Z246" s="25">
        <f t="shared" si="19"/>
        <v>0</v>
      </c>
      <c r="AA246" s="26"/>
      <c r="AB246" s="26"/>
      <c r="AC246" s="26"/>
      <c r="AD246" s="26"/>
      <c r="AE246" s="27"/>
      <c r="AF246" s="26"/>
      <c r="AG246" s="26"/>
      <c r="AH246" s="26"/>
      <c r="AI246" s="26"/>
      <c r="AJ246" s="26"/>
      <c r="AK246" s="26"/>
    </row>
    <row r="247" spans="1:37" s="10" customFormat="1" ht="25" customHeight="1" x14ac:dyDescent="0.25">
      <c r="A247" s="11">
        <v>244</v>
      </c>
      <c r="B247" s="12" t="str">
        <f t="shared" si="20"/>
        <v>000-000</v>
      </c>
      <c r="C247" s="12"/>
      <c r="D247" s="12"/>
      <c r="E247" s="12"/>
      <c r="F247" s="12"/>
      <c r="G247" s="16"/>
      <c r="H247" s="16"/>
      <c r="I247" s="15"/>
      <c r="J247" s="16"/>
      <c r="K247" s="16"/>
      <c r="L247" s="17"/>
      <c r="M247" s="18"/>
      <c r="N247" s="18"/>
      <c r="O247" s="20"/>
      <c r="P247" s="21"/>
      <c r="Q247" s="21"/>
      <c r="R247" s="22"/>
      <c r="S247" s="21"/>
      <c r="T247" s="21"/>
      <c r="U247" s="22"/>
      <c r="V247" s="23"/>
      <c r="W247" s="23"/>
      <c r="X247" s="24"/>
      <c r="Y247" s="25">
        <f t="shared" si="18"/>
        <v>0</v>
      </c>
      <c r="Z247" s="25">
        <f t="shared" si="19"/>
        <v>0</v>
      </c>
      <c r="AA247" s="26"/>
      <c r="AB247" s="26"/>
      <c r="AC247" s="26"/>
      <c r="AD247" s="26"/>
      <c r="AE247" s="27"/>
      <c r="AF247" s="26"/>
      <c r="AG247" s="26"/>
      <c r="AH247" s="26"/>
      <c r="AI247" s="26"/>
      <c r="AJ247" s="26"/>
      <c r="AK247" s="26"/>
    </row>
    <row r="248" spans="1:37" s="10" customFormat="1" ht="25" customHeight="1" x14ac:dyDescent="0.25">
      <c r="A248" s="11">
        <v>245</v>
      </c>
      <c r="B248" s="12" t="str">
        <f t="shared" si="20"/>
        <v>000-000</v>
      </c>
      <c r="C248" s="12"/>
      <c r="D248" s="12"/>
      <c r="E248" s="12"/>
      <c r="F248" s="12"/>
      <c r="G248" s="16"/>
      <c r="H248" s="16"/>
      <c r="I248" s="15"/>
      <c r="J248" s="16"/>
      <c r="K248" s="16"/>
      <c r="L248" s="17"/>
      <c r="M248" s="18"/>
      <c r="N248" s="18"/>
      <c r="O248" s="20"/>
      <c r="P248" s="21"/>
      <c r="Q248" s="21"/>
      <c r="R248" s="22"/>
      <c r="S248" s="21"/>
      <c r="T248" s="21"/>
      <c r="U248" s="22"/>
      <c r="V248" s="23"/>
      <c r="W248" s="23"/>
      <c r="X248" s="24"/>
      <c r="Y248" s="25">
        <f t="shared" si="18"/>
        <v>0</v>
      </c>
      <c r="Z248" s="25">
        <f t="shared" si="19"/>
        <v>0</v>
      </c>
      <c r="AA248" s="26"/>
      <c r="AB248" s="26"/>
      <c r="AC248" s="26"/>
      <c r="AD248" s="26"/>
      <c r="AE248" s="27"/>
      <c r="AF248" s="26"/>
      <c r="AG248" s="26"/>
      <c r="AH248" s="26"/>
      <c r="AI248" s="26"/>
      <c r="AJ248" s="26"/>
      <c r="AK248" s="26"/>
    </row>
    <row r="249" spans="1:37" s="10" customFormat="1" ht="25" customHeight="1" x14ac:dyDescent="0.25">
      <c r="A249" s="11">
        <v>246</v>
      </c>
      <c r="B249" s="12" t="str">
        <f t="shared" si="20"/>
        <v>000-000</v>
      </c>
      <c r="C249" s="12"/>
      <c r="D249" s="12"/>
      <c r="E249" s="12"/>
      <c r="F249" s="12"/>
      <c r="G249" s="16"/>
      <c r="H249" s="16"/>
      <c r="I249" s="15"/>
      <c r="J249" s="16"/>
      <c r="K249" s="16"/>
      <c r="L249" s="17"/>
      <c r="M249" s="18"/>
      <c r="N249" s="18"/>
      <c r="O249" s="20"/>
      <c r="P249" s="21"/>
      <c r="Q249" s="21"/>
      <c r="R249" s="22"/>
      <c r="S249" s="21"/>
      <c r="T249" s="21"/>
      <c r="U249" s="22"/>
      <c r="V249" s="23"/>
      <c r="W249" s="23"/>
      <c r="X249" s="24"/>
      <c r="Y249" s="25">
        <f t="shared" si="18"/>
        <v>0</v>
      </c>
      <c r="Z249" s="25">
        <f t="shared" si="19"/>
        <v>0</v>
      </c>
      <c r="AA249" s="26"/>
      <c r="AB249" s="26"/>
      <c r="AC249" s="26"/>
      <c r="AD249" s="26"/>
      <c r="AE249" s="27"/>
      <c r="AF249" s="26"/>
      <c r="AG249" s="26"/>
      <c r="AH249" s="26"/>
      <c r="AI249" s="26"/>
      <c r="AJ249" s="26"/>
      <c r="AK249" s="26"/>
    </row>
    <row r="250" spans="1:37" s="10" customFormat="1" ht="25" customHeight="1" x14ac:dyDescent="0.25">
      <c r="A250" s="11">
        <v>247</v>
      </c>
      <c r="B250" s="12" t="str">
        <f t="shared" si="20"/>
        <v>000-000</v>
      </c>
      <c r="C250" s="12"/>
      <c r="D250" s="12"/>
      <c r="E250" s="12"/>
      <c r="F250" s="12"/>
      <c r="G250" s="16"/>
      <c r="H250" s="16"/>
      <c r="I250" s="15"/>
      <c r="J250" s="16"/>
      <c r="K250" s="16"/>
      <c r="L250" s="17"/>
      <c r="M250" s="18"/>
      <c r="N250" s="19"/>
      <c r="O250" s="20"/>
      <c r="P250" s="21"/>
      <c r="Q250" s="21"/>
      <c r="R250" s="22"/>
      <c r="S250" s="21"/>
      <c r="T250" s="21"/>
      <c r="U250" s="22"/>
      <c r="V250" s="23"/>
      <c r="W250" s="23"/>
      <c r="X250" s="24"/>
      <c r="Y250" s="25">
        <f t="shared" si="18"/>
        <v>0</v>
      </c>
      <c r="Z250" s="25">
        <f t="shared" si="19"/>
        <v>0</v>
      </c>
      <c r="AA250" s="26"/>
      <c r="AB250" s="26"/>
      <c r="AC250" s="26"/>
      <c r="AD250" s="26"/>
      <c r="AE250" s="27"/>
      <c r="AF250" s="26"/>
      <c r="AG250" s="26"/>
      <c r="AH250" s="26"/>
      <c r="AI250" s="26"/>
      <c r="AJ250" s="26"/>
      <c r="AK250" s="26"/>
    </row>
    <row r="251" spans="1:37" s="10" customFormat="1" ht="25" customHeight="1" x14ac:dyDescent="0.25">
      <c r="A251" s="11">
        <v>248</v>
      </c>
      <c r="B251" s="12" t="str">
        <f t="shared" si="20"/>
        <v>000-000</v>
      </c>
      <c r="C251" s="12"/>
      <c r="D251" s="12"/>
      <c r="E251" s="12"/>
      <c r="F251" s="12"/>
      <c r="G251" s="16"/>
      <c r="H251" s="16"/>
      <c r="I251" s="15"/>
      <c r="J251" s="16"/>
      <c r="K251" s="16"/>
      <c r="L251" s="17"/>
      <c r="M251" s="18"/>
      <c r="N251" s="19"/>
      <c r="O251" s="20"/>
      <c r="P251" s="21"/>
      <c r="Q251" s="21"/>
      <c r="R251" s="22"/>
      <c r="S251" s="21"/>
      <c r="T251" s="21"/>
      <c r="U251" s="22"/>
      <c r="V251" s="23"/>
      <c r="W251" s="23"/>
      <c r="X251" s="24"/>
      <c r="Y251" s="25">
        <f t="shared" si="18"/>
        <v>0</v>
      </c>
      <c r="Z251" s="25">
        <f t="shared" si="19"/>
        <v>0</v>
      </c>
      <c r="AA251" s="26"/>
      <c r="AB251" s="26"/>
      <c r="AC251" s="26"/>
      <c r="AD251" s="26"/>
      <c r="AE251" s="27"/>
      <c r="AF251" s="26"/>
      <c r="AG251" s="26"/>
      <c r="AH251" s="26"/>
      <c r="AI251" s="26"/>
      <c r="AJ251" s="26"/>
      <c r="AK251" s="26"/>
    </row>
    <row r="252" spans="1:37" s="10" customFormat="1" ht="25" customHeight="1" x14ac:dyDescent="0.25">
      <c r="A252" s="11">
        <v>249</v>
      </c>
      <c r="B252" s="12" t="str">
        <f t="shared" si="20"/>
        <v>000-000</v>
      </c>
      <c r="C252" s="12"/>
      <c r="D252" s="12"/>
      <c r="E252" s="12"/>
      <c r="F252" s="12"/>
      <c r="G252" s="16"/>
      <c r="H252" s="16"/>
      <c r="I252" s="15"/>
      <c r="J252" s="16"/>
      <c r="K252" s="16"/>
      <c r="L252" s="17"/>
      <c r="M252" s="18"/>
      <c r="N252" s="18"/>
      <c r="O252" s="20"/>
      <c r="P252" s="21"/>
      <c r="Q252" s="21"/>
      <c r="R252" s="22"/>
      <c r="S252" s="21"/>
      <c r="T252" s="21"/>
      <c r="U252" s="22"/>
      <c r="V252" s="23"/>
      <c r="W252" s="23"/>
      <c r="X252" s="24"/>
      <c r="Y252" s="25">
        <f t="shared" si="18"/>
        <v>0</v>
      </c>
      <c r="Z252" s="25">
        <f t="shared" si="19"/>
        <v>0</v>
      </c>
      <c r="AA252" s="26"/>
      <c r="AB252" s="26"/>
      <c r="AC252" s="26"/>
      <c r="AD252" s="26"/>
      <c r="AE252" s="27"/>
      <c r="AF252" s="26"/>
      <c r="AG252" s="26"/>
      <c r="AH252" s="26"/>
      <c r="AI252" s="26"/>
      <c r="AJ252" s="26"/>
      <c r="AK252" s="26"/>
    </row>
    <row r="253" spans="1:37" s="10" customFormat="1" ht="25" customHeight="1" x14ac:dyDescent="0.25">
      <c r="A253" s="11">
        <v>250</v>
      </c>
      <c r="B253" s="12" t="str">
        <f t="shared" si="20"/>
        <v>000-000</v>
      </c>
      <c r="C253" s="12"/>
      <c r="D253" s="12"/>
      <c r="E253" s="12"/>
      <c r="F253" s="12"/>
      <c r="G253" s="16"/>
      <c r="H253" s="16"/>
      <c r="I253" s="15"/>
      <c r="J253" s="16"/>
      <c r="K253" s="16"/>
      <c r="L253" s="17"/>
      <c r="M253" s="18"/>
      <c r="N253" s="18"/>
      <c r="O253" s="20"/>
      <c r="P253" s="21"/>
      <c r="Q253" s="21"/>
      <c r="R253" s="22"/>
      <c r="S253" s="21"/>
      <c r="T253" s="21"/>
      <c r="U253" s="22"/>
      <c r="V253" s="23"/>
      <c r="W253" s="23"/>
      <c r="X253" s="24"/>
      <c r="Y253" s="25">
        <f t="shared" si="18"/>
        <v>0</v>
      </c>
      <c r="Z253" s="25">
        <f t="shared" si="19"/>
        <v>0</v>
      </c>
      <c r="AA253" s="26"/>
      <c r="AB253" s="26"/>
      <c r="AC253" s="26"/>
      <c r="AD253" s="26"/>
      <c r="AE253" s="27"/>
      <c r="AF253" s="26"/>
      <c r="AG253" s="26"/>
      <c r="AH253" s="26"/>
      <c r="AI253" s="26"/>
      <c r="AJ253" s="26"/>
      <c r="AK253" s="26"/>
    </row>
    <row r="254" spans="1:37" s="10" customFormat="1" ht="25" customHeight="1" x14ac:dyDescent="0.25">
      <c r="A254" s="11">
        <v>251</v>
      </c>
      <c r="B254" s="12" t="str">
        <f t="shared" si="20"/>
        <v>000-000</v>
      </c>
      <c r="C254" s="12"/>
      <c r="D254" s="12"/>
      <c r="E254" s="12"/>
      <c r="F254" s="12"/>
      <c r="G254" s="16"/>
      <c r="H254" s="16"/>
      <c r="I254" s="15"/>
      <c r="J254" s="16"/>
      <c r="K254" s="16"/>
      <c r="L254" s="17"/>
      <c r="M254" s="18"/>
      <c r="N254" s="18"/>
      <c r="O254" s="20"/>
      <c r="P254" s="21"/>
      <c r="Q254" s="21"/>
      <c r="R254" s="22"/>
      <c r="S254" s="21"/>
      <c r="T254" s="21"/>
      <c r="U254" s="22"/>
      <c r="V254" s="23"/>
      <c r="W254" s="23"/>
      <c r="X254" s="24"/>
      <c r="Y254" s="25">
        <f t="shared" si="18"/>
        <v>0</v>
      </c>
      <c r="Z254" s="25">
        <f t="shared" si="19"/>
        <v>0</v>
      </c>
      <c r="AA254" s="26"/>
      <c r="AB254" s="26"/>
      <c r="AC254" s="26"/>
      <c r="AD254" s="26"/>
      <c r="AE254" s="27"/>
      <c r="AF254" s="26"/>
      <c r="AG254" s="26"/>
      <c r="AH254" s="26"/>
      <c r="AI254" s="26"/>
      <c r="AJ254" s="26"/>
      <c r="AK254" s="26"/>
    </row>
    <row r="255" spans="1:37" s="10" customFormat="1" ht="25" customHeight="1" x14ac:dyDescent="0.25">
      <c r="A255" s="11">
        <v>252</v>
      </c>
      <c r="B255" s="12" t="str">
        <f t="shared" si="20"/>
        <v>000-000</v>
      </c>
      <c r="C255" s="12"/>
      <c r="D255" s="12"/>
      <c r="E255" s="12"/>
      <c r="F255" s="12"/>
      <c r="G255" s="16"/>
      <c r="H255" s="16"/>
      <c r="I255" s="15"/>
      <c r="J255" s="16"/>
      <c r="K255" s="16"/>
      <c r="L255" s="17"/>
      <c r="M255" s="18"/>
      <c r="N255" s="18"/>
      <c r="O255" s="20"/>
      <c r="P255" s="21"/>
      <c r="Q255" s="21"/>
      <c r="R255" s="22"/>
      <c r="S255" s="21"/>
      <c r="T255" s="21"/>
      <c r="U255" s="22"/>
      <c r="V255" s="23"/>
      <c r="W255" s="23"/>
      <c r="X255" s="24"/>
      <c r="Y255" s="25">
        <f t="shared" si="18"/>
        <v>0</v>
      </c>
      <c r="Z255" s="25">
        <f t="shared" si="19"/>
        <v>0</v>
      </c>
      <c r="AA255" s="26"/>
      <c r="AB255" s="26"/>
      <c r="AC255" s="26"/>
      <c r="AD255" s="26"/>
      <c r="AE255" s="27"/>
      <c r="AF255" s="26"/>
      <c r="AG255" s="26"/>
      <c r="AH255" s="26"/>
      <c r="AI255" s="26"/>
      <c r="AJ255" s="26"/>
      <c r="AK255" s="26"/>
    </row>
    <row r="256" spans="1:37" s="10" customFormat="1" ht="25" customHeight="1" x14ac:dyDescent="0.25">
      <c r="A256" s="11">
        <v>253</v>
      </c>
      <c r="B256" s="12" t="str">
        <f t="shared" si="20"/>
        <v>000-000</v>
      </c>
      <c r="C256" s="12"/>
      <c r="D256" s="12"/>
      <c r="E256" s="12"/>
      <c r="F256" s="12"/>
      <c r="G256" s="16"/>
      <c r="H256" s="16"/>
      <c r="I256" s="15"/>
      <c r="J256" s="16"/>
      <c r="K256" s="16"/>
      <c r="L256" s="17"/>
      <c r="M256" s="18"/>
      <c r="N256" s="18"/>
      <c r="O256" s="20"/>
      <c r="P256" s="21"/>
      <c r="Q256" s="21"/>
      <c r="R256" s="22"/>
      <c r="S256" s="21"/>
      <c r="T256" s="21"/>
      <c r="U256" s="22"/>
      <c r="V256" s="23"/>
      <c r="W256" s="23"/>
      <c r="X256" s="24"/>
      <c r="Y256" s="25">
        <f t="shared" si="18"/>
        <v>0</v>
      </c>
      <c r="Z256" s="25">
        <f t="shared" si="19"/>
        <v>0</v>
      </c>
      <c r="AA256" s="26"/>
      <c r="AB256" s="26"/>
      <c r="AC256" s="26"/>
      <c r="AD256" s="26"/>
      <c r="AE256" s="27"/>
      <c r="AF256" s="26"/>
      <c r="AG256" s="26"/>
      <c r="AH256" s="26"/>
      <c r="AI256" s="26"/>
      <c r="AJ256" s="26"/>
      <c r="AK256" s="26"/>
    </row>
    <row r="257" spans="1:37" s="10" customFormat="1" ht="25" customHeight="1" x14ac:dyDescent="0.25">
      <c r="A257" s="11">
        <v>254</v>
      </c>
      <c r="B257" s="12" t="str">
        <f t="shared" si="20"/>
        <v>000-000</v>
      </c>
      <c r="C257" s="12"/>
      <c r="D257" s="12"/>
      <c r="E257" s="12"/>
      <c r="F257" s="12"/>
      <c r="G257" s="16"/>
      <c r="H257" s="16"/>
      <c r="I257" s="15"/>
      <c r="J257" s="16"/>
      <c r="K257" s="16"/>
      <c r="L257" s="17"/>
      <c r="M257" s="18"/>
      <c r="N257" s="18"/>
      <c r="O257" s="20"/>
      <c r="P257" s="21"/>
      <c r="Q257" s="21"/>
      <c r="R257" s="22"/>
      <c r="S257" s="21"/>
      <c r="T257" s="21"/>
      <c r="U257" s="22"/>
      <c r="V257" s="23"/>
      <c r="W257" s="23"/>
      <c r="X257" s="24"/>
      <c r="Y257" s="25">
        <f t="shared" si="18"/>
        <v>0</v>
      </c>
      <c r="Z257" s="25">
        <f t="shared" si="19"/>
        <v>0</v>
      </c>
      <c r="AA257" s="26"/>
      <c r="AB257" s="26"/>
      <c r="AC257" s="26"/>
      <c r="AD257" s="26"/>
      <c r="AE257" s="27"/>
      <c r="AF257" s="26"/>
      <c r="AG257" s="26"/>
      <c r="AH257" s="26"/>
      <c r="AI257" s="26"/>
      <c r="AJ257" s="26"/>
      <c r="AK257" s="26"/>
    </row>
    <row r="258" spans="1:37" s="10" customFormat="1" ht="25" customHeight="1" x14ac:dyDescent="0.25">
      <c r="A258" s="11">
        <v>255</v>
      </c>
      <c r="B258" s="12" t="str">
        <f t="shared" si="20"/>
        <v>000-000</v>
      </c>
      <c r="C258" s="12"/>
      <c r="D258" s="12"/>
      <c r="E258" s="12"/>
      <c r="F258" s="12"/>
      <c r="G258" s="16"/>
      <c r="H258" s="16"/>
      <c r="I258" s="15"/>
      <c r="J258" s="16"/>
      <c r="K258" s="16"/>
      <c r="L258" s="17"/>
      <c r="M258" s="18"/>
      <c r="N258" s="18"/>
      <c r="O258" s="20"/>
      <c r="P258" s="21"/>
      <c r="Q258" s="21"/>
      <c r="R258" s="22"/>
      <c r="S258" s="21"/>
      <c r="T258" s="21"/>
      <c r="U258" s="22"/>
      <c r="V258" s="23"/>
      <c r="W258" s="23"/>
      <c r="X258" s="24"/>
      <c r="Y258" s="25">
        <f t="shared" si="18"/>
        <v>0</v>
      </c>
      <c r="Z258" s="25">
        <f t="shared" si="19"/>
        <v>0</v>
      </c>
      <c r="AA258" s="26"/>
      <c r="AB258" s="26"/>
      <c r="AC258" s="26"/>
      <c r="AD258" s="26"/>
      <c r="AE258" s="27"/>
      <c r="AF258" s="26"/>
      <c r="AG258" s="26"/>
      <c r="AH258" s="26"/>
      <c r="AI258" s="26"/>
      <c r="AJ258" s="26"/>
      <c r="AK258" s="26"/>
    </row>
    <row r="259" spans="1:37" s="10" customFormat="1" ht="25" customHeight="1" x14ac:dyDescent="0.25">
      <c r="A259" s="11">
        <v>256</v>
      </c>
      <c r="B259" s="12" t="str">
        <f t="shared" si="20"/>
        <v>000-000</v>
      </c>
      <c r="C259" s="12"/>
      <c r="D259" s="12"/>
      <c r="E259" s="12"/>
      <c r="F259" s="12"/>
      <c r="G259" s="16"/>
      <c r="H259" s="16"/>
      <c r="I259" s="15"/>
      <c r="J259" s="16"/>
      <c r="K259" s="16"/>
      <c r="L259" s="17"/>
      <c r="M259" s="18"/>
      <c r="N259" s="18"/>
      <c r="O259" s="20"/>
      <c r="P259" s="21"/>
      <c r="Q259" s="21"/>
      <c r="R259" s="22"/>
      <c r="S259" s="21"/>
      <c r="T259" s="21"/>
      <c r="U259" s="22"/>
      <c r="V259" s="23"/>
      <c r="W259" s="23"/>
      <c r="X259" s="24"/>
      <c r="Y259" s="25">
        <f t="shared" si="18"/>
        <v>0</v>
      </c>
      <c r="Z259" s="25">
        <f t="shared" si="19"/>
        <v>0</v>
      </c>
      <c r="AA259" s="26"/>
      <c r="AB259" s="26"/>
      <c r="AC259" s="26"/>
      <c r="AD259" s="26"/>
      <c r="AE259" s="27"/>
      <c r="AF259" s="26"/>
      <c r="AG259" s="26"/>
      <c r="AH259" s="26"/>
      <c r="AI259" s="26"/>
      <c r="AJ259" s="26"/>
      <c r="AK259" s="26"/>
    </row>
    <row r="260" spans="1:37" s="10" customFormat="1" ht="25" customHeight="1" x14ac:dyDescent="0.25">
      <c r="A260" s="11">
        <v>257</v>
      </c>
      <c r="B260" s="12" t="str">
        <f t="shared" si="20"/>
        <v>000-000</v>
      </c>
      <c r="C260" s="12"/>
      <c r="D260" s="12"/>
      <c r="E260" s="12"/>
      <c r="F260" s="12"/>
      <c r="G260" s="16"/>
      <c r="H260" s="16"/>
      <c r="I260" s="15"/>
      <c r="J260" s="16"/>
      <c r="K260" s="16"/>
      <c r="L260" s="17"/>
      <c r="M260" s="18"/>
      <c r="N260" s="18"/>
      <c r="O260" s="20"/>
      <c r="P260" s="21"/>
      <c r="Q260" s="21"/>
      <c r="R260" s="22"/>
      <c r="S260" s="21"/>
      <c r="T260" s="21"/>
      <c r="U260" s="22"/>
      <c r="V260" s="23"/>
      <c r="W260" s="23"/>
      <c r="X260" s="24"/>
      <c r="Y260" s="25">
        <f t="shared" si="18"/>
        <v>0</v>
      </c>
      <c r="Z260" s="25">
        <f t="shared" si="19"/>
        <v>0</v>
      </c>
      <c r="AA260" s="26"/>
      <c r="AB260" s="26"/>
      <c r="AC260" s="26"/>
      <c r="AD260" s="26"/>
      <c r="AE260" s="27"/>
      <c r="AF260" s="26"/>
      <c r="AG260" s="26"/>
      <c r="AH260" s="26"/>
      <c r="AI260" s="26"/>
      <c r="AJ260" s="26"/>
      <c r="AK260" s="26"/>
    </row>
    <row r="261" spans="1:37" s="10" customFormat="1" ht="25" customHeight="1" x14ac:dyDescent="0.25">
      <c r="A261" s="11">
        <v>258</v>
      </c>
      <c r="B261" s="12" t="str">
        <f t="shared" si="20"/>
        <v>000-000</v>
      </c>
      <c r="C261" s="12"/>
      <c r="D261" s="12"/>
      <c r="E261" s="12"/>
      <c r="F261" s="12"/>
      <c r="G261" s="16"/>
      <c r="H261" s="16"/>
      <c r="I261" s="15"/>
      <c r="J261" s="16"/>
      <c r="K261" s="16"/>
      <c r="L261" s="17"/>
      <c r="M261" s="18"/>
      <c r="N261" s="19"/>
      <c r="O261" s="20"/>
      <c r="P261" s="21"/>
      <c r="Q261" s="21"/>
      <c r="R261" s="22"/>
      <c r="S261" s="21"/>
      <c r="T261" s="21"/>
      <c r="U261" s="22"/>
      <c r="V261" s="23"/>
      <c r="W261" s="23"/>
      <c r="X261" s="24"/>
      <c r="Y261" s="25">
        <f t="shared" si="18"/>
        <v>0</v>
      </c>
      <c r="Z261" s="25">
        <f t="shared" si="19"/>
        <v>0</v>
      </c>
      <c r="AA261" s="26"/>
      <c r="AB261" s="26"/>
      <c r="AC261" s="26"/>
      <c r="AD261" s="26"/>
      <c r="AE261" s="27"/>
      <c r="AF261" s="26"/>
      <c r="AG261" s="26"/>
      <c r="AH261" s="26"/>
      <c r="AI261" s="26"/>
      <c r="AJ261" s="26"/>
      <c r="AK261" s="26"/>
    </row>
    <row r="262" spans="1:37" s="10" customFormat="1" ht="25" customHeight="1" x14ac:dyDescent="0.25">
      <c r="A262" s="11">
        <v>259</v>
      </c>
      <c r="B262" s="12" t="str">
        <f t="shared" si="20"/>
        <v>000-000</v>
      </c>
      <c r="C262" s="12"/>
      <c r="D262" s="12"/>
      <c r="E262" s="12"/>
      <c r="F262" s="12"/>
      <c r="G262" s="16"/>
      <c r="H262" s="16"/>
      <c r="I262" s="15"/>
      <c r="J262" s="16"/>
      <c r="K262" s="16"/>
      <c r="L262" s="17"/>
      <c r="M262" s="18"/>
      <c r="N262" s="19"/>
      <c r="O262" s="20"/>
      <c r="P262" s="21"/>
      <c r="Q262" s="21"/>
      <c r="R262" s="22"/>
      <c r="S262" s="21"/>
      <c r="T262" s="21"/>
      <c r="U262" s="22"/>
      <c r="V262" s="23"/>
      <c r="W262" s="23"/>
      <c r="X262" s="24"/>
      <c r="Y262" s="25">
        <f t="shared" si="18"/>
        <v>0</v>
      </c>
      <c r="Z262" s="25">
        <f t="shared" si="19"/>
        <v>0</v>
      </c>
      <c r="AA262" s="26"/>
      <c r="AB262" s="26"/>
      <c r="AC262" s="26"/>
      <c r="AD262" s="26"/>
      <c r="AE262" s="27"/>
      <c r="AF262" s="26"/>
      <c r="AG262" s="26"/>
      <c r="AH262" s="26"/>
      <c r="AI262" s="26"/>
      <c r="AJ262" s="26"/>
      <c r="AK262" s="26"/>
    </row>
    <row r="263" spans="1:37" s="10" customFormat="1" ht="25" customHeight="1" x14ac:dyDescent="0.25">
      <c r="A263" s="11">
        <v>260</v>
      </c>
      <c r="B263" s="12" t="str">
        <f t="shared" si="20"/>
        <v>000-000</v>
      </c>
      <c r="C263" s="12"/>
      <c r="D263" s="12"/>
      <c r="E263" s="12"/>
      <c r="F263" s="12"/>
      <c r="G263" s="16"/>
      <c r="H263" s="16"/>
      <c r="I263" s="15"/>
      <c r="J263" s="16"/>
      <c r="K263" s="16"/>
      <c r="L263" s="17"/>
      <c r="M263" s="18"/>
      <c r="N263" s="18"/>
      <c r="O263" s="20"/>
      <c r="P263" s="21"/>
      <c r="Q263" s="21"/>
      <c r="R263" s="22"/>
      <c r="S263" s="21"/>
      <c r="T263" s="21"/>
      <c r="U263" s="22"/>
      <c r="V263" s="23"/>
      <c r="W263" s="23"/>
      <c r="X263" s="24"/>
      <c r="Y263" s="25">
        <f t="shared" si="18"/>
        <v>0</v>
      </c>
      <c r="Z263" s="25">
        <f t="shared" si="19"/>
        <v>0</v>
      </c>
      <c r="AA263" s="26"/>
      <c r="AB263" s="26"/>
      <c r="AC263" s="26"/>
      <c r="AD263" s="26"/>
      <c r="AE263" s="27"/>
      <c r="AF263" s="26"/>
      <c r="AG263" s="26"/>
      <c r="AH263" s="26"/>
      <c r="AI263" s="26"/>
      <c r="AJ263" s="26"/>
      <c r="AK263" s="26"/>
    </row>
    <row r="264" spans="1:37" s="10" customFormat="1" ht="25" customHeight="1" x14ac:dyDescent="0.25">
      <c r="A264" s="11">
        <v>261</v>
      </c>
      <c r="B264" s="12" t="str">
        <f t="shared" si="20"/>
        <v>000-000</v>
      </c>
      <c r="C264" s="12"/>
      <c r="D264" s="12"/>
      <c r="E264" s="12"/>
      <c r="F264" s="12"/>
      <c r="G264" s="16"/>
      <c r="H264" s="16"/>
      <c r="I264" s="15"/>
      <c r="J264" s="16"/>
      <c r="K264" s="16"/>
      <c r="L264" s="17"/>
      <c r="M264" s="18"/>
      <c r="N264" s="18"/>
      <c r="O264" s="20"/>
      <c r="P264" s="21"/>
      <c r="Q264" s="21"/>
      <c r="R264" s="22"/>
      <c r="S264" s="21"/>
      <c r="T264" s="21"/>
      <c r="U264" s="22"/>
      <c r="V264" s="23"/>
      <c r="W264" s="23"/>
      <c r="X264" s="24"/>
      <c r="Y264" s="25">
        <f t="shared" si="18"/>
        <v>0</v>
      </c>
      <c r="Z264" s="25">
        <f t="shared" si="19"/>
        <v>0</v>
      </c>
      <c r="AA264" s="26"/>
      <c r="AB264" s="26"/>
      <c r="AC264" s="26"/>
      <c r="AD264" s="26"/>
      <c r="AE264" s="27"/>
      <c r="AF264" s="26"/>
      <c r="AG264" s="26"/>
      <c r="AH264" s="26"/>
      <c r="AI264" s="26"/>
      <c r="AJ264" s="26"/>
      <c r="AK264" s="26"/>
    </row>
    <row r="265" spans="1:37" s="10" customFormat="1" ht="25" customHeight="1" x14ac:dyDescent="0.25">
      <c r="A265" s="11">
        <v>262</v>
      </c>
      <c r="B265" s="12" t="str">
        <f t="shared" si="20"/>
        <v>000-000</v>
      </c>
      <c r="C265" s="12"/>
      <c r="D265" s="12"/>
      <c r="E265" s="12"/>
      <c r="F265" s="12"/>
      <c r="G265" s="16"/>
      <c r="H265" s="16"/>
      <c r="I265" s="15"/>
      <c r="J265" s="16"/>
      <c r="K265" s="16"/>
      <c r="L265" s="17"/>
      <c r="M265" s="18"/>
      <c r="N265" s="18"/>
      <c r="O265" s="20"/>
      <c r="P265" s="21"/>
      <c r="Q265" s="21"/>
      <c r="R265" s="22"/>
      <c r="S265" s="21"/>
      <c r="T265" s="21"/>
      <c r="U265" s="22"/>
      <c r="V265" s="23"/>
      <c r="W265" s="23"/>
      <c r="X265" s="24"/>
      <c r="Y265" s="25">
        <f t="shared" si="18"/>
        <v>0</v>
      </c>
      <c r="Z265" s="25">
        <f t="shared" si="19"/>
        <v>0</v>
      </c>
      <c r="AA265" s="26"/>
      <c r="AB265" s="26"/>
      <c r="AC265" s="26"/>
      <c r="AD265" s="26"/>
      <c r="AE265" s="27"/>
      <c r="AF265" s="26"/>
      <c r="AG265" s="26"/>
      <c r="AH265" s="26"/>
      <c r="AI265" s="26"/>
      <c r="AJ265" s="26"/>
      <c r="AK265" s="26"/>
    </row>
    <row r="266" spans="1:37" s="10" customFormat="1" ht="25" customHeight="1" x14ac:dyDescent="0.25">
      <c r="A266" s="11">
        <v>263</v>
      </c>
      <c r="B266" s="12" t="str">
        <f t="shared" si="20"/>
        <v>000-000</v>
      </c>
      <c r="C266" s="12"/>
      <c r="D266" s="12"/>
      <c r="E266" s="12"/>
      <c r="F266" s="12"/>
      <c r="G266" s="16"/>
      <c r="H266" s="16"/>
      <c r="I266" s="15"/>
      <c r="J266" s="16"/>
      <c r="K266" s="16"/>
      <c r="L266" s="17"/>
      <c r="M266" s="18"/>
      <c r="N266" s="18"/>
      <c r="O266" s="20"/>
      <c r="P266" s="21"/>
      <c r="Q266" s="21"/>
      <c r="R266" s="22"/>
      <c r="S266" s="21"/>
      <c r="T266" s="21"/>
      <c r="U266" s="22"/>
      <c r="V266" s="23"/>
      <c r="W266" s="23"/>
      <c r="X266" s="24"/>
      <c r="Y266" s="25">
        <f t="shared" si="18"/>
        <v>0</v>
      </c>
      <c r="Z266" s="25">
        <f t="shared" si="19"/>
        <v>0</v>
      </c>
      <c r="AA266" s="26"/>
      <c r="AB266" s="26"/>
      <c r="AC266" s="26"/>
      <c r="AD266" s="26"/>
      <c r="AE266" s="27"/>
      <c r="AF266" s="26"/>
      <c r="AG266" s="26"/>
      <c r="AH266" s="26"/>
      <c r="AI266" s="26"/>
      <c r="AJ266" s="26"/>
      <c r="AK266" s="26"/>
    </row>
    <row r="267" spans="1:37" s="10" customFormat="1" ht="25" customHeight="1" x14ac:dyDescent="0.25">
      <c r="A267" s="11">
        <v>264</v>
      </c>
      <c r="B267" s="12" t="str">
        <f t="shared" si="20"/>
        <v>000-000</v>
      </c>
      <c r="C267" s="12"/>
      <c r="D267" s="12"/>
      <c r="E267" s="12"/>
      <c r="F267" s="12"/>
      <c r="G267" s="16"/>
      <c r="H267" s="16"/>
      <c r="I267" s="15"/>
      <c r="J267" s="16"/>
      <c r="K267" s="16"/>
      <c r="L267" s="17"/>
      <c r="M267" s="18"/>
      <c r="N267" s="18"/>
      <c r="O267" s="20"/>
      <c r="P267" s="21"/>
      <c r="Q267" s="21"/>
      <c r="R267" s="22"/>
      <c r="S267" s="21"/>
      <c r="T267" s="21"/>
      <c r="U267" s="22"/>
      <c r="V267" s="23"/>
      <c r="W267" s="23"/>
      <c r="X267" s="24"/>
      <c r="Y267" s="25">
        <f t="shared" si="18"/>
        <v>0</v>
      </c>
      <c r="Z267" s="25">
        <f t="shared" si="19"/>
        <v>0</v>
      </c>
      <c r="AA267" s="26"/>
      <c r="AB267" s="26"/>
      <c r="AC267" s="26"/>
      <c r="AD267" s="26"/>
      <c r="AE267" s="27"/>
      <c r="AF267" s="26"/>
      <c r="AG267" s="26"/>
      <c r="AH267" s="26"/>
      <c r="AI267" s="26"/>
      <c r="AJ267" s="26"/>
      <c r="AK267" s="26"/>
    </row>
    <row r="268" spans="1:37" s="10" customFormat="1" ht="25" customHeight="1" x14ac:dyDescent="0.25">
      <c r="A268" s="11">
        <v>265</v>
      </c>
      <c r="B268" s="12" t="str">
        <f t="shared" si="20"/>
        <v>000-000</v>
      </c>
      <c r="C268" s="12"/>
      <c r="D268" s="12"/>
      <c r="E268" s="12"/>
      <c r="F268" s="12"/>
      <c r="G268" s="16"/>
      <c r="H268" s="16"/>
      <c r="I268" s="15"/>
      <c r="J268" s="16"/>
      <c r="K268" s="16"/>
      <c r="L268" s="17"/>
      <c r="M268" s="18"/>
      <c r="N268" s="18"/>
      <c r="O268" s="20"/>
      <c r="P268" s="21"/>
      <c r="Q268" s="21"/>
      <c r="R268" s="22"/>
      <c r="S268" s="21"/>
      <c r="T268" s="21"/>
      <c r="U268" s="22"/>
      <c r="V268" s="23"/>
      <c r="W268" s="23"/>
      <c r="X268" s="24"/>
      <c r="Y268" s="25">
        <f t="shared" si="18"/>
        <v>0</v>
      </c>
      <c r="Z268" s="25">
        <f t="shared" si="19"/>
        <v>0</v>
      </c>
      <c r="AA268" s="26"/>
      <c r="AB268" s="26"/>
      <c r="AC268" s="26"/>
      <c r="AD268" s="26"/>
      <c r="AE268" s="27"/>
      <c r="AF268" s="26"/>
      <c r="AG268" s="26"/>
      <c r="AH268" s="26"/>
      <c r="AI268" s="26"/>
      <c r="AJ268" s="26"/>
      <c r="AK268" s="26"/>
    </row>
    <row r="269" spans="1:37" s="10" customFormat="1" ht="25" customHeight="1" x14ac:dyDescent="0.25">
      <c r="A269" s="11">
        <v>266</v>
      </c>
      <c r="B269" s="12" t="str">
        <f t="shared" si="20"/>
        <v>000-000</v>
      </c>
      <c r="C269" s="12"/>
      <c r="D269" s="12"/>
      <c r="E269" s="12"/>
      <c r="F269" s="12"/>
      <c r="G269" s="16"/>
      <c r="H269" s="16"/>
      <c r="I269" s="15"/>
      <c r="J269" s="16"/>
      <c r="K269" s="16"/>
      <c r="L269" s="17"/>
      <c r="M269" s="18"/>
      <c r="N269" s="18"/>
      <c r="O269" s="20"/>
      <c r="P269" s="21"/>
      <c r="Q269" s="21"/>
      <c r="R269" s="22"/>
      <c r="S269" s="21"/>
      <c r="T269" s="21"/>
      <c r="U269" s="22"/>
      <c r="V269" s="23"/>
      <c r="W269" s="23"/>
      <c r="X269" s="24"/>
      <c r="Y269" s="25">
        <f t="shared" si="18"/>
        <v>0</v>
      </c>
      <c r="Z269" s="25">
        <f t="shared" si="19"/>
        <v>0</v>
      </c>
      <c r="AA269" s="26"/>
      <c r="AB269" s="26"/>
      <c r="AC269" s="26"/>
      <c r="AD269" s="26"/>
      <c r="AE269" s="27"/>
      <c r="AF269" s="26"/>
      <c r="AG269" s="26"/>
      <c r="AH269" s="26"/>
      <c r="AI269" s="26"/>
      <c r="AJ269" s="26"/>
      <c r="AK269" s="26"/>
    </row>
    <row r="270" spans="1:37" s="10" customFormat="1" ht="25" customHeight="1" x14ac:dyDescent="0.25">
      <c r="A270" s="11">
        <v>267</v>
      </c>
      <c r="B270" s="12" t="str">
        <f t="shared" si="20"/>
        <v>000-000</v>
      </c>
      <c r="C270" s="12"/>
      <c r="D270" s="12"/>
      <c r="E270" s="12"/>
      <c r="F270" s="12"/>
      <c r="G270" s="16"/>
      <c r="H270" s="16"/>
      <c r="I270" s="15"/>
      <c r="J270" s="16"/>
      <c r="K270" s="16"/>
      <c r="L270" s="17"/>
      <c r="M270" s="18"/>
      <c r="N270" s="18"/>
      <c r="O270" s="20"/>
      <c r="P270" s="21"/>
      <c r="Q270" s="21"/>
      <c r="R270" s="22"/>
      <c r="S270" s="21"/>
      <c r="T270" s="21"/>
      <c r="U270" s="22"/>
      <c r="V270" s="23"/>
      <c r="W270" s="23"/>
      <c r="X270" s="24"/>
      <c r="Y270" s="25">
        <f t="shared" si="18"/>
        <v>0</v>
      </c>
      <c r="Z270" s="25">
        <f t="shared" si="19"/>
        <v>0</v>
      </c>
      <c r="AA270" s="26"/>
      <c r="AB270" s="26"/>
      <c r="AC270" s="26"/>
      <c r="AD270" s="26"/>
      <c r="AE270" s="27"/>
      <c r="AF270" s="26"/>
      <c r="AG270" s="26"/>
      <c r="AH270" s="26"/>
      <c r="AI270" s="26"/>
      <c r="AJ270" s="26"/>
      <c r="AK270" s="26"/>
    </row>
    <row r="271" spans="1:37" s="10" customFormat="1" ht="25" customHeight="1" x14ac:dyDescent="0.25">
      <c r="A271" s="11">
        <v>268</v>
      </c>
      <c r="B271" s="12" t="str">
        <f t="shared" si="20"/>
        <v>000-000</v>
      </c>
      <c r="C271" s="12"/>
      <c r="D271" s="12"/>
      <c r="E271" s="12"/>
      <c r="F271" s="12"/>
      <c r="G271" s="16"/>
      <c r="H271" s="16"/>
      <c r="I271" s="15"/>
      <c r="J271" s="16"/>
      <c r="K271" s="16"/>
      <c r="L271" s="17"/>
      <c r="M271" s="18"/>
      <c r="N271" s="18"/>
      <c r="O271" s="20"/>
      <c r="P271" s="21"/>
      <c r="Q271" s="21"/>
      <c r="R271" s="22"/>
      <c r="S271" s="21"/>
      <c r="T271" s="21"/>
      <c r="U271" s="22"/>
      <c r="V271" s="23"/>
      <c r="W271" s="23"/>
      <c r="X271" s="24"/>
      <c r="Y271" s="25">
        <f t="shared" si="18"/>
        <v>0</v>
      </c>
      <c r="Z271" s="25">
        <f t="shared" si="19"/>
        <v>0</v>
      </c>
      <c r="AA271" s="26"/>
      <c r="AB271" s="26"/>
      <c r="AC271" s="26"/>
      <c r="AD271" s="26"/>
      <c r="AE271" s="27"/>
      <c r="AF271" s="26"/>
      <c r="AG271" s="26"/>
      <c r="AH271" s="26"/>
      <c r="AI271" s="26"/>
      <c r="AJ271" s="26"/>
      <c r="AK271" s="26"/>
    </row>
    <row r="272" spans="1:37" s="10" customFormat="1" ht="25" customHeight="1" x14ac:dyDescent="0.25">
      <c r="A272" s="11">
        <v>269</v>
      </c>
      <c r="B272" s="12" t="str">
        <f t="shared" si="20"/>
        <v>000-000</v>
      </c>
      <c r="C272" s="12"/>
      <c r="D272" s="12"/>
      <c r="E272" s="12"/>
      <c r="F272" s="12"/>
      <c r="G272" s="16"/>
      <c r="H272" s="16"/>
      <c r="I272" s="15"/>
      <c r="J272" s="16"/>
      <c r="K272" s="16"/>
      <c r="L272" s="17"/>
      <c r="M272" s="18"/>
      <c r="N272" s="19"/>
      <c r="O272" s="20"/>
      <c r="P272" s="21"/>
      <c r="Q272" s="21"/>
      <c r="R272" s="22"/>
      <c r="S272" s="21"/>
      <c r="T272" s="21"/>
      <c r="U272" s="22"/>
      <c r="V272" s="23"/>
      <c r="W272" s="23"/>
      <c r="X272" s="24"/>
      <c r="Y272" s="25">
        <f t="shared" si="18"/>
        <v>0</v>
      </c>
      <c r="Z272" s="25">
        <f t="shared" si="19"/>
        <v>0</v>
      </c>
      <c r="AA272" s="26"/>
      <c r="AB272" s="26"/>
      <c r="AC272" s="26"/>
      <c r="AD272" s="26"/>
      <c r="AE272" s="27"/>
      <c r="AF272" s="26"/>
      <c r="AG272" s="26"/>
      <c r="AH272" s="26"/>
      <c r="AI272" s="26"/>
      <c r="AJ272" s="26"/>
      <c r="AK272" s="26"/>
    </row>
    <row r="273" spans="1:37" s="10" customFormat="1" ht="25" customHeight="1" x14ac:dyDescent="0.25">
      <c r="A273" s="11">
        <v>270</v>
      </c>
      <c r="B273" s="12" t="str">
        <f t="shared" si="20"/>
        <v>000-000</v>
      </c>
      <c r="C273" s="12"/>
      <c r="D273" s="12"/>
      <c r="E273" s="12"/>
      <c r="F273" s="12"/>
      <c r="G273" s="16"/>
      <c r="H273" s="16"/>
      <c r="I273" s="15"/>
      <c r="J273" s="16"/>
      <c r="K273" s="16"/>
      <c r="L273" s="17"/>
      <c r="M273" s="18"/>
      <c r="N273" s="19"/>
      <c r="O273" s="20"/>
      <c r="P273" s="21"/>
      <c r="Q273" s="21"/>
      <c r="R273" s="22"/>
      <c r="S273" s="21"/>
      <c r="T273" s="21"/>
      <c r="U273" s="22"/>
      <c r="V273" s="23"/>
      <c r="W273" s="23"/>
      <c r="X273" s="24"/>
      <c r="Y273" s="25">
        <f t="shared" si="18"/>
        <v>0</v>
      </c>
      <c r="Z273" s="25">
        <f t="shared" si="19"/>
        <v>0</v>
      </c>
      <c r="AA273" s="26"/>
      <c r="AB273" s="26"/>
      <c r="AC273" s="26"/>
      <c r="AD273" s="26"/>
      <c r="AE273" s="27"/>
      <c r="AF273" s="26"/>
      <c r="AG273" s="26"/>
      <c r="AH273" s="26"/>
      <c r="AI273" s="26"/>
      <c r="AJ273" s="26"/>
      <c r="AK273" s="26"/>
    </row>
    <row r="274" spans="1:37" s="10" customFormat="1" ht="25" customHeight="1" x14ac:dyDescent="0.25">
      <c r="A274" s="11">
        <v>271</v>
      </c>
      <c r="B274" s="12" t="str">
        <f t="shared" si="20"/>
        <v>000-000</v>
      </c>
      <c r="C274" s="12"/>
      <c r="D274" s="12"/>
      <c r="E274" s="12"/>
      <c r="F274" s="12"/>
      <c r="G274" s="16"/>
      <c r="H274" s="16"/>
      <c r="I274" s="15"/>
      <c r="J274" s="16"/>
      <c r="K274" s="16"/>
      <c r="L274" s="17"/>
      <c r="M274" s="18"/>
      <c r="N274" s="18"/>
      <c r="O274" s="20"/>
      <c r="P274" s="21"/>
      <c r="Q274" s="21"/>
      <c r="R274" s="22"/>
      <c r="S274" s="21"/>
      <c r="T274" s="21"/>
      <c r="U274" s="22"/>
      <c r="V274" s="23"/>
      <c r="W274" s="23"/>
      <c r="X274" s="24"/>
      <c r="Y274" s="25">
        <f t="shared" si="18"/>
        <v>0</v>
      </c>
      <c r="Z274" s="25">
        <f t="shared" si="19"/>
        <v>0</v>
      </c>
      <c r="AA274" s="26"/>
      <c r="AB274" s="26"/>
      <c r="AC274" s="26"/>
      <c r="AD274" s="26"/>
      <c r="AE274" s="27"/>
      <c r="AF274" s="26"/>
      <c r="AG274" s="26"/>
      <c r="AH274" s="26"/>
      <c r="AI274" s="26"/>
      <c r="AJ274" s="26"/>
      <c r="AK274" s="26"/>
    </row>
    <row r="275" spans="1:37" s="10" customFormat="1" ht="25" customHeight="1" x14ac:dyDescent="0.25">
      <c r="A275" s="11">
        <v>272</v>
      </c>
      <c r="B275" s="12" t="str">
        <f t="shared" si="20"/>
        <v>000-000</v>
      </c>
      <c r="C275" s="12"/>
      <c r="D275" s="12"/>
      <c r="E275" s="12"/>
      <c r="F275" s="12"/>
      <c r="G275" s="16"/>
      <c r="H275" s="16"/>
      <c r="I275" s="15"/>
      <c r="J275" s="16"/>
      <c r="K275" s="16"/>
      <c r="L275" s="17"/>
      <c r="M275" s="18"/>
      <c r="N275" s="18"/>
      <c r="O275" s="20"/>
      <c r="P275" s="21"/>
      <c r="Q275" s="21"/>
      <c r="R275" s="22"/>
      <c r="S275" s="21"/>
      <c r="T275" s="21"/>
      <c r="U275" s="22"/>
      <c r="V275" s="23"/>
      <c r="W275" s="23"/>
      <c r="X275" s="24"/>
      <c r="Y275" s="25">
        <f t="shared" si="18"/>
        <v>0</v>
      </c>
      <c r="Z275" s="25">
        <f t="shared" si="19"/>
        <v>0</v>
      </c>
      <c r="AA275" s="26"/>
      <c r="AB275" s="26"/>
      <c r="AC275" s="26"/>
      <c r="AD275" s="26"/>
      <c r="AE275" s="27"/>
      <c r="AF275" s="26"/>
      <c r="AG275" s="26"/>
      <c r="AH275" s="26"/>
      <c r="AI275" s="26"/>
      <c r="AJ275" s="26"/>
      <c r="AK275" s="26"/>
    </row>
    <row r="276" spans="1:37" s="10" customFormat="1" ht="25" customHeight="1" x14ac:dyDescent="0.25">
      <c r="A276" s="11">
        <v>273</v>
      </c>
      <c r="B276" s="12" t="str">
        <f t="shared" si="20"/>
        <v>000-000</v>
      </c>
      <c r="C276" s="12"/>
      <c r="D276" s="12"/>
      <c r="E276" s="12"/>
      <c r="F276" s="12"/>
      <c r="G276" s="16"/>
      <c r="H276" s="16"/>
      <c r="I276" s="15"/>
      <c r="J276" s="16"/>
      <c r="K276" s="16"/>
      <c r="L276" s="17"/>
      <c r="M276" s="18"/>
      <c r="N276" s="18"/>
      <c r="O276" s="20"/>
      <c r="P276" s="21"/>
      <c r="Q276" s="21"/>
      <c r="R276" s="22"/>
      <c r="S276" s="21"/>
      <c r="T276" s="21"/>
      <c r="U276" s="22"/>
      <c r="V276" s="23"/>
      <c r="W276" s="23"/>
      <c r="X276" s="24"/>
      <c r="Y276" s="25">
        <f t="shared" si="18"/>
        <v>0</v>
      </c>
      <c r="Z276" s="25">
        <f t="shared" si="19"/>
        <v>0</v>
      </c>
      <c r="AA276" s="26"/>
      <c r="AB276" s="26"/>
      <c r="AC276" s="26"/>
      <c r="AD276" s="26"/>
      <c r="AE276" s="27"/>
      <c r="AF276" s="26"/>
      <c r="AG276" s="26"/>
      <c r="AH276" s="26"/>
      <c r="AI276" s="26"/>
      <c r="AJ276" s="26"/>
      <c r="AK276" s="26"/>
    </row>
    <row r="277" spans="1:37" s="10" customFormat="1" ht="25" customHeight="1" x14ac:dyDescent="0.25">
      <c r="A277" s="11">
        <v>274</v>
      </c>
      <c r="B277" s="12" t="str">
        <f t="shared" si="20"/>
        <v>000-000</v>
      </c>
      <c r="C277" s="12"/>
      <c r="D277" s="12"/>
      <c r="E277" s="12"/>
      <c r="F277" s="12"/>
      <c r="G277" s="16"/>
      <c r="H277" s="16"/>
      <c r="I277" s="15"/>
      <c r="J277" s="16"/>
      <c r="K277" s="16"/>
      <c r="L277" s="17"/>
      <c r="M277" s="18"/>
      <c r="N277" s="18"/>
      <c r="O277" s="20"/>
      <c r="P277" s="21"/>
      <c r="Q277" s="21"/>
      <c r="R277" s="22"/>
      <c r="S277" s="21"/>
      <c r="T277" s="21"/>
      <c r="U277" s="22"/>
      <c r="V277" s="23"/>
      <c r="W277" s="23"/>
      <c r="X277" s="24"/>
      <c r="Y277" s="25">
        <f t="shared" si="18"/>
        <v>0</v>
      </c>
      <c r="Z277" s="25">
        <f t="shared" si="19"/>
        <v>0</v>
      </c>
      <c r="AA277" s="26"/>
      <c r="AB277" s="26"/>
      <c r="AC277" s="26"/>
      <c r="AD277" s="26"/>
      <c r="AE277" s="27"/>
      <c r="AF277" s="26"/>
      <c r="AG277" s="26"/>
      <c r="AH277" s="26"/>
      <c r="AI277" s="26"/>
      <c r="AJ277" s="26"/>
      <c r="AK277" s="26"/>
    </row>
    <row r="278" spans="1:37" s="10" customFormat="1" ht="25" customHeight="1" x14ac:dyDescent="0.25">
      <c r="A278" s="11">
        <v>275</v>
      </c>
      <c r="B278" s="12" t="str">
        <f t="shared" si="20"/>
        <v>000-000</v>
      </c>
      <c r="C278" s="12"/>
      <c r="D278" s="12"/>
      <c r="E278" s="12"/>
      <c r="F278" s="12"/>
      <c r="G278" s="16"/>
      <c r="H278" s="16"/>
      <c r="I278" s="15"/>
      <c r="J278" s="16"/>
      <c r="K278" s="16"/>
      <c r="L278" s="17"/>
      <c r="M278" s="18"/>
      <c r="N278" s="18"/>
      <c r="O278" s="20"/>
      <c r="P278" s="21"/>
      <c r="Q278" s="21"/>
      <c r="R278" s="22"/>
      <c r="S278" s="21"/>
      <c r="T278" s="21"/>
      <c r="U278" s="22"/>
      <c r="V278" s="23"/>
      <c r="W278" s="23"/>
      <c r="X278" s="24"/>
      <c r="Y278" s="25">
        <f t="shared" si="18"/>
        <v>0</v>
      </c>
      <c r="Z278" s="25">
        <f t="shared" si="19"/>
        <v>0</v>
      </c>
      <c r="AA278" s="26"/>
      <c r="AB278" s="26"/>
      <c r="AC278" s="26"/>
      <c r="AD278" s="26"/>
      <c r="AE278" s="27"/>
      <c r="AF278" s="26"/>
      <c r="AG278" s="26"/>
      <c r="AH278" s="26"/>
      <c r="AI278" s="26"/>
      <c r="AJ278" s="26"/>
      <c r="AK278" s="26"/>
    </row>
    <row r="279" spans="1:37" s="10" customFormat="1" ht="25" customHeight="1" x14ac:dyDescent="0.25">
      <c r="A279" s="11">
        <v>276</v>
      </c>
      <c r="B279" s="12" t="str">
        <f t="shared" si="20"/>
        <v>000-000</v>
      </c>
      <c r="C279" s="12"/>
      <c r="D279" s="12"/>
      <c r="E279" s="12"/>
      <c r="F279" s="12"/>
      <c r="G279" s="16"/>
      <c r="H279" s="16"/>
      <c r="I279" s="15"/>
      <c r="J279" s="16"/>
      <c r="K279" s="16"/>
      <c r="L279" s="17"/>
      <c r="M279" s="18"/>
      <c r="N279" s="18"/>
      <c r="O279" s="20"/>
      <c r="P279" s="21"/>
      <c r="Q279" s="21"/>
      <c r="R279" s="22"/>
      <c r="S279" s="21"/>
      <c r="T279" s="21"/>
      <c r="U279" s="22"/>
      <c r="V279" s="23"/>
      <c r="W279" s="23"/>
      <c r="X279" s="24"/>
      <c r="Y279" s="25">
        <f t="shared" ref="Y279:Y342" si="21">ROUND(I279-U279-X279,2)</f>
        <v>0</v>
      </c>
      <c r="Z279" s="25">
        <f t="shared" ref="Z279:Z342" si="22">ROUND(L279+O279-R279,2)</f>
        <v>0</v>
      </c>
      <c r="AA279" s="26"/>
      <c r="AB279" s="26"/>
      <c r="AC279" s="26"/>
      <c r="AD279" s="26"/>
      <c r="AE279" s="27"/>
      <c r="AF279" s="26"/>
      <c r="AG279" s="26"/>
      <c r="AH279" s="26"/>
      <c r="AI279" s="26"/>
      <c r="AJ279" s="26"/>
      <c r="AK279" s="26"/>
    </row>
    <row r="280" spans="1:37" s="10" customFormat="1" ht="25" customHeight="1" x14ac:dyDescent="0.25">
      <c r="A280" s="11">
        <v>277</v>
      </c>
      <c r="B280" s="12" t="str">
        <f t="shared" si="20"/>
        <v>000-000</v>
      </c>
      <c r="C280" s="12"/>
      <c r="D280" s="12"/>
      <c r="E280" s="12"/>
      <c r="F280" s="12"/>
      <c r="G280" s="16"/>
      <c r="H280" s="16"/>
      <c r="I280" s="15"/>
      <c r="J280" s="16"/>
      <c r="K280" s="16"/>
      <c r="L280" s="17"/>
      <c r="M280" s="18"/>
      <c r="N280" s="18"/>
      <c r="O280" s="20"/>
      <c r="P280" s="21"/>
      <c r="Q280" s="21"/>
      <c r="R280" s="22"/>
      <c r="S280" s="21"/>
      <c r="T280" s="21"/>
      <c r="U280" s="22"/>
      <c r="V280" s="23"/>
      <c r="W280" s="23"/>
      <c r="X280" s="24"/>
      <c r="Y280" s="25">
        <f t="shared" si="21"/>
        <v>0</v>
      </c>
      <c r="Z280" s="25">
        <f t="shared" si="22"/>
        <v>0</v>
      </c>
      <c r="AA280" s="26"/>
      <c r="AB280" s="26"/>
      <c r="AC280" s="26"/>
      <c r="AD280" s="26"/>
      <c r="AE280" s="27"/>
      <c r="AF280" s="26"/>
      <c r="AG280" s="26"/>
      <c r="AH280" s="26"/>
      <c r="AI280" s="26"/>
      <c r="AJ280" s="26"/>
      <c r="AK280" s="26"/>
    </row>
    <row r="281" spans="1:37" s="10" customFormat="1" ht="25" customHeight="1" x14ac:dyDescent="0.25">
      <c r="A281" s="11">
        <v>278</v>
      </c>
      <c r="B281" s="12" t="str">
        <f t="shared" si="20"/>
        <v>000-000</v>
      </c>
      <c r="C281" s="12"/>
      <c r="D281" s="12"/>
      <c r="E281" s="12"/>
      <c r="F281" s="12"/>
      <c r="G281" s="16"/>
      <c r="H281" s="16"/>
      <c r="I281" s="15"/>
      <c r="J281" s="16"/>
      <c r="K281" s="16"/>
      <c r="L281" s="17"/>
      <c r="M281" s="18"/>
      <c r="N281" s="18"/>
      <c r="O281" s="20"/>
      <c r="P281" s="21"/>
      <c r="Q281" s="21"/>
      <c r="R281" s="22"/>
      <c r="S281" s="21"/>
      <c r="T281" s="21"/>
      <c r="U281" s="22"/>
      <c r="V281" s="23"/>
      <c r="W281" s="23"/>
      <c r="X281" s="24"/>
      <c r="Y281" s="25">
        <f t="shared" si="21"/>
        <v>0</v>
      </c>
      <c r="Z281" s="25">
        <f t="shared" si="22"/>
        <v>0</v>
      </c>
      <c r="AA281" s="26"/>
      <c r="AB281" s="26"/>
      <c r="AC281" s="26"/>
      <c r="AD281" s="26"/>
      <c r="AE281" s="27"/>
      <c r="AF281" s="26"/>
      <c r="AG281" s="26"/>
      <c r="AH281" s="26"/>
      <c r="AI281" s="26"/>
      <c r="AJ281" s="26"/>
      <c r="AK281" s="26"/>
    </row>
    <row r="282" spans="1:37" s="10" customFormat="1" ht="25" customHeight="1" x14ac:dyDescent="0.25">
      <c r="A282" s="11">
        <v>279</v>
      </c>
      <c r="B282" s="12" t="str">
        <f t="shared" si="20"/>
        <v>000-000</v>
      </c>
      <c r="C282" s="12"/>
      <c r="D282" s="12"/>
      <c r="E282" s="12"/>
      <c r="F282" s="12"/>
      <c r="G282" s="16"/>
      <c r="H282" s="16"/>
      <c r="I282" s="15"/>
      <c r="J282" s="16"/>
      <c r="K282" s="16"/>
      <c r="L282" s="17"/>
      <c r="M282" s="18"/>
      <c r="N282" s="18"/>
      <c r="O282" s="20"/>
      <c r="P282" s="21"/>
      <c r="Q282" s="21"/>
      <c r="R282" s="22"/>
      <c r="S282" s="21"/>
      <c r="T282" s="21"/>
      <c r="U282" s="22"/>
      <c r="V282" s="23"/>
      <c r="W282" s="23"/>
      <c r="X282" s="24"/>
      <c r="Y282" s="25">
        <f t="shared" si="21"/>
        <v>0</v>
      </c>
      <c r="Z282" s="25">
        <f t="shared" si="22"/>
        <v>0</v>
      </c>
      <c r="AA282" s="26"/>
      <c r="AB282" s="26"/>
      <c r="AC282" s="26"/>
      <c r="AD282" s="26"/>
      <c r="AE282" s="27"/>
      <c r="AF282" s="26"/>
      <c r="AG282" s="26"/>
      <c r="AH282" s="26"/>
      <c r="AI282" s="26"/>
      <c r="AJ282" s="26"/>
      <c r="AK282" s="26"/>
    </row>
    <row r="283" spans="1:37" s="10" customFormat="1" ht="25" customHeight="1" x14ac:dyDescent="0.25">
      <c r="A283" s="11">
        <v>280</v>
      </c>
      <c r="B283" s="12" t="str">
        <f t="shared" si="20"/>
        <v>000-000</v>
      </c>
      <c r="C283" s="12"/>
      <c r="D283" s="12"/>
      <c r="E283" s="12"/>
      <c r="F283" s="12"/>
      <c r="G283" s="16"/>
      <c r="H283" s="16"/>
      <c r="I283" s="15"/>
      <c r="J283" s="16"/>
      <c r="K283" s="16"/>
      <c r="L283" s="17"/>
      <c r="M283" s="18"/>
      <c r="N283" s="19"/>
      <c r="O283" s="20"/>
      <c r="P283" s="21"/>
      <c r="Q283" s="21"/>
      <c r="R283" s="22"/>
      <c r="S283" s="21"/>
      <c r="T283" s="21"/>
      <c r="U283" s="22"/>
      <c r="V283" s="23"/>
      <c r="W283" s="23"/>
      <c r="X283" s="24"/>
      <c r="Y283" s="25">
        <f t="shared" si="21"/>
        <v>0</v>
      </c>
      <c r="Z283" s="25">
        <f t="shared" si="22"/>
        <v>0</v>
      </c>
      <c r="AA283" s="26"/>
      <c r="AB283" s="26"/>
      <c r="AC283" s="26"/>
      <c r="AD283" s="26"/>
      <c r="AE283" s="27"/>
      <c r="AF283" s="26"/>
      <c r="AG283" s="26"/>
      <c r="AH283" s="26"/>
      <c r="AI283" s="26"/>
      <c r="AJ283" s="26"/>
      <c r="AK283" s="26"/>
    </row>
    <row r="284" spans="1:37" s="10" customFormat="1" ht="25" customHeight="1" x14ac:dyDescent="0.25">
      <c r="A284" s="11">
        <v>281</v>
      </c>
      <c r="B284" s="12" t="str">
        <f t="shared" si="20"/>
        <v>000-000</v>
      </c>
      <c r="C284" s="12"/>
      <c r="D284" s="12"/>
      <c r="E284" s="12"/>
      <c r="F284" s="12"/>
      <c r="G284" s="16"/>
      <c r="H284" s="16"/>
      <c r="I284" s="15"/>
      <c r="J284" s="16"/>
      <c r="K284" s="16"/>
      <c r="L284" s="17"/>
      <c r="M284" s="18"/>
      <c r="N284" s="19"/>
      <c r="O284" s="20"/>
      <c r="P284" s="21"/>
      <c r="Q284" s="21"/>
      <c r="R284" s="22"/>
      <c r="S284" s="21"/>
      <c r="T284" s="21"/>
      <c r="U284" s="22"/>
      <c r="V284" s="23"/>
      <c r="W284" s="23"/>
      <c r="X284" s="24"/>
      <c r="Y284" s="25">
        <f t="shared" si="21"/>
        <v>0</v>
      </c>
      <c r="Z284" s="25">
        <f t="shared" si="22"/>
        <v>0</v>
      </c>
      <c r="AA284" s="26"/>
      <c r="AB284" s="26"/>
      <c r="AC284" s="26"/>
      <c r="AD284" s="26"/>
      <c r="AE284" s="27"/>
      <c r="AF284" s="26"/>
      <c r="AG284" s="26"/>
      <c r="AH284" s="26"/>
      <c r="AI284" s="26"/>
      <c r="AJ284" s="26"/>
      <c r="AK284" s="26"/>
    </row>
    <row r="285" spans="1:37" s="10" customFormat="1" ht="25" customHeight="1" x14ac:dyDescent="0.25">
      <c r="A285" s="11">
        <v>282</v>
      </c>
      <c r="B285" s="12" t="str">
        <f t="shared" si="20"/>
        <v>000-000</v>
      </c>
      <c r="C285" s="12"/>
      <c r="D285" s="12"/>
      <c r="E285" s="12"/>
      <c r="F285" s="12"/>
      <c r="G285" s="16"/>
      <c r="H285" s="16"/>
      <c r="I285" s="15"/>
      <c r="J285" s="16"/>
      <c r="K285" s="16"/>
      <c r="L285" s="17"/>
      <c r="M285" s="18"/>
      <c r="N285" s="18"/>
      <c r="O285" s="20"/>
      <c r="P285" s="21"/>
      <c r="Q285" s="21"/>
      <c r="R285" s="22"/>
      <c r="S285" s="21"/>
      <c r="T285" s="21"/>
      <c r="U285" s="22"/>
      <c r="V285" s="23"/>
      <c r="W285" s="23"/>
      <c r="X285" s="24"/>
      <c r="Y285" s="25">
        <f t="shared" si="21"/>
        <v>0</v>
      </c>
      <c r="Z285" s="25">
        <f t="shared" si="22"/>
        <v>0</v>
      </c>
      <c r="AA285" s="26"/>
      <c r="AB285" s="26"/>
      <c r="AC285" s="26"/>
      <c r="AD285" s="26"/>
      <c r="AE285" s="27"/>
      <c r="AF285" s="26"/>
      <c r="AG285" s="26"/>
      <c r="AH285" s="26"/>
      <c r="AI285" s="26"/>
      <c r="AJ285" s="26"/>
      <c r="AK285" s="26"/>
    </row>
    <row r="286" spans="1:37" s="10" customFormat="1" ht="25" customHeight="1" x14ac:dyDescent="0.25">
      <c r="A286" s="11">
        <v>283</v>
      </c>
      <c r="B286" s="12" t="str">
        <f t="shared" si="20"/>
        <v>000-000</v>
      </c>
      <c r="C286" s="12"/>
      <c r="D286" s="12"/>
      <c r="E286" s="12"/>
      <c r="F286" s="12"/>
      <c r="G286" s="16"/>
      <c r="H286" s="16"/>
      <c r="I286" s="15"/>
      <c r="J286" s="16"/>
      <c r="K286" s="16"/>
      <c r="L286" s="17"/>
      <c r="M286" s="18"/>
      <c r="N286" s="18"/>
      <c r="O286" s="20"/>
      <c r="P286" s="21"/>
      <c r="Q286" s="21"/>
      <c r="R286" s="22"/>
      <c r="S286" s="21"/>
      <c r="T286" s="21"/>
      <c r="U286" s="22"/>
      <c r="V286" s="23"/>
      <c r="W286" s="23"/>
      <c r="X286" s="24"/>
      <c r="Y286" s="25">
        <f t="shared" si="21"/>
        <v>0</v>
      </c>
      <c r="Z286" s="25">
        <f t="shared" si="22"/>
        <v>0</v>
      </c>
      <c r="AA286" s="26"/>
      <c r="AB286" s="26"/>
      <c r="AC286" s="26"/>
      <c r="AD286" s="26"/>
      <c r="AE286" s="27"/>
      <c r="AF286" s="26"/>
      <c r="AG286" s="26"/>
      <c r="AH286" s="26"/>
      <c r="AI286" s="26"/>
      <c r="AJ286" s="26"/>
      <c r="AK286" s="26"/>
    </row>
    <row r="287" spans="1:37" s="10" customFormat="1" ht="25" customHeight="1" x14ac:dyDescent="0.25">
      <c r="A287" s="11">
        <v>284</v>
      </c>
      <c r="B287" s="12" t="str">
        <f t="shared" si="20"/>
        <v>000-000</v>
      </c>
      <c r="C287" s="12"/>
      <c r="D287" s="12"/>
      <c r="E287" s="12"/>
      <c r="F287" s="12"/>
      <c r="G287" s="16"/>
      <c r="H287" s="16"/>
      <c r="I287" s="15"/>
      <c r="J287" s="16"/>
      <c r="K287" s="16"/>
      <c r="L287" s="17"/>
      <c r="M287" s="18"/>
      <c r="N287" s="18"/>
      <c r="O287" s="20"/>
      <c r="P287" s="21"/>
      <c r="Q287" s="21"/>
      <c r="R287" s="22"/>
      <c r="S287" s="21"/>
      <c r="T287" s="21"/>
      <c r="U287" s="22"/>
      <c r="V287" s="23"/>
      <c r="W287" s="23"/>
      <c r="X287" s="24"/>
      <c r="Y287" s="25">
        <f t="shared" si="21"/>
        <v>0</v>
      </c>
      <c r="Z287" s="25">
        <f t="shared" si="22"/>
        <v>0</v>
      </c>
      <c r="AA287" s="26"/>
      <c r="AB287" s="26"/>
      <c r="AC287" s="26"/>
      <c r="AD287" s="26"/>
      <c r="AE287" s="27"/>
      <c r="AF287" s="26"/>
      <c r="AG287" s="26"/>
      <c r="AH287" s="26"/>
      <c r="AI287" s="26"/>
      <c r="AJ287" s="26"/>
      <c r="AK287" s="26"/>
    </row>
    <row r="288" spans="1:37" s="10" customFormat="1" ht="25" customHeight="1" x14ac:dyDescent="0.25">
      <c r="A288" s="11">
        <v>285</v>
      </c>
      <c r="B288" s="12" t="str">
        <f t="shared" si="20"/>
        <v>000-000</v>
      </c>
      <c r="C288" s="12"/>
      <c r="D288" s="12"/>
      <c r="E288" s="12"/>
      <c r="F288" s="12"/>
      <c r="G288" s="16"/>
      <c r="H288" s="16"/>
      <c r="I288" s="15"/>
      <c r="J288" s="16"/>
      <c r="K288" s="16"/>
      <c r="L288" s="17"/>
      <c r="M288" s="18"/>
      <c r="N288" s="18"/>
      <c r="O288" s="20"/>
      <c r="P288" s="21"/>
      <c r="Q288" s="21"/>
      <c r="R288" s="22"/>
      <c r="S288" s="21"/>
      <c r="T288" s="21"/>
      <c r="U288" s="22"/>
      <c r="V288" s="23"/>
      <c r="W288" s="23"/>
      <c r="X288" s="24"/>
      <c r="Y288" s="25">
        <f t="shared" si="21"/>
        <v>0</v>
      </c>
      <c r="Z288" s="25">
        <f t="shared" si="22"/>
        <v>0</v>
      </c>
      <c r="AA288" s="26"/>
      <c r="AB288" s="26"/>
      <c r="AC288" s="26"/>
      <c r="AD288" s="26"/>
      <c r="AE288" s="27"/>
      <c r="AF288" s="26"/>
      <c r="AG288" s="26"/>
      <c r="AH288" s="26"/>
      <c r="AI288" s="26"/>
      <c r="AJ288" s="26"/>
      <c r="AK288" s="26"/>
    </row>
    <row r="289" spans="1:37" s="10" customFormat="1" ht="25" customHeight="1" x14ac:dyDescent="0.25">
      <c r="A289" s="11">
        <v>286</v>
      </c>
      <c r="B289" s="12" t="str">
        <f t="shared" si="20"/>
        <v>000-000</v>
      </c>
      <c r="C289" s="12"/>
      <c r="D289" s="12"/>
      <c r="E289" s="12"/>
      <c r="F289" s="12"/>
      <c r="G289" s="16"/>
      <c r="H289" s="16"/>
      <c r="I289" s="15"/>
      <c r="J289" s="16"/>
      <c r="K289" s="16"/>
      <c r="L289" s="17"/>
      <c r="M289" s="18"/>
      <c r="N289" s="18"/>
      <c r="O289" s="20"/>
      <c r="P289" s="21"/>
      <c r="Q289" s="21"/>
      <c r="R289" s="22"/>
      <c r="S289" s="21"/>
      <c r="T289" s="21"/>
      <c r="U289" s="22"/>
      <c r="V289" s="23"/>
      <c r="W289" s="23"/>
      <c r="X289" s="24"/>
      <c r="Y289" s="25">
        <f t="shared" si="21"/>
        <v>0</v>
      </c>
      <c r="Z289" s="25">
        <f t="shared" si="22"/>
        <v>0</v>
      </c>
      <c r="AA289" s="26"/>
      <c r="AB289" s="26"/>
      <c r="AC289" s="26"/>
      <c r="AD289" s="26"/>
      <c r="AE289" s="27"/>
      <c r="AF289" s="26"/>
      <c r="AG289" s="26"/>
      <c r="AH289" s="26"/>
      <c r="AI289" s="26"/>
      <c r="AJ289" s="26"/>
      <c r="AK289" s="26"/>
    </row>
    <row r="290" spans="1:37" s="10" customFormat="1" ht="25" customHeight="1" x14ac:dyDescent="0.25">
      <c r="A290" s="11">
        <v>287</v>
      </c>
      <c r="B290" s="12" t="str">
        <f t="shared" si="20"/>
        <v>000-000</v>
      </c>
      <c r="C290" s="12"/>
      <c r="D290" s="12"/>
      <c r="E290" s="12"/>
      <c r="F290" s="12"/>
      <c r="G290" s="16"/>
      <c r="H290" s="16"/>
      <c r="I290" s="15"/>
      <c r="J290" s="16"/>
      <c r="K290" s="16"/>
      <c r="L290" s="17"/>
      <c r="M290" s="18"/>
      <c r="N290" s="18"/>
      <c r="O290" s="20"/>
      <c r="P290" s="21"/>
      <c r="Q290" s="21"/>
      <c r="R290" s="22"/>
      <c r="S290" s="21"/>
      <c r="T290" s="21"/>
      <c r="U290" s="22"/>
      <c r="V290" s="23"/>
      <c r="W290" s="23"/>
      <c r="X290" s="24"/>
      <c r="Y290" s="25">
        <f t="shared" si="21"/>
        <v>0</v>
      </c>
      <c r="Z290" s="25">
        <f t="shared" si="22"/>
        <v>0</v>
      </c>
      <c r="AA290" s="26"/>
      <c r="AB290" s="26"/>
      <c r="AC290" s="26"/>
      <c r="AD290" s="26"/>
      <c r="AE290" s="27"/>
      <c r="AF290" s="26"/>
      <c r="AG290" s="26"/>
      <c r="AH290" s="26"/>
      <c r="AI290" s="26"/>
      <c r="AJ290" s="26"/>
      <c r="AK290" s="26"/>
    </row>
    <row r="291" spans="1:37" s="10" customFormat="1" ht="25" customHeight="1" x14ac:dyDescent="0.25">
      <c r="A291" s="11">
        <v>288</v>
      </c>
      <c r="B291" s="12" t="str">
        <f t="shared" si="20"/>
        <v>000-000</v>
      </c>
      <c r="C291" s="12"/>
      <c r="D291" s="12"/>
      <c r="E291" s="12"/>
      <c r="F291" s="12"/>
      <c r="G291" s="16"/>
      <c r="H291" s="16"/>
      <c r="I291" s="15"/>
      <c r="J291" s="16"/>
      <c r="K291" s="16"/>
      <c r="L291" s="17"/>
      <c r="M291" s="18"/>
      <c r="N291" s="18"/>
      <c r="O291" s="20"/>
      <c r="P291" s="21"/>
      <c r="Q291" s="21"/>
      <c r="R291" s="22"/>
      <c r="S291" s="21"/>
      <c r="T291" s="21"/>
      <c r="U291" s="22"/>
      <c r="V291" s="23"/>
      <c r="W291" s="23"/>
      <c r="X291" s="24"/>
      <c r="Y291" s="25">
        <f t="shared" si="21"/>
        <v>0</v>
      </c>
      <c r="Z291" s="25">
        <f t="shared" si="22"/>
        <v>0</v>
      </c>
      <c r="AA291" s="26"/>
      <c r="AB291" s="26"/>
      <c r="AC291" s="26"/>
      <c r="AD291" s="26"/>
      <c r="AE291" s="27"/>
      <c r="AF291" s="26"/>
      <c r="AG291" s="26"/>
      <c r="AH291" s="26"/>
      <c r="AI291" s="26"/>
      <c r="AJ291" s="26"/>
      <c r="AK291" s="26"/>
    </row>
    <row r="292" spans="1:37" s="10" customFormat="1" ht="25" customHeight="1" x14ac:dyDescent="0.25">
      <c r="A292" s="11">
        <v>289</v>
      </c>
      <c r="B292" s="12" t="str">
        <f t="shared" si="20"/>
        <v>000-000</v>
      </c>
      <c r="C292" s="12"/>
      <c r="D292" s="12"/>
      <c r="E292" s="12"/>
      <c r="F292" s="12"/>
      <c r="G292" s="16"/>
      <c r="H292" s="16"/>
      <c r="I292" s="15"/>
      <c r="J292" s="16"/>
      <c r="K292" s="16"/>
      <c r="L292" s="17"/>
      <c r="M292" s="18"/>
      <c r="N292" s="18"/>
      <c r="O292" s="20"/>
      <c r="P292" s="21"/>
      <c r="Q292" s="21"/>
      <c r="R292" s="22"/>
      <c r="S292" s="21"/>
      <c r="T292" s="21"/>
      <c r="U292" s="22"/>
      <c r="V292" s="23"/>
      <c r="W292" s="23"/>
      <c r="X292" s="24"/>
      <c r="Y292" s="25">
        <f t="shared" si="21"/>
        <v>0</v>
      </c>
      <c r="Z292" s="25">
        <f t="shared" si="22"/>
        <v>0</v>
      </c>
      <c r="AA292" s="26"/>
      <c r="AB292" s="26"/>
      <c r="AC292" s="26"/>
      <c r="AD292" s="26"/>
      <c r="AE292" s="27"/>
      <c r="AF292" s="26"/>
      <c r="AG292" s="26"/>
      <c r="AH292" s="26"/>
      <c r="AI292" s="26"/>
      <c r="AJ292" s="26"/>
      <c r="AK292" s="26"/>
    </row>
    <row r="293" spans="1:37" s="10" customFormat="1" ht="25" customHeight="1" x14ac:dyDescent="0.25">
      <c r="A293" s="11">
        <v>290</v>
      </c>
      <c r="B293" s="12" t="str">
        <f t="shared" si="20"/>
        <v>000-000</v>
      </c>
      <c r="C293" s="12"/>
      <c r="D293" s="12"/>
      <c r="E293" s="12"/>
      <c r="F293" s="12"/>
      <c r="G293" s="16"/>
      <c r="H293" s="16"/>
      <c r="I293" s="15"/>
      <c r="J293" s="16"/>
      <c r="K293" s="16"/>
      <c r="L293" s="17"/>
      <c r="M293" s="18"/>
      <c r="N293" s="18"/>
      <c r="O293" s="20"/>
      <c r="P293" s="21"/>
      <c r="Q293" s="21"/>
      <c r="R293" s="22"/>
      <c r="S293" s="21"/>
      <c r="T293" s="21"/>
      <c r="U293" s="22"/>
      <c r="V293" s="23"/>
      <c r="W293" s="23"/>
      <c r="X293" s="24"/>
      <c r="Y293" s="25">
        <f t="shared" si="21"/>
        <v>0</v>
      </c>
      <c r="Z293" s="25">
        <f t="shared" si="22"/>
        <v>0</v>
      </c>
      <c r="AA293" s="26"/>
      <c r="AB293" s="26"/>
      <c r="AC293" s="26"/>
      <c r="AD293" s="26"/>
      <c r="AE293" s="27"/>
      <c r="AF293" s="26"/>
      <c r="AG293" s="26"/>
      <c r="AH293" s="26"/>
      <c r="AI293" s="26"/>
      <c r="AJ293" s="26"/>
      <c r="AK293" s="26"/>
    </row>
    <row r="294" spans="1:37" s="10" customFormat="1" ht="25" customHeight="1" x14ac:dyDescent="0.25">
      <c r="A294" s="11">
        <v>291</v>
      </c>
      <c r="B294" s="12" t="str">
        <f t="shared" si="20"/>
        <v>000-000</v>
      </c>
      <c r="C294" s="12"/>
      <c r="D294" s="12"/>
      <c r="E294" s="12"/>
      <c r="F294" s="12"/>
      <c r="G294" s="16"/>
      <c r="H294" s="16"/>
      <c r="I294" s="15"/>
      <c r="J294" s="16"/>
      <c r="K294" s="16"/>
      <c r="L294" s="17"/>
      <c r="M294" s="18"/>
      <c r="N294" s="19"/>
      <c r="O294" s="20"/>
      <c r="P294" s="21"/>
      <c r="Q294" s="21"/>
      <c r="R294" s="22"/>
      <c r="S294" s="21"/>
      <c r="T294" s="21"/>
      <c r="U294" s="22"/>
      <c r="V294" s="23"/>
      <c r="W294" s="23"/>
      <c r="X294" s="24"/>
      <c r="Y294" s="25">
        <f t="shared" si="21"/>
        <v>0</v>
      </c>
      <c r="Z294" s="25">
        <f t="shared" si="22"/>
        <v>0</v>
      </c>
      <c r="AA294" s="26"/>
      <c r="AB294" s="26"/>
      <c r="AC294" s="26"/>
      <c r="AD294" s="26"/>
      <c r="AE294" s="27"/>
      <c r="AF294" s="26"/>
      <c r="AG294" s="26"/>
      <c r="AH294" s="26"/>
      <c r="AI294" s="26"/>
      <c r="AJ294" s="26"/>
      <c r="AK294" s="26"/>
    </row>
    <row r="295" spans="1:37" s="10" customFormat="1" ht="25" customHeight="1" x14ac:dyDescent="0.25">
      <c r="A295" s="11">
        <v>292</v>
      </c>
      <c r="B295" s="12" t="str">
        <f t="shared" si="20"/>
        <v>000-000</v>
      </c>
      <c r="C295" s="12"/>
      <c r="D295" s="12"/>
      <c r="E295" s="12"/>
      <c r="F295" s="12"/>
      <c r="G295" s="16"/>
      <c r="H295" s="16"/>
      <c r="I295" s="15"/>
      <c r="J295" s="16"/>
      <c r="K295" s="16"/>
      <c r="L295" s="17"/>
      <c r="M295" s="18"/>
      <c r="N295" s="19"/>
      <c r="O295" s="20"/>
      <c r="P295" s="21"/>
      <c r="Q295" s="21"/>
      <c r="R295" s="22"/>
      <c r="S295" s="21"/>
      <c r="T295" s="21"/>
      <c r="U295" s="22"/>
      <c r="V295" s="23"/>
      <c r="W295" s="23"/>
      <c r="X295" s="24"/>
      <c r="Y295" s="25">
        <f t="shared" si="21"/>
        <v>0</v>
      </c>
      <c r="Z295" s="25">
        <f t="shared" si="22"/>
        <v>0</v>
      </c>
      <c r="AA295" s="26"/>
      <c r="AB295" s="26"/>
      <c r="AC295" s="26"/>
      <c r="AD295" s="26"/>
      <c r="AE295" s="27"/>
      <c r="AF295" s="26"/>
      <c r="AG295" s="26"/>
      <c r="AH295" s="26"/>
      <c r="AI295" s="26"/>
      <c r="AJ295" s="26"/>
      <c r="AK295" s="26"/>
    </row>
    <row r="296" spans="1:37" s="10" customFormat="1" ht="25" customHeight="1" x14ac:dyDescent="0.25">
      <c r="A296" s="11">
        <v>293</v>
      </c>
      <c r="B296" s="12" t="str">
        <f t="shared" si="20"/>
        <v>000-000</v>
      </c>
      <c r="C296" s="12"/>
      <c r="D296" s="12"/>
      <c r="E296" s="12"/>
      <c r="F296" s="12"/>
      <c r="G296" s="16"/>
      <c r="H296" s="16"/>
      <c r="I296" s="15"/>
      <c r="J296" s="16"/>
      <c r="K296" s="16"/>
      <c r="L296" s="17"/>
      <c r="M296" s="18"/>
      <c r="N296" s="18"/>
      <c r="O296" s="20"/>
      <c r="P296" s="21"/>
      <c r="Q296" s="21"/>
      <c r="R296" s="22"/>
      <c r="S296" s="21"/>
      <c r="T296" s="21"/>
      <c r="U296" s="22"/>
      <c r="V296" s="23"/>
      <c r="W296" s="23"/>
      <c r="X296" s="24"/>
      <c r="Y296" s="25">
        <f t="shared" si="21"/>
        <v>0</v>
      </c>
      <c r="Z296" s="25">
        <f t="shared" si="22"/>
        <v>0</v>
      </c>
      <c r="AA296" s="26"/>
      <c r="AB296" s="26"/>
      <c r="AC296" s="26"/>
      <c r="AD296" s="26"/>
      <c r="AE296" s="27"/>
      <c r="AF296" s="26"/>
      <c r="AG296" s="26"/>
      <c r="AH296" s="26"/>
      <c r="AI296" s="26"/>
      <c r="AJ296" s="26"/>
      <c r="AK296" s="26"/>
    </row>
    <row r="297" spans="1:37" s="10" customFormat="1" ht="25" customHeight="1" x14ac:dyDescent="0.25">
      <c r="A297" s="11">
        <v>294</v>
      </c>
      <c r="B297" s="12" t="str">
        <f t="shared" si="20"/>
        <v>000-000</v>
      </c>
      <c r="C297" s="12"/>
      <c r="D297" s="12"/>
      <c r="E297" s="12"/>
      <c r="F297" s="12"/>
      <c r="G297" s="16"/>
      <c r="H297" s="16"/>
      <c r="I297" s="15"/>
      <c r="J297" s="16"/>
      <c r="K297" s="16"/>
      <c r="L297" s="17"/>
      <c r="M297" s="18"/>
      <c r="N297" s="18"/>
      <c r="O297" s="20"/>
      <c r="P297" s="21"/>
      <c r="Q297" s="21"/>
      <c r="R297" s="22"/>
      <c r="S297" s="21"/>
      <c r="T297" s="21"/>
      <c r="U297" s="22"/>
      <c r="V297" s="23"/>
      <c r="W297" s="23"/>
      <c r="X297" s="24"/>
      <c r="Y297" s="25">
        <f t="shared" si="21"/>
        <v>0</v>
      </c>
      <c r="Z297" s="25">
        <f t="shared" si="22"/>
        <v>0</v>
      </c>
      <c r="AA297" s="26"/>
      <c r="AB297" s="26"/>
      <c r="AC297" s="26"/>
      <c r="AD297" s="26"/>
      <c r="AE297" s="27"/>
      <c r="AF297" s="26"/>
      <c r="AG297" s="26"/>
      <c r="AH297" s="26"/>
      <c r="AI297" s="26"/>
      <c r="AJ297" s="26"/>
      <c r="AK297" s="26"/>
    </row>
    <row r="298" spans="1:37" s="10" customFormat="1" ht="25" customHeight="1" x14ac:dyDescent="0.25">
      <c r="A298" s="11">
        <v>295</v>
      </c>
      <c r="B298" s="12" t="str">
        <f t="shared" si="20"/>
        <v>000-000</v>
      </c>
      <c r="C298" s="12"/>
      <c r="D298" s="12"/>
      <c r="E298" s="12"/>
      <c r="F298" s="12"/>
      <c r="G298" s="16"/>
      <c r="H298" s="16"/>
      <c r="I298" s="15"/>
      <c r="J298" s="16"/>
      <c r="K298" s="16"/>
      <c r="L298" s="17"/>
      <c r="M298" s="18"/>
      <c r="N298" s="18"/>
      <c r="O298" s="20"/>
      <c r="P298" s="21"/>
      <c r="Q298" s="21"/>
      <c r="R298" s="22"/>
      <c r="S298" s="21"/>
      <c r="T298" s="21"/>
      <c r="U298" s="22"/>
      <c r="V298" s="23"/>
      <c r="W298" s="23"/>
      <c r="X298" s="24"/>
      <c r="Y298" s="25">
        <f t="shared" si="21"/>
        <v>0</v>
      </c>
      <c r="Z298" s="25">
        <f t="shared" si="22"/>
        <v>0</v>
      </c>
      <c r="AA298" s="26"/>
      <c r="AB298" s="26"/>
      <c r="AC298" s="26"/>
      <c r="AD298" s="26"/>
      <c r="AE298" s="27"/>
      <c r="AF298" s="26"/>
      <c r="AG298" s="26"/>
      <c r="AH298" s="26"/>
      <c r="AI298" s="26"/>
      <c r="AJ298" s="26"/>
      <c r="AK298" s="26"/>
    </row>
    <row r="299" spans="1:37" s="10" customFormat="1" ht="25" customHeight="1" x14ac:dyDescent="0.25">
      <c r="A299" s="11">
        <v>296</v>
      </c>
      <c r="B299" s="12" t="str">
        <f t="shared" si="20"/>
        <v>000-000</v>
      </c>
      <c r="C299" s="12"/>
      <c r="D299" s="12"/>
      <c r="E299" s="12"/>
      <c r="F299" s="12"/>
      <c r="G299" s="16"/>
      <c r="H299" s="16"/>
      <c r="I299" s="15"/>
      <c r="J299" s="16"/>
      <c r="K299" s="16"/>
      <c r="L299" s="17"/>
      <c r="M299" s="18"/>
      <c r="N299" s="18"/>
      <c r="O299" s="20"/>
      <c r="P299" s="21"/>
      <c r="Q299" s="21"/>
      <c r="R299" s="22"/>
      <c r="S299" s="21"/>
      <c r="T299" s="21"/>
      <c r="U299" s="22"/>
      <c r="V299" s="23"/>
      <c r="W299" s="23"/>
      <c r="X299" s="24"/>
      <c r="Y299" s="25">
        <f t="shared" si="21"/>
        <v>0</v>
      </c>
      <c r="Z299" s="25">
        <f t="shared" si="22"/>
        <v>0</v>
      </c>
      <c r="AA299" s="26"/>
      <c r="AB299" s="26"/>
      <c r="AC299" s="26"/>
      <c r="AD299" s="26"/>
      <c r="AE299" s="27"/>
      <c r="AF299" s="26"/>
      <c r="AG299" s="26"/>
      <c r="AH299" s="26"/>
      <c r="AI299" s="26"/>
      <c r="AJ299" s="26"/>
      <c r="AK299" s="26"/>
    </row>
    <row r="300" spans="1:37" s="10" customFormat="1" ht="25" customHeight="1" x14ac:dyDescent="0.25">
      <c r="A300" s="11">
        <v>297</v>
      </c>
      <c r="B300" s="12" t="str">
        <f t="shared" si="20"/>
        <v>000-000</v>
      </c>
      <c r="C300" s="12"/>
      <c r="D300" s="12"/>
      <c r="E300" s="12"/>
      <c r="F300" s="12"/>
      <c r="G300" s="16"/>
      <c r="H300" s="16"/>
      <c r="I300" s="15"/>
      <c r="J300" s="16"/>
      <c r="K300" s="16"/>
      <c r="L300" s="17"/>
      <c r="M300" s="18"/>
      <c r="N300" s="18"/>
      <c r="O300" s="20"/>
      <c r="P300" s="21"/>
      <c r="Q300" s="21"/>
      <c r="R300" s="22"/>
      <c r="S300" s="21"/>
      <c r="T300" s="21"/>
      <c r="U300" s="22"/>
      <c r="V300" s="23"/>
      <c r="W300" s="23"/>
      <c r="X300" s="24"/>
      <c r="Y300" s="25">
        <f t="shared" si="21"/>
        <v>0</v>
      </c>
      <c r="Z300" s="25">
        <f t="shared" si="22"/>
        <v>0</v>
      </c>
      <c r="AA300" s="26"/>
      <c r="AB300" s="26"/>
      <c r="AC300" s="26"/>
      <c r="AD300" s="26"/>
      <c r="AE300" s="27"/>
      <c r="AF300" s="26"/>
      <c r="AG300" s="26"/>
      <c r="AH300" s="26"/>
      <c r="AI300" s="26"/>
      <c r="AJ300" s="26"/>
      <c r="AK300" s="26"/>
    </row>
    <row r="301" spans="1:37" s="10" customFormat="1" ht="25" customHeight="1" x14ac:dyDescent="0.25">
      <c r="A301" s="11">
        <v>298</v>
      </c>
      <c r="B301" s="12" t="str">
        <f t="shared" si="20"/>
        <v>000-000</v>
      </c>
      <c r="C301" s="12"/>
      <c r="D301" s="12"/>
      <c r="E301" s="12"/>
      <c r="F301" s="12"/>
      <c r="G301" s="16"/>
      <c r="H301" s="16"/>
      <c r="I301" s="15"/>
      <c r="J301" s="16"/>
      <c r="K301" s="16"/>
      <c r="L301" s="17"/>
      <c r="M301" s="18"/>
      <c r="N301" s="18"/>
      <c r="O301" s="20"/>
      <c r="P301" s="21"/>
      <c r="Q301" s="21"/>
      <c r="R301" s="22"/>
      <c r="S301" s="21"/>
      <c r="T301" s="21"/>
      <c r="U301" s="22"/>
      <c r="V301" s="23"/>
      <c r="W301" s="23"/>
      <c r="X301" s="24"/>
      <c r="Y301" s="25">
        <f t="shared" si="21"/>
        <v>0</v>
      </c>
      <c r="Z301" s="25">
        <f t="shared" si="22"/>
        <v>0</v>
      </c>
      <c r="AA301" s="26"/>
      <c r="AB301" s="26"/>
      <c r="AC301" s="26"/>
      <c r="AD301" s="26"/>
      <c r="AE301" s="27"/>
      <c r="AF301" s="26"/>
      <c r="AG301" s="26"/>
      <c r="AH301" s="26"/>
      <c r="AI301" s="26"/>
      <c r="AJ301" s="26"/>
      <c r="AK301" s="26"/>
    </row>
    <row r="302" spans="1:37" s="10" customFormat="1" ht="25" customHeight="1" x14ac:dyDescent="0.25">
      <c r="A302" s="11">
        <v>299</v>
      </c>
      <c r="B302" s="12" t="str">
        <f t="shared" ref="B302:B365" si="23">TEXT(C302,"000")&amp;"-"&amp;TEXT(E302,"000")</f>
        <v>000-000</v>
      </c>
      <c r="C302" s="12"/>
      <c r="D302" s="12"/>
      <c r="E302" s="12"/>
      <c r="F302" s="12"/>
      <c r="G302" s="16"/>
      <c r="H302" s="16"/>
      <c r="I302" s="15"/>
      <c r="J302" s="16"/>
      <c r="K302" s="16"/>
      <c r="L302" s="17"/>
      <c r="M302" s="18"/>
      <c r="N302" s="18"/>
      <c r="O302" s="20"/>
      <c r="P302" s="21"/>
      <c r="Q302" s="21"/>
      <c r="R302" s="22"/>
      <c r="S302" s="21"/>
      <c r="T302" s="21"/>
      <c r="U302" s="22"/>
      <c r="V302" s="23"/>
      <c r="W302" s="23"/>
      <c r="X302" s="24"/>
      <c r="Y302" s="25">
        <f t="shared" si="21"/>
        <v>0</v>
      </c>
      <c r="Z302" s="25">
        <f t="shared" si="22"/>
        <v>0</v>
      </c>
      <c r="AA302" s="26"/>
      <c r="AB302" s="26"/>
      <c r="AC302" s="26"/>
      <c r="AD302" s="26"/>
      <c r="AE302" s="27"/>
      <c r="AF302" s="26"/>
      <c r="AG302" s="26"/>
      <c r="AH302" s="26"/>
      <c r="AI302" s="26"/>
      <c r="AJ302" s="26"/>
      <c r="AK302" s="26"/>
    </row>
    <row r="303" spans="1:37" s="10" customFormat="1" ht="25" customHeight="1" x14ac:dyDescent="0.25">
      <c r="A303" s="11">
        <v>300</v>
      </c>
      <c r="B303" s="12" t="str">
        <f t="shared" si="23"/>
        <v>000-000</v>
      </c>
      <c r="C303" s="12"/>
      <c r="D303" s="12"/>
      <c r="E303" s="12"/>
      <c r="F303" s="12"/>
      <c r="G303" s="16"/>
      <c r="H303" s="16"/>
      <c r="I303" s="15"/>
      <c r="J303" s="16"/>
      <c r="K303" s="16"/>
      <c r="L303" s="17"/>
      <c r="M303" s="18"/>
      <c r="N303" s="18"/>
      <c r="O303" s="20"/>
      <c r="P303" s="21"/>
      <c r="Q303" s="21"/>
      <c r="R303" s="22"/>
      <c r="S303" s="21"/>
      <c r="T303" s="21"/>
      <c r="U303" s="22"/>
      <c r="V303" s="23"/>
      <c r="W303" s="23"/>
      <c r="X303" s="24"/>
      <c r="Y303" s="25">
        <f t="shared" si="21"/>
        <v>0</v>
      </c>
      <c r="Z303" s="25">
        <f t="shared" si="22"/>
        <v>0</v>
      </c>
      <c r="AA303" s="26"/>
      <c r="AB303" s="26"/>
      <c r="AC303" s="26"/>
      <c r="AD303" s="26"/>
      <c r="AE303" s="27"/>
      <c r="AF303" s="26"/>
      <c r="AG303" s="26"/>
      <c r="AH303" s="26"/>
      <c r="AI303" s="26"/>
      <c r="AJ303" s="26"/>
      <c r="AK303" s="26"/>
    </row>
    <row r="304" spans="1:37" s="10" customFormat="1" ht="25" customHeight="1" x14ac:dyDescent="0.25">
      <c r="A304" s="11">
        <v>301</v>
      </c>
      <c r="B304" s="12" t="str">
        <f t="shared" si="23"/>
        <v>000-000</v>
      </c>
      <c r="C304" s="12"/>
      <c r="D304" s="12"/>
      <c r="E304" s="12"/>
      <c r="F304" s="12"/>
      <c r="G304" s="16"/>
      <c r="H304" s="16"/>
      <c r="I304" s="15"/>
      <c r="J304" s="16"/>
      <c r="K304" s="16"/>
      <c r="L304" s="17"/>
      <c r="M304" s="18"/>
      <c r="N304" s="18"/>
      <c r="O304" s="20"/>
      <c r="P304" s="21"/>
      <c r="Q304" s="21"/>
      <c r="R304" s="22"/>
      <c r="S304" s="21"/>
      <c r="T304" s="21"/>
      <c r="U304" s="22"/>
      <c r="V304" s="23"/>
      <c r="W304" s="23"/>
      <c r="X304" s="24"/>
      <c r="Y304" s="25">
        <f t="shared" si="21"/>
        <v>0</v>
      </c>
      <c r="Z304" s="25">
        <f t="shared" si="22"/>
        <v>0</v>
      </c>
      <c r="AA304" s="26"/>
      <c r="AB304" s="26"/>
      <c r="AC304" s="26"/>
      <c r="AD304" s="26"/>
      <c r="AE304" s="27"/>
      <c r="AF304" s="26"/>
      <c r="AG304" s="26"/>
      <c r="AH304" s="26"/>
      <c r="AI304" s="26"/>
      <c r="AJ304" s="26"/>
      <c r="AK304" s="26"/>
    </row>
    <row r="305" spans="1:37" s="10" customFormat="1" ht="25" customHeight="1" x14ac:dyDescent="0.25">
      <c r="A305" s="11">
        <v>302</v>
      </c>
      <c r="B305" s="12" t="str">
        <f t="shared" si="23"/>
        <v>000-000</v>
      </c>
      <c r="C305" s="12"/>
      <c r="D305" s="12"/>
      <c r="E305" s="12"/>
      <c r="F305" s="12"/>
      <c r="G305" s="16"/>
      <c r="H305" s="16"/>
      <c r="I305" s="15"/>
      <c r="J305" s="16"/>
      <c r="K305" s="16"/>
      <c r="L305" s="17"/>
      <c r="M305" s="18"/>
      <c r="N305" s="19"/>
      <c r="O305" s="20"/>
      <c r="P305" s="21"/>
      <c r="Q305" s="21"/>
      <c r="R305" s="22"/>
      <c r="S305" s="21"/>
      <c r="T305" s="21"/>
      <c r="U305" s="22"/>
      <c r="V305" s="23"/>
      <c r="W305" s="23"/>
      <c r="X305" s="24"/>
      <c r="Y305" s="25">
        <f t="shared" si="21"/>
        <v>0</v>
      </c>
      <c r="Z305" s="25">
        <f t="shared" si="22"/>
        <v>0</v>
      </c>
      <c r="AA305" s="26"/>
      <c r="AB305" s="26"/>
      <c r="AC305" s="26"/>
      <c r="AD305" s="26"/>
      <c r="AE305" s="27"/>
      <c r="AF305" s="26"/>
      <c r="AG305" s="26"/>
      <c r="AH305" s="26"/>
      <c r="AI305" s="26"/>
      <c r="AJ305" s="26"/>
      <c r="AK305" s="26"/>
    </row>
    <row r="306" spans="1:37" s="10" customFormat="1" ht="25" customHeight="1" x14ac:dyDescent="0.25">
      <c r="A306" s="11">
        <v>303</v>
      </c>
      <c r="B306" s="12" t="str">
        <f t="shared" si="23"/>
        <v>000-000</v>
      </c>
      <c r="C306" s="12"/>
      <c r="D306" s="12"/>
      <c r="E306" s="12"/>
      <c r="F306" s="12"/>
      <c r="G306" s="16"/>
      <c r="H306" s="16"/>
      <c r="I306" s="15"/>
      <c r="J306" s="16"/>
      <c r="K306" s="16"/>
      <c r="L306" s="17"/>
      <c r="M306" s="18"/>
      <c r="N306" s="19"/>
      <c r="O306" s="20"/>
      <c r="P306" s="21"/>
      <c r="Q306" s="21"/>
      <c r="R306" s="22"/>
      <c r="S306" s="21"/>
      <c r="T306" s="21"/>
      <c r="U306" s="22"/>
      <c r="V306" s="23"/>
      <c r="W306" s="23"/>
      <c r="X306" s="24"/>
      <c r="Y306" s="25">
        <f t="shared" si="21"/>
        <v>0</v>
      </c>
      <c r="Z306" s="25">
        <f t="shared" si="22"/>
        <v>0</v>
      </c>
      <c r="AA306" s="26"/>
      <c r="AB306" s="26"/>
      <c r="AC306" s="26"/>
      <c r="AD306" s="26"/>
      <c r="AE306" s="27"/>
      <c r="AF306" s="26"/>
      <c r="AG306" s="26"/>
      <c r="AH306" s="26"/>
      <c r="AI306" s="26"/>
      <c r="AJ306" s="26"/>
      <c r="AK306" s="26"/>
    </row>
    <row r="307" spans="1:37" s="10" customFormat="1" ht="25" customHeight="1" x14ac:dyDescent="0.25">
      <c r="A307" s="11">
        <v>304</v>
      </c>
      <c r="B307" s="12" t="str">
        <f t="shared" si="23"/>
        <v>000-000</v>
      </c>
      <c r="C307" s="12"/>
      <c r="D307" s="12"/>
      <c r="E307" s="12"/>
      <c r="F307" s="12"/>
      <c r="G307" s="16"/>
      <c r="H307" s="16"/>
      <c r="I307" s="15"/>
      <c r="J307" s="16"/>
      <c r="K307" s="16"/>
      <c r="L307" s="17"/>
      <c r="M307" s="18"/>
      <c r="N307" s="18"/>
      <c r="O307" s="20"/>
      <c r="P307" s="21"/>
      <c r="Q307" s="21"/>
      <c r="R307" s="22"/>
      <c r="S307" s="21"/>
      <c r="T307" s="21"/>
      <c r="U307" s="22"/>
      <c r="V307" s="23"/>
      <c r="W307" s="23"/>
      <c r="X307" s="24"/>
      <c r="Y307" s="25">
        <f t="shared" si="21"/>
        <v>0</v>
      </c>
      <c r="Z307" s="25">
        <f t="shared" si="22"/>
        <v>0</v>
      </c>
      <c r="AA307" s="26"/>
      <c r="AB307" s="26"/>
      <c r="AC307" s="26"/>
      <c r="AD307" s="26"/>
      <c r="AE307" s="27"/>
      <c r="AF307" s="26"/>
      <c r="AG307" s="26"/>
      <c r="AH307" s="26"/>
      <c r="AI307" s="26"/>
      <c r="AJ307" s="26"/>
      <c r="AK307" s="26"/>
    </row>
    <row r="308" spans="1:37" s="10" customFormat="1" ht="25" customHeight="1" x14ac:dyDescent="0.25">
      <c r="A308" s="11">
        <v>305</v>
      </c>
      <c r="B308" s="12" t="str">
        <f t="shared" si="23"/>
        <v>000-000</v>
      </c>
      <c r="C308" s="12"/>
      <c r="D308" s="12"/>
      <c r="E308" s="12"/>
      <c r="F308" s="12"/>
      <c r="G308" s="16"/>
      <c r="H308" s="16"/>
      <c r="I308" s="15"/>
      <c r="J308" s="16"/>
      <c r="K308" s="16"/>
      <c r="L308" s="17"/>
      <c r="M308" s="18"/>
      <c r="N308" s="18"/>
      <c r="O308" s="20"/>
      <c r="P308" s="21"/>
      <c r="Q308" s="21"/>
      <c r="R308" s="22"/>
      <c r="S308" s="21"/>
      <c r="T308" s="21"/>
      <c r="U308" s="22"/>
      <c r="V308" s="23"/>
      <c r="W308" s="23"/>
      <c r="X308" s="24"/>
      <c r="Y308" s="25">
        <f t="shared" si="21"/>
        <v>0</v>
      </c>
      <c r="Z308" s="25">
        <f t="shared" si="22"/>
        <v>0</v>
      </c>
      <c r="AA308" s="26"/>
      <c r="AB308" s="26"/>
      <c r="AC308" s="26"/>
      <c r="AD308" s="26"/>
      <c r="AE308" s="27"/>
      <c r="AF308" s="26"/>
      <c r="AG308" s="26"/>
      <c r="AH308" s="26"/>
      <c r="AI308" s="26"/>
      <c r="AJ308" s="26"/>
      <c r="AK308" s="26"/>
    </row>
    <row r="309" spans="1:37" s="10" customFormat="1" ht="25" customHeight="1" x14ac:dyDescent="0.25">
      <c r="A309" s="11">
        <v>306</v>
      </c>
      <c r="B309" s="12" t="str">
        <f t="shared" si="23"/>
        <v>000-000</v>
      </c>
      <c r="C309" s="12"/>
      <c r="D309" s="12"/>
      <c r="E309" s="12"/>
      <c r="F309" s="12"/>
      <c r="G309" s="16"/>
      <c r="H309" s="16"/>
      <c r="I309" s="15"/>
      <c r="J309" s="16"/>
      <c r="K309" s="16"/>
      <c r="L309" s="17"/>
      <c r="M309" s="18"/>
      <c r="N309" s="18"/>
      <c r="O309" s="20"/>
      <c r="P309" s="21"/>
      <c r="Q309" s="21"/>
      <c r="R309" s="22"/>
      <c r="S309" s="21"/>
      <c r="T309" s="21"/>
      <c r="U309" s="22"/>
      <c r="V309" s="23"/>
      <c r="W309" s="23"/>
      <c r="X309" s="24"/>
      <c r="Y309" s="25">
        <f t="shared" si="21"/>
        <v>0</v>
      </c>
      <c r="Z309" s="25">
        <f t="shared" si="22"/>
        <v>0</v>
      </c>
      <c r="AA309" s="26"/>
      <c r="AB309" s="26"/>
      <c r="AC309" s="26"/>
      <c r="AD309" s="26"/>
      <c r="AE309" s="27"/>
      <c r="AF309" s="26"/>
      <c r="AG309" s="26"/>
      <c r="AH309" s="26"/>
      <c r="AI309" s="26"/>
      <c r="AJ309" s="26"/>
      <c r="AK309" s="26"/>
    </row>
    <row r="310" spans="1:37" s="10" customFormat="1" ht="25" customHeight="1" x14ac:dyDescent="0.25">
      <c r="A310" s="11">
        <v>307</v>
      </c>
      <c r="B310" s="12" t="str">
        <f t="shared" si="23"/>
        <v>000-000</v>
      </c>
      <c r="C310" s="12"/>
      <c r="D310" s="12"/>
      <c r="E310" s="12"/>
      <c r="F310" s="12"/>
      <c r="G310" s="16"/>
      <c r="H310" s="16"/>
      <c r="I310" s="15"/>
      <c r="J310" s="16"/>
      <c r="K310" s="16"/>
      <c r="L310" s="17"/>
      <c r="M310" s="18"/>
      <c r="N310" s="18"/>
      <c r="O310" s="20"/>
      <c r="P310" s="21"/>
      <c r="Q310" s="21"/>
      <c r="R310" s="22"/>
      <c r="S310" s="21"/>
      <c r="T310" s="21"/>
      <c r="U310" s="22"/>
      <c r="V310" s="23"/>
      <c r="W310" s="23"/>
      <c r="X310" s="24"/>
      <c r="Y310" s="25">
        <f t="shared" si="21"/>
        <v>0</v>
      </c>
      <c r="Z310" s="25">
        <f t="shared" si="22"/>
        <v>0</v>
      </c>
      <c r="AA310" s="26"/>
      <c r="AB310" s="26"/>
      <c r="AC310" s="26"/>
      <c r="AD310" s="26"/>
      <c r="AE310" s="27"/>
      <c r="AF310" s="26"/>
      <c r="AG310" s="26"/>
      <c r="AH310" s="26"/>
      <c r="AI310" s="26"/>
      <c r="AJ310" s="26"/>
      <c r="AK310" s="26"/>
    </row>
    <row r="311" spans="1:37" s="10" customFormat="1" ht="25" customHeight="1" x14ac:dyDescent="0.25">
      <c r="A311" s="11">
        <v>308</v>
      </c>
      <c r="B311" s="12" t="str">
        <f t="shared" si="23"/>
        <v>000-000</v>
      </c>
      <c r="C311" s="12"/>
      <c r="D311" s="12"/>
      <c r="E311" s="12"/>
      <c r="F311" s="12"/>
      <c r="G311" s="16"/>
      <c r="H311" s="16"/>
      <c r="I311" s="15"/>
      <c r="J311" s="16"/>
      <c r="K311" s="16"/>
      <c r="L311" s="17"/>
      <c r="M311" s="18"/>
      <c r="N311" s="18"/>
      <c r="O311" s="20"/>
      <c r="P311" s="21"/>
      <c r="Q311" s="21"/>
      <c r="R311" s="22"/>
      <c r="S311" s="21"/>
      <c r="T311" s="21"/>
      <c r="U311" s="22"/>
      <c r="V311" s="23"/>
      <c r="W311" s="23"/>
      <c r="X311" s="24"/>
      <c r="Y311" s="25">
        <f t="shared" si="21"/>
        <v>0</v>
      </c>
      <c r="Z311" s="25">
        <f t="shared" si="22"/>
        <v>0</v>
      </c>
      <c r="AA311" s="26"/>
      <c r="AB311" s="26"/>
      <c r="AC311" s="26"/>
      <c r="AD311" s="26"/>
      <c r="AE311" s="27"/>
      <c r="AF311" s="26"/>
      <c r="AG311" s="26"/>
      <c r="AH311" s="26"/>
      <c r="AI311" s="26"/>
      <c r="AJ311" s="26"/>
      <c r="AK311" s="26"/>
    </row>
    <row r="312" spans="1:37" s="10" customFormat="1" ht="25" customHeight="1" x14ac:dyDescent="0.25">
      <c r="A312" s="11">
        <v>309</v>
      </c>
      <c r="B312" s="12" t="str">
        <f t="shared" si="23"/>
        <v>000-000</v>
      </c>
      <c r="C312" s="12"/>
      <c r="D312" s="12"/>
      <c r="E312" s="12"/>
      <c r="F312" s="12"/>
      <c r="G312" s="16"/>
      <c r="H312" s="16"/>
      <c r="I312" s="15"/>
      <c r="J312" s="16"/>
      <c r="K312" s="16"/>
      <c r="L312" s="17"/>
      <c r="M312" s="18"/>
      <c r="N312" s="18"/>
      <c r="O312" s="20"/>
      <c r="P312" s="21"/>
      <c r="Q312" s="21"/>
      <c r="R312" s="22"/>
      <c r="S312" s="21"/>
      <c r="T312" s="21"/>
      <c r="U312" s="22"/>
      <c r="V312" s="23"/>
      <c r="W312" s="23"/>
      <c r="X312" s="24"/>
      <c r="Y312" s="25">
        <f t="shared" si="21"/>
        <v>0</v>
      </c>
      <c r="Z312" s="25">
        <f t="shared" si="22"/>
        <v>0</v>
      </c>
      <c r="AA312" s="26"/>
      <c r="AB312" s="26"/>
      <c r="AC312" s="26"/>
      <c r="AD312" s="26"/>
      <c r="AE312" s="27"/>
      <c r="AF312" s="26"/>
      <c r="AG312" s="26"/>
      <c r="AH312" s="26"/>
      <c r="AI312" s="26"/>
      <c r="AJ312" s="26"/>
      <c r="AK312" s="26"/>
    </row>
    <row r="313" spans="1:37" s="10" customFormat="1" ht="25" customHeight="1" x14ac:dyDescent="0.25">
      <c r="A313" s="11">
        <v>310</v>
      </c>
      <c r="B313" s="12" t="str">
        <f t="shared" si="23"/>
        <v>000-000</v>
      </c>
      <c r="C313" s="12"/>
      <c r="D313" s="12"/>
      <c r="E313" s="12"/>
      <c r="F313" s="12"/>
      <c r="G313" s="16"/>
      <c r="H313" s="16"/>
      <c r="I313" s="15"/>
      <c r="J313" s="16"/>
      <c r="K313" s="16"/>
      <c r="L313" s="17"/>
      <c r="M313" s="18"/>
      <c r="N313" s="18"/>
      <c r="O313" s="20"/>
      <c r="P313" s="21"/>
      <c r="Q313" s="21"/>
      <c r="R313" s="22"/>
      <c r="S313" s="21"/>
      <c r="T313" s="21"/>
      <c r="U313" s="22"/>
      <c r="V313" s="23"/>
      <c r="W313" s="23"/>
      <c r="X313" s="24"/>
      <c r="Y313" s="25">
        <f t="shared" si="21"/>
        <v>0</v>
      </c>
      <c r="Z313" s="25">
        <f t="shared" si="22"/>
        <v>0</v>
      </c>
      <c r="AA313" s="26"/>
      <c r="AB313" s="26"/>
      <c r="AC313" s="26"/>
      <c r="AD313" s="26"/>
      <c r="AE313" s="27"/>
      <c r="AF313" s="26"/>
      <c r="AG313" s="26"/>
      <c r="AH313" s="26"/>
      <c r="AI313" s="26"/>
      <c r="AJ313" s="26"/>
      <c r="AK313" s="26"/>
    </row>
    <row r="314" spans="1:37" s="10" customFormat="1" ht="25" customHeight="1" x14ac:dyDescent="0.25">
      <c r="A314" s="11">
        <v>311</v>
      </c>
      <c r="B314" s="12" t="str">
        <f t="shared" si="23"/>
        <v>000-000</v>
      </c>
      <c r="C314" s="12"/>
      <c r="D314" s="12"/>
      <c r="E314" s="12"/>
      <c r="F314" s="12"/>
      <c r="G314" s="16"/>
      <c r="H314" s="16"/>
      <c r="I314" s="15"/>
      <c r="J314" s="16"/>
      <c r="K314" s="16"/>
      <c r="L314" s="17"/>
      <c r="M314" s="18"/>
      <c r="N314" s="18"/>
      <c r="O314" s="20"/>
      <c r="P314" s="21"/>
      <c r="Q314" s="21"/>
      <c r="R314" s="22"/>
      <c r="S314" s="21"/>
      <c r="T314" s="21"/>
      <c r="U314" s="22"/>
      <c r="V314" s="23"/>
      <c r="W314" s="23"/>
      <c r="X314" s="24"/>
      <c r="Y314" s="25">
        <f t="shared" si="21"/>
        <v>0</v>
      </c>
      <c r="Z314" s="25">
        <f t="shared" si="22"/>
        <v>0</v>
      </c>
      <c r="AA314" s="26"/>
      <c r="AB314" s="26"/>
      <c r="AC314" s="26"/>
      <c r="AD314" s="26"/>
      <c r="AE314" s="27"/>
      <c r="AF314" s="26"/>
      <c r="AG314" s="26"/>
      <c r="AH314" s="26"/>
      <c r="AI314" s="26"/>
      <c r="AJ314" s="26"/>
      <c r="AK314" s="26"/>
    </row>
    <row r="315" spans="1:37" s="10" customFormat="1" ht="25" customHeight="1" x14ac:dyDescent="0.25">
      <c r="A315" s="11">
        <v>312</v>
      </c>
      <c r="B315" s="12" t="str">
        <f t="shared" si="23"/>
        <v>000-000</v>
      </c>
      <c r="C315" s="12"/>
      <c r="D315" s="12"/>
      <c r="E315" s="12"/>
      <c r="F315" s="12"/>
      <c r="G315" s="16"/>
      <c r="H315" s="16"/>
      <c r="I315" s="15"/>
      <c r="J315" s="16"/>
      <c r="K315" s="16"/>
      <c r="L315" s="17"/>
      <c r="M315" s="18"/>
      <c r="N315" s="18"/>
      <c r="O315" s="20"/>
      <c r="P315" s="21"/>
      <c r="Q315" s="21"/>
      <c r="R315" s="22"/>
      <c r="S315" s="21"/>
      <c r="T315" s="21"/>
      <c r="U315" s="22"/>
      <c r="V315" s="23"/>
      <c r="W315" s="23"/>
      <c r="X315" s="24"/>
      <c r="Y315" s="25">
        <f t="shared" si="21"/>
        <v>0</v>
      </c>
      <c r="Z315" s="25">
        <f t="shared" si="22"/>
        <v>0</v>
      </c>
      <c r="AA315" s="26"/>
      <c r="AB315" s="26"/>
      <c r="AC315" s="26"/>
      <c r="AD315" s="26"/>
      <c r="AE315" s="27"/>
      <c r="AF315" s="26"/>
      <c r="AG315" s="26"/>
      <c r="AH315" s="26"/>
      <c r="AI315" s="26"/>
      <c r="AJ315" s="26"/>
      <c r="AK315" s="26"/>
    </row>
    <row r="316" spans="1:37" s="10" customFormat="1" ht="25" customHeight="1" x14ac:dyDescent="0.25">
      <c r="A316" s="11">
        <v>313</v>
      </c>
      <c r="B316" s="12" t="str">
        <f t="shared" si="23"/>
        <v>000-000</v>
      </c>
      <c r="C316" s="12"/>
      <c r="D316" s="12"/>
      <c r="E316" s="12"/>
      <c r="F316" s="12"/>
      <c r="G316" s="16"/>
      <c r="H316" s="16"/>
      <c r="I316" s="15"/>
      <c r="J316" s="16"/>
      <c r="K316" s="16"/>
      <c r="L316" s="17"/>
      <c r="M316" s="18"/>
      <c r="N316" s="19"/>
      <c r="O316" s="20"/>
      <c r="P316" s="21"/>
      <c r="Q316" s="21"/>
      <c r="R316" s="22"/>
      <c r="S316" s="21"/>
      <c r="T316" s="21"/>
      <c r="U316" s="22"/>
      <c r="V316" s="23"/>
      <c r="W316" s="23"/>
      <c r="X316" s="24"/>
      <c r="Y316" s="25">
        <f t="shared" si="21"/>
        <v>0</v>
      </c>
      <c r="Z316" s="25">
        <f t="shared" si="22"/>
        <v>0</v>
      </c>
      <c r="AA316" s="26"/>
      <c r="AB316" s="26"/>
      <c r="AC316" s="26"/>
      <c r="AD316" s="26"/>
      <c r="AE316" s="27"/>
      <c r="AF316" s="26"/>
      <c r="AG316" s="26"/>
      <c r="AH316" s="26"/>
      <c r="AI316" s="26"/>
      <c r="AJ316" s="26"/>
      <c r="AK316" s="26"/>
    </row>
    <row r="317" spans="1:37" s="10" customFormat="1" ht="25" customHeight="1" x14ac:dyDescent="0.25">
      <c r="A317" s="11">
        <v>314</v>
      </c>
      <c r="B317" s="12" t="str">
        <f t="shared" si="23"/>
        <v>000-000</v>
      </c>
      <c r="C317" s="12"/>
      <c r="D317" s="12"/>
      <c r="E317" s="12"/>
      <c r="F317" s="12"/>
      <c r="G317" s="16"/>
      <c r="H317" s="16"/>
      <c r="I317" s="15"/>
      <c r="J317" s="16"/>
      <c r="K317" s="16"/>
      <c r="L317" s="17"/>
      <c r="M317" s="18"/>
      <c r="N317" s="19"/>
      <c r="O317" s="20"/>
      <c r="P317" s="21"/>
      <c r="Q317" s="21"/>
      <c r="R317" s="22"/>
      <c r="S317" s="21"/>
      <c r="T317" s="21"/>
      <c r="U317" s="22"/>
      <c r="V317" s="23"/>
      <c r="W317" s="23"/>
      <c r="X317" s="24"/>
      <c r="Y317" s="25">
        <f t="shared" si="21"/>
        <v>0</v>
      </c>
      <c r="Z317" s="25">
        <f t="shared" si="22"/>
        <v>0</v>
      </c>
      <c r="AA317" s="26"/>
      <c r="AB317" s="26"/>
      <c r="AC317" s="26"/>
      <c r="AD317" s="26"/>
      <c r="AE317" s="27"/>
      <c r="AF317" s="26"/>
      <c r="AG317" s="26"/>
      <c r="AH317" s="26"/>
      <c r="AI317" s="26"/>
      <c r="AJ317" s="26"/>
      <c r="AK317" s="26"/>
    </row>
    <row r="318" spans="1:37" s="10" customFormat="1" ht="25" customHeight="1" x14ac:dyDescent="0.25">
      <c r="A318" s="11">
        <v>315</v>
      </c>
      <c r="B318" s="12" t="str">
        <f t="shared" si="23"/>
        <v>000-000</v>
      </c>
      <c r="C318" s="12"/>
      <c r="D318" s="12"/>
      <c r="E318" s="12"/>
      <c r="F318" s="12"/>
      <c r="G318" s="16"/>
      <c r="H318" s="16"/>
      <c r="I318" s="15"/>
      <c r="J318" s="16"/>
      <c r="K318" s="16"/>
      <c r="L318" s="17"/>
      <c r="M318" s="18"/>
      <c r="N318" s="18"/>
      <c r="O318" s="20"/>
      <c r="P318" s="21"/>
      <c r="Q318" s="21"/>
      <c r="R318" s="22"/>
      <c r="S318" s="21"/>
      <c r="T318" s="21"/>
      <c r="U318" s="22"/>
      <c r="V318" s="23"/>
      <c r="W318" s="23"/>
      <c r="X318" s="24"/>
      <c r="Y318" s="25">
        <f t="shared" si="21"/>
        <v>0</v>
      </c>
      <c r="Z318" s="25">
        <f t="shared" si="22"/>
        <v>0</v>
      </c>
      <c r="AA318" s="26"/>
      <c r="AB318" s="26"/>
      <c r="AC318" s="26"/>
      <c r="AD318" s="26"/>
      <c r="AE318" s="27"/>
      <c r="AF318" s="26"/>
      <c r="AG318" s="26"/>
      <c r="AH318" s="26"/>
      <c r="AI318" s="26"/>
      <c r="AJ318" s="26"/>
      <c r="AK318" s="26"/>
    </row>
    <row r="319" spans="1:37" s="10" customFormat="1" ht="25" customHeight="1" x14ac:dyDescent="0.25">
      <c r="A319" s="11">
        <v>316</v>
      </c>
      <c r="B319" s="12" t="str">
        <f t="shared" si="23"/>
        <v>000-000</v>
      </c>
      <c r="C319" s="12"/>
      <c r="D319" s="12"/>
      <c r="E319" s="12"/>
      <c r="F319" s="12"/>
      <c r="G319" s="16"/>
      <c r="H319" s="16"/>
      <c r="I319" s="15"/>
      <c r="J319" s="16"/>
      <c r="K319" s="16"/>
      <c r="L319" s="17"/>
      <c r="M319" s="18"/>
      <c r="N319" s="18"/>
      <c r="O319" s="20"/>
      <c r="P319" s="21"/>
      <c r="Q319" s="21"/>
      <c r="R319" s="22"/>
      <c r="S319" s="21"/>
      <c r="T319" s="21"/>
      <c r="U319" s="22"/>
      <c r="V319" s="23"/>
      <c r="W319" s="23"/>
      <c r="X319" s="24"/>
      <c r="Y319" s="25">
        <f t="shared" si="21"/>
        <v>0</v>
      </c>
      <c r="Z319" s="25">
        <f t="shared" si="22"/>
        <v>0</v>
      </c>
      <c r="AA319" s="26"/>
      <c r="AB319" s="26"/>
      <c r="AC319" s="26"/>
      <c r="AD319" s="26"/>
      <c r="AE319" s="27"/>
      <c r="AF319" s="26"/>
      <c r="AG319" s="26"/>
      <c r="AH319" s="26"/>
      <c r="AI319" s="26"/>
      <c r="AJ319" s="26"/>
      <c r="AK319" s="26"/>
    </row>
    <row r="320" spans="1:37" s="10" customFormat="1" ht="25" customHeight="1" x14ac:dyDescent="0.25">
      <c r="A320" s="11">
        <v>317</v>
      </c>
      <c r="B320" s="12" t="str">
        <f t="shared" si="23"/>
        <v>000-000</v>
      </c>
      <c r="C320" s="12"/>
      <c r="D320" s="12"/>
      <c r="E320" s="12"/>
      <c r="F320" s="12"/>
      <c r="G320" s="16"/>
      <c r="H320" s="16"/>
      <c r="I320" s="15"/>
      <c r="J320" s="16"/>
      <c r="K320" s="16"/>
      <c r="L320" s="17"/>
      <c r="M320" s="18"/>
      <c r="N320" s="18"/>
      <c r="O320" s="20"/>
      <c r="P320" s="21"/>
      <c r="Q320" s="21"/>
      <c r="R320" s="22"/>
      <c r="S320" s="21"/>
      <c r="T320" s="21"/>
      <c r="U320" s="22"/>
      <c r="V320" s="23"/>
      <c r="W320" s="23"/>
      <c r="X320" s="24"/>
      <c r="Y320" s="25">
        <f t="shared" si="21"/>
        <v>0</v>
      </c>
      <c r="Z320" s="25">
        <f t="shared" si="22"/>
        <v>0</v>
      </c>
      <c r="AA320" s="26"/>
      <c r="AB320" s="26"/>
      <c r="AC320" s="26"/>
      <c r="AD320" s="26"/>
      <c r="AE320" s="27"/>
      <c r="AF320" s="26"/>
      <c r="AG320" s="26"/>
      <c r="AH320" s="26"/>
      <c r="AI320" s="26"/>
      <c r="AJ320" s="26"/>
      <c r="AK320" s="26"/>
    </row>
    <row r="321" spans="1:37" s="10" customFormat="1" ht="25" customHeight="1" x14ac:dyDescent="0.25">
      <c r="A321" s="11">
        <v>318</v>
      </c>
      <c r="B321" s="12" t="str">
        <f t="shared" si="23"/>
        <v>000-000</v>
      </c>
      <c r="C321" s="12"/>
      <c r="D321" s="12"/>
      <c r="E321" s="12"/>
      <c r="F321" s="12"/>
      <c r="G321" s="16"/>
      <c r="H321" s="16"/>
      <c r="I321" s="15"/>
      <c r="J321" s="16"/>
      <c r="K321" s="16"/>
      <c r="L321" s="17"/>
      <c r="M321" s="18"/>
      <c r="N321" s="18"/>
      <c r="O321" s="20"/>
      <c r="P321" s="21"/>
      <c r="Q321" s="21"/>
      <c r="R321" s="22"/>
      <c r="S321" s="21"/>
      <c r="T321" s="21"/>
      <c r="U321" s="22"/>
      <c r="V321" s="23"/>
      <c r="W321" s="23"/>
      <c r="X321" s="24"/>
      <c r="Y321" s="25">
        <f t="shared" si="21"/>
        <v>0</v>
      </c>
      <c r="Z321" s="25">
        <f t="shared" si="22"/>
        <v>0</v>
      </c>
      <c r="AA321" s="26"/>
      <c r="AB321" s="26"/>
      <c r="AC321" s="26"/>
      <c r="AD321" s="26"/>
      <c r="AE321" s="27"/>
      <c r="AF321" s="26"/>
      <c r="AG321" s="26"/>
      <c r="AH321" s="26"/>
      <c r="AI321" s="26"/>
      <c r="AJ321" s="26"/>
      <c r="AK321" s="26"/>
    </row>
    <row r="322" spans="1:37" s="10" customFormat="1" ht="25" customHeight="1" x14ac:dyDescent="0.25">
      <c r="A322" s="11">
        <v>319</v>
      </c>
      <c r="B322" s="12" t="str">
        <f t="shared" si="23"/>
        <v>000-000</v>
      </c>
      <c r="C322" s="12"/>
      <c r="D322" s="12"/>
      <c r="E322" s="12"/>
      <c r="F322" s="12"/>
      <c r="G322" s="16"/>
      <c r="H322" s="16"/>
      <c r="I322" s="15"/>
      <c r="J322" s="16"/>
      <c r="K322" s="16"/>
      <c r="L322" s="17"/>
      <c r="M322" s="18"/>
      <c r="N322" s="18"/>
      <c r="O322" s="20"/>
      <c r="P322" s="21"/>
      <c r="Q322" s="21"/>
      <c r="R322" s="22"/>
      <c r="S322" s="21"/>
      <c r="T322" s="21"/>
      <c r="U322" s="22"/>
      <c r="V322" s="23"/>
      <c r="W322" s="23"/>
      <c r="X322" s="24"/>
      <c r="Y322" s="25">
        <f t="shared" si="21"/>
        <v>0</v>
      </c>
      <c r="Z322" s="25">
        <f t="shared" si="22"/>
        <v>0</v>
      </c>
      <c r="AA322" s="26"/>
      <c r="AB322" s="26"/>
      <c r="AC322" s="26"/>
      <c r="AD322" s="26"/>
      <c r="AE322" s="27"/>
      <c r="AF322" s="26"/>
      <c r="AG322" s="26"/>
      <c r="AH322" s="26"/>
      <c r="AI322" s="26"/>
      <c r="AJ322" s="26"/>
      <c r="AK322" s="26"/>
    </row>
    <row r="323" spans="1:37" s="10" customFormat="1" ht="25" customHeight="1" x14ac:dyDescent="0.25">
      <c r="A323" s="11">
        <v>320</v>
      </c>
      <c r="B323" s="12" t="str">
        <f t="shared" si="23"/>
        <v>000-000</v>
      </c>
      <c r="C323" s="12"/>
      <c r="D323" s="12"/>
      <c r="E323" s="12"/>
      <c r="F323" s="12"/>
      <c r="G323" s="16"/>
      <c r="H323" s="16"/>
      <c r="I323" s="15"/>
      <c r="J323" s="16"/>
      <c r="K323" s="16"/>
      <c r="L323" s="17"/>
      <c r="M323" s="18"/>
      <c r="N323" s="18"/>
      <c r="O323" s="20"/>
      <c r="P323" s="21"/>
      <c r="Q323" s="21"/>
      <c r="R323" s="22"/>
      <c r="S323" s="21"/>
      <c r="T323" s="21"/>
      <c r="U323" s="22"/>
      <c r="V323" s="23"/>
      <c r="W323" s="23"/>
      <c r="X323" s="24"/>
      <c r="Y323" s="25">
        <f t="shared" si="21"/>
        <v>0</v>
      </c>
      <c r="Z323" s="25">
        <f t="shared" si="22"/>
        <v>0</v>
      </c>
      <c r="AA323" s="26"/>
      <c r="AB323" s="26"/>
      <c r="AC323" s="26"/>
      <c r="AD323" s="26"/>
      <c r="AE323" s="27"/>
      <c r="AF323" s="26"/>
      <c r="AG323" s="26"/>
      <c r="AH323" s="26"/>
      <c r="AI323" s="26"/>
      <c r="AJ323" s="26"/>
      <c r="AK323" s="26"/>
    </row>
    <row r="324" spans="1:37" s="10" customFormat="1" ht="25" customHeight="1" x14ac:dyDescent="0.25">
      <c r="A324" s="11">
        <v>321</v>
      </c>
      <c r="B324" s="12" t="str">
        <f t="shared" si="23"/>
        <v>000-000</v>
      </c>
      <c r="C324" s="12"/>
      <c r="D324" s="12"/>
      <c r="E324" s="12"/>
      <c r="F324" s="12"/>
      <c r="G324" s="16"/>
      <c r="H324" s="16"/>
      <c r="I324" s="15"/>
      <c r="J324" s="16"/>
      <c r="K324" s="16"/>
      <c r="L324" s="17"/>
      <c r="M324" s="18"/>
      <c r="N324" s="18"/>
      <c r="O324" s="20"/>
      <c r="P324" s="21"/>
      <c r="Q324" s="21"/>
      <c r="R324" s="22"/>
      <c r="S324" s="21"/>
      <c r="T324" s="21"/>
      <c r="U324" s="22"/>
      <c r="V324" s="23"/>
      <c r="W324" s="23"/>
      <c r="X324" s="24"/>
      <c r="Y324" s="25">
        <f t="shared" si="21"/>
        <v>0</v>
      </c>
      <c r="Z324" s="25">
        <f t="shared" si="22"/>
        <v>0</v>
      </c>
      <c r="AA324" s="26"/>
      <c r="AB324" s="26"/>
      <c r="AC324" s="26"/>
      <c r="AD324" s="26"/>
      <c r="AE324" s="27"/>
      <c r="AF324" s="26"/>
      <c r="AG324" s="26"/>
      <c r="AH324" s="26"/>
      <c r="AI324" s="26"/>
      <c r="AJ324" s="26"/>
      <c r="AK324" s="26"/>
    </row>
    <row r="325" spans="1:37" s="10" customFormat="1" ht="25" customHeight="1" x14ac:dyDescent="0.25">
      <c r="A325" s="11">
        <v>322</v>
      </c>
      <c r="B325" s="12" t="str">
        <f t="shared" si="23"/>
        <v>000-000</v>
      </c>
      <c r="C325" s="12"/>
      <c r="D325" s="12"/>
      <c r="E325" s="12"/>
      <c r="F325" s="12"/>
      <c r="G325" s="16"/>
      <c r="H325" s="16"/>
      <c r="I325" s="15"/>
      <c r="J325" s="16"/>
      <c r="K325" s="16"/>
      <c r="L325" s="17"/>
      <c r="M325" s="18"/>
      <c r="N325" s="18"/>
      <c r="O325" s="20"/>
      <c r="P325" s="21"/>
      <c r="Q325" s="21"/>
      <c r="R325" s="22"/>
      <c r="S325" s="21"/>
      <c r="T325" s="21"/>
      <c r="U325" s="22"/>
      <c r="V325" s="23"/>
      <c r="W325" s="23"/>
      <c r="X325" s="24"/>
      <c r="Y325" s="25">
        <f t="shared" si="21"/>
        <v>0</v>
      </c>
      <c r="Z325" s="25">
        <f t="shared" si="22"/>
        <v>0</v>
      </c>
      <c r="AA325" s="26"/>
      <c r="AB325" s="26"/>
      <c r="AC325" s="26"/>
      <c r="AD325" s="26"/>
      <c r="AE325" s="27"/>
      <c r="AF325" s="26"/>
      <c r="AG325" s="26"/>
      <c r="AH325" s="26"/>
      <c r="AI325" s="26"/>
      <c r="AJ325" s="26"/>
      <c r="AK325" s="26"/>
    </row>
    <row r="326" spans="1:37" s="10" customFormat="1" ht="25" customHeight="1" x14ac:dyDescent="0.25">
      <c r="A326" s="11">
        <v>323</v>
      </c>
      <c r="B326" s="12" t="str">
        <f t="shared" si="23"/>
        <v>000-000</v>
      </c>
      <c r="C326" s="12"/>
      <c r="D326" s="12"/>
      <c r="E326" s="12"/>
      <c r="F326" s="12"/>
      <c r="G326" s="16"/>
      <c r="H326" s="16"/>
      <c r="I326" s="15"/>
      <c r="J326" s="16"/>
      <c r="K326" s="16"/>
      <c r="L326" s="17"/>
      <c r="M326" s="18"/>
      <c r="N326" s="18"/>
      <c r="O326" s="20"/>
      <c r="P326" s="21"/>
      <c r="Q326" s="21"/>
      <c r="R326" s="22"/>
      <c r="S326" s="21"/>
      <c r="T326" s="21"/>
      <c r="U326" s="22"/>
      <c r="V326" s="23"/>
      <c r="W326" s="23"/>
      <c r="X326" s="24"/>
      <c r="Y326" s="25">
        <f t="shared" si="21"/>
        <v>0</v>
      </c>
      <c r="Z326" s="25">
        <f t="shared" si="22"/>
        <v>0</v>
      </c>
      <c r="AA326" s="26"/>
      <c r="AB326" s="26"/>
      <c r="AC326" s="26"/>
      <c r="AD326" s="26"/>
      <c r="AE326" s="27"/>
      <c r="AF326" s="26"/>
      <c r="AG326" s="26"/>
      <c r="AH326" s="26"/>
      <c r="AI326" s="26"/>
      <c r="AJ326" s="26"/>
      <c r="AK326" s="26"/>
    </row>
    <row r="327" spans="1:37" s="10" customFormat="1" ht="25" customHeight="1" x14ac:dyDescent="0.25">
      <c r="A327" s="11">
        <v>324</v>
      </c>
      <c r="B327" s="12" t="str">
        <f t="shared" si="23"/>
        <v>000-000</v>
      </c>
      <c r="C327" s="12"/>
      <c r="D327" s="12"/>
      <c r="E327" s="12"/>
      <c r="F327" s="12"/>
      <c r="G327" s="16"/>
      <c r="H327" s="16"/>
      <c r="I327" s="15"/>
      <c r="J327" s="16"/>
      <c r="K327" s="16"/>
      <c r="L327" s="17"/>
      <c r="M327" s="18"/>
      <c r="N327" s="19"/>
      <c r="O327" s="20"/>
      <c r="P327" s="21"/>
      <c r="Q327" s="21"/>
      <c r="R327" s="22"/>
      <c r="S327" s="21"/>
      <c r="T327" s="21"/>
      <c r="U327" s="22"/>
      <c r="V327" s="23"/>
      <c r="W327" s="23"/>
      <c r="X327" s="24"/>
      <c r="Y327" s="25">
        <f t="shared" si="21"/>
        <v>0</v>
      </c>
      <c r="Z327" s="25">
        <f t="shared" si="22"/>
        <v>0</v>
      </c>
      <c r="AA327" s="26"/>
      <c r="AB327" s="26"/>
      <c r="AC327" s="26"/>
      <c r="AD327" s="26"/>
      <c r="AE327" s="27"/>
      <c r="AF327" s="26"/>
      <c r="AG327" s="26"/>
      <c r="AH327" s="26"/>
      <c r="AI327" s="26"/>
      <c r="AJ327" s="26"/>
      <c r="AK327" s="26"/>
    </row>
    <row r="328" spans="1:37" s="10" customFormat="1" ht="25" customHeight="1" x14ac:dyDescent="0.25">
      <c r="A328" s="11">
        <v>325</v>
      </c>
      <c r="B328" s="12" t="str">
        <f t="shared" si="23"/>
        <v>000-000</v>
      </c>
      <c r="C328" s="12"/>
      <c r="D328" s="12"/>
      <c r="E328" s="12"/>
      <c r="F328" s="12"/>
      <c r="G328" s="16"/>
      <c r="H328" s="16"/>
      <c r="I328" s="15"/>
      <c r="J328" s="16"/>
      <c r="K328" s="16"/>
      <c r="L328" s="17"/>
      <c r="M328" s="18"/>
      <c r="N328" s="19"/>
      <c r="O328" s="20"/>
      <c r="P328" s="21"/>
      <c r="Q328" s="21"/>
      <c r="R328" s="22"/>
      <c r="S328" s="21"/>
      <c r="T328" s="21"/>
      <c r="U328" s="22"/>
      <c r="V328" s="23"/>
      <c r="W328" s="23"/>
      <c r="X328" s="24"/>
      <c r="Y328" s="25">
        <f t="shared" si="21"/>
        <v>0</v>
      </c>
      <c r="Z328" s="25">
        <f t="shared" si="22"/>
        <v>0</v>
      </c>
      <c r="AA328" s="26"/>
      <c r="AB328" s="26"/>
      <c r="AC328" s="26"/>
      <c r="AD328" s="26"/>
      <c r="AE328" s="27"/>
      <c r="AF328" s="26"/>
      <c r="AG328" s="26"/>
      <c r="AH328" s="26"/>
      <c r="AI328" s="26"/>
      <c r="AJ328" s="26"/>
      <c r="AK328" s="26"/>
    </row>
    <row r="329" spans="1:37" s="10" customFormat="1" ht="25" customHeight="1" x14ac:dyDescent="0.25">
      <c r="A329" s="11">
        <v>326</v>
      </c>
      <c r="B329" s="12" t="str">
        <f t="shared" si="23"/>
        <v>000-000</v>
      </c>
      <c r="C329" s="12"/>
      <c r="D329" s="12"/>
      <c r="E329" s="12"/>
      <c r="F329" s="12"/>
      <c r="G329" s="16"/>
      <c r="H329" s="16"/>
      <c r="I329" s="15"/>
      <c r="J329" s="16"/>
      <c r="K329" s="16"/>
      <c r="L329" s="17"/>
      <c r="M329" s="18"/>
      <c r="N329" s="18"/>
      <c r="O329" s="20"/>
      <c r="P329" s="21"/>
      <c r="Q329" s="21"/>
      <c r="R329" s="22"/>
      <c r="S329" s="21"/>
      <c r="T329" s="21"/>
      <c r="U329" s="22"/>
      <c r="V329" s="23"/>
      <c r="W329" s="23"/>
      <c r="X329" s="24"/>
      <c r="Y329" s="25">
        <f t="shared" si="21"/>
        <v>0</v>
      </c>
      <c r="Z329" s="25">
        <f t="shared" si="22"/>
        <v>0</v>
      </c>
      <c r="AA329" s="26"/>
      <c r="AB329" s="26"/>
      <c r="AC329" s="26"/>
      <c r="AD329" s="26"/>
      <c r="AE329" s="27"/>
      <c r="AF329" s="26"/>
      <c r="AG329" s="26"/>
      <c r="AH329" s="26"/>
      <c r="AI329" s="26"/>
      <c r="AJ329" s="26"/>
      <c r="AK329" s="26"/>
    </row>
    <row r="330" spans="1:37" s="10" customFormat="1" ht="25" customHeight="1" x14ac:dyDescent="0.25">
      <c r="A330" s="11">
        <v>327</v>
      </c>
      <c r="B330" s="12" t="str">
        <f t="shared" si="23"/>
        <v>000-000</v>
      </c>
      <c r="C330" s="12"/>
      <c r="D330" s="12"/>
      <c r="E330" s="12"/>
      <c r="F330" s="12"/>
      <c r="G330" s="16"/>
      <c r="H330" s="16"/>
      <c r="I330" s="15"/>
      <c r="J330" s="16"/>
      <c r="K330" s="16"/>
      <c r="L330" s="17"/>
      <c r="M330" s="18"/>
      <c r="N330" s="18"/>
      <c r="O330" s="20"/>
      <c r="P330" s="21"/>
      <c r="Q330" s="21"/>
      <c r="R330" s="22"/>
      <c r="S330" s="21"/>
      <c r="T330" s="21"/>
      <c r="U330" s="22"/>
      <c r="V330" s="23"/>
      <c r="W330" s="23"/>
      <c r="X330" s="24"/>
      <c r="Y330" s="25">
        <f t="shared" si="21"/>
        <v>0</v>
      </c>
      <c r="Z330" s="25">
        <f t="shared" si="22"/>
        <v>0</v>
      </c>
      <c r="AA330" s="26"/>
      <c r="AB330" s="26"/>
      <c r="AC330" s="26"/>
      <c r="AD330" s="26"/>
      <c r="AE330" s="27"/>
      <c r="AF330" s="26"/>
      <c r="AG330" s="26"/>
      <c r="AH330" s="26"/>
      <c r="AI330" s="26"/>
      <c r="AJ330" s="26"/>
      <c r="AK330" s="26"/>
    </row>
    <row r="331" spans="1:37" s="10" customFormat="1" ht="25" customHeight="1" x14ac:dyDescent="0.25">
      <c r="A331" s="11">
        <v>328</v>
      </c>
      <c r="B331" s="12" t="str">
        <f t="shared" si="23"/>
        <v>000-000</v>
      </c>
      <c r="C331" s="12"/>
      <c r="D331" s="12"/>
      <c r="E331" s="12"/>
      <c r="F331" s="12"/>
      <c r="G331" s="16"/>
      <c r="H331" s="16"/>
      <c r="I331" s="15"/>
      <c r="J331" s="16"/>
      <c r="K331" s="16"/>
      <c r="L331" s="17"/>
      <c r="M331" s="18"/>
      <c r="N331" s="18"/>
      <c r="O331" s="20"/>
      <c r="P331" s="21"/>
      <c r="Q331" s="21"/>
      <c r="R331" s="22"/>
      <c r="S331" s="21"/>
      <c r="T331" s="21"/>
      <c r="U331" s="22"/>
      <c r="V331" s="23"/>
      <c r="W331" s="23"/>
      <c r="X331" s="24"/>
      <c r="Y331" s="25">
        <f t="shared" si="21"/>
        <v>0</v>
      </c>
      <c r="Z331" s="25">
        <f t="shared" si="22"/>
        <v>0</v>
      </c>
      <c r="AA331" s="26"/>
      <c r="AB331" s="26"/>
      <c r="AC331" s="26"/>
      <c r="AD331" s="26"/>
      <c r="AE331" s="27"/>
      <c r="AF331" s="26"/>
      <c r="AG331" s="26"/>
      <c r="AH331" s="26"/>
      <c r="AI331" s="26"/>
      <c r="AJ331" s="26"/>
      <c r="AK331" s="26"/>
    </row>
    <row r="332" spans="1:37" s="10" customFormat="1" ht="25" customHeight="1" x14ac:dyDescent="0.25">
      <c r="A332" s="11">
        <v>329</v>
      </c>
      <c r="B332" s="12" t="str">
        <f t="shared" si="23"/>
        <v>000-000</v>
      </c>
      <c r="C332" s="12"/>
      <c r="D332" s="12"/>
      <c r="E332" s="12"/>
      <c r="F332" s="12"/>
      <c r="G332" s="16"/>
      <c r="H332" s="16"/>
      <c r="I332" s="15"/>
      <c r="J332" s="16"/>
      <c r="K332" s="16"/>
      <c r="L332" s="17"/>
      <c r="M332" s="18"/>
      <c r="N332" s="18"/>
      <c r="O332" s="20"/>
      <c r="P332" s="21"/>
      <c r="Q332" s="21"/>
      <c r="R332" s="22"/>
      <c r="S332" s="21"/>
      <c r="T332" s="21"/>
      <c r="U332" s="22"/>
      <c r="V332" s="23"/>
      <c r="W332" s="23"/>
      <c r="X332" s="24"/>
      <c r="Y332" s="25">
        <f t="shared" si="21"/>
        <v>0</v>
      </c>
      <c r="Z332" s="25">
        <f t="shared" si="22"/>
        <v>0</v>
      </c>
      <c r="AA332" s="26"/>
      <c r="AB332" s="26"/>
      <c r="AC332" s="26"/>
      <c r="AD332" s="26"/>
      <c r="AE332" s="27"/>
      <c r="AF332" s="26"/>
      <c r="AG332" s="26"/>
      <c r="AH332" s="26"/>
      <c r="AI332" s="26"/>
      <c r="AJ332" s="26"/>
      <c r="AK332" s="26"/>
    </row>
    <row r="333" spans="1:37" s="10" customFormat="1" ht="25" customHeight="1" x14ac:dyDescent="0.25">
      <c r="A333" s="11">
        <v>330</v>
      </c>
      <c r="B333" s="12" t="str">
        <f t="shared" si="23"/>
        <v>000-000</v>
      </c>
      <c r="C333" s="12"/>
      <c r="D333" s="12"/>
      <c r="E333" s="12"/>
      <c r="F333" s="12"/>
      <c r="G333" s="16"/>
      <c r="H333" s="16"/>
      <c r="I333" s="15"/>
      <c r="J333" s="16"/>
      <c r="K333" s="16"/>
      <c r="L333" s="17"/>
      <c r="M333" s="18"/>
      <c r="N333" s="18"/>
      <c r="O333" s="20"/>
      <c r="P333" s="21"/>
      <c r="Q333" s="21"/>
      <c r="R333" s="22"/>
      <c r="S333" s="21"/>
      <c r="T333" s="21"/>
      <c r="U333" s="22"/>
      <c r="V333" s="23"/>
      <c r="W333" s="23"/>
      <c r="X333" s="24"/>
      <c r="Y333" s="25">
        <f t="shared" si="21"/>
        <v>0</v>
      </c>
      <c r="Z333" s="25">
        <f t="shared" si="22"/>
        <v>0</v>
      </c>
      <c r="AA333" s="26"/>
      <c r="AB333" s="26"/>
      <c r="AC333" s="26"/>
      <c r="AD333" s="26"/>
      <c r="AE333" s="27"/>
      <c r="AF333" s="26"/>
      <c r="AG333" s="26"/>
      <c r="AH333" s="26"/>
      <c r="AI333" s="26"/>
      <c r="AJ333" s="26"/>
      <c r="AK333" s="26"/>
    </row>
    <row r="334" spans="1:37" s="10" customFormat="1" ht="25" customHeight="1" x14ac:dyDescent="0.25">
      <c r="A334" s="11">
        <v>331</v>
      </c>
      <c r="B334" s="12" t="str">
        <f t="shared" si="23"/>
        <v>000-000</v>
      </c>
      <c r="C334" s="12"/>
      <c r="D334" s="12"/>
      <c r="E334" s="12"/>
      <c r="F334" s="12"/>
      <c r="G334" s="16"/>
      <c r="H334" s="16"/>
      <c r="I334" s="15"/>
      <c r="J334" s="16"/>
      <c r="K334" s="16"/>
      <c r="L334" s="17"/>
      <c r="M334" s="18"/>
      <c r="N334" s="18"/>
      <c r="O334" s="20"/>
      <c r="P334" s="21"/>
      <c r="Q334" s="21"/>
      <c r="R334" s="22"/>
      <c r="S334" s="21"/>
      <c r="T334" s="21"/>
      <c r="U334" s="22"/>
      <c r="V334" s="23"/>
      <c r="W334" s="23"/>
      <c r="X334" s="24"/>
      <c r="Y334" s="25">
        <f t="shared" si="21"/>
        <v>0</v>
      </c>
      <c r="Z334" s="25">
        <f t="shared" si="22"/>
        <v>0</v>
      </c>
      <c r="AA334" s="26"/>
      <c r="AB334" s="26"/>
      <c r="AC334" s="26"/>
      <c r="AD334" s="26"/>
      <c r="AE334" s="27"/>
      <c r="AF334" s="26"/>
      <c r="AG334" s="26"/>
      <c r="AH334" s="26"/>
      <c r="AI334" s="26"/>
      <c r="AJ334" s="26"/>
      <c r="AK334" s="26"/>
    </row>
    <row r="335" spans="1:37" s="10" customFormat="1" ht="25" customHeight="1" x14ac:dyDescent="0.25">
      <c r="A335" s="11">
        <v>332</v>
      </c>
      <c r="B335" s="12" t="str">
        <f t="shared" si="23"/>
        <v>000-000</v>
      </c>
      <c r="C335" s="12"/>
      <c r="D335" s="12"/>
      <c r="E335" s="12"/>
      <c r="F335" s="12"/>
      <c r="G335" s="16"/>
      <c r="H335" s="16"/>
      <c r="I335" s="15"/>
      <c r="J335" s="16"/>
      <c r="K335" s="16"/>
      <c r="L335" s="17"/>
      <c r="M335" s="18"/>
      <c r="N335" s="18"/>
      <c r="O335" s="20"/>
      <c r="P335" s="21"/>
      <c r="Q335" s="21"/>
      <c r="R335" s="22"/>
      <c r="S335" s="21"/>
      <c r="T335" s="21"/>
      <c r="U335" s="22"/>
      <c r="V335" s="23"/>
      <c r="W335" s="23"/>
      <c r="X335" s="24"/>
      <c r="Y335" s="25">
        <f t="shared" si="21"/>
        <v>0</v>
      </c>
      <c r="Z335" s="25">
        <f t="shared" si="22"/>
        <v>0</v>
      </c>
      <c r="AA335" s="26"/>
      <c r="AB335" s="26"/>
      <c r="AC335" s="26"/>
      <c r="AD335" s="26"/>
      <c r="AE335" s="27"/>
      <c r="AF335" s="26"/>
      <c r="AG335" s="26"/>
      <c r="AH335" s="26"/>
      <c r="AI335" s="26"/>
      <c r="AJ335" s="26"/>
      <c r="AK335" s="26"/>
    </row>
    <row r="336" spans="1:37" s="10" customFormat="1" ht="25" customHeight="1" x14ac:dyDescent="0.25">
      <c r="A336" s="11">
        <v>333</v>
      </c>
      <c r="B336" s="12" t="str">
        <f t="shared" si="23"/>
        <v>000-000</v>
      </c>
      <c r="C336" s="12"/>
      <c r="D336" s="12"/>
      <c r="E336" s="12"/>
      <c r="F336" s="12"/>
      <c r="G336" s="16"/>
      <c r="H336" s="16"/>
      <c r="I336" s="15"/>
      <c r="J336" s="16"/>
      <c r="K336" s="16"/>
      <c r="L336" s="17"/>
      <c r="M336" s="18"/>
      <c r="N336" s="18"/>
      <c r="O336" s="20"/>
      <c r="P336" s="21"/>
      <c r="Q336" s="21"/>
      <c r="R336" s="22"/>
      <c r="S336" s="21"/>
      <c r="T336" s="21"/>
      <c r="U336" s="22"/>
      <c r="V336" s="23"/>
      <c r="W336" s="23"/>
      <c r="X336" s="24"/>
      <c r="Y336" s="25">
        <f t="shared" si="21"/>
        <v>0</v>
      </c>
      <c r="Z336" s="25">
        <f t="shared" si="22"/>
        <v>0</v>
      </c>
      <c r="AA336" s="26"/>
      <c r="AB336" s="26"/>
      <c r="AC336" s="26"/>
      <c r="AD336" s="26"/>
      <c r="AE336" s="27"/>
      <c r="AF336" s="26"/>
      <c r="AG336" s="26"/>
      <c r="AH336" s="26"/>
      <c r="AI336" s="26"/>
      <c r="AJ336" s="26"/>
      <c r="AK336" s="26"/>
    </row>
    <row r="337" spans="1:37" s="10" customFormat="1" ht="25" customHeight="1" x14ac:dyDescent="0.25">
      <c r="A337" s="11">
        <v>334</v>
      </c>
      <c r="B337" s="12" t="str">
        <f t="shared" si="23"/>
        <v>000-000</v>
      </c>
      <c r="C337" s="12"/>
      <c r="D337" s="12"/>
      <c r="E337" s="12"/>
      <c r="F337" s="12"/>
      <c r="G337" s="16"/>
      <c r="H337" s="16"/>
      <c r="I337" s="15"/>
      <c r="J337" s="16"/>
      <c r="K337" s="16"/>
      <c r="L337" s="17"/>
      <c r="M337" s="18"/>
      <c r="N337" s="18"/>
      <c r="O337" s="20"/>
      <c r="P337" s="21"/>
      <c r="Q337" s="21"/>
      <c r="R337" s="22"/>
      <c r="S337" s="21"/>
      <c r="T337" s="21"/>
      <c r="U337" s="22"/>
      <c r="V337" s="23"/>
      <c r="W337" s="23"/>
      <c r="X337" s="24"/>
      <c r="Y337" s="25">
        <f t="shared" si="21"/>
        <v>0</v>
      </c>
      <c r="Z337" s="25">
        <f t="shared" si="22"/>
        <v>0</v>
      </c>
      <c r="AA337" s="26"/>
      <c r="AB337" s="26"/>
      <c r="AC337" s="26"/>
      <c r="AD337" s="26"/>
      <c r="AE337" s="27"/>
      <c r="AF337" s="26"/>
      <c r="AG337" s="26"/>
      <c r="AH337" s="26"/>
      <c r="AI337" s="26"/>
      <c r="AJ337" s="26"/>
      <c r="AK337" s="26"/>
    </row>
    <row r="338" spans="1:37" s="10" customFormat="1" ht="25" customHeight="1" x14ac:dyDescent="0.25">
      <c r="A338" s="11">
        <v>335</v>
      </c>
      <c r="B338" s="12" t="str">
        <f t="shared" si="23"/>
        <v>000-000</v>
      </c>
      <c r="C338" s="12"/>
      <c r="D338" s="12"/>
      <c r="E338" s="12"/>
      <c r="F338" s="12"/>
      <c r="G338" s="16"/>
      <c r="H338" s="16"/>
      <c r="I338" s="15"/>
      <c r="J338" s="16"/>
      <c r="K338" s="16"/>
      <c r="L338" s="17"/>
      <c r="M338" s="18"/>
      <c r="N338" s="19"/>
      <c r="O338" s="20"/>
      <c r="P338" s="21"/>
      <c r="Q338" s="21"/>
      <c r="R338" s="22"/>
      <c r="S338" s="21"/>
      <c r="T338" s="21"/>
      <c r="U338" s="22"/>
      <c r="V338" s="23"/>
      <c r="W338" s="23"/>
      <c r="X338" s="24"/>
      <c r="Y338" s="25">
        <f t="shared" si="21"/>
        <v>0</v>
      </c>
      <c r="Z338" s="25">
        <f t="shared" si="22"/>
        <v>0</v>
      </c>
      <c r="AA338" s="26"/>
      <c r="AB338" s="26"/>
      <c r="AC338" s="26"/>
      <c r="AD338" s="26"/>
      <c r="AE338" s="27"/>
      <c r="AF338" s="26"/>
      <c r="AG338" s="26"/>
      <c r="AH338" s="26"/>
      <c r="AI338" s="26"/>
      <c r="AJ338" s="26"/>
      <c r="AK338" s="26"/>
    </row>
    <row r="339" spans="1:37" s="10" customFormat="1" ht="25" customHeight="1" x14ac:dyDescent="0.25">
      <c r="A339" s="11">
        <v>336</v>
      </c>
      <c r="B339" s="12" t="str">
        <f t="shared" si="23"/>
        <v>000-000</v>
      </c>
      <c r="C339" s="12"/>
      <c r="D339" s="12"/>
      <c r="E339" s="12"/>
      <c r="F339" s="12"/>
      <c r="G339" s="16"/>
      <c r="H339" s="16"/>
      <c r="I339" s="15"/>
      <c r="J339" s="16"/>
      <c r="K339" s="16"/>
      <c r="L339" s="17"/>
      <c r="M339" s="18"/>
      <c r="N339" s="19"/>
      <c r="O339" s="20"/>
      <c r="P339" s="21"/>
      <c r="Q339" s="21"/>
      <c r="R339" s="22"/>
      <c r="S339" s="21"/>
      <c r="T339" s="21"/>
      <c r="U339" s="22"/>
      <c r="V339" s="23"/>
      <c r="W339" s="23"/>
      <c r="X339" s="24"/>
      <c r="Y339" s="25">
        <f t="shared" si="21"/>
        <v>0</v>
      </c>
      <c r="Z339" s="25">
        <f t="shared" si="22"/>
        <v>0</v>
      </c>
      <c r="AA339" s="26"/>
      <c r="AB339" s="26"/>
      <c r="AC339" s="26"/>
      <c r="AD339" s="26"/>
      <c r="AE339" s="27"/>
      <c r="AF339" s="26"/>
      <c r="AG339" s="26"/>
      <c r="AH339" s="26"/>
      <c r="AI339" s="26"/>
      <c r="AJ339" s="26"/>
      <c r="AK339" s="26"/>
    </row>
    <row r="340" spans="1:37" s="10" customFormat="1" ht="25" customHeight="1" x14ac:dyDescent="0.25">
      <c r="A340" s="11">
        <v>337</v>
      </c>
      <c r="B340" s="12" t="str">
        <f t="shared" si="23"/>
        <v>000-000</v>
      </c>
      <c r="C340" s="12"/>
      <c r="D340" s="12"/>
      <c r="E340" s="12"/>
      <c r="F340" s="12"/>
      <c r="G340" s="16"/>
      <c r="H340" s="16"/>
      <c r="I340" s="15"/>
      <c r="J340" s="16"/>
      <c r="K340" s="16"/>
      <c r="L340" s="17"/>
      <c r="M340" s="18"/>
      <c r="N340" s="18"/>
      <c r="O340" s="20"/>
      <c r="P340" s="21"/>
      <c r="Q340" s="21"/>
      <c r="R340" s="22"/>
      <c r="S340" s="21"/>
      <c r="T340" s="21"/>
      <c r="U340" s="22"/>
      <c r="V340" s="23"/>
      <c r="W340" s="23"/>
      <c r="X340" s="24"/>
      <c r="Y340" s="25">
        <f t="shared" si="21"/>
        <v>0</v>
      </c>
      <c r="Z340" s="25">
        <f t="shared" si="22"/>
        <v>0</v>
      </c>
      <c r="AA340" s="26"/>
      <c r="AB340" s="26"/>
      <c r="AC340" s="26"/>
      <c r="AD340" s="26"/>
      <c r="AE340" s="27"/>
      <c r="AF340" s="26"/>
      <c r="AG340" s="26"/>
      <c r="AH340" s="26"/>
      <c r="AI340" s="26"/>
      <c r="AJ340" s="26"/>
      <c r="AK340" s="26"/>
    </row>
    <row r="341" spans="1:37" s="10" customFormat="1" ht="25" customHeight="1" x14ac:dyDescent="0.25">
      <c r="A341" s="11">
        <v>338</v>
      </c>
      <c r="B341" s="12" t="str">
        <f t="shared" si="23"/>
        <v>000-000</v>
      </c>
      <c r="C341" s="12"/>
      <c r="D341" s="12"/>
      <c r="E341" s="12"/>
      <c r="F341" s="12"/>
      <c r="G341" s="16"/>
      <c r="H341" s="16"/>
      <c r="I341" s="15"/>
      <c r="J341" s="16"/>
      <c r="K341" s="16"/>
      <c r="L341" s="17"/>
      <c r="M341" s="18"/>
      <c r="N341" s="18"/>
      <c r="O341" s="20"/>
      <c r="P341" s="21"/>
      <c r="Q341" s="21"/>
      <c r="R341" s="22"/>
      <c r="S341" s="21"/>
      <c r="T341" s="21"/>
      <c r="U341" s="22"/>
      <c r="V341" s="23"/>
      <c r="W341" s="23"/>
      <c r="X341" s="24"/>
      <c r="Y341" s="25">
        <f t="shared" si="21"/>
        <v>0</v>
      </c>
      <c r="Z341" s="25">
        <f t="shared" si="22"/>
        <v>0</v>
      </c>
      <c r="AA341" s="26"/>
      <c r="AB341" s="26"/>
      <c r="AC341" s="26"/>
      <c r="AD341" s="26"/>
      <c r="AE341" s="27"/>
      <c r="AF341" s="26"/>
      <c r="AG341" s="26"/>
      <c r="AH341" s="26"/>
      <c r="AI341" s="26"/>
      <c r="AJ341" s="26"/>
      <c r="AK341" s="26"/>
    </row>
    <row r="342" spans="1:37" s="10" customFormat="1" ht="25" customHeight="1" x14ac:dyDescent="0.25">
      <c r="A342" s="11">
        <v>339</v>
      </c>
      <c r="B342" s="12" t="str">
        <f t="shared" si="23"/>
        <v>000-000</v>
      </c>
      <c r="C342" s="12"/>
      <c r="D342" s="12"/>
      <c r="E342" s="12"/>
      <c r="F342" s="12"/>
      <c r="G342" s="16"/>
      <c r="H342" s="16"/>
      <c r="I342" s="15"/>
      <c r="J342" s="16"/>
      <c r="K342" s="16"/>
      <c r="L342" s="17"/>
      <c r="M342" s="18"/>
      <c r="N342" s="18"/>
      <c r="O342" s="20"/>
      <c r="P342" s="21"/>
      <c r="Q342" s="21"/>
      <c r="R342" s="22"/>
      <c r="S342" s="21"/>
      <c r="T342" s="21"/>
      <c r="U342" s="22"/>
      <c r="V342" s="23"/>
      <c r="W342" s="23"/>
      <c r="X342" s="24"/>
      <c r="Y342" s="25">
        <f t="shared" si="21"/>
        <v>0</v>
      </c>
      <c r="Z342" s="25">
        <f t="shared" si="22"/>
        <v>0</v>
      </c>
      <c r="AA342" s="26"/>
      <c r="AB342" s="26"/>
      <c r="AC342" s="26"/>
      <c r="AD342" s="26"/>
      <c r="AE342" s="27"/>
      <c r="AF342" s="26"/>
      <c r="AG342" s="26"/>
      <c r="AH342" s="26"/>
      <c r="AI342" s="26"/>
      <c r="AJ342" s="26"/>
      <c r="AK342" s="26"/>
    </row>
    <row r="343" spans="1:37" s="10" customFormat="1" ht="25" customHeight="1" x14ac:dyDescent="0.25">
      <c r="A343" s="11">
        <v>340</v>
      </c>
      <c r="B343" s="12" t="str">
        <f t="shared" si="23"/>
        <v>000-000</v>
      </c>
      <c r="C343" s="12"/>
      <c r="D343" s="12"/>
      <c r="E343" s="12"/>
      <c r="F343" s="12"/>
      <c r="G343" s="16"/>
      <c r="H343" s="16"/>
      <c r="I343" s="15"/>
      <c r="J343" s="16"/>
      <c r="K343" s="16"/>
      <c r="L343" s="17"/>
      <c r="M343" s="18"/>
      <c r="N343" s="18"/>
      <c r="O343" s="20"/>
      <c r="P343" s="21"/>
      <c r="Q343" s="21"/>
      <c r="R343" s="22"/>
      <c r="S343" s="21"/>
      <c r="T343" s="21"/>
      <c r="U343" s="22"/>
      <c r="V343" s="23"/>
      <c r="W343" s="23"/>
      <c r="X343" s="24"/>
      <c r="Y343" s="25">
        <f t="shared" ref="Y343:Y403" si="24">ROUND(I343-U343-X343,2)</f>
        <v>0</v>
      </c>
      <c r="Z343" s="25">
        <f t="shared" ref="Z343:Z403" si="25">ROUND(L343+O343-R343,2)</f>
        <v>0</v>
      </c>
      <c r="AA343" s="26"/>
      <c r="AB343" s="26"/>
      <c r="AC343" s="26"/>
      <c r="AD343" s="26"/>
      <c r="AE343" s="27"/>
      <c r="AF343" s="26"/>
      <c r="AG343" s="26"/>
      <c r="AH343" s="26"/>
      <c r="AI343" s="26"/>
      <c r="AJ343" s="26"/>
      <c r="AK343" s="26"/>
    </row>
    <row r="344" spans="1:37" s="10" customFormat="1" ht="25" customHeight="1" x14ac:dyDescent="0.25">
      <c r="A344" s="11">
        <v>341</v>
      </c>
      <c r="B344" s="12" t="str">
        <f t="shared" si="23"/>
        <v>000-000</v>
      </c>
      <c r="C344" s="12"/>
      <c r="D344" s="12"/>
      <c r="E344" s="12"/>
      <c r="F344" s="12"/>
      <c r="G344" s="16"/>
      <c r="H344" s="16"/>
      <c r="I344" s="15"/>
      <c r="J344" s="16"/>
      <c r="K344" s="16"/>
      <c r="L344" s="17"/>
      <c r="M344" s="18"/>
      <c r="N344" s="18"/>
      <c r="O344" s="20"/>
      <c r="P344" s="21"/>
      <c r="Q344" s="21"/>
      <c r="R344" s="22"/>
      <c r="S344" s="21"/>
      <c r="T344" s="21"/>
      <c r="U344" s="22"/>
      <c r="V344" s="23"/>
      <c r="W344" s="23"/>
      <c r="X344" s="24"/>
      <c r="Y344" s="25">
        <f t="shared" si="24"/>
        <v>0</v>
      </c>
      <c r="Z344" s="25">
        <f t="shared" si="25"/>
        <v>0</v>
      </c>
      <c r="AA344" s="26"/>
      <c r="AB344" s="26"/>
      <c r="AC344" s="26"/>
      <c r="AD344" s="26"/>
      <c r="AE344" s="27"/>
      <c r="AF344" s="26"/>
      <c r="AG344" s="26"/>
      <c r="AH344" s="26"/>
      <c r="AI344" s="26"/>
      <c r="AJ344" s="26"/>
      <c r="AK344" s="26"/>
    </row>
    <row r="345" spans="1:37" s="10" customFormat="1" ht="25" customHeight="1" x14ac:dyDescent="0.25">
      <c r="A345" s="11">
        <v>342</v>
      </c>
      <c r="B345" s="12" t="str">
        <f t="shared" si="23"/>
        <v>000-000</v>
      </c>
      <c r="C345" s="12"/>
      <c r="D345" s="12"/>
      <c r="E345" s="12"/>
      <c r="F345" s="12"/>
      <c r="G345" s="16"/>
      <c r="H345" s="16"/>
      <c r="I345" s="15"/>
      <c r="J345" s="16"/>
      <c r="K345" s="16"/>
      <c r="L345" s="17"/>
      <c r="M345" s="18"/>
      <c r="N345" s="18"/>
      <c r="O345" s="20"/>
      <c r="P345" s="21"/>
      <c r="Q345" s="21"/>
      <c r="R345" s="22"/>
      <c r="S345" s="21"/>
      <c r="T345" s="21"/>
      <c r="U345" s="22"/>
      <c r="V345" s="23"/>
      <c r="W345" s="23"/>
      <c r="X345" s="24"/>
      <c r="Y345" s="25">
        <f t="shared" si="24"/>
        <v>0</v>
      </c>
      <c r="Z345" s="25">
        <f t="shared" si="25"/>
        <v>0</v>
      </c>
      <c r="AA345" s="26"/>
      <c r="AB345" s="26"/>
      <c r="AC345" s="26"/>
      <c r="AD345" s="26"/>
      <c r="AE345" s="27"/>
      <c r="AF345" s="26"/>
      <c r="AG345" s="26"/>
      <c r="AH345" s="26"/>
      <c r="AI345" s="26"/>
      <c r="AJ345" s="26"/>
      <c r="AK345" s="26"/>
    </row>
    <row r="346" spans="1:37" s="10" customFormat="1" ht="25" customHeight="1" x14ac:dyDescent="0.25">
      <c r="A346" s="11">
        <v>343</v>
      </c>
      <c r="B346" s="12" t="str">
        <f t="shared" si="23"/>
        <v>000-000</v>
      </c>
      <c r="C346" s="12"/>
      <c r="D346" s="12"/>
      <c r="E346" s="12"/>
      <c r="F346" s="12"/>
      <c r="G346" s="16"/>
      <c r="H346" s="16"/>
      <c r="I346" s="15"/>
      <c r="J346" s="16"/>
      <c r="K346" s="16"/>
      <c r="L346" s="17"/>
      <c r="M346" s="18"/>
      <c r="N346" s="18"/>
      <c r="O346" s="20"/>
      <c r="P346" s="21"/>
      <c r="Q346" s="21"/>
      <c r="R346" s="22"/>
      <c r="S346" s="21"/>
      <c r="T346" s="21"/>
      <c r="U346" s="22"/>
      <c r="V346" s="23"/>
      <c r="W346" s="23"/>
      <c r="X346" s="24"/>
      <c r="Y346" s="25">
        <f t="shared" si="24"/>
        <v>0</v>
      </c>
      <c r="Z346" s="25">
        <f t="shared" si="25"/>
        <v>0</v>
      </c>
      <c r="AA346" s="26"/>
      <c r="AB346" s="26"/>
      <c r="AC346" s="26"/>
      <c r="AD346" s="26"/>
      <c r="AE346" s="27"/>
      <c r="AF346" s="26"/>
      <c r="AG346" s="26"/>
      <c r="AH346" s="26"/>
      <c r="AI346" s="26"/>
      <c r="AJ346" s="26"/>
      <c r="AK346" s="26"/>
    </row>
    <row r="347" spans="1:37" s="10" customFormat="1" ht="25" customHeight="1" x14ac:dyDescent="0.25">
      <c r="A347" s="11">
        <v>344</v>
      </c>
      <c r="B347" s="12" t="str">
        <f t="shared" si="23"/>
        <v>000-000</v>
      </c>
      <c r="C347" s="12"/>
      <c r="D347" s="12"/>
      <c r="E347" s="12"/>
      <c r="F347" s="12"/>
      <c r="G347" s="16"/>
      <c r="H347" s="16"/>
      <c r="I347" s="15"/>
      <c r="J347" s="16"/>
      <c r="K347" s="16"/>
      <c r="L347" s="17"/>
      <c r="M347" s="18"/>
      <c r="N347" s="18"/>
      <c r="O347" s="20"/>
      <c r="P347" s="21"/>
      <c r="Q347" s="21"/>
      <c r="R347" s="22"/>
      <c r="S347" s="21"/>
      <c r="T347" s="21"/>
      <c r="U347" s="22"/>
      <c r="V347" s="23"/>
      <c r="W347" s="23"/>
      <c r="X347" s="24"/>
      <c r="Y347" s="25">
        <f t="shared" si="24"/>
        <v>0</v>
      </c>
      <c r="Z347" s="25">
        <f t="shared" si="25"/>
        <v>0</v>
      </c>
      <c r="AA347" s="26"/>
      <c r="AB347" s="26"/>
      <c r="AC347" s="26"/>
      <c r="AD347" s="26"/>
      <c r="AE347" s="27"/>
      <c r="AF347" s="26"/>
      <c r="AG347" s="26"/>
      <c r="AH347" s="26"/>
      <c r="AI347" s="26"/>
      <c r="AJ347" s="26"/>
      <c r="AK347" s="26"/>
    </row>
    <row r="348" spans="1:37" s="10" customFormat="1" ht="25" customHeight="1" x14ac:dyDescent="0.25">
      <c r="A348" s="11">
        <v>345</v>
      </c>
      <c r="B348" s="12" t="str">
        <f t="shared" si="23"/>
        <v>000-000</v>
      </c>
      <c r="C348" s="12"/>
      <c r="D348" s="12"/>
      <c r="E348" s="12"/>
      <c r="F348" s="12"/>
      <c r="G348" s="16"/>
      <c r="H348" s="16"/>
      <c r="I348" s="15"/>
      <c r="J348" s="16"/>
      <c r="K348" s="16"/>
      <c r="L348" s="17"/>
      <c r="M348" s="18"/>
      <c r="N348" s="18"/>
      <c r="O348" s="20"/>
      <c r="P348" s="21"/>
      <c r="Q348" s="21"/>
      <c r="R348" s="22"/>
      <c r="S348" s="21"/>
      <c r="T348" s="21"/>
      <c r="U348" s="22"/>
      <c r="V348" s="23"/>
      <c r="W348" s="23"/>
      <c r="X348" s="24"/>
      <c r="Y348" s="25">
        <f t="shared" si="24"/>
        <v>0</v>
      </c>
      <c r="Z348" s="25">
        <f t="shared" si="25"/>
        <v>0</v>
      </c>
      <c r="AA348" s="26"/>
      <c r="AB348" s="26"/>
      <c r="AC348" s="26"/>
      <c r="AD348" s="26"/>
      <c r="AE348" s="27"/>
      <c r="AF348" s="26"/>
      <c r="AG348" s="26"/>
      <c r="AH348" s="26"/>
      <c r="AI348" s="26"/>
      <c r="AJ348" s="26"/>
      <c r="AK348" s="26"/>
    </row>
    <row r="349" spans="1:37" s="10" customFormat="1" ht="25" customHeight="1" x14ac:dyDescent="0.25">
      <c r="A349" s="11">
        <v>346</v>
      </c>
      <c r="B349" s="12" t="str">
        <f t="shared" si="23"/>
        <v>000-000</v>
      </c>
      <c r="C349" s="12"/>
      <c r="D349" s="12"/>
      <c r="E349" s="12"/>
      <c r="F349" s="12"/>
      <c r="G349" s="16"/>
      <c r="H349" s="16"/>
      <c r="I349" s="15"/>
      <c r="J349" s="16"/>
      <c r="K349" s="16"/>
      <c r="L349" s="17"/>
      <c r="M349" s="18"/>
      <c r="N349" s="19"/>
      <c r="O349" s="20"/>
      <c r="P349" s="21"/>
      <c r="Q349" s="21"/>
      <c r="R349" s="22"/>
      <c r="S349" s="21"/>
      <c r="T349" s="21"/>
      <c r="U349" s="22"/>
      <c r="V349" s="23"/>
      <c r="W349" s="23"/>
      <c r="X349" s="24"/>
      <c r="Y349" s="25">
        <f t="shared" si="24"/>
        <v>0</v>
      </c>
      <c r="Z349" s="25">
        <f t="shared" si="25"/>
        <v>0</v>
      </c>
      <c r="AA349" s="26"/>
      <c r="AB349" s="26"/>
      <c r="AC349" s="26"/>
      <c r="AD349" s="26"/>
      <c r="AE349" s="27"/>
      <c r="AF349" s="26"/>
      <c r="AG349" s="26"/>
      <c r="AH349" s="26"/>
      <c r="AI349" s="26"/>
      <c r="AJ349" s="26"/>
      <c r="AK349" s="26"/>
    </row>
    <row r="350" spans="1:37" s="10" customFormat="1" ht="25" customHeight="1" x14ac:dyDescent="0.25">
      <c r="A350" s="11">
        <v>347</v>
      </c>
      <c r="B350" s="12" t="str">
        <f t="shared" si="23"/>
        <v>000-000</v>
      </c>
      <c r="C350" s="12"/>
      <c r="D350" s="12"/>
      <c r="E350" s="12"/>
      <c r="F350" s="12"/>
      <c r="G350" s="16"/>
      <c r="H350" s="16"/>
      <c r="I350" s="15"/>
      <c r="J350" s="16"/>
      <c r="K350" s="16"/>
      <c r="L350" s="17"/>
      <c r="M350" s="18"/>
      <c r="N350" s="19"/>
      <c r="O350" s="20"/>
      <c r="P350" s="21"/>
      <c r="Q350" s="21"/>
      <c r="R350" s="22"/>
      <c r="S350" s="21"/>
      <c r="T350" s="21"/>
      <c r="U350" s="22"/>
      <c r="V350" s="23"/>
      <c r="W350" s="23"/>
      <c r="X350" s="24"/>
      <c r="Y350" s="25">
        <f t="shared" si="24"/>
        <v>0</v>
      </c>
      <c r="Z350" s="25">
        <f t="shared" si="25"/>
        <v>0</v>
      </c>
      <c r="AA350" s="26"/>
      <c r="AB350" s="26"/>
      <c r="AC350" s="26"/>
      <c r="AD350" s="26"/>
      <c r="AE350" s="27"/>
      <c r="AF350" s="26"/>
      <c r="AG350" s="26"/>
      <c r="AH350" s="26"/>
      <c r="AI350" s="26"/>
      <c r="AJ350" s="26"/>
      <c r="AK350" s="26"/>
    </row>
    <row r="351" spans="1:37" s="10" customFormat="1" ht="25" customHeight="1" x14ac:dyDescent="0.25">
      <c r="A351" s="11">
        <v>348</v>
      </c>
      <c r="B351" s="12" t="str">
        <f t="shared" si="23"/>
        <v>000-000</v>
      </c>
      <c r="C351" s="12"/>
      <c r="D351" s="12"/>
      <c r="E351" s="12"/>
      <c r="F351" s="12"/>
      <c r="G351" s="16"/>
      <c r="H351" s="16"/>
      <c r="I351" s="15"/>
      <c r="J351" s="16"/>
      <c r="K351" s="16"/>
      <c r="L351" s="17"/>
      <c r="M351" s="18"/>
      <c r="N351" s="18"/>
      <c r="O351" s="20"/>
      <c r="P351" s="21"/>
      <c r="Q351" s="21"/>
      <c r="R351" s="22"/>
      <c r="S351" s="21"/>
      <c r="T351" s="21"/>
      <c r="U351" s="22"/>
      <c r="V351" s="23"/>
      <c r="W351" s="23"/>
      <c r="X351" s="24"/>
      <c r="Y351" s="25">
        <f t="shared" si="24"/>
        <v>0</v>
      </c>
      <c r="Z351" s="25">
        <f t="shared" si="25"/>
        <v>0</v>
      </c>
      <c r="AA351" s="26"/>
      <c r="AB351" s="26"/>
      <c r="AC351" s="26"/>
      <c r="AD351" s="26"/>
      <c r="AE351" s="27"/>
      <c r="AF351" s="26"/>
      <c r="AG351" s="26"/>
      <c r="AH351" s="26"/>
      <c r="AI351" s="26"/>
      <c r="AJ351" s="26"/>
      <c r="AK351" s="26"/>
    </row>
    <row r="352" spans="1:37" s="10" customFormat="1" ht="25" customHeight="1" x14ac:dyDescent="0.25">
      <c r="A352" s="11">
        <v>349</v>
      </c>
      <c r="B352" s="12" t="str">
        <f t="shared" si="23"/>
        <v>000-000</v>
      </c>
      <c r="C352" s="12"/>
      <c r="D352" s="12"/>
      <c r="E352" s="12"/>
      <c r="F352" s="12"/>
      <c r="G352" s="16"/>
      <c r="H352" s="16"/>
      <c r="I352" s="15"/>
      <c r="J352" s="16"/>
      <c r="K352" s="16"/>
      <c r="L352" s="17"/>
      <c r="M352" s="18"/>
      <c r="N352" s="18"/>
      <c r="O352" s="20"/>
      <c r="P352" s="21"/>
      <c r="Q352" s="21"/>
      <c r="R352" s="22"/>
      <c r="S352" s="21"/>
      <c r="T352" s="21"/>
      <c r="U352" s="22"/>
      <c r="V352" s="23"/>
      <c r="W352" s="23"/>
      <c r="X352" s="24"/>
      <c r="Y352" s="25">
        <f t="shared" si="24"/>
        <v>0</v>
      </c>
      <c r="Z352" s="25">
        <f t="shared" si="25"/>
        <v>0</v>
      </c>
      <c r="AA352" s="26"/>
      <c r="AB352" s="26"/>
      <c r="AC352" s="26"/>
      <c r="AD352" s="26"/>
      <c r="AE352" s="27"/>
      <c r="AF352" s="26"/>
      <c r="AG352" s="26"/>
      <c r="AH352" s="26"/>
      <c r="AI352" s="26"/>
      <c r="AJ352" s="26"/>
      <c r="AK352" s="26"/>
    </row>
    <row r="353" spans="1:37" s="10" customFormat="1" ht="25" customHeight="1" x14ac:dyDescent="0.25">
      <c r="A353" s="11">
        <v>350</v>
      </c>
      <c r="B353" s="12" t="str">
        <f t="shared" si="23"/>
        <v>000-000</v>
      </c>
      <c r="C353" s="12"/>
      <c r="D353" s="12"/>
      <c r="E353" s="12"/>
      <c r="F353" s="12"/>
      <c r="G353" s="16"/>
      <c r="H353" s="16"/>
      <c r="I353" s="15"/>
      <c r="J353" s="16"/>
      <c r="K353" s="16"/>
      <c r="L353" s="17"/>
      <c r="M353" s="18"/>
      <c r="N353" s="18"/>
      <c r="O353" s="20"/>
      <c r="P353" s="21"/>
      <c r="Q353" s="21"/>
      <c r="R353" s="22"/>
      <c r="S353" s="21"/>
      <c r="T353" s="21"/>
      <c r="U353" s="22"/>
      <c r="V353" s="23"/>
      <c r="W353" s="23"/>
      <c r="X353" s="24"/>
      <c r="Y353" s="25">
        <f t="shared" si="24"/>
        <v>0</v>
      </c>
      <c r="Z353" s="25">
        <f t="shared" si="25"/>
        <v>0</v>
      </c>
      <c r="AA353" s="26"/>
      <c r="AB353" s="26"/>
      <c r="AC353" s="26"/>
      <c r="AD353" s="26"/>
      <c r="AE353" s="27"/>
      <c r="AF353" s="26"/>
      <c r="AG353" s="26"/>
      <c r="AH353" s="26"/>
      <c r="AI353" s="26"/>
      <c r="AJ353" s="26"/>
      <c r="AK353" s="26"/>
    </row>
    <row r="354" spans="1:37" s="10" customFormat="1" ht="25" customHeight="1" x14ac:dyDescent="0.25">
      <c r="A354" s="11">
        <v>351</v>
      </c>
      <c r="B354" s="12" t="str">
        <f t="shared" si="23"/>
        <v>000-000</v>
      </c>
      <c r="C354" s="12"/>
      <c r="D354" s="12"/>
      <c r="E354" s="12"/>
      <c r="F354" s="12"/>
      <c r="G354" s="16"/>
      <c r="H354" s="16"/>
      <c r="I354" s="15"/>
      <c r="J354" s="16"/>
      <c r="K354" s="16"/>
      <c r="L354" s="17"/>
      <c r="M354" s="18"/>
      <c r="N354" s="18"/>
      <c r="O354" s="20"/>
      <c r="P354" s="21"/>
      <c r="Q354" s="21"/>
      <c r="R354" s="22"/>
      <c r="S354" s="21"/>
      <c r="T354" s="21"/>
      <c r="U354" s="22"/>
      <c r="V354" s="23"/>
      <c r="W354" s="23"/>
      <c r="X354" s="24"/>
      <c r="Y354" s="25">
        <f t="shared" si="24"/>
        <v>0</v>
      </c>
      <c r="Z354" s="25">
        <f t="shared" si="25"/>
        <v>0</v>
      </c>
      <c r="AA354" s="26"/>
      <c r="AB354" s="26"/>
      <c r="AC354" s="26"/>
      <c r="AD354" s="26"/>
      <c r="AE354" s="27"/>
      <c r="AF354" s="26"/>
      <c r="AG354" s="26"/>
      <c r="AH354" s="26"/>
      <c r="AI354" s="26"/>
      <c r="AJ354" s="26"/>
      <c r="AK354" s="26"/>
    </row>
    <row r="355" spans="1:37" s="10" customFormat="1" ht="25" customHeight="1" x14ac:dyDescent="0.25">
      <c r="A355" s="11">
        <v>352</v>
      </c>
      <c r="B355" s="12" t="str">
        <f t="shared" si="23"/>
        <v>000-000</v>
      </c>
      <c r="C355" s="12"/>
      <c r="D355" s="12"/>
      <c r="E355" s="12"/>
      <c r="F355" s="12"/>
      <c r="G355" s="16"/>
      <c r="H355" s="16"/>
      <c r="I355" s="15"/>
      <c r="J355" s="16"/>
      <c r="K355" s="16"/>
      <c r="L355" s="17"/>
      <c r="M355" s="18"/>
      <c r="N355" s="18"/>
      <c r="O355" s="20"/>
      <c r="P355" s="21"/>
      <c r="Q355" s="21"/>
      <c r="R355" s="22"/>
      <c r="S355" s="21"/>
      <c r="T355" s="21"/>
      <c r="U355" s="22"/>
      <c r="V355" s="23"/>
      <c r="W355" s="23"/>
      <c r="X355" s="24"/>
      <c r="Y355" s="25">
        <f t="shared" si="24"/>
        <v>0</v>
      </c>
      <c r="Z355" s="25">
        <f t="shared" si="25"/>
        <v>0</v>
      </c>
      <c r="AA355" s="26"/>
      <c r="AB355" s="26"/>
      <c r="AC355" s="26"/>
      <c r="AD355" s="26"/>
      <c r="AE355" s="27"/>
      <c r="AF355" s="26"/>
      <c r="AG355" s="26"/>
      <c r="AH355" s="26"/>
      <c r="AI355" s="26"/>
      <c r="AJ355" s="26"/>
      <c r="AK355" s="26"/>
    </row>
    <row r="356" spans="1:37" s="10" customFormat="1" ht="25" customHeight="1" x14ac:dyDescent="0.25">
      <c r="A356" s="11">
        <v>353</v>
      </c>
      <c r="B356" s="12" t="str">
        <f t="shared" si="23"/>
        <v>000-000</v>
      </c>
      <c r="C356" s="12"/>
      <c r="D356" s="12"/>
      <c r="E356" s="12"/>
      <c r="F356" s="12"/>
      <c r="G356" s="16"/>
      <c r="H356" s="16"/>
      <c r="I356" s="15"/>
      <c r="J356" s="16"/>
      <c r="K356" s="16"/>
      <c r="L356" s="17"/>
      <c r="M356" s="18"/>
      <c r="N356" s="18"/>
      <c r="O356" s="20"/>
      <c r="P356" s="21"/>
      <c r="Q356" s="21"/>
      <c r="R356" s="22"/>
      <c r="S356" s="21"/>
      <c r="T356" s="21"/>
      <c r="U356" s="22"/>
      <c r="V356" s="23"/>
      <c r="W356" s="23"/>
      <c r="X356" s="24"/>
      <c r="Y356" s="25">
        <f t="shared" si="24"/>
        <v>0</v>
      </c>
      <c r="Z356" s="25">
        <f t="shared" si="25"/>
        <v>0</v>
      </c>
      <c r="AA356" s="26"/>
      <c r="AB356" s="26"/>
      <c r="AC356" s="26"/>
      <c r="AD356" s="26"/>
      <c r="AE356" s="27"/>
      <c r="AF356" s="26"/>
      <c r="AG356" s="26"/>
      <c r="AH356" s="26"/>
      <c r="AI356" s="26"/>
      <c r="AJ356" s="26"/>
      <c r="AK356" s="26"/>
    </row>
    <row r="357" spans="1:37" s="10" customFormat="1" ht="25" customHeight="1" x14ac:dyDescent="0.25">
      <c r="A357" s="11">
        <v>354</v>
      </c>
      <c r="B357" s="12" t="str">
        <f t="shared" si="23"/>
        <v>000-000</v>
      </c>
      <c r="C357" s="12"/>
      <c r="D357" s="12"/>
      <c r="E357" s="12"/>
      <c r="F357" s="12"/>
      <c r="G357" s="16"/>
      <c r="H357" s="16"/>
      <c r="I357" s="15"/>
      <c r="J357" s="16"/>
      <c r="K357" s="16"/>
      <c r="L357" s="17"/>
      <c r="M357" s="18"/>
      <c r="N357" s="18"/>
      <c r="O357" s="20"/>
      <c r="P357" s="21"/>
      <c r="Q357" s="21"/>
      <c r="R357" s="22"/>
      <c r="S357" s="21"/>
      <c r="T357" s="21"/>
      <c r="U357" s="22"/>
      <c r="V357" s="23"/>
      <c r="W357" s="23"/>
      <c r="X357" s="24"/>
      <c r="Y357" s="25">
        <f t="shared" si="24"/>
        <v>0</v>
      </c>
      <c r="Z357" s="25">
        <f t="shared" si="25"/>
        <v>0</v>
      </c>
      <c r="AA357" s="26"/>
      <c r="AB357" s="26"/>
      <c r="AC357" s="26"/>
      <c r="AD357" s="26"/>
      <c r="AE357" s="27"/>
      <c r="AF357" s="26"/>
      <c r="AG357" s="26"/>
      <c r="AH357" s="26"/>
      <c r="AI357" s="26"/>
      <c r="AJ357" s="26"/>
      <c r="AK357" s="26"/>
    </row>
    <row r="358" spans="1:37" s="10" customFormat="1" ht="25" customHeight="1" x14ac:dyDescent="0.25">
      <c r="A358" s="11">
        <v>355</v>
      </c>
      <c r="B358" s="12" t="str">
        <f t="shared" si="23"/>
        <v>000-000</v>
      </c>
      <c r="C358" s="12"/>
      <c r="D358" s="12"/>
      <c r="E358" s="12"/>
      <c r="F358" s="12"/>
      <c r="G358" s="16"/>
      <c r="H358" s="16"/>
      <c r="I358" s="15"/>
      <c r="J358" s="16"/>
      <c r="K358" s="16"/>
      <c r="L358" s="17"/>
      <c r="M358" s="18"/>
      <c r="N358" s="18"/>
      <c r="O358" s="20"/>
      <c r="P358" s="21"/>
      <c r="Q358" s="21"/>
      <c r="R358" s="22"/>
      <c r="S358" s="21"/>
      <c r="T358" s="21"/>
      <c r="U358" s="22"/>
      <c r="V358" s="23"/>
      <c r="W358" s="23"/>
      <c r="X358" s="24"/>
      <c r="Y358" s="25">
        <f t="shared" si="24"/>
        <v>0</v>
      </c>
      <c r="Z358" s="25">
        <f t="shared" si="25"/>
        <v>0</v>
      </c>
      <c r="AA358" s="26"/>
      <c r="AB358" s="26"/>
      <c r="AC358" s="26"/>
      <c r="AD358" s="26"/>
      <c r="AE358" s="27"/>
      <c r="AF358" s="26"/>
      <c r="AG358" s="26"/>
      <c r="AH358" s="26"/>
      <c r="AI358" s="26"/>
      <c r="AJ358" s="26"/>
      <c r="AK358" s="26"/>
    </row>
    <row r="359" spans="1:37" s="10" customFormat="1" ht="25" customHeight="1" x14ac:dyDescent="0.25">
      <c r="A359" s="11">
        <v>356</v>
      </c>
      <c r="B359" s="12" t="str">
        <f t="shared" si="23"/>
        <v>000-000</v>
      </c>
      <c r="C359" s="12"/>
      <c r="D359" s="12"/>
      <c r="E359" s="12"/>
      <c r="F359" s="12"/>
      <c r="G359" s="16"/>
      <c r="H359" s="16"/>
      <c r="I359" s="15"/>
      <c r="J359" s="16"/>
      <c r="K359" s="16"/>
      <c r="L359" s="17"/>
      <c r="M359" s="18"/>
      <c r="N359" s="18"/>
      <c r="O359" s="20"/>
      <c r="P359" s="21"/>
      <c r="Q359" s="21"/>
      <c r="R359" s="22"/>
      <c r="S359" s="21"/>
      <c r="T359" s="21"/>
      <c r="U359" s="22"/>
      <c r="V359" s="23"/>
      <c r="W359" s="23"/>
      <c r="X359" s="24"/>
      <c r="Y359" s="25">
        <f t="shared" si="24"/>
        <v>0</v>
      </c>
      <c r="Z359" s="25">
        <f t="shared" si="25"/>
        <v>0</v>
      </c>
      <c r="AA359" s="26"/>
      <c r="AB359" s="26"/>
      <c r="AC359" s="26"/>
      <c r="AD359" s="26"/>
      <c r="AE359" s="27"/>
      <c r="AF359" s="26"/>
      <c r="AG359" s="26"/>
      <c r="AH359" s="26"/>
      <c r="AI359" s="26"/>
      <c r="AJ359" s="26"/>
      <c r="AK359" s="26"/>
    </row>
    <row r="360" spans="1:37" s="10" customFormat="1" ht="25" customHeight="1" x14ac:dyDescent="0.25">
      <c r="A360" s="11">
        <v>357</v>
      </c>
      <c r="B360" s="12" t="str">
        <f t="shared" si="23"/>
        <v>000-000</v>
      </c>
      <c r="C360" s="12"/>
      <c r="D360" s="12"/>
      <c r="E360" s="12"/>
      <c r="F360" s="12"/>
      <c r="G360" s="16"/>
      <c r="H360" s="16"/>
      <c r="I360" s="15"/>
      <c r="J360" s="16"/>
      <c r="K360" s="16"/>
      <c r="L360" s="17"/>
      <c r="M360" s="18"/>
      <c r="N360" s="19"/>
      <c r="O360" s="20"/>
      <c r="P360" s="21"/>
      <c r="Q360" s="21"/>
      <c r="R360" s="22"/>
      <c r="S360" s="21"/>
      <c r="T360" s="21"/>
      <c r="U360" s="22"/>
      <c r="V360" s="23"/>
      <c r="W360" s="23"/>
      <c r="X360" s="24"/>
      <c r="Y360" s="25">
        <f t="shared" si="24"/>
        <v>0</v>
      </c>
      <c r="Z360" s="25">
        <f t="shared" si="25"/>
        <v>0</v>
      </c>
      <c r="AA360" s="26"/>
      <c r="AB360" s="26"/>
      <c r="AC360" s="26"/>
      <c r="AD360" s="26"/>
      <c r="AE360" s="27"/>
      <c r="AF360" s="26"/>
      <c r="AG360" s="26"/>
      <c r="AH360" s="26"/>
      <c r="AI360" s="26"/>
      <c r="AJ360" s="26"/>
      <c r="AK360" s="26"/>
    </row>
    <row r="361" spans="1:37" s="10" customFormat="1" ht="25" customHeight="1" x14ac:dyDescent="0.25">
      <c r="A361" s="11">
        <v>358</v>
      </c>
      <c r="B361" s="12" t="str">
        <f t="shared" si="23"/>
        <v>000-000</v>
      </c>
      <c r="C361" s="12"/>
      <c r="D361" s="12"/>
      <c r="E361" s="12"/>
      <c r="F361" s="12"/>
      <c r="G361" s="16"/>
      <c r="H361" s="16"/>
      <c r="I361" s="15"/>
      <c r="J361" s="16"/>
      <c r="K361" s="16"/>
      <c r="L361" s="17"/>
      <c r="M361" s="18"/>
      <c r="N361" s="19"/>
      <c r="O361" s="20"/>
      <c r="P361" s="21"/>
      <c r="Q361" s="21"/>
      <c r="R361" s="22"/>
      <c r="S361" s="21"/>
      <c r="T361" s="21"/>
      <c r="U361" s="22"/>
      <c r="V361" s="23"/>
      <c r="W361" s="23"/>
      <c r="X361" s="24"/>
      <c r="Y361" s="25">
        <f t="shared" si="24"/>
        <v>0</v>
      </c>
      <c r="Z361" s="25">
        <f t="shared" si="25"/>
        <v>0</v>
      </c>
      <c r="AA361" s="26"/>
      <c r="AB361" s="26"/>
      <c r="AC361" s="26"/>
      <c r="AD361" s="26"/>
      <c r="AE361" s="27"/>
      <c r="AF361" s="26"/>
      <c r="AG361" s="26"/>
      <c r="AH361" s="26"/>
      <c r="AI361" s="26"/>
      <c r="AJ361" s="26"/>
      <c r="AK361" s="26"/>
    </row>
    <row r="362" spans="1:37" s="10" customFormat="1" ht="25" customHeight="1" x14ac:dyDescent="0.25">
      <c r="A362" s="11">
        <v>359</v>
      </c>
      <c r="B362" s="12" t="str">
        <f t="shared" si="23"/>
        <v>000-000</v>
      </c>
      <c r="C362" s="12"/>
      <c r="D362" s="12"/>
      <c r="E362" s="12"/>
      <c r="F362" s="12"/>
      <c r="G362" s="16"/>
      <c r="H362" s="16"/>
      <c r="I362" s="15"/>
      <c r="J362" s="16"/>
      <c r="K362" s="16"/>
      <c r="L362" s="17"/>
      <c r="M362" s="18"/>
      <c r="N362" s="18"/>
      <c r="O362" s="20"/>
      <c r="P362" s="21"/>
      <c r="Q362" s="21"/>
      <c r="R362" s="22"/>
      <c r="S362" s="21"/>
      <c r="T362" s="21"/>
      <c r="U362" s="22"/>
      <c r="V362" s="23"/>
      <c r="W362" s="23"/>
      <c r="X362" s="24"/>
      <c r="Y362" s="25">
        <f t="shared" si="24"/>
        <v>0</v>
      </c>
      <c r="Z362" s="25">
        <f t="shared" si="25"/>
        <v>0</v>
      </c>
      <c r="AA362" s="26"/>
      <c r="AB362" s="26"/>
      <c r="AC362" s="26"/>
      <c r="AD362" s="26"/>
      <c r="AE362" s="27"/>
      <c r="AF362" s="26"/>
      <c r="AG362" s="26"/>
      <c r="AH362" s="26"/>
      <c r="AI362" s="26"/>
      <c r="AJ362" s="26"/>
      <c r="AK362" s="26"/>
    </row>
    <row r="363" spans="1:37" s="10" customFormat="1" ht="25" customHeight="1" x14ac:dyDescent="0.25">
      <c r="A363" s="11">
        <v>360</v>
      </c>
      <c r="B363" s="12" t="str">
        <f t="shared" si="23"/>
        <v>000-000</v>
      </c>
      <c r="C363" s="12"/>
      <c r="D363" s="12"/>
      <c r="E363" s="12"/>
      <c r="F363" s="12"/>
      <c r="G363" s="16"/>
      <c r="H363" s="16"/>
      <c r="I363" s="15"/>
      <c r="J363" s="16"/>
      <c r="K363" s="16"/>
      <c r="L363" s="17"/>
      <c r="M363" s="18"/>
      <c r="N363" s="18"/>
      <c r="O363" s="20"/>
      <c r="P363" s="21"/>
      <c r="Q363" s="21"/>
      <c r="R363" s="22"/>
      <c r="S363" s="21"/>
      <c r="T363" s="21"/>
      <c r="U363" s="22"/>
      <c r="V363" s="23"/>
      <c r="W363" s="23"/>
      <c r="X363" s="24"/>
      <c r="Y363" s="25">
        <f t="shared" si="24"/>
        <v>0</v>
      </c>
      <c r="Z363" s="25">
        <f t="shared" si="25"/>
        <v>0</v>
      </c>
      <c r="AA363" s="26"/>
      <c r="AB363" s="26"/>
      <c r="AC363" s="26"/>
      <c r="AD363" s="26"/>
      <c r="AE363" s="27"/>
      <c r="AF363" s="26"/>
      <c r="AG363" s="26"/>
      <c r="AH363" s="26"/>
      <c r="AI363" s="26"/>
      <c r="AJ363" s="26"/>
      <c r="AK363" s="26"/>
    </row>
    <row r="364" spans="1:37" s="10" customFormat="1" ht="25" customHeight="1" x14ac:dyDescent="0.25">
      <c r="A364" s="11">
        <v>361</v>
      </c>
      <c r="B364" s="12" t="str">
        <f t="shared" si="23"/>
        <v>000-000</v>
      </c>
      <c r="C364" s="12"/>
      <c r="D364" s="12"/>
      <c r="E364" s="12"/>
      <c r="F364" s="12"/>
      <c r="G364" s="16"/>
      <c r="H364" s="16"/>
      <c r="I364" s="15"/>
      <c r="J364" s="16"/>
      <c r="K364" s="16"/>
      <c r="L364" s="17"/>
      <c r="M364" s="18"/>
      <c r="N364" s="18"/>
      <c r="O364" s="20"/>
      <c r="P364" s="21"/>
      <c r="Q364" s="21"/>
      <c r="R364" s="22"/>
      <c r="S364" s="21"/>
      <c r="T364" s="21"/>
      <c r="U364" s="22"/>
      <c r="V364" s="23"/>
      <c r="W364" s="23"/>
      <c r="X364" s="24"/>
      <c r="Y364" s="25">
        <f t="shared" si="24"/>
        <v>0</v>
      </c>
      <c r="Z364" s="25">
        <f t="shared" si="25"/>
        <v>0</v>
      </c>
      <c r="AA364" s="26"/>
      <c r="AB364" s="26"/>
      <c r="AC364" s="26"/>
      <c r="AD364" s="26"/>
      <c r="AE364" s="27"/>
      <c r="AF364" s="26"/>
      <c r="AG364" s="26"/>
      <c r="AH364" s="26"/>
      <c r="AI364" s="26"/>
      <c r="AJ364" s="26"/>
      <c r="AK364" s="26"/>
    </row>
    <row r="365" spans="1:37" s="10" customFormat="1" ht="25" customHeight="1" x14ac:dyDescent="0.25">
      <c r="A365" s="11">
        <v>362</v>
      </c>
      <c r="B365" s="12" t="str">
        <f t="shared" si="23"/>
        <v>000-000</v>
      </c>
      <c r="C365" s="12"/>
      <c r="D365" s="12"/>
      <c r="E365" s="12"/>
      <c r="F365" s="12"/>
      <c r="G365" s="16"/>
      <c r="H365" s="16"/>
      <c r="I365" s="15"/>
      <c r="J365" s="16"/>
      <c r="K365" s="16"/>
      <c r="L365" s="17"/>
      <c r="M365" s="18"/>
      <c r="N365" s="18"/>
      <c r="O365" s="20"/>
      <c r="P365" s="21"/>
      <c r="Q365" s="21"/>
      <c r="R365" s="22"/>
      <c r="S365" s="21"/>
      <c r="T365" s="21"/>
      <c r="U365" s="22"/>
      <c r="V365" s="23"/>
      <c r="W365" s="23"/>
      <c r="X365" s="24"/>
      <c r="Y365" s="25">
        <f t="shared" si="24"/>
        <v>0</v>
      </c>
      <c r="Z365" s="25">
        <f t="shared" si="25"/>
        <v>0</v>
      </c>
      <c r="AA365" s="26"/>
      <c r="AB365" s="26"/>
      <c r="AC365" s="26"/>
      <c r="AD365" s="26"/>
      <c r="AE365" s="27"/>
      <c r="AF365" s="26"/>
      <c r="AG365" s="26"/>
      <c r="AH365" s="26"/>
      <c r="AI365" s="26"/>
      <c r="AJ365" s="26"/>
      <c r="AK365" s="26"/>
    </row>
    <row r="366" spans="1:37" s="10" customFormat="1" ht="25" customHeight="1" x14ac:dyDescent="0.25">
      <c r="A366" s="11">
        <v>363</v>
      </c>
      <c r="B366" s="12" t="str">
        <f t="shared" ref="B366:B403" si="26">TEXT(C366,"000")&amp;"-"&amp;TEXT(E366,"000")</f>
        <v>000-000</v>
      </c>
      <c r="C366" s="12"/>
      <c r="D366" s="12"/>
      <c r="E366" s="12"/>
      <c r="F366" s="12"/>
      <c r="G366" s="16"/>
      <c r="H366" s="16"/>
      <c r="I366" s="15"/>
      <c r="J366" s="16"/>
      <c r="K366" s="16"/>
      <c r="L366" s="17"/>
      <c r="M366" s="18"/>
      <c r="N366" s="18"/>
      <c r="O366" s="20"/>
      <c r="P366" s="21"/>
      <c r="Q366" s="21"/>
      <c r="R366" s="22"/>
      <c r="S366" s="21"/>
      <c r="T366" s="21"/>
      <c r="U366" s="22"/>
      <c r="V366" s="23"/>
      <c r="W366" s="23"/>
      <c r="X366" s="24"/>
      <c r="Y366" s="25">
        <f t="shared" si="24"/>
        <v>0</v>
      </c>
      <c r="Z366" s="25">
        <f t="shared" si="25"/>
        <v>0</v>
      </c>
      <c r="AA366" s="26"/>
      <c r="AB366" s="26"/>
      <c r="AC366" s="26"/>
      <c r="AD366" s="26"/>
      <c r="AE366" s="27"/>
      <c r="AF366" s="26"/>
      <c r="AG366" s="26"/>
      <c r="AH366" s="26"/>
      <c r="AI366" s="26"/>
      <c r="AJ366" s="26"/>
      <c r="AK366" s="26"/>
    </row>
    <row r="367" spans="1:37" s="10" customFormat="1" ht="25" customHeight="1" x14ac:dyDescent="0.25">
      <c r="A367" s="11">
        <v>364</v>
      </c>
      <c r="B367" s="12" t="str">
        <f t="shared" si="26"/>
        <v>000-000</v>
      </c>
      <c r="C367" s="12"/>
      <c r="D367" s="12"/>
      <c r="E367" s="12"/>
      <c r="F367" s="12"/>
      <c r="G367" s="16"/>
      <c r="H367" s="16"/>
      <c r="I367" s="15"/>
      <c r="J367" s="16"/>
      <c r="K367" s="16"/>
      <c r="L367" s="17"/>
      <c r="M367" s="18"/>
      <c r="N367" s="18"/>
      <c r="O367" s="20"/>
      <c r="P367" s="21"/>
      <c r="Q367" s="21"/>
      <c r="R367" s="22"/>
      <c r="S367" s="21"/>
      <c r="T367" s="21"/>
      <c r="U367" s="22"/>
      <c r="V367" s="23"/>
      <c r="W367" s="23"/>
      <c r="X367" s="24"/>
      <c r="Y367" s="25">
        <f t="shared" si="24"/>
        <v>0</v>
      </c>
      <c r="Z367" s="25">
        <f t="shared" si="25"/>
        <v>0</v>
      </c>
      <c r="AA367" s="26"/>
      <c r="AB367" s="26"/>
      <c r="AC367" s="26"/>
      <c r="AD367" s="26"/>
      <c r="AE367" s="27"/>
      <c r="AF367" s="26"/>
      <c r="AG367" s="26"/>
      <c r="AH367" s="26"/>
      <c r="AI367" s="26"/>
      <c r="AJ367" s="26"/>
      <c r="AK367" s="26"/>
    </row>
    <row r="368" spans="1:37" s="10" customFormat="1" ht="25" customHeight="1" x14ac:dyDescent="0.25">
      <c r="A368" s="11">
        <v>365</v>
      </c>
      <c r="B368" s="12" t="str">
        <f t="shared" si="26"/>
        <v>000-000</v>
      </c>
      <c r="C368" s="12"/>
      <c r="D368" s="12"/>
      <c r="E368" s="12"/>
      <c r="F368" s="12"/>
      <c r="G368" s="16"/>
      <c r="H368" s="16"/>
      <c r="I368" s="15"/>
      <c r="J368" s="16"/>
      <c r="K368" s="16"/>
      <c r="L368" s="17"/>
      <c r="M368" s="18"/>
      <c r="N368" s="18"/>
      <c r="O368" s="20"/>
      <c r="P368" s="21"/>
      <c r="Q368" s="21"/>
      <c r="R368" s="22"/>
      <c r="S368" s="21"/>
      <c r="T368" s="21"/>
      <c r="U368" s="22"/>
      <c r="V368" s="23"/>
      <c r="W368" s="23"/>
      <c r="X368" s="24"/>
      <c r="Y368" s="25">
        <f t="shared" si="24"/>
        <v>0</v>
      </c>
      <c r="Z368" s="25">
        <f t="shared" si="25"/>
        <v>0</v>
      </c>
      <c r="AA368" s="26"/>
      <c r="AB368" s="26"/>
      <c r="AC368" s="26"/>
      <c r="AD368" s="26"/>
      <c r="AE368" s="27"/>
      <c r="AF368" s="26"/>
      <c r="AG368" s="26"/>
      <c r="AH368" s="26"/>
      <c r="AI368" s="26"/>
      <c r="AJ368" s="26"/>
      <c r="AK368" s="26"/>
    </row>
    <row r="369" spans="1:37" s="10" customFormat="1" ht="25" customHeight="1" x14ac:dyDescent="0.25">
      <c r="A369" s="11">
        <v>366</v>
      </c>
      <c r="B369" s="12" t="str">
        <f t="shared" si="26"/>
        <v>000-000</v>
      </c>
      <c r="C369" s="12"/>
      <c r="D369" s="12"/>
      <c r="E369" s="12"/>
      <c r="F369" s="12"/>
      <c r="G369" s="16"/>
      <c r="H369" s="16"/>
      <c r="I369" s="15"/>
      <c r="J369" s="16"/>
      <c r="K369" s="16"/>
      <c r="L369" s="17"/>
      <c r="M369" s="18"/>
      <c r="N369" s="18"/>
      <c r="O369" s="20"/>
      <c r="P369" s="21"/>
      <c r="Q369" s="21"/>
      <c r="R369" s="22"/>
      <c r="S369" s="21"/>
      <c r="T369" s="21"/>
      <c r="U369" s="22"/>
      <c r="V369" s="23"/>
      <c r="W369" s="23"/>
      <c r="X369" s="24"/>
      <c r="Y369" s="25">
        <f t="shared" si="24"/>
        <v>0</v>
      </c>
      <c r="Z369" s="25">
        <f t="shared" si="25"/>
        <v>0</v>
      </c>
      <c r="AA369" s="26"/>
      <c r="AB369" s="26"/>
      <c r="AC369" s="26"/>
      <c r="AD369" s="26"/>
      <c r="AE369" s="27"/>
      <c r="AF369" s="26"/>
      <c r="AG369" s="26"/>
      <c r="AH369" s="26"/>
      <c r="AI369" s="26"/>
      <c r="AJ369" s="26"/>
      <c r="AK369" s="26"/>
    </row>
    <row r="370" spans="1:37" s="10" customFormat="1" ht="25" customHeight="1" x14ac:dyDescent="0.25">
      <c r="A370" s="11">
        <v>367</v>
      </c>
      <c r="B370" s="12" t="str">
        <f t="shared" si="26"/>
        <v>000-000</v>
      </c>
      <c r="C370" s="12"/>
      <c r="D370" s="12"/>
      <c r="E370" s="12"/>
      <c r="F370" s="12"/>
      <c r="G370" s="16"/>
      <c r="H370" s="16"/>
      <c r="I370" s="15"/>
      <c r="J370" s="16"/>
      <c r="K370" s="16"/>
      <c r="L370" s="17"/>
      <c r="M370" s="18"/>
      <c r="N370" s="18"/>
      <c r="O370" s="20"/>
      <c r="P370" s="21"/>
      <c r="Q370" s="21"/>
      <c r="R370" s="22"/>
      <c r="S370" s="21"/>
      <c r="T370" s="21"/>
      <c r="U370" s="22"/>
      <c r="V370" s="23"/>
      <c r="W370" s="23"/>
      <c r="X370" s="24"/>
      <c r="Y370" s="25">
        <f t="shared" si="24"/>
        <v>0</v>
      </c>
      <c r="Z370" s="25">
        <f t="shared" si="25"/>
        <v>0</v>
      </c>
      <c r="AA370" s="26"/>
      <c r="AB370" s="26"/>
      <c r="AC370" s="26"/>
      <c r="AD370" s="26"/>
      <c r="AE370" s="27"/>
      <c r="AF370" s="26"/>
      <c r="AG370" s="26"/>
      <c r="AH370" s="26"/>
      <c r="AI370" s="26"/>
      <c r="AJ370" s="26"/>
      <c r="AK370" s="26"/>
    </row>
    <row r="371" spans="1:37" s="10" customFormat="1" ht="25" customHeight="1" x14ac:dyDescent="0.25">
      <c r="A371" s="11">
        <v>368</v>
      </c>
      <c r="B371" s="12" t="str">
        <f t="shared" si="26"/>
        <v>000-000</v>
      </c>
      <c r="C371" s="12"/>
      <c r="D371" s="12"/>
      <c r="E371" s="12"/>
      <c r="F371" s="12"/>
      <c r="G371" s="16"/>
      <c r="H371" s="16"/>
      <c r="I371" s="15"/>
      <c r="J371" s="16"/>
      <c r="K371" s="16"/>
      <c r="L371" s="17"/>
      <c r="M371" s="18"/>
      <c r="N371" s="19"/>
      <c r="O371" s="20"/>
      <c r="P371" s="21"/>
      <c r="Q371" s="21"/>
      <c r="R371" s="22"/>
      <c r="S371" s="21"/>
      <c r="T371" s="21"/>
      <c r="U371" s="22"/>
      <c r="V371" s="23"/>
      <c r="W371" s="23"/>
      <c r="X371" s="24"/>
      <c r="Y371" s="25">
        <f t="shared" si="24"/>
        <v>0</v>
      </c>
      <c r="Z371" s="25">
        <f t="shared" si="25"/>
        <v>0</v>
      </c>
      <c r="AA371" s="26"/>
      <c r="AB371" s="26"/>
      <c r="AC371" s="26"/>
      <c r="AD371" s="26"/>
      <c r="AE371" s="27"/>
      <c r="AF371" s="26"/>
      <c r="AG371" s="26"/>
      <c r="AH371" s="26"/>
      <c r="AI371" s="26"/>
      <c r="AJ371" s="26"/>
      <c r="AK371" s="26"/>
    </row>
    <row r="372" spans="1:37" s="10" customFormat="1" ht="25" customHeight="1" x14ac:dyDescent="0.25">
      <c r="A372" s="11">
        <v>369</v>
      </c>
      <c r="B372" s="12" t="str">
        <f t="shared" si="26"/>
        <v>000-000</v>
      </c>
      <c r="C372" s="12"/>
      <c r="D372" s="12"/>
      <c r="E372" s="12"/>
      <c r="F372" s="12"/>
      <c r="G372" s="16"/>
      <c r="H372" s="16"/>
      <c r="I372" s="15"/>
      <c r="J372" s="16"/>
      <c r="K372" s="16"/>
      <c r="L372" s="17"/>
      <c r="M372" s="18"/>
      <c r="N372" s="19"/>
      <c r="O372" s="20"/>
      <c r="P372" s="21"/>
      <c r="Q372" s="21"/>
      <c r="R372" s="22"/>
      <c r="S372" s="21"/>
      <c r="T372" s="21"/>
      <c r="U372" s="22"/>
      <c r="V372" s="23"/>
      <c r="W372" s="23"/>
      <c r="X372" s="24"/>
      <c r="Y372" s="25">
        <f t="shared" si="24"/>
        <v>0</v>
      </c>
      <c r="Z372" s="25">
        <f t="shared" si="25"/>
        <v>0</v>
      </c>
      <c r="AA372" s="26"/>
      <c r="AB372" s="26"/>
      <c r="AC372" s="26"/>
      <c r="AD372" s="26"/>
      <c r="AE372" s="27"/>
      <c r="AF372" s="26"/>
      <c r="AG372" s="26"/>
      <c r="AH372" s="26"/>
      <c r="AI372" s="26"/>
      <c r="AJ372" s="26"/>
      <c r="AK372" s="26"/>
    </row>
    <row r="373" spans="1:37" s="10" customFormat="1" ht="25" customHeight="1" x14ac:dyDescent="0.25">
      <c r="A373" s="11">
        <v>370</v>
      </c>
      <c r="B373" s="12" t="str">
        <f t="shared" si="26"/>
        <v>000-000</v>
      </c>
      <c r="C373" s="12"/>
      <c r="D373" s="12"/>
      <c r="E373" s="12"/>
      <c r="F373" s="12"/>
      <c r="G373" s="16"/>
      <c r="H373" s="16"/>
      <c r="I373" s="15"/>
      <c r="J373" s="16"/>
      <c r="K373" s="16"/>
      <c r="L373" s="17"/>
      <c r="M373" s="18"/>
      <c r="N373" s="18"/>
      <c r="O373" s="20"/>
      <c r="P373" s="21"/>
      <c r="Q373" s="21"/>
      <c r="R373" s="22"/>
      <c r="S373" s="21"/>
      <c r="T373" s="21"/>
      <c r="U373" s="22"/>
      <c r="V373" s="23"/>
      <c r="W373" s="23"/>
      <c r="X373" s="24"/>
      <c r="Y373" s="25">
        <f t="shared" si="24"/>
        <v>0</v>
      </c>
      <c r="Z373" s="25">
        <f t="shared" si="25"/>
        <v>0</v>
      </c>
      <c r="AA373" s="26"/>
      <c r="AB373" s="26"/>
      <c r="AC373" s="26"/>
      <c r="AD373" s="26"/>
      <c r="AE373" s="27"/>
      <c r="AF373" s="26"/>
      <c r="AG373" s="26"/>
      <c r="AH373" s="26"/>
      <c r="AI373" s="26"/>
      <c r="AJ373" s="26"/>
      <c r="AK373" s="26"/>
    </row>
    <row r="374" spans="1:37" s="10" customFormat="1" ht="25" customHeight="1" x14ac:dyDescent="0.25">
      <c r="A374" s="11">
        <v>371</v>
      </c>
      <c r="B374" s="12" t="str">
        <f t="shared" si="26"/>
        <v>000-000</v>
      </c>
      <c r="C374" s="12"/>
      <c r="D374" s="12"/>
      <c r="E374" s="12"/>
      <c r="F374" s="12"/>
      <c r="G374" s="16"/>
      <c r="H374" s="16"/>
      <c r="I374" s="15"/>
      <c r="J374" s="16"/>
      <c r="K374" s="16"/>
      <c r="L374" s="17"/>
      <c r="M374" s="18"/>
      <c r="N374" s="18"/>
      <c r="O374" s="20"/>
      <c r="P374" s="21"/>
      <c r="Q374" s="21"/>
      <c r="R374" s="22"/>
      <c r="S374" s="21"/>
      <c r="T374" s="21"/>
      <c r="U374" s="22"/>
      <c r="V374" s="23"/>
      <c r="W374" s="23"/>
      <c r="X374" s="24"/>
      <c r="Y374" s="25">
        <f t="shared" si="24"/>
        <v>0</v>
      </c>
      <c r="Z374" s="25">
        <f t="shared" si="25"/>
        <v>0</v>
      </c>
      <c r="AA374" s="26"/>
      <c r="AB374" s="26"/>
      <c r="AC374" s="26"/>
      <c r="AD374" s="26"/>
      <c r="AE374" s="27"/>
      <c r="AF374" s="26"/>
      <c r="AG374" s="26"/>
      <c r="AH374" s="26"/>
      <c r="AI374" s="26"/>
      <c r="AJ374" s="26"/>
      <c r="AK374" s="26"/>
    </row>
    <row r="375" spans="1:37" s="10" customFormat="1" ht="25" customHeight="1" x14ac:dyDescent="0.25">
      <c r="A375" s="11">
        <v>372</v>
      </c>
      <c r="B375" s="12" t="str">
        <f t="shared" si="26"/>
        <v>000-000</v>
      </c>
      <c r="C375" s="12"/>
      <c r="D375" s="12"/>
      <c r="E375" s="12"/>
      <c r="F375" s="12"/>
      <c r="G375" s="16"/>
      <c r="H375" s="16"/>
      <c r="I375" s="15"/>
      <c r="J375" s="16"/>
      <c r="K375" s="16"/>
      <c r="L375" s="17"/>
      <c r="M375" s="18"/>
      <c r="N375" s="18"/>
      <c r="O375" s="20"/>
      <c r="P375" s="21"/>
      <c r="Q375" s="21"/>
      <c r="R375" s="22"/>
      <c r="S375" s="21"/>
      <c r="T375" s="21"/>
      <c r="U375" s="22"/>
      <c r="V375" s="23"/>
      <c r="W375" s="23"/>
      <c r="X375" s="24"/>
      <c r="Y375" s="25">
        <f t="shared" si="24"/>
        <v>0</v>
      </c>
      <c r="Z375" s="25">
        <f t="shared" si="25"/>
        <v>0</v>
      </c>
      <c r="AA375" s="26"/>
      <c r="AB375" s="26"/>
      <c r="AC375" s="26"/>
      <c r="AD375" s="26"/>
      <c r="AE375" s="27"/>
      <c r="AF375" s="26"/>
      <c r="AG375" s="26"/>
      <c r="AH375" s="26"/>
      <c r="AI375" s="26"/>
      <c r="AJ375" s="26"/>
      <c r="AK375" s="26"/>
    </row>
    <row r="376" spans="1:37" s="10" customFormat="1" ht="25" customHeight="1" x14ac:dyDescent="0.25">
      <c r="A376" s="11">
        <v>373</v>
      </c>
      <c r="B376" s="12" t="str">
        <f t="shared" si="26"/>
        <v>000-000</v>
      </c>
      <c r="C376" s="12"/>
      <c r="D376" s="12"/>
      <c r="E376" s="12"/>
      <c r="F376" s="12"/>
      <c r="G376" s="16"/>
      <c r="H376" s="16"/>
      <c r="I376" s="15"/>
      <c r="J376" s="16"/>
      <c r="K376" s="16"/>
      <c r="L376" s="17"/>
      <c r="M376" s="18"/>
      <c r="N376" s="18"/>
      <c r="O376" s="20"/>
      <c r="P376" s="21"/>
      <c r="Q376" s="21"/>
      <c r="R376" s="22"/>
      <c r="S376" s="21"/>
      <c r="T376" s="21"/>
      <c r="U376" s="22"/>
      <c r="V376" s="23"/>
      <c r="W376" s="23"/>
      <c r="X376" s="24"/>
      <c r="Y376" s="25">
        <f t="shared" si="24"/>
        <v>0</v>
      </c>
      <c r="Z376" s="25">
        <f t="shared" si="25"/>
        <v>0</v>
      </c>
      <c r="AA376" s="26"/>
      <c r="AB376" s="26"/>
      <c r="AC376" s="26"/>
      <c r="AD376" s="26"/>
      <c r="AE376" s="27"/>
      <c r="AF376" s="26"/>
      <c r="AG376" s="26"/>
      <c r="AH376" s="26"/>
      <c r="AI376" s="26"/>
      <c r="AJ376" s="26"/>
      <c r="AK376" s="26"/>
    </row>
    <row r="377" spans="1:37" s="10" customFormat="1" ht="25" customHeight="1" x14ac:dyDescent="0.25">
      <c r="A377" s="11">
        <v>374</v>
      </c>
      <c r="B377" s="12" t="str">
        <f t="shared" si="26"/>
        <v>000-000</v>
      </c>
      <c r="C377" s="12"/>
      <c r="D377" s="12"/>
      <c r="E377" s="12"/>
      <c r="F377" s="12"/>
      <c r="G377" s="16"/>
      <c r="H377" s="16"/>
      <c r="I377" s="15"/>
      <c r="J377" s="16"/>
      <c r="K377" s="16"/>
      <c r="L377" s="17"/>
      <c r="M377" s="18"/>
      <c r="N377" s="18"/>
      <c r="O377" s="20"/>
      <c r="P377" s="21"/>
      <c r="Q377" s="21"/>
      <c r="R377" s="22"/>
      <c r="S377" s="21"/>
      <c r="T377" s="21"/>
      <c r="U377" s="22"/>
      <c r="V377" s="23"/>
      <c r="W377" s="23"/>
      <c r="X377" s="24"/>
      <c r="Y377" s="25">
        <f t="shared" si="24"/>
        <v>0</v>
      </c>
      <c r="Z377" s="25">
        <f t="shared" si="25"/>
        <v>0</v>
      </c>
      <c r="AA377" s="26"/>
      <c r="AB377" s="26"/>
      <c r="AC377" s="26"/>
      <c r="AD377" s="26"/>
      <c r="AE377" s="27"/>
      <c r="AF377" s="26"/>
      <c r="AG377" s="26"/>
      <c r="AH377" s="26"/>
      <c r="AI377" s="26"/>
      <c r="AJ377" s="26"/>
      <c r="AK377" s="26"/>
    </row>
    <row r="378" spans="1:37" s="10" customFormat="1" ht="25" customHeight="1" x14ac:dyDescent="0.25">
      <c r="A378" s="11">
        <v>375</v>
      </c>
      <c r="B378" s="12" t="str">
        <f t="shared" si="26"/>
        <v>000-000</v>
      </c>
      <c r="C378" s="12"/>
      <c r="D378" s="12"/>
      <c r="E378" s="12"/>
      <c r="F378" s="12"/>
      <c r="G378" s="16"/>
      <c r="H378" s="16"/>
      <c r="I378" s="15"/>
      <c r="J378" s="16"/>
      <c r="K378" s="16"/>
      <c r="L378" s="17"/>
      <c r="M378" s="18"/>
      <c r="N378" s="18"/>
      <c r="O378" s="20"/>
      <c r="P378" s="21"/>
      <c r="Q378" s="21"/>
      <c r="R378" s="22"/>
      <c r="S378" s="21"/>
      <c r="T378" s="21"/>
      <c r="U378" s="22"/>
      <c r="V378" s="23"/>
      <c r="W378" s="23"/>
      <c r="X378" s="24"/>
      <c r="Y378" s="25">
        <f t="shared" si="24"/>
        <v>0</v>
      </c>
      <c r="Z378" s="25">
        <f t="shared" si="25"/>
        <v>0</v>
      </c>
      <c r="AA378" s="26"/>
      <c r="AB378" s="26"/>
      <c r="AC378" s="26"/>
      <c r="AD378" s="26"/>
      <c r="AE378" s="27"/>
      <c r="AF378" s="26"/>
      <c r="AG378" s="26"/>
      <c r="AH378" s="26"/>
      <c r="AI378" s="26"/>
      <c r="AJ378" s="26"/>
      <c r="AK378" s="26"/>
    </row>
    <row r="379" spans="1:37" s="10" customFormat="1" ht="25" customHeight="1" x14ac:dyDescent="0.25">
      <c r="A379" s="11">
        <v>376</v>
      </c>
      <c r="B379" s="12" t="str">
        <f t="shared" si="26"/>
        <v>000-000</v>
      </c>
      <c r="C379" s="12"/>
      <c r="D379" s="12"/>
      <c r="E379" s="12"/>
      <c r="F379" s="12"/>
      <c r="G379" s="16"/>
      <c r="H379" s="16"/>
      <c r="I379" s="15"/>
      <c r="J379" s="16"/>
      <c r="K379" s="16"/>
      <c r="L379" s="17"/>
      <c r="M379" s="18"/>
      <c r="N379" s="18"/>
      <c r="O379" s="20"/>
      <c r="P379" s="21"/>
      <c r="Q379" s="21"/>
      <c r="R379" s="22"/>
      <c r="S379" s="21"/>
      <c r="T379" s="21"/>
      <c r="U379" s="22"/>
      <c r="V379" s="23"/>
      <c r="W379" s="23"/>
      <c r="X379" s="24"/>
      <c r="Y379" s="25">
        <f t="shared" si="24"/>
        <v>0</v>
      </c>
      <c r="Z379" s="25">
        <f t="shared" si="25"/>
        <v>0</v>
      </c>
      <c r="AA379" s="26"/>
      <c r="AB379" s="26"/>
      <c r="AC379" s="26"/>
      <c r="AD379" s="26"/>
      <c r="AE379" s="27"/>
      <c r="AF379" s="26"/>
      <c r="AG379" s="26"/>
      <c r="AH379" s="26"/>
      <c r="AI379" s="26"/>
      <c r="AJ379" s="26"/>
      <c r="AK379" s="26"/>
    </row>
    <row r="380" spans="1:37" s="10" customFormat="1" ht="25" customHeight="1" x14ac:dyDescent="0.25">
      <c r="A380" s="11">
        <v>377</v>
      </c>
      <c r="B380" s="12" t="str">
        <f t="shared" si="26"/>
        <v>000-000</v>
      </c>
      <c r="C380" s="12"/>
      <c r="D380" s="12"/>
      <c r="E380" s="12"/>
      <c r="F380" s="12"/>
      <c r="G380" s="16"/>
      <c r="H380" s="16"/>
      <c r="I380" s="15"/>
      <c r="J380" s="16"/>
      <c r="K380" s="16"/>
      <c r="L380" s="17"/>
      <c r="M380" s="18"/>
      <c r="N380" s="18"/>
      <c r="O380" s="20"/>
      <c r="P380" s="21"/>
      <c r="Q380" s="21"/>
      <c r="R380" s="22"/>
      <c r="S380" s="21"/>
      <c r="T380" s="21"/>
      <c r="U380" s="22"/>
      <c r="V380" s="23"/>
      <c r="W380" s="23"/>
      <c r="X380" s="24"/>
      <c r="Y380" s="25">
        <f t="shared" si="24"/>
        <v>0</v>
      </c>
      <c r="Z380" s="25">
        <f t="shared" si="25"/>
        <v>0</v>
      </c>
      <c r="AA380" s="26"/>
      <c r="AB380" s="26"/>
      <c r="AC380" s="26"/>
      <c r="AD380" s="26"/>
      <c r="AE380" s="27"/>
      <c r="AF380" s="26"/>
      <c r="AG380" s="26"/>
      <c r="AH380" s="26"/>
      <c r="AI380" s="26"/>
      <c r="AJ380" s="26"/>
      <c r="AK380" s="26"/>
    </row>
    <row r="381" spans="1:37" s="10" customFormat="1" ht="25" customHeight="1" x14ac:dyDescent="0.25">
      <c r="A381" s="11">
        <v>378</v>
      </c>
      <c r="B381" s="12" t="str">
        <f t="shared" si="26"/>
        <v>000-000</v>
      </c>
      <c r="C381" s="12"/>
      <c r="D381" s="12"/>
      <c r="E381" s="12"/>
      <c r="F381" s="12"/>
      <c r="G381" s="16"/>
      <c r="H381" s="16"/>
      <c r="I381" s="15"/>
      <c r="J381" s="16"/>
      <c r="K381" s="16"/>
      <c r="L381" s="17"/>
      <c r="M381" s="18"/>
      <c r="N381" s="18"/>
      <c r="O381" s="20"/>
      <c r="P381" s="21"/>
      <c r="Q381" s="21"/>
      <c r="R381" s="22"/>
      <c r="S381" s="21"/>
      <c r="T381" s="21"/>
      <c r="U381" s="22"/>
      <c r="V381" s="23"/>
      <c r="W381" s="23"/>
      <c r="X381" s="24"/>
      <c r="Y381" s="25">
        <f t="shared" si="24"/>
        <v>0</v>
      </c>
      <c r="Z381" s="25">
        <f t="shared" si="25"/>
        <v>0</v>
      </c>
      <c r="AA381" s="26"/>
      <c r="AB381" s="26"/>
      <c r="AC381" s="26"/>
      <c r="AD381" s="26"/>
      <c r="AE381" s="27"/>
      <c r="AF381" s="26"/>
      <c r="AG381" s="26"/>
      <c r="AH381" s="26"/>
      <c r="AI381" s="26"/>
      <c r="AJ381" s="26"/>
      <c r="AK381" s="26"/>
    </row>
    <row r="382" spans="1:37" s="10" customFormat="1" ht="25" customHeight="1" x14ac:dyDescent="0.25">
      <c r="A382" s="11">
        <v>379</v>
      </c>
      <c r="B382" s="12" t="str">
        <f t="shared" si="26"/>
        <v>000-000</v>
      </c>
      <c r="C382" s="12"/>
      <c r="D382" s="12"/>
      <c r="E382" s="12"/>
      <c r="F382" s="12"/>
      <c r="G382" s="16"/>
      <c r="H382" s="16"/>
      <c r="I382" s="15"/>
      <c r="J382" s="16"/>
      <c r="K382" s="16"/>
      <c r="L382" s="17"/>
      <c r="M382" s="18"/>
      <c r="N382" s="19"/>
      <c r="O382" s="20"/>
      <c r="P382" s="21"/>
      <c r="Q382" s="21"/>
      <c r="R382" s="22"/>
      <c r="S382" s="21"/>
      <c r="T382" s="21"/>
      <c r="U382" s="22"/>
      <c r="V382" s="23"/>
      <c r="W382" s="23"/>
      <c r="X382" s="24"/>
      <c r="Y382" s="25">
        <f t="shared" si="24"/>
        <v>0</v>
      </c>
      <c r="Z382" s="25">
        <f t="shared" si="25"/>
        <v>0</v>
      </c>
      <c r="AA382" s="26"/>
      <c r="AB382" s="26"/>
      <c r="AC382" s="26"/>
      <c r="AD382" s="26"/>
      <c r="AE382" s="27"/>
      <c r="AF382" s="26"/>
      <c r="AG382" s="26"/>
      <c r="AH382" s="26"/>
      <c r="AI382" s="26"/>
      <c r="AJ382" s="26"/>
      <c r="AK382" s="26"/>
    </row>
    <row r="383" spans="1:37" s="10" customFormat="1" ht="25" customHeight="1" x14ac:dyDescent="0.25">
      <c r="A383" s="11">
        <v>380</v>
      </c>
      <c r="B383" s="12" t="str">
        <f t="shared" si="26"/>
        <v>000-000</v>
      </c>
      <c r="C383" s="12"/>
      <c r="D383" s="12"/>
      <c r="E383" s="12"/>
      <c r="F383" s="12"/>
      <c r="G383" s="16"/>
      <c r="H383" s="16"/>
      <c r="I383" s="15"/>
      <c r="J383" s="16"/>
      <c r="K383" s="16"/>
      <c r="L383" s="17"/>
      <c r="M383" s="18"/>
      <c r="N383" s="19"/>
      <c r="O383" s="20"/>
      <c r="P383" s="21"/>
      <c r="Q383" s="21"/>
      <c r="R383" s="22"/>
      <c r="S383" s="21"/>
      <c r="T383" s="21"/>
      <c r="U383" s="22"/>
      <c r="V383" s="23"/>
      <c r="W383" s="23"/>
      <c r="X383" s="24"/>
      <c r="Y383" s="25">
        <f t="shared" si="24"/>
        <v>0</v>
      </c>
      <c r="Z383" s="25">
        <f t="shared" si="25"/>
        <v>0</v>
      </c>
      <c r="AA383" s="26"/>
      <c r="AB383" s="26"/>
      <c r="AC383" s="26"/>
      <c r="AD383" s="26"/>
      <c r="AE383" s="27"/>
      <c r="AF383" s="26"/>
      <c r="AG383" s="26"/>
      <c r="AH383" s="26"/>
      <c r="AI383" s="26"/>
      <c r="AJ383" s="26"/>
      <c r="AK383" s="26"/>
    </row>
    <row r="384" spans="1:37" s="10" customFormat="1" ht="25" customHeight="1" x14ac:dyDescent="0.25">
      <c r="A384" s="11">
        <v>381</v>
      </c>
      <c r="B384" s="12" t="str">
        <f t="shared" si="26"/>
        <v>000-000</v>
      </c>
      <c r="C384" s="12"/>
      <c r="D384" s="12"/>
      <c r="E384" s="12"/>
      <c r="F384" s="12"/>
      <c r="G384" s="16"/>
      <c r="H384" s="16"/>
      <c r="I384" s="15"/>
      <c r="J384" s="16"/>
      <c r="K384" s="16"/>
      <c r="L384" s="17"/>
      <c r="M384" s="18"/>
      <c r="N384" s="18"/>
      <c r="O384" s="20"/>
      <c r="P384" s="21"/>
      <c r="Q384" s="21"/>
      <c r="R384" s="22"/>
      <c r="S384" s="21"/>
      <c r="T384" s="21"/>
      <c r="U384" s="22"/>
      <c r="V384" s="23"/>
      <c r="W384" s="23"/>
      <c r="X384" s="24"/>
      <c r="Y384" s="25">
        <f t="shared" si="24"/>
        <v>0</v>
      </c>
      <c r="Z384" s="25">
        <f t="shared" si="25"/>
        <v>0</v>
      </c>
      <c r="AA384" s="26"/>
      <c r="AB384" s="26"/>
      <c r="AC384" s="26"/>
      <c r="AD384" s="26"/>
      <c r="AE384" s="27"/>
      <c r="AF384" s="26"/>
      <c r="AG384" s="26"/>
      <c r="AH384" s="26"/>
      <c r="AI384" s="26"/>
      <c r="AJ384" s="26"/>
      <c r="AK384" s="26"/>
    </row>
    <row r="385" spans="1:37" s="10" customFormat="1" ht="25" customHeight="1" x14ac:dyDescent="0.25">
      <c r="A385" s="11">
        <v>382</v>
      </c>
      <c r="B385" s="12" t="str">
        <f t="shared" si="26"/>
        <v>000-000</v>
      </c>
      <c r="C385" s="12"/>
      <c r="D385" s="12"/>
      <c r="E385" s="12"/>
      <c r="F385" s="12"/>
      <c r="G385" s="16"/>
      <c r="H385" s="16"/>
      <c r="I385" s="15"/>
      <c r="J385" s="16"/>
      <c r="K385" s="16"/>
      <c r="L385" s="17"/>
      <c r="M385" s="18"/>
      <c r="N385" s="18"/>
      <c r="O385" s="20"/>
      <c r="P385" s="21"/>
      <c r="Q385" s="21"/>
      <c r="R385" s="22"/>
      <c r="S385" s="21"/>
      <c r="T385" s="21"/>
      <c r="U385" s="22"/>
      <c r="V385" s="23"/>
      <c r="W385" s="23"/>
      <c r="X385" s="24"/>
      <c r="Y385" s="25">
        <f t="shared" si="24"/>
        <v>0</v>
      </c>
      <c r="Z385" s="25">
        <f t="shared" si="25"/>
        <v>0</v>
      </c>
      <c r="AA385" s="26"/>
      <c r="AB385" s="26"/>
      <c r="AC385" s="26"/>
      <c r="AD385" s="26"/>
      <c r="AE385" s="27"/>
      <c r="AF385" s="26"/>
      <c r="AG385" s="26"/>
      <c r="AH385" s="26"/>
      <c r="AI385" s="26"/>
      <c r="AJ385" s="26"/>
      <c r="AK385" s="26"/>
    </row>
    <row r="386" spans="1:37" s="10" customFormat="1" ht="25" customHeight="1" x14ac:dyDescent="0.25">
      <c r="A386" s="11">
        <v>383</v>
      </c>
      <c r="B386" s="12" t="str">
        <f t="shared" si="26"/>
        <v>000-000</v>
      </c>
      <c r="C386" s="12"/>
      <c r="D386" s="12"/>
      <c r="E386" s="12"/>
      <c r="F386" s="12"/>
      <c r="G386" s="16"/>
      <c r="H386" s="16"/>
      <c r="I386" s="15"/>
      <c r="J386" s="16"/>
      <c r="K386" s="16"/>
      <c r="L386" s="17"/>
      <c r="M386" s="18"/>
      <c r="N386" s="18"/>
      <c r="O386" s="20"/>
      <c r="P386" s="21"/>
      <c r="Q386" s="21"/>
      <c r="R386" s="22"/>
      <c r="S386" s="21"/>
      <c r="T386" s="21"/>
      <c r="U386" s="22"/>
      <c r="V386" s="23"/>
      <c r="W386" s="23"/>
      <c r="X386" s="24"/>
      <c r="Y386" s="25">
        <f t="shared" si="24"/>
        <v>0</v>
      </c>
      <c r="Z386" s="25">
        <f t="shared" si="25"/>
        <v>0</v>
      </c>
      <c r="AA386" s="26"/>
      <c r="AB386" s="26"/>
      <c r="AC386" s="26"/>
      <c r="AD386" s="26"/>
      <c r="AE386" s="27"/>
      <c r="AF386" s="26"/>
      <c r="AG386" s="26"/>
      <c r="AH386" s="26"/>
      <c r="AI386" s="26"/>
      <c r="AJ386" s="26"/>
      <c r="AK386" s="26"/>
    </row>
    <row r="387" spans="1:37" s="10" customFormat="1" ht="25" customHeight="1" x14ac:dyDescent="0.25">
      <c r="A387" s="11">
        <v>384</v>
      </c>
      <c r="B387" s="12" t="str">
        <f t="shared" si="26"/>
        <v>000-000</v>
      </c>
      <c r="C387" s="12"/>
      <c r="D387" s="12"/>
      <c r="E387" s="12"/>
      <c r="F387" s="12"/>
      <c r="G387" s="16"/>
      <c r="H387" s="16"/>
      <c r="I387" s="15"/>
      <c r="J387" s="16"/>
      <c r="K387" s="16"/>
      <c r="L387" s="17"/>
      <c r="M387" s="18"/>
      <c r="N387" s="18"/>
      <c r="O387" s="20"/>
      <c r="P387" s="21"/>
      <c r="Q387" s="21"/>
      <c r="R387" s="22"/>
      <c r="S387" s="21"/>
      <c r="T387" s="21"/>
      <c r="U387" s="22"/>
      <c r="V387" s="23"/>
      <c r="W387" s="23"/>
      <c r="X387" s="24"/>
      <c r="Y387" s="25">
        <f t="shared" si="24"/>
        <v>0</v>
      </c>
      <c r="Z387" s="25">
        <f t="shared" si="25"/>
        <v>0</v>
      </c>
      <c r="AA387" s="26"/>
      <c r="AB387" s="26"/>
      <c r="AC387" s="26"/>
      <c r="AD387" s="26"/>
      <c r="AE387" s="27"/>
      <c r="AF387" s="26"/>
      <c r="AG387" s="26"/>
      <c r="AH387" s="26"/>
      <c r="AI387" s="26"/>
      <c r="AJ387" s="26"/>
      <c r="AK387" s="26"/>
    </row>
    <row r="388" spans="1:37" s="10" customFormat="1" ht="25" customHeight="1" x14ac:dyDescent="0.25">
      <c r="A388" s="11">
        <v>385</v>
      </c>
      <c r="B388" s="12" t="str">
        <f t="shared" si="26"/>
        <v>000-000</v>
      </c>
      <c r="C388" s="12"/>
      <c r="D388" s="12"/>
      <c r="E388" s="12"/>
      <c r="F388" s="12"/>
      <c r="G388" s="16"/>
      <c r="H388" s="16"/>
      <c r="I388" s="15"/>
      <c r="J388" s="16"/>
      <c r="K388" s="16"/>
      <c r="L388" s="17"/>
      <c r="M388" s="18"/>
      <c r="N388" s="18"/>
      <c r="O388" s="20"/>
      <c r="P388" s="21"/>
      <c r="Q388" s="21"/>
      <c r="R388" s="22"/>
      <c r="S388" s="21"/>
      <c r="T388" s="21"/>
      <c r="U388" s="22"/>
      <c r="V388" s="23"/>
      <c r="W388" s="23"/>
      <c r="X388" s="24"/>
      <c r="Y388" s="25">
        <f t="shared" si="24"/>
        <v>0</v>
      </c>
      <c r="Z388" s="25">
        <f t="shared" si="25"/>
        <v>0</v>
      </c>
      <c r="AA388" s="26"/>
      <c r="AB388" s="26"/>
      <c r="AC388" s="26"/>
      <c r="AD388" s="26"/>
      <c r="AE388" s="27"/>
      <c r="AF388" s="26"/>
      <c r="AG388" s="26"/>
      <c r="AH388" s="26"/>
      <c r="AI388" s="26"/>
      <c r="AJ388" s="26"/>
      <c r="AK388" s="26"/>
    </row>
    <row r="389" spans="1:37" s="10" customFormat="1" ht="25" customHeight="1" x14ac:dyDescent="0.25">
      <c r="A389" s="11">
        <v>386</v>
      </c>
      <c r="B389" s="12" t="str">
        <f t="shared" si="26"/>
        <v>000-000</v>
      </c>
      <c r="C389" s="12"/>
      <c r="D389" s="12"/>
      <c r="E389" s="12"/>
      <c r="F389" s="12"/>
      <c r="G389" s="16"/>
      <c r="H389" s="16"/>
      <c r="I389" s="15"/>
      <c r="J389" s="16"/>
      <c r="K389" s="16"/>
      <c r="L389" s="17"/>
      <c r="M389" s="18"/>
      <c r="N389" s="18"/>
      <c r="O389" s="20"/>
      <c r="P389" s="21"/>
      <c r="Q389" s="21"/>
      <c r="R389" s="22"/>
      <c r="S389" s="21"/>
      <c r="T389" s="21"/>
      <c r="U389" s="22"/>
      <c r="V389" s="23"/>
      <c r="W389" s="23"/>
      <c r="X389" s="24"/>
      <c r="Y389" s="25">
        <f t="shared" si="24"/>
        <v>0</v>
      </c>
      <c r="Z389" s="25">
        <f t="shared" si="25"/>
        <v>0</v>
      </c>
      <c r="AA389" s="26"/>
      <c r="AB389" s="26"/>
      <c r="AC389" s="26"/>
      <c r="AD389" s="26"/>
      <c r="AE389" s="27"/>
      <c r="AF389" s="26"/>
      <c r="AG389" s="26"/>
      <c r="AH389" s="26"/>
      <c r="AI389" s="26"/>
      <c r="AJ389" s="26"/>
      <c r="AK389" s="26"/>
    </row>
    <row r="390" spans="1:37" s="10" customFormat="1" ht="25" customHeight="1" x14ac:dyDescent="0.25">
      <c r="A390" s="11">
        <v>387</v>
      </c>
      <c r="B390" s="12" t="str">
        <f t="shared" si="26"/>
        <v>000-000</v>
      </c>
      <c r="C390" s="12"/>
      <c r="D390" s="12"/>
      <c r="E390" s="12"/>
      <c r="F390" s="12"/>
      <c r="G390" s="16"/>
      <c r="H390" s="16"/>
      <c r="I390" s="15"/>
      <c r="J390" s="16"/>
      <c r="K390" s="16"/>
      <c r="L390" s="17"/>
      <c r="M390" s="18"/>
      <c r="N390" s="18"/>
      <c r="O390" s="20"/>
      <c r="P390" s="21"/>
      <c r="Q390" s="21"/>
      <c r="R390" s="22"/>
      <c r="S390" s="21"/>
      <c r="T390" s="21"/>
      <c r="U390" s="22"/>
      <c r="V390" s="23"/>
      <c r="W390" s="23"/>
      <c r="X390" s="24"/>
      <c r="Y390" s="25">
        <f t="shared" si="24"/>
        <v>0</v>
      </c>
      <c r="Z390" s="25">
        <f t="shared" si="25"/>
        <v>0</v>
      </c>
      <c r="AA390" s="26"/>
      <c r="AB390" s="26"/>
      <c r="AC390" s="26"/>
      <c r="AD390" s="26"/>
      <c r="AE390" s="27"/>
      <c r="AF390" s="26"/>
      <c r="AG390" s="26"/>
      <c r="AH390" s="26"/>
      <c r="AI390" s="26"/>
      <c r="AJ390" s="26"/>
      <c r="AK390" s="26"/>
    </row>
    <row r="391" spans="1:37" s="10" customFormat="1" ht="25" customHeight="1" x14ac:dyDescent="0.25">
      <c r="A391" s="11">
        <v>388</v>
      </c>
      <c r="B391" s="12" t="str">
        <f t="shared" si="26"/>
        <v>000-000</v>
      </c>
      <c r="C391" s="12"/>
      <c r="D391" s="12"/>
      <c r="E391" s="12"/>
      <c r="F391" s="12"/>
      <c r="G391" s="16"/>
      <c r="H391" s="16"/>
      <c r="I391" s="15"/>
      <c r="J391" s="16"/>
      <c r="K391" s="16"/>
      <c r="L391" s="17"/>
      <c r="M391" s="18"/>
      <c r="N391" s="18"/>
      <c r="O391" s="20"/>
      <c r="P391" s="21"/>
      <c r="Q391" s="21"/>
      <c r="R391" s="22"/>
      <c r="S391" s="21"/>
      <c r="T391" s="21"/>
      <c r="U391" s="22"/>
      <c r="V391" s="23"/>
      <c r="W391" s="23"/>
      <c r="X391" s="24"/>
      <c r="Y391" s="25">
        <f t="shared" si="24"/>
        <v>0</v>
      </c>
      <c r="Z391" s="25">
        <f t="shared" si="25"/>
        <v>0</v>
      </c>
      <c r="AA391" s="26"/>
      <c r="AB391" s="26"/>
      <c r="AC391" s="26"/>
      <c r="AD391" s="26"/>
      <c r="AE391" s="27"/>
      <c r="AF391" s="26"/>
      <c r="AG391" s="26"/>
      <c r="AH391" s="26"/>
      <c r="AI391" s="26"/>
      <c r="AJ391" s="26"/>
      <c r="AK391" s="26"/>
    </row>
    <row r="392" spans="1:37" s="10" customFormat="1" ht="25" customHeight="1" x14ac:dyDescent="0.25">
      <c r="A392" s="11">
        <v>389</v>
      </c>
      <c r="B392" s="12" t="str">
        <f t="shared" si="26"/>
        <v>000-000</v>
      </c>
      <c r="C392" s="12"/>
      <c r="D392" s="12"/>
      <c r="E392" s="12"/>
      <c r="F392" s="12"/>
      <c r="G392" s="16"/>
      <c r="H392" s="16"/>
      <c r="I392" s="15"/>
      <c r="J392" s="16"/>
      <c r="K392" s="16"/>
      <c r="L392" s="17"/>
      <c r="M392" s="18"/>
      <c r="N392" s="18"/>
      <c r="O392" s="20"/>
      <c r="P392" s="21"/>
      <c r="Q392" s="21"/>
      <c r="R392" s="22"/>
      <c r="S392" s="21"/>
      <c r="T392" s="21"/>
      <c r="U392" s="22"/>
      <c r="V392" s="23"/>
      <c r="W392" s="23"/>
      <c r="X392" s="24"/>
      <c r="Y392" s="25">
        <f t="shared" si="24"/>
        <v>0</v>
      </c>
      <c r="Z392" s="25">
        <f t="shared" si="25"/>
        <v>0</v>
      </c>
      <c r="AA392" s="26"/>
      <c r="AB392" s="26"/>
      <c r="AC392" s="26"/>
      <c r="AD392" s="26"/>
      <c r="AE392" s="27"/>
      <c r="AF392" s="26"/>
      <c r="AG392" s="26"/>
      <c r="AH392" s="26"/>
      <c r="AI392" s="26"/>
      <c r="AJ392" s="26"/>
      <c r="AK392" s="26"/>
    </row>
    <row r="393" spans="1:37" s="10" customFormat="1" ht="25" customHeight="1" x14ac:dyDescent="0.25">
      <c r="A393" s="11">
        <v>390</v>
      </c>
      <c r="B393" s="12" t="str">
        <f t="shared" si="26"/>
        <v>000-000</v>
      </c>
      <c r="C393" s="12"/>
      <c r="D393" s="12"/>
      <c r="E393" s="12"/>
      <c r="F393" s="12"/>
      <c r="G393" s="16"/>
      <c r="H393" s="16"/>
      <c r="I393" s="15"/>
      <c r="J393" s="16"/>
      <c r="K393" s="16"/>
      <c r="L393" s="17"/>
      <c r="M393" s="18"/>
      <c r="N393" s="19"/>
      <c r="O393" s="20"/>
      <c r="P393" s="21"/>
      <c r="Q393" s="21"/>
      <c r="R393" s="22"/>
      <c r="S393" s="21"/>
      <c r="T393" s="21"/>
      <c r="U393" s="22"/>
      <c r="V393" s="23"/>
      <c r="W393" s="23"/>
      <c r="X393" s="24"/>
      <c r="Y393" s="25">
        <f t="shared" si="24"/>
        <v>0</v>
      </c>
      <c r="Z393" s="25">
        <f t="shared" si="25"/>
        <v>0</v>
      </c>
      <c r="AA393" s="26"/>
      <c r="AB393" s="26"/>
      <c r="AC393" s="26"/>
      <c r="AD393" s="26"/>
      <c r="AE393" s="27"/>
      <c r="AF393" s="26"/>
      <c r="AG393" s="26"/>
      <c r="AH393" s="26"/>
      <c r="AI393" s="26"/>
      <c r="AJ393" s="26"/>
      <c r="AK393" s="26"/>
    </row>
    <row r="394" spans="1:37" s="10" customFormat="1" ht="25" customHeight="1" x14ac:dyDescent="0.25">
      <c r="A394" s="11">
        <v>391</v>
      </c>
      <c r="B394" s="12" t="str">
        <f t="shared" si="26"/>
        <v>000-000</v>
      </c>
      <c r="C394" s="12"/>
      <c r="D394" s="12"/>
      <c r="E394" s="12"/>
      <c r="F394" s="12"/>
      <c r="G394" s="16"/>
      <c r="H394" s="16"/>
      <c r="I394" s="15"/>
      <c r="J394" s="16"/>
      <c r="K394" s="16"/>
      <c r="L394" s="17"/>
      <c r="M394" s="18"/>
      <c r="N394" s="19"/>
      <c r="O394" s="20"/>
      <c r="P394" s="21"/>
      <c r="Q394" s="21"/>
      <c r="R394" s="22"/>
      <c r="S394" s="21"/>
      <c r="T394" s="21"/>
      <c r="U394" s="22"/>
      <c r="V394" s="23"/>
      <c r="W394" s="23"/>
      <c r="X394" s="24"/>
      <c r="Y394" s="25">
        <f t="shared" si="24"/>
        <v>0</v>
      </c>
      <c r="Z394" s="25">
        <f t="shared" si="25"/>
        <v>0</v>
      </c>
      <c r="AA394" s="26"/>
      <c r="AB394" s="26"/>
      <c r="AC394" s="26"/>
      <c r="AD394" s="26"/>
      <c r="AE394" s="27"/>
      <c r="AF394" s="26"/>
      <c r="AG394" s="26"/>
      <c r="AH394" s="26"/>
      <c r="AI394" s="26"/>
      <c r="AJ394" s="26"/>
      <c r="AK394" s="26"/>
    </row>
    <row r="395" spans="1:37" s="10" customFormat="1" ht="25" customHeight="1" x14ac:dyDescent="0.25">
      <c r="A395" s="11">
        <v>392</v>
      </c>
      <c r="B395" s="12" t="str">
        <f t="shared" si="26"/>
        <v>000-000</v>
      </c>
      <c r="C395" s="12"/>
      <c r="D395" s="12"/>
      <c r="E395" s="12"/>
      <c r="F395" s="12"/>
      <c r="G395" s="16"/>
      <c r="H395" s="16"/>
      <c r="I395" s="15"/>
      <c r="J395" s="16"/>
      <c r="K395" s="16"/>
      <c r="L395" s="17"/>
      <c r="M395" s="18"/>
      <c r="N395" s="18"/>
      <c r="O395" s="20"/>
      <c r="P395" s="21"/>
      <c r="Q395" s="21"/>
      <c r="R395" s="22"/>
      <c r="S395" s="21"/>
      <c r="T395" s="21"/>
      <c r="U395" s="22"/>
      <c r="V395" s="23"/>
      <c r="W395" s="23"/>
      <c r="X395" s="24"/>
      <c r="Y395" s="25">
        <f t="shared" si="24"/>
        <v>0</v>
      </c>
      <c r="Z395" s="25">
        <f t="shared" si="25"/>
        <v>0</v>
      </c>
      <c r="AA395" s="26"/>
      <c r="AB395" s="26"/>
      <c r="AC395" s="26"/>
      <c r="AD395" s="26"/>
      <c r="AE395" s="27"/>
      <c r="AF395" s="26"/>
      <c r="AG395" s="26"/>
      <c r="AH395" s="26"/>
      <c r="AI395" s="26"/>
      <c r="AJ395" s="26"/>
      <c r="AK395" s="26"/>
    </row>
    <row r="396" spans="1:37" s="10" customFormat="1" ht="25" customHeight="1" x14ac:dyDescent="0.25">
      <c r="A396" s="11">
        <v>393</v>
      </c>
      <c r="B396" s="12" t="str">
        <f t="shared" si="26"/>
        <v>000-000</v>
      </c>
      <c r="C396" s="12"/>
      <c r="D396" s="12"/>
      <c r="E396" s="12"/>
      <c r="F396" s="12"/>
      <c r="G396" s="16"/>
      <c r="H396" s="16"/>
      <c r="I396" s="15"/>
      <c r="J396" s="16"/>
      <c r="K396" s="16"/>
      <c r="L396" s="17"/>
      <c r="M396" s="18"/>
      <c r="N396" s="18"/>
      <c r="O396" s="20"/>
      <c r="P396" s="21"/>
      <c r="Q396" s="21"/>
      <c r="R396" s="22"/>
      <c r="S396" s="21"/>
      <c r="T396" s="21"/>
      <c r="U396" s="22"/>
      <c r="V396" s="23"/>
      <c r="W396" s="23"/>
      <c r="X396" s="24"/>
      <c r="Y396" s="25">
        <f t="shared" si="24"/>
        <v>0</v>
      </c>
      <c r="Z396" s="25">
        <f t="shared" si="25"/>
        <v>0</v>
      </c>
      <c r="AA396" s="26"/>
      <c r="AB396" s="26"/>
      <c r="AC396" s="26"/>
      <c r="AD396" s="26"/>
      <c r="AE396" s="27"/>
      <c r="AF396" s="26"/>
      <c r="AG396" s="26"/>
      <c r="AH396" s="26"/>
      <c r="AI396" s="26"/>
      <c r="AJ396" s="26"/>
      <c r="AK396" s="26"/>
    </row>
    <row r="397" spans="1:37" s="10" customFormat="1" ht="25" customHeight="1" x14ac:dyDescent="0.25">
      <c r="A397" s="11">
        <v>394</v>
      </c>
      <c r="B397" s="12" t="str">
        <f t="shared" si="26"/>
        <v>000-000</v>
      </c>
      <c r="C397" s="12"/>
      <c r="D397" s="12"/>
      <c r="E397" s="12"/>
      <c r="F397" s="12"/>
      <c r="G397" s="16"/>
      <c r="H397" s="16"/>
      <c r="I397" s="15"/>
      <c r="J397" s="16"/>
      <c r="K397" s="16"/>
      <c r="L397" s="17"/>
      <c r="M397" s="18"/>
      <c r="N397" s="18"/>
      <c r="O397" s="20"/>
      <c r="P397" s="21"/>
      <c r="Q397" s="21"/>
      <c r="R397" s="22"/>
      <c r="S397" s="21"/>
      <c r="T397" s="21"/>
      <c r="U397" s="22"/>
      <c r="V397" s="23"/>
      <c r="W397" s="23"/>
      <c r="X397" s="24"/>
      <c r="Y397" s="25">
        <f t="shared" si="24"/>
        <v>0</v>
      </c>
      <c r="Z397" s="25">
        <f t="shared" si="25"/>
        <v>0</v>
      </c>
      <c r="AA397" s="26"/>
      <c r="AB397" s="26"/>
      <c r="AC397" s="26"/>
      <c r="AD397" s="26"/>
      <c r="AE397" s="27"/>
      <c r="AF397" s="26"/>
      <c r="AG397" s="26"/>
      <c r="AH397" s="26"/>
      <c r="AI397" s="26"/>
      <c r="AJ397" s="26"/>
      <c r="AK397" s="26"/>
    </row>
    <row r="398" spans="1:37" s="10" customFormat="1" ht="25" customHeight="1" x14ac:dyDescent="0.25">
      <c r="A398" s="11">
        <v>395</v>
      </c>
      <c r="B398" s="12" t="str">
        <f t="shared" si="26"/>
        <v>000-000</v>
      </c>
      <c r="C398" s="12"/>
      <c r="D398" s="12"/>
      <c r="E398" s="12"/>
      <c r="F398" s="12"/>
      <c r="G398" s="16"/>
      <c r="H398" s="16"/>
      <c r="I398" s="15"/>
      <c r="J398" s="16"/>
      <c r="K398" s="16"/>
      <c r="L398" s="17"/>
      <c r="M398" s="18"/>
      <c r="N398" s="18"/>
      <c r="O398" s="20"/>
      <c r="P398" s="21"/>
      <c r="Q398" s="21"/>
      <c r="R398" s="22"/>
      <c r="S398" s="21"/>
      <c r="T398" s="21"/>
      <c r="U398" s="22"/>
      <c r="V398" s="23"/>
      <c r="W398" s="23"/>
      <c r="X398" s="24"/>
      <c r="Y398" s="25">
        <f t="shared" si="24"/>
        <v>0</v>
      </c>
      <c r="Z398" s="25">
        <f t="shared" si="25"/>
        <v>0</v>
      </c>
      <c r="AA398" s="26"/>
      <c r="AB398" s="26"/>
      <c r="AC398" s="26"/>
      <c r="AD398" s="26"/>
      <c r="AE398" s="27"/>
      <c r="AF398" s="26"/>
      <c r="AG398" s="26"/>
      <c r="AH398" s="26"/>
      <c r="AI398" s="26"/>
      <c r="AJ398" s="26"/>
      <c r="AK398" s="26"/>
    </row>
    <row r="399" spans="1:37" s="10" customFormat="1" ht="25" customHeight="1" x14ac:dyDescent="0.25">
      <c r="A399" s="11">
        <v>396</v>
      </c>
      <c r="B399" s="12" t="str">
        <f t="shared" si="26"/>
        <v>000-000</v>
      </c>
      <c r="C399" s="12"/>
      <c r="D399" s="12"/>
      <c r="E399" s="12"/>
      <c r="F399" s="12"/>
      <c r="G399" s="16"/>
      <c r="H399" s="16"/>
      <c r="I399" s="15"/>
      <c r="J399" s="16"/>
      <c r="K399" s="16"/>
      <c r="L399" s="17"/>
      <c r="M399" s="18"/>
      <c r="N399" s="18"/>
      <c r="O399" s="20"/>
      <c r="P399" s="21"/>
      <c r="Q399" s="21"/>
      <c r="R399" s="22"/>
      <c r="S399" s="21"/>
      <c r="T399" s="21"/>
      <c r="U399" s="22"/>
      <c r="V399" s="23"/>
      <c r="W399" s="23"/>
      <c r="X399" s="24"/>
      <c r="Y399" s="25">
        <f t="shared" si="24"/>
        <v>0</v>
      </c>
      <c r="Z399" s="25">
        <f t="shared" si="25"/>
        <v>0</v>
      </c>
      <c r="AA399" s="26"/>
      <c r="AB399" s="26"/>
      <c r="AC399" s="26"/>
      <c r="AD399" s="26"/>
      <c r="AE399" s="27"/>
      <c r="AF399" s="26"/>
      <c r="AG399" s="26"/>
      <c r="AH399" s="26"/>
      <c r="AI399" s="26"/>
      <c r="AJ399" s="26"/>
      <c r="AK399" s="26"/>
    </row>
    <row r="400" spans="1:37" s="10" customFormat="1" ht="25" customHeight="1" x14ac:dyDescent="0.25">
      <c r="A400" s="11">
        <v>397</v>
      </c>
      <c r="B400" s="12" t="str">
        <f t="shared" si="26"/>
        <v>000-000</v>
      </c>
      <c r="C400" s="12"/>
      <c r="D400" s="12"/>
      <c r="E400" s="12"/>
      <c r="F400" s="12"/>
      <c r="G400" s="16"/>
      <c r="H400" s="16"/>
      <c r="I400" s="15"/>
      <c r="J400" s="16"/>
      <c r="K400" s="16"/>
      <c r="L400" s="17"/>
      <c r="M400" s="18"/>
      <c r="N400" s="18"/>
      <c r="O400" s="20"/>
      <c r="P400" s="21"/>
      <c r="Q400" s="21"/>
      <c r="R400" s="22"/>
      <c r="S400" s="21"/>
      <c r="T400" s="21"/>
      <c r="U400" s="22"/>
      <c r="V400" s="23"/>
      <c r="W400" s="23"/>
      <c r="X400" s="24"/>
      <c r="Y400" s="25">
        <f t="shared" si="24"/>
        <v>0</v>
      </c>
      <c r="Z400" s="25">
        <f t="shared" si="25"/>
        <v>0</v>
      </c>
      <c r="AA400" s="26"/>
      <c r="AB400" s="26"/>
      <c r="AC400" s="26"/>
      <c r="AD400" s="26"/>
      <c r="AE400" s="27"/>
      <c r="AF400" s="26"/>
      <c r="AG400" s="26"/>
      <c r="AH400" s="26"/>
      <c r="AI400" s="26"/>
      <c r="AJ400" s="26"/>
      <c r="AK400" s="26"/>
    </row>
    <row r="401" spans="1:37" s="10" customFormat="1" ht="25" customHeight="1" x14ac:dyDescent="0.25">
      <c r="A401" s="11">
        <v>398</v>
      </c>
      <c r="B401" s="12" t="str">
        <f t="shared" si="26"/>
        <v>000-000</v>
      </c>
      <c r="C401" s="12"/>
      <c r="D401" s="12"/>
      <c r="E401" s="12"/>
      <c r="F401" s="12"/>
      <c r="G401" s="16"/>
      <c r="H401" s="16"/>
      <c r="I401" s="15"/>
      <c r="J401" s="16"/>
      <c r="K401" s="16"/>
      <c r="L401" s="17"/>
      <c r="M401" s="18"/>
      <c r="N401" s="18"/>
      <c r="O401" s="20"/>
      <c r="P401" s="21"/>
      <c r="Q401" s="21"/>
      <c r="R401" s="22"/>
      <c r="S401" s="21"/>
      <c r="T401" s="21"/>
      <c r="U401" s="22"/>
      <c r="V401" s="23"/>
      <c r="W401" s="23"/>
      <c r="X401" s="24"/>
      <c r="Y401" s="25">
        <f t="shared" si="24"/>
        <v>0</v>
      </c>
      <c r="Z401" s="25">
        <f t="shared" si="25"/>
        <v>0</v>
      </c>
      <c r="AA401" s="26"/>
      <c r="AB401" s="26"/>
      <c r="AC401" s="26"/>
      <c r="AD401" s="26"/>
      <c r="AE401" s="27"/>
      <c r="AF401" s="26"/>
      <c r="AG401" s="26"/>
      <c r="AH401" s="26"/>
      <c r="AI401" s="26"/>
      <c r="AJ401" s="26"/>
      <c r="AK401" s="26"/>
    </row>
    <row r="402" spans="1:37" s="10" customFormat="1" ht="25" customHeight="1" x14ac:dyDescent="0.25">
      <c r="A402" s="11">
        <v>399</v>
      </c>
      <c r="B402" s="12" t="str">
        <f t="shared" si="26"/>
        <v>000-000</v>
      </c>
      <c r="C402" s="12"/>
      <c r="D402" s="12"/>
      <c r="E402" s="12"/>
      <c r="F402" s="12"/>
      <c r="G402" s="16"/>
      <c r="H402" s="16"/>
      <c r="I402" s="15"/>
      <c r="J402" s="16"/>
      <c r="K402" s="16"/>
      <c r="L402" s="17"/>
      <c r="M402" s="18"/>
      <c r="N402" s="18"/>
      <c r="O402" s="20"/>
      <c r="P402" s="21"/>
      <c r="Q402" s="21"/>
      <c r="R402" s="22"/>
      <c r="S402" s="21"/>
      <c r="T402" s="21"/>
      <c r="U402" s="22"/>
      <c r="V402" s="23"/>
      <c r="W402" s="23"/>
      <c r="X402" s="24"/>
      <c r="Y402" s="25">
        <f t="shared" si="24"/>
        <v>0</v>
      </c>
      <c r="Z402" s="25">
        <f t="shared" si="25"/>
        <v>0</v>
      </c>
      <c r="AA402" s="26"/>
      <c r="AB402" s="26"/>
      <c r="AC402" s="26"/>
      <c r="AD402" s="26"/>
      <c r="AE402" s="27"/>
      <c r="AF402" s="26"/>
      <c r="AG402" s="26"/>
      <c r="AH402" s="26"/>
      <c r="AI402" s="26"/>
      <c r="AJ402" s="26"/>
      <c r="AK402" s="26"/>
    </row>
    <row r="403" spans="1:37" s="10" customFormat="1" ht="25" customHeight="1" x14ac:dyDescent="0.25">
      <c r="A403" s="11">
        <v>400</v>
      </c>
      <c r="B403" s="12" t="str">
        <f t="shared" si="26"/>
        <v>000-000</v>
      </c>
      <c r="C403" s="12"/>
      <c r="D403" s="12"/>
      <c r="E403" s="12"/>
      <c r="F403" s="12"/>
      <c r="G403" s="16"/>
      <c r="H403" s="16"/>
      <c r="I403" s="15"/>
      <c r="J403" s="16"/>
      <c r="K403" s="16"/>
      <c r="L403" s="17"/>
      <c r="M403" s="18"/>
      <c r="N403" s="18"/>
      <c r="O403" s="20"/>
      <c r="P403" s="21"/>
      <c r="Q403" s="21"/>
      <c r="R403" s="22"/>
      <c r="S403" s="21"/>
      <c r="T403" s="21"/>
      <c r="U403" s="22"/>
      <c r="V403" s="23"/>
      <c r="W403" s="23"/>
      <c r="X403" s="24"/>
      <c r="Y403" s="25">
        <f t="shared" si="24"/>
        <v>0</v>
      </c>
      <c r="Z403" s="25">
        <f t="shared" si="25"/>
        <v>0</v>
      </c>
      <c r="AA403" s="26"/>
      <c r="AB403" s="26"/>
      <c r="AC403" s="26"/>
      <c r="AD403" s="26"/>
      <c r="AE403" s="27"/>
      <c r="AF403" s="26"/>
      <c r="AG403" s="26"/>
      <c r="AH403" s="26"/>
      <c r="AI403" s="26"/>
      <c r="AJ403" s="26"/>
      <c r="AK403" s="26"/>
    </row>
    <row r="404" spans="1:37" ht="16.5" customHeight="1" x14ac:dyDescent="0.25">
      <c r="B404" s="1" t="s">
        <v>70</v>
      </c>
      <c r="C404" s="1"/>
      <c r="D404" s="29"/>
    </row>
    <row r="405" spans="1:37" ht="15.75" customHeight="1" x14ac:dyDescent="0.25">
      <c r="B405" s="2" t="s">
        <v>321</v>
      </c>
    </row>
    <row r="406" spans="1:37" ht="13" x14ac:dyDescent="0.25">
      <c r="B406" s="30" t="s">
        <v>322</v>
      </c>
      <c r="C406" s="30"/>
    </row>
    <row r="407" spans="1:37" ht="13" x14ac:dyDescent="0.25">
      <c r="B407" s="30" t="s">
        <v>323</v>
      </c>
      <c r="C407" s="30"/>
    </row>
    <row r="408" spans="1:37" ht="13" x14ac:dyDescent="0.25">
      <c r="B408" s="2" t="s">
        <v>324</v>
      </c>
    </row>
    <row r="409" spans="1:37" ht="13" x14ac:dyDescent="0.25">
      <c r="B409" s="30" t="s">
        <v>325</v>
      </c>
      <c r="C409" s="30"/>
    </row>
    <row r="410" spans="1:37" ht="13" x14ac:dyDescent="0.25">
      <c r="B410" s="2" t="s">
        <v>326</v>
      </c>
    </row>
  </sheetData>
  <sheetProtection insertColumns="0"/>
  <phoneticPr fontId="23" type="noConversion"/>
  <conditionalFormatting sqref="F5">
    <cfRule type="duplicateValues" dxfId="163" priority="57"/>
  </conditionalFormatting>
  <conditionalFormatting sqref="F5">
    <cfRule type="duplicateValues" dxfId="162" priority="55"/>
    <cfRule type="duplicateValues" dxfId="161" priority="56"/>
  </conditionalFormatting>
  <conditionalFormatting sqref="F7">
    <cfRule type="duplicateValues" dxfId="160" priority="54"/>
  </conditionalFormatting>
  <conditionalFormatting sqref="F7">
    <cfRule type="duplicateValues" dxfId="159" priority="52"/>
    <cfRule type="duplicateValues" dxfId="158" priority="53"/>
  </conditionalFormatting>
  <conditionalFormatting sqref="D72">
    <cfRule type="duplicateValues" dxfId="157" priority="49"/>
    <cfRule type="duplicateValues" dxfId="156" priority="50"/>
    <cfRule type="duplicateValues" dxfId="155" priority="51"/>
  </conditionalFormatting>
  <conditionalFormatting sqref="F72">
    <cfRule type="duplicateValues" dxfId="154" priority="46"/>
    <cfRule type="duplicateValues" dxfId="153" priority="47"/>
    <cfRule type="duplicateValues" dxfId="152" priority="48"/>
  </conditionalFormatting>
  <conditionalFormatting sqref="D73">
    <cfRule type="duplicateValues" dxfId="151" priority="43"/>
    <cfRule type="duplicateValues" dxfId="150" priority="44"/>
    <cfRule type="duplicateValues" dxfId="149" priority="45"/>
  </conditionalFormatting>
  <conditionalFormatting sqref="F73">
    <cfRule type="duplicateValues" dxfId="148" priority="40"/>
    <cfRule type="duplicateValues" dxfId="147" priority="41"/>
    <cfRule type="duplicateValues" dxfId="146" priority="42"/>
  </conditionalFormatting>
  <conditionalFormatting sqref="D74">
    <cfRule type="duplicateValues" dxfId="145" priority="37"/>
    <cfRule type="duplicateValues" dxfId="144" priority="38"/>
    <cfRule type="duplicateValues" dxfId="143" priority="39"/>
  </conditionalFormatting>
  <conditionalFormatting sqref="F74">
    <cfRule type="duplicateValues" dxfId="142" priority="34"/>
    <cfRule type="duplicateValues" dxfId="141" priority="35"/>
    <cfRule type="duplicateValues" dxfId="140" priority="36"/>
  </conditionalFormatting>
  <conditionalFormatting sqref="D75">
    <cfRule type="duplicateValues" dxfId="139" priority="31"/>
    <cfRule type="duplicateValues" dxfId="138" priority="32"/>
    <cfRule type="duplicateValues" dxfId="137" priority="33"/>
  </conditionalFormatting>
  <conditionalFormatting sqref="F75">
    <cfRule type="duplicateValues" dxfId="136" priority="28"/>
    <cfRule type="duplicateValues" dxfId="135" priority="29"/>
    <cfRule type="duplicateValues" dxfId="134" priority="30"/>
  </conditionalFormatting>
  <conditionalFormatting sqref="D76">
    <cfRule type="duplicateValues" dxfId="133" priority="25"/>
    <cfRule type="duplicateValues" dxfId="132" priority="26"/>
    <cfRule type="duplicateValues" dxfId="131" priority="27"/>
  </conditionalFormatting>
  <conditionalFormatting sqref="D77">
    <cfRule type="duplicateValues" dxfId="130" priority="22"/>
    <cfRule type="duplicateValues" dxfId="129" priority="23"/>
    <cfRule type="duplicateValues" dxfId="128" priority="24"/>
  </conditionalFormatting>
  <conditionalFormatting sqref="F88">
    <cfRule type="duplicateValues" dxfId="127" priority="21"/>
  </conditionalFormatting>
  <conditionalFormatting sqref="F88">
    <cfRule type="duplicateValues" dxfId="126" priority="19"/>
    <cfRule type="duplicateValues" dxfId="125" priority="20"/>
  </conditionalFormatting>
  <conditionalFormatting sqref="F90">
    <cfRule type="duplicateValues" dxfId="124" priority="18"/>
  </conditionalFormatting>
  <conditionalFormatting sqref="F90">
    <cfRule type="duplicateValues" dxfId="123" priority="16"/>
    <cfRule type="duplicateValues" dxfId="122" priority="17"/>
  </conditionalFormatting>
  <conditionalFormatting sqref="F88">
    <cfRule type="duplicateValues" dxfId="121" priority="15"/>
  </conditionalFormatting>
  <conditionalFormatting sqref="F88">
    <cfRule type="duplicateValues" dxfId="120" priority="13"/>
    <cfRule type="duplicateValues" dxfId="119" priority="14"/>
  </conditionalFormatting>
  <conditionalFormatting sqref="D96">
    <cfRule type="duplicateValues" dxfId="118" priority="10"/>
    <cfRule type="duplicateValues" dxfId="117" priority="11"/>
    <cfRule type="duplicateValues" dxfId="116" priority="12"/>
  </conditionalFormatting>
  <conditionalFormatting sqref="F96">
    <cfRule type="duplicateValues" dxfId="115" priority="7"/>
    <cfRule type="duplicateValues" dxfId="114" priority="8"/>
    <cfRule type="duplicateValues" dxfId="113" priority="9"/>
  </conditionalFormatting>
  <conditionalFormatting sqref="D97">
    <cfRule type="duplicateValues" dxfId="112" priority="4"/>
    <cfRule type="duplicateValues" dxfId="111" priority="5"/>
    <cfRule type="duplicateValues" dxfId="110" priority="6"/>
  </conditionalFormatting>
  <conditionalFormatting sqref="F97">
    <cfRule type="duplicateValues" dxfId="109" priority="1"/>
    <cfRule type="duplicateValues" dxfId="108" priority="2"/>
    <cfRule type="duplicateValues" dxfId="107" priority="3"/>
  </conditionalFormatting>
  <dataValidations count="7">
    <dataValidation type="list" allowBlank="1" showInputMessage="1" showErrorMessage="1" sqref="D174:D403 F4:F71 D4:D71 F76:F91 F93:F95 D78:D95 F98:F403 D98:D172" xr:uid="{00000000-0002-0000-0A00-000000000000}">
      <formula1>INDIRECT("_"&amp;C4)</formula1>
    </dataValidation>
    <dataValidation type="list" allowBlank="1" showInputMessage="1" showErrorMessage="1" sqref="E173" xr:uid="{00000000-0002-0000-0A00-000001000000}">
      <formula1>INDIRECT("_"&amp;C173)</formula1>
    </dataValidation>
    <dataValidation type="list" allowBlank="1" showInputMessage="1" showErrorMessage="1" sqref="Q24:Q71 S27:S28" xr:uid="{00000000-0002-0000-0A00-000002000000}">
      <formula1>"账龄分析法,余额百分比法,个别认定法,销货百分比法,预期信用损失法"</formula1>
    </dataValidation>
    <dataValidation type="list" allowBlank="1" showInputMessage="1" showErrorMessage="1" sqref="N24:N71 J24:J71 X24:X71 AB24:AB71" xr:uid="{00000000-0002-0000-0A00-000003000000}">
      <formula1>"一年以内,一至二年,二至三年,三年以上"</formula1>
    </dataValidation>
    <dataValidation type="list" allowBlank="1" showInputMessage="1" showErrorMessage="1" sqref="H24:H71 L24:L71 V24:V71 Z24:Z71" xr:uid="{00000000-0002-0000-0A00-000004000000}">
      <formula1>"借,贷"</formula1>
    </dataValidation>
    <dataValidation type="list" allowBlank="1" showInputMessage="1" showErrorMessage="1" sqref="P24:P71" xr:uid="{00000000-0002-0000-0A00-000005000000}">
      <formula1>"是,否"</formula1>
    </dataValidation>
    <dataValidation type="list" allowBlank="1" showInputMessage="1" showErrorMessage="1" sqref="G24:G71 U24:U71" xr:uid="{00000000-0002-0000-0A00-000006000000}">
      <formula1>"应收账款,应付账款,预收账款,预付账款,合同资产,合同负债,其他应收款,其他应付款,应收票据,应付票据,应收股利,应付股利,货币资金,发放贷款和垫款,吸收存款及同业存放,其他非流动金融资产,短期借款,长期借款,长期应付款,一年内到期的非流动资产,一年内到期的非流动负债,其他流动资产,其他流动负债,其他非流动资产,其他非流动负债"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4" max="1048575" man="1"/>
  </colBreak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A00-000007000000}">
          <x14:formula1>
            <xm:f>'C:\Users\chizh\Desktop\ffcell\[02-关联交易等事项统计表（1月21日前交）.xlsx]Sheet2'!#REF!</xm:f>
          </x14:formula1>
          <xm:sqref>C9:C12 E9:E12</xm:sqref>
        </x14:dataValidation>
        <x14:dataValidation type="list" allowBlank="1" showInputMessage="1" showErrorMessage="1" xr:uid="{00000000-0002-0000-0A00-000008000000}">
          <x14:formula1>
            <xm:f>'C:\Users\chizh\Desktop\ffcell\[02-关联交易等事项统计表（畜产）.xlsx]Sheet2'!#REF!</xm:f>
          </x14:formula1>
          <xm:sqref>C13:C17 E13:E17</xm:sqref>
        </x14:dataValidation>
        <x14:dataValidation type="list" allowBlank="1" showInputMessage="1" showErrorMessage="1" xr:uid="{00000000-0002-0000-0A00-000009000000}">
          <x14:formula1>
            <xm:f>'C:\Users\chizh\Desktop\ffcell\[02-关联交易等事项统计表（高力+高基+越高）.xlsx]Sheet2'!#REF!</xm:f>
          </x14:formula1>
          <xm:sqref>C18:C71 E18:E71</xm:sqref>
        </x14:dataValidation>
        <x14:dataValidation type="list" allowBlank="1" showInputMessage="1" showErrorMessage="1" xr:uid="{00000000-0002-0000-0A00-00000A000000}">
          <x14:formula1>
            <xm:f>'C:\Users\chizh\Desktop\ffcell\[02-关联交易等事项统计表（广池）.xlsx]Sheet2'!#REF!</xm:f>
          </x14:formula1>
          <xm:sqref>C72:C77 E72:E77</xm:sqref>
        </x14:dataValidation>
        <x14:dataValidation type="list" allowBlank="1" showInputMessage="1" showErrorMessage="1" xr:uid="{00000000-0002-0000-0A00-00000B000000}">
          <x14:formula1>
            <xm:f>'C:\Users\chizh\Desktop\ffcell\[02-关联交易等事项统计表（华糖）.xlsx]Sheet2'!#REF!</xm:f>
          </x14:formula1>
          <xm:sqref>C82:C85 E82:E85</xm:sqref>
        </x14:dataValidation>
        <x14:dataValidation type="list" allowBlank="1" showInputMessage="1" showErrorMessage="1" xr:uid="{00000000-0002-0000-0A00-00000C000000}">
          <x14:formula1>
            <xm:f>'C:\Users\chizh\Desktop\ffcell\[02-关联交易等事项统计表（双鱼厂）.xlsx]Sheet2'!#REF!</xm:f>
          </x14:formula1>
          <xm:sqref>C96 E96</xm:sqref>
        </x14:dataValidation>
        <x14:dataValidation type="list" allowBlank="1" showInputMessage="1" showErrorMessage="1" xr:uid="{00000000-0002-0000-0A00-00000D000000}">
          <x14:formula1>
            <xm:f>'C:\Users\chizh\Desktop\ffcell\[02-关联交易等事项统计表（亚洲）.xlsx]Sheet2'!#REF!</xm:f>
          </x14:formula1>
          <xm:sqref>C97 E97</xm:sqref>
        </x14:dataValidation>
        <x14:dataValidation type="list" allowBlank="1" showInputMessage="1" showErrorMessage="1" xr:uid="{00000000-0002-0000-0A00-00000E000000}">
          <x14:formula1>
            <xm:f>'C:\Users\chizh\Desktop\关联交易表\[02-关联交易等事项统计表-资产公司.xlsx]Sheet2'!#REF!</xm:f>
          </x14:formula1>
          <xm:sqref>C4:C403 E4:E172 E174:E403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9"/>
  <dimension ref="A1:AK410"/>
  <sheetViews>
    <sheetView view="pageBreakPreview" zoomScale="80" zoomScaleNormal="100" zoomScaleSheetLayoutView="80" workbookViewId="0">
      <pane xSplit="2" ySplit="3" topLeftCell="C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2.75" customHeight="1" outlineLevelCol="1" x14ac:dyDescent="0.25"/>
  <cols>
    <col min="1" max="1" width="6.6328125" style="2" customWidth="1"/>
    <col min="2" max="3" width="26.36328125" style="2" customWidth="1"/>
    <col min="4" max="4" width="48.36328125" style="2" bestFit="1" customWidth="1"/>
    <col min="5" max="5" width="15.6328125" style="2" bestFit="1" customWidth="1"/>
    <col min="6" max="6" width="41" style="2" customWidth="1"/>
    <col min="7" max="7" width="27.08984375" style="2" customWidth="1"/>
    <col min="8" max="8" width="13" style="31" bestFit="1" customWidth="1"/>
    <col min="9" max="9" width="17" style="32" bestFit="1" customWidth="1"/>
    <col min="10" max="10" width="18" style="2" bestFit="1" customWidth="1"/>
    <col min="11" max="11" width="14.6328125" style="31" customWidth="1"/>
    <col min="12" max="12" width="17" style="32" bestFit="1" customWidth="1"/>
    <col min="13" max="13" width="18" style="2" bestFit="1" customWidth="1"/>
    <col min="14" max="14" width="13" style="2" bestFit="1" customWidth="1"/>
    <col min="15" max="15" width="18" style="2" bestFit="1" customWidth="1"/>
    <col min="16" max="16" width="10.81640625" style="2" bestFit="1" customWidth="1" outlineLevel="1"/>
    <col min="17" max="18" width="13" style="2" bestFit="1" customWidth="1" outlineLevel="1"/>
    <col min="19" max="19" width="15.6328125" style="2" bestFit="1" customWidth="1" outlineLevel="1"/>
    <col min="20" max="21" width="13" style="2" bestFit="1" customWidth="1" outlineLevel="1"/>
    <col min="22" max="22" width="18" style="2" bestFit="1" customWidth="1" outlineLevel="1"/>
    <col min="23" max="23" width="13" style="2" bestFit="1" customWidth="1" outlineLevel="1"/>
    <col min="24" max="26" width="18" style="2" bestFit="1" customWidth="1" outlineLevel="1"/>
    <col min="27" max="28" width="10.81640625" style="2" bestFit="1" customWidth="1" outlineLevel="1"/>
    <col min="29" max="29" width="14.1796875" style="2" bestFit="1" customWidth="1" outlineLevel="1"/>
    <col min="30" max="30" width="13" style="33" bestFit="1" customWidth="1" outlineLevel="1"/>
    <col min="31" max="31" width="13" style="34" bestFit="1" customWidth="1" outlineLevel="1"/>
    <col min="32" max="32" width="15.6328125" style="33" bestFit="1" customWidth="1" outlineLevel="1"/>
    <col min="33" max="33" width="10.81640625" style="33" bestFit="1" customWidth="1" outlineLevel="1"/>
    <col min="34" max="34" width="14.36328125" style="33" bestFit="1" customWidth="1" outlineLevel="1"/>
    <col min="35" max="35" width="13" style="33" bestFit="1" customWidth="1" outlineLevel="1"/>
    <col min="36" max="36" width="10.81640625" style="33" bestFit="1" customWidth="1" outlineLevel="1"/>
    <col min="37" max="37" width="13" style="33" bestFit="1" customWidth="1" outlineLevel="1"/>
    <col min="38" max="16384" width="10.1796875" style="33"/>
  </cols>
  <sheetData>
    <row r="1" spans="1:37" s="3" customFormat="1" ht="14.1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 t="s">
        <v>8</v>
      </c>
      <c r="G1" s="154" t="s">
        <v>9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7" t="s">
        <v>10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8" t="s">
        <v>11</v>
      </c>
      <c r="Z1" s="158" t="s">
        <v>11</v>
      </c>
      <c r="AA1" s="158" t="s">
        <v>11</v>
      </c>
      <c r="AB1" s="158" t="s">
        <v>11</v>
      </c>
      <c r="AC1" s="159" t="s">
        <v>12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</row>
    <row r="2" spans="1:37" s="3" customFormat="1" ht="14.1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 t="s">
        <v>8</v>
      </c>
      <c r="G2" s="154" t="s">
        <v>13</v>
      </c>
      <c r="H2" s="154" t="s">
        <v>13</v>
      </c>
      <c r="I2" s="154" t="s">
        <v>13</v>
      </c>
      <c r="J2" s="168" t="s">
        <v>14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57" t="s">
        <v>13</v>
      </c>
      <c r="Q2" s="157" t="s">
        <v>13</v>
      </c>
      <c r="R2" s="157" t="s">
        <v>13</v>
      </c>
      <c r="S2" s="169" t="s">
        <v>14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59" t="s">
        <v>15</v>
      </c>
      <c r="Z2" s="159" t="s">
        <v>16</v>
      </c>
      <c r="AA2" s="166" t="s">
        <v>17</v>
      </c>
      <c r="AB2" s="166" t="s">
        <v>18</v>
      </c>
      <c r="AC2" s="159" t="s">
        <v>13</v>
      </c>
      <c r="AD2" s="159" t="s">
        <v>13</v>
      </c>
      <c r="AE2" s="159" t="s">
        <v>13</v>
      </c>
      <c r="AF2" s="160" t="s">
        <v>14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</row>
    <row r="3" spans="1:37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 t="s">
        <v>8</v>
      </c>
      <c r="G3" s="4" t="s">
        <v>19</v>
      </c>
      <c r="H3" s="4" t="s">
        <v>20</v>
      </c>
      <c r="I3" s="7" t="s">
        <v>328</v>
      </c>
      <c r="J3" s="4" t="s">
        <v>22</v>
      </c>
      <c r="K3" s="4" t="s">
        <v>20</v>
      </c>
      <c r="L3" s="7" t="s">
        <v>23</v>
      </c>
      <c r="M3" s="4" t="s">
        <v>24</v>
      </c>
      <c r="N3" s="4" t="s">
        <v>20</v>
      </c>
      <c r="O3" s="4" t="s">
        <v>25</v>
      </c>
      <c r="P3" s="5" t="s">
        <v>19</v>
      </c>
      <c r="Q3" s="5" t="s">
        <v>20</v>
      </c>
      <c r="R3" s="8" t="s">
        <v>328</v>
      </c>
      <c r="S3" s="5" t="s">
        <v>22</v>
      </c>
      <c r="T3" s="5" t="s">
        <v>20</v>
      </c>
      <c r="U3" s="8" t="s">
        <v>23</v>
      </c>
      <c r="V3" s="5" t="s">
        <v>24</v>
      </c>
      <c r="W3" s="5" t="s">
        <v>20</v>
      </c>
      <c r="X3" s="5" t="s">
        <v>25</v>
      </c>
      <c r="Y3" s="159" t="s">
        <v>15</v>
      </c>
      <c r="Z3" s="159" t="s">
        <v>16</v>
      </c>
      <c r="AA3" s="166" t="s">
        <v>17</v>
      </c>
      <c r="AB3" s="166" t="s">
        <v>18</v>
      </c>
      <c r="AC3" s="5" t="s">
        <v>19</v>
      </c>
      <c r="AD3" s="5" t="s">
        <v>20</v>
      </c>
      <c r="AE3" s="9" t="s">
        <v>26</v>
      </c>
      <c r="AF3" s="5" t="s">
        <v>22</v>
      </c>
      <c r="AG3" s="5" t="s">
        <v>20</v>
      </c>
      <c r="AH3" s="8" t="s">
        <v>23</v>
      </c>
      <c r="AI3" s="5" t="s">
        <v>24</v>
      </c>
      <c r="AJ3" s="5" t="s">
        <v>20</v>
      </c>
      <c r="AK3" s="5" t="s">
        <v>25</v>
      </c>
    </row>
    <row r="4" spans="1:37" s="10" customFormat="1" ht="25" customHeight="1" x14ac:dyDescent="0.25">
      <c r="A4" s="11">
        <v>1</v>
      </c>
      <c r="B4" s="12" t="str">
        <f t="shared" ref="B4:B35" si="0">TEXT(C4,"000")&amp;"-"&amp;TEXT(E4,"000")</f>
        <v>4级-3级</v>
      </c>
      <c r="C4" s="12" t="s">
        <v>37</v>
      </c>
      <c r="D4" s="12" t="s">
        <v>66</v>
      </c>
      <c r="E4" s="12" t="s">
        <v>33</v>
      </c>
      <c r="F4" s="12" t="s">
        <v>160</v>
      </c>
      <c r="G4" s="16"/>
      <c r="H4" s="16"/>
      <c r="I4" s="15"/>
      <c r="J4" s="16" t="s">
        <v>329</v>
      </c>
      <c r="K4" s="14" t="s">
        <v>122</v>
      </c>
      <c r="L4" s="17">
        <v>1168542.47</v>
      </c>
      <c r="M4" s="18"/>
      <c r="N4" s="19"/>
      <c r="O4" s="20"/>
      <c r="P4" s="21"/>
      <c r="Q4" s="21"/>
      <c r="R4" s="22"/>
      <c r="S4" s="21"/>
      <c r="T4" s="21"/>
      <c r="U4" s="22"/>
      <c r="V4" s="23"/>
      <c r="W4" s="23"/>
      <c r="X4" s="24"/>
      <c r="Y4" s="25">
        <f t="shared" ref="Y4:Y35" si="1">ROUND(I4-U4-X4,2)</f>
        <v>0</v>
      </c>
      <c r="Z4" s="25">
        <f t="shared" ref="Z4:Z35" si="2">ROUND(L4+O4-R4,2)</f>
        <v>1168542.47</v>
      </c>
      <c r="AA4" s="26"/>
      <c r="AB4" s="26"/>
      <c r="AC4" s="26"/>
      <c r="AD4" s="26"/>
      <c r="AE4" s="27"/>
      <c r="AF4" s="26"/>
      <c r="AG4" s="26"/>
      <c r="AH4" s="26"/>
      <c r="AI4" s="26"/>
      <c r="AJ4" s="26"/>
      <c r="AK4" s="26"/>
    </row>
    <row r="5" spans="1:37" s="10" customFormat="1" ht="25" customHeight="1" x14ac:dyDescent="0.25">
      <c r="A5" s="11">
        <v>2</v>
      </c>
      <c r="B5" s="12" t="str">
        <f t="shared" si="0"/>
        <v>4级-3级</v>
      </c>
      <c r="C5" s="12" t="s">
        <v>37</v>
      </c>
      <c r="D5" s="12" t="s">
        <v>66</v>
      </c>
      <c r="E5" s="12" t="s">
        <v>33</v>
      </c>
      <c r="F5" s="12" t="s">
        <v>159</v>
      </c>
      <c r="G5" s="16"/>
      <c r="H5" s="16"/>
      <c r="I5" s="15"/>
      <c r="J5" s="16" t="s">
        <v>329</v>
      </c>
      <c r="K5" s="14" t="s">
        <v>122</v>
      </c>
      <c r="L5" s="17">
        <v>37700</v>
      </c>
      <c r="M5" s="18"/>
      <c r="N5" s="19"/>
      <c r="O5" s="20"/>
      <c r="P5" s="21"/>
      <c r="Q5" s="21"/>
      <c r="R5" s="22"/>
      <c r="S5" s="21"/>
      <c r="T5" s="21"/>
      <c r="U5" s="22"/>
      <c r="V5" s="23"/>
      <c r="W5" s="23"/>
      <c r="X5" s="24"/>
      <c r="Y5" s="25">
        <f t="shared" si="1"/>
        <v>0</v>
      </c>
      <c r="Z5" s="25">
        <f t="shared" si="2"/>
        <v>37700</v>
      </c>
      <c r="AA5" s="26"/>
      <c r="AB5" s="26"/>
      <c r="AC5" s="26"/>
      <c r="AD5" s="26"/>
      <c r="AE5" s="27"/>
      <c r="AF5" s="26"/>
      <c r="AG5" s="26"/>
      <c r="AH5" s="26"/>
      <c r="AI5" s="26"/>
      <c r="AJ5" s="26"/>
      <c r="AK5" s="26"/>
    </row>
    <row r="6" spans="1:37" s="10" customFormat="1" ht="25" customHeight="1" x14ac:dyDescent="0.25">
      <c r="A6" s="11">
        <v>3</v>
      </c>
      <c r="B6" s="12" t="str">
        <f t="shared" si="0"/>
        <v>4级-3级</v>
      </c>
      <c r="C6" s="12" t="s">
        <v>37</v>
      </c>
      <c r="D6" s="12" t="s">
        <v>66</v>
      </c>
      <c r="E6" s="12" t="s">
        <v>33</v>
      </c>
      <c r="F6" s="12" t="s">
        <v>159</v>
      </c>
      <c r="G6" s="16"/>
      <c r="H6" s="16"/>
      <c r="I6" s="15"/>
      <c r="J6" s="16" t="s">
        <v>330</v>
      </c>
      <c r="K6" s="14" t="s">
        <v>209</v>
      </c>
      <c r="L6" s="17">
        <v>2599.15</v>
      </c>
      <c r="M6" s="18"/>
      <c r="N6" s="19"/>
      <c r="O6" s="20"/>
      <c r="P6" s="21"/>
      <c r="Q6" s="21"/>
      <c r="R6" s="22"/>
      <c r="S6" s="21"/>
      <c r="T6" s="21"/>
      <c r="U6" s="22"/>
      <c r="V6" s="23"/>
      <c r="W6" s="23"/>
      <c r="X6" s="24"/>
      <c r="Y6" s="25">
        <f t="shared" si="1"/>
        <v>0</v>
      </c>
      <c r="Z6" s="25">
        <f t="shared" si="2"/>
        <v>2599.15</v>
      </c>
      <c r="AA6" s="26"/>
      <c r="AB6" s="26"/>
      <c r="AC6" s="26"/>
      <c r="AD6" s="26"/>
      <c r="AE6" s="27"/>
      <c r="AF6" s="26"/>
      <c r="AG6" s="26"/>
      <c r="AH6" s="26"/>
      <c r="AI6" s="26"/>
      <c r="AJ6" s="26"/>
      <c r="AK6" s="26"/>
    </row>
    <row r="7" spans="1:37" s="10" customFormat="1" ht="25" customHeight="1" x14ac:dyDescent="0.25">
      <c r="A7" s="11">
        <v>4</v>
      </c>
      <c r="B7" s="12" t="str">
        <f t="shared" si="0"/>
        <v>4级-3级</v>
      </c>
      <c r="C7" s="12" t="s">
        <v>37</v>
      </c>
      <c r="D7" s="12" t="s">
        <v>66</v>
      </c>
      <c r="E7" s="12" t="s">
        <v>33</v>
      </c>
      <c r="F7" s="12" t="s">
        <v>331</v>
      </c>
      <c r="G7" s="16"/>
      <c r="H7" s="16"/>
      <c r="I7" s="15"/>
      <c r="J7" s="16" t="s">
        <v>329</v>
      </c>
      <c r="K7" s="14" t="s">
        <v>122</v>
      </c>
      <c r="L7" s="17">
        <v>23084.01</v>
      </c>
      <c r="M7" s="18"/>
      <c r="N7" s="19"/>
      <c r="O7" s="20"/>
      <c r="P7" s="21"/>
      <c r="Q7" s="21"/>
      <c r="R7" s="22"/>
      <c r="S7" s="21"/>
      <c r="T7" s="21"/>
      <c r="U7" s="22"/>
      <c r="V7" s="23"/>
      <c r="W7" s="23"/>
      <c r="X7" s="24"/>
      <c r="Y7" s="25">
        <f t="shared" si="1"/>
        <v>0</v>
      </c>
      <c r="Z7" s="25">
        <f t="shared" si="2"/>
        <v>23084.01</v>
      </c>
      <c r="AA7" s="26"/>
      <c r="AB7" s="26"/>
      <c r="AC7" s="26"/>
      <c r="AD7" s="26"/>
      <c r="AE7" s="27"/>
      <c r="AF7" s="26"/>
      <c r="AG7" s="26"/>
      <c r="AH7" s="26"/>
      <c r="AI7" s="26"/>
      <c r="AJ7" s="26"/>
      <c r="AK7" s="26"/>
    </row>
    <row r="8" spans="1:37" s="10" customFormat="1" ht="25" customHeight="1" x14ac:dyDescent="0.25">
      <c r="A8" s="11">
        <v>5</v>
      </c>
      <c r="B8" s="12" t="str">
        <f t="shared" si="0"/>
        <v>4级-3级</v>
      </c>
      <c r="C8" s="12" t="s">
        <v>37</v>
      </c>
      <c r="D8" s="12" t="s">
        <v>66</v>
      </c>
      <c r="E8" s="12" t="s">
        <v>33</v>
      </c>
      <c r="F8" s="12" t="s">
        <v>332</v>
      </c>
      <c r="G8" s="16"/>
      <c r="H8" s="16"/>
      <c r="I8" s="15"/>
      <c r="J8" s="16" t="s">
        <v>329</v>
      </c>
      <c r="K8" s="14" t="s">
        <v>122</v>
      </c>
      <c r="L8" s="17">
        <v>102166.02</v>
      </c>
      <c r="M8" s="18"/>
      <c r="N8" s="18"/>
      <c r="O8" s="20"/>
      <c r="P8" s="21"/>
      <c r="Q8" s="21"/>
      <c r="R8" s="22"/>
      <c r="S8" s="21"/>
      <c r="T8" s="21"/>
      <c r="U8" s="22"/>
      <c r="V8" s="23"/>
      <c r="W8" s="23"/>
      <c r="X8" s="24"/>
      <c r="Y8" s="25">
        <f t="shared" si="1"/>
        <v>0</v>
      </c>
      <c r="Z8" s="25">
        <f t="shared" si="2"/>
        <v>102166.02</v>
      </c>
      <c r="AA8" s="26"/>
      <c r="AB8" s="26"/>
      <c r="AC8" s="26"/>
      <c r="AD8" s="26"/>
      <c r="AE8" s="27"/>
      <c r="AF8" s="26"/>
      <c r="AG8" s="26"/>
      <c r="AH8" s="26"/>
      <c r="AI8" s="26"/>
      <c r="AJ8" s="26"/>
      <c r="AK8" s="26"/>
    </row>
    <row r="9" spans="1:37" s="10" customFormat="1" ht="25" customHeight="1" x14ac:dyDescent="0.25">
      <c r="A9" s="11">
        <v>6</v>
      </c>
      <c r="B9" s="12" t="str">
        <f t="shared" si="0"/>
        <v>4级-3级</v>
      </c>
      <c r="C9" s="12" t="s">
        <v>37</v>
      </c>
      <c r="D9" s="12" t="s">
        <v>66</v>
      </c>
      <c r="E9" s="12" t="s">
        <v>33</v>
      </c>
      <c r="F9" s="12" t="s">
        <v>332</v>
      </c>
      <c r="G9" s="16"/>
      <c r="H9" s="16"/>
      <c r="I9" s="15"/>
      <c r="J9" s="16" t="s">
        <v>330</v>
      </c>
      <c r="K9" s="14" t="s">
        <v>209</v>
      </c>
      <c r="L9" s="17">
        <v>240.1</v>
      </c>
      <c r="M9" s="18"/>
      <c r="N9" s="18"/>
      <c r="O9" s="20"/>
      <c r="P9" s="21"/>
      <c r="Q9" s="21"/>
      <c r="R9" s="22"/>
      <c r="S9" s="21"/>
      <c r="T9" s="21"/>
      <c r="U9" s="22"/>
      <c r="V9" s="23"/>
      <c r="W9" s="23"/>
      <c r="X9" s="24"/>
      <c r="Y9" s="25">
        <f t="shared" si="1"/>
        <v>0</v>
      </c>
      <c r="Z9" s="25">
        <f t="shared" si="2"/>
        <v>240.1</v>
      </c>
      <c r="AA9" s="26"/>
      <c r="AB9" s="26"/>
      <c r="AC9" s="26"/>
      <c r="AD9" s="26"/>
      <c r="AE9" s="27"/>
      <c r="AF9" s="26"/>
      <c r="AG9" s="26"/>
      <c r="AH9" s="26"/>
      <c r="AI9" s="26"/>
      <c r="AJ9" s="26"/>
      <c r="AK9" s="26"/>
    </row>
    <row r="10" spans="1:37" s="10" customFormat="1" ht="25" customHeight="1" x14ac:dyDescent="0.25">
      <c r="A10" s="11">
        <v>7</v>
      </c>
      <c r="B10" s="12" t="str">
        <f t="shared" si="0"/>
        <v>4级-3级</v>
      </c>
      <c r="C10" s="12" t="s">
        <v>37</v>
      </c>
      <c r="D10" s="12" t="s">
        <v>66</v>
      </c>
      <c r="E10" s="12" t="s">
        <v>33</v>
      </c>
      <c r="F10" s="12" t="s">
        <v>333</v>
      </c>
      <c r="G10" s="16"/>
      <c r="H10" s="16"/>
      <c r="I10" s="15"/>
      <c r="J10" s="16" t="s">
        <v>329</v>
      </c>
      <c r="K10" s="14" t="s">
        <v>122</v>
      </c>
      <c r="L10" s="17">
        <v>77627.7</v>
      </c>
      <c r="M10" s="18"/>
      <c r="N10" s="18"/>
      <c r="O10" s="20"/>
      <c r="P10" s="21"/>
      <c r="Q10" s="21"/>
      <c r="R10" s="22"/>
      <c r="S10" s="21"/>
      <c r="T10" s="21"/>
      <c r="U10" s="22"/>
      <c r="V10" s="23"/>
      <c r="W10" s="23"/>
      <c r="X10" s="24"/>
      <c r="Y10" s="25">
        <f t="shared" si="1"/>
        <v>0</v>
      </c>
      <c r="Z10" s="25">
        <f t="shared" si="2"/>
        <v>77627.7</v>
      </c>
      <c r="AA10" s="26"/>
      <c r="AB10" s="26"/>
      <c r="AC10" s="26"/>
      <c r="AD10" s="26"/>
      <c r="AE10" s="27"/>
      <c r="AF10" s="26"/>
      <c r="AG10" s="26"/>
      <c r="AH10" s="26"/>
      <c r="AI10" s="26"/>
      <c r="AJ10" s="26"/>
      <c r="AK10" s="26"/>
    </row>
    <row r="11" spans="1:37" s="10" customFormat="1" ht="25" customHeight="1" x14ac:dyDescent="0.25">
      <c r="A11" s="11">
        <v>8</v>
      </c>
      <c r="B11" s="12" t="str">
        <f t="shared" si="0"/>
        <v>4级-3级</v>
      </c>
      <c r="C11" s="12" t="s">
        <v>37</v>
      </c>
      <c r="D11" s="12" t="s">
        <v>66</v>
      </c>
      <c r="E11" s="12" t="s">
        <v>33</v>
      </c>
      <c r="F11" s="12" t="s">
        <v>333</v>
      </c>
      <c r="G11" s="16"/>
      <c r="H11" s="16"/>
      <c r="I11" s="15"/>
      <c r="J11" s="16" t="s">
        <v>334</v>
      </c>
      <c r="K11" s="14" t="s">
        <v>335</v>
      </c>
      <c r="L11" s="17">
        <v>2980.19</v>
      </c>
      <c r="M11" s="18"/>
      <c r="N11" s="18"/>
      <c r="O11" s="20"/>
      <c r="P11" s="21"/>
      <c r="Q11" s="21"/>
      <c r="R11" s="22"/>
      <c r="S11" s="21"/>
      <c r="T11" s="21"/>
      <c r="U11" s="22"/>
      <c r="V11" s="23"/>
      <c r="W11" s="23"/>
      <c r="X11" s="24"/>
      <c r="Y11" s="25">
        <f t="shared" si="1"/>
        <v>0</v>
      </c>
      <c r="Z11" s="25">
        <f t="shared" si="2"/>
        <v>2980.19</v>
      </c>
      <c r="AA11" s="26"/>
      <c r="AB11" s="26"/>
      <c r="AC11" s="26"/>
      <c r="AD11" s="26"/>
      <c r="AE11" s="27"/>
      <c r="AF11" s="26"/>
      <c r="AG11" s="26"/>
      <c r="AH11" s="26"/>
      <c r="AI11" s="26"/>
      <c r="AJ11" s="26"/>
      <c r="AK11" s="26"/>
    </row>
    <row r="12" spans="1:37" s="10" customFormat="1" ht="25" customHeight="1" x14ac:dyDescent="0.25">
      <c r="A12" s="11">
        <v>9</v>
      </c>
      <c r="B12" s="12" t="str">
        <f t="shared" si="0"/>
        <v>4级-3级</v>
      </c>
      <c r="C12" s="12" t="s">
        <v>37</v>
      </c>
      <c r="D12" s="12" t="s">
        <v>66</v>
      </c>
      <c r="E12" s="12" t="s">
        <v>33</v>
      </c>
      <c r="F12" s="12" t="s">
        <v>336</v>
      </c>
      <c r="G12" s="16"/>
      <c r="H12" s="16"/>
      <c r="I12" s="15"/>
      <c r="J12" s="16" t="s">
        <v>329</v>
      </c>
      <c r="K12" s="14" t="s">
        <v>122</v>
      </c>
      <c r="L12" s="17">
        <v>231929.04</v>
      </c>
      <c r="M12" s="18"/>
      <c r="N12" s="18"/>
      <c r="O12" s="20"/>
      <c r="P12" s="21"/>
      <c r="Q12" s="21"/>
      <c r="R12" s="22"/>
      <c r="S12" s="21"/>
      <c r="T12" s="21"/>
      <c r="U12" s="22"/>
      <c r="V12" s="23"/>
      <c r="W12" s="23"/>
      <c r="X12" s="24"/>
      <c r="Y12" s="25">
        <f t="shared" si="1"/>
        <v>0</v>
      </c>
      <c r="Z12" s="25">
        <f t="shared" si="2"/>
        <v>231929.04</v>
      </c>
      <c r="AA12" s="26"/>
      <c r="AB12" s="26"/>
      <c r="AC12" s="26"/>
      <c r="AD12" s="26"/>
      <c r="AE12" s="27"/>
      <c r="AF12" s="26"/>
      <c r="AG12" s="26"/>
      <c r="AH12" s="26"/>
      <c r="AI12" s="26"/>
      <c r="AJ12" s="26"/>
      <c r="AK12" s="26"/>
    </row>
    <row r="13" spans="1:37" s="10" customFormat="1" ht="25" customHeight="1" x14ac:dyDescent="0.25">
      <c r="A13" s="11">
        <v>10</v>
      </c>
      <c r="B13" s="12" t="str">
        <f t="shared" si="0"/>
        <v>4级-3级</v>
      </c>
      <c r="C13" s="12" t="s">
        <v>37</v>
      </c>
      <c r="D13" s="12" t="s">
        <v>66</v>
      </c>
      <c r="E13" s="12" t="s">
        <v>33</v>
      </c>
      <c r="F13" s="12" t="s">
        <v>337</v>
      </c>
      <c r="G13" s="16"/>
      <c r="H13" s="16"/>
      <c r="I13" s="15"/>
      <c r="J13" s="16" t="s">
        <v>329</v>
      </c>
      <c r="K13" s="14" t="s">
        <v>122</v>
      </c>
      <c r="L13" s="17">
        <v>334773.15999999997</v>
      </c>
      <c r="M13" s="18"/>
      <c r="N13" s="18"/>
      <c r="O13" s="20"/>
      <c r="P13" s="21"/>
      <c r="Q13" s="21"/>
      <c r="R13" s="22"/>
      <c r="S13" s="21"/>
      <c r="T13" s="21"/>
      <c r="U13" s="22"/>
      <c r="V13" s="23"/>
      <c r="W13" s="23"/>
      <c r="X13" s="24"/>
      <c r="Y13" s="25">
        <f t="shared" si="1"/>
        <v>0</v>
      </c>
      <c r="Z13" s="25">
        <f t="shared" si="2"/>
        <v>334773.15999999997</v>
      </c>
      <c r="AA13" s="26"/>
      <c r="AB13" s="26"/>
      <c r="AC13" s="26"/>
      <c r="AD13" s="26"/>
      <c r="AE13" s="27"/>
      <c r="AF13" s="26"/>
      <c r="AG13" s="26"/>
      <c r="AH13" s="26"/>
      <c r="AI13" s="26"/>
      <c r="AJ13" s="26"/>
      <c r="AK13" s="26"/>
    </row>
    <row r="14" spans="1:37" s="10" customFormat="1" ht="25" customHeight="1" x14ac:dyDescent="0.25">
      <c r="A14" s="11">
        <v>11</v>
      </c>
      <c r="B14" s="12" t="str">
        <f t="shared" si="0"/>
        <v>4级-3级</v>
      </c>
      <c r="C14" s="12" t="s">
        <v>37</v>
      </c>
      <c r="D14" s="12" t="s">
        <v>66</v>
      </c>
      <c r="E14" s="12" t="s">
        <v>33</v>
      </c>
      <c r="F14" s="12" t="s">
        <v>338</v>
      </c>
      <c r="G14" s="16"/>
      <c r="H14" s="16"/>
      <c r="I14" s="15"/>
      <c r="J14" s="16" t="s">
        <v>329</v>
      </c>
      <c r="K14" s="14" t="s">
        <v>122</v>
      </c>
      <c r="L14" s="17">
        <v>717370.54</v>
      </c>
      <c r="M14" s="18"/>
      <c r="N14" s="18"/>
      <c r="O14" s="20"/>
      <c r="P14" s="21"/>
      <c r="Q14" s="21"/>
      <c r="R14" s="22"/>
      <c r="S14" s="21"/>
      <c r="T14" s="21"/>
      <c r="U14" s="22"/>
      <c r="V14" s="23"/>
      <c r="W14" s="23"/>
      <c r="X14" s="24"/>
      <c r="Y14" s="25">
        <f t="shared" si="1"/>
        <v>0</v>
      </c>
      <c r="Z14" s="25">
        <f t="shared" si="2"/>
        <v>717370.54</v>
      </c>
      <c r="AA14" s="26"/>
      <c r="AB14" s="26"/>
      <c r="AC14" s="26"/>
      <c r="AD14" s="26"/>
      <c r="AE14" s="27"/>
      <c r="AF14" s="26"/>
      <c r="AG14" s="26"/>
      <c r="AH14" s="26"/>
      <c r="AI14" s="26"/>
      <c r="AJ14" s="26"/>
      <c r="AK14" s="26"/>
    </row>
    <row r="15" spans="1:37" s="10" customFormat="1" ht="25" customHeight="1" x14ac:dyDescent="0.25">
      <c r="A15" s="11">
        <v>12</v>
      </c>
      <c r="B15" s="12" t="str">
        <f t="shared" si="0"/>
        <v>4级-3级</v>
      </c>
      <c r="C15" s="12" t="s">
        <v>37</v>
      </c>
      <c r="D15" s="12" t="s">
        <v>66</v>
      </c>
      <c r="E15" s="12" t="s">
        <v>33</v>
      </c>
      <c r="F15" s="12" t="s">
        <v>146</v>
      </c>
      <c r="G15" s="16"/>
      <c r="H15" s="16"/>
      <c r="I15" s="15"/>
      <c r="J15" s="16" t="s">
        <v>329</v>
      </c>
      <c r="K15" s="14" t="s">
        <v>122</v>
      </c>
      <c r="L15" s="17">
        <v>180552.85</v>
      </c>
      <c r="M15" s="16" t="s">
        <v>329</v>
      </c>
      <c r="N15" s="14" t="s">
        <v>122</v>
      </c>
      <c r="O15" s="18">
        <v>-90997.7</v>
      </c>
      <c r="P15" s="21"/>
      <c r="Q15" s="21"/>
      <c r="R15" s="22"/>
      <c r="S15" s="21"/>
      <c r="T15" s="21"/>
      <c r="U15" s="22"/>
      <c r="V15" s="23"/>
      <c r="W15" s="23"/>
      <c r="X15" s="24"/>
      <c r="Y15" s="25">
        <f t="shared" si="1"/>
        <v>0</v>
      </c>
      <c r="Z15" s="25">
        <f t="shared" si="2"/>
        <v>89555.15</v>
      </c>
      <c r="AA15" s="26"/>
      <c r="AB15" s="26"/>
      <c r="AC15" s="26"/>
      <c r="AD15" s="26"/>
      <c r="AE15" s="27"/>
      <c r="AF15" s="26"/>
      <c r="AG15" s="26"/>
      <c r="AH15" s="26"/>
      <c r="AI15" s="26"/>
      <c r="AJ15" s="26"/>
      <c r="AK15" s="26"/>
    </row>
    <row r="16" spans="1:37" s="10" customFormat="1" ht="25" customHeight="1" x14ac:dyDescent="0.25">
      <c r="A16" s="11">
        <v>13</v>
      </c>
      <c r="B16" s="12" t="str">
        <f t="shared" si="0"/>
        <v>4级-3级</v>
      </c>
      <c r="C16" s="12" t="s">
        <v>37</v>
      </c>
      <c r="D16" s="12" t="s">
        <v>66</v>
      </c>
      <c r="E16" s="12" t="s">
        <v>33</v>
      </c>
      <c r="F16" s="12" t="s">
        <v>146</v>
      </c>
      <c r="G16" s="16"/>
      <c r="H16" s="16"/>
      <c r="I16" s="15"/>
      <c r="J16" s="16" t="s">
        <v>339</v>
      </c>
      <c r="K16" s="16"/>
      <c r="L16" s="17">
        <v>4528.32</v>
      </c>
      <c r="M16" s="18"/>
      <c r="N16" s="18"/>
      <c r="O16" s="20"/>
      <c r="P16" s="21"/>
      <c r="Q16" s="21"/>
      <c r="R16" s="22"/>
      <c r="S16" s="21"/>
      <c r="T16" s="21"/>
      <c r="U16" s="22"/>
      <c r="V16" s="23"/>
      <c r="W16" s="23"/>
      <c r="X16" s="24"/>
      <c r="Y16" s="25">
        <f t="shared" si="1"/>
        <v>0</v>
      </c>
      <c r="Z16" s="25">
        <f t="shared" si="2"/>
        <v>4528.32</v>
      </c>
      <c r="AA16" s="26"/>
      <c r="AB16" s="26"/>
      <c r="AC16" s="26"/>
      <c r="AD16" s="26"/>
      <c r="AE16" s="27"/>
      <c r="AF16" s="26"/>
      <c r="AG16" s="26"/>
      <c r="AH16" s="26"/>
      <c r="AI16" s="26"/>
      <c r="AJ16" s="26"/>
      <c r="AK16" s="26"/>
    </row>
    <row r="17" spans="1:37" s="10" customFormat="1" ht="25" customHeight="1" x14ac:dyDescent="0.25">
      <c r="A17" s="11">
        <v>14</v>
      </c>
      <c r="B17" s="12" t="str">
        <f t="shared" si="0"/>
        <v>4级-3级</v>
      </c>
      <c r="C17" s="12" t="s">
        <v>37</v>
      </c>
      <c r="D17" s="12" t="s">
        <v>66</v>
      </c>
      <c r="E17" s="12" t="s">
        <v>33</v>
      </c>
      <c r="F17" s="12" t="s">
        <v>146</v>
      </c>
      <c r="G17" s="16"/>
      <c r="H17" s="16"/>
      <c r="I17" s="15"/>
      <c r="J17" s="16" t="s">
        <v>330</v>
      </c>
      <c r="K17" s="14" t="s">
        <v>209</v>
      </c>
      <c r="L17" s="17">
        <v>4558.68</v>
      </c>
      <c r="M17" s="18"/>
      <c r="N17" s="19"/>
      <c r="O17" s="20"/>
      <c r="P17" s="21"/>
      <c r="Q17" s="21"/>
      <c r="R17" s="22"/>
      <c r="S17" s="21"/>
      <c r="T17" s="21"/>
      <c r="U17" s="22"/>
      <c r="V17" s="23"/>
      <c r="W17" s="23"/>
      <c r="X17" s="24"/>
      <c r="Y17" s="25">
        <f t="shared" si="1"/>
        <v>0</v>
      </c>
      <c r="Z17" s="25">
        <f t="shared" si="2"/>
        <v>4558.68</v>
      </c>
      <c r="AA17" s="26"/>
      <c r="AB17" s="26"/>
      <c r="AC17" s="26"/>
      <c r="AD17" s="26"/>
      <c r="AE17" s="27"/>
      <c r="AF17" s="26"/>
      <c r="AG17" s="26"/>
      <c r="AH17" s="26"/>
      <c r="AI17" s="26"/>
      <c r="AJ17" s="26"/>
      <c r="AK17" s="26"/>
    </row>
    <row r="18" spans="1:37" s="10" customFormat="1" ht="25" customHeight="1" x14ac:dyDescent="0.25">
      <c r="A18" s="11">
        <v>15</v>
      </c>
      <c r="B18" s="12" t="str">
        <f t="shared" si="0"/>
        <v>4级-3级</v>
      </c>
      <c r="C18" s="12" t="s">
        <v>37</v>
      </c>
      <c r="D18" s="12" t="s">
        <v>66</v>
      </c>
      <c r="E18" s="12" t="s">
        <v>33</v>
      </c>
      <c r="F18" s="12" t="s">
        <v>146</v>
      </c>
      <c r="G18" s="16"/>
      <c r="H18" s="16"/>
      <c r="I18" s="15"/>
      <c r="J18" s="16" t="s">
        <v>340</v>
      </c>
      <c r="K18" s="14" t="s">
        <v>210</v>
      </c>
      <c r="L18" s="17">
        <v>104140.52</v>
      </c>
      <c r="M18" s="18"/>
      <c r="N18" s="19"/>
      <c r="O18" s="20"/>
      <c r="P18" s="21"/>
      <c r="Q18" s="21"/>
      <c r="R18" s="22"/>
      <c r="S18" s="21"/>
      <c r="T18" s="21"/>
      <c r="U18" s="22"/>
      <c r="V18" s="23"/>
      <c r="W18" s="23"/>
      <c r="X18" s="24"/>
      <c r="Y18" s="25">
        <f t="shared" si="1"/>
        <v>0</v>
      </c>
      <c r="Z18" s="25">
        <f t="shared" si="2"/>
        <v>104140.52</v>
      </c>
      <c r="AA18" s="26"/>
      <c r="AB18" s="26"/>
      <c r="AC18" s="26"/>
      <c r="AD18" s="26"/>
      <c r="AE18" s="27"/>
      <c r="AF18" s="26"/>
      <c r="AG18" s="26"/>
      <c r="AH18" s="26"/>
      <c r="AI18" s="26"/>
      <c r="AJ18" s="26"/>
      <c r="AK18" s="26"/>
    </row>
    <row r="19" spans="1:37" s="10" customFormat="1" ht="25" customHeight="1" x14ac:dyDescent="0.25">
      <c r="A19" s="11">
        <v>16</v>
      </c>
      <c r="B19" s="12" t="str">
        <f t="shared" si="0"/>
        <v>4级-3级</v>
      </c>
      <c r="C19" s="12" t="s">
        <v>37</v>
      </c>
      <c r="D19" s="12" t="s">
        <v>66</v>
      </c>
      <c r="E19" s="12" t="s">
        <v>33</v>
      </c>
      <c r="F19" s="12" t="s">
        <v>117</v>
      </c>
      <c r="G19" s="16"/>
      <c r="H19" s="16"/>
      <c r="I19" s="15"/>
      <c r="J19" s="16" t="s">
        <v>329</v>
      </c>
      <c r="K19" s="14" t="s">
        <v>122</v>
      </c>
      <c r="L19" s="17">
        <v>1616144.12</v>
      </c>
      <c r="M19" s="18"/>
      <c r="N19" s="18"/>
      <c r="O19" s="20"/>
      <c r="P19" s="21"/>
      <c r="Q19" s="21"/>
      <c r="R19" s="22"/>
      <c r="S19" s="21"/>
      <c r="T19" s="21"/>
      <c r="U19" s="22"/>
      <c r="V19" s="23"/>
      <c r="W19" s="23"/>
      <c r="X19" s="24"/>
      <c r="Y19" s="25">
        <f t="shared" si="1"/>
        <v>0</v>
      </c>
      <c r="Z19" s="25">
        <f t="shared" si="2"/>
        <v>1616144.12</v>
      </c>
      <c r="AA19" s="26"/>
      <c r="AB19" s="26"/>
      <c r="AC19" s="26"/>
      <c r="AD19" s="26"/>
      <c r="AE19" s="27"/>
      <c r="AF19" s="26"/>
      <c r="AG19" s="26"/>
      <c r="AH19" s="26"/>
      <c r="AI19" s="26"/>
      <c r="AJ19" s="26"/>
      <c r="AK19" s="26"/>
    </row>
    <row r="20" spans="1:37" s="10" customFormat="1" ht="25" customHeight="1" x14ac:dyDescent="0.25">
      <c r="A20" s="11">
        <v>17</v>
      </c>
      <c r="B20" s="12" t="str">
        <f t="shared" si="0"/>
        <v>4级-3级</v>
      </c>
      <c r="C20" s="12" t="s">
        <v>37</v>
      </c>
      <c r="D20" s="12" t="s">
        <v>66</v>
      </c>
      <c r="E20" s="12" t="s">
        <v>33</v>
      </c>
      <c r="F20" s="12" t="s">
        <v>117</v>
      </c>
      <c r="G20" s="16"/>
      <c r="H20" s="16"/>
      <c r="I20" s="15"/>
      <c r="J20" s="16" t="s">
        <v>340</v>
      </c>
      <c r="K20" s="14" t="s">
        <v>210</v>
      </c>
      <c r="L20" s="17">
        <v>19957.560000000001</v>
      </c>
      <c r="M20" s="18"/>
      <c r="N20" s="18"/>
      <c r="O20" s="20"/>
      <c r="P20" s="21"/>
      <c r="Q20" s="21"/>
      <c r="R20" s="22"/>
      <c r="S20" s="21"/>
      <c r="T20" s="21"/>
      <c r="U20" s="22"/>
      <c r="V20" s="23"/>
      <c r="W20" s="23"/>
      <c r="X20" s="24"/>
      <c r="Y20" s="25">
        <f t="shared" si="1"/>
        <v>0</v>
      </c>
      <c r="Z20" s="25">
        <f t="shared" si="2"/>
        <v>19957.560000000001</v>
      </c>
      <c r="AA20" s="26"/>
      <c r="AB20" s="26"/>
      <c r="AC20" s="26"/>
      <c r="AD20" s="26"/>
      <c r="AE20" s="27"/>
      <c r="AF20" s="26"/>
      <c r="AG20" s="26"/>
      <c r="AH20" s="26"/>
      <c r="AI20" s="26"/>
      <c r="AJ20" s="26"/>
      <c r="AK20" s="26"/>
    </row>
    <row r="21" spans="1:37" s="10" customFormat="1" ht="25" customHeight="1" x14ac:dyDescent="0.25">
      <c r="A21" s="11">
        <v>18</v>
      </c>
      <c r="B21" s="12" t="str">
        <f t="shared" si="0"/>
        <v>4级-3级</v>
      </c>
      <c r="C21" s="12" t="s">
        <v>37</v>
      </c>
      <c r="D21" s="12" t="s">
        <v>66</v>
      </c>
      <c r="E21" s="12" t="s">
        <v>33</v>
      </c>
      <c r="F21" s="12" t="s">
        <v>232</v>
      </c>
      <c r="G21" s="16"/>
      <c r="H21" s="16"/>
      <c r="I21" s="15"/>
      <c r="J21" s="16" t="s">
        <v>340</v>
      </c>
      <c r="K21" s="14" t="s">
        <v>210</v>
      </c>
      <c r="L21" s="17">
        <v>3086.7</v>
      </c>
      <c r="M21" s="18"/>
      <c r="N21" s="18"/>
      <c r="O21" s="20"/>
      <c r="P21" s="21"/>
      <c r="Q21" s="21"/>
      <c r="R21" s="22"/>
      <c r="S21" s="21"/>
      <c r="T21" s="21"/>
      <c r="U21" s="22"/>
      <c r="V21" s="23"/>
      <c r="W21" s="23"/>
      <c r="X21" s="24"/>
      <c r="Y21" s="25">
        <f t="shared" si="1"/>
        <v>0</v>
      </c>
      <c r="Z21" s="25">
        <f t="shared" si="2"/>
        <v>3086.7</v>
      </c>
      <c r="AA21" s="26"/>
      <c r="AB21" s="26"/>
      <c r="AC21" s="26"/>
      <c r="AD21" s="26"/>
      <c r="AE21" s="27"/>
      <c r="AF21" s="26"/>
      <c r="AG21" s="26"/>
      <c r="AH21" s="26"/>
      <c r="AI21" s="26"/>
      <c r="AJ21" s="26"/>
      <c r="AK21" s="26"/>
    </row>
    <row r="22" spans="1:37" s="10" customFormat="1" ht="25" customHeight="1" x14ac:dyDescent="0.25">
      <c r="A22" s="11">
        <v>19</v>
      </c>
      <c r="B22" s="12" t="str">
        <f t="shared" si="0"/>
        <v>4级-2级</v>
      </c>
      <c r="C22" s="12" t="s">
        <v>37</v>
      </c>
      <c r="D22" s="12" t="s">
        <v>66</v>
      </c>
      <c r="E22" s="12" t="s">
        <v>29</v>
      </c>
      <c r="F22" s="12" t="s">
        <v>50</v>
      </c>
      <c r="G22" s="16"/>
      <c r="H22" s="16"/>
      <c r="I22" s="15"/>
      <c r="J22" s="16" t="s">
        <v>340</v>
      </c>
      <c r="K22" s="14" t="s">
        <v>210</v>
      </c>
      <c r="L22" s="17">
        <v>8249.1200000000008</v>
      </c>
      <c r="M22" s="18"/>
      <c r="N22" s="18"/>
      <c r="O22" s="20"/>
      <c r="P22" s="21"/>
      <c r="Q22" s="21"/>
      <c r="R22" s="22"/>
      <c r="S22" s="21"/>
      <c r="T22" s="21"/>
      <c r="U22" s="22"/>
      <c r="V22" s="23"/>
      <c r="W22" s="23"/>
      <c r="X22" s="24"/>
      <c r="Y22" s="25">
        <f t="shared" si="1"/>
        <v>0</v>
      </c>
      <c r="Z22" s="25">
        <f t="shared" si="2"/>
        <v>8249.1200000000008</v>
      </c>
      <c r="AA22" s="26"/>
      <c r="AB22" s="26"/>
      <c r="AC22" s="26"/>
      <c r="AD22" s="26"/>
      <c r="AE22" s="27"/>
      <c r="AF22" s="26"/>
      <c r="AG22" s="26"/>
      <c r="AH22" s="26"/>
      <c r="AI22" s="26"/>
      <c r="AJ22" s="26"/>
      <c r="AK22" s="26"/>
    </row>
    <row r="23" spans="1:37" s="10" customFormat="1" ht="25" customHeight="1" x14ac:dyDescent="0.25">
      <c r="A23" s="11">
        <v>20</v>
      </c>
      <c r="B23" s="12" t="str">
        <f t="shared" si="0"/>
        <v>4级-4级</v>
      </c>
      <c r="C23" s="12" t="s">
        <v>37</v>
      </c>
      <c r="D23" s="12" t="s">
        <v>66</v>
      </c>
      <c r="E23" s="12" t="s">
        <v>37</v>
      </c>
      <c r="F23" s="12" t="s">
        <v>42</v>
      </c>
      <c r="G23" s="16"/>
      <c r="H23" s="16"/>
      <c r="I23" s="15"/>
      <c r="J23" s="16" t="s">
        <v>329</v>
      </c>
      <c r="K23" s="14" t="s">
        <v>122</v>
      </c>
      <c r="L23" s="17">
        <v>4394032.59</v>
      </c>
      <c r="M23" s="16" t="s">
        <v>329</v>
      </c>
      <c r="N23" s="14" t="s">
        <v>122</v>
      </c>
      <c r="O23" s="82">
        <v>49658.8</v>
      </c>
      <c r="P23" s="21"/>
      <c r="Q23" s="21"/>
      <c r="R23" s="22"/>
      <c r="S23" s="21"/>
      <c r="T23" s="21"/>
      <c r="U23" s="22"/>
      <c r="V23" s="23"/>
      <c r="W23" s="23"/>
      <c r="X23" s="24"/>
      <c r="Y23" s="25">
        <f t="shared" si="1"/>
        <v>0</v>
      </c>
      <c r="Z23" s="25">
        <f t="shared" si="2"/>
        <v>4443691.3899999997</v>
      </c>
      <c r="AA23" s="26"/>
      <c r="AB23" s="26"/>
      <c r="AC23" s="26"/>
      <c r="AD23" s="26"/>
      <c r="AE23" s="27"/>
      <c r="AF23" s="26"/>
      <c r="AG23" s="26"/>
      <c r="AH23" s="26"/>
      <c r="AI23" s="26"/>
      <c r="AJ23" s="26"/>
      <c r="AK23" s="26"/>
    </row>
    <row r="24" spans="1:37" s="10" customFormat="1" ht="25" customHeight="1" x14ac:dyDescent="0.25">
      <c r="A24" s="11">
        <v>21</v>
      </c>
      <c r="B24" s="12" t="str">
        <f t="shared" si="0"/>
        <v>4级-4级</v>
      </c>
      <c r="C24" s="12" t="s">
        <v>37</v>
      </c>
      <c r="D24" s="12" t="s">
        <v>66</v>
      </c>
      <c r="E24" s="12" t="s">
        <v>37</v>
      </c>
      <c r="F24" s="12" t="s">
        <v>42</v>
      </c>
      <c r="G24" s="16"/>
      <c r="H24" s="14"/>
      <c r="I24" s="15"/>
      <c r="J24" s="16"/>
      <c r="K24" s="14"/>
      <c r="L24" s="17"/>
      <c r="M24" s="16" t="s">
        <v>339</v>
      </c>
      <c r="N24" s="14" t="s">
        <v>303</v>
      </c>
      <c r="O24" s="82">
        <v>3655305.58</v>
      </c>
      <c r="P24" s="21"/>
      <c r="Q24" s="21"/>
      <c r="R24" s="22"/>
      <c r="S24" s="21"/>
      <c r="T24" s="21"/>
      <c r="U24" s="22"/>
      <c r="V24" s="23"/>
      <c r="W24" s="23"/>
      <c r="X24" s="24"/>
      <c r="Y24" s="25">
        <f t="shared" si="1"/>
        <v>0</v>
      </c>
      <c r="Z24" s="25">
        <f t="shared" si="2"/>
        <v>3655305.58</v>
      </c>
      <c r="AA24" s="26"/>
      <c r="AB24" s="26"/>
      <c r="AC24" s="26"/>
      <c r="AD24" s="26"/>
      <c r="AE24" s="27"/>
      <c r="AF24" s="26"/>
      <c r="AG24" s="26"/>
      <c r="AH24" s="26"/>
      <c r="AI24" s="26"/>
      <c r="AJ24" s="26"/>
      <c r="AK24" s="26"/>
    </row>
    <row r="25" spans="1:37" s="10" customFormat="1" ht="25" customHeight="1" x14ac:dyDescent="0.25">
      <c r="A25" s="11">
        <v>22</v>
      </c>
      <c r="B25" s="12" t="str">
        <f t="shared" si="0"/>
        <v>4级-3级</v>
      </c>
      <c r="C25" s="12" t="s">
        <v>37</v>
      </c>
      <c r="D25" s="12" t="s">
        <v>66</v>
      </c>
      <c r="E25" s="12" t="s">
        <v>33</v>
      </c>
      <c r="F25" s="12" t="s">
        <v>160</v>
      </c>
      <c r="G25" s="16" t="s">
        <v>341</v>
      </c>
      <c r="H25" s="14" t="s">
        <v>122</v>
      </c>
      <c r="I25" s="15">
        <v>24940.35</v>
      </c>
      <c r="J25" s="16"/>
      <c r="K25" s="16"/>
      <c r="L25" s="17"/>
      <c r="M25" s="18"/>
      <c r="N25" s="18"/>
      <c r="O25" s="20"/>
      <c r="P25" s="21"/>
      <c r="Q25" s="21"/>
      <c r="R25" s="22"/>
      <c r="S25" s="21"/>
      <c r="T25" s="21"/>
      <c r="U25" s="22"/>
      <c r="V25" s="23"/>
      <c r="W25" s="23"/>
      <c r="X25" s="24"/>
      <c r="Y25" s="25">
        <f t="shared" si="1"/>
        <v>24940.35</v>
      </c>
      <c r="Z25" s="25">
        <f t="shared" si="2"/>
        <v>0</v>
      </c>
      <c r="AA25" s="26"/>
      <c r="AB25" s="26"/>
      <c r="AC25" s="26"/>
      <c r="AD25" s="26"/>
      <c r="AE25" s="27"/>
      <c r="AF25" s="26"/>
      <c r="AG25" s="26"/>
      <c r="AH25" s="26"/>
      <c r="AI25" s="26"/>
      <c r="AJ25" s="26"/>
      <c r="AK25" s="26"/>
    </row>
    <row r="26" spans="1:37" s="10" customFormat="1" ht="25" customHeight="1" x14ac:dyDescent="0.25">
      <c r="A26" s="11">
        <v>23</v>
      </c>
      <c r="B26" s="12" t="str">
        <f t="shared" si="0"/>
        <v>4级-3级</v>
      </c>
      <c r="C26" s="12" t="s">
        <v>37</v>
      </c>
      <c r="D26" s="12" t="s">
        <v>66</v>
      </c>
      <c r="E26" s="12" t="s">
        <v>33</v>
      </c>
      <c r="F26" s="12" t="s">
        <v>160</v>
      </c>
      <c r="G26" s="16" t="s">
        <v>342</v>
      </c>
      <c r="H26" s="14" t="s">
        <v>303</v>
      </c>
      <c r="I26" s="15">
        <v>900705.94</v>
      </c>
      <c r="J26" s="16"/>
      <c r="K26" s="16"/>
      <c r="L26" s="17"/>
      <c r="M26" s="18"/>
      <c r="N26" s="18"/>
      <c r="O26" s="20"/>
      <c r="P26" s="21"/>
      <c r="Q26" s="21"/>
      <c r="R26" s="22"/>
      <c r="S26" s="21"/>
      <c r="T26" s="21"/>
      <c r="U26" s="22"/>
      <c r="V26" s="23"/>
      <c r="W26" s="23"/>
      <c r="X26" s="24"/>
      <c r="Y26" s="25">
        <f t="shared" si="1"/>
        <v>900705.94</v>
      </c>
      <c r="Z26" s="25">
        <f t="shared" si="2"/>
        <v>0</v>
      </c>
      <c r="AA26" s="26"/>
      <c r="AB26" s="26"/>
      <c r="AC26" s="26"/>
      <c r="AD26" s="26"/>
      <c r="AE26" s="27"/>
      <c r="AF26" s="26"/>
      <c r="AG26" s="26"/>
      <c r="AH26" s="26"/>
      <c r="AI26" s="26"/>
      <c r="AJ26" s="26"/>
      <c r="AK26" s="26"/>
    </row>
    <row r="27" spans="1:37" s="10" customFormat="1" ht="25" customHeight="1" x14ac:dyDescent="0.25">
      <c r="A27" s="11">
        <v>24</v>
      </c>
      <c r="B27" s="12" t="str">
        <f t="shared" si="0"/>
        <v>4级-3级</v>
      </c>
      <c r="C27" s="12" t="s">
        <v>37</v>
      </c>
      <c r="D27" s="12" t="s">
        <v>66</v>
      </c>
      <c r="E27" s="12" t="s">
        <v>33</v>
      </c>
      <c r="F27" s="12" t="s">
        <v>159</v>
      </c>
      <c r="G27" s="16" t="s">
        <v>341</v>
      </c>
      <c r="H27" s="14" t="s">
        <v>122</v>
      </c>
      <c r="I27" s="15">
        <v>29607.34</v>
      </c>
      <c r="J27" s="16"/>
      <c r="K27" s="16"/>
      <c r="L27" s="17"/>
      <c r="M27" s="18"/>
      <c r="N27" s="18"/>
      <c r="O27" s="20"/>
      <c r="P27" s="21"/>
      <c r="Q27" s="21"/>
      <c r="R27" s="22"/>
      <c r="S27" s="21"/>
      <c r="T27" s="21"/>
      <c r="U27" s="22"/>
      <c r="V27" s="23"/>
      <c r="W27" s="23"/>
      <c r="X27" s="24"/>
      <c r="Y27" s="25">
        <f t="shared" si="1"/>
        <v>29607.34</v>
      </c>
      <c r="Z27" s="25">
        <f t="shared" si="2"/>
        <v>0</v>
      </c>
      <c r="AA27" s="26"/>
      <c r="AB27" s="26"/>
      <c r="AC27" s="26"/>
      <c r="AD27" s="26"/>
      <c r="AE27" s="27"/>
      <c r="AF27" s="26"/>
      <c r="AG27" s="26"/>
      <c r="AH27" s="26"/>
      <c r="AI27" s="26"/>
      <c r="AJ27" s="26"/>
      <c r="AK27" s="26"/>
    </row>
    <row r="28" spans="1:37" s="10" customFormat="1" ht="25" customHeight="1" x14ac:dyDescent="0.25">
      <c r="A28" s="11">
        <v>25</v>
      </c>
      <c r="B28" s="12" t="str">
        <f t="shared" si="0"/>
        <v>4级-3级</v>
      </c>
      <c r="C28" s="12" t="s">
        <v>37</v>
      </c>
      <c r="D28" s="12" t="s">
        <v>66</v>
      </c>
      <c r="E28" s="12" t="s">
        <v>33</v>
      </c>
      <c r="F28" s="12" t="s">
        <v>331</v>
      </c>
      <c r="G28" s="16" t="s">
        <v>342</v>
      </c>
      <c r="H28" s="14" t="s">
        <v>303</v>
      </c>
      <c r="I28" s="15">
        <v>36833.160000000003</v>
      </c>
      <c r="J28" s="16"/>
      <c r="K28" s="16"/>
      <c r="L28" s="17"/>
      <c r="M28" s="18"/>
      <c r="N28" s="19"/>
      <c r="O28" s="20"/>
      <c r="P28" s="21"/>
      <c r="Q28" s="21"/>
      <c r="R28" s="22"/>
      <c r="S28" s="21"/>
      <c r="T28" s="21"/>
      <c r="U28" s="22"/>
      <c r="V28" s="23"/>
      <c r="W28" s="23"/>
      <c r="X28" s="24"/>
      <c r="Y28" s="25">
        <f t="shared" si="1"/>
        <v>36833.160000000003</v>
      </c>
      <c r="Z28" s="25">
        <f t="shared" si="2"/>
        <v>0</v>
      </c>
      <c r="AA28" s="26"/>
      <c r="AB28" s="26"/>
      <c r="AC28" s="26"/>
      <c r="AD28" s="26"/>
      <c r="AE28" s="27"/>
      <c r="AF28" s="26"/>
      <c r="AG28" s="26"/>
      <c r="AH28" s="26"/>
      <c r="AI28" s="26"/>
      <c r="AJ28" s="26"/>
      <c r="AK28" s="26"/>
    </row>
    <row r="29" spans="1:37" s="10" customFormat="1" ht="25" customHeight="1" x14ac:dyDescent="0.25">
      <c r="A29" s="11">
        <v>26</v>
      </c>
      <c r="B29" s="12" t="str">
        <f t="shared" si="0"/>
        <v>4级-3级</v>
      </c>
      <c r="C29" s="12" t="s">
        <v>37</v>
      </c>
      <c r="D29" s="12" t="s">
        <v>66</v>
      </c>
      <c r="E29" s="12" t="s">
        <v>33</v>
      </c>
      <c r="F29" s="12" t="s">
        <v>332</v>
      </c>
      <c r="G29" s="16" t="s">
        <v>342</v>
      </c>
      <c r="H29" s="14" t="s">
        <v>303</v>
      </c>
      <c r="I29" s="15">
        <v>53107.99</v>
      </c>
      <c r="J29" s="16"/>
      <c r="K29" s="16"/>
      <c r="L29" s="17"/>
      <c r="M29" s="18"/>
      <c r="N29" s="19"/>
      <c r="O29" s="20"/>
      <c r="P29" s="21"/>
      <c r="Q29" s="21"/>
      <c r="R29" s="22"/>
      <c r="S29" s="21"/>
      <c r="T29" s="21"/>
      <c r="U29" s="22"/>
      <c r="V29" s="23"/>
      <c r="W29" s="23"/>
      <c r="X29" s="24"/>
      <c r="Y29" s="25">
        <f t="shared" si="1"/>
        <v>53107.99</v>
      </c>
      <c r="Z29" s="25">
        <f t="shared" si="2"/>
        <v>0</v>
      </c>
      <c r="AA29" s="26"/>
      <c r="AB29" s="26"/>
      <c r="AC29" s="26"/>
      <c r="AD29" s="26"/>
      <c r="AE29" s="27"/>
      <c r="AF29" s="26"/>
      <c r="AG29" s="26"/>
      <c r="AH29" s="26"/>
      <c r="AI29" s="26"/>
      <c r="AJ29" s="26"/>
      <c r="AK29" s="26"/>
    </row>
    <row r="30" spans="1:37" s="10" customFormat="1" ht="25" customHeight="1" x14ac:dyDescent="0.25">
      <c r="A30" s="11">
        <v>27</v>
      </c>
      <c r="B30" s="12" t="str">
        <f t="shared" si="0"/>
        <v>4级-3级</v>
      </c>
      <c r="C30" s="12" t="s">
        <v>37</v>
      </c>
      <c r="D30" s="12" t="s">
        <v>66</v>
      </c>
      <c r="E30" s="12" t="s">
        <v>33</v>
      </c>
      <c r="F30" s="12" t="s">
        <v>332</v>
      </c>
      <c r="G30" s="16" t="s">
        <v>343</v>
      </c>
      <c r="H30" s="14" t="s">
        <v>210</v>
      </c>
      <c r="I30" s="15">
        <v>263030.61</v>
      </c>
      <c r="J30" s="16"/>
      <c r="K30" s="16"/>
      <c r="L30" s="17"/>
      <c r="M30" s="18"/>
      <c r="N30" s="18"/>
      <c r="O30" s="20"/>
      <c r="P30" s="21"/>
      <c r="Q30" s="21"/>
      <c r="R30" s="22"/>
      <c r="S30" s="21"/>
      <c r="T30" s="21"/>
      <c r="U30" s="22"/>
      <c r="V30" s="23"/>
      <c r="W30" s="23"/>
      <c r="X30" s="24"/>
      <c r="Y30" s="25">
        <f t="shared" si="1"/>
        <v>263030.61</v>
      </c>
      <c r="Z30" s="25">
        <f t="shared" si="2"/>
        <v>0</v>
      </c>
      <c r="AA30" s="26"/>
      <c r="AB30" s="26"/>
      <c r="AC30" s="26"/>
      <c r="AD30" s="26"/>
      <c r="AE30" s="27"/>
      <c r="AF30" s="26"/>
      <c r="AG30" s="26"/>
      <c r="AH30" s="26"/>
      <c r="AI30" s="26"/>
      <c r="AJ30" s="26"/>
      <c r="AK30" s="26"/>
    </row>
    <row r="31" spans="1:37" s="10" customFormat="1" ht="25" customHeight="1" x14ac:dyDescent="0.25">
      <c r="A31" s="11">
        <v>28</v>
      </c>
      <c r="B31" s="12" t="str">
        <f t="shared" si="0"/>
        <v>4级-3级</v>
      </c>
      <c r="C31" s="12" t="s">
        <v>37</v>
      </c>
      <c r="D31" s="12" t="s">
        <v>66</v>
      </c>
      <c r="E31" s="12" t="s">
        <v>33</v>
      </c>
      <c r="F31" s="12" t="s">
        <v>333</v>
      </c>
      <c r="G31" s="16" t="s">
        <v>342</v>
      </c>
      <c r="H31" s="14" t="s">
        <v>303</v>
      </c>
      <c r="I31" s="15">
        <v>615622.15</v>
      </c>
      <c r="J31" s="16"/>
      <c r="K31" s="16"/>
      <c r="L31" s="17"/>
      <c r="M31" s="18"/>
      <c r="N31" s="18"/>
      <c r="O31" s="20"/>
      <c r="P31" s="21"/>
      <c r="Q31" s="21"/>
      <c r="R31" s="22"/>
      <c r="S31" s="21"/>
      <c r="T31" s="21"/>
      <c r="U31" s="22"/>
      <c r="V31" s="23"/>
      <c r="W31" s="23"/>
      <c r="X31" s="24"/>
      <c r="Y31" s="25">
        <f t="shared" si="1"/>
        <v>615622.15</v>
      </c>
      <c r="Z31" s="25">
        <f t="shared" si="2"/>
        <v>0</v>
      </c>
      <c r="AA31" s="26"/>
      <c r="AB31" s="26"/>
      <c r="AC31" s="26"/>
      <c r="AD31" s="26"/>
      <c r="AE31" s="27"/>
      <c r="AF31" s="26"/>
      <c r="AG31" s="26"/>
      <c r="AH31" s="26"/>
      <c r="AI31" s="26"/>
      <c r="AJ31" s="26"/>
      <c r="AK31" s="26"/>
    </row>
    <row r="32" spans="1:37" s="10" customFormat="1" ht="25" customHeight="1" x14ac:dyDescent="0.25">
      <c r="A32" s="11">
        <v>29</v>
      </c>
      <c r="B32" s="12" t="str">
        <f t="shared" si="0"/>
        <v>4级-3级</v>
      </c>
      <c r="C32" s="12" t="s">
        <v>37</v>
      </c>
      <c r="D32" s="12" t="s">
        <v>66</v>
      </c>
      <c r="E32" s="12" t="s">
        <v>33</v>
      </c>
      <c r="F32" s="12" t="s">
        <v>336</v>
      </c>
      <c r="G32" s="16" t="s">
        <v>342</v>
      </c>
      <c r="H32" s="14" t="s">
        <v>303</v>
      </c>
      <c r="I32" s="15">
        <v>173788.31</v>
      </c>
      <c r="J32" s="16"/>
      <c r="K32" s="16"/>
      <c r="L32" s="17"/>
      <c r="M32" s="18"/>
      <c r="N32" s="18"/>
      <c r="O32" s="20"/>
      <c r="P32" s="21"/>
      <c r="Q32" s="21"/>
      <c r="R32" s="22"/>
      <c r="S32" s="21"/>
      <c r="T32" s="21"/>
      <c r="U32" s="22"/>
      <c r="V32" s="23"/>
      <c r="W32" s="23"/>
      <c r="X32" s="24"/>
      <c r="Y32" s="25">
        <f t="shared" si="1"/>
        <v>173788.31</v>
      </c>
      <c r="Z32" s="25">
        <f t="shared" si="2"/>
        <v>0</v>
      </c>
      <c r="AA32" s="26"/>
      <c r="AB32" s="26"/>
      <c r="AC32" s="26"/>
      <c r="AD32" s="26"/>
      <c r="AE32" s="27"/>
      <c r="AF32" s="26"/>
      <c r="AG32" s="26"/>
      <c r="AH32" s="26"/>
      <c r="AI32" s="26"/>
      <c r="AJ32" s="26"/>
      <c r="AK32" s="26"/>
    </row>
    <row r="33" spans="1:37" s="10" customFormat="1" ht="25" customHeight="1" x14ac:dyDescent="0.25">
      <c r="A33" s="11">
        <v>30</v>
      </c>
      <c r="B33" s="12" t="str">
        <f t="shared" si="0"/>
        <v>4级-3级</v>
      </c>
      <c r="C33" s="12" t="s">
        <v>37</v>
      </c>
      <c r="D33" s="12" t="s">
        <v>66</v>
      </c>
      <c r="E33" s="12" t="s">
        <v>33</v>
      </c>
      <c r="F33" s="12" t="s">
        <v>337</v>
      </c>
      <c r="G33" s="16" t="s">
        <v>342</v>
      </c>
      <c r="H33" s="14" t="s">
        <v>303</v>
      </c>
      <c r="I33" s="15">
        <v>103080.37</v>
      </c>
      <c r="J33" s="16"/>
      <c r="K33" s="16"/>
      <c r="L33" s="17"/>
      <c r="M33" s="18"/>
      <c r="N33" s="18"/>
      <c r="O33" s="20"/>
      <c r="P33" s="21"/>
      <c r="Q33" s="21"/>
      <c r="R33" s="22"/>
      <c r="S33" s="21"/>
      <c r="T33" s="21"/>
      <c r="U33" s="22"/>
      <c r="V33" s="23"/>
      <c r="W33" s="23"/>
      <c r="X33" s="24"/>
      <c r="Y33" s="25">
        <f t="shared" si="1"/>
        <v>103080.37</v>
      </c>
      <c r="Z33" s="25">
        <f t="shared" si="2"/>
        <v>0</v>
      </c>
      <c r="AA33" s="26"/>
      <c r="AB33" s="26"/>
      <c r="AC33" s="26"/>
      <c r="AD33" s="26"/>
      <c r="AE33" s="27"/>
      <c r="AF33" s="26"/>
      <c r="AG33" s="26"/>
      <c r="AH33" s="26"/>
      <c r="AI33" s="26"/>
      <c r="AJ33" s="26"/>
      <c r="AK33" s="26"/>
    </row>
    <row r="34" spans="1:37" s="10" customFormat="1" ht="25" customHeight="1" x14ac:dyDescent="0.25">
      <c r="A34" s="11">
        <v>31</v>
      </c>
      <c r="B34" s="12" t="str">
        <f t="shared" si="0"/>
        <v>4级-3级</v>
      </c>
      <c r="C34" s="12" t="s">
        <v>37</v>
      </c>
      <c r="D34" s="12" t="s">
        <v>66</v>
      </c>
      <c r="E34" s="12" t="s">
        <v>33</v>
      </c>
      <c r="F34" s="12" t="s">
        <v>338</v>
      </c>
      <c r="G34" s="16" t="s">
        <v>344</v>
      </c>
      <c r="H34" s="14" t="s">
        <v>249</v>
      </c>
      <c r="I34" s="15">
        <v>71320.800000000003</v>
      </c>
      <c r="J34" s="16"/>
      <c r="K34" s="16"/>
      <c r="L34" s="17"/>
      <c r="M34" s="18"/>
      <c r="N34" s="18"/>
      <c r="O34" s="20"/>
      <c r="P34" s="21"/>
      <c r="Q34" s="21"/>
      <c r="R34" s="22"/>
      <c r="S34" s="21"/>
      <c r="T34" s="21"/>
      <c r="U34" s="22"/>
      <c r="V34" s="23"/>
      <c r="W34" s="23"/>
      <c r="X34" s="24"/>
      <c r="Y34" s="25">
        <f t="shared" si="1"/>
        <v>71320.800000000003</v>
      </c>
      <c r="Z34" s="25">
        <f t="shared" si="2"/>
        <v>0</v>
      </c>
      <c r="AA34" s="26"/>
      <c r="AB34" s="26"/>
      <c r="AC34" s="26"/>
      <c r="AD34" s="26"/>
      <c r="AE34" s="27"/>
      <c r="AF34" s="26"/>
      <c r="AG34" s="26"/>
      <c r="AH34" s="26"/>
      <c r="AI34" s="26"/>
      <c r="AJ34" s="26"/>
      <c r="AK34" s="26"/>
    </row>
    <row r="35" spans="1:37" s="10" customFormat="1" ht="25" customHeight="1" x14ac:dyDescent="0.25">
      <c r="A35" s="11">
        <v>32</v>
      </c>
      <c r="B35" s="12" t="str">
        <f t="shared" si="0"/>
        <v>4级-3级</v>
      </c>
      <c r="C35" s="12" t="s">
        <v>37</v>
      </c>
      <c r="D35" s="12" t="s">
        <v>66</v>
      </c>
      <c r="E35" s="12" t="s">
        <v>33</v>
      </c>
      <c r="F35" s="12" t="s">
        <v>146</v>
      </c>
      <c r="G35" s="16" t="s">
        <v>344</v>
      </c>
      <c r="H35" s="14" t="s">
        <v>249</v>
      </c>
      <c r="I35" s="15">
        <v>129213.48</v>
      </c>
      <c r="J35" s="16"/>
      <c r="K35" s="16"/>
      <c r="L35" s="17"/>
      <c r="M35" s="18"/>
      <c r="N35" s="18"/>
      <c r="O35" s="20"/>
      <c r="P35" s="21"/>
      <c r="Q35" s="21"/>
      <c r="R35" s="22"/>
      <c r="S35" s="21"/>
      <c r="T35" s="21"/>
      <c r="U35" s="22"/>
      <c r="V35" s="23"/>
      <c r="W35" s="23"/>
      <c r="X35" s="24"/>
      <c r="Y35" s="25">
        <f t="shared" si="1"/>
        <v>129213.48</v>
      </c>
      <c r="Z35" s="25">
        <f t="shared" si="2"/>
        <v>0</v>
      </c>
      <c r="AA35" s="26"/>
      <c r="AB35" s="26"/>
      <c r="AC35" s="26"/>
      <c r="AD35" s="26"/>
      <c r="AE35" s="27"/>
      <c r="AF35" s="26"/>
      <c r="AG35" s="26"/>
      <c r="AH35" s="26"/>
      <c r="AI35" s="26"/>
      <c r="AJ35" s="26"/>
      <c r="AK35" s="26"/>
    </row>
    <row r="36" spans="1:37" s="10" customFormat="1" ht="25" customHeight="1" x14ac:dyDescent="0.25">
      <c r="A36" s="11">
        <v>33</v>
      </c>
      <c r="B36" s="12" t="str">
        <f t="shared" ref="B36:B67" si="3">TEXT(C36,"000")&amp;"-"&amp;TEXT(E36,"000")</f>
        <v>4级-3级</v>
      </c>
      <c r="C36" s="12" t="s">
        <v>37</v>
      </c>
      <c r="D36" s="12" t="s">
        <v>66</v>
      </c>
      <c r="E36" s="12" t="s">
        <v>33</v>
      </c>
      <c r="F36" s="12" t="s">
        <v>146</v>
      </c>
      <c r="G36" s="16" t="s">
        <v>343</v>
      </c>
      <c r="H36" s="14" t="s">
        <v>210</v>
      </c>
      <c r="I36" s="15">
        <v>8292.48</v>
      </c>
      <c r="J36" s="16"/>
      <c r="K36" s="16"/>
      <c r="L36" s="17"/>
      <c r="M36" s="18"/>
      <c r="N36" s="18"/>
      <c r="O36" s="20"/>
      <c r="P36" s="21"/>
      <c r="Q36" s="21"/>
      <c r="R36" s="22"/>
      <c r="S36" s="21"/>
      <c r="T36" s="21"/>
      <c r="U36" s="22"/>
      <c r="V36" s="23"/>
      <c r="W36" s="23"/>
      <c r="X36" s="24"/>
      <c r="Y36" s="25">
        <f t="shared" ref="Y36:Y67" si="4">ROUND(I36-U36-X36,2)</f>
        <v>8292.48</v>
      </c>
      <c r="Z36" s="25">
        <f t="shared" ref="Z36:Z67" si="5">ROUND(L36+O36-R36,2)</f>
        <v>0</v>
      </c>
      <c r="AA36" s="26"/>
      <c r="AB36" s="26"/>
      <c r="AC36" s="26"/>
      <c r="AD36" s="26"/>
      <c r="AE36" s="27"/>
      <c r="AF36" s="26"/>
      <c r="AG36" s="26"/>
      <c r="AH36" s="26"/>
      <c r="AI36" s="26"/>
      <c r="AJ36" s="26"/>
      <c r="AK36" s="26"/>
    </row>
    <row r="37" spans="1:37" s="10" customFormat="1" ht="25" customHeight="1" x14ac:dyDescent="0.25">
      <c r="A37" s="11">
        <v>34</v>
      </c>
      <c r="B37" s="12" t="str">
        <f t="shared" si="3"/>
        <v>4级-3级</v>
      </c>
      <c r="C37" s="12" t="s">
        <v>37</v>
      </c>
      <c r="D37" s="12" t="s">
        <v>66</v>
      </c>
      <c r="E37" s="12" t="s">
        <v>33</v>
      </c>
      <c r="F37" s="12" t="s">
        <v>117</v>
      </c>
      <c r="G37" s="16" t="s">
        <v>342</v>
      </c>
      <c r="H37" s="14" t="s">
        <v>303</v>
      </c>
      <c r="I37" s="15">
        <v>298010.62</v>
      </c>
      <c r="J37" s="16"/>
      <c r="K37" s="16"/>
      <c r="L37" s="17"/>
      <c r="M37" s="18"/>
      <c r="N37" s="18"/>
      <c r="O37" s="20"/>
      <c r="P37" s="21"/>
      <c r="Q37" s="21"/>
      <c r="R37" s="22"/>
      <c r="S37" s="21"/>
      <c r="T37" s="21"/>
      <c r="U37" s="22"/>
      <c r="V37" s="23"/>
      <c r="W37" s="23"/>
      <c r="X37" s="24"/>
      <c r="Y37" s="25">
        <f t="shared" si="4"/>
        <v>298010.62</v>
      </c>
      <c r="Z37" s="25">
        <f t="shared" si="5"/>
        <v>0</v>
      </c>
      <c r="AA37" s="26"/>
      <c r="AB37" s="26"/>
      <c r="AC37" s="26"/>
      <c r="AD37" s="26"/>
      <c r="AE37" s="27"/>
      <c r="AF37" s="26"/>
      <c r="AG37" s="26"/>
      <c r="AH37" s="26"/>
      <c r="AI37" s="26"/>
      <c r="AJ37" s="26"/>
      <c r="AK37" s="26"/>
    </row>
    <row r="38" spans="1:37" s="10" customFormat="1" ht="25" customHeight="1" x14ac:dyDescent="0.25">
      <c r="A38" s="11">
        <v>35</v>
      </c>
      <c r="B38" s="12" t="str">
        <f t="shared" si="3"/>
        <v>4级-2级</v>
      </c>
      <c r="C38" s="12" t="s">
        <v>37</v>
      </c>
      <c r="D38" s="12" t="s">
        <v>66</v>
      </c>
      <c r="E38" s="12" t="s">
        <v>29</v>
      </c>
      <c r="F38" s="12" t="s">
        <v>55</v>
      </c>
      <c r="G38" s="16" t="s">
        <v>342</v>
      </c>
      <c r="H38" s="14" t="s">
        <v>303</v>
      </c>
      <c r="I38" s="15">
        <v>219076.99</v>
      </c>
      <c r="J38" s="16"/>
      <c r="K38" s="16"/>
      <c r="L38" s="17"/>
      <c r="M38" s="18"/>
      <c r="N38" s="18"/>
      <c r="O38" s="20"/>
      <c r="P38" s="21"/>
      <c r="Q38" s="21"/>
      <c r="R38" s="22"/>
      <c r="S38" s="21"/>
      <c r="T38" s="21"/>
      <c r="U38" s="22"/>
      <c r="V38" s="23"/>
      <c r="W38" s="23"/>
      <c r="X38" s="24"/>
      <c r="Y38" s="25">
        <f t="shared" si="4"/>
        <v>219076.99</v>
      </c>
      <c r="Z38" s="25">
        <f t="shared" si="5"/>
        <v>0</v>
      </c>
      <c r="AA38" s="26"/>
      <c r="AB38" s="26"/>
      <c r="AC38" s="26"/>
      <c r="AD38" s="26"/>
      <c r="AE38" s="27"/>
      <c r="AF38" s="26"/>
      <c r="AG38" s="26"/>
      <c r="AH38" s="26"/>
      <c r="AI38" s="26"/>
      <c r="AJ38" s="26"/>
      <c r="AK38" s="26"/>
    </row>
    <row r="39" spans="1:37" s="10" customFormat="1" ht="25" customHeight="1" x14ac:dyDescent="0.25">
      <c r="A39" s="11">
        <v>36</v>
      </c>
      <c r="B39" s="12" t="str">
        <f t="shared" si="3"/>
        <v>4级-3级</v>
      </c>
      <c r="C39" s="12" t="s">
        <v>37</v>
      </c>
      <c r="D39" s="12" t="s">
        <v>66</v>
      </c>
      <c r="E39" s="12" t="s">
        <v>33</v>
      </c>
      <c r="F39" s="12" t="s">
        <v>345</v>
      </c>
      <c r="G39" s="16" t="s">
        <v>342</v>
      </c>
      <c r="H39" s="14" t="s">
        <v>303</v>
      </c>
      <c r="I39" s="15">
        <v>1333411.17</v>
      </c>
      <c r="J39" s="16"/>
      <c r="K39" s="16"/>
      <c r="L39" s="17"/>
      <c r="M39" s="18"/>
      <c r="N39" s="19"/>
      <c r="O39" s="20"/>
      <c r="P39" s="21"/>
      <c r="Q39" s="21"/>
      <c r="R39" s="22"/>
      <c r="S39" s="21"/>
      <c r="T39" s="21"/>
      <c r="U39" s="22"/>
      <c r="V39" s="23"/>
      <c r="W39" s="23"/>
      <c r="X39" s="24"/>
      <c r="Y39" s="25">
        <f t="shared" si="4"/>
        <v>1333411.17</v>
      </c>
      <c r="Z39" s="25">
        <f t="shared" si="5"/>
        <v>0</v>
      </c>
      <c r="AA39" s="26"/>
      <c r="AB39" s="26"/>
      <c r="AC39" s="26"/>
      <c r="AD39" s="26"/>
      <c r="AE39" s="27"/>
      <c r="AF39" s="26"/>
      <c r="AG39" s="26"/>
      <c r="AH39" s="26"/>
      <c r="AI39" s="26"/>
      <c r="AJ39" s="26"/>
      <c r="AK39" s="26"/>
    </row>
    <row r="40" spans="1:37" s="10" customFormat="1" ht="25" customHeight="1" x14ac:dyDescent="0.25">
      <c r="A40" s="11">
        <v>37</v>
      </c>
      <c r="B40" s="12" t="str">
        <f t="shared" si="3"/>
        <v>4级-3级</v>
      </c>
      <c r="C40" s="12" t="s">
        <v>37</v>
      </c>
      <c r="D40" s="12" t="s">
        <v>66</v>
      </c>
      <c r="E40" s="12" t="s">
        <v>33</v>
      </c>
      <c r="F40" s="12" t="s">
        <v>346</v>
      </c>
      <c r="G40" s="16" t="s">
        <v>342</v>
      </c>
      <c r="H40" s="14" t="s">
        <v>303</v>
      </c>
      <c r="I40" s="15">
        <v>132610.38</v>
      </c>
      <c r="J40" s="16"/>
      <c r="K40" s="16"/>
      <c r="L40" s="17"/>
      <c r="M40" s="18"/>
      <c r="N40" s="19"/>
      <c r="O40" s="20"/>
      <c r="P40" s="21"/>
      <c r="Q40" s="21"/>
      <c r="R40" s="22"/>
      <c r="S40" s="21"/>
      <c r="T40" s="21"/>
      <c r="U40" s="22"/>
      <c r="V40" s="23"/>
      <c r="W40" s="23"/>
      <c r="X40" s="24"/>
      <c r="Y40" s="25">
        <f t="shared" si="4"/>
        <v>132610.38</v>
      </c>
      <c r="Z40" s="25">
        <f t="shared" si="5"/>
        <v>0</v>
      </c>
      <c r="AA40" s="26"/>
      <c r="AB40" s="26"/>
      <c r="AC40" s="26"/>
      <c r="AD40" s="26"/>
      <c r="AE40" s="27"/>
      <c r="AF40" s="26"/>
      <c r="AG40" s="26"/>
      <c r="AH40" s="26"/>
      <c r="AI40" s="26"/>
      <c r="AJ40" s="26"/>
      <c r="AK40" s="26"/>
    </row>
    <row r="41" spans="1:37" s="10" customFormat="1" ht="25" customHeight="1" x14ac:dyDescent="0.25">
      <c r="A41" s="11">
        <v>38</v>
      </c>
      <c r="B41" s="12" t="str">
        <f t="shared" si="3"/>
        <v>4级-3级</v>
      </c>
      <c r="C41" s="12" t="s">
        <v>37</v>
      </c>
      <c r="D41" s="12" t="s">
        <v>66</v>
      </c>
      <c r="E41" s="12" t="s">
        <v>33</v>
      </c>
      <c r="F41" s="12" t="s">
        <v>347</v>
      </c>
      <c r="G41" s="16" t="s">
        <v>342</v>
      </c>
      <c r="H41" s="14" t="s">
        <v>303</v>
      </c>
      <c r="I41" s="15">
        <v>2617.5300000000002</v>
      </c>
      <c r="J41" s="16"/>
      <c r="K41" s="16"/>
      <c r="L41" s="17"/>
      <c r="M41" s="18"/>
      <c r="N41" s="18"/>
      <c r="O41" s="20"/>
      <c r="P41" s="21"/>
      <c r="Q41" s="21"/>
      <c r="R41" s="22"/>
      <c r="S41" s="21"/>
      <c r="T41" s="21"/>
      <c r="U41" s="22"/>
      <c r="V41" s="23"/>
      <c r="W41" s="23"/>
      <c r="X41" s="24"/>
      <c r="Y41" s="25">
        <f t="shared" si="4"/>
        <v>2617.5300000000002</v>
      </c>
      <c r="Z41" s="25">
        <f t="shared" si="5"/>
        <v>0</v>
      </c>
      <c r="AA41" s="26"/>
      <c r="AB41" s="26"/>
      <c r="AC41" s="26"/>
      <c r="AD41" s="26"/>
      <c r="AE41" s="27"/>
      <c r="AF41" s="26"/>
      <c r="AG41" s="26"/>
      <c r="AH41" s="26"/>
      <c r="AI41" s="26"/>
      <c r="AJ41" s="26"/>
      <c r="AK41" s="26"/>
    </row>
    <row r="42" spans="1:37" s="10" customFormat="1" ht="25" customHeight="1" x14ac:dyDescent="0.25">
      <c r="A42" s="11">
        <v>39</v>
      </c>
      <c r="B42" s="12" t="str">
        <f t="shared" si="3"/>
        <v>4级-3级</v>
      </c>
      <c r="C42" s="12" t="s">
        <v>37</v>
      </c>
      <c r="D42" s="12" t="s">
        <v>66</v>
      </c>
      <c r="E42" s="12" t="s">
        <v>33</v>
      </c>
      <c r="F42" s="12" t="s">
        <v>211</v>
      </c>
      <c r="G42" s="16" t="s">
        <v>342</v>
      </c>
      <c r="H42" s="14" t="s">
        <v>303</v>
      </c>
      <c r="I42" s="15">
        <v>126916.51</v>
      </c>
      <c r="J42" s="16"/>
      <c r="K42" s="16"/>
      <c r="L42" s="17"/>
      <c r="M42" s="18"/>
      <c r="N42" s="18"/>
      <c r="O42" s="20"/>
      <c r="P42" s="21"/>
      <c r="Q42" s="21"/>
      <c r="R42" s="22"/>
      <c r="S42" s="21"/>
      <c r="T42" s="21"/>
      <c r="U42" s="22"/>
      <c r="V42" s="23"/>
      <c r="W42" s="23"/>
      <c r="X42" s="24"/>
      <c r="Y42" s="25">
        <f t="shared" si="4"/>
        <v>126916.51</v>
      </c>
      <c r="Z42" s="25">
        <f t="shared" si="5"/>
        <v>0</v>
      </c>
      <c r="AA42" s="26"/>
      <c r="AB42" s="26"/>
      <c r="AC42" s="26"/>
      <c r="AD42" s="26"/>
      <c r="AE42" s="27"/>
      <c r="AF42" s="26"/>
      <c r="AG42" s="26"/>
      <c r="AH42" s="26"/>
      <c r="AI42" s="26"/>
      <c r="AJ42" s="26"/>
      <c r="AK42" s="26"/>
    </row>
    <row r="43" spans="1:37" s="10" customFormat="1" ht="25" customHeight="1" x14ac:dyDescent="0.25">
      <c r="A43" s="11">
        <v>40</v>
      </c>
      <c r="B43" s="12" t="str">
        <f t="shared" si="3"/>
        <v>4级-3级</v>
      </c>
      <c r="C43" s="12" t="s">
        <v>37</v>
      </c>
      <c r="D43" s="12" t="s">
        <v>66</v>
      </c>
      <c r="E43" s="12" t="s">
        <v>33</v>
      </c>
      <c r="F43" s="12" t="s">
        <v>211</v>
      </c>
      <c r="G43" s="16" t="s">
        <v>341</v>
      </c>
      <c r="H43" s="14" t="s">
        <v>122</v>
      </c>
      <c r="I43" s="15">
        <v>6198.16</v>
      </c>
      <c r="J43" s="16"/>
      <c r="K43" s="16"/>
      <c r="L43" s="17"/>
      <c r="M43" s="18"/>
      <c r="N43" s="18"/>
      <c r="O43" s="20"/>
      <c r="P43" s="21"/>
      <c r="Q43" s="21"/>
      <c r="R43" s="22"/>
      <c r="S43" s="21"/>
      <c r="T43" s="21"/>
      <c r="U43" s="22"/>
      <c r="V43" s="23"/>
      <c r="W43" s="23"/>
      <c r="X43" s="24"/>
      <c r="Y43" s="25">
        <f t="shared" si="4"/>
        <v>6198.16</v>
      </c>
      <c r="Z43" s="25">
        <f t="shared" si="5"/>
        <v>0</v>
      </c>
      <c r="AA43" s="26"/>
      <c r="AB43" s="26"/>
      <c r="AC43" s="26"/>
      <c r="AD43" s="26"/>
      <c r="AE43" s="27"/>
      <c r="AF43" s="26"/>
      <c r="AG43" s="26"/>
      <c r="AH43" s="26"/>
      <c r="AI43" s="26"/>
      <c r="AJ43" s="26"/>
      <c r="AK43" s="26"/>
    </row>
    <row r="44" spans="1:37" s="10" customFormat="1" ht="25" customHeight="1" x14ac:dyDescent="0.25">
      <c r="A44" s="11">
        <v>41</v>
      </c>
      <c r="B44" s="12" t="str">
        <f t="shared" si="3"/>
        <v>4级-3级</v>
      </c>
      <c r="C44" s="12" t="s">
        <v>37</v>
      </c>
      <c r="D44" s="12" t="s">
        <v>66</v>
      </c>
      <c r="E44" s="12" t="s">
        <v>33</v>
      </c>
      <c r="F44" s="12" t="s">
        <v>231</v>
      </c>
      <c r="G44" s="16" t="s">
        <v>342</v>
      </c>
      <c r="H44" s="14" t="s">
        <v>303</v>
      </c>
      <c r="I44" s="15">
        <v>273545.78999999998</v>
      </c>
      <c r="J44" s="16"/>
      <c r="K44" s="16"/>
      <c r="L44" s="17"/>
      <c r="M44" s="18"/>
      <c r="N44" s="18"/>
      <c r="O44" s="20"/>
      <c r="P44" s="21"/>
      <c r="Q44" s="21"/>
      <c r="R44" s="22"/>
      <c r="S44" s="21"/>
      <c r="T44" s="21"/>
      <c r="U44" s="22"/>
      <c r="V44" s="23"/>
      <c r="W44" s="23"/>
      <c r="X44" s="24"/>
      <c r="Y44" s="25">
        <f t="shared" si="4"/>
        <v>273545.78999999998</v>
      </c>
      <c r="Z44" s="25">
        <f t="shared" si="5"/>
        <v>0</v>
      </c>
      <c r="AA44" s="26"/>
      <c r="AB44" s="26"/>
      <c r="AC44" s="26"/>
      <c r="AD44" s="26"/>
      <c r="AE44" s="27"/>
      <c r="AF44" s="26"/>
      <c r="AG44" s="26"/>
      <c r="AH44" s="26"/>
      <c r="AI44" s="26"/>
      <c r="AJ44" s="26"/>
      <c r="AK44" s="26"/>
    </row>
    <row r="45" spans="1:37" s="10" customFormat="1" ht="25" customHeight="1" x14ac:dyDescent="0.25">
      <c r="A45" s="11">
        <v>42</v>
      </c>
      <c r="B45" s="12" t="str">
        <f t="shared" si="3"/>
        <v>4级-3级</v>
      </c>
      <c r="C45" s="12" t="s">
        <v>37</v>
      </c>
      <c r="D45" s="12" t="s">
        <v>66</v>
      </c>
      <c r="E45" s="12" t="s">
        <v>33</v>
      </c>
      <c r="F45" s="12" t="s">
        <v>348</v>
      </c>
      <c r="G45" s="16" t="s">
        <v>342</v>
      </c>
      <c r="H45" s="14" t="s">
        <v>303</v>
      </c>
      <c r="I45" s="15">
        <v>108841.65</v>
      </c>
      <c r="J45" s="16"/>
      <c r="K45" s="16"/>
      <c r="L45" s="17"/>
      <c r="M45" s="18"/>
      <c r="N45" s="18"/>
      <c r="O45" s="20"/>
      <c r="P45" s="21"/>
      <c r="Q45" s="21"/>
      <c r="R45" s="22"/>
      <c r="S45" s="21"/>
      <c r="T45" s="21"/>
      <c r="U45" s="22"/>
      <c r="V45" s="23"/>
      <c r="W45" s="23"/>
      <c r="X45" s="24"/>
      <c r="Y45" s="25">
        <f t="shared" si="4"/>
        <v>108841.65</v>
      </c>
      <c r="Z45" s="25">
        <f t="shared" si="5"/>
        <v>0</v>
      </c>
      <c r="AA45" s="26"/>
      <c r="AB45" s="26"/>
      <c r="AC45" s="26"/>
      <c r="AD45" s="26"/>
      <c r="AE45" s="27"/>
      <c r="AF45" s="26"/>
      <c r="AG45" s="26"/>
      <c r="AH45" s="26"/>
      <c r="AI45" s="26"/>
      <c r="AJ45" s="26"/>
      <c r="AK45" s="26"/>
    </row>
    <row r="46" spans="1:37" s="10" customFormat="1" ht="25" customHeight="1" x14ac:dyDescent="0.25">
      <c r="A46" s="11">
        <v>43</v>
      </c>
      <c r="B46" s="12" t="str">
        <f t="shared" si="3"/>
        <v>4级-1级</v>
      </c>
      <c r="C46" s="12" t="s">
        <v>37</v>
      </c>
      <c r="D46" s="12" t="s">
        <v>66</v>
      </c>
      <c r="E46" s="12" t="s">
        <v>27</v>
      </c>
      <c r="F46" s="12" t="s">
        <v>28</v>
      </c>
      <c r="G46" s="14" t="s">
        <v>349</v>
      </c>
      <c r="H46" s="14" t="s">
        <v>32</v>
      </c>
      <c r="I46" s="15">
        <v>566037.72</v>
      </c>
      <c r="J46" s="16"/>
      <c r="K46" s="16"/>
      <c r="L46" s="17"/>
      <c r="M46" s="18"/>
      <c r="N46" s="18"/>
      <c r="O46" s="20"/>
      <c r="P46" s="21"/>
      <c r="Q46" s="21"/>
      <c r="R46" s="22"/>
      <c r="S46" s="21"/>
      <c r="T46" s="21"/>
      <c r="U46" s="22"/>
      <c r="V46" s="23"/>
      <c r="W46" s="23"/>
      <c r="X46" s="24"/>
      <c r="Y46" s="25">
        <f t="shared" si="4"/>
        <v>566037.72</v>
      </c>
      <c r="Z46" s="25">
        <f t="shared" si="5"/>
        <v>0</v>
      </c>
      <c r="AA46" s="26"/>
      <c r="AB46" s="26"/>
      <c r="AC46" s="26"/>
      <c r="AD46" s="26"/>
      <c r="AE46" s="27"/>
      <c r="AF46" s="26"/>
      <c r="AG46" s="26"/>
      <c r="AH46" s="26"/>
      <c r="AI46" s="26"/>
      <c r="AJ46" s="26"/>
      <c r="AK46" s="26"/>
    </row>
    <row r="47" spans="1:37" s="10" customFormat="1" ht="25" customHeight="1" x14ac:dyDescent="0.25">
      <c r="A47" s="11">
        <v>44</v>
      </c>
      <c r="B47" s="12" t="str">
        <f t="shared" si="3"/>
        <v>4级-3级</v>
      </c>
      <c r="C47" s="12" t="s">
        <v>37</v>
      </c>
      <c r="D47" s="12" t="s">
        <v>66</v>
      </c>
      <c r="E47" s="12" t="s">
        <v>33</v>
      </c>
      <c r="F47" s="12" t="s">
        <v>96</v>
      </c>
      <c r="G47" s="16" t="s">
        <v>341</v>
      </c>
      <c r="H47" s="14" t="s">
        <v>122</v>
      </c>
      <c r="I47" s="15">
        <v>3626.09</v>
      </c>
      <c r="J47" s="16"/>
      <c r="K47" s="16"/>
      <c r="L47" s="17"/>
      <c r="M47" s="18"/>
      <c r="N47" s="18"/>
      <c r="O47" s="20"/>
      <c r="P47" s="21"/>
      <c r="Q47" s="21"/>
      <c r="R47" s="22"/>
      <c r="S47" s="21"/>
      <c r="T47" s="21"/>
      <c r="U47" s="22"/>
      <c r="V47" s="23"/>
      <c r="W47" s="23"/>
      <c r="X47" s="24"/>
      <c r="Y47" s="25">
        <f t="shared" si="4"/>
        <v>3626.09</v>
      </c>
      <c r="Z47" s="25">
        <f t="shared" si="5"/>
        <v>0</v>
      </c>
      <c r="AA47" s="26"/>
      <c r="AB47" s="26"/>
      <c r="AC47" s="26"/>
      <c r="AD47" s="26"/>
      <c r="AE47" s="27"/>
      <c r="AF47" s="26"/>
      <c r="AG47" s="26"/>
      <c r="AH47" s="26"/>
      <c r="AI47" s="26"/>
      <c r="AJ47" s="26"/>
      <c r="AK47" s="26"/>
    </row>
    <row r="48" spans="1:37" s="83" customFormat="1" ht="25" customHeight="1" x14ac:dyDescent="0.25">
      <c r="A48" s="84">
        <v>1</v>
      </c>
      <c r="B48" s="85" t="str">
        <f t="shared" si="3"/>
        <v>4级-1级</v>
      </c>
      <c r="C48" s="85" t="s">
        <v>37</v>
      </c>
      <c r="D48" s="85" t="s">
        <v>42</v>
      </c>
      <c r="E48" s="85" t="s">
        <v>27</v>
      </c>
      <c r="F48" s="86" t="s">
        <v>28</v>
      </c>
      <c r="G48" s="87" t="s">
        <v>350</v>
      </c>
      <c r="H48" s="14" t="s">
        <v>303</v>
      </c>
      <c r="I48" s="88">
        <v>9703436.3299999963</v>
      </c>
      <c r="J48" s="87"/>
      <c r="K48" s="87"/>
      <c r="L48" s="17"/>
      <c r="M48" s="89"/>
      <c r="N48" s="90"/>
      <c r="O48" s="91"/>
      <c r="P48" s="21"/>
      <c r="Q48" s="21"/>
      <c r="R48" s="22"/>
      <c r="S48" s="21"/>
      <c r="T48" s="21"/>
      <c r="U48" s="22"/>
      <c r="V48" s="23"/>
      <c r="W48" s="23"/>
      <c r="X48" s="24"/>
      <c r="Y48" s="25">
        <f t="shared" si="4"/>
        <v>9703436.3300000001</v>
      </c>
      <c r="Z48" s="25">
        <f t="shared" si="5"/>
        <v>0</v>
      </c>
      <c r="AA48" s="26"/>
      <c r="AB48" s="26"/>
      <c r="AC48" s="26"/>
      <c r="AD48" s="26"/>
      <c r="AE48" s="27"/>
      <c r="AF48" s="26"/>
      <c r="AG48" s="26"/>
      <c r="AH48" s="26"/>
      <c r="AI48" s="26"/>
      <c r="AJ48" s="26"/>
      <c r="AK48" s="26"/>
    </row>
    <row r="49" spans="1:37" s="83" customFormat="1" ht="25" customHeight="1" x14ac:dyDescent="0.25">
      <c r="A49" s="84">
        <v>2</v>
      </c>
      <c r="B49" s="85" t="str">
        <f t="shared" si="3"/>
        <v>4级-2级</v>
      </c>
      <c r="C49" s="85" t="s">
        <v>37</v>
      </c>
      <c r="D49" s="85" t="s">
        <v>42</v>
      </c>
      <c r="E49" s="85" t="s">
        <v>29</v>
      </c>
      <c r="F49" s="64" t="s">
        <v>56</v>
      </c>
      <c r="G49" s="92" t="s">
        <v>351</v>
      </c>
      <c r="H49" s="14" t="s">
        <v>122</v>
      </c>
      <c r="I49" s="88">
        <v>2377981.6800000006</v>
      </c>
      <c r="J49" s="87"/>
      <c r="K49" s="87"/>
      <c r="L49" s="17"/>
      <c r="M49" s="89"/>
      <c r="N49" s="90"/>
      <c r="O49" s="91"/>
      <c r="P49" s="21"/>
      <c r="Q49" s="21"/>
      <c r="R49" s="22"/>
      <c r="S49" s="21"/>
      <c r="T49" s="21"/>
      <c r="U49" s="22"/>
      <c r="V49" s="23"/>
      <c r="W49" s="23"/>
      <c r="X49" s="24"/>
      <c r="Y49" s="25">
        <f t="shared" si="4"/>
        <v>2377981.6800000002</v>
      </c>
      <c r="Z49" s="25">
        <f t="shared" si="5"/>
        <v>0</v>
      </c>
      <c r="AA49" s="26"/>
      <c r="AB49" s="26"/>
      <c r="AC49" s="26"/>
      <c r="AD49" s="26"/>
      <c r="AE49" s="27"/>
      <c r="AF49" s="26"/>
      <c r="AG49" s="26"/>
      <c r="AH49" s="26"/>
      <c r="AI49" s="26"/>
      <c r="AJ49" s="26"/>
      <c r="AK49" s="26"/>
    </row>
    <row r="50" spans="1:37" s="83" customFormat="1" ht="25" customHeight="1" x14ac:dyDescent="0.25">
      <c r="A50" s="84">
        <v>3</v>
      </c>
      <c r="B50" s="85" t="str">
        <f t="shared" si="3"/>
        <v>4级-3级</v>
      </c>
      <c r="C50" s="85" t="s">
        <v>37</v>
      </c>
      <c r="D50" s="85" t="s">
        <v>42</v>
      </c>
      <c r="E50" s="85" t="s">
        <v>33</v>
      </c>
      <c r="F50" s="64" t="s">
        <v>352</v>
      </c>
      <c r="G50" s="87" t="s">
        <v>353</v>
      </c>
      <c r="H50" s="92" t="s">
        <v>210</v>
      </c>
      <c r="I50" s="88">
        <v>964437.28999999992</v>
      </c>
      <c r="J50" s="87"/>
      <c r="K50" s="87"/>
      <c r="L50" s="17"/>
      <c r="M50" s="89"/>
      <c r="N50" s="90"/>
      <c r="O50" s="91"/>
      <c r="P50" s="21"/>
      <c r="Q50" s="21"/>
      <c r="R50" s="22"/>
      <c r="S50" s="21"/>
      <c r="T50" s="21"/>
      <c r="U50" s="22"/>
      <c r="V50" s="23"/>
      <c r="W50" s="23"/>
      <c r="X50" s="24"/>
      <c r="Y50" s="25">
        <f t="shared" si="4"/>
        <v>964437.29</v>
      </c>
      <c r="Z50" s="25">
        <f t="shared" si="5"/>
        <v>0</v>
      </c>
      <c r="AA50" s="26"/>
      <c r="AB50" s="26"/>
      <c r="AC50" s="26"/>
      <c r="AD50" s="26"/>
      <c r="AE50" s="27"/>
      <c r="AF50" s="26"/>
      <c r="AG50" s="26"/>
      <c r="AH50" s="26"/>
      <c r="AI50" s="26"/>
      <c r="AJ50" s="26"/>
      <c r="AK50" s="26"/>
    </row>
    <row r="51" spans="1:37" s="83" customFormat="1" ht="25" customHeight="1" x14ac:dyDescent="0.25">
      <c r="A51" s="84">
        <v>4</v>
      </c>
      <c r="B51" s="85" t="str">
        <f t="shared" si="3"/>
        <v>4级-2级</v>
      </c>
      <c r="C51" s="85" t="s">
        <v>37</v>
      </c>
      <c r="D51" s="85" t="s">
        <v>42</v>
      </c>
      <c r="E51" s="85" t="s">
        <v>29</v>
      </c>
      <c r="F51" s="64" t="s">
        <v>39</v>
      </c>
      <c r="G51" s="92" t="s">
        <v>351</v>
      </c>
      <c r="H51" s="14" t="s">
        <v>122</v>
      </c>
      <c r="I51" s="88">
        <v>214266.98</v>
      </c>
      <c r="J51" s="87"/>
      <c r="K51" s="87"/>
      <c r="L51" s="17"/>
      <c r="M51" s="89"/>
      <c r="N51" s="90"/>
      <c r="O51" s="91"/>
      <c r="P51" s="21"/>
      <c r="Q51" s="21"/>
      <c r="R51" s="22"/>
      <c r="S51" s="21"/>
      <c r="T51" s="21"/>
      <c r="U51" s="22"/>
      <c r="V51" s="23"/>
      <c r="W51" s="23"/>
      <c r="X51" s="24"/>
      <c r="Y51" s="25">
        <f t="shared" si="4"/>
        <v>214266.98</v>
      </c>
      <c r="Z51" s="25">
        <f t="shared" si="5"/>
        <v>0</v>
      </c>
      <c r="AA51" s="26"/>
      <c r="AB51" s="26"/>
      <c r="AC51" s="26"/>
      <c r="AD51" s="26"/>
      <c r="AE51" s="27"/>
      <c r="AF51" s="26"/>
      <c r="AG51" s="26"/>
      <c r="AH51" s="26"/>
      <c r="AI51" s="26"/>
      <c r="AJ51" s="26"/>
      <c r="AK51" s="26"/>
    </row>
    <row r="52" spans="1:37" s="83" customFormat="1" ht="25" customHeight="1" x14ac:dyDescent="0.25">
      <c r="A52" s="84">
        <v>5</v>
      </c>
      <c r="B52" s="85" t="str">
        <f t="shared" si="3"/>
        <v>4级-2级</v>
      </c>
      <c r="C52" s="85" t="s">
        <v>37</v>
      </c>
      <c r="D52" s="85" t="s">
        <v>42</v>
      </c>
      <c r="E52" s="85" t="s">
        <v>29</v>
      </c>
      <c r="F52" s="64" t="s">
        <v>47</v>
      </c>
      <c r="G52" s="87" t="s">
        <v>350</v>
      </c>
      <c r="H52" s="14" t="s">
        <v>303</v>
      </c>
      <c r="I52" s="88">
        <v>973390.27999999991</v>
      </c>
      <c r="J52" s="87"/>
      <c r="K52" s="87"/>
      <c r="L52" s="17"/>
      <c r="M52" s="89"/>
      <c r="N52" s="89"/>
      <c r="O52" s="91"/>
      <c r="P52" s="21"/>
      <c r="Q52" s="21"/>
      <c r="R52" s="22"/>
      <c r="S52" s="21"/>
      <c r="T52" s="21"/>
      <c r="U52" s="22"/>
      <c r="V52" s="23"/>
      <c r="W52" s="23"/>
      <c r="X52" s="24"/>
      <c r="Y52" s="25">
        <f t="shared" si="4"/>
        <v>973390.28</v>
      </c>
      <c r="Z52" s="25">
        <f t="shared" si="5"/>
        <v>0</v>
      </c>
      <c r="AA52" s="26"/>
      <c r="AB52" s="26"/>
      <c r="AC52" s="26"/>
      <c r="AD52" s="26"/>
      <c r="AE52" s="27"/>
      <c r="AF52" s="26"/>
      <c r="AG52" s="26"/>
      <c r="AH52" s="26"/>
      <c r="AI52" s="26"/>
      <c r="AJ52" s="26"/>
      <c r="AK52" s="26"/>
    </row>
    <row r="53" spans="1:37" s="83" customFormat="1" ht="25" customHeight="1" x14ac:dyDescent="0.25">
      <c r="A53" s="84">
        <v>6</v>
      </c>
      <c r="B53" s="85" t="str">
        <f t="shared" si="3"/>
        <v>4级-3级</v>
      </c>
      <c r="C53" s="85" t="s">
        <v>37</v>
      </c>
      <c r="D53" s="85" t="s">
        <v>42</v>
      </c>
      <c r="E53" s="85" t="s">
        <v>33</v>
      </c>
      <c r="F53" s="64" t="s">
        <v>109</v>
      </c>
      <c r="G53" s="87" t="s">
        <v>350</v>
      </c>
      <c r="H53" s="14" t="s">
        <v>303</v>
      </c>
      <c r="I53" s="88">
        <v>1766489.0000000005</v>
      </c>
      <c r="J53" s="87"/>
      <c r="K53" s="87"/>
      <c r="L53" s="17"/>
      <c r="M53" s="89"/>
      <c r="N53" s="89"/>
      <c r="O53" s="91"/>
      <c r="P53" s="21"/>
      <c r="Q53" s="21"/>
      <c r="R53" s="22"/>
      <c r="S53" s="21"/>
      <c r="T53" s="21"/>
      <c r="U53" s="22"/>
      <c r="V53" s="23"/>
      <c r="W53" s="23"/>
      <c r="X53" s="24"/>
      <c r="Y53" s="25">
        <f t="shared" si="4"/>
        <v>1766489</v>
      </c>
      <c r="Z53" s="25">
        <f t="shared" si="5"/>
        <v>0</v>
      </c>
      <c r="AA53" s="26"/>
      <c r="AB53" s="26"/>
      <c r="AC53" s="26"/>
      <c r="AD53" s="26"/>
      <c r="AE53" s="27"/>
      <c r="AF53" s="26"/>
      <c r="AG53" s="26"/>
      <c r="AH53" s="26"/>
      <c r="AI53" s="26"/>
      <c r="AJ53" s="26"/>
      <c r="AK53" s="26"/>
    </row>
    <row r="54" spans="1:37" s="83" customFormat="1" ht="25" customHeight="1" x14ac:dyDescent="0.25">
      <c r="A54" s="84">
        <v>7</v>
      </c>
      <c r="B54" s="85" t="str">
        <f t="shared" si="3"/>
        <v>4级-3级</v>
      </c>
      <c r="C54" s="85" t="s">
        <v>37</v>
      </c>
      <c r="D54" s="85" t="s">
        <v>42</v>
      </c>
      <c r="E54" s="85" t="s">
        <v>33</v>
      </c>
      <c r="F54" s="64" t="s">
        <v>96</v>
      </c>
      <c r="G54" s="87" t="s">
        <v>350</v>
      </c>
      <c r="H54" s="14" t="s">
        <v>303</v>
      </c>
      <c r="I54" s="88">
        <v>204146.00000000003</v>
      </c>
      <c r="J54" s="87"/>
      <c r="K54" s="87"/>
      <c r="L54" s="17"/>
      <c r="M54" s="89"/>
      <c r="N54" s="89"/>
      <c r="O54" s="91"/>
      <c r="P54" s="21"/>
      <c r="Q54" s="21"/>
      <c r="R54" s="22"/>
      <c r="S54" s="21"/>
      <c r="T54" s="21"/>
      <c r="U54" s="22"/>
      <c r="V54" s="23"/>
      <c r="W54" s="23"/>
      <c r="X54" s="24"/>
      <c r="Y54" s="25">
        <f t="shared" si="4"/>
        <v>204146</v>
      </c>
      <c r="Z54" s="25">
        <f t="shared" si="5"/>
        <v>0</v>
      </c>
      <c r="AA54" s="26"/>
      <c r="AB54" s="26"/>
      <c r="AC54" s="26"/>
      <c r="AD54" s="26"/>
      <c r="AE54" s="27"/>
      <c r="AF54" s="26"/>
      <c r="AG54" s="26"/>
      <c r="AH54" s="26"/>
      <c r="AI54" s="26"/>
      <c r="AJ54" s="26"/>
      <c r="AK54" s="26"/>
    </row>
    <row r="55" spans="1:37" s="83" customFormat="1" ht="25" customHeight="1" x14ac:dyDescent="0.25">
      <c r="A55" s="84">
        <v>8</v>
      </c>
      <c r="B55" s="85" t="str">
        <f t="shared" si="3"/>
        <v>4级-3级</v>
      </c>
      <c r="C55" s="85" t="s">
        <v>37</v>
      </c>
      <c r="D55" s="85" t="s">
        <v>42</v>
      </c>
      <c r="E55" s="85" t="s">
        <v>33</v>
      </c>
      <c r="F55" s="64" t="s">
        <v>88</v>
      </c>
      <c r="G55" s="87" t="s">
        <v>350</v>
      </c>
      <c r="H55" s="14" t="s">
        <v>303</v>
      </c>
      <c r="I55" s="88">
        <v>232702.64</v>
      </c>
      <c r="J55" s="87"/>
      <c r="K55" s="87"/>
      <c r="L55" s="17"/>
      <c r="M55" s="89"/>
      <c r="N55" s="89"/>
      <c r="O55" s="91"/>
      <c r="P55" s="21"/>
      <c r="Q55" s="21"/>
      <c r="R55" s="22"/>
      <c r="S55" s="21"/>
      <c r="T55" s="21"/>
      <c r="U55" s="22"/>
      <c r="V55" s="23"/>
      <c r="W55" s="23"/>
      <c r="X55" s="24"/>
      <c r="Y55" s="25">
        <f t="shared" si="4"/>
        <v>232702.64</v>
      </c>
      <c r="Z55" s="25">
        <f t="shared" si="5"/>
        <v>0</v>
      </c>
      <c r="AA55" s="26"/>
      <c r="AB55" s="26"/>
      <c r="AC55" s="26"/>
      <c r="AD55" s="26"/>
      <c r="AE55" s="27"/>
      <c r="AF55" s="26"/>
      <c r="AG55" s="26"/>
      <c r="AH55" s="26"/>
      <c r="AI55" s="26"/>
      <c r="AJ55" s="26"/>
      <c r="AK55" s="26"/>
    </row>
    <row r="56" spans="1:37" s="83" customFormat="1" ht="25" customHeight="1" x14ac:dyDescent="0.25">
      <c r="A56" s="84">
        <v>9</v>
      </c>
      <c r="B56" s="85" t="str">
        <f t="shared" si="3"/>
        <v>4级-2级</v>
      </c>
      <c r="C56" s="85" t="s">
        <v>37</v>
      </c>
      <c r="D56" s="85" t="s">
        <v>42</v>
      </c>
      <c r="E56" s="85" t="s">
        <v>29</v>
      </c>
      <c r="F56" s="64" t="s">
        <v>158</v>
      </c>
      <c r="G56" s="87" t="s">
        <v>350</v>
      </c>
      <c r="H56" s="14" t="s">
        <v>303</v>
      </c>
      <c r="I56" s="88">
        <v>559775.42000000004</v>
      </c>
      <c r="J56" s="87"/>
      <c r="K56" s="87"/>
      <c r="L56" s="17"/>
      <c r="M56" s="89"/>
      <c r="N56" s="89"/>
      <c r="O56" s="91"/>
      <c r="P56" s="21"/>
      <c r="Q56" s="21"/>
      <c r="R56" s="22"/>
      <c r="S56" s="21"/>
      <c r="T56" s="21"/>
      <c r="U56" s="22"/>
      <c r="V56" s="23"/>
      <c r="W56" s="23"/>
      <c r="X56" s="24"/>
      <c r="Y56" s="25">
        <f t="shared" si="4"/>
        <v>559775.42000000004</v>
      </c>
      <c r="Z56" s="25">
        <f t="shared" si="5"/>
        <v>0</v>
      </c>
      <c r="AA56" s="26"/>
      <c r="AB56" s="26"/>
      <c r="AC56" s="26"/>
      <c r="AD56" s="26"/>
      <c r="AE56" s="27"/>
      <c r="AF56" s="26"/>
      <c r="AG56" s="26"/>
      <c r="AH56" s="26"/>
      <c r="AI56" s="26"/>
      <c r="AJ56" s="26"/>
      <c r="AK56" s="26"/>
    </row>
    <row r="57" spans="1:37" s="83" customFormat="1" ht="25" customHeight="1" x14ac:dyDescent="0.25">
      <c r="A57" s="84">
        <v>10</v>
      </c>
      <c r="B57" s="85" t="str">
        <f t="shared" si="3"/>
        <v>4级-2级</v>
      </c>
      <c r="C57" s="85" t="s">
        <v>37</v>
      </c>
      <c r="D57" s="85" t="s">
        <v>42</v>
      </c>
      <c r="E57" s="85" t="s">
        <v>29</v>
      </c>
      <c r="F57" s="64" t="s">
        <v>46</v>
      </c>
      <c r="G57" s="87" t="s">
        <v>350</v>
      </c>
      <c r="H57" s="14" t="s">
        <v>303</v>
      </c>
      <c r="I57" s="88">
        <v>488547.74</v>
      </c>
      <c r="J57" s="87"/>
      <c r="K57" s="87"/>
      <c r="L57" s="17"/>
      <c r="M57" s="89"/>
      <c r="N57" s="89"/>
      <c r="O57" s="91"/>
      <c r="P57" s="21"/>
      <c r="Q57" s="21"/>
      <c r="R57" s="22"/>
      <c r="S57" s="21"/>
      <c r="T57" s="21"/>
      <c r="U57" s="22"/>
      <c r="V57" s="23"/>
      <c r="W57" s="23"/>
      <c r="X57" s="24"/>
      <c r="Y57" s="25">
        <f t="shared" si="4"/>
        <v>488547.74</v>
      </c>
      <c r="Z57" s="25">
        <f t="shared" si="5"/>
        <v>0</v>
      </c>
      <c r="AA57" s="26"/>
      <c r="AB57" s="26"/>
      <c r="AC57" s="26"/>
      <c r="AD57" s="26"/>
      <c r="AE57" s="27"/>
      <c r="AF57" s="26"/>
      <c r="AG57" s="26"/>
      <c r="AH57" s="26"/>
      <c r="AI57" s="26"/>
      <c r="AJ57" s="26"/>
      <c r="AK57" s="26"/>
    </row>
    <row r="58" spans="1:37" s="83" customFormat="1" ht="25" customHeight="1" x14ac:dyDescent="0.25">
      <c r="A58" s="84">
        <v>11</v>
      </c>
      <c r="B58" s="85" t="str">
        <f t="shared" si="3"/>
        <v>4级-3级</v>
      </c>
      <c r="C58" s="85" t="s">
        <v>37</v>
      </c>
      <c r="D58" s="85" t="s">
        <v>42</v>
      </c>
      <c r="E58" s="85" t="s">
        <v>33</v>
      </c>
      <c r="F58" s="64" t="s">
        <v>165</v>
      </c>
      <c r="G58" s="87" t="s">
        <v>350</v>
      </c>
      <c r="H58" s="14" t="s">
        <v>303</v>
      </c>
      <c r="I58" s="88">
        <v>125605.42</v>
      </c>
      <c r="J58" s="87"/>
      <c r="K58" s="87"/>
      <c r="L58" s="17"/>
      <c r="M58" s="89"/>
      <c r="N58" s="89"/>
      <c r="O58" s="91"/>
      <c r="P58" s="21"/>
      <c r="Q58" s="21"/>
      <c r="R58" s="22"/>
      <c r="S58" s="21"/>
      <c r="T58" s="21"/>
      <c r="U58" s="22"/>
      <c r="V58" s="23"/>
      <c r="W58" s="23"/>
      <c r="X58" s="24"/>
      <c r="Y58" s="25">
        <f t="shared" si="4"/>
        <v>125605.42</v>
      </c>
      <c r="Z58" s="25">
        <f t="shared" si="5"/>
        <v>0</v>
      </c>
      <c r="AA58" s="26"/>
      <c r="AB58" s="26"/>
      <c r="AC58" s="26"/>
      <c r="AD58" s="26"/>
      <c r="AE58" s="27"/>
      <c r="AF58" s="26"/>
      <c r="AG58" s="26"/>
      <c r="AH58" s="26"/>
      <c r="AI58" s="26"/>
      <c r="AJ58" s="26"/>
      <c r="AK58" s="26"/>
    </row>
    <row r="59" spans="1:37" s="83" customFormat="1" ht="25" customHeight="1" x14ac:dyDescent="0.25">
      <c r="A59" s="84">
        <v>12</v>
      </c>
      <c r="B59" s="85" t="str">
        <f t="shared" si="3"/>
        <v>4级-2级</v>
      </c>
      <c r="C59" s="85" t="s">
        <v>37</v>
      </c>
      <c r="D59" s="85" t="s">
        <v>42</v>
      </c>
      <c r="E59" s="85" t="s">
        <v>29</v>
      </c>
      <c r="F59" s="64" t="s">
        <v>44</v>
      </c>
      <c r="G59" s="87" t="s">
        <v>350</v>
      </c>
      <c r="H59" s="14" t="s">
        <v>303</v>
      </c>
      <c r="I59" s="88">
        <v>-362972.21</v>
      </c>
      <c r="J59" s="87"/>
      <c r="K59" s="87"/>
      <c r="L59" s="17"/>
      <c r="M59" s="89"/>
      <c r="N59" s="89"/>
      <c r="O59" s="91"/>
      <c r="P59" s="21"/>
      <c r="Q59" s="21"/>
      <c r="R59" s="22"/>
      <c r="S59" s="21"/>
      <c r="T59" s="21"/>
      <c r="U59" s="22"/>
      <c r="V59" s="23"/>
      <c r="W59" s="23"/>
      <c r="X59" s="24"/>
      <c r="Y59" s="25">
        <f t="shared" si="4"/>
        <v>-362972.21</v>
      </c>
      <c r="Z59" s="25">
        <f t="shared" si="5"/>
        <v>0</v>
      </c>
      <c r="AA59" s="26"/>
      <c r="AB59" s="26"/>
      <c r="AC59" s="26"/>
      <c r="AD59" s="26"/>
      <c r="AE59" s="27"/>
      <c r="AF59" s="26"/>
      <c r="AG59" s="26"/>
      <c r="AH59" s="26"/>
      <c r="AI59" s="26"/>
      <c r="AJ59" s="26"/>
      <c r="AK59" s="26"/>
    </row>
    <row r="60" spans="1:37" s="83" customFormat="1" ht="25" customHeight="1" x14ac:dyDescent="0.25">
      <c r="A60" s="84">
        <v>13</v>
      </c>
      <c r="B60" s="85" t="str">
        <f t="shared" si="3"/>
        <v>4级-2级</v>
      </c>
      <c r="C60" s="85" t="s">
        <v>37</v>
      </c>
      <c r="D60" s="85" t="s">
        <v>42</v>
      </c>
      <c r="E60" s="85" t="s">
        <v>29</v>
      </c>
      <c r="F60" s="64" t="s">
        <v>55</v>
      </c>
      <c r="G60" s="87" t="s">
        <v>350</v>
      </c>
      <c r="H60" s="14" t="s">
        <v>303</v>
      </c>
      <c r="I60" s="88">
        <v>396171.56999999995</v>
      </c>
      <c r="J60" s="87"/>
      <c r="K60" s="87"/>
      <c r="L60" s="17"/>
      <c r="M60" s="89"/>
      <c r="N60" s="89"/>
      <c r="O60" s="91"/>
      <c r="P60" s="21"/>
      <c r="Q60" s="21"/>
      <c r="R60" s="22"/>
      <c r="S60" s="21"/>
      <c r="T60" s="21"/>
      <c r="U60" s="22"/>
      <c r="V60" s="23"/>
      <c r="W60" s="23"/>
      <c r="X60" s="24"/>
      <c r="Y60" s="25">
        <f t="shared" si="4"/>
        <v>396171.57</v>
      </c>
      <c r="Z60" s="25">
        <f t="shared" si="5"/>
        <v>0</v>
      </c>
      <c r="AA60" s="26"/>
      <c r="AB60" s="26"/>
      <c r="AC60" s="26"/>
      <c r="AD60" s="26"/>
      <c r="AE60" s="27"/>
      <c r="AF60" s="26"/>
      <c r="AG60" s="26"/>
      <c r="AH60" s="26"/>
      <c r="AI60" s="26"/>
      <c r="AJ60" s="26"/>
      <c r="AK60" s="26"/>
    </row>
    <row r="61" spans="1:37" s="83" customFormat="1" ht="25" customHeight="1" x14ac:dyDescent="0.25">
      <c r="A61" s="84">
        <v>14</v>
      </c>
      <c r="B61" s="85" t="str">
        <f t="shared" si="3"/>
        <v>4级-3级</v>
      </c>
      <c r="C61" s="85" t="s">
        <v>37</v>
      </c>
      <c r="D61" s="85" t="s">
        <v>42</v>
      </c>
      <c r="E61" s="85" t="s">
        <v>33</v>
      </c>
      <c r="F61" s="64" t="s">
        <v>117</v>
      </c>
      <c r="G61" s="87" t="s">
        <v>350</v>
      </c>
      <c r="H61" s="14" t="s">
        <v>303</v>
      </c>
      <c r="I61" s="88">
        <v>59549.16</v>
      </c>
      <c r="J61" s="87"/>
      <c r="K61" s="87"/>
      <c r="L61" s="17"/>
      <c r="M61" s="89"/>
      <c r="N61" s="90"/>
      <c r="O61" s="91"/>
      <c r="P61" s="21"/>
      <c r="Q61" s="21"/>
      <c r="R61" s="22"/>
      <c r="S61" s="21"/>
      <c r="T61" s="21"/>
      <c r="U61" s="22"/>
      <c r="V61" s="23"/>
      <c r="W61" s="23"/>
      <c r="X61" s="24"/>
      <c r="Y61" s="25">
        <f t="shared" si="4"/>
        <v>59549.16</v>
      </c>
      <c r="Z61" s="25">
        <f t="shared" si="5"/>
        <v>0</v>
      </c>
      <c r="AA61" s="26"/>
      <c r="AB61" s="26"/>
      <c r="AC61" s="26"/>
      <c r="AD61" s="26"/>
      <c r="AE61" s="27"/>
      <c r="AF61" s="26"/>
      <c r="AG61" s="26"/>
      <c r="AH61" s="26"/>
      <c r="AI61" s="26"/>
      <c r="AJ61" s="26"/>
      <c r="AK61" s="26"/>
    </row>
    <row r="62" spans="1:37" s="83" customFormat="1" ht="25" customHeight="1" x14ac:dyDescent="0.25">
      <c r="A62" s="84">
        <v>15</v>
      </c>
      <c r="B62" s="85" t="str">
        <f t="shared" si="3"/>
        <v>4级-3级</v>
      </c>
      <c r="C62" s="85" t="s">
        <v>37</v>
      </c>
      <c r="D62" s="85" t="s">
        <v>42</v>
      </c>
      <c r="E62" s="85" t="s">
        <v>33</v>
      </c>
      <c r="F62" s="64" t="s">
        <v>231</v>
      </c>
      <c r="G62" s="87" t="s">
        <v>350</v>
      </c>
      <c r="H62" s="14" t="s">
        <v>303</v>
      </c>
      <c r="I62" s="88">
        <v>47537.91</v>
      </c>
      <c r="J62" s="87"/>
      <c r="K62" s="87"/>
      <c r="L62" s="17"/>
      <c r="M62" s="89"/>
      <c r="N62" s="90"/>
      <c r="O62" s="91"/>
      <c r="P62" s="21"/>
      <c r="Q62" s="21"/>
      <c r="R62" s="22"/>
      <c r="S62" s="21"/>
      <c r="T62" s="21"/>
      <c r="U62" s="22"/>
      <c r="V62" s="23"/>
      <c r="W62" s="23"/>
      <c r="X62" s="24"/>
      <c r="Y62" s="25">
        <f t="shared" si="4"/>
        <v>47537.91</v>
      </c>
      <c r="Z62" s="25">
        <f t="shared" si="5"/>
        <v>0</v>
      </c>
      <c r="AA62" s="26"/>
      <c r="AB62" s="26"/>
      <c r="AC62" s="26"/>
      <c r="AD62" s="26"/>
      <c r="AE62" s="27"/>
      <c r="AF62" s="26"/>
      <c r="AG62" s="26"/>
      <c r="AH62" s="26"/>
      <c r="AI62" s="26"/>
      <c r="AJ62" s="26"/>
      <c r="AK62" s="26"/>
    </row>
    <row r="63" spans="1:37" s="83" customFormat="1" ht="25" customHeight="1" x14ac:dyDescent="0.25">
      <c r="A63" s="84">
        <v>16</v>
      </c>
      <c r="B63" s="85" t="str">
        <f t="shared" si="3"/>
        <v>4级-3级</v>
      </c>
      <c r="C63" s="85" t="s">
        <v>37</v>
      </c>
      <c r="D63" s="85" t="s">
        <v>42</v>
      </c>
      <c r="E63" s="85" t="s">
        <v>33</v>
      </c>
      <c r="F63" s="64" t="s">
        <v>336</v>
      </c>
      <c r="G63" s="87" t="s">
        <v>350</v>
      </c>
      <c r="H63" s="14" t="s">
        <v>303</v>
      </c>
      <c r="I63" s="88">
        <v>252898.83000000002</v>
      </c>
      <c r="J63" s="87"/>
      <c r="K63" s="87"/>
      <c r="L63" s="17"/>
      <c r="M63" s="89"/>
      <c r="N63" s="89"/>
      <c r="O63" s="91"/>
      <c r="P63" s="21"/>
      <c r="Q63" s="21"/>
      <c r="R63" s="22"/>
      <c r="S63" s="21"/>
      <c r="T63" s="21"/>
      <c r="U63" s="22"/>
      <c r="V63" s="23"/>
      <c r="W63" s="23"/>
      <c r="X63" s="24"/>
      <c r="Y63" s="25">
        <f t="shared" si="4"/>
        <v>252898.83</v>
      </c>
      <c r="Z63" s="25">
        <f t="shared" si="5"/>
        <v>0</v>
      </c>
      <c r="AA63" s="26"/>
      <c r="AB63" s="26"/>
      <c r="AC63" s="26"/>
      <c r="AD63" s="26"/>
      <c r="AE63" s="27"/>
      <c r="AF63" s="26"/>
      <c r="AG63" s="26"/>
      <c r="AH63" s="26"/>
      <c r="AI63" s="26"/>
      <c r="AJ63" s="26"/>
      <c r="AK63" s="26"/>
    </row>
    <row r="64" spans="1:37" s="83" customFormat="1" ht="25" customHeight="1" x14ac:dyDescent="0.25">
      <c r="A64" s="84">
        <v>17</v>
      </c>
      <c r="B64" s="85" t="str">
        <f t="shared" si="3"/>
        <v>4级-3级</v>
      </c>
      <c r="C64" s="85" t="s">
        <v>37</v>
      </c>
      <c r="D64" s="85" t="s">
        <v>42</v>
      </c>
      <c r="E64" s="85" t="s">
        <v>33</v>
      </c>
      <c r="F64" s="64" t="s">
        <v>337</v>
      </c>
      <c r="G64" s="87" t="s">
        <v>350</v>
      </c>
      <c r="H64" s="14" t="s">
        <v>303</v>
      </c>
      <c r="I64" s="88">
        <v>270285.28000000003</v>
      </c>
      <c r="J64" s="87"/>
      <c r="K64" s="87"/>
      <c r="L64" s="17"/>
      <c r="M64" s="89"/>
      <c r="N64" s="89"/>
      <c r="O64" s="91"/>
      <c r="P64" s="21"/>
      <c r="Q64" s="21"/>
      <c r="R64" s="22"/>
      <c r="S64" s="21"/>
      <c r="T64" s="21"/>
      <c r="U64" s="22"/>
      <c r="V64" s="23"/>
      <c r="W64" s="23"/>
      <c r="X64" s="24"/>
      <c r="Y64" s="25">
        <f t="shared" si="4"/>
        <v>270285.28000000003</v>
      </c>
      <c r="Z64" s="25">
        <f t="shared" si="5"/>
        <v>0</v>
      </c>
      <c r="AA64" s="26"/>
      <c r="AB64" s="26"/>
      <c r="AC64" s="26"/>
      <c r="AD64" s="26"/>
      <c r="AE64" s="27"/>
      <c r="AF64" s="26"/>
      <c r="AG64" s="26"/>
      <c r="AH64" s="26"/>
      <c r="AI64" s="26"/>
      <c r="AJ64" s="26"/>
      <c r="AK64" s="26"/>
    </row>
    <row r="65" spans="1:37" s="83" customFormat="1" ht="25" customHeight="1" x14ac:dyDescent="0.25">
      <c r="A65" s="84">
        <v>18</v>
      </c>
      <c r="B65" s="85" t="str">
        <f t="shared" si="3"/>
        <v>4级-3级</v>
      </c>
      <c r="C65" s="85" t="s">
        <v>37</v>
      </c>
      <c r="D65" s="85" t="s">
        <v>42</v>
      </c>
      <c r="E65" s="85" t="s">
        <v>33</v>
      </c>
      <c r="F65" s="64" t="s">
        <v>211</v>
      </c>
      <c r="G65" s="87" t="s">
        <v>350</v>
      </c>
      <c r="H65" s="14" t="s">
        <v>303</v>
      </c>
      <c r="I65" s="88">
        <v>199260.86000000002</v>
      </c>
      <c r="J65" s="87"/>
      <c r="K65" s="87"/>
      <c r="L65" s="17"/>
      <c r="M65" s="89"/>
      <c r="N65" s="89"/>
      <c r="O65" s="91"/>
      <c r="P65" s="21"/>
      <c r="Q65" s="21"/>
      <c r="R65" s="22"/>
      <c r="S65" s="21"/>
      <c r="T65" s="21"/>
      <c r="U65" s="22"/>
      <c r="V65" s="23"/>
      <c r="W65" s="23"/>
      <c r="X65" s="24"/>
      <c r="Y65" s="25">
        <f t="shared" si="4"/>
        <v>199260.86</v>
      </c>
      <c r="Z65" s="25">
        <f t="shared" si="5"/>
        <v>0</v>
      </c>
      <c r="AA65" s="26"/>
      <c r="AB65" s="26"/>
      <c r="AC65" s="26"/>
      <c r="AD65" s="26"/>
      <c r="AE65" s="27"/>
      <c r="AF65" s="26"/>
      <c r="AG65" s="26"/>
      <c r="AH65" s="26"/>
      <c r="AI65" s="26"/>
      <c r="AJ65" s="26"/>
      <c r="AK65" s="26"/>
    </row>
    <row r="66" spans="1:37" s="83" customFormat="1" ht="25" customHeight="1" x14ac:dyDescent="0.25">
      <c r="A66" s="84">
        <v>19</v>
      </c>
      <c r="B66" s="85" t="str">
        <f t="shared" si="3"/>
        <v>4级-3级</v>
      </c>
      <c r="C66" s="85" t="s">
        <v>37</v>
      </c>
      <c r="D66" s="85" t="s">
        <v>42</v>
      </c>
      <c r="E66" s="85" t="s">
        <v>33</v>
      </c>
      <c r="F66" s="64" t="s">
        <v>331</v>
      </c>
      <c r="G66" s="87" t="s">
        <v>350</v>
      </c>
      <c r="H66" s="14" t="s">
        <v>303</v>
      </c>
      <c r="I66" s="88">
        <v>36833.160000000003</v>
      </c>
      <c r="J66" s="87"/>
      <c r="K66" s="87"/>
      <c r="L66" s="17"/>
      <c r="M66" s="89"/>
      <c r="N66" s="89"/>
      <c r="O66" s="91"/>
      <c r="P66" s="21"/>
      <c r="Q66" s="21"/>
      <c r="R66" s="22"/>
      <c r="S66" s="21"/>
      <c r="T66" s="21"/>
      <c r="U66" s="22"/>
      <c r="V66" s="23"/>
      <c r="W66" s="23"/>
      <c r="X66" s="24"/>
      <c r="Y66" s="25">
        <f t="shared" si="4"/>
        <v>36833.160000000003</v>
      </c>
      <c r="Z66" s="25">
        <f t="shared" si="5"/>
        <v>0</v>
      </c>
      <c r="AA66" s="26"/>
      <c r="AB66" s="26"/>
      <c r="AC66" s="26"/>
      <c r="AD66" s="26"/>
      <c r="AE66" s="27"/>
      <c r="AF66" s="26"/>
      <c r="AG66" s="26"/>
      <c r="AH66" s="26"/>
      <c r="AI66" s="26"/>
      <c r="AJ66" s="26"/>
      <c r="AK66" s="26"/>
    </row>
    <row r="67" spans="1:37" s="83" customFormat="1" ht="25" customHeight="1" x14ac:dyDescent="0.25">
      <c r="A67" s="84">
        <v>20</v>
      </c>
      <c r="B67" s="85" t="str">
        <f t="shared" si="3"/>
        <v>4级-3级</v>
      </c>
      <c r="C67" s="85" t="s">
        <v>37</v>
      </c>
      <c r="D67" s="85" t="s">
        <v>42</v>
      </c>
      <c r="E67" s="85" t="s">
        <v>33</v>
      </c>
      <c r="F67" s="64" t="s">
        <v>333</v>
      </c>
      <c r="G67" s="87" t="s">
        <v>350</v>
      </c>
      <c r="H67" s="14" t="s">
        <v>303</v>
      </c>
      <c r="I67" s="88">
        <v>941823.30999999994</v>
      </c>
      <c r="J67" s="87"/>
      <c r="K67" s="87"/>
      <c r="L67" s="17"/>
      <c r="M67" s="89"/>
      <c r="N67" s="89"/>
      <c r="O67" s="91"/>
      <c r="P67" s="21"/>
      <c r="Q67" s="21"/>
      <c r="R67" s="22"/>
      <c r="S67" s="21"/>
      <c r="T67" s="21"/>
      <c r="U67" s="22"/>
      <c r="V67" s="23"/>
      <c r="W67" s="23"/>
      <c r="X67" s="24"/>
      <c r="Y67" s="25">
        <f t="shared" si="4"/>
        <v>941823.31</v>
      </c>
      <c r="Z67" s="25">
        <f t="shared" si="5"/>
        <v>0</v>
      </c>
      <c r="AA67" s="26"/>
      <c r="AB67" s="26"/>
      <c r="AC67" s="26"/>
      <c r="AD67" s="26"/>
      <c r="AE67" s="27"/>
      <c r="AF67" s="26"/>
      <c r="AG67" s="26"/>
      <c r="AH67" s="26"/>
      <c r="AI67" s="26"/>
      <c r="AJ67" s="26"/>
      <c r="AK67" s="26"/>
    </row>
    <row r="68" spans="1:37" s="83" customFormat="1" ht="25" customHeight="1" x14ac:dyDescent="0.25">
      <c r="A68" s="84">
        <v>22</v>
      </c>
      <c r="B68" s="85" t="str">
        <f t="shared" ref="B68:B99" si="6">TEXT(C68,"000")&amp;"-"&amp;TEXT(E68,"000")</f>
        <v>4级-3级</v>
      </c>
      <c r="C68" s="85" t="s">
        <v>37</v>
      </c>
      <c r="D68" s="85" t="s">
        <v>42</v>
      </c>
      <c r="E68" s="85" t="s">
        <v>33</v>
      </c>
      <c r="F68" s="64" t="s">
        <v>354</v>
      </c>
      <c r="G68" s="87" t="s">
        <v>350</v>
      </c>
      <c r="H68" s="14" t="s">
        <v>303</v>
      </c>
      <c r="I68" s="88">
        <v>407592.44</v>
      </c>
      <c r="J68" s="87"/>
      <c r="K68" s="87"/>
      <c r="L68" s="17"/>
      <c r="M68" s="89"/>
      <c r="N68" s="89"/>
      <c r="O68" s="91"/>
      <c r="P68" s="21"/>
      <c r="Q68" s="21"/>
      <c r="R68" s="22"/>
      <c r="S68" s="21"/>
      <c r="T68" s="21"/>
      <c r="U68" s="22"/>
      <c r="V68" s="23"/>
      <c r="W68" s="23"/>
      <c r="X68" s="24"/>
      <c r="Y68" s="25">
        <f t="shared" ref="Y68:Y99" si="7">ROUND(I68-U68-X68,2)</f>
        <v>407592.44</v>
      </c>
      <c r="Z68" s="25">
        <f t="shared" ref="Z68:Z99" si="8">ROUND(L68+O68-R68,2)</f>
        <v>0</v>
      </c>
      <c r="AA68" s="26"/>
      <c r="AB68" s="26"/>
      <c r="AC68" s="26"/>
      <c r="AD68" s="26"/>
      <c r="AE68" s="27"/>
      <c r="AF68" s="26"/>
      <c r="AG68" s="26"/>
      <c r="AH68" s="26"/>
      <c r="AI68" s="26"/>
      <c r="AJ68" s="26"/>
      <c r="AK68" s="26"/>
    </row>
    <row r="69" spans="1:37" s="83" customFormat="1" ht="25" customHeight="1" x14ac:dyDescent="0.25">
      <c r="A69" s="84">
        <v>23</v>
      </c>
      <c r="B69" s="85" t="str">
        <f t="shared" si="6"/>
        <v>4级-4级</v>
      </c>
      <c r="C69" s="85" t="s">
        <v>37</v>
      </c>
      <c r="D69" s="85" t="s">
        <v>42</v>
      </c>
      <c r="E69" s="85" t="s">
        <v>37</v>
      </c>
      <c r="F69" s="64" t="s">
        <v>355</v>
      </c>
      <c r="G69" s="87" t="s">
        <v>350</v>
      </c>
      <c r="H69" s="14" t="s">
        <v>303</v>
      </c>
      <c r="I69" s="88">
        <v>11653.1</v>
      </c>
      <c r="J69" s="87"/>
      <c r="K69" s="87"/>
      <c r="L69" s="17"/>
      <c r="M69" s="89"/>
      <c r="N69" s="89"/>
      <c r="O69" s="91"/>
      <c r="P69" s="21"/>
      <c r="Q69" s="21"/>
      <c r="R69" s="22"/>
      <c r="S69" s="21"/>
      <c r="T69" s="21"/>
      <c r="U69" s="22"/>
      <c r="V69" s="23"/>
      <c r="W69" s="23"/>
      <c r="X69" s="24"/>
      <c r="Y69" s="25">
        <f t="shared" si="7"/>
        <v>11653.1</v>
      </c>
      <c r="Z69" s="25">
        <f t="shared" si="8"/>
        <v>0</v>
      </c>
      <c r="AA69" s="26"/>
      <c r="AB69" s="26"/>
      <c r="AC69" s="26"/>
      <c r="AD69" s="26"/>
      <c r="AE69" s="27"/>
      <c r="AF69" s="26"/>
      <c r="AG69" s="26"/>
      <c r="AH69" s="26"/>
      <c r="AI69" s="26"/>
      <c r="AJ69" s="26"/>
      <c r="AK69" s="26"/>
    </row>
    <row r="70" spans="1:37" s="83" customFormat="1" ht="25" customHeight="1" x14ac:dyDescent="0.25">
      <c r="A70" s="84">
        <v>24</v>
      </c>
      <c r="B70" s="85" t="str">
        <f t="shared" si="6"/>
        <v>4级-3级</v>
      </c>
      <c r="C70" s="85" t="s">
        <v>37</v>
      </c>
      <c r="D70" s="85" t="s">
        <v>42</v>
      </c>
      <c r="E70" s="85" t="s">
        <v>33</v>
      </c>
      <c r="F70" s="64" t="s">
        <v>347</v>
      </c>
      <c r="G70" s="87" t="s">
        <v>350</v>
      </c>
      <c r="H70" s="14" t="s">
        <v>303</v>
      </c>
      <c r="I70" s="88">
        <v>3490.04</v>
      </c>
      <c r="J70" s="87"/>
      <c r="K70" s="87"/>
      <c r="L70" s="17"/>
      <c r="M70" s="89"/>
      <c r="N70" s="89"/>
      <c r="O70" s="91"/>
      <c r="P70" s="21"/>
      <c r="Q70" s="21"/>
      <c r="R70" s="22"/>
      <c r="S70" s="21"/>
      <c r="T70" s="21"/>
      <c r="U70" s="22"/>
      <c r="V70" s="23"/>
      <c r="W70" s="23"/>
      <c r="X70" s="24"/>
      <c r="Y70" s="25">
        <f t="shared" si="7"/>
        <v>3490.04</v>
      </c>
      <c r="Z70" s="25">
        <f t="shared" si="8"/>
        <v>0</v>
      </c>
      <c r="AA70" s="26"/>
      <c r="AB70" s="26"/>
      <c r="AC70" s="26"/>
      <c r="AD70" s="26"/>
      <c r="AE70" s="27"/>
      <c r="AF70" s="26"/>
      <c r="AG70" s="26"/>
      <c r="AH70" s="26"/>
      <c r="AI70" s="26"/>
      <c r="AJ70" s="26"/>
      <c r="AK70" s="26"/>
    </row>
    <row r="71" spans="1:37" s="83" customFormat="1" ht="25" customHeight="1" x14ac:dyDescent="0.25">
      <c r="A71" s="84">
        <v>25</v>
      </c>
      <c r="B71" s="85" t="str">
        <f t="shared" si="6"/>
        <v>4级-3级</v>
      </c>
      <c r="C71" s="85" t="s">
        <v>37</v>
      </c>
      <c r="D71" s="85" t="s">
        <v>42</v>
      </c>
      <c r="E71" s="85" t="s">
        <v>33</v>
      </c>
      <c r="F71" s="64" t="s">
        <v>348</v>
      </c>
      <c r="G71" s="87" t="s">
        <v>350</v>
      </c>
      <c r="H71" s="14" t="s">
        <v>303</v>
      </c>
      <c r="I71" s="88">
        <v>8583.93</v>
      </c>
      <c r="J71" s="87"/>
      <c r="K71" s="87"/>
      <c r="L71" s="17"/>
      <c r="M71" s="89"/>
      <c r="N71" s="90"/>
      <c r="O71" s="91"/>
      <c r="P71" s="21"/>
      <c r="Q71" s="21"/>
      <c r="R71" s="22"/>
      <c r="S71" s="21"/>
      <c r="T71" s="21"/>
      <c r="U71" s="22"/>
      <c r="V71" s="23"/>
      <c r="W71" s="23"/>
      <c r="X71" s="24"/>
      <c r="Y71" s="25">
        <f t="shared" si="7"/>
        <v>8583.93</v>
      </c>
      <c r="Z71" s="25">
        <f t="shared" si="8"/>
        <v>0</v>
      </c>
      <c r="AA71" s="26"/>
      <c r="AB71" s="26"/>
      <c r="AC71" s="26"/>
      <c r="AD71" s="26"/>
      <c r="AE71" s="27"/>
      <c r="AF71" s="26"/>
      <c r="AG71" s="26"/>
      <c r="AH71" s="26"/>
      <c r="AI71" s="26"/>
      <c r="AJ71" s="26"/>
      <c r="AK71" s="26"/>
    </row>
    <row r="72" spans="1:37" s="83" customFormat="1" ht="25" customHeight="1" x14ac:dyDescent="0.25">
      <c r="A72" s="84">
        <v>26</v>
      </c>
      <c r="B72" s="85" t="str">
        <f t="shared" si="6"/>
        <v>4级-3级</v>
      </c>
      <c r="C72" s="85" t="s">
        <v>37</v>
      </c>
      <c r="D72" s="85" t="s">
        <v>42</v>
      </c>
      <c r="E72" s="85" t="s">
        <v>33</v>
      </c>
      <c r="F72" s="64" t="s">
        <v>346</v>
      </c>
      <c r="G72" s="87" t="s">
        <v>350</v>
      </c>
      <c r="H72" s="14" t="s">
        <v>303</v>
      </c>
      <c r="I72" s="88">
        <v>164411.69999999998</v>
      </c>
      <c r="J72" s="87"/>
      <c r="K72" s="87"/>
      <c r="L72" s="17"/>
      <c r="M72" s="89"/>
      <c r="N72" s="90"/>
      <c r="O72" s="91"/>
      <c r="P72" s="21"/>
      <c r="Q72" s="21"/>
      <c r="R72" s="22"/>
      <c r="S72" s="21"/>
      <c r="T72" s="21"/>
      <c r="U72" s="22"/>
      <c r="V72" s="23"/>
      <c r="W72" s="23"/>
      <c r="X72" s="24"/>
      <c r="Y72" s="25">
        <f t="shared" si="7"/>
        <v>164411.70000000001</v>
      </c>
      <c r="Z72" s="25">
        <f t="shared" si="8"/>
        <v>0</v>
      </c>
      <c r="AA72" s="26"/>
      <c r="AB72" s="26"/>
      <c r="AC72" s="26"/>
      <c r="AD72" s="26"/>
      <c r="AE72" s="27"/>
      <c r="AF72" s="26"/>
      <c r="AG72" s="26"/>
      <c r="AH72" s="26"/>
      <c r="AI72" s="26"/>
      <c r="AJ72" s="26"/>
      <c r="AK72" s="26"/>
    </row>
    <row r="73" spans="1:37" s="83" customFormat="1" ht="25" customHeight="1" x14ac:dyDescent="0.25">
      <c r="A73" s="84">
        <v>27</v>
      </c>
      <c r="B73" s="85" t="str">
        <f t="shared" si="6"/>
        <v>4级-3级</v>
      </c>
      <c r="C73" s="85" t="s">
        <v>37</v>
      </c>
      <c r="D73" s="85" t="s">
        <v>42</v>
      </c>
      <c r="E73" s="85" t="s">
        <v>33</v>
      </c>
      <c r="F73" s="64" t="s">
        <v>345</v>
      </c>
      <c r="G73" s="87" t="s">
        <v>350</v>
      </c>
      <c r="H73" s="14" t="s">
        <v>303</v>
      </c>
      <c r="I73" s="88">
        <v>1994236.9100000008</v>
      </c>
      <c r="J73" s="87"/>
      <c r="K73" s="87"/>
      <c r="L73" s="17"/>
      <c r="M73" s="89"/>
      <c r="N73" s="89"/>
      <c r="O73" s="91"/>
      <c r="P73" s="21"/>
      <c r="Q73" s="21"/>
      <c r="R73" s="22"/>
      <c r="S73" s="21"/>
      <c r="T73" s="21"/>
      <c r="U73" s="22"/>
      <c r="V73" s="23"/>
      <c r="W73" s="23"/>
      <c r="X73" s="24"/>
      <c r="Y73" s="25">
        <f t="shared" si="7"/>
        <v>1994236.91</v>
      </c>
      <c r="Z73" s="25">
        <f t="shared" si="8"/>
        <v>0</v>
      </c>
      <c r="AA73" s="26"/>
      <c r="AB73" s="26"/>
      <c r="AC73" s="26"/>
      <c r="AD73" s="26"/>
      <c r="AE73" s="27"/>
      <c r="AF73" s="26"/>
      <c r="AG73" s="26"/>
      <c r="AH73" s="26"/>
      <c r="AI73" s="26"/>
      <c r="AJ73" s="26"/>
      <c r="AK73" s="26"/>
    </row>
    <row r="74" spans="1:37" s="83" customFormat="1" ht="25" customHeight="1" x14ac:dyDescent="0.25">
      <c r="A74" s="84">
        <v>28</v>
      </c>
      <c r="B74" s="85" t="str">
        <f t="shared" si="6"/>
        <v>4级-3级</v>
      </c>
      <c r="C74" s="85" t="s">
        <v>37</v>
      </c>
      <c r="D74" s="85" t="s">
        <v>42</v>
      </c>
      <c r="E74" s="85" t="s">
        <v>33</v>
      </c>
      <c r="F74" s="64" t="s">
        <v>356</v>
      </c>
      <c r="G74" s="87" t="s">
        <v>350</v>
      </c>
      <c r="H74" s="14" t="s">
        <v>303</v>
      </c>
      <c r="I74" s="88">
        <v>62431.210000000006</v>
      </c>
      <c r="J74" s="87"/>
      <c r="K74" s="87"/>
      <c r="L74" s="17"/>
      <c r="M74" s="89"/>
      <c r="N74" s="89"/>
      <c r="O74" s="91"/>
      <c r="P74" s="21"/>
      <c r="Q74" s="21"/>
      <c r="R74" s="22"/>
      <c r="S74" s="21"/>
      <c r="T74" s="21"/>
      <c r="U74" s="22"/>
      <c r="V74" s="23"/>
      <c r="W74" s="23"/>
      <c r="X74" s="24"/>
      <c r="Y74" s="25">
        <f t="shared" si="7"/>
        <v>62431.21</v>
      </c>
      <c r="Z74" s="25">
        <f t="shared" si="8"/>
        <v>0</v>
      </c>
      <c r="AA74" s="26"/>
      <c r="AB74" s="26"/>
      <c r="AC74" s="26"/>
      <c r="AD74" s="26"/>
      <c r="AE74" s="27"/>
      <c r="AF74" s="26"/>
      <c r="AG74" s="26"/>
      <c r="AH74" s="26"/>
      <c r="AI74" s="26"/>
      <c r="AJ74" s="26"/>
      <c r="AK74" s="26"/>
    </row>
    <row r="75" spans="1:37" s="83" customFormat="1" ht="25" customHeight="1" x14ac:dyDescent="0.25">
      <c r="A75" s="84">
        <v>29</v>
      </c>
      <c r="B75" s="85" t="str">
        <f t="shared" si="6"/>
        <v>4级-3级</v>
      </c>
      <c r="C75" s="85" t="s">
        <v>37</v>
      </c>
      <c r="D75" s="85" t="s">
        <v>42</v>
      </c>
      <c r="E75" s="85" t="s">
        <v>33</v>
      </c>
      <c r="F75" s="64" t="s">
        <v>160</v>
      </c>
      <c r="G75" s="87" t="s">
        <v>350</v>
      </c>
      <c r="H75" s="14" t="s">
        <v>303</v>
      </c>
      <c r="I75" s="88">
        <v>206958.37</v>
      </c>
      <c r="J75" s="87"/>
      <c r="K75" s="87"/>
      <c r="L75" s="17"/>
      <c r="M75" s="89"/>
      <c r="N75" s="89"/>
      <c r="O75" s="91"/>
      <c r="P75" s="21"/>
      <c r="Q75" s="21"/>
      <c r="R75" s="22"/>
      <c r="S75" s="21"/>
      <c r="T75" s="21"/>
      <c r="U75" s="22"/>
      <c r="V75" s="23"/>
      <c r="W75" s="23"/>
      <c r="X75" s="24"/>
      <c r="Y75" s="25">
        <f t="shared" si="7"/>
        <v>206958.37</v>
      </c>
      <c r="Z75" s="25">
        <f t="shared" si="8"/>
        <v>0</v>
      </c>
      <c r="AA75" s="26"/>
      <c r="AB75" s="26"/>
      <c r="AC75" s="26"/>
      <c r="AD75" s="26"/>
      <c r="AE75" s="27"/>
      <c r="AF75" s="26"/>
      <c r="AG75" s="26"/>
      <c r="AH75" s="26"/>
      <c r="AI75" s="26"/>
      <c r="AJ75" s="26"/>
      <c r="AK75" s="26"/>
    </row>
    <row r="76" spans="1:37" s="83" customFormat="1" ht="25" customHeight="1" x14ac:dyDescent="0.25">
      <c r="A76" s="84">
        <v>30</v>
      </c>
      <c r="B76" s="85" t="str">
        <f t="shared" si="6"/>
        <v>4级-3级</v>
      </c>
      <c r="C76" s="85" t="s">
        <v>37</v>
      </c>
      <c r="D76" s="85" t="s">
        <v>42</v>
      </c>
      <c r="E76" s="85" t="s">
        <v>33</v>
      </c>
      <c r="F76" s="64" t="s">
        <v>332</v>
      </c>
      <c r="G76" s="87" t="s">
        <v>350</v>
      </c>
      <c r="H76" s="14" t="s">
        <v>303</v>
      </c>
      <c r="I76" s="88">
        <v>40366.589999999997</v>
      </c>
      <c r="J76" s="87"/>
      <c r="K76" s="87"/>
      <c r="L76" s="17"/>
      <c r="M76" s="89"/>
      <c r="N76" s="89"/>
      <c r="O76" s="91"/>
      <c r="P76" s="21"/>
      <c r="Q76" s="21"/>
      <c r="R76" s="22"/>
      <c r="S76" s="21"/>
      <c r="T76" s="21"/>
      <c r="U76" s="22"/>
      <c r="V76" s="23"/>
      <c r="W76" s="23"/>
      <c r="X76" s="24"/>
      <c r="Y76" s="25">
        <f t="shared" si="7"/>
        <v>40366.589999999997</v>
      </c>
      <c r="Z76" s="25">
        <f t="shared" si="8"/>
        <v>0</v>
      </c>
      <c r="AA76" s="26"/>
      <c r="AB76" s="26"/>
      <c r="AC76" s="26"/>
      <c r="AD76" s="26"/>
      <c r="AE76" s="27"/>
      <c r="AF76" s="26"/>
      <c r="AG76" s="26"/>
      <c r="AH76" s="26"/>
      <c r="AI76" s="26"/>
      <c r="AJ76" s="26"/>
      <c r="AK76" s="26"/>
    </row>
    <row r="77" spans="1:37" s="83" customFormat="1" ht="25" customHeight="1" x14ac:dyDescent="0.25">
      <c r="A77" s="84">
        <v>31</v>
      </c>
      <c r="B77" s="85" t="str">
        <f t="shared" si="6"/>
        <v>4级-2级</v>
      </c>
      <c r="C77" s="85" t="s">
        <v>37</v>
      </c>
      <c r="D77" s="85" t="s">
        <v>42</v>
      </c>
      <c r="E77" s="85" t="s">
        <v>29</v>
      </c>
      <c r="F77" s="64" t="s">
        <v>53</v>
      </c>
      <c r="G77" s="87" t="s">
        <v>350</v>
      </c>
      <c r="H77" s="14" t="s">
        <v>303</v>
      </c>
      <c r="I77" s="88">
        <v>1543071.6000000006</v>
      </c>
      <c r="J77" s="87"/>
      <c r="K77" s="87"/>
      <c r="L77" s="17"/>
      <c r="M77" s="89"/>
      <c r="N77" s="89"/>
      <c r="O77" s="91"/>
      <c r="P77" s="21"/>
      <c r="Q77" s="21"/>
      <c r="R77" s="22"/>
      <c r="S77" s="21"/>
      <c r="T77" s="21"/>
      <c r="U77" s="22"/>
      <c r="V77" s="23"/>
      <c r="W77" s="23"/>
      <c r="X77" s="24"/>
      <c r="Y77" s="25">
        <f t="shared" si="7"/>
        <v>1543071.6</v>
      </c>
      <c r="Z77" s="25">
        <f t="shared" si="8"/>
        <v>0</v>
      </c>
      <c r="AA77" s="26"/>
      <c r="AB77" s="26"/>
      <c r="AC77" s="26"/>
      <c r="AD77" s="26"/>
      <c r="AE77" s="27"/>
      <c r="AF77" s="26"/>
      <c r="AG77" s="26"/>
      <c r="AH77" s="26"/>
      <c r="AI77" s="26"/>
      <c r="AJ77" s="26"/>
      <c r="AK77" s="26"/>
    </row>
    <row r="78" spans="1:37" s="83" customFormat="1" ht="25" customHeight="1" x14ac:dyDescent="0.25">
      <c r="A78" s="84">
        <v>32</v>
      </c>
      <c r="B78" s="85" t="str">
        <f t="shared" si="6"/>
        <v>4级-2级</v>
      </c>
      <c r="C78" s="85" t="s">
        <v>37</v>
      </c>
      <c r="D78" s="85" t="s">
        <v>42</v>
      </c>
      <c r="E78" s="85" t="s">
        <v>29</v>
      </c>
      <c r="F78" s="64" t="s">
        <v>49</v>
      </c>
      <c r="G78" s="87" t="s">
        <v>350</v>
      </c>
      <c r="H78" s="14" t="s">
        <v>303</v>
      </c>
      <c r="I78" s="88">
        <v>1793296.8100000005</v>
      </c>
      <c r="J78" s="87"/>
      <c r="K78" s="87"/>
      <c r="L78" s="17"/>
      <c r="M78" s="89"/>
      <c r="N78" s="89"/>
      <c r="O78" s="91"/>
      <c r="P78" s="21"/>
      <c r="Q78" s="21"/>
      <c r="R78" s="22"/>
      <c r="S78" s="21"/>
      <c r="T78" s="21"/>
      <c r="U78" s="22"/>
      <c r="V78" s="23"/>
      <c r="W78" s="23"/>
      <c r="X78" s="24"/>
      <c r="Y78" s="25">
        <f t="shared" si="7"/>
        <v>1793296.81</v>
      </c>
      <c r="Z78" s="25">
        <f t="shared" si="8"/>
        <v>0</v>
      </c>
      <c r="AA78" s="26"/>
      <c r="AB78" s="26"/>
      <c r="AC78" s="26"/>
      <c r="AD78" s="26"/>
      <c r="AE78" s="27"/>
      <c r="AF78" s="26"/>
      <c r="AG78" s="26"/>
      <c r="AH78" s="26"/>
      <c r="AI78" s="26"/>
      <c r="AJ78" s="26"/>
      <c r="AK78" s="26"/>
    </row>
    <row r="79" spans="1:37" s="83" customFormat="1" ht="25" customHeight="1" x14ac:dyDescent="0.25">
      <c r="A79" s="84">
        <v>33</v>
      </c>
      <c r="B79" s="85" t="str">
        <f t="shared" si="6"/>
        <v>4级-2级</v>
      </c>
      <c r="C79" s="85" t="s">
        <v>37</v>
      </c>
      <c r="D79" s="85" t="s">
        <v>42</v>
      </c>
      <c r="E79" s="85" t="s">
        <v>29</v>
      </c>
      <c r="F79" s="64" t="s">
        <v>63</v>
      </c>
      <c r="G79" s="87" t="s">
        <v>350</v>
      </c>
      <c r="H79" s="14" t="s">
        <v>303</v>
      </c>
      <c r="I79" s="88">
        <v>1187181.8799999997</v>
      </c>
      <c r="J79" s="87"/>
      <c r="K79" s="87"/>
      <c r="L79" s="17"/>
      <c r="M79" s="89"/>
      <c r="N79" s="89"/>
      <c r="O79" s="91"/>
      <c r="P79" s="21"/>
      <c r="Q79" s="21"/>
      <c r="R79" s="22"/>
      <c r="S79" s="21"/>
      <c r="T79" s="21"/>
      <c r="U79" s="22"/>
      <c r="V79" s="23"/>
      <c r="W79" s="23"/>
      <c r="X79" s="24"/>
      <c r="Y79" s="25">
        <f t="shared" si="7"/>
        <v>1187181.8799999999</v>
      </c>
      <c r="Z79" s="25">
        <f t="shared" si="8"/>
        <v>0</v>
      </c>
      <c r="AA79" s="26"/>
      <c r="AB79" s="26"/>
      <c r="AC79" s="26"/>
      <c r="AD79" s="26"/>
      <c r="AE79" s="27"/>
      <c r="AF79" s="26"/>
      <c r="AG79" s="26"/>
      <c r="AH79" s="26"/>
      <c r="AI79" s="26"/>
      <c r="AJ79" s="26"/>
      <c r="AK79" s="26"/>
    </row>
    <row r="80" spans="1:37" s="83" customFormat="1" ht="25" customHeight="1" x14ac:dyDescent="0.25">
      <c r="A80" s="84">
        <v>34</v>
      </c>
      <c r="B80" s="85" t="str">
        <f t="shared" si="6"/>
        <v>4级-2级</v>
      </c>
      <c r="C80" s="85" t="s">
        <v>37</v>
      </c>
      <c r="D80" s="85" t="s">
        <v>42</v>
      </c>
      <c r="E80" s="85" t="s">
        <v>29</v>
      </c>
      <c r="F80" s="64" t="s">
        <v>52</v>
      </c>
      <c r="G80" s="87" t="s">
        <v>350</v>
      </c>
      <c r="H80" s="14" t="s">
        <v>303</v>
      </c>
      <c r="I80" s="88">
        <v>848252.67999999993</v>
      </c>
      <c r="J80" s="87"/>
      <c r="K80" s="87"/>
      <c r="L80" s="17"/>
      <c r="M80" s="89"/>
      <c r="N80" s="89"/>
      <c r="O80" s="91"/>
      <c r="P80" s="21"/>
      <c r="Q80" s="21"/>
      <c r="R80" s="22"/>
      <c r="S80" s="21"/>
      <c r="T80" s="21"/>
      <c r="U80" s="22"/>
      <c r="V80" s="23"/>
      <c r="W80" s="23"/>
      <c r="X80" s="24"/>
      <c r="Y80" s="25">
        <f t="shared" si="7"/>
        <v>848252.68</v>
      </c>
      <c r="Z80" s="25">
        <f t="shared" si="8"/>
        <v>0</v>
      </c>
      <c r="AA80" s="26"/>
      <c r="AB80" s="26"/>
      <c r="AC80" s="26"/>
      <c r="AD80" s="26"/>
      <c r="AE80" s="27"/>
      <c r="AF80" s="26"/>
      <c r="AG80" s="26"/>
      <c r="AH80" s="26"/>
      <c r="AI80" s="26"/>
      <c r="AJ80" s="26"/>
      <c r="AK80" s="26"/>
    </row>
    <row r="81" spans="1:37" s="83" customFormat="1" ht="25" customHeight="1" x14ac:dyDescent="0.25">
      <c r="A81" s="84">
        <v>35</v>
      </c>
      <c r="B81" s="85" t="str">
        <f t="shared" si="6"/>
        <v>4级-2级</v>
      </c>
      <c r="C81" s="85" t="s">
        <v>37</v>
      </c>
      <c r="D81" s="85" t="s">
        <v>42</v>
      </c>
      <c r="E81" s="85" t="s">
        <v>29</v>
      </c>
      <c r="F81" s="64" t="s">
        <v>48</v>
      </c>
      <c r="G81" s="87" t="s">
        <v>350</v>
      </c>
      <c r="H81" s="14" t="s">
        <v>303</v>
      </c>
      <c r="I81" s="88">
        <v>104347.78999999998</v>
      </c>
      <c r="J81" s="87"/>
      <c r="K81" s="87"/>
      <c r="L81" s="17"/>
      <c r="M81" s="89"/>
      <c r="N81" s="89"/>
      <c r="O81" s="91"/>
      <c r="P81" s="21"/>
      <c r="Q81" s="21"/>
      <c r="R81" s="22"/>
      <c r="S81" s="21"/>
      <c r="T81" s="21"/>
      <c r="U81" s="22"/>
      <c r="V81" s="23"/>
      <c r="W81" s="23"/>
      <c r="X81" s="24"/>
      <c r="Y81" s="25">
        <f t="shared" si="7"/>
        <v>104347.79</v>
      </c>
      <c r="Z81" s="25">
        <f t="shared" si="8"/>
        <v>0</v>
      </c>
      <c r="AA81" s="26"/>
      <c r="AB81" s="26"/>
      <c r="AC81" s="26"/>
      <c r="AD81" s="26"/>
      <c r="AE81" s="27"/>
      <c r="AF81" s="26"/>
      <c r="AG81" s="26"/>
      <c r="AH81" s="26"/>
      <c r="AI81" s="26"/>
      <c r="AJ81" s="26"/>
      <c r="AK81" s="26"/>
    </row>
    <row r="82" spans="1:37" s="83" customFormat="1" ht="25" customHeight="1" x14ac:dyDescent="0.25">
      <c r="A82" s="84">
        <v>36</v>
      </c>
      <c r="B82" s="85" t="str">
        <f t="shared" si="6"/>
        <v>4级-2级</v>
      </c>
      <c r="C82" s="85" t="s">
        <v>37</v>
      </c>
      <c r="D82" s="85" t="s">
        <v>42</v>
      </c>
      <c r="E82" s="85" t="s">
        <v>29</v>
      </c>
      <c r="F82" s="64" t="s">
        <v>215</v>
      </c>
      <c r="G82" s="87" t="s">
        <v>350</v>
      </c>
      <c r="H82" s="14" t="s">
        <v>303</v>
      </c>
      <c r="I82" s="88">
        <v>141976.47999999998</v>
      </c>
      <c r="J82" s="87"/>
      <c r="K82" s="87"/>
      <c r="L82" s="17"/>
      <c r="M82" s="89"/>
      <c r="N82" s="90"/>
      <c r="O82" s="91"/>
      <c r="P82" s="21"/>
      <c r="Q82" s="21"/>
      <c r="R82" s="22"/>
      <c r="S82" s="21"/>
      <c r="T82" s="21"/>
      <c r="U82" s="22"/>
      <c r="V82" s="23"/>
      <c r="W82" s="23"/>
      <c r="X82" s="24"/>
      <c r="Y82" s="25">
        <f t="shared" si="7"/>
        <v>141976.48000000001</v>
      </c>
      <c r="Z82" s="25">
        <f t="shared" si="8"/>
        <v>0</v>
      </c>
      <c r="AA82" s="26"/>
      <c r="AB82" s="26"/>
      <c r="AC82" s="26"/>
      <c r="AD82" s="26"/>
      <c r="AE82" s="27"/>
      <c r="AF82" s="26"/>
      <c r="AG82" s="26"/>
      <c r="AH82" s="26"/>
      <c r="AI82" s="26"/>
      <c r="AJ82" s="26"/>
      <c r="AK82" s="26"/>
    </row>
    <row r="83" spans="1:37" s="83" customFormat="1" ht="25" customHeight="1" x14ac:dyDescent="0.25">
      <c r="A83" s="84">
        <v>37</v>
      </c>
      <c r="B83" s="85" t="str">
        <f t="shared" si="6"/>
        <v>4级-2级</v>
      </c>
      <c r="C83" s="85" t="s">
        <v>37</v>
      </c>
      <c r="D83" s="85" t="s">
        <v>42</v>
      </c>
      <c r="E83" s="85" t="s">
        <v>29</v>
      </c>
      <c r="F83" s="64" t="s">
        <v>357</v>
      </c>
      <c r="G83" s="87" t="s">
        <v>350</v>
      </c>
      <c r="H83" s="14" t="s">
        <v>303</v>
      </c>
      <c r="I83" s="88">
        <v>44321.909999999989</v>
      </c>
      <c r="J83" s="87"/>
      <c r="K83" s="87"/>
      <c r="L83" s="17"/>
      <c r="M83" s="89"/>
      <c r="N83" s="90"/>
      <c r="O83" s="91"/>
      <c r="P83" s="21"/>
      <c r="Q83" s="21"/>
      <c r="R83" s="22"/>
      <c r="S83" s="21"/>
      <c r="T83" s="21"/>
      <c r="U83" s="22"/>
      <c r="V83" s="23"/>
      <c r="W83" s="23"/>
      <c r="X83" s="24"/>
      <c r="Y83" s="25">
        <f t="shared" si="7"/>
        <v>44321.91</v>
      </c>
      <c r="Z83" s="25">
        <f t="shared" si="8"/>
        <v>0</v>
      </c>
      <c r="AA83" s="26"/>
      <c r="AB83" s="26"/>
      <c r="AC83" s="26"/>
      <c r="AD83" s="26"/>
      <c r="AE83" s="27"/>
      <c r="AF83" s="26"/>
      <c r="AG83" s="26"/>
      <c r="AH83" s="26"/>
      <c r="AI83" s="26"/>
      <c r="AJ83" s="26"/>
      <c r="AK83" s="26"/>
    </row>
    <row r="84" spans="1:37" s="83" customFormat="1" ht="25" customHeight="1" x14ac:dyDescent="0.25">
      <c r="A84" s="84">
        <v>38</v>
      </c>
      <c r="B84" s="85" t="str">
        <f t="shared" si="6"/>
        <v>4级-3级</v>
      </c>
      <c r="C84" s="85" t="s">
        <v>37</v>
      </c>
      <c r="D84" s="85" t="s">
        <v>42</v>
      </c>
      <c r="E84" s="85" t="s">
        <v>33</v>
      </c>
      <c r="F84" s="64" t="s">
        <v>358</v>
      </c>
      <c r="G84" s="87" t="s">
        <v>350</v>
      </c>
      <c r="H84" s="14" t="s">
        <v>303</v>
      </c>
      <c r="I84" s="88">
        <v>6883.02</v>
      </c>
      <c r="J84" s="87"/>
      <c r="K84" s="87"/>
      <c r="L84" s="17"/>
      <c r="M84" s="89"/>
      <c r="N84" s="89"/>
      <c r="O84" s="91"/>
      <c r="P84" s="21"/>
      <c r="Q84" s="21"/>
      <c r="R84" s="22"/>
      <c r="S84" s="21"/>
      <c r="T84" s="21"/>
      <c r="U84" s="22"/>
      <c r="V84" s="23"/>
      <c r="W84" s="23"/>
      <c r="X84" s="24"/>
      <c r="Y84" s="25">
        <f t="shared" si="7"/>
        <v>6883.02</v>
      </c>
      <c r="Z84" s="25">
        <f t="shared" si="8"/>
        <v>0</v>
      </c>
      <c r="AA84" s="26"/>
      <c r="AB84" s="26"/>
      <c r="AC84" s="26"/>
      <c r="AD84" s="26"/>
      <c r="AE84" s="27"/>
      <c r="AF84" s="26"/>
      <c r="AG84" s="26"/>
      <c r="AH84" s="26"/>
      <c r="AI84" s="26"/>
      <c r="AJ84" s="26"/>
      <c r="AK84" s="26"/>
    </row>
    <row r="85" spans="1:37" s="83" customFormat="1" ht="25" customHeight="1" x14ac:dyDescent="0.25">
      <c r="A85" s="84">
        <v>39</v>
      </c>
      <c r="B85" s="85" t="str">
        <f t="shared" si="6"/>
        <v>4级-2级</v>
      </c>
      <c r="C85" s="85" t="s">
        <v>37</v>
      </c>
      <c r="D85" s="85" t="s">
        <v>42</v>
      </c>
      <c r="E85" s="85" t="s">
        <v>29</v>
      </c>
      <c r="F85" s="64" t="s">
        <v>301</v>
      </c>
      <c r="G85" s="87" t="s">
        <v>350</v>
      </c>
      <c r="H85" s="14" t="s">
        <v>303</v>
      </c>
      <c r="I85" s="88">
        <v>130043.80000000002</v>
      </c>
      <c r="J85" s="87"/>
      <c r="K85" s="87"/>
      <c r="L85" s="17"/>
      <c r="M85" s="89"/>
      <c r="N85" s="89"/>
      <c r="O85" s="91"/>
      <c r="P85" s="21"/>
      <c r="Q85" s="21"/>
      <c r="R85" s="22"/>
      <c r="S85" s="21"/>
      <c r="T85" s="21"/>
      <c r="U85" s="22"/>
      <c r="V85" s="23"/>
      <c r="W85" s="23"/>
      <c r="X85" s="24"/>
      <c r="Y85" s="25">
        <f t="shared" si="7"/>
        <v>130043.8</v>
      </c>
      <c r="Z85" s="25">
        <f t="shared" si="8"/>
        <v>0</v>
      </c>
      <c r="AA85" s="26"/>
      <c r="AB85" s="26"/>
      <c r="AC85" s="26"/>
      <c r="AD85" s="26"/>
      <c r="AE85" s="27"/>
      <c r="AF85" s="26"/>
      <c r="AG85" s="26"/>
      <c r="AH85" s="26"/>
      <c r="AI85" s="26"/>
      <c r="AJ85" s="26"/>
      <c r="AK85" s="26"/>
    </row>
    <row r="86" spans="1:37" s="83" customFormat="1" ht="25" customHeight="1" x14ac:dyDescent="0.25">
      <c r="A86" s="84">
        <v>40</v>
      </c>
      <c r="B86" s="85" t="str">
        <f t="shared" si="6"/>
        <v>4级-3级</v>
      </c>
      <c r="C86" s="85" t="s">
        <v>37</v>
      </c>
      <c r="D86" s="85" t="s">
        <v>42</v>
      </c>
      <c r="E86" s="85" t="s">
        <v>33</v>
      </c>
      <c r="F86" s="64" t="s">
        <v>309</v>
      </c>
      <c r="G86" s="87" t="s">
        <v>350</v>
      </c>
      <c r="H86" s="14" t="s">
        <v>303</v>
      </c>
      <c r="I86" s="88">
        <v>254500.32</v>
      </c>
      <c r="J86" s="87"/>
      <c r="K86" s="87"/>
      <c r="L86" s="17"/>
      <c r="M86" s="89"/>
      <c r="N86" s="89"/>
      <c r="O86" s="91"/>
      <c r="P86" s="21"/>
      <c r="Q86" s="21"/>
      <c r="R86" s="22"/>
      <c r="S86" s="21"/>
      <c r="T86" s="21"/>
      <c r="U86" s="22"/>
      <c r="V86" s="23"/>
      <c r="W86" s="23"/>
      <c r="X86" s="24"/>
      <c r="Y86" s="25">
        <f t="shared" si="7"/>
        <v>254500.32</v>
      </c>
      <c r="Z86" s="25">
        <f t="shared" si="8"/>
        <v>0</v>
      </c>
      <c r="AA86" s="26"/>
      <c r="AB86" s="26"/>
      <c r="AC86" s="26"/>
      <c r="AD86" s="26"/>
      <c r="AE86" s="27"/>
      <c r="AF86" s="26"/>
      <c r="AG86" s="26"/>
      <c r="AH86" s="26"/>
      <c r="AI86" s="26"/>
      <c r="AJ86" s="26"/>
      <c r="AK86" s="26"/>
    </row>
    <row r="87" spans="1:37" s="83" customFormat="1" ht="25" customHeight="1" x14ac:dyDescent="0.25">
      <c r="A87" s="84">
        <v>41</v>
      </c>
      <c r="B87" s="85" t="str">
        <f t="shared" si="6"/>
        <v>4级-5级</v>
      </c>
      <c r="C87" s="85" t="s">
        <v>37</v>
      </c>
      <c r="D87" s="85" t="s">
        <v>42</v>
      </c>
      <c r="E87" s="85" t="s">
        <v>359</v>
      </c>
      <c r="F87" s="64" t="s">
        <v>360</v>
      </c>
      <c r="G87" s="87" t="s">
        <v>350</v>
      </c>
      <c r="H87" s="14" t="s">
        <v>303</v>
      </c>
      <c r="I87" s="88">
        <v>34225.950000000004</v>
      </c>
      <c r="J87" s="87"/>
      <c r="K87" s="87"/>
      <c r="L87" s="17"/>
      <c r="M87" s="89"/>
      <c r="N87" s="89"/>
      <c r="O87" s="91"/>
      <c r="P87" s="21"/>
      <c r="Q87" s="21"/>
      <c r="R87" s="22"/>
      <c r="S87" s="21"/>
      <c r="T87" s="21"/>
      <c r="U87" s="22"/>
      <c r="V87" s="23"/>
      <c r="W87" s="23"/>
      <c r="X87" s="24"/>
      <c r="Y87" s="25">
        <f t="shared" si="7"/>
        <v>34225.949999999997</v>
      </c>
      <c r="Z87" s="25">
        <f t="shared" si="8"/>
        <v>0</v>
      </c>
      <c r="AA87" s="26"/>
      <c r="AB87" s="26"/>
      <c r="AC87" s="26"/>
      <c r="AD87" s="26"/>
      <c r="AE87" s="27"/>
      <c r="AF87" s="26"/>
      <c r="AG87" s="26"/>
      <c r="AH87" s="26"/>
      <c r="AI87" s="26"/>
      <c r="AJ87" s="26"/>
      <c r="AK87" s="26"/>
    </row>
    <row r="88" spans="1:37" s="83" customFormat="1" ht="25" customHeight="1" x14ac:dyDescent="0.25">
      <c r="A88" s="84">
        <v>42</v>
      </c>
      <c r="B88" s="85" t="str">
        <f t="shared" si="6"/>
        <v>4级-2级</v>
      </c>
      <c r="C88" s="85" t="s">
        <v>37</v>
      </c>
      <c r="D88" s="85" t="s">
        <v>42</v>
      </c>
      <c r="E88" s="85" t="s">
        <v>29</v>
      </c>
      <c r="F88" s="64" t="s">
        <v>361</v>
      </c>
      <c r="G88" s="87" t="s">
        <v>350</v>
      </c>
      <c r="H88" s="14" t="s">
        <v>303</v>
      </c>
      <c r="I88" s="88">
        <v>2674254.7800000003</v>
      </c>
      <c r="J88" s="87"/>
      <c r="K88" s="87"/>
      <c r="L88" s="17"/>
      <c r="M88" s="89"/>
      <c r="N88" s="89"/>
      <c r="O88" s="91"/>
      <c r="P88" s="21"/>
      <c r="Q88" s="21"/>
      <c r="R88" s="22"/>
      <c r="S88" s="21"/>
      <c r="T88" s="21"/>
      <c r="U88" s="22"/>
      <c r="V88" s="23"/>
      <c r="W88" s="23"/>
      <c r="X88" s="24"/>
      <c r="Y88" s="25">
        <f t="shared" si="7"/>
        <v>2674254.7799999998</v>
      </c>
      <c r="Z88" s="25">
        <f t="shared" si="8"/>
        <v>0</v>
      </c>
      <c r="AA88" s="26"/>
      <c r="AB88" s="26"/>
      <c r="AC88" s="26"/>
      <c r="AD88" s="26"/>
      <c r="AE88" s="27"/>
      <c r="AF88" s="26"/>
      <c r="AG88" s="26"/>
      <c r="AH88" s="26"/>
      <c r="AI88" s="26"/>
      <c r="AJ88" s="26"/>
      <c r="AK88" s="26"/>
    </row>
    <row r="89" spans="1:37" s="83" customFormat="1" ht="25" customHeight="1" x14ac:dyDescent="0.25">
      <c r="A89" s="84">
        <v>43</v>
      </c>
      <c r="B89" s="85" t="str">
        <f t="shared" si="6"/>
        <v>4级-3级</v>
      </c>
      <c r="C89" s="85" t="s">
        <v>37</v>
      </c>
      <c r="D89" s="85" t="s">
        <v>42</v>
      </c>
      <c r="E89" s="85" t="s">
        <v>33</v>
      </c>
      <c r="F89" s="64" t="s">
        <v>362</v>
      </c>
      <c r="G89" s="87" t="s">
        <v>350</v>
      </c>
      <c r="H89" s="14" t="s">
        <v>303</v>
      </c>
      <c r="I89" s="88">
        <v>27143.14</v>
      </c>
      <c r="J89" s="87"/>
      <c r="K89" s="87"/>
      <c r="L89" s="17"/>
      <c r="M89" s="89"/>
      <c r="N89" s="89"/>
      <c r="O89" s="91"/>
      <c r="P89" s="21"/>
      <c r="Q89" s="21"/>
      <c r="R89" s="22"/>
      <c r="S89" s="21"/>
      <c r="T89" s="21"/>
      <c r="U89" s="22"/>
      <c r="V89" s="23"/>
      <c r="W89" s="23"/>
      <c r="X89" s="24"/>
      <c r="Y89" s="25">
        <f t="shared" si="7"/>
        <v>27143.14</v>
      </c>
      <c r="Z89" s="25">
        <f t="shared" si="8"/>
        <v>0</v>
      </c>
      <c r="AA89" s="26"/>
      <c r="AB89" s="26"/>
      <c r="AC89" s="26"/>
      <c r="AD89" s="26"/>
      <c r="AE89" s="27"/>
      <c r="AF89" s="26"/>
      <c r="AG89" s="26"/>
      <c r="AH89" s="26"/>
      <c r="AI89" s="26"/>
      <c r="AJ89" s="26"/>
      <c r="AK89" s="26"/>
    </row>
    <row r="90" spans="1:37" s="83" customFormat="1" ht="25" customHeight="1" x14ac:dyDescent="0.25">
      <c r="A90" s="84">
        <v>44</v>
      </c>
      <c r="B90" s="85" t="str">
        <f t="shared" si="6"/>
        <v>4级-2级</v>
      </c>
      <c r="C90" s="85" t="s">
        <v>37</v>
      </c>
      <c r="D90" s="85" t="s">
        <v>42</v>
      </c>
      <c r="E90" s="85" t="s">
        <v>29</v>
      </c>
      <c r="F90" s="64" t="s">
        <v>363</v>
      </c>
      <c r="G90" s="87" t="s">
        <v>350</v>
      </c>
      <c r="H90" s="14" t="s">
        <v>303</v>
      </c>
      <c r="I90" s="88">
        <v>699296.00999999989</v>
      </c>
      <c r="J90" s="87"/>
      <c r="K90" s="87"/>
      <c r="L90" s="17"/>
      <c r="M90" s="89"/>
      <c r="N90" s="89"/>
      <c r="O90" s="91"/>
      <c r="P90" s="21"/>
      <c r="Q90" s="21"/>
      <c r="R90" s="22"/>
      <c r="S90" s="21"/>
      <c r="T90" s="21"/>
      <c r="U90" s="22"/>
      <c r="V90" s="23"/>
      <c r="W90" s="23"/>
      <c r="X90" s="24"/>
      <c r="Y90" s="25">
        <f t="shared" si="7"/>
        <v>699296.01</v>
      </c>
      <c r="Z90" s="25">
        <f t="shared" si="8"/>
        <v>0</v>
      </c>
      <c r="AA90" s="26"/>
      <c r="AB90" s="26"/>
      <c r="AC90" s="26"/>
      <c r="AD90" s="26"/>
      <c r="AE90" s="27"/>
      <c r="AF90" s="26"/>
      <c r="AG90" s="26"/>
      <c r="AH90" s="26"/>
      <c r="AI90" s="26"/>
      <c r="AJ90" s="26"/>
      <c r="AK90" s="26"/>
    </row>
    <row r="91" spans="1:37" s="83" customFormat="1" ht="25" customHeight="1" x14ac:dyDescent="0.25">
      <c r="A91" s="84">
        <v>45</v>
      </c>
      <c r="B91" s="85" t="str">
        <f t="shared" si="6"/>
        <v>4级-2级</v>
      </c>
      <c r="C91" s="85" t="s">
        <v>37</v>
      </c>
      <c r="D91" s="85" t="s">
        <v>42</v>
      </c>
      <c r="E91" s="85" t="s">
        <v>29</v>
      </c>
      <c r="F91" s="64" t="s">
        <v>259</v>
      </c>
      <c r="G91" s="87" t="s">
        <v>350</v>
      </c>
      <c r="H91" s="14" t="s">
        <v>303</v>
      </c>
      <c r="I91" s="88">
        <v>259552.51999999996</v>
      </c>
      <c r="J91" s="87"/>
      <c r="K91" s="87"/>
      <c r="L91" s="17"/>
      <c r="M91" s="89"/>
      <c r="N91" s="89"/>
      <c r="O91" s="91"/>
      <c r="P91" s="21"/>
      <c r="Q91" s="21"/>
      <c r="R91" s="22"/>
      <c r="S91" s="21"/>
      <c r="T91" s="21"/>
      <c r="U91" s="22"/>
      <c r="V91" s="23"/>
      <c r="W91" s="23"/>
      <c r="X91" s="24"/>
      <c r="Y91" s="25">
        <f t="shared" si="7"/>
        <v>259552.52</v>
      </c>
      <c r="Z91" s="25">
        <f t="shared" si="8"/>
        <v>0</v>
      </c>
      <c r="AA91" s="26"/>
      <c r="AB91" s="26"/>
      <c r="AC91" s="26"/>
      <c r="AD91" s="26"/>
      <c r="AE91" s="27"/>
      <c r="AF91" s="26"/>
      <c r="AG91" s="26"/>
      <c r="AH91" s="26"/>
      <c r="AI91" s="26"/>
      <c r="AJ91" s="26"/>
      <c r="AK91" s="26"/>
    </row>
    <row r="92" spans="1:37" s="83" customFormat="1" ht="25" customHeight="1" x14ac:dyDescent="0.25">
      <c r="A92" s="84">
        <v>46</v>
      </c>
      <c r="B92" s="85" t="str">
        <f t="shared" si="6"/>
        <v>4级-2级</v>
      </c>
      <c r="C92" s="85" t="s">
        <v>37</v>
      </c>
      <c r="D92" s="85" t="s">
        <v>42</v>
      </c>
      <c r="E92" s="85" t="s">
        <v>29</v>
      </c>
      <c r="F92" s="64" t="s">
        <v>364</v>
      </c>
      <c r="G92" s="87" t="s">
        <v>350</v>
      </c>
      <c r="H92" s="14" t="s">
        <v>303</v>
      </c>
      <c r="I92" s="88">
        <v>106017.27</v>
      </c>
      <c r="J92" s="87"/>
      <c r="K92" s="87"/>
      <c r="L92" s="17"/>
      <c r="M92" s="89"/>
      <c r="N92" s="89"/>
      <c r="O92" s="91"/>
      <c r="P92" s="21"/>
      <c r="Q92" s="21"/>
      <c r="R92" s="22"/>
      <c r="S92" s="21"/>
      <c r="T92" s="21"/>
      <c r="U92" s="22"/>
      <c r="V92" s="23"/>
      <c r="W92" s="23"/>
      <c r="X92" s="24"/>
      <c r="Y92" s="25">
        <f t="shared" si="7"/>
        <v>106017.27</v>
      </c>
      <c r="Z92" s="25">
        <f t="shared" si="8"/>
        <v>0</v>
      </c>
      <c r="AA92" s="26"/>
      <c r="AB92" s="26"/>
      <c r="AC92" s="26"/>
      <c r="AD92" s="26"/>
      <c r="AE92" s="27"/>
      <c r="AF92" s="26"/>
      <c r="AG92" s="26"/>
      <c r="AH92" s="26"/>
      <c r="AI92" s="26"/>
      <c r="AJ92" s="26"/>
      <c r="AK92" s="26"/>
    </row>
    <row r="93" spans="1:37" s="83" customFormat="1" ht="25" customHeight="1" x14ac:dyDescent="0.25">
      <c r="A93" s="84">
        <v>47</v>
      </c>
      <c r="B93" s="85" t="str">
        <f t="shared" si="6"/>
        <v>4级-3级</v>
      </c>
      <c r="C93" s="85" t="s">
        <v>37</v>
      </c>
      <c r="D93" s="85" t="s">
        <v>42</v>
      </c>
      <c r="E93" s="85" t="s">
        <v>33</v>
      </c>
      <c r="F93" s="64" t="s">
        <v>114</v>
      </c>
      <c r="G93" s="87" t="s">
        <v>350</v>
      </c>
      <c r="H93" s="14" t="s">
        <v>303</v>
      </c>
      <c r="I93" s="88">
        <v>10890.83</v>
      </c>
      <c r="J93" s="87"/>
      <c r="K93" s="87"/>
      <c r="L93" s="17"/>
      <c r="M93" s="89"/>
      <c r="N93" s="90"/>
      <c r="O93" s="91"/>
      <c r="P93" s="21"/>
      <c r="Q93" s="21"/>
      <c r="R93" s="22"/>
      <c r="S93" s="21"/>
      <c r="T93" s="21"/>
      <c r="U93" s="22"/>
      <c r="V93" s="23"/>
      <c r="W93" s="23"/>
      <c r="X93" s="24"/>
      <c r="Y93" s="25">
        <f t="shared" si="7"/>
        <v>10890.83</v>
      </c>
      <c r="Z93" s="25">
        <f t="shared" si="8"/>
        <v>0</v>
      </c>
      <c r="AA93" s="26"/>
      <c r="AB93" s="26"/>
      <c r="AC93" s="26"/>
      <c r="AD93" s="26"/>
      <c r="AE93" s="27"/>
      <c r="AF93" s="26"/>
      <c r="AG93" s="26"/>
      <c r="AH93" s="26"/>
      <c r="AI93" s="26"/>
      <c r="AJ93" s="26"/>
      <c r="AK93" s="26"/>
    </row>
    <row r="94" spans="1:37" s="83" customFormat="1" ht="25" customHeight="1" x14ac:dyDescent="0.25">
      <c r="A94" s="84">
        <v>48</v>
      </c>
      <c r="B94" s="85" t="str">
        <f t="shared" si="6"/>
        <v>4级-4级</v>
      </c>
      <c r="C94" s="85" t="s">
        <v>37</v>
      </c>
      <c r="D94" s="85" t="s">
        <v>42</v>
      </c>
      <c r="E94" s="85" t="s">
        <v>37</v>
      </c>
      <c r="F94" s="64" t="s">
        <v>66</v>
      </c>
      <c r="G94" s="92" t="s">
        <v>351</v>
      </c>
      <c r="H94" s="14" t="s">
        <v>122</v>
      </c>
      <c r="I94" s="88">
        <v>4377794.0400000038</v>
      </c>
      <c r="J94" s="87"/>
      <c r="K94" s="87"/>
      <c r="L94" s="17"/>
      <c r="M94" s="89"/>
      <c r="N94" s="90"/>
      <c r="O94" s="91"/>
      <c r="P94" s="21"/>
      <c r="Q94" s="21"/>
      <c r="R94" s="22"/>
      <c r="S94" s="21"/>
      <c r="T94" s="21"/>
      <c r="U94" s="22"/>
      <c r="V94" s="23"/>
      <c r="W94" s="23"/>
      <c r="X94" s="24"/>
      <c r="Y94" s="25">
        <f t="shared" si="7"/>
        <v>4377794.04</v>
      </c>
      <c r="Z94" s="25">
        <f t="shared" si="8"/>
        <v>0</v>
      </c>
      <c r="AA94" s="26"/>
      <c r="AB94" s="26"/>
      <c r="AC94" s="26"/>
      <c r="AD94" s="26"/>
      <c r="AE94" s="27"/>
      <c r="AF94" s="26"/>
      <c r="AG94" s="26"/>
      <c r="AH94" s="26"/>
      <c r="AI94" s="26"/>
      <c r="AJ94" s="26"/>
      <c r="AK94" s="26"/>
    </row>
    <row r="95" spans="1:37" s="83" customFormat="1" ht="25" customHeight="1" x14ac:dyDescent="0.25">
      <c r="A95" s="84">
        <v>49</v>
      </c>
      <c r="B95" s="85" t="str">
        <f t="shared" si="6"/>
        <v>4级-2级</v>
      </c>
      <c r="C95" s="85" t="s">
        <v>37</v>
      </c>
      <c r="D95" s="85" t="s">
        <v>42</v>
      </c>
      <c r="E95" s="85" t="s">
        <v>29</v>
      </c>
      <c r="F95" s="64" t="s">
        <v>54</v>
      </c>
      <c r="G95" s="87" t="s">
        <v>350</v>
      </c>
      <c r="H95" s="14" t="s">
        <v>303</v>
      </c>
      <c r="I95" s="88">
        <v>260913.59</v>
      </c>
      <c r="J95" s="87"/>
      <c r="K95" s="87"/>
      <c r="L95" s="17"/>
      <c r="M95" s="89"/>
      <c r="N95" s="89"/>
      <c r="O95" s="91"/>
      <c r="P95" s="21"/>
      <c r="Q95" s="21"/>
      <c r="R95" s="22"/>
      <c r="S95" s="21"/>
      <c r="T95" s="21"/>
      <c r="U95" s="22"/>
      <c r="V95" s="23"/>
      <c r="W95" s="23"/>
      <c r="X95" s="24"/>
      <c r="Y95" s="25">
        <f t="shared" si="7"/>
        <v>260913.59</v>
      </c>
      <c r="Z95" s="25">
        <f t="shared" si="8"/>
        <v>0</v>
      </c>
      <c r="AA95" s="26"/>
      <c r="AB95" s="26"/>
      <c r="AC95" s="26"/>
      <c r="AD95" s="26"/>
      <c r="AE95" s="27"/>
      <c r="AF95" s="26"/>
      <c r="AG95" s="26"/>
      <c r="AH95" s="26"/>
      <c r="AI95" s="26"/>
      <c r="AJ95" s="26"/>
      <c r="AK95" s="26"/>
    </row>
    <row r="96" spans="1:37" s="83" customFormat="1" ht="25" customHeight="1" x14ac:dyDescent="0.25">
      <c r="A96" s="84">
        <v>50</v>
      </c>
      <c r="B96" s="85" t="str">
        <f t="shared" si="6"/>
        <v>4级-3级</v>
      </c>
      <c r="C96" s="85" t="s">
        <v>37</v>
      </c>
      <c r="D96" s="85" t="s">
        <v>42</v>
      </c>
      <c r="E96" s="85" t="s">
        <v>33</v>
      </c>
      <c r="F96" s="64" t="s">
        <v>34</v>
      </c>
      <c r="G96" s="87" t="s">
        <v>350</v>
      </c>
      <c r="H96" s="14" t="s">
        <v>303</v>
      </c>
      <c r="I96" s="88">
        <v>43919.880000000026</v>
      </c>
      <c r="J96" s="87"/>
      <c r="K96" s="87"/>
      <c r="L96" s="17"/>
      <c r="M96" s="89"/>
      <c r="N96" s="89"/>
      <c r="O96" s="91"/>
      <c r="P96" s="21"/>
      <c r="Q96" s="21"/>
      <c r="R96" s="22"/>
      <c r="S96" s="21"/>
      <c r="T96" s="21"/>
      <c r="U96" s="22"/>
      <c r="V96" s="23"/>
      <c r="W96" s="23"/>
      <c r="X96" s="24"/>
      <c r="Y96" s="25">
        <f t="shared" si="7"/>
        <v>43919.88</v>
      </c>
      <c r="Z96" s="25">
        <f t="shared" si="8"/>
        <v>0</v>
      </c>
      <c r="AA96" s="26"/>
      <c r="AB96" s="26"/>
      <c r="AC96" s="26"/>
      <c r="AD96" s="26"/>
      <c r="AE96" s="27"/>
      <c r="AF96" s="26"/>
      <c r="AG96" s="26"/>
      <c r="AH96" s="26"/>
      <c r="AI96" s="26"/>
      <c r="AJ96" s="26"/>
      <c r="AK96" s="26"/>
    </row>
    <row r="97" spans="1:37" s="83" customFormat="1" ht="25" customHeight="1" x14ac:dyDescent="0.25">
      <c r="A97" s="84">
        <v>51</v>
      </c>
      <c r="B97" s="85" t="str">
        <f t="shared" si="6"/>
        <v>4级-2级</v>
      </c>
      <c r="C97" s="85" t="s">
        <v>37</v>
      </c>
      <c r="D97" s="85" t="s">
        <v>42</v>
      </c>
      <c r="E97" s="85" t="s">
        <v>29</v>
      </c>
      <c r="F97" s="64" t="s">
        <v>125</v>
      </c>
      <c r="G97" s="87" t="s">
        <v>365</v>
      </c>
      <c r="H97" s="14" t="s">
        <v>303</v>
      </c>
      <c r="I97" s="88">
        <v>125730.59999999999</v>
      </c>
      <c r="J97" s="87"/>
      <c r="K97" s="87"/>
      <c r="L97" s="17"/>
      <c r="M97" s="89"/>
      <c r="N97" s="89"/>
      <c r="O97" s="91"/>
      <c r="P97" s="21"/>
      <c r="Q97" s="21"/>
      <c r="R97" s="22"/>
      <c r="S97" s="21"/>
      <c r="T97" s="21"/>
      <c r="U97" s="22"/>
      <c r="V97" s="23"/>
      <c r="W97" s="23"/>
      <c r="X97" s="24"/>
      <c r="Y97" s="25">
        <f t="shared" si="7"/>
        <v>125730.6</v>
      </c>
      <c r="Z97" s="25">
        <f t="shared" si="8"/>
        <v>0</v>
      </c>
      <c r="AA97" s="26"/>
      <c r="AB97" s="26"/>
      <c r="AC97" s="26"/>
      <c r="AD97" s="26"/>
      <c r="AE97" s="27"/>
      <c r="AF97" s="26"/>
      <c r="AG97" s="26"/>
      <c r="AH97" s="26"/>
      <c r="AI97" s="26"/>
      <c r="AJ97" s="26"/>
      <c r="AK97" s="26"/>
    </row>
    <row r="98" spans="1:37" s="83" customFormat="1" ht="25" customHeight="1" x14ac:dyDescent="0.25">
      <c r="A98" s="84">
        <v>52</v>
      </c>
      <c r="B98" s="85" t="str">
        <f t="shared" si="6"/>
        <v>4级-3级</v>
      </c>
      <c r="C98" s="85" t="s">
        <v>37</v>
      </c>
      <c r="D98" s="85" t="s">
        <v>42</v>
      </c>
      <c r="E98" s="85" t="s">
        <v>33</v>
      </c>
      <c r="F98" s="64" t="s">
        <v>127</v>
      </c>
      <c r="G98" s="87" t="s">
        <v>365</v>
      </c>
      <c r="H98" s="14" t="s">
        <v>303</v>
      </c>
      <c r="I98" s="88">
        <v>8214.82</v>
      </c>
      <c r="J98" s="87"/>
      <c r="K98" s="87"/>
      <c r="L98" s="17"/>
      <c r="M98" s="89"/>
      <c r="N98" s="89"/>
      <c r="O98" s="91"/>
      <c r="P98" s="21"/>
      <c r="Q98" s="21"/>
      <c r="R98" s="22"/>
      <c r="S98" s="21"/>
      <c r="T98" s="21"/>
      <c r="U98" s="22"/>
      <c r="V98" s="23"/>
      <c r="W98" s="23"/>
      <c r="X98" s="24"/>
      <c r="Y98" s="25">
        <f t="shared" si="7"/>
        <v>8214.82</v>
      </c>
      <c r="Z98" s="25">
        <f t="shared" si="8"/>
        <v>0</v>
      </c>
      <c r="AA98" s="26"/>
      <c r="AB98" s="26"/>
      <c r="AC98" s="26"/>
      <c r="AD98" s="26"/>
      <c r="AE98" s="27"/>
      <c r="AF98" s="26"/>
      <c r="AG98" s="26"/>
      <c r="AH98" s="26"/>
      <c r="AI98" s="26"/>
      <c r="AJ98" s="26"/>
      <c r="AK98" s="26"/>
    </row>
    <row r="99" spans="1:37" s="83" customFormat="1" ht="25" customHeight="1" x14ac:dyDescent="0.25">
      <c r="A99" s="84">
        <v>53</v>
      </c>
      <c r="B99" s="85" t="str">
        <f t="shared" si="6"/>
        <v>4级-4级</v>
      </c>
      <c r="C99" s="85" t="s">
        <v>37</v>
      </c>
      <c r="D99" s="85" t="s">
        <v>42</v>
      </c>
      <c r="E99" s="85" t="s">
        <v>37</v>
      </c>
      <c r="F99" s="64" t="s">
        <v>66</v>
      </c>
      <c r="G99" s="87" t="s">
        <v>350</v>
      </c>
      <c r="H99" s="14" t="s">
        <v>303</v>
      </c>
      <c r="I99" s="88">
        <v>3655305.58</v>
      </c>
      <c r="J99" s="87"/>
      <c r="K99" s="87"/>
      <c r="L99" s="17"/>
      <c r="M99" s="89"/>
      <c r="N99" s="89"/>
      <c r="O99" s="91"/>
      <c r="P99" s="21"/>
      <c r="Q99" s="21"/>
      <c r="R99" s="22"/>
      <c r="S99" s="21"/>
      <c r="T99" s="21"/>
      <c r="U99" s="22"/>
      <c r="V99" s="23"/>
      <c r="W99" s="23"/>
      <c r="X99" s="24"/>
      <c r="Y99" s="25">
        <f t="shared" si="7"/>
        <v>3655305.58</v>
      </c>
      <c r="Z99" s="25">
        <f t="shared" si="8"/>
        <v>0</v>
      </c>
      <c r="AA99" s="26"/>
      <c r="AB99" s="26"/>
      <c r="AC99" s="26"/>
      <c r="AD99" s="26"/>
      <c r="AE99" s="27"/>
      <c r="AF99" s="26"/>
      <c r="AG99" s="26"/>
      <c r="AH99" s="26"/>
      <c r="AI99" s="26"/>
      <c r="AJ99" s="26"/>
      <c r="AK99" s="26"/>
    </row>
    <row r="100" spans="1:37" s="83" customFormat="1" ht="25" customHeight="1" x14ac:dyDescent="0.25">
      <c r="A100" s="84">
        <v>21</v>
      </c>
      <c r="B100" s="85" t="str">
        <f t="shared" ref="B100:B131" si="9">TEXT(C100,"000")&amp;"-"&amp;TEXT(E100,"000")</f>
        <v>4级-3级</v>
      </c>
      <c r="C100" s="85" t="s">
        <v>37</v>
      </c>
      <c r="D100" s="85" t="s">
        <v>42</v>
      </c>
      <c r="E100" s="85" t="s">
        <v>33</v>
      </c>
      <c r="F100" s="64" t="s">
        <v>146</v>
      </c>
      <c r="G100" s="87" t="s">
        <v>365</v>
      </c>
      <c r="H100" s="14" t="s">
        <v>303</v>
      </c>
      <c r="I100" s="88">
        <f>9368.72+600.52</f>
        <v>9969.24</v>
      </c>
      <c r="J100" s="87"/>
      <c r="K100" s="87"/>
      <c r="L100" s="17"/>
      <c r="M100" s="89"/>
      <c r="N100" s="89"/>
      <c r="O100" s="91"/>
      <c r="P100" s="21"/>
      <c r="Q100" s="21"/>
      <c r="R100" s="22"/>
      <c r="S100" s="21"/>
      <c r="T100" s="21"/>
      <c r="U100" s="22"/>
      <c r="V100" s="23"/>
      <c r="W100" s="23"/>
      <c r="X100" s="24"/>
      <c r="Y100" s="25">
        <f t="shared" ref="Y100:Y111" si="10">ROUND(I100-U100-X100,2)</f>
        <v>9969.24</v>
      </c>
      <c r="Z100" s="25">
        <f t="shared" ref="Z100:Z111" si="11">ROUND(L100+O100-R100,2)</f>
        <v>0</v>
      </c>
      <c r="AA100" s="26"/>
      <c r="AB100" s="26"/>
      <c r="AC100" s="26"/>
      <c r="AD100" s="26"/>
      <c r="AE100" s="27"/>
      <c r="AF100" s="26"/>
      <c r="AG100" s="26"/>
      <c r="AH100" s="26"/>
      <c r="AI100" s="26"/>
      <c r="AJ100" s="26"/>
      <c r="AK100" s="26"/>
    </row>
    <row r="101" spans="1:37" s="83" customFormat="1" ht="25" customHeight="1" x14ac:dyDescent="0.25">
      <c r="A101" s="84">
        <v>55</v>
      </c>
      <c r="B101" s="85" t="str">
        <f t="shared" si="9"/>
        <v>4级-1级</v>
      </c>
      <c r="C101" s="85" t="s">
        <v>37</v>
      </c>
      <c r="D101" s="85" t="s">
        <v>42</v>
      </c>
      <c r="E101" s="85" t="s">
        <v>27</v>
      </c>
      <c r="F101" s="86" t="s">
        <v>28</v>
      </c>
      <c r="G101" s="92" t="s">
        <v>349</v>
      </c>
      <c r="H101" s="92" t="s">
        <v>366</v>
      </c>
      <c r="I101" s="88">
        <v>566037.72</v>
      </c>
      <c r="J101" s="87"/>
      <c r="K101" s="87"/>
      <c r="L101" s="17"/>
      <c r="M101" s="89"/>
      <c r="N101" s="89"/>
      <c r="O101" s="91"/>
      <c r="P101" s="21"/>
      <c r="Q101" s="21"/>
      <c r="R101" s="22"/>
      <c r="S101" s="21"/>
      <c r="T101" s="21"/>
      <c r="U101" s="22"/>
      <c r="V101" s="23"/>
      <c r="W101" s="23"/>
      <c r="X101" s="24"/>
      <c r="Y101" s="25">
        <f t="shared" si="10"/>
        <v>566037.72</v>
      </c>
      <c r="Z101" s="25">
        <f t="shared" si="11"/>
        <v>0</v>
      </c>
      <c r="AA101" s="26"/>
      <c r="AB101" s="26"/>
      <c r="AC101" s="26"/>
      <c r="AD101" s="26"/>
      <c r="AE101" s="27"/>
      <c r="AF101" s="26"/>
      <c r="AG101" s="26"/>
      <c r="AH101" s="26"/>
      <c r="AI101" s="26"/>
      <c r="AJ101" s="26"/>
      <c r="AK101" s="26"/>
    </row>
    <row r="102" spans="1:37" s="83" customFormat="1" ht="25" customHeight="1" x14ac:dyDescent="0.25">
      <c r="A102" s="84">
        <v>56</v>
      </c>
      <c r="B102" s="85" t="str">
        <f t="shared" si="9"/>
        <v>4级-3级</v>
      </c>
      <c r="C102" s="85" t="s">
        <v>37</v>
      </c>
      <c r="D102" s="85" t="s">
        <v>42</v>
      </c>
      <c r="E102" s="85" t="s">
        <v>33</v>
      </c>
      <c r="F102" s="64" t="s">
        <v>146</v>
      </c>
      <c r="G102" s="87" t="s">
        <v>353</v>
      </c>
      <c r="H102" s="92" t="s">
        <v>210</v>
      </c>
      <c r="I102" s="88">
        <v>17205.63</v>
      </c>
      <c r="J102" s="87"/>
      <c r="K102" s="87"/>
      <c r="L102" s="17"/>
      <c r="M102" s="89"/>
      <c r="N102" s="89"/>
      <c r="O102" s="91"/>
      <c r="P102" s="21"/>
      <c r="Q102" s="21"/>
      <c r="R102" s="22"/>
      <c r="S102" s="21"/>
      <c r="T102" s="21"/>
      <c r="U102" s="22"/>
      <c r="V102" s="23"/>
      <c r="W102" s="23"/>
      <c r="X102" s="24"/>
      <c r="Y102" s="25">
        <f t="shared" si="10"/>
        <v>17205.63</v>
      </c>
      <c r="Z102" s="25">
        <f t="shared" si="11"/>
        <v>0</v>
      </c>
      <c r="AA102" s="26"/>
      <c r="AB102" s="26"/>
      <c r="AC102" s="26"/>
      <c r="AD102" s="26"/>
      <c r="AE102" s="27"/>
      <c r="AF102" s="26"/>
      <c r="AG102" s="26"/>
      <c r="AH102" s="26"/>
      <c r="AI102" s="26"/>
      <c r="AJ102" s="26"/>
      <c r="AK102" s="26"/>
    </row>
    <row r="103" spans="1:37" s="83" customFormat="1" ht="25" customHeight="1" x14ac:dyDescent="0.25">
      <c r="A103" s="84">
        <v>57</v>
      </c>
      <c r="B103" s="85" t="str">
        <f t="shared" si="9"/>
        <v>4级-3级</v>
      </c>
      <c r="C103" s="85" t="s">
        <v>37</v>
      </c>
      <c r="D103" s="85" t="s">
        <v>42</v>
      </c>
      <c r="E103" s="85" t="s">
        <v>33</v>
      </c>
      <c r="F103" s="64" t="s">
        <v>146</v>
      </c>
      <c r="G103" s="87" t="s">
        <v>367</v>
      </c>
      <c r="H103" s="92" t="s">
        <v>209</v>
      </c>
      <c r="I103" s="88">
        <v>180.64</v>
      </c>
      <c r="J103" s="87"/>
      <c r="K103" s="87"/>
      <c r="L103" s="17"/>
      <c r="M103" s="89"/>
      <c r="N103" s="89"/>
      <c r="O103" s="91"/>
      <c r="P103" s="21"/>
      <c r="Q103" s="21"/>
      <c r="R103" s="22"/>
      <c r="S103" s="21"/>
      <c r="T103" s="21"/>
      <c r="U103" s="22"/>
      <c r="V103" s="23"/>
      <c r="W103" s="23"/>
      <c r="X103" s="24"/>
      <c r="Y103" s="25">
        <f t="shared" si="10"/>
        <v>180.64</v>
      </c>
      <c r="Z103" s="25">
        <f t="shared" si="11"/>
        <v>0</v>
      </c>
      <c r="AA103" s="26"/>
      <c r="AB103" s="26"/>
      <c r="AC103" s="26"/>
      <c r="AD103" s="26"/>
      <c r="AE103" s="27"/>
      <c r="AF103" s="26"/>
      <c r="AG103" s="26"/>
      <c r="AH103" s="26"/>
      <c r="AI103" s="26"/>
      <c r="AJ103" s="26"/>
      <c r="AK103" s="26"/>
    </row>
    <row r="104" spans="1:37" s="83" customFormat="1" ht="25" customHeight="1" x14ac:dyDescent="0.25">
      <c r="A104" s="84">
        <v>58</v>
      </c>
      <c r="B104" s="85" t="str">
        <f t="shared" si="9"/>
        <v>4级-3级</v>
      </c>
      <c r="C104" s="85" t="s">
        <v>37</v>
      </c>
      <c r="D104" s="85" t="s">
        <v>42</v>
      </c>
      <c r="E104" s="85" t="s">
        <v>33</v>
      </c>
      <c r="F104" s="64" t="s">
        <v>146</v>
      </c>
      <c r="G104" s="87" t="s">
        <v>350</v>
      </c>
      <c r="H104" s="14" t="s">
        <v>303</v>
      </c>
      <c r="I104" s="88">
        <v>299412.15000000002</v>
      </c>
      <c r="J104" s="87"/>
      <c r="K104" s="87"/>
      <c r="L104" s="17"/>
      <c r="M104" s="89"/>
      <c r="N104" s="90"/>
      <c r="O104" s="91"/>
      <c r="P104" s="21"/>
      <c r="Q104" s="21"/>
      <c r="R104" s="22"/>
      <c r="S104" s="21"/>
      <c r="T104" s="21"/>
      <c r="U104" s="22"/>
      <c r="V104" s="23"/>
      <c r="W104" s="23"/>
      <c r="X104" s="24"/>
      <c r="Y104" s="25">
        <f t="shared" si="10"/>
        <v>299412.15000000002</v>
      </c>
      <c r="Z104" s="25">
        <f t="shared" si="11"/>
        <v>0</v>
      </c>
      <c r="AA104" s="26"/>
      <c r="AB104" s="26"/>
      <c r="AC104" s="26"/>
      <c r="AD104" s="26"/>
      <c r="AE104" s="27"/>
      <c r="AF104" s="26"/>
      <c r="AG104" s="26"/>
      <c r="AH104" s="26"/>
      <c r="AI104" s="26"/>
      <c r="AJ104" s="26"/>
      <c r="AK104" s="26"/>
    </row>
    <row r="105" spans="1:37" s="83" customFormat="1" ht="25" customHeight="1" x14ac:dyDescent="0.25">
      <c r="A105" s="84">
        <v>59</v>
      </c>
      <c r="B105" s="85" t="str">
        <f t="shared" si="9"/>
        <v>4级-3级</v>
      </c>
      <c r="C105" s="85" t="s">
        <v>37</v>
      </c>
      <c r="D105" s="85" t="s">
        <v>42</v>
      </c>
      <c r="E105" s="85" t="s">
        <v>33</v>
      </c>
      <c r="F105" s="64" t="s">
        <v>146</v>
      </c>
      <c r="G105" s="92" t="s">
        <v>351</v>
      </c>
      <c r="H105" s="14" t="s">
        <v>122</v>
      </c>
      <c r="I105" s="88">
        <v>57123.85</v>
      </c>
      <c r="J105" s="87"/>
      <c r="K105" s="87"/>
      <c r="L105" s="17"/>
      <c r="M105" s="89"/>
      <c r="N105" s="90"/>
      <c r="O105" s="91"/>
      <c r="P105" s="21"/>
      <c r="Q105" s="21"/>
      <c r="R105" s="22"/>
      <c r="S105" s="21"/>
      <c r="T105" s="21"/>
      <c r="U105" s="22"/>
      <c r="V105" s="23"/>
      <c r="W105" s="23"/>
      <c r="X105" s="24"/>
      <c r="Y105" s="25">
        <f t="shared" si="10"/>
        <v>57123.85</v>
      </c>
      <c r="Z105" s="25">
        <f t="shared" si="11"/>
        <v>0</v>
      </c>
      <c r="AA105" s="26"/>
      <c r="AB105" s="26"/>
      <c r="AC105" s="26"/>
      <c r="AD105" s="26"/>
      <c r="AE105" s="27"/>
      <c r="AF105" s="26"/>
      <c r="AG105" s="26"/>
      <c r="AH105" s="26"/>
      <c r="AI105" s="26"/>
      <c r="AJ105" s="26"/>
      <c r="AK105" s="26"/>
    </row>
    <row r="106" spans="1:37" s="83" customFormat="1" ht="25" customHeight="1" x14ac:dyDescent="0.25">
      <c r="A106" s="84">
        <v>60</v>
      </c>
      <c r="B106" s="85" t="str">
        <f t="shared" si="9"/>
        <v>4级-2级</v>
      </c>
      <c r="C106" s="85" t="s">
        <v>37</v>
      </c>
      <c r="D106" s="85" t="s">
        <v>42</v>
      </c>
      <c r="E106" s="85" t="s">
        <v>29</v>
      </c>
      <c r="F106" s="85" t="s">
        <v>64</v>
      </c>
      <c r="G106" s="87"/>
      <c r="H106" s="87"/>
      <c r="I106" s="88"/>
      <c r="J106" s="87" t="s">
        <v>368</v>
      </c>
      <c r="K106" s="14" t="s">
        <v>122</v>
      </c>
      <c r="L106" s="17">
        <v>355777.00952380954</v>
      </c>
      <c r="M106" s="89"/>
      <c r="N106" s="89"/>
      <c r="O106" s="91"/>
      <c r="P106" s="21"/>
      <c r="Q106" s="21"/>
      <c r="R106" s="22"/>
      <c r="S106" s="21"/>
      <c r="T106" s="21"/>
      <c r="U106" s="22"/>
      <c r="V106" s="23"/>
      <c r="W106" s="23"/>
      <c r="X106" s="24"/>
      <c r="Y106" s="25">
        <f t="shared" si="10"/>
        <v>0</v>
      </c>
      <c r="Z106" s="25">
        <f t="shared" si="11"/>
        <v>355777.01</v>
      </c>
      <c r="AA106" s="26"/>
      <c r="AB106" s="26"/>
      <c r="AC106" s="26"/>
      <c r="AD106" s="26"/>
      <c r="AE106" s="27"/>
      <c r="AF106" s="26"/>
      <c r="AG106" s="26"/>
      <c r="AH106" s="26"/>
      <c r="AI106" s="26"/>
      <c r="AJ106" s="26"/>
      <c r="AK106" s="26"/>
    </row>
    <row r="107" spans="1:37" s="83" customFormat="1" ht="25" customHeight="1" x14ac:dyDescent="0.25">
      <c r="A107" s="84">
        <v>61</v>
      </c>
      <c r="B107" s="85" t="str">
        <f t="shared" si="9"/>
        <v>4级-2级</v>
      </c>
      <c r="C107" s="85" t="s">
        <v>37</v>
      </c>
      <c r="D107" s="85" t="s">
        <v>42</v>
      </c>
      <c r="E107" s="85" t="s">
        <v>29</v>
      </c>
      <c r="F107" s="85" t="s">
        <v>259</v>
      </c>
      <c r="G107" s="87"/>
      <c r="H107" s="87"/>
      <c r="I107" s="88"/>
      <c r="J107" s="87" t="s">
        <v>368</v>
      </c>
      <c r="K107" s="14" t="s">
        <v>122</v>
      </c>
      <c r="L107" s="17">
        <v>1441182.6857142856</v>
      </c>
      <c r="M107" s="89"/>
      <c r="N107" s="89"/>
      <c r="O107" s="91"/>
      <c r="P107" s="21"/>
      <c r="Q107" s="21"/>
      <c r="R107" s="22"/>
      <c r="S107" s="21"/>
      <c r="T107" s="21"/>
      <c r="U107" s="22"/>
      <c r="V107" s="23"/>
      <c r="W107" s="23"/>
      <c r="X107" s="24"/>
      <c r="Y107" s="25">
        <f t="shared" si="10"/>
        <v>0</v>
      </c>
      <c r="Z107" s="25">
        <f t="shared" si="11"/>
        <v>1441182.69</v>
      </c>
      <c r="AA107" s="26"/>
      <c r="AB107" s="26"/>
      <c r="AC107" s="26"/>
      <c r="AD107" s="26"/>
      <c r="AE107" s="27"/>
      <c r="AF107" s="26"/>
      <c r="AG107" s="26"/>
      <c r="AH107" s="26"/>
      <c r="AI107" s="26"/>
      <c r="AJ107" s="26"/>
      <c r="AK107" s="26"/>
    </row>
    <row r="108" spans="1:37" s="83" customFormat="1" ht="25" customHeight="1" x14ac:dyDescent="0.25">
      <c r="A108" s="84">
        <v>62</v>
      </c>
      <c r="B108" s="85" t="str">
        <f t="shared" si="9"/>
        <v>4级-2级</v>
      </c>
      <c r="C108" s="85" t="s">
        <v>37</v>
      </c>
      <c r="D108" s="85" t="s">
        <v>42</v>
      </c>
      <c r="E108" s="85" t="s">
        <v>29</v>
      </c>
      <c r="F108" s="85" t="s">
        <v>55</v>
      </c>
      <c r="G108" s="87"/>
      <c r="H108" s="87"/>
      <c r="I108" s="88"/>
      <c r="J108" s="87" t="s">
        <v>368</v>
      </c>
      <c r="K108" s="14" t="s">
        <v>122</v>
      </c>
      <c r="L108" s="17">
        <v>983657.60000000009</v>
      </c>
      <c r="M108" s="89"/>
      <c r="N108" s="89"/>
      <c r="O108" s="91"/>
      <c r="P108" s="21"/>
      <c r="Q108" s="21"/>
      <c r="R108" s="22"/>
      <c r="S108" s="21"/>
      <c r="T108" s="21"/>
      <c r="U108" s="22"/>
      <c r="V108" s="23"/>
      <c r="W108" s="23"/>
      <c r="X108" s="24"/>
      <c r="Y108" s="25">
        <f t="shared" si="10"/>
        <v>0</v>
      </c>
      <c r="Z108" s="25">
        <f t="shared" si="11"/>
        <v>983657.6</v>
      </c>
      <c r="AA108" s="26"/>
      <c r="AB108" s="26"/>
      <c r="AC108" s="26"/>
      <c r="AD108" s="26"/>
      <c r="AE108" s="27"/>
      <c r="AF108" s="26"/>
      <c r="AG108" s="26"/>
      <c r="AH108" s="26"/>
      <c r="AI108" s="26"/>
      <c r="AJ108" s="26"/>
      <c r="AK108" s="26"/>
    </row>
    <row r="109" spans="1:37" s="83" customFormat="1" ht="25" customHeight="1" x14ac:dyDescent="0.25">
      <c r="A109" s="84">
        <v>63</v>
      </c>
      <c r="B109" s="85" t="str">
        <f t="shared" si="9"/>
        <v>4级-2级</v>
      </c>
      <c r="C109" s="85" t="s">
        <v>37</v>
      </c>
      <c r="D109" s="85" t="s">
        <v>42</v>
      </c>
      <c r="E109" s="85" t="s">
        <v>29</v>
      </c>
      <c r="F109" s="85" t="s">
        <v>30</v>
      </c>
      <c r="G109" s="87"/>
      <c r="H109" s="87"/>
      <c r="I109" s="88"/>
      <c r="J109" s="87" t="s">
        <v>368</v>
      </c>
      <c r="K109" s="14" t="s">
        <v>122</v>
      </c>
      <c r="L109" s="17">
        <v>2889845.5761904758</v>
      </c>
      <c r="M109" s="89"/>
      <c r="N109" s="89"/>
      <c r="O109" s="91"/>
      <c r="P109" s="21"/>
      <c r="Q109" s="21"/>
      <c r="R109" s="22"/>
      <c r="S109" s="21"/>
      <c r="T109" s="21"/>
      <c r="U109" s="22"/>
      <c r="V109" s="23"/>
      <c r="W109" s="23"/>
      <c r="X109" s="24"/>
      <c r="Y109" s="25">
        <f t="shared" si="10"/>
        <v>0</v>
      </c>
      <c r="Z109" s="25">
        <f t="shared" si="11"/>
        <v>2889845.58</v>
      </c>
      <c r="AA109" s="26"/>
      <c r="AB109" s="26"/>
      <c r="AC109" s="26"/>
      <c r="AD109" s="26"/>
      <c r="AE109" s="27"/>
      <c r="AF109" s="26"/>
      <c r="AG109" s="26"/>
      <c r="AH109" s="26"/>
      <c r="AI109" s="26"/>
      <c r="AJ109" s="26"/>
      <c r="AK109" s="26"/>
    </row>
    <row r="110" spans="1:37" s="83" customFormat="1" ht="25" customHeight="1" x14ac:dyDescent="0.25">
      <c r="A110" s="84">
        <v>64</v>
      </c>
      <c r="B110" s="85" t="str">
        <f t="shared" si="9"/>
        <v>4级-2级</v>
      </c>
      <c r="C110" s="85" t="s">
        <v>37</v>
      </c>
      <c r="D110" s="85" t="s">
        <v>42</v>
      </c>
      <c r="E110" s="85" t="s">
        <v>29</v>
      </c>
      <c r="F110" s="85" t="s">
        <v>47</v>
      </c>
      <c r="G110" s="87"/>
      <c r="H110" s="87"/>
      <c r="I110" s="88"/>
      <c r="J110" s="87" t="s">
        <v>368</v>
      </c>
      <c r="K110" s="14" t="s">
        <v>122</v>
      </c>
      <c r="L110" s="17">
        <v>2623685.3761904766</v>
      </c>
      <c r="M110" s="89"/>
      <c r="N110" s="89"/>
      <c r="O110" s="91"/>
      <c r="P110" s="21"/>
      <c r="Q110" s="21"/>
      <c r="R110" s="22"/>
      <c r="S110" s="21"/>
      <c r="T110" s="21"/>
      <c r="U110" s="22"/>
      <c r="V110" s="23"/>
      <c r="W110" s="23"/>
      <c r="X110" s="24"/>
      <c r="Y110" s="25">
        <f t="shared" si="10"/>
        <v>0</v>
      </c>
      <c r="Z110" s="25">
        <f t="shared" si="11"/>
        <v>2623685.38</v>
      </c>
      <c r="AA110" s="26"/>
      <c r="AB110" s="26"/>
      <c r="AC110" s="26"/>
      <c r="AD110" s="26"/>
      <c r="AE110" s="27"/>
      <c r="AF110" s="26"/>
      <c r="AG110" s="26"/>
      <c r="AH110" s="26"/>
      <c r="AI110" s="26"/>
      <c r="AJ110" s="26"/>
      <c r="AK110" s="26"/>
    </row>
    <row r="111" spans="1:37" s="83" customFormat="1" ht="25" customHeight="1" x14ac:dyDescent="0.25">
      <c r="A111" s="84">
        <v>65</v>
      </c>
      <c r="B111" s="85" t="str">
        <f t="shared" si="9"/>
        <v>4级-2级</v>
      </c>
      <c r="C111" s="85" t="s">
        <v>37</v>
      </c>
      <c r="D111" s="85" t="s">
        <v>42</v>
      </c>
      <c r="E111" s="85" t="s">
        <v>29</v>
      </c>
      <c r="F111" s="85" t="s">
        <v>357</v>
      </c>
      <c r="G111" s="87"/>
      <c r="H111" s="87"/>
      <c r="I111" s="88"/>
      <c r="J111" s="87" t="s">
        <v>368</v>
      </c>
      <c r="K111" s="14" t="s">
        <v>122</v>
      </c>
      <c r="L111" s="17">
        <v>126252.08571428571</v>
      </c>
      <c r="M111" s="89"/>
      <c r="N111" s="89"/>
      <c r="O111" s="91"/>
      <c r="P111" s="21"/>
      <c r="Q111" s="21"/>
      <c r="R111" s="22"/>
      <c r="S111" s="21"/>
      <c r="T111" s="21"/>
      <c r="U111" s="22"/>
      <c r="V111" s="23"/>
      <c r="W111" s="23"/>
      <c r="X111" s="24"/>
      <c r="Y111" s="25">
        <f t="shared" si="10"/>
        <v>0</v>
      </c>
      <c r="Z111" s="25">
        <f t="shared" si="11"/>
        <v>126252.09</v>
      </c>
      <c r="AA111" s="26"/>
      <c r="AB111" s="26"/>
      <c r="AC111" s="26"/>
      <c r="AD111" s="26"/>
      <c r="AE111" s="27"/>
      <c r="AF111" s="26"/>
      <c r="AG111" s="26"/>
      <c r="AH111" s="26"/>
      <c r="AI111" s="26"/>
      <c r="AJ111" s="26"/>
      <c r="AK111" s="26"/>
    </row>
    <row r="112" spans="1:37" s="83" customFormat="1" ht="25" customHeight="1" x14ac:dyDescent="0.25">
      <c r="A112" s="84">
        <v>67</v>
      </c>
      <c r="B112" s="85" t="str">
        <f t="shared" si="9"/>
        <v>4级-1级</v>
      </c>
      <c r="C112" s="85" t="s">
        <v>37</v>
      </c>
      <c r="D112" s="85" t="s">
        <v>42</v>
      </c>
      <c r="E112" s="85" t="s">
        <v>27</v>
      </c>
      <c r="F112" s="85" t="s">
        <v>28</v>
      </c>
      <c r="G112" s="87"/>
      <c r="H112" s="87"/>
      <c r="I112" s="88"/>
      <c r="J112" s="87" t="s">
        <v>368</v>
      </c>
      <c r="K112" s="14" t="s">
        <v>122</v>
      </c>
      <c r="L112" s="17">
        <v>11360278.180952379</v>
      </c>
      <c r="M112" s="89"/>
      <c r="N112" s="89"/>
      <c r="O112" s="91"/>
      <c r="P112" s="21"/>
      <c r="Q112" s="21"/>
      <c r="R112" s="22"/>
      <c r="S112" s="21"/>
      <c r="T112" s="21"/>
      <c r="U112" s="22"/>
      <c r="V112" s="23"/>
      <c r="W112" s="23"/>
      <c r="X112" s="24"/>
      <c r="Y112" s="25" t="e">
        <f>ROUND(#REF!-U112-X112,2)</f>
        <v>#REF!</v>
      </c>
      <c r="Z112" s="25" t="e">
        <f>ROUND(#REF!+O112-R112,2)</f>
        <v>#REF!</v>
      </c>
      <c r="AA112" s="26"/>
      <c r="AB112" s="26"/>
      <c r="AC112" s="26"/>
      <c r="AD112" s="26"/>
      <c r="AE112" s="27"/>
      <c r="AF112" s="26"/>
      <c r="AG112" s="26"/>
      <c r="AH112" s="26"/>
      <c r="AI112" s="26"/>
      <c r="AJ112" s="26"/>
      <c r="AK112" s="26"/>
    </row>
    <row r="113" spans="1:37" s="83" customFormat="1" ht="25" customHeight="1" x14ac:dyDescent="0.25">
      <c r="A113" s="84">
        <v>68</v>
      </c>
      <c r="B113" s="85" t="str">
        <f t="shared" si="9"/>
        <v>4级-2级</v>
      </c>
      <c r="C113" s="85" t="s">
        <v>37</v>
      </c>
      <c r="D113" s="85" t="s">
        <v>42</v>
      </c>
      <c r="E113" s="85" t="s">
        <v>29</v>
      </c>
      <c r="F113" s="85" t="s">
        <v>361</v>
      </c>
      <c r="G113" s="87"/>
      <c r="H113" s="87"/>
      <c r="I113" s="88"/>
      <c r="J113" s="87" t="s">
        <v>368</v>
      </c>
      <c r="K113" s="14" t="s">
        <v>122</v>
      </c>
      <c r="L113" s="17">
        <v>1747805.7190476186</v>
      </c>
      <c r="M113" s="89"/>
      <c r="N113" s="89"/>
      <c r="O113" s="91"/>
      <c r="P113" s="21"/>
      <c r="Q113" s="21"/>
      <c r="R113" s="22"/>
      <c r="S113" s="21"/>
      <c r="T113" s="21"/>
      <c r="U113" s="22"/>
      <c r="V113" s="23"/>
      <c r="W113" s="23"/>
      <c r="X113" s="24"/>
      <c r="Y113" s="25">
        <f t="shared" ref="Y113:Y119" si="12">ROUND(I112-U113-X113,2)</f>
        <v>0</v>
      </c>
      <c r="Z113" s="25">
        <f t="shared" ref="Z113:Z119" si="13">ROUND(L112+O113-R113,2)</f>
        <v>11360278.18</v>
      </c>
      <c r="AA113" s="26"/>
      <c r="AB113" s="26"/>
      <c r="AC113" s="26"/>
      <c r="AD113" s="26"/>
      <c r="AE113" s="27"/>
      <c r="AF113" s="26"/>
      <c r="AG113" s="26"/>
      <c r="AH113" s="26"/>
      <c r="AI113" s="26"/>
      <c r="AJ113" s="26"/>
      <c r="AK113" s="26"/>
    </row>
    <row r="114" spans="1:37" s="83" customFormat="1" ht="25" customHeight="1" x14ac:dyDescent="0.25">
      <c r="A114" s="84">
        <v>69</v>
      </c>
      <c r="B114" s="85" t="str">
        <f t="shared" si="9"/>
        <v>4级-3级</v>
      </c>
      <c r="C114" s="85" t="s">
        <v>37</v>
      </c>
      <c r="D114" s="85" t="s">
        <v>42</v>
      </c>
      <c r="E114" s="85" t="s">
        <v>33</v>
      </c>
      <c r="F114" s="85" t="s">
        <v>117</v>
      </c>
      <c r="G114" s="87"/>
      <c r="H114" s="87"/>
      <c r="I114" s="88"/>
      <c r="J114" s="87" t="s">
        <v>368</v>
      </c>
      <c r="K114" s="14" t="s">
        <v>122</v>
      </c>
      <c r="L114" s="17">
        <v>38587.428571428565</v>
      </c>
      <c r="M114" s="89"/>
      <c r="N114" s="90"/>
      <c r="O114" s="91"/>
      <c r="P114" s="21"/>
      <c r="Q114" s="21"/>
      <c r="R114" s="22"/>
      <c r="S114" s="21"/>
      <c r="T114" s="21"/>
      <c r="U114" s="22"/>
      <c r="V114" s="23"/>
      <c r="W114" s="23"/>
      <c r="X114" s="24"/>
      <c r="Y114" s="25">
        <f t="shared" si="12"/>
        <v>0</v>
      </c>
      <c r="Z114" s="25">
        <f t="shared" si="13"/>
        <v>1747805.72</v>
      </c>
      <c r="AA114" s="26"/>
      <c r="AB114" s="26"/>
      <c r="AC114" s="26"/>
      <c r="AD114" s="26"/>
      <c r="AE114" s="27"/>
      <c r="AF114" s="26"/>
      <c r="AG114" s="26"/>
      <c r="AH114" s="26"/>
      <c r="AI114" s="26"/>
      <c r="AJ114" s="26"/>
      <c r="AK114" s="26"/>
    </row>
    <row r="115" spans="1:37" s="83" customFormat="1" ht="25" customHeight="1" x14ac:dyDescent="0.25">
      <c r="A115" s="84">
        <v>70</v>
      </c>
      <c r="B115" s="85" t="str">
        <f t="shared" si="9"/>
        <v>4级-2级</v>
      </c>
      <c r="C115" s="85" t="s">
        <v>37</v>
      </c>
      <c r="D115" s="85" t="s">
        <v>42</v>
      </c>
      <c r="E115" s="85" t="s">
        <v>29</v>
      </c>
      <c r="F115" s="85" t="s">
        <v>48</v>
      </c>
      <c r="G115" s="87"/>
      <c r="H115" s="87"/>
      <c r="I115" s="88"/>
      <c r="J115" s="87" t="s">
        <v>368</v>
      </c>
      <c r="K115" s="14" t="s">
        <v>122</v>
      </c>
      <c r="L115" s="17">
        <v>172635.71904761906</v>
      </c>
      <c r="M115" s="89"/>
      <c r="N115" s="90"/>
      <c r="O115" s="91"/>
      <c r="P115" s="21"/>
      <c r="Q115" s="21"/>
      <c r="R115" s="22"/>
      <c r="S115" s="21"/>
      <c r="T115" s="21"/>
      <c r="U115" s="22"/>
      <c r="V115" s="23"/>
      <c r="W115" s="23"/>
      <c r="X115" s="24"/>
      <c r="Y115" s="25">
        <f t="shared" si="12"/>
        <v>0</v>
      </c>
      <c r="Z115" s="25">
        <f t="shared" si="13"/>
        <v>38587.43</v>
      </c>
      <c r="AA115" s="26"/>
      <c r="AB115" s="26"/>
      <c r="AC115" s="26"/>
      <c r="AD115" s="26"/>
      <c r="AE115" s="27"/>
      <c r="AF115" s="26"/>
      <c r="AG115" s="26"/>
      <c r="AH115" s="26"/>
      <c r="AI115" s="26"/>
      <c r="AJ115" s="26"/>
      <c r="AK115" s="26"/>
    </row>
    <row r="116" spans="1:37" s="83" customFormat="1" ht="25" customHeight="1" x14ac:dyDescent="0.25">
      <c r="A116" s="84">
        <v>71</v>
      </c>
      <c r="B116" s="85" t="str">
        <f t="shared" si="9"/>
        <v>4级-3级</v>
      </c>
      <c r="C116" s="85" t="s">
        <v>37</v>
      </c>
      <c r="D116" s="85" t="s">
        <v>42</v>
      </c>
      <c r="E116" s="85" t="s">
        <v>33</v>
      </c>
      <c r="F116" s="85" t="s">
        <v>336</v>
      </c>
      <c r="G116" s="87"/>
      <c r="H116" s="87"/>
      <c r="I116" s="88"/>
      <c r="J116" s="87" t="s">
        <v>368</v>
      </c>
      <c r="K116" s="14" t="s">
        <v>122</v>
      </c>
      <c r="L116" s="17">
        <v>2471388.7333333329</v>
      </c>
      <c r="M116" s="89"/>
      <c r="N116" s="89"/>
      <c r="O116" s="91"/>
      <c r="P116" s="21"/>
      <c r="Q116" s="21"/>
      <c r="R116" s="22"/>
      <c r="S116" s="21"/>
      <c r="T116" s="21"/>
      <c r="U116" s="22"/>
      <c r="V116" s="23"/>
      <c r="W116" s="23"/>
      <c r="X116" s="24"/>
      <c r="Y116" s="25">
        <f t="shared" si="12"/>
        <v>0</v>
      </c>
      <c r="Z116" s="25">
        <f t="shared" si="13"/>
        <v>172635.72</v>
      </c>
      <c r="AA116" s="26"/>
      <c r="AB116" s="26"/>
      <c r="AC116" s="26"/>
      <c r="AD116" s="26"/>
      <c r="AE116" s="27"/>
      <c r="AF116" s="26"/>
      <c r="AG116" s="26"/>
      <c r="AH116" s="26"/>
      <c r="AI116" s="26"/>
      <c r="AJ116" s="26"/>
      <c r="AK116" s="26"/>
    </row>
    <row r="117" spans="1:37" s="83" customFormat="1" ht="25" customHeight="1" x14ac:dyDescent="0.25">
      <c r="A117" s="84">
        <v>72</v>
      </c>
      <c r="B117" s="85" t="str">
        <f t="shared" si="9"/>
        <v>4级-2级</v>
      </c>
      <c r="C117" s="85" t="s">
        <v>37</v>
      </c>
      <c r="D117" s="85" t="s">
        <v>42</v>
      </c>
      <c r="E117" s="85" t="s">
        <v>29</v>
      </c>
      <c r="F117" s="85" t="s">
        <v>215</v>
      </c>
      <c r="G117" s="87"/>
      <c r="H117" s="87"/>
      <c r="I117" s="88"/>
      <c r="J117" s="87" t="s">
        <v>368</v>
      </c>
      <c r="K117" s="14" t="s">
        <v>122</v>
      </c>
      <c r="L117" s="17">
        <v>1378604.7619047619</v>
      </c>
      <c r="M117" s="89"/>
      <c r="N117" s="89"/>
      <c r="O117" s="91"/>
      <c r="P117" s="21"/>
      <c r="Q117" s="21"/>
      <c r="R117" s="22"/>
      <c r="S117" s="21"/>
      <c r="T117" s="21"/>
      <c r="U117" s="22"/>
      <c r="V117" s="23"/>
      <c r="W117" s="23"/>
      <c r="X117" s="24"/>
      <c r="Y117" s="25">
        <f t="shared" si="12"/>
        <v>0</v>
      </c>
      <c r="Z117" s="25">
        <f t="shared" si="13"/>
        <v>2471388.73</v>
      </c>
      <c r="AA117" s="26"/>
      <c r="AB117" s="26"/>
      <c r="AC117" s="26"/>
      <c r="AD117" s="26"/>
      <c r="AE117" s="27"/>
      <c r="AF117" s="26"/>
      <c r="AG117" s="26"/>
      <c r="AH117" s="26"/>
      <c r="AI117" s="26"/>
      <c r="AJ117" s="26"/>
      <c r="AK117" s="26"/>
    </row>
    <row r="118" spans="1:37" s="83" customFormat="1" ht="25" customHeight="1" x14ac:dyDescent="0.25">
      <c r="A118" s="84">
        <v>73</v>
      </c>
      <c r="B118" s="85" t="str">
        <f t="shared" si="9"/>
        <v>4级-3级</v>
      </c>
      <c r="C118" s="85" t="s">
        <v>37</v>
      </c>
      <c r="D118" s="85" t="s">
        <v>42</v>
      </c>
      <c r="E118" s="85" t="s">
        <v>33</v>
      </c>
      <c r="F118" s="85" t="s">
        <v>109</v>
      </c>
      <c r="G118" s="87"/>
      <c r="H118" s="87"/>
      <c r="I118" s="88"/>
      <c r="J118" s="87" t="s">
        <v>368</v>
      </c>
      <c r="K118" s="14" t="s">
        <v>122</v>
      </c>
      <c r="L118" s="17">
        <v>8128586.9380952362</v>
      </c>
      <c r="M118" s="89"/>
      <c r="N118" s="89"/>
      <c r="O118" s="91"/>
      <c r="P118" s="21"/>
      <c r="Q118" s="21"/>
      <c r="R118" s="22"/>
      <c r="S118" s="21"/>
      <c r="T118" s="21"/>
      <c r="U118" s="22"/>
      <c r="V118" s="23"/>
      <c r="W118" s="23"/>
      <c r="X118" s="24"/>
      <c r="Y118" s="25">
        <f t="shared" si="12"/>
        <v>0</v>
      </c>
      <c r="Z118" s="25">
        <f t="shared" si="13"/>
        <v>1378604.76</v>
      </c>
      <c r="AA118" s="26"/>
      <c r="AB118" s="26"/>
      <c r="AC118" s="26"/>
      <c r="AD118" s="26"/>
      <c r="AE118" s="27"/>
      <c r="AF118" s="26"/>
      <c r="AG118" s="26"/>
      <c r="AH118" s="26"/>
      <c r="AI118" s="26"/>
      <c r="AJ118" s="26"/>
      <c r="AK118" s="26"/>
    </row>
    <row r="119" spans="1:37" s="83" customFormat="1" ht="25" customHeight="1" x14ac:dyDescent="0.25">
      <c r="A119" s="84">
        <v>74</v>
      </c>
      <c r="B119" s="85" t="str">
        <f t="shared" si="9"/>
        <v>4级-2级</v>
      </c>
      <c r="C119" s="85" t="s">
        <v>37</v>
      </c>
      <c r="D119" s="85" t="s">
        <v>42</v>
      </c>
      <c r="E119" s="85" t="s">
        <v>29</v>
      </c>
      <c r="F119" s="85" t="s">
        <v>158</v>
      </c>
      <c r="G119" s="87"/>
      <c r="H119" s="87"/>
      <c r="I119" s="88"/>
      <c r="J119" s="87" t="s">
        <v>368</v>
      </c>
      <c r="K119" s="14" t="s">
        <v>122</v>
      </c>
      <c r="L119" s="17">
        <v>273695.85714285716</v>
      </c>
      <c r="M119" s="89"/>
      <c r="N119" s="89"/>
      <c r="O119" s="91"/>
      <c r="P119" s="21"/>
      <c r="Q119" s="21"/>
      <c r="R119" s="22"/>
      <c r="S119" s="21"/>
      <c r="T119" s="21"/>
      <c r="U119" s="22"/>
      <c r="V119" s="23"/>
      <c r="W119" s="23"/>
      <c r="X119" s="24"/>
      <c r="Y119" s="25">
        <f t="shared" si="12"/>
        <v>0</v>
      </c>
      <c r="Z119" s="25">
        <f t="shared" si="13"/>
        <v>8128586.9400000004</v>
      </c>
      <c r="AA119" s="26"/>
      <c r="AB119" s="26"/>
      <c r="AC119" s="26"/>
      <c r="AD119" s="26"/>
      <c r="AE119" s="27"/>
      <c r="AF119" s="26"/>
      <c r="AG119" s="26"/>
      <c r="AH119" s="26"/>
      <c r="AI119" s="26"/>
      <c r="AJ119" s="26"/>
      <c r="AK119" s="26"/>
    </row>
    <row r="120" spans="1:37" s="83" customFormat="1" ht="25" customHeight="1" x14ac:dyDescent="0.25">
      <c r="A120" s="84">
        <v>76</v>
      </c>
      <c r="B120" s="85" t="str">
        <f t="shared" si="9"/>
        <v>4级-3级</v>
      </c>
      <c r="C120" s="85" t="s">
        <v>37</v>
      </c>
      <c r="D120" s="85" t="s">
        <v>42</v>
      </c>
      <c r="E120" s="85" t="s">
        <v>33</v>
      </c>
      <c r="F120" s="85" t="s">
        <v>211</v>
      </c>
      <c r="G120" s="87"/>
      <c r="H120" s="87"/>
      <c r="I120" s="88"/>
      <c r="J120" s="87" t="s">
        <v>368</v>
      </c>
      <c r="K120" s="14" t="s">
        <v>122</v>
      </c>
      <c r="L120" s="17">
        <v>1476110.1952380952</v>
      </c>
      <c r="M120" s="89"/>
      <c r="N120" s="89"/>
      <c r="O120" s="91"/>
      <c r="P120" s="21"/>
      <c r="Q120" s="21"/>
      <c r="R120" s="22"/>
      <c r="S120" s="21"/>
      <c r="T120" s="21"/>
      <c r="U120" s="22"/>
      <c r="V120" s="23"/>
      <c r="W120" s="23"/>
      <c r="X120" s="24"/>
      <c r="Y120" s="25" t="e">
        <f>ROUND(#REF!-U120-X120,2)</f>
        <v>#REF!</v>
      </c>
      <c r="Z120" s="25" t="e">
        <f>ROUND(#REF!+O120-R120,2)</f>
        <v>#REF!</v>
      </c>
      <c r="AA120" s="26"/>
      <c r="AB120" s="26"/>
      <c r="AC120" s="26"/>
      <c r="AD120" s="26"/>
      <c r="AE120" s="27"/>
      <c r="AF120" s="26"/>
      <c r="AG120" s="26"/>
      <c r="AH120" s="26"/>
      <c r="AI120" s="26"/>
      <c r="AJ120" s="26"/>
      <c r="AK120" s="26"/>
    </row>
    <row r="121" spans="1:37" s="83" customFormat="1" ht="25" customHeight="1" x14ac:dyDescent="0.25">
      <c r="A121" s="84">
        <v>77</v>
      </c>
      <c r="B121" s="85" t="str">
        <f t="shared" si="9"/>
        <v>4级-3级</v>
      </c>
      <c r="C121" s="85" t="s">
        <v>37</v>
      </c>
      <c r="D121" s="85" t="s">
        <v>42</v>
      </c>
      <c r="E121" s="85" t="s">
        <v>33</v>
      </c>
      <c r="F121" s="85" t="s">
        <v>146</v>
      </c>
      <c r="G121" s="87"/>
      <c r="H121" s="87"/>
      <c r="I121" s="88"/>
      <c r="J121" s="87" t="s">
        <v>368</v>
      </c>
      <c r="K121" s="14" t="s">
        <v>122</v>
      </c>
      <c r="L121" s="17">
        <v>2575726.4333333327</v>
      </c>
      <c r="M121" s="89"/>
      <c r="N121" s="89"/>
      <c r="O121" s="91"/>
      <c r="P121" s="21"/>
      <c r="Q121" s="21"/>
      <c r="R121" s="22"/>
      <c r="S121" s="21"/>
      <c r="T121" s="21"/>
      <c r="U121" s="22"/>
      <c r="V121" s="23"/>
      <c r="W121" s="23"/>
      <c r="X121" s="24"/>
      <c r="Y121" s="25" t="e">
        <f>ROUND(#REF!-U121-X121,2)</f>
        <v>#REF!</v>
      </c>
      <c r="Z121" s="25" t="e">
        <f>ROUND(#REF!+O121-R121,2)</f>
        <v>#REF!</v>
      </c>
      <c r="AA121" s="26"/>
      <c r="AB121" s="26"/>
      <c r="AC121" s="26"/>
      <c r="AD121" s="26"/>
      <c r="AE121" s="27"/>
      <c r="AF121" s="26"/>
      <c r="AG121" s="26"/>
      <c r="AH121" s="26"/>
      <c r="AI121" s="26"/>
      <c r="AJ121" s="26"/>
      <c r="AK121" s="26"/>
    </row>
    <row r="122" spans="1:37" s="83" customFormat="1" ht="25" customHeight="1" x14ac:dyDescent="0.25">
      <c r="A122" s="84">
        <v>78</v>
      </c>
      <c r="B122" s="85" t="str">
        <f t="shared" si="9"/>
        <v>4级-2级</v>
      </c>
      <c r="C122" s="85" t="s">
        <v>37</v>
      </c>
      <c r="D122" s="85" t="s">
        <v>42</v>
      </c>
      <c r="E122" s="85" t="s">
        <v>29</v>
      </c>
      <c r="F122" s="85" t="s">
        <v>46</v>
      </c>
      <c r="G122" s="87"/>
      <c r="H122" s="87"/>
      <c r="I122" s="88"/>
      <c r="J122" s="87" t="s">
        <v>368</v>
      </c>
      <c r="K122" s="14" t="s">
        <v>122</v>
      </c>
      <c r="L122" s="17">
        <v>1955884.0761904758</v>
      </c>
      <c r="M122" s="89"/>
      <c r="N122" s="89"/>
      <c r="O122" s="91"/>
      <c r="P122" s="21"/>
      <c r="Q122" s="21"/>
      <c r="R122" s="22"/>
      <c r="S122" s="21"/>
      <c r="T122" s="21"/>
      <c r="U122" s="22"/>
      <c r="V122" s="23"/>
      <c r="W122" s="23"/>
      <c r="X122" s="24"/>
      <c r="Y122" s="25">
        <f>ROUND(I120-U122-X122,2)</f>
        <v>0</v>
      </c>
      <c r="Z122" s="25">
        <f>ROUND(L120+O122-R122,2)</f>
        <v>1476110.2</v>
      </c>
      <c r="AA122" s="26"/>
      <c r="AB122" s="26"/>
      <c r="AC122" s="26"/>
      <c r="AD122" s="26"/>
      <c r="AE122" s="27"/>
      <c r="AF122" s="26"/>
      <c r="AG122" s="26"/>
      <c r="AH122" s="26"/>
      <c r="AI122" s="26"/>
      <c r="AJ122" s="26"/>
      <c r="AK122" s="26"/>
    </row>
    <row r="123" spans="1:37" s="83" customFormat="1" ht="25" customHeight="1" x14ac:dyDescent="0.25">
      <c r="A123" s="84">
        <v>79</v>
      </c>
      <c r="B123" s="85" t="str">
        <f t="shared" si="9"/>
        <v>4级-2级</v>
      </c>
      <c r="C123" s="85" t="s">
        <v>37</v>
      </c>
      <c r="D123" s="85" t="s">
        <v>42</v>
      </c>
      <c r="E123" s="85" t="s">
        <v>29</v>
      </c>
      <c r="F123" s="85" t="s">
        <v>53</v>
      </c>
      <c r="G123" s="87"/>
      <c r="H123" s="87"/>
      <c r="I123" s="88"/>
      <c r="J123" s="87" t="s">
        <v>368</v>
      </c>
      <c r="K123" s="14" t="s">
        <v>122</v>
      </c>
      <c r="L123" s="17">
        <v>4172166.8761904766</v>
      </c>
      <c r="M123" s="89"/>
      <c r="N123" s="89"/>
      <c r="O123" s="91"/>
      <c r="P123" s="21"/>
      <c r="Q123" s="21"/>
      <c r="R123" s="22"/>
      <c r="S123" s="21"/>
      <c r="T123" s="21"/>
      <c r="U123" s="22"/>
      <c r="V123" s="23"/>
      <c r="W123" s="23"/>
      <c r="X123" s="24"/>
      <c r="Y123" s="25">
        <f>ROUND(I121-U123-X123,2)</f>
        <v>0</v>
      </c>
      <c r="Z123" s="25">
        <f>ROUND(L121+O123-R123,2)</f>
        <v>2575726.4300000002</v>
      </c>
      <c r="AA123" s="26"/>
      <c r="AB123" s="26"/>
      <c r="AC123" s="26"/>
      <c r="AD123" s="26"/>
      <c r="AE123" s="27"/>
      <c r="AF123" s="26"/>
      <c r="AG123" s="26"/>
      <c r="AH123" s="26"/>
      <c r="AI123" s="26"/>
      <c r="AJ123" s="26"/>
      <c r="AK123" s="26"/>
    </row>
    <row r="124" spans="1:37" s="83" customFormat="1" ht="25" customHeight="1" x14ac:dyDescent="0.25">
      <c r="A124" s="84">
        <v>84</v>
      </c>
      <c r="B124" s="85" t="str">
        <f t="shared" si="9"/>
        <v>4级-2级</v>
      </c>
      <c r="C124" s="85" t="s">
        <v>37</v>
      </c>
      <c r="D124" s="85" t="s">
        <v>42</v>
      </c>
      <c r="E124" s="85" t="s">
        <v>29</v>
      </c>
      <c r="F124" s="85" t="s">
        <v>364</v>
      </c>
      <c r="G124" s="87"/>
      <c r="H124" s="87"/>
      <c r="I124" s="88"/>
      <c r="J124" s="87" t="s">
        <v>368</v>
      </c>
      <c r="K124" s="14" t="s">
        <v>122</v>
      </c>
      <c r="L124" s="17">
        <v>856362.9714285715</v>
      </c>
      <c r="M124" s="89"/>
      <c r="N124" s="89"/>
      <c r="O124" s="91"/>
      <c r="P124" s="21"/>
      <c r="Q124" s="21"/>
      <c r="R124" s="22"/>
      <c r="S124" s="21"/>
      <c r="T124" s="21"/>
      <c r="U124" s="22"/>
      <c r="V124" s="23"/>
      <c r="W124" s="23"/>
      <c r="X124" s="24"/>
      <c r="Y124" s="25" t="e">
        <f>ROUND(#REF!-U124-X124,2)</f>
        <v>#REF!</v>
      </c>
      <c r="Z124" s="25" t="e">
        <f>ROUND(#REF!+O124-R124,2)</f>
        <v>#REF!</v>
      </c>
      <c r="AA124" s="26"/>
      <c r="AB124" s="26"/>
      <c r="AC124" s="26"/>
      <c r="AD124" s="26"/>
      <c r="AE124" s="27"/>
      <c r="AF124" s="26"/>
      <c r="AG124" s="26"/>
      <c r="AH124" s="26"/>
      <c r="AI124" s="26"/>
      <c r="AJ124" s="26"/>
      <c r="AK124" s="26"/>
    </row>
    <row r="125" spans="1:37" s="83" customFormat="1" ht="25" customHeight="1" x14ac:dyDescent="0.25">
      <c r="A125" s="84">
        <v>93</v>
      </c>
      <c r="B125" s="85" t="str">
        <f t="shared" si="9"/>
        <v>4级-2级</v>
      </c>
      <c r="C125" s="85" t="s">
        <v>37</v>
      </c>
      <c r="D125" s="85" t="s">
        <v>42</v>
      </c>
      <c r="E125" s="85" t="s">
        <v>29</v>
      </c>
      <c r="F125" s="85" t="s">
        <v>316</v>
      </c>
      <c r="G125" s="87"/>
      <c r="H125" s="87"/>
      <c r="I125" s="88"/>
      <c r="J125" s="87" t="s">
        <v>368</v>
      </c>
      <c r="K125" s="14" t="s">
        <v>122</v>
      </c>
      <c r="L125" s="17">
        <v>4052044.7619047598</v>
      </c>
      <c r="M125" s="89"/>
      <c r="N125" s="89"/>
      <c r="O125" s="91"/>
      <c r="P125" s="21"/>
      <c r="Q125" s="21"/>
      <c r="R125" s="22"/>
      <c r="S125" s="21"/>
      <c r="T125" s="21"/>
      <c r="U125" s="22"/>
      <c r="V125" s="23"/>
      <c r="W125" s="23"/>
      <c r="X125" s="24"/>
      <c r="Y125" s="25" t="e">
        <f>ROUND(#REF!-U125-X125,2)</f>
        <v>#REF!</v>
      </c>
      <c r="Z125" s="25" t="e">
        <f>ROUND(#REF!+O125-R125,2)</f>
        <v>#REF!</v>
      </c>
      <c r="AA125" s="26"/>
      <c r="AB125" s="26"/>
      <c r="AC125" s="26"/>
      <c r="AD125" s="26"/>
      <c r="AE125" s="27"/>
      <c r="AF125" s="26"/>
      <c r="AG125" s="26"/>
      <c r="AH125" s="26"/>
      <c r="AI125" s="26"/>
      <c r="AJ125" s="26"/>
      <c r="AK125" s="26"/>
    </row>
    <row r="126" spans="1:37" s="83" customFormat="1" ht="25" customHeight="1" x14ac:dyDescent="0.25">
      <c r="A126" s="84">
        <v>94</v>
      </c>
      <c r="B126" s="85" t="str">
        <f t="shared" si="9"/>
        <v>4级-3级</v>
      </c>
      <c r="C126" s="85" t="s">
        <v>37</v>
      </c>
      <c r="D126" s="85" t="s">
        <v>42</v>
      </c>
      <c r="E126" s="85" t="s">
        <v>33</v>
      </c>
      <c r="F126" s="85" t="s">
        <v>362</v>
      </c>
      <c r="G126" s="87"/>
      <c r="H126" s="87"/>
      <c r="I126" s="88"/>
      <c r="J126" s="87" t="s">
        <v>368</v>
      </c>
      <c r="K126" s="14" t="s">
        <v>122</v>
      </c>
      <c r="L126" s="17">
        <v>102890.75238095237</v>
      </c>
      <c r="M126" s="89"/>
      <c r="N126" s="89"/>
      <c r="O126" s="91"/>
      <c r="P126" s="21"/>
      <c r="Q126" s="21"/>
      <c r="R126" s="22"/>
      <c r="S126" s="21"/>
      <c r="T126" s="21"/>
      <c r="U126" s="22"/>
      <c r="V126" s="23"/>
      <c r="W126" s="23"/>
      <c r="X126" s="24"/>
      <c r="Y126" s="25" t="e">
        <f>ROUND(#REF!-U126-X126,2)</f>
        <v>#REF!</v>
      </c>
      <c r="Z126" s="25" t="e">
        <f>ROUND(#REF!+O126-R126,2)</f>
        <v>#REF!</v>
      </c>
      <c r="AA126" s="26"/>
      <c r="AB126" s="26"/>
      <c r="AC126" s="26"/>
      <c r="AD126" s="26"/>
      <c r="AE126" s="27"/>
      <c r="AF126" s="26"/>
      <c r="AG126" s="26"/>
      <c r="AH126" s="26"/>
      <c r="AI126" s="26"/>
      <c r="AJ126" s="26"/>
      <c r="AK126" s="26"/>
    </row>
    <row r="127" spans="1:37" s="83" customFormat="1" ht="25" customHeight="1" x14ac:dyDescent="0.25">
      <c r="A127" s="84">
        <v>95</v>
      </c>
      <c r="B127" s="85" t="str">
        <f t="shared" si="9"/>
        <v>4级-3级</v>
      </c>
      <c r="C127" s="85" t="s">
        <v>37</v>
      </c>
      <c r="D127" s="85" t="s">
        <v>42</v>
      </c>
      <c r="E127" s="85" t="s">
        <v>33</v>
      </c>
      <c r="F127" s="85" t="s">
        <v>354</v>
      </c>
      <c r="G127" s="87"/>
      <c r="H127" s="87"/>
      <c r="I127" s="88"/>
      <c r="J127" s="87" t="s">
        <v>368</v>
      </c>
      <c r="K127" s="14" t="s">
        <v>122</v>
      </c>
      <c r="L127" s="17">
        <v>671213.69523809513</v>
      </c>
      <c r="M127" s="89"/>
      <c r="N127" s="89"/>
      <c r="O127" s="91"/>
      <c r="P127" s="21"/>
      <c r="Q127" s="21"/>
      <c r="R127" s="22"/>
      <c r="S127" s="21"/>
      <c r="T127" s="21"/>
      <c r="U127" s="22"/>
      <c r="V127" s="23"/>
      <c r="W127" s="23"/>
      <c r="X127" s="24"/>
      <c r="Y127" s="25" t="e">
        <f>ROUND(#REF!-U127-X127,2)</f>
        <v>#REF!</v>
      </c>
      <c r="Z127" s="25" t="e">
        <f>ROUND(#REF!+O127-R127,2)</f>
        <v>#REF!</v>
      </c>
      <c r="AA127" s="26"/>
      <c r="AB127" s="26"/>
      <c r="AC127" s="26"/>
      <c r="AD127" s="26"/>
      <c r="AE127" s="27"/>
      <c r="AF127" s="26"/>
      <c r="AG127" s="26"/>
      <c r="AH127" s="26"/>
      <c r="AI127" s="26"/>
      <c r="AJ127" s="26"/>
      <c r="AK127" s="26"/>
    </row>
    <row r="128" spans="1:37" s="83" customFormat="1" ht="25" customHeight="1" x14ac:dyDescent="0.25">
      <c r="A128" s="84">
        <v>96</v>
      </c>
      <c r="B128" s="85" t="str">
        <f t="shared" si="9"/>
        <v>4级-2级</v>
      </c>
      <c r="C128" s="85" t="s">
        <v>37</v>
      </c>
      <c r="D128" s="85" t="s">
        <v>42</v>
      </c>
      <c r="E128" s="85" t="s">
        <v>29</v>
      </c>
      <c r="F128" s="85" t="s">
        <v>52</v>
      </c>
      <c r="G128" s="87"/>
      <c r="H128" s="87"/>
      <c r="I128" s="88"/>
      <c r="J128" s="87" t="s">
        <v>368</v>
      </c>
      <c r="K128" s="14" t="s">
        <v>122</v>
      </c>
      <c r="L128" s="17">
        <v>1536192.5714285714</v>
      </c>
      <c r="M128" s="89"/>
      <c r="N128" s="89"/>
      <c r="O128" s="91"/>
      <c r="P128" s="21"/>
      <c r="Q128" s="21"/>
      <c r="R128" s="22"/>
      <c r="S128" s="21"/>
      <c r="T128" s="21"/>
      <c r="U128" s="22"/>
      <c r="V128" s="23"/>
      <c r="W128" s="23"/>
      <c r="X128" s="24"/>
      <c r="Y128" s="25" t="e">
        <f>ROUND(#REF!-U128-X128,2)</f>
        <v>#REF!</v>
      </c>
      <c r="Z128" s="25" t="e">
        <f>ROUND(#REF!+O128-R128,2)</f>
        <v>#REF!</v>
      </c>
      <c r="AA128" s="26"/>
      <c r="AB128" s="26"/>
      <c r="AC128" s="26"/>
      <c r="AD128" s="26"/>
      <c r="AE128" s="27"/>
      <c r="AF128" s="26"/>
      <c r="AG128" s="26"/>
      <c r="AH128" s="26"/>
      <c r="AI128" s="26"/>
      <c r="AJ128" s="26"/>
      <c r="AK128" s="26"/>
    </row>
    <row r="129" spans="1:37" s="83" customFormat="1" ht="25" customHeight="1" x14ac:dyDescent="0.25">
      <c r="A129" s="84">
        <v>97</v>
      </c>
      <c r="B129" s="85" t="str">
        <f t="shared" si="9"/>
        <v>4级-2级</v>
      </c>
      <c r="C129" s="85" t="s">
        <v>37</v>
      </c>
      <c r="D129" s="85" t="s">
        <v>42</v>
      </c>
      <c r="E129" s="85" t="s">
        <v>29</v>
      </c>
      <c r="F129" s="85" t="s">
        <v>63</v>
      </c>
      <c r="G129" s="87"/>
      <c r="H129" s="87"/>
      <c r="I129" s="88"/>
      <c r="J129" s="87" t="s">
        <v>368</v>
      </c>
      <c r="K129" s="14" t="s">
        <v>122</v>
      </c>
      <c r="L129" s="17">
        <v>4121203.8476190465</v>
      </c>
      <c r="M129" s="89"/>
      <c r="N129" s="89"/>
      <c r="O129" s="91"/>
      <c r="P129" s="21"/>
      <c r="Q129" s="21"/>
      <c r="R129" s="22"/>
      <c r="S129" s="21"/>
      <c r="T129" s="21"/>
      <c r="U129" s="22"/>
      <c r="V129" s="23"/>
      <c r="W129" s="23"/>
      <c r="X129" s="24"/>
      <c r="Y129" s="25" t="e">
        <f>ROUND(#REF!-U129-X129,2)</f>
        <v>#REF!</v>
      </c>
      <c r="Z129" s="25" t="e">
        <f>ROUND(#REF!+O129-R129,2)</f>
        <v>#REF!</v>
      </c>
      <c r="AA129" s="26"/>
      <c r="AB129" s="26"/>
      <c r="AC129" s="26"/>
      <c r="AD129" s="26"/>
      <c r="AE129" s="27"/>
      <c r="AF129" s="26"/>
      <c r="AG129" s="26"/>
      <c r="AH129" s="26"/>
      <c r="AI129" s="26"/>
      <c r="AJ129" s="26"/>
      <c r="AK129" s="26"/>
    </row>
    <row r="130" spans="1:37" s="83" customFormat="1" ht="25" customHeight="1" x14ac:dyDescent="0.25">
      <c r="A130" s="84">
        <v>100</v>
      </c>
      <c r="B130" s="85" t="str">
        <f t="shared" si="9"/>
        <v>4级-2级</v>
      </c>
      <c r="C130" s="85" t="s">
        <v>37</v>
      </c>
      <c r="D130" s="85" t="s">
        <v>42</v>
      </c>
      <c r="E130" s="85" t="s">
        <v>29</v>
      </c>
      <c r="F130" s="85" t="s">
        <v>301</v>
      </c>
      <c r="G130" s="87"/>
      <c r="H130" s="87"/>
      <c r="I130" s="88"/>
      <c r="J130" s="87" t="s">
        <v>368</v>
      </c>
      <c r="K130" s="14" t="s">
        <v>122</v>
      </c>
      <c r="L130" s="17">
        <v>127661.76190476188</v>
      </c>
      <c r="M130" s="89"/>
      <c r="N130" s="89"/>
      <c r="O130" s="91"/>
      <c r="P130" s="21"/>
      <c r="Q130" s="21"/>
      <c r="R130" s="22"/>
      <c r="S130" s="21"/>
      <c r="T130" s="21"/>
      <c r="U130" s="22"/>
      <c r="V130" s="23"/>
      <c r="W130" s="23"/>
      <c r="X130" s="24"/>
      <c r="Y130" s="25" t="e">
        <f>ROUND(#REF!-U130-X130,2)</f>
        <v>#REF!</v>
      </c>
      <c r="Z130" s="25" t="e">
        <f>ROUND(#REF!+O130-R130,2)</f>
        <v>#REF!</v>
      </c>
      <c r="AA130" s="26"/>
      <c r="AB130" s="26"/>
      <c r="AC130" s="26"/>
      <c r="AD130" s="26"/>
      <c r="AE130" s="27"/>
      <c r="AF130" s="26"/>
      <c r="AG130" s="26"/>
      <c r="AH130" s="26"/>
      <c r="AI130" s="26"/>
      <c r="AJ130" s="26"/>
      <c r="AK130" s="26"/>
    </row>
    <row r="131" spans="1:37" s="83" customFormat="1" ht="25" customHeight="1" x14ac:dyDescent="0.25">
      <c r="A131" s="84">
        <v>101</v>
      </c>
      <c r="B131" s="85" t="str">
        <f t="shared" si="9"/>
        <v>4级-5级</v>
      </c>
      <c r="C131" s="85" t="s">
        <v>37</v>
      </c>
      <c r="D131" s="85" t="s">
        <v>42</v>
      </c>
      <c r="E131" s="85" t="s">
        <v>359</v>
      </c>
      <c r="F131" s="85" t="s">
        <v>360</v>
      </c>
      <c r="G131" s="87"/>
      <c r="H131" s="87"/>
      <c r="I131" s="88"/>
      <c r="J131" s="87" t="s">
        <v>368</v>
      </c>
      <c r="K131" s="14" t="s">
        <v>122</v>
      </c>
      <c r="L131" s="17">
        <v>29138.095238095237</v>
      </c>
      <c r="M131" s="89"/>
      <c r="N131" s="89"/>
      <c r="O131" s="91"/>
      <c r="P131" s="21"/>
      <c r="Q131" s="21"/>
      <c r="R131" s="22"/>
      <c r="S131" s="21"/>
      <c r="T131" s="21"/>
      <c r="U131" s="22"/>
      <c r="V131" s="23"/>
      <c r="W131" s="23"/>
      <c r="X131" s="24"/>
      <c r="Y131" s="25" t="e">
        <f>ROUND(#REF!-U131-X131,2)</f>
        <v>#REF!</v>
      </c>
      <c r="Z131" s="25" t="e">
        <f>ROUND(#REF!+O131-R131,2)</f>
        <v>#REF!</v>
      </c>
      <c r="AA131" s="26"/>
      <c r="AB131" s="26"/>
      <c r="AC131" s="26"/>
      <c r="AD131" s="26"/>
      <c r="AE131" s="27"/>
      <c r="AF131" s="26"/>
      <c r="AG131" s="26"/>
      <c r="AH131" s="26"/>
      <c r="AI131" s="26"/>
      <c r="AJ131" s="26"/>
      <c r="AK131" s="26"/>
    </row>
    <row r="132" spans="1:37" s="83" customFormat="1" ht="25" customHeight="1" x14ac:dyDescent="0.25">
      <c r="A132" s="84">
        <v>103</v>
      </c>
      <c r="B132" s="85" t="str">
        <f t="shared" ref="B132:B163" si="14">TEXT(C132,"000")&amp;"-"&amp;TEXT(E132,"000")</f>
        <v>4级-2级</v>
      </c>
      <c r="C132" s="85" t="s">
        <v>37</v>
      </c>
      <c r="D132" s="85" t="s">
        <v>42</v>
      </c>
      <c r="E132" s="85" t="s">
        <v>29</v>
      </c>
      <c r="F132" s="85" t="s">
        <v>49</v>
      </c>
      <c r="G132" s="87"/>
      <c r="H132" s="87"/>
      <c r="I132" s="88"/>
      <c r="J132" s="87" t="s">
        <v>368</v>
      </c>
      <c r="K132" s="14" t="s">
        <v>122</v>
      </c>
      <c r="L132" s="17">
        <v>90345.142857142841</v>
      </c>
      <c r="M132" s="89"/>
      <c r="N132" s="90"/>
      <c r="O132" s="91"/>
      <c r="P132" s="21"/>
      <c r="Q132" s="21"/>
      <c r="R132" s="22"/>
      <c r="S132" s="21"/>
      <c r="T132" s="21"/>
      <c r="U132" s="22"/>
      <c r="V132" s="23"/>
      <c r="W132" s="23"/>
      <c r="X132" s="24"/>
      <c r="Y132" s="25" t="e">
        <f>ROUND(#REF!-U132-X132,2)</f>
        <v>#REF!</v>
      </c>
      <c r="Z132" s="25" t="e">
        <f>ROUND(#REF!+O132-R132,2)</f>
        <v>#REF!</v>
      </c>
      <c r="AA132" s="26"/>
      <c r="AB132" s="26"/>
      <c r="AC132" s="26"/>
      <c r="AD132" s="26"/>
      <c r="AE132" s="27"/>
      <c r="AF132" s="26"/>
      <c r="AG132" s="26"/>
      <c r="AH132" s="26"/>
      <c r="AI132" s="26"/>
      <c r="AJ132" s="26"/>
      <c r="AK132" s="26"/>
    </row>
    <row r="133" spans="1:37" s="83" customFormat="1" ht="25" customHeight="1" x14ac:dyDescent="0.25">
      <c r="A133" s="84">
        <v>104</v>
      </c>
      <c r="B133" s="85" t="str">
        <f t="shared" si="14"/>
        <v>4级-3级</v>
      </c>
      <c r="C133" s="85" t="s">
        <v>37</v>
      </c>
      <c r="D133" s="85" t="s">
        <v>42</v>
      </c>
      <c r="E133" s="85" t="s">
        <v>33</v>
      </c>
      <c r="F133" s="85" t="s">
        <v>96</v>
      </c>
      <c r="G133" s="87"/>
      <c r="H133" s="87"/>
      <c r="I133" s="88"/>
      <c r="J133" s="87" t="s">
        <v>368</v>
      </c>
      <c r="K133" s="14" t="s">
        <v>122</v>
      </c>
      <c r="L133" s="17">
        <v>256214.73333333334</v>
      </c>
      <c r="M133" s="89"/>
      <c r="N133" s="89"/>
      <c r="O133" s="91"/>
      <c r="P133" s="21"/>
      <c r="Q133" s="21"/>
      <c r="R133" s="22"/>
      <c r="S133" s="21"/>
      <c r="T133" s="21"/>
      <c r="U133" s="22"/>
      <c r="V133" s="23"/>
      <c r="W133" s="23"/>
      <c r="X133" s="24"/>
      <c r="Y133" s="25" t="e">
        <f>ROUND(#REF!-U133-X133,2)</f>
        <v>#REF!</v>
      </c>
      <c r="Z133" s="25" t="e">
        <f>ROUND(#REF!+O133-R133,2)</f>
        <v>#REF!</v>
      </c>
      <c r="AA133" s="26"/>
      <c r="AB133" s="26"/>
      <c r="AC133" s="26"/>
      <c r="AD133" s="26"/>
      <c r="AE133" s="27"/>
      <c r="AF133" s="26"/>
      <c r="AG133" s="26"/>
      <c r="AH133" s="26"/>
      <c r="AI133" s="26"/>
      <c r="AJ133" s="26"/>
      <c r="AK133" s="26"/>
    </row>
    <row r="134" spans="1:37" s="83" customFormat="1" ht="25" customHeight="1" x14ac:dyDescent="0.25">
      <c r="A134" s="84">
        <v>105</v>
      </c>
      <c r="B134" s="85" t="str">
        <f t="shared" si="14"/>
        <v>4级-3级</v>
      </c>
      <c r="C134" s="85" t="s">
        <v>37</v>
      </c>
      <c r="D134" s="85" t="s">
        <v>42</v>
      </c>
      <c r="E134" s="85" t="s">
        <v>33</v>
      </c>
      <c r="F134" s="85" t="s">
        <v>160</v>
      </c>
      <c r="G134" s="87"/>
      <c r="H134" s="87"/>
      <c r="I134" s="88"/>
      <c r="J134" s="87" t="s">
        <v>368</v>
      </c>
      <c r="K134" s="14" t="s">
        <v>122</v>
      </c>
      <c r="L134" s="17">
        <v>2392782.1999999997</v>
      </c>
      <c r="M134" s="89"/>
      <c r="N134" s="89"/>
      <c r="O134" s="91"/>
      <c r="P134" s="21"/>
      <c r="Q134" s="21"/>
      <c r="R134" s="22"/>
      <c r="S134" s="21"/>
      <c r="T134" s="21"/>
      <c r="U134" s="22"/>
      <c r="V134" s="23"/>
      <c r="W134" s="23"/>
      <c r="X134" s="24"/>
      <c r="Y134" s="25" t="e">
        <f>ROUND(#REF!-U134-X134,2)</f>
        <v>#REF!</v>
      </c>
      <c r="Z134" s="25" t="e">
        <f>ROUND(#REF!+O134-R134,2)</f>
        <v>#REF!</v>
      </c>
      <c r="AA134" s="26"/>
      <c r="AB134" s="26"/>
      <c r="AC134" s="26"/>
      <c r="AD134" s="26"/>
      <c r="AE134" s="27"/>
      <c r="AF134" s="26"/>
      <c r="AG134" s="26"/>
      <c r="AH134" s="26"/>
      <c r="AI134" s="26"/>
      <c r="AJ134" s="26"/>
      <c r="AK134" s="26"/>
    </row>
    <row r="135" spans="1:37" s="83" customFormat="1" ht="25" customHeight="1" x14ac:dyDescent="0.25">
      <c r="A135" s="84">
        <v>106</v>
      </c>
      <c r="B135" s="85" t="str">
        <f t="shared" si="14"/>
        <v>4级-3级</v>
      </c>
      <c r="C135" s="85" t="s">
        <v>37</v>
      </c>
      <c r="D135" s="85" t="s">
        <v>42</v>
      </c>
      <c r="E135" s="85" t="s">
        <v>33</v>
      </c>
      <c r="F135" s="85" t="s">
        <v>356</v>
      </c>
      <c r="G135" s="87"/>
      <c r="H135" s="87"/>
      <c r="I135" s="88"/>
      <c r="J135" s="87" t="s">
        <v>368</v>
      </c>
      <c r="K135" s="14" t="s">
        <v>122</v>
      </c>
      <c r="L135" s="17">
        <v>3279679.0380952377</v>
      </c>
      <c r="M135" s="89"/>
      <c r="N135" s="89"/>
      <c r="O135" s="91"/>
      <c r="P135" s="21"/>
      <c r="Q135" s="21"/>
      <c r="R135" s="22"/>
      <c r="S135" s="21"/>
      <c r="T135" s="21"/>
      <c r="U135" s="22"/>
      <c r="V135" s="23"/>
      <c r="W135" s="23"/>
      <c r="X135" s="24"/>
      <c r="Y135" s="25" t="e">
        <f>ROUND(#REF!-U135-X135,2)</f>
        <v>#REF!</v>
      </c>
      <c r="Z135" s="25" t="e">
        <f>ROUND(#REF!+O135-R135,2)</f>
        <v>#REF!</v>
      </c>
      <c r="AA135" s="26"/>
      <c r="AB135" s="26"/>
      <c r="AC135" s="26"/>
      <c r="AD135" s="26"/>
      <c r="AE135" s="27"/>
      <c r="AF135" s="26"/>
      <c r="AG135" s="26"/>
      <c r="AH135" s="26"/>
      <c r="AI135" s="26"/>
      <c r="AJ135" s="26"/>
      <c r="AK135" s="26"/>
    </row>
    <row r="136" spans="1:37" s="83" customFormat="1" ht="25" customHeight="1" x14ac:dyDescent="0.25">
      <c r="A136" s="84">
        <v>107</v>
      </c>
      <c r="B136" s="85" t="str">
        <f t="shared" si="14"/>
        <v>4级-3级</v>
      </c>
      <c r="C136" s="85" t="s">
        <v>37</v>
      </c>
      <c r="D136" s="85" t="s">
        <v>42</v>
      </c>
      <c r="E136" s="85" t="s">
        <v>33</v>
      </c>
      <c r="F136" s="85" t="s">
        <v>159</v>
      </c>
      <c r="G136" s="87"/>
      <c r="H136" s="87"/>
      <c r="I136" s="88"/>
      <c r="J136" s="87" t="s">
        <v>368</v>
      </c>
      <c r="K136" s="14" t="s">
        <v>122</v>
      </c>
      <c r="L136" s="17">
        <v>556467.05714285711</v>
      </c>
      <c r="M136" s="89"/>
      <c r="N136" s="89"/>
      <c r="O136" s="91"/>
      <c r="P136" s="21"/>
      <c r="Q136" s="21"/>
      <c r="R136" s="22"/>
      <c r="S136" s="21"/>
      <c r="T136" s="21"/>
      <c r="U136" s="22"/>
      <c r="V136" s="23"/>
      <c r="W136" s="23"/>
      <c r="X136" s="24"/>
      <c r="Y136" s="25" t="e">
        <f>ROUND(#REF!-U136-X136,2)</f>
        <v>#REF!</v>
      </c>
      <c r="Z136" s="25" t="e">
        <f>ROUND(#REF!+O136-R136,2)</f>
        <v>#REF!</v>
      </c>
      <c r="AA136" s="26"/>
      <c r="AB136" s="26"/>
      <c r="AC136" s="26"/>
      <c r="AD136" s="26"/>
      <c r="AE136" s="27"/>
      <c r="AF136" s="26"/>
      <c r="AG136" s="26"/>
      <c r="AH136" s="26"/>
      <c r="AI136" s="26"/>
      <c r="AJ136" s="26"/>
      <c r="AK136" s="26"/>
    </row>
    <row r="137" spans="1:37" s="83" customFormat="1" ht="25" customHeight="1" x14ac:dyDescent="0.25">
      <c r="A137" s="84">
        <v>108</v>
      </c>
      <c r="B137" s="85" t="str">
        <f t="shared" si="14"/>
        <v>4级-3级</v>
      </c>
      <c r="C137" s="85" t="s">
        <v>37</v>
      </c>
      <c r="D137" s="85" t="s">
        <v>42</v>
      </c>
      <c r="E137" s="85" t="s">
        <v>33</v>
      </c>
      <c r="F137" s="85" t="s">
        <v>337</v>
      </c>
      <c r="G137" s="93"/>
      <c r="H137" s="93"/>
      <c r="I137" s="93"/>
      <c r="J137" s="87" t="s">
        <v>368</v>
      </c>
      <c r="K137" s="14" t="s">
        <v>122</v>
      </c>
      <c r="L137" s="93">
        <v>3731710.504761904</v>
      </c>
      <c r="M137" s="89"/>
      <c r="N137" s="89"/>
      <c r="O137" s="91"/>
      <c r="P137" s="21"/>
      <c r="Q137" s="21"/>
      <c r="R137" s="22"/>
      <c r="S137" s="21"/>
      <c r="T137" s="21"/>
      <c r="U137" s="22"/>
      <c r="V137" s="23"/>
      <c r="W137" s="23"/>
      <c r="X137" s="24"/>
      <c r="Y137" s="25" t="e">
        <f>ROUND(#REF!-U137-X137,2)</f>
        <v>#REF!</v>
      </c>
      <c r="Z137" s="25" t="e">
        <f>ROUND(#REF!+O137-R137,2)</f>
        <v>#REF!</v>
      </c>
      <c r="AA137" s="26"/>
      <c r="AB137" s="26"/>
      <c r="AC137" s="26"/>
      <c r="AD137" s="26"/>
      <c r="AE137" s="27"/>
      <c r="AF137" s="26"/>
      <c r="AG137" s="26"/>
      <c r="AH137" s="26"/>
      <c r="AI137" s="26"/>
      <c r="AJ137" s="26"/>
      <c r="AK137" s="26"/>
    </row>
    <row r="138" spans="1:37" s="83" customFormat="1" ht="25" customHeight="1" x14ac:dyDescent="0.25">
      <c r="A138" s="84">
        <v>109</v>
      </c>
      <c r="B138" s="85" t="str">
        <f t="shared" si="14"/>
        <v>4级-2级</v>
      </c>
      <c r="C138" s="85" t="s">
        <v>37</v>
      </c>
      <c r="D138" s="85" t="s">
        <v>42</v>
      </c>
      <c r="E138" s="85" t="s">
        <v>29</v>
      </c>
      <c r="F138" s="85" t="s">
        <v>363</v>
      </c>
      <c r="G138" s="93"/>
      <c r="H138" s="93"/>
      <c r="I138" s="93"/>
      <c r="J138" s="87" t="s">
        <v>368</v>
      </c>
      <c r="K138" s="14" t="s">
        <v>122</v>
      </c>
      <c r="L138" s="93">
        <v>69241.076190476189</v>
      </c>
      <c r="M138" s="89"/>
      <c r="N138" s="89"/>
      <c r="O138" s="91"/>
      <c r="P138" s="21"/>
      <c r="Q138" s="21"/>
      <c r="R138" s="22"/>
      <c r="S138" s="21"/>
      <c r="T138" s="21"/>
      <c r="U138" s="22"/>
      <c r="V138" s="23"/>
      <c r="W138" s="23"/>
      <c r="X138" s="24"/>
      <c r="Y138" s="25" t="e">
        <f>ROUND(#REF!-U138-X138,2)</f>
        <v>#REF!</v>
      </c>
      <c r="Z138" s="25" t="e">
        <f>ROUND(#REF!+O138-R138,2)</f>
        <v>#REF!</v>
      </c>
      <c r="AA138" s="26"/>
      <c r="AB138" s="26"/>
      <c r="AC138" s="26"/>
      <c r="AD138" s="26"/>
      <c r="AE138" s="27"/>
      <c r="AF138" s="26"/>
      <c r="AG138" s="26"/>
      <c r="AH138" s="26"/>
      <c r="AI138" s="26"/>
      <c r="AJ138" s="26"/>
      <c r="AK138" s="26"/>
    </row>
    <row r="139" spans="1:37" s="83" customFormat="1" ht="25" customHeight="1" x14ac:dyDescent="0.25">
      <c r="A139" s="84">
        <v>110</v>
      </c>
      <c r="B139" s="85" t="str">
        <f t="shared" si="14"/>
        <v>4级-3级</v>
      </c>
      <c r="C139" s="85" t="s">
        <v>37</v>
      </c>
      <c r="D139" s="85" t="s">
        <v>42</v>
      </c>
      <c r="E139" s="85" t="s">
        <v>33</v>
      </c>
      <c r="F139" s="85" t="s">
        <v>332</v>
      </c>
      <c r="G139" s="93"/>
      <c r="H139" s="93"/>
      <c r="I139" s="93"/>
      <c r="J139" s="87" t="s">
        <v>368</v>
      </c>
      <c r="K139" s="14" t="s">
        <v>122</v>
      </c>
      <c r="L139" s="93">
        <v>789846.47619047598</v>
      </c>
      <c r="M139" s="89"/>
      <c r="N139" s="89"/>
      <c r="O139" s="91"/>
      <c r="P139" s="21"/>
      <c r="Q139" s="21"/>
      <c r="R139" s="22"/>
      <c r="S139" s="21"/>
      <c r="T139" s="21"/>
      <c r="U139" s="22"/>
      <c r="V139" s="23"/>
      <c r="W139" s="23"/>
      <c r="X139" s="24"/>
      <c r="Y139" s="25" t="e">
        <f>ROUND(#REF!-U139-X139,2)</f>
        <v>#REF!</v>
      </c>
      <c r="Z139" s="25" t="e">
        <f>ROUND(#REF!+O139-R139,2)</f>
        <v>#REF!</v>
      </c>
      <c r="AA139" s="26"/>
      <c r="AB139" s="26"/>
      <c r="AC139" s="26"/>
      <c r="AD139" s="26"/>
      <c r="AE139" s="27"/>
      <c r="AF139" s="26"/>
      <c r="AG139" s="26"/>
      <c r="AH139" s="26"/>
      <c r="AI139" s="26"/>
      <c r="AJ139" s="26"/>
      <c r="AK139" s="26"/>
    </row>
    <row r="140" spans="1:37" s="83" customFormat="1" ht="25" customHeight="1" x14ac:dyDescent="0.25">
      <c r="A140" s="84">
        <v>111</v>
      </c>
      <c r="B140" s="85" t="str">
        <f t="shared" si="14"/>
        <v>4级-3级</v>
      </c>
      <c r="C140" s="85" t="s">
        <v>37</v>
      </c>
      <c r="D140" s="85" t="s">
        <v>42</v>
      </c>
      <c r="E140" s="85" t="s">
        <v>33</v>
      </c>
      <c r="F140" s="85" t="s">
        <v>333</v>
      </c>
      <c r="G140" s="93"/>
      <c r="H140" s="93"/>
      <c r="I140" s="93"/>
      <c r="J140" s="87" t="s">
        <v>368</v>
      </c>
      <c r="K140" s="14" t="s">
        <v>122</v>
      </c>
      <c r="L140" s="93">
        <v>2729809.4571428569</v>
      </c>
      <c r="M140" s="89"/>
      <c r="N140" s="89"/>
      <c r="O140" s="91"/>
      <c r="P140" s="21"/>
      <c r="Q140" s="21"/>
      <c r="R140" s="22"/>
      <c r="S140" s="21"/>
      <c r="T140" s="21"/>
      <c r="U140" s="22"/>
      <c r="V140" s="23"/>
      <c r="W140" s="23"/>
      <c r="X140" s="24"/>
      <c r="Y140" s="25" t="e">
        <f>ROUND(#REF!-U140-X140,2)</f>
        <v>#REF!</v>
      </c>
      <c r="Z140" s="25" t="e">
        <f>ROUND(#REF!+O140-R140,2)</f>
        <v>#REF!</v>
      </c>
      <c r="AA140" s="26"/>
      <c r="AB140" s="26"/>
      <c r="AC140" s="26"/>
      <c r="AD140" s="26"/>
      <c r="AE140" s="27"/>
      <c r="AF140" s="26"/>
      <c r="AG140" s="26"/>
      <c r="AH140" s="26"/>
      <c r="AI140" s="26"/>
      <c r="AJ140" s="26"/>
      <c r="AK140" s="26"/>
    </row>
    <row r="141" spans="1:37" s="83" customFormat="1" ht="25" customHeight="1" x14ac:dyDescent="0.25">
      <c r="A141" s="84">
        <v>112</v>
      </c>
      <c r="B141" s="85" t="str">
        <f t="shared" si="14"/>
        <v>4级-3级</v>
      </c>
      <c r="C141" s="85" t="s">
        <v>37</v>
      </c>
      <c r="D141" s="85" t="s">
        <v>42</v>
      </c>
      <c r="E141" s="85" t="s">
        <v>33</v>
      </c>
      <c r="F141" s="85" t="s">
        <v>345</v>
      </c>
      <c r="G141" s="87"/>
      <c r="H141" s="87"/>
      <c r="I141" s="88"/>
      <c r="J141" s="87" t="s">
        <v>368</v>
      </c>
      <c r="K141" s="14" t="s">
        <v>122</v>
      </c>
      <c r="L141" s="17">
        <v>5865335.6285714284</v>
      </c>
      <c r="M141" s="89"/>
      <c r="N141" s="89"/>
      <c r="O141" s="91"/>
      <c r="P141" s="21"/>
      <c r="Q141" s="21"/>
      <c r="R141" s="22"/>
      <c r="S141" s="21"/>
      <c r="T141" s="21"/>
      <c r="U141" s="22"/>
      <c r="V141" s="23"/>
      <c r="W141" s="23"/>
      <c r="X141" s="24"/>
      <c r="Y141" s="25" t="e">
        <f>ROUND(#REF!-U141-X141,2)</f>
        <v>#REF!</v>
      </c>
      <c r="Z141" s="25" t="e">
        <f>ROUND(#REF!+O141-R141,2)</f>
        <v>#REF!</v>
      </c>
      <c r="AA141" s="26"/>
      <c r="AB141" s="26"/>
      <c r="AC141" s="26"/>
      <c r="AD141" s="26"/>
      <c r="AE141" s="27"/>
      <c r="AF141" s="26"/>
      <c r="AG141" s="26"/>
      <c r="AH141" s="26"/>
      <c r="AI141" s="26"/>
      <c r="AJ141" s="26"/>
      <c r="AK141" s="26"/>
    </row>
    <row r="142" spans="1:37" s="83" customFormat="1" ht="25" customHeight="1" x14ac:dyDescent="0.25">
      <c r="A142" s="84">
        <v>113</v>
      </c>
      <c r="B142" s="85" t="str">
        <f t="shared" si="14"/>
        <v>4级-4级</v>
      </c>
      <c r="C142" s="85" t="s">
        <v>37</v>
      </c>
      <c r="D142" s="85" t="s">
        <v>42</v>
      </c>
      <c r="E142" s="85" t="s">
        <v>37</v>
      </c>
      <c r="F142" s="85" t="s">
        <v>123</v>
      </c>
      <c r="G142" s="87"/>
      <c r="H142" s="87"/>
      <c r="I142" s="88"/>
      <c r="J142" s="87" t="s">
        <v>368</v>
      </c>
      <c r="K142" s="14" t="s">
        <v>122</v>
      </c>
      <c r="L142" s="17">
        <v>191576.87142857138</v>
      </c>
      <c r="M142" s="89"/>
      <c r="N142" s="90"/>
      <c r="O142" s="91"/>
      <c r="P142" s="21"/>
      <c r="Q142" s="21"/>
      <c r="R142" s="22"/>
      <c r="S142" s="21"/>
      <c r="T142" s="21"/>
      <c r="U142" s="22"/>
      <c r="V142" s="23"/>
      <c r="W142" s="23"/>
      <c r="X142" s="24"/>
      <c r="Y142" s="25" t="e">
        <f>ROUND(#REF!-U142-X142,2)</f>
        <v>#REF!</v>
      </c>
      <c r="Z142" s="25" t="e">
        <f>ROUND(#REF!+O142-R142,2)</f>
        <v>#REF!</v>
      </c>
      <c r="AA142" s="26"/>
      <c r="AB142" s="26"/>
      <c r="AC142" s="26"/>
      <c r="AD142" s="26"/>
      <c r="AE142" s="27"/>
      <c r="AF142" s="26"/>
      <c r="AG142" s="26"/>
      <c r="AH142" s="26"/>
      <c r="AI142" s="26"/>
      <c r="AJ142" s="26"/>
      <c r="AK142" s="26"/>
    </row>
    <row r="143" spans="1:37" s="83" customFormat="1" ht="25" customHeight="1" x14ac:dyDescent="0.25">
      <c r="A143" s="84">
        <v>114</v>
      </c>
      <c r="B143" s="85" t="str">
        <f t="shared" si="14"/>
        <v>4级-3级</v>
      </c>
      <c r="C143" s="85" t="s">
        <v>37</v>
      </c>
      <c r="D143" s="85" t="s">
        <v>42</v>
      </c>
      <c r="E143" s="85" t="s">
        <v>33</v>
      </c>
      <c r="F143" s="85" t="s">
        <v>165</v>
      </c>
      <c r="G143" s="87"/>
      <c r="H143" s="87"/>
      <c r="I143" s="88"/>
      <c r="J143" s="87" t="s">
        <v>368</v>
      </c>
      <c r="K143" s="14" t="s">
        <v>122</v>
      </c>
      <c r="L143" s="17">
        <v>188819.54761904757</v>
      </c>
      <c r="M143" s="89"/>
      <c r="N143" s="90"/>
      <c r="O143" s="91"/>
      <c r="P143" s="21"/>
      <c r="Q143" s="21"/>
      <c r="R143" s="22"/>
      <c r="S143" s="21"/>
      <c r="T143" s="21"/>
      <c r="U143" s="22"/>
      <c r="V143" s="23"/>
      <c r="W143" s="23"/>
      <c r="X143" s="24"/>
      <c r="Y143" s="25">
        <f>ROUND(I125-U143-X143,2)</f>
        <v>0</v>
      </c>
      <c r="Z143" s="25">
        <f>ROUND(L125+O143-R143,2)</f>
        <v>4052044.76</v>
      </c>
      <c r="AA143" s="26"/>
      <c r="AB143" s="26"/>
      <c r="AC143" s="26"/>
      <c r="AD143" s="26"/>
      <c r="AE143" s="27"/>
      <c r="AF143" s="26"/>
      <c r="AG143" s="26"/>
      <c r="AH143" s="26"/>
      <c r="AI143" s="26"/>
      <c r="AJ143" s="26"/>
      <c r="AK143" s="26"/>
    </row>
    <row r="144" spans="1:37" s="83" customFormat="1" ht="25" customHeight="1" x14ac:dyDescent="0.25">
      <c r="A144" s="84">
        <v>115</v>
      </c>
      <c r="B144" s="85" t="str">
        <f t="shared" si="14"/>
        <v>4级-3级</v>
      </c>
      <c r="C144" s="85" t="s">
        <v>37</v>
      </c>
      <c r="D144" s="85" t="s">
        <v>42</v>
      </c>
      <c r="E144" s="85" t="s">
        <v>33</v>
      </c>
      <c r="F144" s="85" t="s">
        <v>331</v>
      </c>
      <c r="G144" s="93"/>
      <c r="H144" s="93"/>
      <c r="I144" s="93"/>
      <c r="J144" s="87" t="s">
        <v>368</v>
      </c>
      <c r="K144" s="14" t="s">
        <v>122</v>
      </c>
      <c r="L144" s="93">
        <v>267592.7238095238</v>
      </c>
      <c r="M144" s="89"/>
      <c r="N144" s="89"/>
      <c r="O144" s="91"/>
      <c r="P144" s="21"/>
      <c r="Q144" s="21"/>
      <c r="R144" s="22"/>
      <c r="S144" s="21"/>
      <c r="T144" s="21"/>
      <c r="U144" s="22"/>
      <c r="V144" s="23"/>
      <c r="W144" s="23"/>
      <c r="X144" s="24"/>
      <c r="Y144" s="25" t="e">
        <f>ROUND(#REF!-U144-X144,2)</f>
        <v>#REF!</v>
      </c>
      <c r="Z144" s="25" t="e">
        <f>ROUND(#REF!+O144-R144,2)</f>
        <v>#REF!</v>
      </c>
      <c r="AA144" s="26"/>
      <c r="AB144" s="26"/>
      <c r="AC144" s="26"/>
      <c r="AD144" s="26"/>
      <c r="AE144" s="27"/>
      <c r="AF144" s="26"/>
      <c r="AG144" s="26"/>
      <c r="AH144" s="26"/>
      <c r="AI144" s="26"/>
      <c r="AJ144" s="26"/>
      <c r="AK144" s="26"/>
    </row>
    <row r="145" spans="1:37" s="83" customFormat="1" ht="25" customHeight="1" x14ac:dyDescent="0.25">
      <c r="A145" s="84">
        <v>116</v>
      </c>
      <c r="B145" s="85" t="str">
        <f t="shared" si="14"/>
        <v>4级-3级</v>
      </c>
      <c r="C145" s="85" t="s">
        <v>37</v>
      </c>
      <c r="D145" s="85" t="s">
        <v>42</v>
      </c>
      <c r="E145" s="85" t="s">
        <v>33</v>
      </c>
      <c r="F145" s="85" t="s">
        <v>348</v>
      </c>
      <c r="G145" s="93"/>
      <c r="H145" s="93"/>
      <c r="I145" s="93"/>
      <c r="J145" s="87" t="s">
        <v>368</v>
      </c>
      <c r="K145" s="14" t="s">
        <v>122</v>
      </c>
      <c r="L145" s="93">
        <v>7093.333333333333</v>
      </c>
      <c r="M145" s="89"/>
      <c r="N145" s="89"/>
      <c r="O145" s="91"/>
      <c r="P145" s="21"/>
      <c r="Q145" s="21"/>
      <c r="R145" s="22"/>
      <c r="S145" s="21"/>
      <c r="T145" s="21"/>
      <c r="U145" s="22"/>
      <c r="V145" s="23"/>
      <c r="W145" s="23"/>
      <c r="X145" s="24"/>
      <c r="Y145" s="25" t="e">
        <f>ROUND(#REF!-U145-X145,2)</f>
        <v>#REF!</v>
      </c>
      <c r="Z145" s="25" t="e">
        <f>ROUND(#REF!+O145-R145,2)</f>
        <v>#REF!</v>
      </c>
      <c r="AA145" s="26"/>
      <c r="AB145" s="26"/>
      <c r="AC145" s="26"/>
      <c r="AD145" s="26"/>
      <c r="AE145" s="27"/>
      <c r="AF145" s="26"/>
      <c r="AG145" s="26"/>
      <c r="AH145" s="26"/>
      <c r="AI145" s="26"/>
      <c r="AJ145" s="26"/>
      <c r="AK145" s="26"/>
    </row>
    <row r="146" spans="1:37" s="83" customFormat="1" ht="25" customHeight="1" x14ac:dyDescent="0.25">
      <c r="A146" s="84">
        <v>117</v>
      </c>
      <c r="B146" s="85" t="str">
        <f t="shared" si="14"/>
        <v>4级-3级</v>
      </c>
      <c r="C146" s="85" t="s">
        <v>37</v>
      </c>
      <c r="D146" s="85" t="s">
        <v>42</v>
      </c>
      <c r="E146" s="85" t="s">
        <v>33</v>
      </c>
      <c r="F146" s="85" t="s">
        <v>346</v>
      </c>
      <c r="G146" s="93"/>
      <c r="H146" s="93"/>
      <c r="I146" s="93"/>
      <c r="J146" s="87" t="s">
        <v>368</v>
      </c>
      <c r="K146" s="14" t="s">
        <v>122</v>
      </c>
      <c r="L146" s="93">
        <v>585339.77142857143</v>
      </c>
      <c r="M146" s="89"/>
      <c r="N146" s="89"/>
      <c r="O146" s="91"/>
      <c r="P146" s="21"/>
      <c r="Q146" s="21"/>
      <c r="R146" s="22"/>
      <c r="S146" s="21"/>
      <c r="T146" s="21"/>
      <c r="U146" s="22"/>
      <c r="V146" s="23"/>
      <c r="W146" s="23"/>
      <c r="X146" s="24"/>
      <c r="Y146" s="25">
        <f>ROUND(I126-U146-X146,2)</f>
        <v>0</v>
      </c>
      <c r="Z146" s="25">
        <f>ROUND(L126+O146-R146,2)</f>
        <v>102890.75</v>
      </c>
      <c r="AA146" s="26"/>
      <c r="AB146" s="26"/>
      <c r="AC146" s="26"/>
      <c r="AD146" s="26"/>
      <c r="AE146" s="27"/>
      <c r="AF146" s="26"/>
      <c r="AG146" s="26"/>
      <c r="AH146" s="26"/>
      <c r="AI146" s="26"/>
      <c r="AJ146" s="26"/>
      <c r="AK146" s="26"/>
    </row>
    <row r="147" spans="1:37" s="83" customFormat="1" ht="25" customHeight="1" x14ac:dyDescent="0.25">
      <c r="A147" s="84">
        <v>119</v>
      </c>
      <c r="B147" s="85" t="str">
        <f t="shared" si="14"/>
        <v>4级-3级</v>
      </c>
      <c r="C147" s="85" t="s">
        <v>37</v>
      </c>
      <c r="D147" s="85" t="s">
        <v>42</v>
      </c>
      <c r="E147" s="85" t="s">
        <v>33</v>
      </c>
      <c r="F147" s="85" t="s">
        <v>231</v>
      </c>
      <c r="G147" s="93"/>
      <c r="H147" s="93"/>
      <c r="I147" s="93"/>
      <c r="J147" s="87" t="s">
        <v>368</v>
      </c>
      <c r="K147" s="14" t="s">
        <v>122</v>
      </c>
      <c r="L147" s="93">
        <v>62224.514285714286</v>
      </c>
      <c r="M147" s="89"/>
      <c r="N147" s="89"/>
      <c r="O147" s="91"/>
      <c r="P147" s="21"/>
      <c r="Q147" s="21"/>
      <c r="R147" s="22"/>
      <c r="S147" s="21"/>
      <c r="T147" s="21"/>
      <c r="U147" s="22"/>
      <c r="V147" s="23"/>
      <c r="W147" s="23"/>
      <c r="X147" s="24"/>
      <c r="Y147" s="25">
        <f>ROUND(I127-U147-X147,2)</f>
        <v>0</v>
      </c>
      <c r="Z147" s="25">
        <f>ROUND(L127+O147-R147,2)</f>
        <v>671213.7</v>
      </c>
      <c r="AA147" s="26"/>
      <c r="AB147" s="26"/>
      <c r="AC147" s="26"/>
      <c r="AD147" s="26"/>
      <c r="AE147" s="27"/>
      <c r="AF147" s="26"/>
      <c r="AG147" s="26"/>
      <c r="AH147" s="26"/>
      <c r="AI147" s="26"/>
      <c r="AJ147" s="26"/>
      <c r="AK147" s="26"/>
    </row>
    <row r="148" spans="1:37" s="83" customFormat="1" ht="25" customHeight="1" x14ac:dyDescent="0.25">
      <c r="A148" s="84">
        <v>120</v>
      </c>
      <c r="B148" s="85" t="str">
        <f t="shared" si="14"/>
        <v>4级-3级</v>
      </c>
      <c r="C148" s="85" t="s">
        <v>37</v>
      </c>
      <c r="D148" s="85" t="s">
        <v>42</v>
      </c>
      <c r="E148" s="85" t="s">
        <v>33</v>
      </c>
      <c r="F148" s="85" t="s">
        <v>347</v>
      </c>
      <c r="G148" s="93"/>
      <c r="H148" s="93"/>
      <c r="I148" s="93"/>
      <c r="J148" s="87" t="s">
        <v>368</v>
      </c>
      <c r="K148" s="14" t="s">
        <v>122</v>
      </c>
      <c r="L148" s="93">
        <v>364959.32380952383</v>
      </c>
      <c r="M148" s="89"/>
      <c r="N148" s="89"/>
      <c r="O148" s="91"/>
      <c r="P148" s="21"/>
      <c r="Q148" s="21"/>
      <c r="R148" s="22"/>
      <c r="S148" s="21"/>
      <c r="T148" s="21"/>
      <c r="U148" s="22"/>
      <c r="V148" s="23"/>
      <c r="W148" s="23"/>
      <c r="X148" s="24"/>
      <c r="Y148" s="25">
        <f>ROUND(I128-U148-X148,2)</f>
        <v>0</v>
      </c>
      <c r="Z148" s="25">
        <f>ROUND(L128+O148-R148,2)</f>
        <v>1536192.57</v>
      </c>
      <c r="AA148" s="26"/>
      <c r="AB148" s="26"/>
      <c r="AC148" s="26"/>
      <c r="AD148" s="26"/>
      <c r="AE148" s="27"/>
      <c r="AF148" s="26"/>
      <c r="AG148" s="26"/>
      <c r="AH148" s="26"/>
      <c r="AI148" s="26"/>
      <c r="AJ148" s="26"/>
      <c r="AK148" s="26"/>
    </row>
    <row r="149" spans="1:37" s="83" customFormat="1" ht="25" customHeight="1" x14ac:dyDescent="0.25">
      <c r="A149" s="84">
        <v>121</v>
      </c>
      <c r="B149" s="85" t="str">
        <f t="shared" si="14"/>
        <v>4级-3级</v>
      </c>
      <c r="C149" s="85" t="s">
        <v>37</v>
      </c>
      <c r="D149" s="85" t="s">
        <v>42</v>
      </c>
      <c r="E149" s="85" t="s">
        <v>33</v>
      </c>
      <c r="F149" s="85" t="s">
        <v>338</v>
      </c>
      <c r="G149" s="93"/>
      <c r="H149" s="93"/>
      <c r="I149" s="93"/>
      <c r="J149" s="87" t="s">
        <v>368</v>
      </c>
      <c r="K149" s="14" t="s">
        <v>122</v>
      </c>
      <c r="L149" s="93">
        <v>1385022.6476190477</v>
      </c>
      <c r="M149" s="89"/>
      <c r="N149" s="89"/>
      <c r="O149" s="91"/>
      <c r="P149" s="21"/>
      <c r="Q149" s="21"/>
      <c r="R149" s="22"/>
      <c r="S149" s="21"/>
      <c r="T149" s="21"/>
      <c r="U149" s="22"/>
      <c r="V149" s="23"/>
      <c r="W149" s="23"/>
      <c r="X149" s="24"/>
      <c r="Y149" s="25">
        <f>ROUND(I129-U149-X149,2)</f>
        <v>0</v>
      </c>
      <c r="Z149" s="25">
        <f>ROUND(L129+O149-R149,2)</f>
        <v>4121203.85</v>
      </c>
      <c r="AA149" s="26"/>
      <c r="AB149" s="26"/>
      <c r="AC149" s="26"/>
      <c r="AD149" s="26"/>
      <c r="AE149" s="27"/>
      <c r="AF149" s="26"/>
      <c r="AG149" s="26"/>
      <c r="AH149" s="26"/>
      <c r="AI149" s="26"/>
      <c r="AJ149" s="26"/>
      <c r="AK149" s="26"/>
    </row>
    <row r="150" spans="1:37" s="83" customFormat="1" ht="25" customHeight="1" x14ac:dyDescent="0.25">
      <c r="A150" s="84">
        <v>124</v>
      </c>
      <c r="B150" s="85" t="str">
        <f t="shared" si="14"/>
        <v>4级-2级</v>
      </c>
      <c r="C150" s="85" t="s">
        <v>37</v>
      </c>
      <c r="D150" s="85" t="s">
        <v>42</v>
      </c>
      <c r="E150" s="85" t="s">
        <v>29</v>
      </c>
      <c r="F150" s="85" t="s">
        <v>61</v>
      </c>
      <c r="G150" s="93"/>
      <c r="H150" s="93"/>
      <c r="I150" s="93"/>
      <c r="J150" s="87" t="s">
        <v>368</v>
      </c>
      <c r="K150" s="14" t="s">
        <v>122</v>
      </c>
      <c r="L150" s="93">
        <v>1424136.7142857146</v>
      </c>
      <c r="M150" s="89"/>
      <c r="N150" s="90"/>
      <c r="O150" s="91"/>
      <c r="P150" s="21"/>
      <c r="Q150" s="21"/>
      <c r="R150" s="22"/>
      <c r="S150" s="21"/>
      <c r="T150" s="21"/>
      <c r="U150" s="22"/>
      <c r="V150" s="23"/>
      <c r="W150" s="23"/>
      <c r="X150" s="24"/>
      <c r="Y150" s="25" t="e">
        <f>ROUND(#REF!-U150-X150,2)</f>
        <v>#REF!</v>
      </c>
      <c r="Z150" s="25" t="e">
        <f>ROUND(#REF!+O150-R150,2)</f>
        <v>#REF!</v>
      </c>
      <c r="AA150" s="26"/>
      <c r="AB150" s="26"/>
      <c r="AC150" s="26"/>
      <c r="AD150" s="26"/>
      <c r="AE150" s="27"/>
      <c r="AF150" s="26"/>
      <c r="AG150" s="26"/>
      <c r="AH150" s="26"/>
      <c r="AI150" s="26"/>
      <c r="AJ150" s="26"/>
      <c r="AK150" s="26"/>
    </row>
    <row r="151" spans="1:37" s="83" customFormat="1" ht="25" customHeight="1" x14ac:dyDescent="0.25">
      <c r="A151" s="84">
        <v>125</v>
      </c>
      <c r="B151" s="85" t="str">
        <f t="shared" si="14"/>
        <v>4级-2级</v>
      </c>
      <c r="C151" s="85" t="s">
        <v>37</v>
      </c>
      <c r="D151" s="85" t="s">
        <v>42</v>
      </c>
      <c r="E151" s="85" t="s">
        <v>29</v>
      </c>
      <c r="F151" s="85" t="s">
        <v>62</v>
      </c>
      <c r="G151" s="93"/>
      <c r="H151" s="93"/>
      <c r="I151" s="93"/>
      <c r="J151" s="87" t="s">
        <v>368</v>
      </c>
      <c r="K151" s="14" t="s">
        <v>122</v>
      </c>
      <c r="L151" s="93">
        <v>2964.6857142857139</v>
      </c>
      <c r="M151" s="89"/>
      <c r="N151" s="90"/>
      <c r="O151" s="91"/>
      <c r="P151" s="21"/>
      <c r="Q151" s="21"/>
      <c r="R151" s="22"/>
      <c r="S151" s="21"/>
      <c r="T151" s="21"/>
      <c r="U151" s="22"/>
      <c r="V151" s="23"/>
      <c r="W151" s="23"/>
      <c r="X151" s="24"/>
      <c r="Y151" s="25" t="e">
        <f>ROUND(#REF!-U151-X151,2)</f>
        <v>#REF!</v>
      </c>
      <c r="Z151" s="25" t="e">
        <f>ROUND(#REF!+O151-R151,2)</f>
        <v>#REF!</v>
      </c>
      <c r="AA151" s="26"/>
      <c r="AB151" s="26"/>
      <c r="AC151" s="26"/>
      <c r="AD151" s="26"/>
      <c r="AE151" s="27"/>
      <c r="AF151" s="26"/>
      <c r="AG151" s="26"/>
      <c r="AH151" s="26"/>
      <c r="AI151" s="26"/>
      <c r="AJ151" s="26"/>
      <c r="AK151" s="26"/>
    </row>
    <row r="152" spans="1:37" s="83" customFormat="1" ht="25" customHeight="1" x14ac:dyDescent="0.25">
      <c r="A152" s="84">
        <v>127</v>
      </c>
      <c r="B152" s="85" t="str">
        <f t="shared" si="14"/>
        <v>4级-2级</v>
      </c>
      <c r="C152" s="85" t="s">
        <v>37</v>
      </c>
      <c r="D152" s="85" t="s">
        <v>42</v>
      </c>
      <c r="E152" s="85" t="s">
        <v>29</v>
      </c>
      <c r="F152" s="85" t="s">
        <v>54</v>
      </c>
      <c r="G152" s="93"/>
      <c r="H152" s="93"/>
      <c r="I152" s="93"/>
      <c r="J152" s="87" t="s">
        <v>368</v>
      </c>
      <c r="K152" s="14" t="s">
        <v>122</v>
      </c>
      <c r="L152" s="93">
        <v>698667.99047619058</v>
      </c>
      <c r="M152" s="89"/>
      <c r="N152" s="89"/>
      <c r="O152" s="91"/>
      <c r="P152" s="21"/>
      <c r="Q152" s="21"/>
      <c r="R152" s="22"/>
      <c r="S152" s="21"/>
      <c r="T152" s="21"/>
      <c r="U152" s="22"/>
      <c r="V152" s="23"/>
      <c r="W152" s="23"/>
      <c r="X152" s="24"/>
      <c r="Y152" s="25" t="e">
        <f>ROUND(#REF!-U152-X152,2)</f>
        <v>#REF!</v>
      </c>
      <c r="Z152" s="25" t="e">
        <f>ROUND(#REF!+O152-R152,2)</f>
        <v>#REF!</v>
      </c>
      <c r="AA152" s="26"/>
      <c r="AB152" s="26"/>
      <c r="AC152" s="26"/>
      <c r="AD152" s="26"/>
      <c r="AE152" s="27"/>
      <c r="AF152" s="26"/>
      <c r="AG152" s="26"/>
      <c r="AH152" s="26"/>
      <c r="AI152" s="26"/>
      <c r="AJ152" s="26"/>
      <c r="AK152" s="26"/>
    </row>
    <row r="153" spans="1:37" s="83" customFormat="1" ht="25" customHeight="1" x14ac:dyDescent="0.25">
      <c r="A153" s="84">
        <v>128</v>
      </c>
      <c r="B153" s="85" t="str">
        <f t="shared" si="14"/>
        <v>4级-3级</v>
      </c>
      <c r="C153" s="85" t="s">
        <v>37</v>
      </c>
      <c r="D153" s="85" t="s">
        <v>42</v>
      </c>
      <c r="E153" s="85" t="s">
        <v>33</v>
      </c>
      <c r="F153" s="85" t="s">
        <v>34</v>
      </c>
      <c r="G153" s="93"/>
      <c r="H153" s="93"/>
      <c r="I153" s="93"/>
      <c r="J153" s="87" t="s">
        <v>368</v>
      </c>
      <c r="K153" s="14" t="s">
        <v>122</v>
      </c>
      <c r="L153" s="93">
        <v>123250</v>
      </c>
      <c r="M153" s="89"/>
      <c r="N153" s="89"/>
      <c r="O153" s="91"/>
      <c r="P153" s="21"/>
      <c r="Q153" s="21"/>
      <c r="R153" s="22"/>
      <c r="S153" s="21"/>
      <c r="T153" s="21"/>
      <c r="U153" s="22"/>
      <c r="V153" s="23"/>
      <c r="W153" s="23"/>
      <c r="X153" s="24"/>
      <c r="Y153" s="25">
        <f>ROUND(I130-U153-X153,2)</f>
        <v>0</v>
      </c>
      <c r="Z153" s="25">
        <f>ROUND(L130+O153-R153,2)</f>
        <v>127661.75999999999</v>
      </c>
      <c r="AA153" s="26"/>
      <c r="AB153" s="26"/>
      <c r="AC153" s="26"/>
      <c r="AD153" s="26"/>
      <c r="AE153" s="27"/>
      <c r="AF153" s="26"/>
      <c r="AG153" s="26"/>
      <c r="AH153" s="26"/>
      <c r="AI153" s="26"/>
      <c r="AJ153" s="26"/>
      <c r="AK153" s="26"/>
    </row>
    <row r="154" spans="1:37" s="83" customFormat="1" ht="25" customHeight="1" x14ac:dyDescent="0.25">
      <c r="A154" s="84">
        <v>1</v>
      </c>
      <c r="B154" s="85" t="str">
        <f t="shared" si="14"/>
        <v>003-001</v>
      </c>
      <c r="C154" s="85">
        <v>3</v>
      </c>
      <c r="D154" s="85" t="s">
        <v>369</v>
      </c>
      <c r="E154" s="85">
        <v>1</v>
      </c>
      <c r="F154" s="86" t="s">
        <v>28</v>
      </c>
      <c r="G154" s="87" t="s">
        <v>349</v>
      </c>
      <c r="H154" s="92" t="s">
        <v>366</v>
      </c>
      <c r="I154" s="88">
        <v>1051886.83</v>
      </c>
      <c r="J154" s="87"/>
      <c r="K154" s="87"/>
      <c r="L154" s="17"/>
      <c r="M154" s="89"/>
      <c r="N154" s="90"/>
      <c r="O154" s="91"/>
      <c r="P154" s="21"/>
      <c r="Q154" s="21"/>
      <c r="R154" s="22"/>
      <c r="S154" s="21"/>
      <c r="T154" s="21"/>
      <c r="U154" s="22"/>
      <c r="V154" s="23"/>
      <c r="W154" s="23"/>
      <c r="X154" s="24"/>
      <c r="Y154" s="25">
        <f t="shared" ref="Y154:Y217" si="15">ROUND(I154-U154-X154,2)</f>
        <v>1051886.83</v>
      </c>
      <c r="Z154" s="25">
        <f t="shared" ref="Z154:Z217" si="16">ROUND(L154+O154-R154,2)</f>
        <v>0</v>
      </c>
      <c r="AA154" s="26"/>
      <c r="AB154" s="26"/>
      <c r="AC154" s="26"/>
      <c r="AD154" s="26"/>
      <c r="AE154" s="27"/>
      <c r="AF154" s="26"/>
      <c r="AG154" s="26"/>
      <c r="AH154" s="26"/>
      <c r="AI154" s="26"/>
      <c r="AJ154" s="26"/>
      <c r="AK154" s="26"/>
    </row>
    <row r="155" spans="1:37" s="10" customFormat="1" ht="25" customHeight="1" x14ac:dyDescent="0.25">
      <c r="A155" s="11">
        <v>152</v>
      </c>
      <c r="B155" s="12" t="str">
        <f t="shared" si="14"/>
        <v>000-000</v>
      </c>
      <c r="C155" s="12"/>
      <c r="D155" s="12"/>
      <c r="E155" s="12"/>
      <c r="F155" s="12"/>
      <c r="G155" s="16"/>
      <c r="H155" s="16"/>
      <c r="I155" s="15"/>
      <c r="J155" s="16"/>
      <c r="K155" s="16"/>
      <c r="L155" s="17"/>
      <c r="M155" s="18"/>
      <c r="N155" s="18"/>
      <c r="O155" s="20"/>
      <c r="P155" s="21"/>
      <c r="Q155" s="21"/>
      <c r="R155" s="22"/>
      <c r="S155" s="21"/>
      <c r="T155" s="21"/>
      <c r="U155" s="22"/>
      <c r="V155" s="23"/>
      <c r="W155" s="23"/>
      <c r="X155" s="24"/>
      <c r="Y155" s="25">
        <f t="shared" si="15"/>
        <v>0</v>
      </c>
      <c r="Z155" s="25">
        <f t="shared" si="16"/>
        <v>0</v>
      </c>
      <c r="AA155" s="26"/>
      <c r="AB155" s="26"/>
      <c r="AC155" s="26"/>
      <c r="AD155" s="26"/>
      <c r="AE155" s="27"/>
      <c r="AF155" s="26"/>
      <c r="AG155" s="26"/>
      <c r="AH155" s="26"/>
      <c r="AI155" s="26"/>
      <c r="AJ155" s="26"/>
      <c r="AK155" s="26"/>
    </row>
    <row r="156" spans="1:37" s="10" customFormat="1" ht="25" customHeight="1" x14ac:dyDescent="0.25">
      <c r="A156" s="11">
        <v>153</v>
      </c>
      <c r="B156" s="12" t="str">
        <f t="shared" si="14"/>
        <v>000-000</v>
      </c>
      <c r="C156" s="12"/>
      <c r="D156" s="12"/>
      <c r="E156" s="12"/>
      <c r="F156" s="12"/>
      <c r="G156" s="16"/>
      <c r="H156" s="16"/>
      <c r="I156" s="15"/>
      <c r="J156" s="16"/>
      <c r="K156" s="16"/>
      <c r="L156" s="17"/>
      <c r="M156" s="18"/>
      <c r="N156" s="18"/>
      <c r="O156" s="20"/>
      <c r="P156" s="21"/>
      <c r="Q156" s="21"/>
      <c r="R156" s="22"/>
      <c r="S156" s="21"/>
      <c r="T156" s="21"/>
      <c r="U156" s="22"/>
      <c r="V156" s="23"/>
      <c r="W156" s="23"/>
      <c r="X156" s="24"/>
      <c r="Y156" s="25">
        <f t="shared" si="15"/>
        <v>0</v>
      </c>
      <c r="Z156" s="25">
        <f t="shared" si="16"/>
        <v>0</v>
      </c>
      <c r="AA156" s="26"/>
      <c r="AB156" s="26"/>
      <c r="AC156" s="26"/>
      <c r="AD156" s="26"/>
      <c r="AE156" s="27"/>
      <c r="AF156" s="26"/>
      <c r="AG156" s="26"/>
      <c r="AH156" s="26"/>
      <c r="AI156" s="26"/>
      <c r="AJ156" s="26"/>
      <c r="AK156" s="26"/>
    </row>
    <row r="157" spans="1:37" s="10" customFormat="1" ht="25" customHeight="1" x14ac:dyDescent="0.25">
      <c r="A157" s="11">
        <v>154</v>
      </c>
      <c r="B157" s="12" t="str">
        <f t="shared" si="14"/>
        <v>000-000</v>
      </c>
      <c r="C157" s="12"/>
      <c r="D157" s="12"/>
      <c r="E157" s="12"/>
      <c r="F157" s="12"/>
      <c r="G157" s="16"/>
      <c r="H157" s="16"/>
      <c r="I157" s="15"/>
      <c r="J157" s="16"/>
      <c r="K157" s="16"/>
      <c r="L157" s="17"/>
      <c r="M157" s="18"/>
      <c r="N157" s="18"/>
      <c r="O157" s="20"/>
      <c r="P157" s="21"/>
      <c r="Q157" s="21"/>
      <c r="R157" s="22"/>
      <c r="S157" s="21"/>
      <c r="T157" s="21"/>
      <c r="U157" s="22"/>
      <c r="V157" s="23"/>
      <c r="W157" s="23"/>
      <c r="X157" s="24"/>
      <c r="Y157" s="25">
        <f t="shared" si="15"/>
        <v>0</v>
      </c>
      <c r="Z157" s="25">
        <f t="shared" si="16"/>
        <v>0</v>
      </c>
      <c r="AA157" s="26"/>
      <c r="AB157" s="26"/>
      <c r="AC157" s="26"/>
      <c r="AD157" s="26"/>
      <c r="AE157" s="27"/>
      <c r="AF157" s="26"/>
      <c r="AG157" s="26"/>
      <c r="AH157" s="26"/>
      <c r="AI157" s="26"/>
      <c r="AJ157" s="26"/>
      <c r="AK157" s="26"/>
    </row>
    <row r="158" spans="1:37" s="10" customFormat="1" ht="25" customHeight="1" x14ac:dyDescent="0.25">
      <c r="A158" s="11">
        <v>155</v>
      </c>
      <c r="B158" s="12" t="str">
        <f t="shared" si="14"/>
        <v>000-000</v>
      </c>
      <c r="C158" s="12"/>
      <c r="D158" s="12"/>
      <c r="E158" s="12"/>
      <c r="F158" s="12"/>
      <c r="G158" s="16"/>
      <c r="H158" s="16"/>
      <c r="I158" s="15"/>
      <c r="J158" s="16"/>
      <c r="K158" s="16"/>
      <c r="L158" s="17"/>
      <c r="M158" s="18"/>
      <c r="N158" s="18"/>
      <c r="O158" s="20"/>
      <c r="P158" s="21"/>
      <c r="Q158" s="21"/>
      <c r="R158" s="22"/>
      <c r="S158" s="21"/>
      <c r="T158" s="21"/>
      <c r="U158" s="22"/>
      <c r="V158" s="23"/>
      <c r="W158" s="23"/>
      <c r="X158" s="24"/>
      <c r="Y158" s="25">
        <f t="shared" si="15"/>
        <v>0</v>
      </c>
      <c r="Z158" s="25">
        <f t="shared" si="16"/>
        <v>0</v>
      </c>
      <c r="AA158" s="26"/>
      <c r="AB158" s="26"/>
      <c r="AC158" s="26"/>
      <c r="AD158" s="26"/>
      <c r="AE158" s="27"/>
      <c r="AF158" s="26"/>
      <c r="AG158" s="26"/>
      <c r="AH158" s="26"/>
      <c r="AI158" s="26"/>
      <c r="AJ158" s="26"/>
      <c r="AK158" s="26"/>
    </row>
    <row r="159" spans="1:37" s="10" customFormat="1" ht="25" customHeight="1" x14ac:dyDescent="0.25">
      <c r="A159" s="11">
        <v>156</v>
      </c>
      <c r="B159" s="12" t="str">
        <f t="shared" si="14"/>
        <v>000-000</v>
      </c>
      <c r="C159" s="12"/>
      <c r="D159" s="12"/>
      <c r="E159" s="12"/>
      <c r="F159" s="12"/>
      <c r="G159" s="16"/>
      <c r="H159" s="16"/>
      <c r="I159" s="15"/>
      <c r="J159" s="16"/>
      <c r="K159" s="16"/>
      <c r="L159" s="17"/>
      <c r="M159" s="18"/>
      <c r="N159" s="18"/>
      <c r="O159" s="20"/>
      <c r="P159" s="21"/>
      <c r="Q159" s="21"/>
      <c r="R159" s="22"/>
      <c r="S159" s="21"/>
      <c r="T159" s="21"/>
      <c r="U159" s="22"/>
      <c r="V159" s="23"/>
      <c r="W159" s="23"/>
      <c r="X159" s="24"/>
      <c r="Y159" s="25">
        <f t="shared" si="15"/>
        <v>0</v>
      </c>
      <c r="Z159" s="25">
        <f t="shared" si="16"/>
        <v>0</v>
      </c>
      <c r="AA159" s="26"/>
      <c r="AB159" s="26"/>
      <c r="AC159" s="26"/>
      <c r="AD159" s="26"/>
      <c r="AE159" s="27"/>
      <c r="AF159" s="26"/>
      <c r="AG159" s="26"/>
      <c r="AH159" s="26"/>
      <c r="AI159" s="26"/>
      <c r="AJ159" s="26"/>
      <c r="AK159" s="26"/>
    </row>
    <row r="160" spans="1:37" s="10" customFormat="1" ht="25" customHeight="1" x14ac:dyDescent="0.25">
      <c r="A160" s="11">
        <v>157</v>
      </c>
      <c r="B160" s="12" t="str">
        <f t="shared" si="14"/>
        <v>000-000</v>
      </c>
      <c r="C160" s="12"/>
      <c r="D160" s="12"/>
      <c r="E160" s="12"/>
      <c r="F160" s="12"/>
      <c r="G160" s="16"/>
      <c r="H160" s="16"/>
      <c r="I160" s="15"/>
      <c r="J160" s="16"/>
      <c r="K160" s="16"/>
      <c r="L160" s="17"/>
      <c r="M160" s="18"/>
      <c r="N160" s="19"/>
      <c r="O160" s="20"/>
      <c r="P160" s="21"/>
      <c r="Q160" s="21"/>
      <c r="R160" s="22"/>
      <c r="S160" s="21"/>
      <c r="T160" s="21"/>
      <c r="U160" s="22"/>
      <c r="V160" s="23"/>
      <c r="W160" s="23"/>
      <c r="X160" s="24"/>
      <c r="Y160" s="25">
        <f t="shared" si="15"/>
        <v>0</v>
      </c>
      <c r="Z160" s="25">
        <f t="shared" si="16"/>
        <v>0</v>
      </c>
      <c r="AA160" s="26"/>
      <c r="AB160" s="26"/>
      <c r="AC160" s="26"/>
      <c r="AD160" s="26"/>
      <c r="AE160" s="27"/>
      <c r="AF160" s="26"/>
      <c r="AG160" s="26"/>
      <c r="AH160" s="26"/>
      <c r="AI160" s="26"/>
      <c r="AJ160" s="26"/>
      <c r="AK160" s="26"/>
    </row>
    <row r="161" spans="1:37" s="10" customFormat="1" ht="25" customHeight="1" x14ac:dyDescent="0.25">
      <c r="A161" s="11">
        <v>158</v>
      </c>
      <c r="B161" s="12" t="str">
        <f t="shared" si="14"/>
        <v>000-000</v>
      </c>
      <c r="C161" s="12"/>
      <c r="D161" s="12"/>
      <c r="E161" s="12"/>
      <c r="F161" s="12"/>
      <c r="G161" s="16"/>
      <c r="H161" s="16"/>
      <c r="I161" s="15"/>
      <c r="J161" s="16"/>
      <c r="K161" s="16"/>
      <c r="L161" s="17"/>
      <c r="M161" s="18"/>
      <c r="N161" s="19"/>
      <c r="O161" s="20"/>
      <c r="P161" s="21"/>
      <c r="Q161" s="21"/>
      <c r="R161" s="22"/>
      <c r="S161" s="21"/>
      <c r="T161" s="21"/>
      <c r="U161" s="22"/>
      <c r="V161" s="23"/>
      <c r="W161" s="23"/>
      <c r="X161" s="24"/>
      <c r="Y161" s="25">
        <f t="shared" si="15"/>
        <v>0</v>
      </c>
      <c r="Z161" s="25">
        <f t="shared" si="16"/>
        <v>0</v>
      </c>
      <c r="AA161" s="26"/>
      <c r="AB161" s="26"/>
      <c r="AC161" s="26"/>
      <c r="AD161" s="26"/>
      <c r="AE161" s="27"/>
      <c r="AF161" s="26"/>
      <c r="AG161" s="26"/>
      <c r="AH161" s="26"/>
      <c r="AI161" s="26"/>
      <c r="AJ161" s="26"/>
      <c r="AK161" s="26"/>
    </row>
    <row r="162" spans="1:37" s="10" customFormat="1" ht="25" customHeight="1" x14ac:dyDescent="0.25">
      <c r="A162" s="11">
        <v>159</v>
      </c>
      <c r="B162" s="12" t="str">
        <f t="shared" si="14"/>
        <v>000-000</v>
      </c>
      <c r="C162" s="12"/>
      <c r="D162" s="12"/>
      <c r="E162" s="12"/>
      <c r="F162" s="12"/>
      <c r="G162" s="16"/>
      <c r="H162" s="16"/>
      <c r="I162" s="15"/>
      <c r="J162" s="16"/>
      <c r="K162" s="16"/>
      <c r="L162" s="17"/>
      <c r="M162" s="18"/>
      <c r="N162" s="18"/>
      <c r="O162" s="20"/>
      <c r="P162" s="21"/>
      <c r="Q162" s="21"/>
      <c r="R162" s="22"/>
      <c r="S162" s="21"/>
      <c r="T162" s="21"/>
      <c r="U162" s="22"/>
      <c r="V162" s="23"/>
      <c r="W162" s="23"/>
      <c r="X162" s="24"/>
      <c r="Y162" s="25">
        <f t="shared" si="15"/>
        <v>0</v>
      </c>
      <c r="Z162" s="25">
        <f t="shared" si="16"/>
        <v>0</v>
      </c>
      <c r="AA162" s="26"/>
      <c r="AB162" s="26"/>
      <c r="AC162" s="26"/>
      <c r="AD162" s="26"/>
      <c r="AE162" s="27"/>
      <c r="AF162" s="26"/>
      <c r="AG162" s="26"/>
      <c r="AH162" s="26"/>
      <c r="AI162" s="26"/>
      <c r="AJ162" s="26"/>
      <c r="AK162" s="26"/>
    </row>
    <row r="163" spans="1:37" s="10" customFormat="1" ht="25" customHeight="1" x14ac:dyDescent="0.25">
      <c r="A163" s="11">
        <v>160</v>
      </c>
      <c r="B163" s="12" t="str">
        <f t="shared" si="14"/>
        <v>000-000</v>
      </c>
      <c r="C163" s="12"/>
      <c r="D163" s="12"/>
      <c r="E163" s="12"/>
      <c r="F163" s="12"/>
      <c r="G163" s="16"/>
      <c r="H163" s="16"/>
      <c r="I163" s="15"/>
      <c r="J163" s="16"/>
      <c r="K163" s="16"/>
      <c r="L163" s="17"/>
      <c r="M163" s="18"/>
      <c r="N163" s="18"/>
      <c r="O163" s="20"/>
      <c r="P163" s="21"/>
      <c r="Q163" s="21"/>
      <c r="R163" s="22"/>
      <c r="S163" s="21"/>
      <c r="T163" s="21"/>
      <c r="U163" s="22"/>
      <c r="V163" s="23"/>
      <c r="W163" s="23"/>
      <c r="X163" s="24"/>
      <c r="Y163" s="25">
        <f t="shared" si="15"/>
        <v>0</v>
      </c>
      <c r="Z163" s="25">
        <f t="shared" si="16"/>
        <v>0</v>
      </c>
      <c r="AA163" s="26"/>
      <c r="AB163" s="26"/>
      <c r="AC163" s="26"/>
      <c r="AD163" s="26"/>
      <c r="AE163" s="27"/>
      <c r="AF163" s="26"/>
      <c r="AG163" s="26"/>
      <c r="AH163" s="26"/>
      <c r="AI163" s="26"/>
      <c r="AJ163" s="26"/>
      <c r="AK163" s="26"/>
    </row>
    <row r="164" spans="1:37" s="10" customFormat="1" ht="25" customHeight="1" x14ac:dyDescent="0.25">
      <c r="A164" s="11">
        <v>161</v>
      </c>
      <c r="B164" s="12" t="str">
        <f t="shared" ref="B164:B172" si="17">TEXT(C164,"000")&amp;"-"&amp;TEXT(E164,"000")</f>
        <v>000-000</v>
      </c>
      <c r="C164" s="12"/>
      <c r="D164" s="12"/>
      <c r="E164" s="12"/>
      <c r="F164" s="12"/>
      <c r="G164" s="16"/>
      <c r="H164" s="16"/>
      <c r="I164" s="15"/>
      <c r="J164" s="16"/>
      <c r="K164" s="16"/>
      <c r="L164" s="17"/>
      <c r="M164" s="18"/>
      <c r="N164" s="18"/>
      <c r="O164" s="20"/>
      <c r="P164" s="21"/>
      <c r="Q164" s="21"/>
      <c r="R164" s="22"/>
      <c r="S164" s="21"/>
      <c r="T164" s="21"/>
      <c r="U164" s="22"/>
      <c r="V164" s="23"/>
      <c r="W164" s="23"/>
      <c r="X164" s="24"/>
      <c r="Y164" s="25">
        <f t="shared" si="15"/>
        <v>0</v>
      </c>
      <c r="Z164" s="25">
        <f t="shared" si="16"/>
        <v>0</v>
      </c>
      <c r="AA164" s="26"/>
      <c r="AB164" s="26"/>
      <c r="AC164" s="26"/>
      <c r="AD164" s="26"/>
      <c r="AE164" s="27"/>
      <c r="AF164" s="26"/>
      <c r="AG164" s="26"/>
      <c r="AH164" s="26"/>
      <c r="AI164" s="26"/>
      <c r="AJ164" s="26"/>
      <c r="AK164" s="26"/>
    </row>
    <row r="165" spans="1:37" s="10" customFormat="1" ht="25" customHeight="1" x14ac:dyDescent="0.25">
      <c r="A165" s="11">
        <v>162</v>
      </c>
      <c r="B165" s="12" t="str">
        <f t="shared" si="17"/>
        <v>000-000</v>
      </c>
      <c r="C165" s="12"/>
      <c r="D165" s="12"/>
      <c r="E165" s="12"/>
      <c r="F165" s="12"/>
      <c r="G165" s="16"/>
      <c r="H165" s="16"/>
      <c r="I165" s="15"/>
      <c r="J165" s="16"/>
      <c r="K165" s="16"/>
      <c r="L165" s="17"/>
      <c r="M165" s="18"/>
      <c r="N165" s="18"/>
      <c r="O165" s="20"/>
      <c r="P165" s="21"/>
      <c r="Q165" s="21"/>
      <c r="R165" s="22"/>
      <c r="S165" s="21"/>
      <c r="T165" s="21"/>
      <c r="U165" s="22"/>
      <c r="V165" s="23"/>
      <c r="W165" s="23"/>
      <c r="X165" s="24"/>
      <c r="Y165" s="25">
        <f t="shared" si="15"/>
        <v>0</v>
      </c>
      <c r="Z165" s="25">
        <f t="shared" si="16"/>
        <v>0</v>
      </c>
      <c r="AA165" s="26"/>
      <c r="AB165" s="26"/>
      <c r="AC165" s="26"/>
      <c r="AD165" s="26"/>
      <c r="AE165" s="27"/>
      <c r="AF165" s="26"/>
      <c r="AG165" s="26"/>
      <c r="AH165" s="26"/>
      <c r="AI165" s="26"/>
      <c r="AJ165" s="26"/>
      <c r="AK165" s="26"/>
    </row>
    <row r="166" spans="1:37" s="10" customFormat="1" ht="25" customHeight="1" x14ac:dyDescent="0.25">
      <c r="A166" s="11">
        <v>163</v>
      </c>
      <c r="B166" s="12" t="str">
        <f t="shared" si="17"/>
        <v>000-000</v>
      </c>
      <c r="C166" s="12"/>
      <c r="D166" s="12"/>
      <c r="E166" s="12"/>
      <c r="F166" s="12"/>
      <c r="G166" s="16"/>
      <c r="H166" s="16"/>
      <c r="I166" s="15"/>
      <c r="J166" s="16"/>
      <c r="K166" s="16"/>
      <c r="L166" s="17"/>
      <c r="M166" s="18"/>
      <c r="N166" s="18"/>
      <c r="O166" s="20"/>
      <c r="P166" s="21"/>
      <c r="Q166" s="21"/>
      <c r="R166" s="22"/>
      <c r="S166" s="21"/>
      <c r="T166" s="21"/>
      <c r="U166" s="22"/>
      <c r="V166" s="23"/>
      <c r="W166" s="23"/>
      <c r="X166" s="24"/>
      <c r="Y166" s="25">
        <f t="shared" si="15"/>
        <v>0</v>
      </c>
      <c r="Z166" s="25">
        <f t="shared" si="16"/>
        <v>0</v>
      </c>
      <c r="AA166" s="26"/>
      <c r="AB166" s="26"/>
      <c r="AC166" s="26"/>
      <c r="AD166" s="26"/>
      <c r="AE166" s="27"/>
      <c r="AF166" s="26"/>
      <c r="AG166" s="26"/>
      <c r="AH166" s="26"/>
      <c r="AI166" s="26"/>
      <c r="AJ166" s="26"/>
      <c r="AK166" s="26"/>
    </row>
    <row r="167" spans="1:37" s="10" customFormat="1" ht="25" customHeight="1" x14ac:dyDescent="0.25">
      <c r="A167" s="11">
        <v>164</v>
      </c>
      <c r="B167" s="12" t="str">
        <f t="shared" si="17"/>
        <v>000-000</v>
      </c>
      <c r="C167" s="12"/>
      <c r="D167" s="12"/>
      <c r="E167" s="12"/>
      <c r="F167" s="12"/>
      <c r="G167" s="16"/>
      <c r="H167" s="16"/>
      <c r="I167" s="15"/>
      <c r="J167" s="16"/>
      <c r="K167" s="16"/>
      <c r="L167" s="17"/>
      <c r="M167" s="18"/>
      <c r="N167" s="18"/>
      <c r="O167" s="20"/>
      <c r="P167" s="21"/>
      <c r="Q167" s="21"/>
      <c r="R167" s="22"/>
      <c r="S167" s="21"/>
      <c r="T167" s="21"/>
      <c r="U167" s="22"/>
      <c r="V167" s="23"/>
      <c r="W167" s="23"/>
      <c r="X167" s="24"/>
      <c r="Y167" s="25">
        <f t="shared" si="15"/>
        <v>0</v>
      </c>
      <c r="Z167" s="25">
        <f t="shared" si="16"/>
        <v>0</v>
      </c>
      <c r="AA167" s="26"/>
      <c r="AB167" s="26"/>
      <c r="AC167" s="26"/>
      <c r="AD167" s="26"/>
      <c r="AE167" s="27"/>
      <c r="AF167" s="26"/>
      <c r="AG167" s="26"/>
      <c r="AH167" s="26"/>
      <c r="AI167" s="26"/>
      <c r="AJ167" s="26"/>
      <c r="AK167" s="26"/>
    </row>
    <row r="168" spans="1:37" s="10" customFormat="1" ht="25" customHeight="1" x14ac:dyDescent="0.25">
      <c r="A168" s="11">
        <v>165</v>
      </c>
      <c r="B168" s="12" t="str">
        <f t="shared" si="17"/>
        <v>000-000</v>
      </c>
      <c r="C168" s="12"/>
      <c r="D168" s="12"/>
      <c r="E168" s="12"/>
      <c r="F168" s="12"/>
      <c r="G168" s="16"/>
      <c r="H168" s="16"/>
      <c r="I168" s="15"/>
      <c r="J168" s="16"/>
      <c r="K168" s="16"/>
      <c r="L168" s="17"/>
      <c r="M168" s="18"/>
      <c r="N168" s="18"/>
      <c r="O168" s="20"/>
      <c r="P168" s="21"/>
      <c r="Q168" s="21"/>
      <c r="R168" s="22"/>
      <c r="S168" s="21"/>
      <c r="T168" s="21"/>
      <c r="U168" s="22"/>
      <c r="V168" s="23"/>
      <c r="W168" s="23"/>
      <c r="X168" s="24"/>
      <c r="Y168" s="25">
        <f t="shared" si="15"/>
        <v>0</v>
      </c>
      <c r="Z168" s="25">
        <f t="shared" si="16"/>
        <v>0</v>
      </c>
      <c r="AA168" s="26"/>
      <c r="AB168" s="26"/>
      <c r="AC168" s="26"/>
      <c r="AD168" s="26"/>
      <c r="AE168" s="27"/>
      <c r="AF168" s="26"/>
      <c r="AG168" s="26"/>
      <c r="AH168" s="26"/>
      <c r="AI168" s="26"/>
      <c r="AJ168" s="26"/>
      <c r="AK168" s="26"/>
    </row>
    <row r="169" spans="1:37" s="10" customFormat="1" ht="25" customHeight="1" x14ac:dyDescent="0.25">
      <c r="A169" s="11">
        <v>166</v>
      </c>
      <c r="B169" s="12" t="str">
        <f t="shared" si="17"/>
        <v>000-000</v>
      </c>
      <c r="C169" s="12"/>
      <c r="D169" s="13"/>
      <c r="E169" s="12"/>
      <c r="F169" s="12"/>
      <c r="G169" s="16"/>
      <c r="H169" s="16"/>
      <c r="I169" s="15"/>
      <c r="J169" s="16"/>
      <c r="K169" s="16"/>
      <c r="L169" s="17"/>
      <c r="M169" s="18"/>
      <c r="N169" s="18"/>
      <c r="O169" s="20"/>
      <c r="P169" s="21"/>
      <c r="Q169" s="21"/>
      <c r="R169" s="22"/>
      <c r="S169" s="21"/>
      <c r="T169" s="21"/>
      <c r="U169" s="22"/>
      <c r="V169" s="23"/>
      <c r="W169" s="23"/>
      <c r="X169" s="24"/>
      <c r="Y169" s="25">
        <f t="shared" si="15"/>
        <v>0</v>
      </c>
      <c r="Z169" s="25">
        <f t="shared" si="16"/>
        <v>0</v>
      </c>
      <c r="AA169" s="26"/>
      <c r="AB169" s="26"/>
      <c r="AC169" s="26"/>
      <c r="AD169" s="26"/>
      <c r="AE169" s="27"/>
      <c r="AF169" s="26"/>
      <c r="AG169" s="26"/>
      <c r="AH169" s="26"/>
      <c r="AI169" s="26"/>
      <c r="AJ169" s="26"/>
      <c r="AK169" s="26"/>
    </row>
    <row r="170" spans="1:37" s="10" customFormat="1" ht="25" customHeight="1" x14ac:dyDescent="0.25">
      <c r="A170" s="11">
        <v>167</v>
      </c>
      <c r="B170" s="12" t="str">
        <f t="shared" si="17"/>
        <v>000-000</v>
      </c>
      <c r="C170" s="12"/>
      <c r="D170" s="12"/>
      <c r="E170" s="12"/>
      <c r="F170" s="12"/>
      <c r="G170" s="16"/>
      <c r="H170" s="16"/>
      <c r="I170" s="15"/>
      <c r="J170" s="16"/>
      <c r="K170" s="16"/>
      <c r="L170" s="17"/>
      <c r="M170" s="18"/>
      <c r="N170" s="18"/>
      <c r="O170" s="20"/>
      <c r="P170" s="21"/>
      <c r="Q170" s="21"/>
      <c r="R170" s="22"/>
      <c r="S170" s="21"/>
      <c r="T170" s="21"/>
      <c r="U170" s="22"/>
      <c r="V170" s="23"/>
      <c r="W170" s="23"/>
      <c r="X170" s="24"/>
      <c r="Y170" s="25">
        <f t="shared" si="15"/>
        <v>0</v>
      </c>
      <c r="Z170" s="25">
        <f t="shared" si="16"/>
        <v>0</v>
      </c>
      <c r="AA170" s="26"/>
      <c r="AB170" s="26"/>
      <c r="AC170" s="26"/>
      <c r="AD170" s="26"/>
      <c r="AE170" s="27"/>
      <c r="AF170" s="26"/>
      <c r="AG170" s="26"/>
      <c r="AH170" s="26"/>
      <c r="AI170" s="26"/>
      <c r="AJ170" s="26"/>
      <c r="AK170" s="26"/>
    </row>
    <row r="171" spans="1:37" s="10" customFormat="1" ht="25" customHeight="1" x14ac:dyDescent="0.25">
      <c r="A171" s="11">
        <v>168</v>
      </c>
      <c r="B171" s="12" t="str">
        <f t="shared" si="17"/>
        <v>000-000</v>
      </c>
      <c r="C171" s="12"/>
      <c r="D171" s="12"/>
      <c r="E171" s="12"/>
      <c r="F171" s="12"/>
      <c r="G171" s="16"/>
      <c r="H171" s="16"/>
      <c r="I171" s="15"/>
      <c r="J171" s="16"/>
      <c r="K171" s="16"/>
      <c r="L171" s="17"/>
      <c r="M171" s="18"/>
      <c r="N171" s="19"/>
      <c r="O171" s="20"/>
      <c r="P171" s="21"/>
      <c r="Q171" s="21"/>
      <c r="R171" s="22"/>
      <c r="S171" s="21"/>
      <c r="T171" s="21"/>
      <c r="U171" s="22"/>
      <c r="V171" s="23"/>
      <c r="W171" s="23"/>
      <c r="X171" s="24"/>
      <c r="Y171" s="25">
        <f t="shared" si="15"/>
        <v>0</v>
      </c>
      <c r="Z171" s="25">
        <f t="shared" si="16"/>
        <v>0</v>
      </c>
      <c r="AA171" s="26"/>
      <c r="AB171" s="26"/>
      <c r="AC171" s="26"/>
      <c r="AD171" s="26"/>
      <c r="AE171" s="27"/>
      <c r="AF171" s="26"/>
      <c r="AG171" s="26"/>
      <c r="AH171" s="26"/>
      <c r="AI171" s="26"/>
      <c r="AJ171" s="26"/>
      <c r="AK171" s="26"/>
    </row>
    <row r="172" spans="1:37" s="10" customFormat="1" ht="25" customHeight="1" x14ac:dyDescent="0.25">
      <c r="A172" s="11">
        <v>169</v>
      </c>
      <c r="B172" s="12" t="str">
        <f t="shared" si="17"/>
        <v>000-000</v>
      </c>
      <c r="C172" s="12"/>
      <c r="D172" s="12"/>
      <c r="E172" s="12"/>
      <c r="F172" s="12"/>
      <c r="G172" s="16"/>
      <c r="H172" s="16"/>
      <c r="I172" s="15"/>
      <c r="J172" s="16"/>
      <c r="K172" s="16"/>
      <c r="L172" s="17"/>
      <c r="M172" s="18"/>
      <c r="N172" s="19"/>
      <c r="O172" s="20"/>
      <c r="P172" s="21"/>
      <c r="Q172" s="21"/>
      <c r="R172" s="22"/>
      <c r="S172" s="21"/>
      <c r="T172" s="21"/>
      <c r="U172" s="22"/>
      <c r="V172" s="23"/>
      <c r="W172" s="23"/>
      <c r="X172" s="24"/>
      <c r="Y172" s="25">
        <f t="shared" si="15"/>
        <v>0</v>
      </c>
      <c r="Z172" s="25">
        <f t="shared" si="16"/>
        <v>0</v>
      </c>
      <c r="AA172" s="26"/>
      <c r="AB172" s="26"/>
      <c r="AC172" s="26"/>
      <c r="AD172" s="26"/>
      <c r="AE172" s="27"/>
      <c r="AF172" s="26"/>
      <c r="AG172" s="26"/>
      <c r="AH172" s="26"/>
      <c r="AI172" s="26"/>
      <c r="AJ172" s="26"/>
      <c r="AK172" s="26"/>
    </row>
    <row r="173" spans="1:37" s="10" customFormat="1" ht="25" customHeight="1" x14ac:dyDescent="0.25">
      <c r="A173" s="11">
        <v>170</v>
      </c>
      <c r="B173" s="12" t="e">
        <f>TEXT(C173,"000")&amp;"-"&amp;TEXT(#REF!,"000")</f>
        <v>#REF!</v>
      </c>
      <c r="C173" s="12"/>
      <c r="E173" s="12"/>
      <c r="F173" s="12"/>
      <c r="G173" s="16"/>
      <c r="H173" s="16"/>
      <c r="I173" s="15"/>
      <c r="J173" s="16"/>
      <c r="K173" s="16"/>
      <c r="L173" s="17"/>
      <c r="M173" s="18"/>
      <c r="N173" s="18"/>
      <c r="O173" s="20"/>
      <c r="P173" s="21"/>
      <c r="Q173" s="21"/>
      <c r="R173" s="22"/>
      <c r="S173" s="21"/>
      <c r="T173" s="21"/>
      <c r="U173" s="22"/>
      <c r="V173" s="23"/>
      <c r="W173" s="23"/>
      <c r="X173" s="24"/>
      <c r="Y173" s="25">
        <f t="shared" si="15"/>
        <v>0</v>
      </c>
      <c r="Z173" s="25">
        <f t="shared" si="16"/>
        <v>0</v>
      </c>
      <c r="AA173" s="26"/>
      <c r="AB173" s="26"/>
      <c r="AC173" s="26"/>
      <c r="AD173" s="26"/>
      <c r="AE173" s="27"/>
      <c r="AF173" s="26"/>
      <c r="AG173" s="26"/>
      <c r="AH173" s="26"/>
      <c r="AI173" s="26"/>
      <c r="AJ173" s="26"/>
      <c r="AK173" s="26"/>
    </row>
    <row r="174" spans="1:37" s="10" customFormat="1" ht="25" customHeight="1" x14ac:dyDescent="0.25">
      <c r="A174" s="11">
        <v>171</v>
      </c>
      <c r="B174" s="12" t="str">
        <f t="shared" ref="B174:B237" si="18">TEXT(C174,"000")&amp;"-"&amp;TEXT(E174,"000")</f>
        <v>000-000</v>
      </c>
      <c r="C174" s="12"/>
      <c r="D174" s="12"/>
      <c r="E174" s="12"/>
      <c r="F174" s="12"/>
      <c r="G174" s="16"/>
      <c r="H174" s="16"/>
      <c r="I174" s="15"/>
      <c r="J174" s="16"/>
      <c r="K174" s="16"/>
      <c r="L174" s="17"/>
      <c r="M174" s="18"/>
      <c r="N174" s="18"/>
      <c r="O174" s="20"/>
      <c r="P174" s="21"/>
      <c r="Q174" s="21"/>
      <c r="R174" s="22"/>
      <c r="S174" s="21"/>
      <c r="T174" s="21"/>
      <c r="U174" s="22"/>
      <c r="V174" s="23"/>
      <c r="W174" s="23"/>
      <c r="X174" s="24"/>
      <c r="Y174" s="25">
        <f t="shared" si="15"/>
        <v>0</v>
      </c>
      <c r="Z174" s="25">
        <f t="shared" si="16"/>
        <v>0</v>
      </c>
      <c r="AA174" s="26"/>
      <c r="AB174" s="26"/>
      <c r="AC174" s="26"/>
      <c r="AD174" s="26"/>
      <c r="AE174" s="27"/>
      <c r="AF174" s="26"/>
      <c r="AG174" s="26"/>
      <c r="AH174" s="26"/>
      <c r="AI174" s="26"/>
      <c r="AJ174" s="26"/>
      <c r="AK174" s="26"/>
    </row>
    <row r="175" spans="1:37" s="10" customFormat="1" ht="25" customHeight="1" x14ac:dyDescent="0.25">
      <c r="A175" s="11">
        <v>172</v>
      </c>
      <c r="B175" s="12" t="str">
        <f t="shared" si="18"/>
        <v>000-000</v>
      </c>
      <c r="C175" s="12"/>
      <c r="D175" s="12"/>
      <c r="E175" s="12"/>
      <c r="F175" s="12"/>
      <c r="G175" s="16"/>
      <c r="H175" s="16"/>
      <c r="I175" s="15"/>
      <c r="J175" s="16"/>
      <c r="K175" s="16"/>
      <c r="L175" s="17"/>
      <c r="M175" s="18"/>
      <c r="N175" s="18"/>
      <c r="O175" s="20"/>
      <c r="P175" s="21"/>
      <c r="Q175" s="21"/>
      <c r="R175" s="22"/>
      <c r="S175" s="21"/>
      <c r="T175" s="21"/>
      <c r="U175" s="22"/>
      <c r="V175" s="23"/>
      <c r="W175" s="23"/>
      <c r="X175" s="24"/>
      <c r="Y175" s="25">
        <f t="shared" si="15"/>
        <v>0</v>
      </c>
      <c r="Z175" s="25">
        <f t="shared" si="16"/>
        <v>0</v>
      </c>
      <c r="AA175" s="26"/>
      <c r="AB175" s="26"/>
      <c r="AC175" s="26"/>
      <c r="AD175" s="26"/>
      <c r="AE175" s="27"/>
      <c r="AF175" s="26"/>
      <c r="AG175" s="26"/>
      <c r="AH175" s="26"/>
      <c r="AI175" s="26"/>
      <c r="AJ175" s="26"/>
      <c r="AK175" s="26"/>
    </row>
    <row r="176" spans="1:37" s="10" customFormat="1" ht="25" customHeight="1" x14ac:dyDescent="0.25">
      <c r="A176" s="11">
        <v>173</v>
      </c>
      <c r="B176" s="12" t="str">
        <f t="shared" si="18"/>
        <v>000-000</v>
      </c>
      <c r="C176" s="12"/>
      <c r="D176" s="12"/>
      <c r="E176" s="12"/>
      <c r="F176" s="12"/>
      <c r="G176" s="16"/>
      <c r="H176" s="16"/>
      <c r="I176" s="15"/>
      <c r="J176" s="16"/>
      <c r="K176" s="16"/>
      <c r="L176" s="17"/>
      <c r="M176" s="18"/>
      <c r="N176" s="18"/>
      <c r="O176" s="20"/>
      <c r="P176" s="21"/>
      <c r="Q176" s="21"/>
      <c r="R176" s="22"/>
      <c r="S176" s="21"/>
      <c r="T176" s="21"/>
      <c r="U176" s="22"/>
      <c r="V176" s="23"/>
      <c r="W176" s="23"/>
      <c r="X176" s="24"/>
      <c r="Y176" s="25">
        <f t="shared" si="15"/>
        <v>0</v>
      </c>
      <c r="Z176" s="25">
        <f t="shared" si="16"/>
        <v>0</v>
      </c>
      <c r="AA176" s="26"/>
      <c r="AB176" s="26"/>
      <c r="AC176" s="26"/>
      <c r="AD176" s="26"/>
      <c r="AE176" s="27"/>
      <c r="AF176" s="26"/>
      <c r="AG176" s="26"/>
      <c r="AH176" s="26"/>
      <c r="AI176" s="26"/>
      <c r="AJ176" s="26"/>
      <c r="AK176" s="26"/>
    </row>
    <row r="177" spans="1:37" s="10" customFormat="1" ht="25" customHeight="1" x14ac:dyDescent="0.25">
      <c r="A177" s="11">
        <v>174</v>
      </c>
      <c r="B177" s="12" t="str">
        <f t="shared" si="18"/>
        <v>000-000</v>
      </c>
      <c r="C177" s="12"/>
      <c r="D177" s="12"/>
      <c r="E177" s="12"/>
      <c r="F177" s="12"/>
      <c r="G177" s="16"/>
      <c r="H177" s="16"/>
      <c r="I177" s="15"/>
      <c r="J177" s="16"/>
      <c r="K177" s="16"/>
      <c r="L177" s="17"/>
      <c r="M177" s="18"/>
      <c r="N177" s="18"/>
      <c r="O177" s="20"/>
      <c r="P177" s="21"/>
      <c r="Q177" s="21"/>
      <c r="R177" s="22"/>
      <c r="S177" s="21"/>
      <c r="T177" s="21"/>
      <c r="U177" s="22"/>
      <c r="V177" s="23"/>
      <c r="W177" s="23"/>
      <c r="X177" s="24"/>
      <c r="Y177" s="25">
        <f t="shared" si="15"/>
        <v>0</v>
      </c>
      <c r="Z177" s="25">
        <f t="shared" si="16"/>
        <v>0</v>
      </c>
      <c r="AA177" s="26"/>
      <c r="AB177" s="26"/>
      <c r="AC177" s="26"/>
      <c r="AD177" s="26"/>
      <c r="AE177" s="27"/>
      <c r="AF177" s="26"/>
      <c r="AG177" s="26"/>
      <c r="AH177" s="26"/>
      <c r="AI177" s="26"/>
      <c r="AJ177" s="26"/>
      <c r="AK177" s="26"/>
    </row>
    <row r="178" spans="1:37" s="10" customFormat="1" ht="25" customHeight="1" x14ac:dyDescent="0.25">
      <c r="A178" s="11">
        <v>175</v>
      </c>
      <c r="B178" s="12" t="str">
        <f t="shared" si="18"/>
        <v>000-000</v>
      </c>
      <c r="C178" s="12"/>
      <c r="D178" s="12"/>
      <c r="E178" s="12"/>
      <c r="F178" s="12"/>
      <c r="G178" s="16"/>
      <c r="H178" s="16"/>
      <c r="I178" s="15"/>
      <c r="J178" s="16"/>
      <c r="K178" s="16"/>
      <c r="L178" s="17"/>
      <c r="M178" s="18"/>
      <c r="N178" s="18"/>
      <c r="O178" s="20"/>
      <c r="P178" s="21"/>
      <c r="Q178" s="21"/>
      <c r="R178" s="22"/>
      <c r="S178" s="21"/>
      <c r="T178" s="21"/>
      <c r="U178" s="22"/>
      <c r="V178" s="23"/>
      <c r="W178" s="23"/>
      <c r="X178" s="24"/>
      <c r="Y178" s="25">
        <f t="shared" si="15"/>
        <v>0</v>
      </c>
      <c r="Z178" s="25">
        <f t="shared" si="16"/>
        <v>0</v>
      </c>
      <c r="AA178" s="26"/>
      <c r="AB178" s="26"/>
      <c r="AC178" s="26"/>
      <c r="AD178" s="26"/>
      <c r="AE178" s="27"/>
      <c r="AF178" s="26"/>
      <c r="AG178" s="26"/>
      <c r="AH178" s="26"/>
      <c r="AI178" s="26"/>
      <c r="AJ178" s="26"/>
      <c r="AK178" s="26"/>
    </row>
    <row r="179" spans="1:37" s="10" customFormat="1" ht="25" customHeight="1" x14ac:dyDescent="0.25">
      <c r="A179" s="11">
        <v>176</v>
      </c>
      <c r="B179" s="12" t="str">
        <f t="shared" si="18"/>
        <v>000-000</v>
      </c>
      <c r="C179" s="12"/>
      <c r="D179" s="12"/>
      <c r="E179" s="12"/>
      <c r="F179" s="12"/>
      <c r="G179" s="16"/>
      <c r="H179" s="16"/>
      <c r="I179" s="15"/>
      <c r="J179" s="16"/>
      <c r="K179" s="16"/>
      <c r="L179" s="17"/>
      <c r="M179" s="18"/>
      <c r="N179" s="18"/>
      <c r="O179" s="20"/>
      <c r="P179" s="21"/>
      <c r="Q179" s="21"/>
      <c r="R179" s="22"/>
      <c r="S179" s="21"/>
      <c r="T179" s="21"/>
      <c r="U179" s="22"/>
      <c r="V179" s="23"/>
      <c r="W179" s="23"/>
      <c r="X179" s="24"/>
      <c r="Y179" s="25">
        <f t="shared" si="15"/>
        <v>0</v>
      </c>
      <c r="Z179" s="25">
        <f t="shared" si="16"/>
        <v>0</v>
      </c>
      <c r="AA179" s="26"/>
      <c r="AB179" s="26"/>
      <c r="AC179" s="26"/>
      <c r="AD179" s="26"/>
      <c r="AE179" s="27"/>
      <c r="AF179" s="26"/>
      <c r="AG179" s="26"/>
      <c r="AH179" s="26"/>
      <c r="AI179" s="26"/>
      <c r="AJ179" s="26"/>
      <c r="AK179" s="26"/>
    </row>
    <row r="180" spans="1:37" s="10" customFormat="1" ht="25" customHeight="1" x14ac:dyDescent="0.25">
      <c r="A180" s="11">
        <v>177</v>
      </c>
      <c r="B180" s="12" t="str">
        <f t="shared" si="18"/>
        <v>000-000</v>
      </c>
      <c r="C180" s="12"/>
      <c r="D180" s="12"/>
      <c r="E180" s="12"/>
      <c r="F180" s="12"/>
      <c r="G180" s="16"/>
      <c r="H180" s="16"/>
      <c r="I180" s="15"/>
      <c r="J180" s="16"/>
      <c r="K180" s="16"/>
      <c r="L180" s="17"/>
      <c r="M180" s="18"/>
      <c r="N180" s="18"/>
      <c r="O180" s="20"/>
      <c r="P180" s="21"/>
      <c r="Q180" s="21"/>
      <c r="R180" s="22"/>
      <c r="S180" s="21"/>
      <c r="T180" s="21"/>
      <c r="U180" s="22"/>
      <c r="V180" s="23"/>
      <c r="W180" s="23"/>
      <c r="X180" s="24"/>
      <c r="Y180" s="25">
        <f t="shared" si="15"/>
        <v>0</v>
      </c>
      <c r="Z180" s="25">
        <f t="shared" si="16"/>
        <v>0</v>
      </c>
      <c r="AA180" s="26"/>
      <c r="AB180" s="26"/>
      <c r="AC180" s="26"/>
      <c r="AD180" s="26"/>
      <c r="AE180" s="27"/>
      <c r="AF180" s="26"/>
      <c r="AG180" s="26"/>
      <c r="AH180" s="26"/>
      <c r="AI180" s="26"/>
      <c r="AJ180" s="26"/>
      <c r="AK180" s="26"/>
    </row>
    <row r="181" spans="1:37" s="10" customFormat="1" ht="25" customHeight="1" x14ac:dyDescent="0.25">
      <c r="A181" s="11">
        <v>178</v>
      </c>
      <c r="B181" s="12" t="str">
        <f t="shared" si="18"/>
        <v>000-000</v>
      </c>
      <c r="C181" s="12"/>
      <c r="D181" s="12"/>
      <c r="E181" s="12"/>
      <c r="F181" s="12"/>
      <c r="G181" s="16"/>
      <c r="H181" s="16"/>
      <c r="I181" s="15"/>
      <c r="J181" s="16"/>
      <c r="K181" s="16"/>
      <c r="L181" s="17"/>
      <c r="M181" s="18"/>
      <c r="N181" s="18"/>
      <c r="O181" s="20"/>
      <c r="P181" s="21"/>
      <c r="Q181" s="21"/>
      <c r="R181" s="22"/>
      <c r="S181" s="21"/>
      <c r="T181" s="21"/>
      <c r="U181" s="22"/>
      <c r="V181" s="23"/>
      <c r="W181" s="23"/>
      <c r="X181" s="24"/>
      <c r="Y181" s="25">
        <f t="shared" si="15"/>
        <v>0</v>
      </c>
      <c r="Z181" s="25">
        <f t="shared" si="16"/>
        <v>0</v>
      </c>
      <c r="AA181" s="26"/>
      <c r="AB181" s="26"/>
      <c r="AC181" s="26"/>
      <c r="AD181" s="26"/>
      <c r="AE181" s="27"/>
      <c r="AF181" s="26"/>
      <c r="AG181" s="26"/>
      <c r="AH181" s="26"/>
      <c r="AI181" s="26"/>
      <c r="AJ181" s="26"/>
      <c r="AK181" s="26"/>
    </row>
    <row r="182" spans="1:37" s="10" customFormat="1" ht="25" customHeight="1" x14ac:dyDescent="0.25">
      <c r="A182" s="11">
        <v>179</v>
      </c>
      <c r="B182" s="12" t="str">
        <f t="shared" si="18"/>
        <v>000-000</v>
      </c>
      <c r="C182" s="12"/>
      <c r="D182" s="12"/>
      <c r="E182" s="12"/>
      <c r="F182" s="12"/>
      <c r="G182" s="16"/>
      <c r="H182" s="16"/>
      <c r="I182" s="15"/>
      <c r="J182" s="16"/>
      <c r="K182" s="16"/>
      <c r="L182" s="17"/>
      <c r="M182" s="18"/>
      <c r="N182" s="19"/>
      <c r="O182" s="20"/>
      <c r="P182" s="21"/>
      <c r="Q182" s="21"/>
      <c r="R182" s="22"/>
      <c r="S182" s="21"/>
      <c r="T182" s="21"/>
      <c r="U182" s="22"/>
      <c r="V182" s="23"/>
      <c r="W182" s="23"/>
      <c r="X182" s="24"/>
      <c r="Y182" s="25">
        <f t="shared" si="15"/>
        <v>0</v>
      </c>
      <c r="Z182" s="25">
        <f t="shared" si="16"/>
        <v>0</v>
      </c>
      <c r="AA182" s="26"/>
      <c r="AB182" s="26"/>
      <c r="AC182" s="26"/>
      <c r="AD182" s="26"/>
      <c r="AE182" s="27"/>
      <c r="AF182" s="26"/>
      <c r="AG182" s="26"/>
      <c r="AH182" s="26"/>
      <c r="AI182" s="26"/>
      <c r="AJ182" s="26"/>
      <c r="AK182" s="26"/>
    </row>
    <row r="183" spans="1:37" s="10" customFormat="1" ht="25" customHeight="1" x14ac:dyDescent="0.25">
      <c r="A183" s="11">
        <v>180</v>
      </c>
      <c r="B183" s="12" t="str">
        <f t="shared" si="18"/>
        <v>000-000</v>
      </c>
      <c r="C183" s="12"/>
      <c r="D183" s="12"/>
      <c r="E183" s="12"/>
      <c r="F183" s="12"/>
      <c r="G183" s="16"/>
      <c r="H183" s="16"/>
      <c r="I183" s="15"/>
      <c r="J183" s="16"/>
      <c r="K183" s="16"/>
      <c r="L183" s="17"/>
      <c r="M183" s="18"/>
      <c r="N183" s="19"/>
      <c r="O183" s="20"/>
      <c r="P183" s="21"/>
      <c r="Q183" s="21"/>
      <c r="R183" s="22"/>
      <c r="S183" s="21"/>
      <c r="T183" s="21"/>
      <c r="U183" s="22"/>
      <c r="V183" s="23"/>
      <c r="W183" s="23"/>
      <c r="X183" s="24"/>
      <c r="Y183" s="25">
        <f t="shared" si="15"/>
        <v>0</v>
      </c>
      <c r="Z183" s="25">
        <f t="shared" si="16"/>
        <v>0</v>
      </c>
      <c r="AA183" s="26"/>
      <c r="AB183" s="26"/>
      <c r="AC183" s="26"/>
      <c r="AD183" s="26"/>
      <c r="AE183" s="27"/>
      <c r="AF183" s="26"/>
      <c r="AG183" s="26"/>
      <c r="AH183" s="26"/>
      <c r="AI183" s="26"/>
      <c r="AJ183" s="26"/>
      <c r="AK183" s="26"/>
    </row>
    <row r="184" spans="1:37" s="10" customFormat="1" ht="25" customHeight="1" x14ac:dyDescent="0.25">
      <c r="A184" s="11">
        <v>181</v>
      </c>
      <c r="B184" s="12" t="str">
        <f t="shared" si="18"/>
        <v>000-000</v>
      </c>
      <c r="C184" s="12"/>
      <c r="D184" s="12"/>
      <c r="E184" s="12"/>
      <c r="F184" s="12"/>
      <c r="G184" s="16"/>
      <c r="H184" s="16"/>
      <c r="I184" s="15"/>
      <c r="J184" s="16"/>
      <c r="K184" s="16"/>
      <c r="L184" s="17"/>
      <c r="M184" s="18"/>
      <c r="N184" s="18"/>
      <c r="O184" s="20"/>
      <c r="P184" s="21"/>
      <c r="Q184" s="21"/>
      <c r="R184" s="22"/>
      <c r="S184" s="21"/>
      <c r="T184" s="21"/>
      <c r="U184" s="22"/>
      <c r="V184" s="23"/>
      <c r="W184" s="23"/>
      <c r="X184" s="24"/>
      <c r="Y184" s="25">
        <f t="shared" si="15"/>
        <v>0</v>
      </c>
      <c r="Z184" s="25">
        <f t="shared" si="16"/>
        <v>0</v>
      </c>
      <c r="AA184" s="26"/>
      <c r="AB184" s="26"/>
      <c r="AC184" s="26"/>
      <c r="AD184" s="26"/>
      <c r="AE184" s="27"/>
      <c r="AF184" s="26"/>
      <c r="AG184" s="26"/>
      <c r="AH184" s="26"/>
      <c r="AI184" s="26"/>
      <c r="AJ184" s="26"/>
      <c r="AK184" s="26"/>
    </row>
    <row r="185" spans="1:37" s="10" customFormat="1" ht="25" customHeight="1" x14ac:dyDescent="0.25">
      <c r="A185" s="11">
        <v>182</v>
      </c>
      <c r="B185" s="12" t="str">
        <f t="shared" si="18"/>
        <v>000-000</v>
      </c>
      <c r="C185" s="12"/>
      <c r="D185" s="12"/>
      <c r="E185" s="12"/>
      <c r="F185" s="12"/>
      <c r="G185" s="16"/>
      <c r="H185" s="16"/>
      <c r="I185" s="15"/>
      <c r="J185" s="16"/>
      <c r="K185" s="16"/>
      <c r="L185" s="17"/>
      <c r="M185" s="18"/>
      <c r="N185" s="18"/>
      <c r="O185" s="20"/>
      <c r="P185" s="21"/>
      <c r="Q185" s="21"/>
      <c r="R185" s="22"/>
      <c r="S185" s="21"/>
      <c r="T185" s="21"/>
      <c r="U185" s="22"/>
      <c r="V185" s="23"/>
      <c r="W185" s="23"/>
      <c r="X185" s="24"/>
      <c r="Y185" s="25">
        <f t="shared" si="15"/>
        <v>0</v>
      </c>
      <c r="Z185" s="25">
        <f t="shared" si="16"/>
        <v>0</v>
      </c>
      <c r="AA185" s="26"/>
      <c r="AB185" s="26"/>
      <c r="AC185" s="26"/>
      <c r="AD185" s="26"/>
      <c r="AE185" s="27"/>
      <c r="AF185" s="26"/>
      <c r="AG185" s="26"/>
      <c r="AH185" s="26"/>
      <c r="AI185" s="26"/>
      <c r="AJ185" s="26"/>
      <c r="AK185" s="26"/>
    </row>
    <row r="186" spans="1:37" s="10" customFormat="1" ht="25" customHeight="1" x14ac:dyDescent="0.25">
      <c r="A186" s="11">
        <v>183</v>
      </c>
      <c r="B186" s="12" t="str">
        <f t="shared" si="18"/>
        <v>000-000</v>
      </c>
      <c r="C186" s="12"/>
      <c r="D186" s="12"/>
      <c r="E186" s="12"/>
      <c r="F186" s="12"/>
      <c r="G186" s="16"/>
      <c r="H186" s="16"/>
      <c r="I186" s="15"/>
      <c r="J186" s="16"/>
      <c r="K186" s="16"/>
      <c r="L186" s="17"/>
      <c r="M186" s="18"/>
      <c r="N186" s="18"/>
      <c r="O186" s="20"/>
      <c r="P186" s="21"/>
      <c r="Q186" s="21"/>
      <c r="R186" s="22"/>
      <c r="S186" s="21"/>
      <c r="T186" s="21"/>
      <c r="U186" s="22"/>
      <c r="V186" s="23"/>
      <c r="W186" s="23"/>
      <c r="X186" s="24"/>
      <c r="Y186" s="25">
        <f t="shared" si="15"/>
        <v>0</v>
      </c>
      <c r="Z186" s="25">
        <f t="shared" si="16"/>
        <v>0</v>
      </c>
      <c r="AA186" s="26"/>
      <c r="AB186" s="26"/>
      <c r="AC186" s="26"/>
      <c r="AD186" s="26"/>
      <c r="AE186" s="27"/>
      <c r="AF186" s="26"/>
      <c r="AG186" s="26"/>
      <c r="AH186" s="26"/>
      <c r="AI186" s="26"/>
      <c r="AJ186" s="26"/>
      <c r="AK186" s="26"/>
    </row>
    <row r="187" spans="1:37" s="10" customFormat="1" ht="25" customHeight="1" x14ac:dyDescent="0.25">
      <c r="A187" s="11">
        <v>184</v>
      </c>
      <c r="B187" s="12" t="str">
        <f t="shared" si="18"/>
        <v>000-000</v>
      </c>
      <c r="C187" s="12"/>
      <c r="D187" s="12"/>
      <c r="E187" s="12"/>
      <c r="F187" s="12"/>
      <c r="G187" s="16"/>
      <c r="H187" s="16"/>
      <c r="I187" s="15"/>
      <c r="J187" s="16"/>
      <c r="K187" s="16"/>
      <c r="L187" s="17"/>
      <c r="M187" s="18"/>
      <c r="N187" s="18"/>
      <c r="O187" s="20"/>
      <c r="P187" s="21"/>
      <c r="Q187" s="21"/>
      <c r="R187" s="22"/>
      <c r="S187" s="21"/>
      <c r="T187" s="21"/>
      <c r="U187" s="22"/>
      <c r="V187" s="23"/>
      <c r="W187" s="23"/>
      <c r="X187" s="24"/>
      <c r="Y187" s="25">
        <f t="shared" si="15"/>
        <v>0</v>
      </c>
      <c r="Z187" s="25">
        <f t="shared" si="16"/>
        <v>0</v>
      </c>
      <c r="AA187" s="26"/>
      <c r="AB187" s="26"/>
      <c r="AC187" s="26"/>
      <c r="AD187" s="26"/>
      <c r="AE187" s="27"/>
      <c r="AF187" s="26"/>
      <c r="AG187" s="26"/>
      <c r="AH187" s="26"/>
      <c r="AI187" s="26"/>
      <c r="AJ187" s="26"/>
      <c r="AK187" s="26"/>
    </row>
    <row r="188" spans="1:37" s="10" customFormat="1" ht="25" customHeight="1" x14ac:dyDescent="0.25">
      <c r="A188" s="11">
        <v>185</v>
      </c>
      <c r="B188" s="12" t="str">
        <f t="shared" si="18"/>
        <v>000-000</v>
      </c>
      <c r="C188" s="12"/>
      <c r="D188" s="12"/>
      <c r="E188" s="12"/>
      <c r="F188" s="12"/>
      <c r="G188" s="16"/>
      <c r="H188" s="16"/>
      <c r="I188" s="15"/>
      <c r="J188" s="16"/>
      <c r="K188" s="16"/>
      <c r="L188" s="17"/>
      <c r="M188" s="18"/>
      <c r="N188" s="18"/>
      <c r="O188" s="20"/>
      <c r="P188" s="21"/>
      <c r="Q188" s="21"/>
      <c r="R188" s="22"/>
      <c r="S188" s="21"/>
      <c r="T188" s="21"/>
      <c r="U188" s="22"/>
      <c r="V188" s="23"/>
      <c r="W188" s="23"/>
      <c r="X188" s="24"/>
      <c r="Y188" s="25">
        <f t="shared" si="15"/>
        <v>0</v>
      </c>
      <c r="Z188" s="25">
        <f t="shared" si="16"/>
        <v>0</v>
      </c>
      <c r="AA188" s="26"/>
      <c r="AB188" s="26"/>
      <c r="AC188" s="26"/>
      <c r="AD188" s="26"/>
      <c r="AE188" s="27"/>
      <c r="AF188" s="26"/>
      <c r="AG188" s="26"/>
      <c r="AH188" s="26"/>
      <c r="AI188" s="26"/>
      <c r="AJ188" s="26"/>
      <c r="AK188" s="26"/>
    </row>
    <row r="189" spans="1:37" s="10" customFormat="1" ht="25" customHeight="1" x14ac:dyDescent="0.25">
      <c r="A189" s="11">
        <v>186</v>
      </c>
      <c r="B189" s="12" t="str">
        <f t="shared" si="18"/>
        <v>000-000</v>
      </c>
      <c r="C189" s="12"/>
      <c r="D189" s="12"/>
      <c r="E189" s="12"/>
      <c r="F189" s="12"/>
      <c r="G189" s="16"/>
      <c r="H189" s="16"/>
      <c r="I189" s="15"/>
      <c r="J189" s="16"/>
      <c r="K189" s="16"/>
      <c r="L189" s="17"/>
      <c r="M189" s="18"/>
      <c r="N189" s="18"/>
      <c r="O189" s="20"/>
      <c r="P189" s="21"/>
      <c r="Q189" s="21"/>
      <c r="R189" s="22"/>
      <c r="S189" s="21"/>
      <c r="T189" s="21"/>
      <c r="U189" s="22"/>
      <c r="V189" s="23"/>
      <c r="W189" s="23"/>
      <c r="X189" s="24"/>
      <c r="Y189" s="25">
        <f t="shared" si="15"/>
        <v>0</v>
      </c>
      <c r="Z189" s="25">
        <f t="shared" si="16"/>
        <v>0</v>
      </c>
      <c r="AA189" s="26"/>
      <c r="AB189" s="26"/>
      <c r="AC189" s="26"/>
      <c r="AD189" s="26"/>
      <c r="AE189" s="27"/>
      <c r="AF189" s="26"/>
      <c r="AG189" s="26"/>
      <c r="AH189" s="26"/>
      <c r="AI189" s="26"/>
      <c r="AJ189" s="26"/>
      <c r="AK189" s="26"/>
    </row>
    <row r="190" spans="1:37" s="10" customFormat="1" ht="25" customHeight="1" x14ac:dyDescent="0.25">
      <c r="A190" s="11">
        <v>187</v>
      </c>
      <c r="B190" s="12" t="str">
        <f t="shared" si="18"/>
        <v>000-000</v>
      </c>
      <c r="C190" s="12"/>
      <c r="D190" s="12"/>
      <c r="E190" s="12"/>
      <c r="F190" s="12"/>
      <c r="G190" s="16"/>
      <c r="H190" s="16"/>
      <c r="I190" s="15"/>
      <c r="J190" s="16"/>
      <c r="K190" s="16"/>
      <c r="L190" s="17"/>
      <c r="M190" s="18"/>
      <c r="N190" s="18"/>
      <c r="O190" s="20"/>
      <c r="P190" s="21"/>
      <c r="Q190" s="21"/>
      <c r="R190" s="22"/>
      <c r="S190" s="21"/>
      <c r="T190" s="21"/>
      <c r="U190" s="22"/>
      <c r="V190" s="23"/>
      <c r="W190" s="23"/>
      <c r="X190" s="24"/>
      <c r="Y190" s="25">
        <f t="shared" si="15"/>
        <v>0</v>
      </c>
      <c r="Z190" s="25">
        <f t="shared" si="16"/>
        <v>0</v>
      </c>
      <c r="AA190" s="26"/>
      <c r="AB190" s="26"/>
      <c r="AC190" s="26"/>
      <c r="AD190" s="26"/>
      <c r="AE190" s="27"/>
      <c r="AF190" s="26"/>
      <c r="AG190" s="26"/>
      <c r="AH190" s="26"/>
      <c r="AI190" s="26"/>
      <c r="AJ190" s="26"/>
      <c r="AK190" s="26"/>
    </row>
    <row r="191" spans="1:37" s="10" customFormat="1" ht="25" customHeight="1" x14ac:dyDescent="0.25">
      <c r="A191" s="11">
        <v>188</v>
      </c>
      <c r="B191" s="12" t="str">
        <f t="shared" si="18"/>
        <v>000-000</v>
      </c>
      <c r="C191" s="12"/>
      <c r="D191" s="12"/>
      <c r="E191" s="12"/>
      <c r="F191" s="12"/>
      <c r="G191" s="16"/>
      <c r="H191" s="16"/>
      <c r="I191" s="15"/>
      <c r="J191" s="16"/>
      <c r="K191" s="16"/>
      <c r="L191" s="17"/>
      <c r="M191" s="18"/>
      <c r="N191" s="18"/>
      <c r="O191" s="20"/>
      <c r="P191" s="21"/>
      <c r="Q191" s="21"/>
      <c r="R191" s="22"/>
      <c r="S191" s="21"/>
      <c r="T191" s="21"/>
      <c r="U191" s="22"/>
      <c r="V191" s="23"/>
      <c r="W191" s="23"/>
      <c r="X191" s="24"/>
      <c r="Y191" s="25">
        <f t="shared" si="15"/>
        <v>0</v>
      </c>
      <c r="Z191" s="25">
        <f t="shared" si="16"/>
        <v>0</v>
      </c>
      <c r="AA191" s="26"/>
      <c r="AB191" s="26"/>
      <c r="AC191" s="26"/>
      <c r="AD191" s="26"/>
      <c r="AE191" s="27"/>
      <c r="AF191" s="26"/>
      <c r="AG191" s="26"/>
      <c r="AH191" s="26"/>
      <c r="AI191" s="26"/>
      <c r="AJ191" s="26"/>
      <c r="AK191" s="26"/>
    </row>
    <row r="192" spans="1:37" s="10" customFormat="1" ht="25" customHeight="1" x14ac:dyDescent="0.25">
      <c r="A192" s="11">
        <v>189</v>
      </c>
      <c r="B192" s="12" t="str">
        <f t="shared" si="18"/>
        <v>000-000</v>
      </c>
      <c r="C192" s="12"/>
      <c r="D192" s="12"/>
      <c r="E192" s="12"/>
      <c r="F192" s="12"/>
      <c r="G192" s="16"/>
      <c r="H192" s="16"/>
      <c r="I192" s="15"/>
      <c r="J192" s="16"/>
      <c r="K192" s="16"/>
      <c r="L192" s="17"/>
      <c r="M192" s="18"/>
      <c r="N192" s="18"/>
      <c r="O192" s="20"/>
      <c r="P192" s="21"/>
      <c r="Q192" s="21"/>
      <c r="R192" s="22"/>
      <c r="S192" s="21"/>
      <c r="T192" s="21"/>
      <c r="U192" s="22"/>
      <c r="V192" s="23"/>
      <c r="W192" s="23"/>
      <c r="X192" s="24"/>
      <c r="Y192" s="25">
        <f t="shared" si="15"/>
        <v>0</v>
      </c>
      <c r="Z192" s="25">
        <f t="shared" si="16"/>
        <v>0</v>
      </c>
      <c r="AA192" s="26"/>
      <c r="AB192" s="26"/>
      <c r="AC192" s="26"/>
      <c r="AD192" s="26"/>
      <c r="AE192" s="27"/>
      <c r="AF192" s="26"/>
      <c r="AG192" s="26"/>
      <c r="AH192" s="26"/>
      <c r="AI192" s="26"/>
      <c r="AJ192" s="26"/>
      <c r="AK192" s="26"/>
    </row>
    <row r="193" spans="1:37" s="10" customFormat="1" ht="25" customHeight="1" x14ac:dyDescent="0.25">
      <c r="A193" s="11">
        <v>190</v>
      </c>
      <c r="B193" s="12" t="str">
        <f t="shared" si="18"/>
        <v>000-000</v>
      </c>
      <c r="C193" s="12"/>
      <c r="D193" s="12"/>
      <c r="E193" s="12"/>
      <c r="F193" s="12"/>
      <c r="G193" s="16"/>
      <c r="H193" s="16"/>
      <c r="I193" s="15"/>
      <c r="J193" s="16"/>
      <c r="K193" s="16"/>
      <c r="L193" s="17"/>
      <c r="M193" s="18"/>
      <c r="N193" s="19"/>
      <c r="O193" s="20"/>
      <c r="P193" s="21"/>
      <c r="Q193" s="21"/>
      <c r="R193" s="22"/>
      <c r="S193" s="21"/>
      <c r="T193" s="21"/>
      <c r="U193" s="22"/>
      <c r="V193" s="23"/>
      <c r="W193" s="23"/>
      <c r="X193" s="24"/>
      <c r="Y193" s="25">
        <f t="shared" si="15"/>
        <v>0</v>
      </c>
      <c r="Z193" s="25">
        <f t="shared" si="16"/>
        <v>0</v>
      </c>
      <c r="AA193" s="26"/>
      <c r="AB193" s="26"/>
      <c r="AC193" s="26"/>
      <c r="AD193" s="26"/>
      <c r="AE193" s="27"/>
      <c r="AF193" s="26"/>
      <c r="AG193" s="26"/>
      <c r="AH193" s="26"/>
      <c r="AI193" s="26"/>
      <c r="AJ193" s="26"/>
      <c r="AK193" s="26"/>
    </row>
    <row r="194" spans="1:37" s="10" customFormat="1" ht="25" customHeight="1" x14ac:dyDescent="0.25">
      <c r="A194" s="11">
        <v>191</v>
      </c>
      <c r="B194" s="12" t="str">
        <f t="shared" si="18"/>
        <v>000-000</v>
      </c>
      <c r="C194" s="12"/>
      <c r="D194" s="12"/>
      <c r="E194" s="12"/>
      <c r="F194" s="12"/>
      <c r="G194" s="16"/>
      <c r="H194" s="16"/>
      <c r="I194" s="15"/>
      <c r="J194" s="16"/>
      <c r="K194" s="16"/>
      <c r="L194" s="17"/>
      <c r="M194" s="18"/>
      <c r="N194" s="19"/>
      <c r="O194" s="20"/>
      <c r="P194" s="21"/>
      <c r="Q194" s="21"/>
      <c r="R194" s="22"/>
      <c r="S194" s="21"/>
      <c r="T194" s="21"/>
      <c r="U194" s="22"/>
      <c r="V194" s="23"/>
      <c r="W194" s="23"/>
      <c r="X194" s="24"/>
      <c r="Y194" s="25">
        <f t="shared" si="15"/>
        <v>0</v>
      </c>
      <c r="Z194" s="25">
        <f t="shared" si="16"/>
        <v>0</v>
      </c>
      <c r="AA194" s="26"/>
      <c r="AB194" s="26"/>
      <c r="AC194" s="26"/>
      <c r="AD194" s="26"/>
      <c r="AE194" s="27"/>
      <c r="AF194" s="26"/>
      <c r="AG194" s="26"/>
      <c r="AH194" s="26"/>
      <c r="AI194" s="26"/>
      <c r="AJ194" s="26"/>
      <c r="AK194" s="26"/>
    </row>
    <row r="195" spans="1:37" s="10" customFormat="1" ht="25" customHeight="1" x14ac:dyDescent="0.25">
      <c r="A195" s="11">
        <v>192</v>
      </c>
      <c r="B195" s="12" t="str">
        <f t="shared" si="18"/>
        <v>000-000</v>
      </c>
      <c r="C195" s="12"/>
      <c r="D195" s="12"/>
      <c r="E195" s="12"/>
      <c r="F195" s="12"/>
      <c r="G195" s="16"/>
      <c r="H195" s="16"/>
      <c r="I195" s="15"/>
      <c r="J195" s="16"/>
      <c r="K195" s="16"/>
      <c r="L195" s="17"/>
      <c r="M195" s="18"/>
      <c r="N195" s="18"/>
      <c r="O195" s="20"/>
      <c r="P195" s="21"/>
      <c r="Q195" s="21"/>
      <c r="R195" s="22"/>
      <c r="S195" s="21"/>
      <c r="T195" s="21"/>
      <c r="U195" s="22"/>
      <c r="V195" s="23"/>
      <c r="W195" s="23"/>
      <c r="X195" s="24"/>
      <c r="Y195" s="25">
        <f t="shared" si="15"/>
        <v>0</v>
      </c>
      <c r="Z195" s="25">
        <f t="shared" si="16"/>
        <v>0</v>
      </c>
      <c r="AA195" s="26"/>
      <c r="AB195" s="26"/>
      <c r="AC195" s="26"/>
      <c r="AD195" s="26"/>
      <c r="AE195" s="27"/>
      <c r="AF195" s="26"/>
      <c r="AG195" s="26"/>
      <c r="AH195" s="26"/>
      <c r="AI195" s="26"/>
      <c r="AJ195" s="26"/>
      <c r="AK195" s="26"/>
    </row>
    <row r="196" spans="1:37" s="10" customFormat="1" ht="25" customHeight="1" x14ac:dyDescent="0.25">
      <c r="A196" s="11">
        <v>193</v>
      </c>
      <c r="B196" s="12" t="str">
        <f t="shared" si="18"/>
        <v>000-000</v>
      </c>
      <c r="C196" s="12"/>
      <c r="D196" s="12"/>
      <c r="E196" s="12"/>
      <c r="F196" s="12"/>
      <c r="G196" s="16"/>
      <c r="H196" s="16"/>
      <c r="I196" s="15"/>
      <c r="J196" s="16"/>
      <c r="K196" s="16"/>
      <c r="L196" s="17"/>
      <c r="M196" s="18"/>
      <c r="N196" s="18"/>
      <c r="O196" s="20"/>
      <c r="P196" s="21"/>
      <c r="Q196" s="21"/>
      <c r="R196" s="22"/>
      <c r="S196" s="21"/>
      <c r="T196" s="21"/>
      <c r="U196" s="22"/>
      <c r="V196" s="23"/>
      <c r="W196" s="23"/>
      <c r="X196" s="24"/>
      <c r="Y196" s="25">
        <f t="shared" si="15"/>
        <v>0</v>
      </c>
      <c r="Z196" s="25">
        <f t="shared" si="16"/>
        <v>0</v>
      </c>
      <c r="AA196" s="26"/>
      <c r="AB196" s="26"/>
      <c r="AC196" s="26"/>
      <c r="AD196" s="26"/>
      <c r="AE196" s="27"/>
      <c r="AF196" s="26"/>
      <c r="AG196" s="26"/>
      <c r="AH196" s="26"/>
      <c r="AI196" s="26"/>
      <c r="AJ196" s="26"/>
      <c r="AK196" s="26"/>
    </row>
    <row r="197" spans="1:37" s="10" customFormat="1" ht="25" customHeight="1" x14ac:dyDescent="0.25">
      <c r="A197" s="11">
        <v>194</v>
      </c>
      <c r="B197" s="12" t="str">
        <f t="shared" si="18"/>
        <v>000-000</v>
      </c>
      <c r="C197" s="12"/>
      <c r="D197" s="12"/>
      <c r="E197" s="12"/>
      <c r="F197" s="12"/>
      <c r="G197" s="16"/>
      <c r="H197" s="16"/>
      <c r="I197" s="15"/>
      <c r="J197" s="16"/>
      <c r="K197" s="16"/>
      <c r="L197" s="17"/>
      <c r="M197" s="18"/>
      <c r="N197" s="18"/>
      <c r="O197" s="20"/>
      <c r="P197" s="21"/>
      <c r="Q197" s="21"/>
      <c r="R197" s="22"/>
      <c r="S197" s="21"/>
      <c r="T197" s="21"/>
      <c r="U197" s="22"/>
      <c r="V197" s="23"/>
      <c r="W197" s="23"/>
      <c r="X197" s="24"/>
      <c r="Y197" s="25">
        <f t="shared" si="15"/>
        <v>0</v>
      </c>
      <c r="Z197" s="25">
        <f t="shared" si="16"/>
        <v>0</v>
      </c>
      <c r="AA197" s="26"/>
      <c r="AB197" s="26"/>
      <c r="AC197" s="26"/>
      <c r="AD197" s="26"/>
      <c r="AE197" s="27"/>
      <c r="AF197" s="26"/>
      <c r="AG197" s="26"/>
      <c r="AH197" s="26"/>
      <c r="AI197" s="26"/>
      <c r="AJ197" s="26"/>
      <c r="AK197" s="26"/>
    </row>
    <row r="198" spans="1:37" s="10" customFormat="1" ht="25" customHeight="1" x14ac:dyDescent="0.25">
      <c r="A198" s="11">
        <v>195</v>
      </c>
      <c r="B198" s="12" t="str">
        <f t="shared" si="18"/>
        <v>000-000</v>
      </c>
      <c r="C198" s="12"/>
      <c r="D198" s="12"/>
      <c r="E198" s="12"/>
      <c r="F198" s="12"/>
      <c r="G198" s="16"/>
      <c r="H198" s="16"/>
      <c r="I198" s="15"/>
      <c r="J198" s="16"/>
      <c r="K198" s="16"/>
      <c r="L198" s="17"/>
      <c r="M198" s="18"/>
      <c r="N198" s="18"/>
      <c r="O198" s="20"/>
      <c r="P198" s="21"/>
      <c r="Q198" s="21"/>
      <c r="R198" s="22"/>
      <c r="S198" s="21"/>
      <c r="T198" s="21"/>
      <c r="U198" s="22"/>
      <c r="V198" s="23"/>
      <c r="W198" s="23"/>
      <c r="X198" s="24"/>
      <c r="Y198" s="25">
        <f t="shared" si="15"/>
        <v>0</v>
      </c>
      <c r="Z198" s="25">
        <f t="shared" si="16"/>
        <v>0</v>
      </c>
      <c r="AA198" s="26"/>
      <c r="AB198" s="26"/>
      <c r="AC198" s="26"/>
      <c r="AD198" s="26"/>
      <c r="AE198" s="27"/>
      <c r="AF198" s="26"/>
      <c r="AG198" s="26"/>
      <c r="AH198" s="26"/>
      <c r="AI198" s="26"/>
      <c r="AJ198" s="26"/>
      <c r="AK198" s="26"/>
    </row>
    <row r="199" spans="1:37" s="10" customFormat="1" ht="25" customHeight="1" x14ac:dyDescent="0.25">
      <c r="A199" s="11">
        <v>196</v>
      </c>
      <c r="B199" s="12" t="str">
        <f t="shared" si="18"/>
        <v>000-000</v>
      </c>
      <c r="C199" s="12"/>
      <c r="D199" s="12"/>
      <c r="E199" s="12"/>
      <c r="F199" s="12"/>
      <c r="G199" s="16"/>
      <c r="H199" s="16"/>
      <c r="I199" s="15"/>
      <c r="J199" s="16"/>
      <c r="K199" s="16"/>
      <c r="L199" s="17"/>
      <c r="M199" s="18"/>
      <c r="N199" s="18"/>
      <c r="O199" s="20"/>
      <c r="P199" s="21"/>
      <c r="Q199" s="21"/>
      <c r="R199" s="22"/>
      <c r="S199" s="21"/>
      <c r="T199" s="21"/>
      <c r="U199" s="22"/>
      <c r="V199" s="23"/>
      <c r="W199" s="23"/>
      <c r="X199" s="24"/>
      <c r="Y199" s="25">
        <f t="shared" si="15"/>
        <v>0</v>
      </c>
      <c r="Z199" s="25">
        <f t="shared" si="16"/>
        <v>0</v>
      </c>
      <c r="AA199" s="26"/>
      <c r="AB199" s="26"/>
      <c r="AC199" s="26"/>
      <c r="AD199" s="26"/>
      <c r="AE199" s="27"/>
      <c r="AF199" s="26"/>
      <c r="AG199" s="26"/>
      <c r="AH199" s="26"/>
      <c r="AI199" s="26"/>
      <c r="AJ199" s="26"/>
      <c r="AK199" s="26"/>
    </row>
    <row r="200" spans="1:37" s="10" customFormat="1" ht="25" customHeight="1" x14ac:dyDescent="0.25">
      <c r="A200" s="11">
        <v>197</v>
      </c>
      <c r="B200" s="12" t="str">
        <f t="shared" si="18"/>
        <v>000-000</v>
      </c>
      <c r="C200" s="12"/>
      <c r="D200" s="12"/>
      <c r="E200" s="12"/>
      <c r="F200" s="12"/>
      <c r="G200" s="16"/>
      <c r="H200" s="16"/>
      <c r="I200" s="15"/>
      <c r="J200" s="16"/>
      <c r="K200" s="16"/>
      <c r="L200" s="17"/>
      <c r="M200" s="18"/>
      <c r="N200" s="18"/>
      <c r="O200" s="20"/>
      <c r="P200" s="21"/>
      <c r="Q200" s="21"/>
      <c r="R200" s="22"/>
      <c r="S200" s="21"/>
      <c r="T200" s="21"/>
      <c r="U200" s="22"/>
      <c r="V200" s="23"/>
      <c r="W200" s="23"/>
      <c r="X200" s="24"/>
      <c r="Y200" s="25">
        <f t="shared" si="15"/>
        <v>0</v>
      </c>
      <c r="Z200" s="25">
        <f t="shared" si="16"/>
        <v>0</v>
      </c>
      <c r="AA200" s="26"/>
      <c r="AB200" s="26"/>
      <c r="AC200" s="26"/>
      <c r="AD200" s="26"/>
      <c r="AE200" s="27"/>
      <c r="AF200" s="26"/>
      <c r="AG200" s="26"/>
      <c r="AH200" s="26"/>
      <c r="AI200" s="26"/>
      <c r="AJ200" s="26"/>
      <c r="AK200" s="26"/>
    </row>
    <row r="201" spans="1:37" s="10" customFormat="1" ht="25" customHeight="1" x14ac:dyDescent="0.25">
      <c r="A201" s="11">
        <v>198</v>
      </c>
      <c r="B201" s="12" t="str">
        <f t="shared" si="18"/>
        <v>000-000</v>
      </c>
      <c r="C201" s="12"/>
      <c r="D201" s="12"/>
      <c r="E201" s="12"/>
      <c r="F201" s="12"/>
      <c r="G201" s="16"/>
      <c r="H201" s="16"/>
      <c r="I201" s="15"/>
      <c r="J201" s="16"/>
      <c r="K201" s="16"/>
      <c r="L201" s="17"/>
      <c r="M201" s="18"/>
      <c r="N201" s="18"/>
      <c r="O201" s="20"/>
      <c r="P201" s="21"/>
      <c r="Q201" s="21"/>
      <c r="R201" s="22"/>
      <c r="S201" s="21"/>
      <c r="T201" s="21"/>
      <c r="U201" s="22"/>
      <c r="V201" s="23"/>
      <c r="W201" s="23"/>
      <c r="X201" s="24"/>
      <c r="Y201" s="25">
        <f t="shared" si="15"/>
        <v>0</v>
      </c>
      <c r="Z201" s="25">
        <f t="shared" si="16"/>
        <v>0</v>
      </c>
      <c r="AA201" s="26"/>
      <c r="AB201" s="26"/>
      <c r="AC201" s="26"/>
      <c r="AD201" s="26"/>
      <c r="AE201" s="27"/>
      <c r="AF201" s="26"/>
      <c r="AG201" s="26"/>
      <c r="AH201" s="26"/>
      <c r="AI201" s="26"/>
      <c r="AJ201" s="26"/>
      <c r="AK201" s="26"/>
    </row>
    <row r="202" spans="1:37" s="10" customFormat="1" ht="25" customHeight="1" x14ac:dyDescent="0.25">
      <c r="A202" s="11">
        <v>199</v>
      </c>
      <c r="B202" s="12" t="str">
        <f t="shared" si="18"/>
        <v>000-000</v>
      </c>
      <c r="C202" s="12"/>
      <c r="D202" s="12"/>
      <c r="E202" s="12"/>
      <c r="F202" s="12"/>
      <c r="G202" s="16"/>
      <c r="H202" s="16"/>
      <c r="I202" s="15"/>
      <c r="J202" s="16"/>
      <c r="K202" s="16"/>
      <c r="L202" s="17"/>
      <c r="M202" s="18"/>
      <c r="N202" s="18"/>
      <c r="O202" s="20"/>
      <c r="P202" s="21"/>
      <c r="Q202" s="21"/>
      <c r="R202" s="22"/>
      <c r="S202" s="21"/>
      <c r="T202" s="21"/>
      <c r="U202" s="22"/>
      <c r="V202" s="23"/>
      <c r="W202" s="23"/>
      <c r="X202" s="24"/>
      <c r="Y202" s="25">
        <f t="shared" si="15"/>
        <v>0</v>
      </c>
      <c r="Z202" s="25">
        <f t="shared" si="16"/>
        <v>0</v>
      </c>
      <c r="AA202" s="26"/>
      <c r="AB202" s="26"/>
      <c r="AC202" s="26"/>
      <c r="AD202" s="26"/>
      <c r="AE202" s="27"/>
      <c r="AF202" s="26"/>
      <c r="AG202" s="26"/>
      <c r="AH202" s="26"/>
      <c r="AI202" s="26"/>
      <c r="AJ202" s="26"/>
      <c r="AK202" s="26"/>
    </row>
    <row r="203" spans="1:37" s="10" customFormat="1" ht="25" customHeight="1" x14ac:dyDescent="0.25">
      <c r="A203" s="11">
        <v>200</v>
      </c>
      <c r="B203" s="12" t="str">
        <f t="shared" si="18"/>
        <v>000-000</v>
      </c>
      <c r="C203" s="12"/>
      <c r="D203" s="12"/>
      <c r="E203" s="12"/>
      <c r="F203" s="12"/>
      <c r="G203" s="16"/>
      <c r="H203" s="16"/>
      <c r="I203" s="15"/>
      <c r="J203" s="16"/>
      <c r="K203" s="16"/>
      <c r="L203" s="17"/>
      <c r="M203" s="18"/>
      <c r="N203" s="18"/>
      <c r="O203" s="20"/>
      <c r="P203" s="21"/>
      <c r="Q203" s="21"/>
      <c r="R203" s="22"/>
      <c r="S203" s="21"/>
      <c r="T203" s="21"/>
      <c r="U203" s="22"/>
      <c r="V203" s="23"/>
      <c r="W203" s="23"/>
      <c r="X203" s="24"/>
      <c r="Y203" s="25">
        <f t="shared" si="15"/>
        <v>0</v>
      </c>
      <c r="Z203" s="25">
        <f t="shared" si="16"/>
        <v>0</v>
      </c>
      <c r="AA203" s="26"/>
      <c r="AB203" s="26"/>
      <c r="AC203" s="26"/>
      <c r="AD203" s="26"/>
      <c r="AE203" s="27"/>
      <c r="AF203" s="26"/>
      <c r="AG203" s="26"/>
      <c r="AH203" s="26"/>
      <c r="AI203" s="26"/>
      <c r="AJ203" s="26"/>
      <c r="AK203" s="26"/>
    </row>
    <row r="204" spans="1:37" s="10" customFormat="1" ht="25" customHeight="1" x14ac:dyDescent="0.25">
      <c r="A204" s="11">
        <v>201</v>
      </c>
      <c r="B204" s="12" t="str">
        <f t="shared" si="18"/>
        <v>000-000</v>
      </c>
      <c r="C204" s="12"/>
      <c r="D204" s="12"/>
      <c r="E204" s="12"/>
      <c r="F204" s="12"/>
      <c r="G204" s="16"/>
      <c r="H204" s="16"/>
      <c r="I204" s="15"/>
      <c r="J204" s="16"/>
      <c r="K204" s="16"/>
      <c r="L204" s="17"/>
      <c r="M204" s="18"/>
      <c r="N204" s="19"/>
      <c r="O204" s="20"/>
      <c r="P204" s="21"/>
      <c r="Q204" s="21"/>
      <c r="R204" s="22"/>
      <c r="S204" s="21"/>
      <c r="T204" s="21"/>
      <c r="U204" s="22"/>
      <c r="V204" s="23"/>
      <c r="W204" s="23"/>
      <c r="X204" s="24"/>
      <c r="Y204" s="25">
        <f t="shared" si="15"/>
        <v>0</v>
      </c>
      <c r="Z204" s="25">
        <f t="shared" si="16"/>
        <v>0</v>
      </c>
      <c r="AA204" s="26"/>
      <c r="AB204" s="26"/>
      <c r="AC204" s="26"/>
      <c r="AD204" s="26"/>
      <c r="AE204" s="27"/>
      <c r="AF204" s="26"/>
      <c r="AG204" s="26"/>
      <c r="AH204" s="26"/>
      <c r="AI204" s="26"/>
      <c r="AJ204" s="26"/>
      <c r="AK204" s="26"/>
    </row>
    <row r="205" spans="1:37" s="10" customFormat="1" ht="25" customHeight="1" x14ac:dyDescent="0.25">
      <c r="A205" s="11">
        <v>202</v>
      </c>
      <c r="B205" s="12" t="str">
        <f t="shared" si="18"/>
        <v>000-000</v>
      </c>
      <c r="C205" s="12"/>
      <c r="D205" s="12"/>
      <c r="E205" s="12"/>
      <c r="F205" s="12"/>
      <c r="G205" s="16"/>
      <c r="H205" s="16"/>
      <c r="I205" s="15"/>
      <c r="J205" s="16"/>
      <c r="K205" s="16"/>
      <c r="L205" s="17"/>
      <c r="M205" s="18"/>
      <c r="N205" s="19"/>
      <c r="O205" s="20"/>
      <c r="P205" s="21"/>
      <c r="Q205" s="21"/>
      <c r="R205" s="22"/>
      <c r="S205" s="21"/>
      <c r="T205" s="21"/>
      <c r="U205" s="22"/>
      <c r="V205" s="23"/>
      <c r="W205" s="23"/>
      <c r="X205" s="24"/>
      <c r="Y205" s="25">
        <f t="shared" si="15"/>
        <v>0</v>
      </c>
      <c r="Z205" s="25">
        <f t="shared" si="16"/>
        <v>0</v>
      </c>
      <c r="AA205" s="26"/>
      <c r="AB205" s="26"/>
      <c r="AC205" s="26"/>
      <c r="AD205" s="26"/>
      <c r="AE205" s="27"/>
      <c r="AF205" s="26"/>
      <c r="AG205" s="26"/>
      <c r="AH205" s="26"/>
      <c r="AI205" s="26"/>
      <c r="AJ205" s="26"/>
      <c r="AK205" s="26"/>
    </row>
    <row r="206" spans="1:37" s="10" customFormat="1" ht="25" customHeight="1" x14ac:dyDescent="0.25">
      <c r="A206" s="11">
        <v>203</v>
      </c>
      <c r="B206" s="12" t="str">
        <f t="shared" si="18"/>
        <v>000-000</v>
      </c>
      <c r="C206" s="12"/>
      <c r="D206" s="12"/>
      <c r="E206" s="12"/>
      <c r="F206" s="12"/>
      <c r="G206" s="16"/>
      <c r="H206" s="16"/>
      <c r="I206" s="15"/>
      <c r="J206" s="16"/>
      <c r="K206" s="16"/>
      <c r="L206" s="17"/>
      <c r="M206" s="18"/>
      <c r="N206" s="19"/>
      <c r="O206" s="20"/>
      <c r="P206" s="21"/>
      <c r="Q206" s="21"/>
      <c r="R206" s="22"/>
      <c r="S206" s="21"/>
      <c r="T206" s="21"/>
      <c r="U206" s="22"/>
      <c r="V206" s="23"/>
      <c r="W206" s="23"/>
      <c r="X206" s="24"/>
      <c r="Y206" s="25">
        <f t="shared" si="15"/>
        <v>0</v>
      </c>
      <c r="Z206" s="25">
        <f t="shared" si="16"/>
        <v>0</v>
      </c>
      <c r="AA206" s="26"/>
      <c r="AB206" s="26"/>
      <c r="AC206" s="26"/>
      <c r="AD206" s="26"/>
      <c r="AE206" s="27"/>
      <c r="AF206" s="26"/>
      <c r="AG206" s="26"/>
      <c r="AH206" s="26"/>
      <c r="AI206" s="26"/>
      <c r="AJ206" s="26"/>
      <c r="AK206" s="26"/>
    </row>
    <row r="207" spans="1:37" s="10" customFormat="1" ht="25" customHeight="1" x14ac:dyDescent="0.25">
      <c r="A207" s="11">
        <v>204</v>
      </c>
      <c r="B207" s="12" t="str">
        <f t="shared" si="18"/>
        <v>000-000</v>
      </c>
      <c r="C207" s="12"/>
      <c r="D207" s="12"/>
      <c r="E207" s="12"/>
      <c r="F207" s="12"/>
      <c r="G207" s="16"/>
      <c r="H207" s="16"/>
      <c r="I207" s="15"/>
      <c r="J207" s="16"/>
      <c r="K207" s="16"/>
      <c r="L207" s="17"/>
      <c r="M207" s="18"/>
      <c r="N207" s="19"/>
      <c r="O207" s="20"/>
      <c r="P207" s="21"/>
      <c r="Q207" s="21"/>
      <c r="R207" s="22"/>
      <c r="S207" s="21"/>
      <c r="T207" s="21"/>
      <c r="U207" s="22"/>
      <c r="V207" s="23"/>
      <c r="W207" s="23"/>
      <c r="X207" s="24"/>
      <c r="Y207" s="25">
        <f t="shared" si="15"/>
        <v>0</v>
      </c>
      <c r="Z207" s="25">
        <f t="shared" si="16"/>
        <v>0</v>
      </c>
      <c r="AA207" s="26"/>
      <c r="AB207" s="26"/>
      <c r="AC207" s="26"/>
      <c r="AD207" s="26"/>
      <c r="AE207" s="27"/>
      <c r="AF207" s="26"/>
      <c r="AG207" s="26"/>
      <c r="AH207" s="26"/>
      <c r="AI207" s="26"/>
      <c r="AJ207" s="26"/>
      <c r="AK207" s="26"/>
    </row>
    <row r="208" spans="1:37" s="10" customFormat="1" ht="25" customHeight="1" x14ac:dyDescent="0.25">
      <c r="A208" s="11">
        <v>205</v>
      </c>
      <c r="B208" s="12" t="str">
        <f t="shared" si="18"/>
        <v>000-000</v>
      </c>
      <c r="C208" s="12"/>
      <c r="D208" s="12"/>
      <c r="E208" s="12"/>
      <c r="F208" s="12"/>
      <c r="G208" s="16"/>
      <c r="H208" s="16"/>
      <c r="I208" s="15"/>
      <c r="J208" s="16"/>
      <c r="K208" s="16"/>
      <c r="L208" s="17"/>
      <c r="M208" s="18"/>
      <c r="N208" s="18"/>
      <c r="O208" s="20"/>
      <c r="P208" s="21"/>
      <c r="Q208" s="21"/>
      <c r="R208" s="22"/>
      <c r="S208" s="21"/>
      <c r="T208" s="21"/>
      <c r="U208" s="22"/>
      <c r="V208" s="23"/>
      <c r="W208" s="23"/>
      <c r="X208" s="24"/>
      <c r="Y208" s="25">
        <f t="shared" si="15"/>
        <v>0</v>
      </c>
      <c r="Z208" s="25">
        <f t="shared" si="16"/>
        <v>0</v>
      </c>
      <c r="AA208" s="26"/>
      <c r="AB208" s="26"/>
      <c r="AC208" s="26"/>
      <c r="AD208" s="26"/>
      <c r="AE208" s="27"/>
      <c r="AF208" s="26"/>
      <c r="AG208" s="26"/>
      <c r="AH208" s="26"/>
      <c r="AI208" s="26"/>
      <c r="AJ208" s="26"/>
      <c r="AK208" s="26"/>
    </row>
    <row r="209" spans="1:37" s="10" customFormat="1" ht="25" customHeight="1" x14ac:dyDescent="0.25">
      <c r="A209" s="11">
        <v>206</v>
      </c>
      <c r="B209" s="12" t="str">
        <f t="shared" si="18"/>
        <v>000-000</v>
      </c>
      <c r="C209" s="12"/>
      <c r="D209" s="12"/>
      <c r="E209" s="12"/>
      <c r="F209" s="12"/>
      <c r="G209" s="16"/>
      <c r="H209" s="16"/>
      <c r="I209" s="15"/>
      <c r="J209" s="16"/>
      <c r="K209" s="16"/>
      <c r="L209" s="17"/>
      <c r="M209" s="18"/>
      <c r="N209" s="18"/>
      <c r="O209" s="20"/>
      <c r="P209" s="21"/>
      <c r="Q209" s="21"/>
      <c r="R209" s="22"/>
      <c r="S209" s="21"/>
      <c r="T209" s="21"/>
      <c r="U209" s="22"/>
      <c r="V209" s="23"/>
      <c r="W209" s="23"/>
      <c r="X209" s="24"/>
      <c r="Y209" s="25">
        <f t="shared" si="15"/>
        <v>0</v>
      </c>
      <c r="Z209" s="25">
        <f t="shared" si="16"/>
        <v>0</v>
      </c>
      <c r="AA209" s="26"/>
      <c r="AB209" s="26"/>
      <c r="AC209" s="26"/>
      <c r="AD209" s="26"/>
      <c r="AE209" s="27"/>
      <c r="AF209" s="26"/>
      <c r="AG209" s="26"/>
      <c r="AH209" s="26"/>
      <c r="AI209" s="26"/>
      <c r="AJ209" s="26"/>
      <c r="AK209" s="26"/>
    </row>
    <row r="210" spans="1:37" s="10" customFormat="1" ht="25" customHeight="1" x14ac:dyDescent="0.25">
      <c r="A210" s="11">
        <v>207</v>
      </c>
      <c r="B210" s="12" t="str">
        <f t="shared" si="18"/>
        <v>000-000</v>
      </c>
      <c r="C210" s="12"/>
      <c r="D210" s="12"/>
      <c r="E210" s="12"/>
      <c r="F210" s="12"/>
      <c r="G210" s="16"/>
      <c r="H210" s="16"/>
      <c r="I210" s="15"/>
      <c r="J210" s="16"/>
      <c r="K210" s="16"/>
      <c r="L210" s="17"/>
      <c r="M210" s="18"/>
      <c r="N210" s="18"/>
      <c r="O210" s="20"/>
      <c r="P210" s="21"/>
      <c r="Q210" s="21"/>
      <c r="R210" s="22"/>
      <c r="S210" s="21"/>
      <c r="T210" s="21"/>
      <c r="U210" s="22"/>
      <c r="V210" s="23"/>
      <c r="W210" s="23"/>
      <c r="X210" s="24"/>
      <c r="Y210" s="25">
        <f t="shared" si="15"/>
        <v>0</v>
      </c>
      <c r="Z210" s="25">
        <f t="shared" si="16"/>
        <v>0</v>
      </c>
      <c r="AA210" s="26"/>
      <c r="AB210" s="26"/>
      <c r="AC210" s="26"/>
      <c r="AD210" s="26"/>
      <c r="AE210" s="27"/>
      <c r="AF210" s="26"/>
      <c r="AG210" s="26"/>
      <c r="AH210" s="26"/>
      <c r="AI210" s="26"/>
      <c r="AJ210" s="26"/>
      <c r="AK210" s="26"/>
    </row>
    <row r="211" spans="1:37" s="10" customFormat="1" ht="25" customHeight="1" x14ac:dyDescent="0.25">
      <c r="A211" s="11">
        <v>208</v>
      </c>
      <c r="B211" s="12" t="str">
        <f t="shared" si="18"/>
        <v>000-000</v>
      </c>
      <c r="C211" s="12"/>
      <c r="D211" s="12"/>
      <c r="E211" s="12"/>
      <c r="F211" s="12"/>
      <c r="G211" s="16"/>
      <c r="H211" s="16"/>
      <c r="I211" s="15"/>
      <c r="J211" s="16"/>
      <c r="K211" s="16"/>
      <c r="L211" s="17"/>
      <c r="M211" s="18"/>
      <c r="N211" s="18"/>
      <c r="O211" s="20"/>
      <c r="P211" s="21"/>
      <c r="Q211" s="21"/>
      <c r="R211" s="22"/>
      <c r="S211" s="21"/>
      <c r="T211" s="21"/>
      <c r="U211" s="22"/>
      <c r="V211" s="23"/>
      <c r="W211" s="23"/>
      <c r="X211" s="24"/>
      <c r="Y211" s="25">
        <f t="shared" si="15"/>
        <v>0</v>
      </c>
      <c r="Z211" s="25">
        <f t="shared" si="16"/>
        <v>0</v>
      </c>
      <c r="AA211" s="26"/>
      <c r="AB211" s="26"/>
      <c r="AC211" s="26"/>
      <c r="AD211" s="26"/>
      <c r="AE211" s="27"/>
      <c r="AF211" s="26"/>
      <c r="AG211" s="26"/>
      <c r="AH211" s="26"/>
      <c r="AI211" s="26"/>
      <c r="AJ211" s="26"/>
      <c r="AK211" s="26"/>
    </row>
    <row r="212" spans="1:37" s="10" customFormat="1" ht="25" customHeight="1" x14ac:dyDescent="0.25">
      <c r="A212" s="11">
        <v>209</v>
      </c>
      <c r="B212" s="12" t="str">
        <f t="shared" si="18"/>
        <v>000-000</v>
      </c>
      <c r="C212" s="12"/>
      <c r="D212" s="12"/>
      <c r="E212" s="12"/>
      <c r="F212" s="12"/>
      <c r="G212" s="16"/>
      <c r="H212" s="16"/>
      <c r="I212" s="15"/>
      <c r="J212" s="16"/>
      <c r="K212" s="16"/>
      <c r="L212" s="17"/>
      <c r="M212" s="18"/>
      <c r="N212" s="18"/>
      <c r="O212" s="20"/>
      <c r="P212" s="21"/>
      <c r="Q212" s="21"/>
      <c r="R212" s="22"/>
      <c r="S212" s="21"/>
      <c r="T212" s="21"/>
      <c r="U212" s="22"/>
      <c r="V212" s="23"/>
      <c r="W212" s="23"/>
      <c r="X212" s="24"/>
      <c r="Y212" s="25">
        <f t="shared" si="15"/>
        <v>0</v>
      </c>
      <c r="Z212" s="25">
        <f t="shared" si="16"/>
        <v>0</v>
      </c>
      <c r="AA212" s="26"/>
      <c r="AB212" s="26"/>
      <c r="AC212" s="26"/>
      <c r="AD212" s="26"/>
      <c r="AE212" s="27"/>
      <c r="AF212" s="26"/>
      <c r="AG212" s="26"/>
      <c r="AH212" s="26"/>
      <c r="AI212" s="26"/>
      <c r="AJ212" s="26"/>
      <c r="AK212" s="26"/>
    </row>
    <row r="213" spans="1:37" s="10" customFormat="1" ht="25" customHeight="1" x14ac:dyDescent="0.25">
      <c r="A213" s="11">
        <v>210</v>
      </c>
      <c r="B213" s="12" t="str">
        <f t="shared" si="18"/>
        <v>000-000</v>
      </c>
      <c r="C213" s="12"/>
      <c r="D213" s="12"/>
      <c r="E213" s="12"/>
      <c r="F213" s="12"/>
      <c r="G213" s="16"/>
      <c r="H213" s="16"/>
      <c r="I213" s="15"/>
      <c r="J213" s="16"/>
      <c r="K213" s="16"/>
      <c r="L213" s="17"/>
      <c r="M213" s="18"/>
      <c r="N213" s="18"/>
      <c r="O213" s="20"/>
      <c r="P213" s="21"/>
      <c r="Q213" s="21"/>
      <c r="R213" s="22"/>
      <c r="S213" s="21"/>
      <c r="T213" s="21"/>
      <c r="U213" s="22"/>
      <c r="V213" s="23"/>
      <c r="W213" s="23"/>
      <c r="X213" s="24"/>
      <c r="Y213" s="25">
        <f t="shared" si="15"/>
        <v>0</v>
      </c>
      <c r="Z213" s="25">
        <f t="shared" si="16"/>
        <v>0</v>
      </c>
      <c r="AA213" s="26"/>
      <c r="AB213" s="26"/>
      <c r="AC213" s="26"/>
      <c r="AD213" s="26"/>
      <c r="AE213" s="27"/>
      <c r="AF213" s="26"/>
      <c r="AG213" s="26"/>
      <c r="AH213" s="26"/>
      <c r="AI213" s="26"/>
      <c r="AJ213" s="26"/>
      <c r="AK213" s="26"/>
    </row>
    <row r="214" spans="1:37" s="10" customFormat="1" ht="25" customHeight="1" x14ac:dyDescent="0.25">
      <c r="A214" s="11">
        <v>211</v>
      </c>
      <c r="B214" s="12" t="str">
        <f t="shared" si="18"/>
        <v>000-000</v>
      </c>
      <c r="C214" s="12"/>
      <c r="D214" s="12"/>
      <c r="E214" s="12"/>
      <c r="F214" s="12"/>
      <c r="G214" s="16"/>
      <c r="H214" s="16"/>
      <c r="I214" s="15"/>
      <c r="J214" s="16"/>
      <c r="K214" s="16"/>
      <c r="L214" s="17"/>
      <c r="M214" s="18"/>
      <c r="N214" s="18"/>
      <c r="O214" s="20"/>
      <c r="P214" s="21"/>
      <c r="Q214" s="21"/>
      <c r="R214" s="22"/>
      <c r="S214" s="21"/>
      <c r="T214" s="21"/>
      <c r="U214" s="22"/>
      <c r="V214" s="23"/>
      <c r="W214" s="23"/>
      <c r="X214" s="24"/>
      <c r="Y214" s="25">
        <f t="shared" si="15"/>
        <v>0</v>
      </c>
      <c r="Z214" s="25">
        <f t="shared" si="16"/>
        <v>0</v>
      </c>
      <c r="AA214" s="26"/>
      <c r="AB214" s="26"/>
      <c r="AC214" s="26"/>
      <c r="AD214" s="26"/>
      <c r="AE214" s="27"/>
      <c r="AF214" s="26"/>
      <c r="AG214" s="26"/>
      <c r="AH214" s="26"/>
      <c r="AI214" s="26"/>
      <c r="AJ214" s="26"/>
      <c r="AK214" s="26"/>
    </row>
    <row r="215" spans="1:37" s="10" customFormat="1" ht="25" customHeight="1" x14ac:dyDescent="0.25">
      <c r="A215" s="11">
        <v>212</v>
      </c>
      <c r="B215" s="12" t="str">
        <f t="shared" si="18"/>
        <v>000-000</v>
      </c>
      <c r="C215" s="12"/>
      <c r="D215" s="12"/>
      <c r="E215" s="12"/>
      <c r="F215" s="12"/>
      <c r="G215" s="16"/>
      <c r="H215" s="16"/>
      <c r="I215" s="15"/>
      <c r="J215" s="16"/>
      <c r="K215" s="16"/>
      <c r="L215" s="17"/>
      <c r="M215" s="18"/>
      <c r="N215" s="18"/>
      <c r="O215" s="20"/>
      <c r="P215" s="21"/>
      <c r="Q215" s="21"/>
      <c r="R215" s="22"/>
      <c r="S215" s="21"/>
      <c r="T215" s="21"/>
      <c r="U215" s="22"/>
      <c r="V215" s="23"/>
      <c r="W215" s="23"/>
      <c r="X215" s="24"/>
      <c r="Y215" s="25">
        <f t="shared" si="15"/>
        <v>0</v>
      </c>
      <c r="Z215" s="25">
        <f t="shared" si="16"/>
        <v>0</v>
      </c>
      <c r="AA215" s="26"/>
      <c r="AB215" s="26"/>
      <c r="AC215" s="26"/>
      <c r="AD215" s="26"/>
      <c r="AE215" s="27"/>
      <c r="AF215" s="26"/>
      <c r="AG215" s="26"/>
      <c r="AH215" s="26"/>
      <c r="AI215" s="26"/>
      <c r="AJ215" s="26"/>
      <c r="AK215" s="26"/>
    </row>
    <row r="216" spans="1:37" s="10" customFormat="1" ht="25" customHeight="1" x14ac:dyDescent="0.25">
      <c r="A216" s="11">
        <v>213</v>
      </c>
      <c r="B216" s="12" t="str">
        <f t="shared" si="18"/>
        <v>000-000</v>
      </c>
      <c r="C216" s="12"/>
      <c r="D216" s="12"/>
      <c r="E216" s="12"/>
      <c r="F216" s="12"/>
      <c r="G216" s="16"/>
      <c r="H216" s="16"/>
      <c r="I216" s="15"/>
      <c r="J216" s="16"/>
      <c r="K216" s="16"/>
      <c r="L216" s="17"/>
      <c r="M216" s="18"/>
      <c r="N216" s="18"/>
      <c r="O216" s="20"/>
      <c r="P216" s="21"/>
      <c r="Q216" s="21"/>
      <c r="R216" s="22"/>
      <c r="S216" s="21"/>
      <c r="T216" s="21"/>
      <c r="U216" s="22"/>
      <c r="V216" s="23"/>
      <c r="W216" s="23"/>
      <c r="X216" s="24"/>
      <c r="Y216" s="25">
        <f t="shared" si="15"/>
        <v>0</v>
      </c>
      <c r="Z216" s="25">
        <f t="shared" si="16"/>
        <v>0</v>
      </c>
      <c r="AA216" s="26"/>
      <c r="AB216" s="26"/>
      <c r="AC216" s="26"/>
      <c r="AD216" s="26"/>
      <c r="AE216" s="27"/>
      <c r="AF216" s="26"/>
      <c r="AG216" s="26"/>
      <c r="AH216" s="26"/>
      <c r="AI216" s="26"/>
      <c r="AJ216" s="26"/>
      <c r="AK216" s="26"/>
    </row>
    <row r="217" spans="1:37" s="10" customFormat="1" ht="25" customHeight="1" x14ac:dyDescent="0.25">
      <c r="A217" s="11">
        <v>214</v>
      </c>
      <c r="B217" s="12" t="str">
        <f t="shared" si="18"/>
        <v>000-000</v>
      </c>
      <c r="C217" s="12"/>
      <c r="D217" s="12"/>
      <c r="E217" s="12"/>
      <c r="F217" s="12"/>
      <c r="G217" s="16"/>
      <c r="H217" s="16"/>
      <c r="I217" s="15"/>
      <c r="J217" s="16"/>
      <c r="K217" s="16"/>
      <c r="L217" s="17"/>
      <c r="M217" s="18"/>
      <c r="N217" s="19"/>
      <c r="O217" s="20"/>
      <c r="P217" s="21"/>
      <c r="Q217" s="21"/>
      <c r="R217" s="22"/>
      <c r="S217" s="21"/>
      <c r="T217" s="21"/>
      <c r="U217" s="22"/>
      <c r="V217" s="23"/>
      <c r="W217" s="23"/>
      <c r="X217" s="24"/>
      <c r="Y217" s="25">
        <f t="shared" si="15"/>
        <v>0</v>
      </c>
      <c r="Z217" s="25">
        <f t="shared" si="16"/>
        <v>0</v>
      </c>
      <c r="AA217" s="26"/>
      <c r="AB217" s="26"/>
      <c r="AC217" s="26"/>
      <c r="AD217" s="26"/>
      <c r="AE217" s="27"/>
      <c r="AF217" s="26"/>
      <c r="AG217" s="26"/>
      <c r="AH217" s="26"/>
      <c r="AI217" s="26"/>
      <c r="AJ217" s="26"/>
      <c r="AK217" s="26"/>
    </row>
    <row r="218" spans="1:37" s="10" customFormat="1" ht="25" customHeight="1" x14ac:dyDescent="0.25">
      <c r="A218" s="11">
        <v>215</v>
      </c>
      <c r="B218" s="12" t="str">
        <f t="shared" si="18"/>
        <v>000-000</v>
      </c>
      <c r="C218" s="12"/>
      <c r="D218" s="12"/>
      <c r="E218" s="12"/>
      <c r="F218" s="12"/>
      <c r="G218" s="16"/>
      <c r="H218" s="16"/>
      <c r="I218" s="15"/>
      <c r="J218" s="16"/>
      <c r="K218" s="16"/>
      <c r="L218" s="17"/>
      <c r="M218" s="18"/>
      <c r="N218" s="19"/>
      <c r="O218" s="20"/>
      <c r="P218" s="21"/>
      <c r="Q218" s="21"/>
      <c r="R218" s="22"/>
      <c r="S218" s="21"/>
      <c r="T218" s="21"/>
      <c r="U218" s="22"/>
      <c r="V218" s="23"/>
      <c r="W218" s="23"/>
      <c r="X218" s="24"/>
      <c r="Y218" s="25">
        <f t="shared" ref="Y218:Y281" si="19">ROUND(I218-U218-X218,2)</f>
        <v>0</v>
      </c>
      <c r="Z218" s="25">
        <f t="shared" ref="Z218:Z281" si="20">ROUND(L218+O218-R218,2)</f>
        <v>0</v>
      </c>
      <c r="AA218" s="26"/>
      <c r="AB218" s="26"/>
      <c r="AC218" s="26"/>
      <c r="AD218" s="26"/>
      <c r="AE218" s="27"/>
      <c r="AF218" s="26"/>
      <c r="AG218" s="26"/>
      <c r="AH218" s="26"/>
      <c r="AI218" s="26"/>
      <c r="AJ218" s="26"/>
      <c r="AK218" s="26"/>
    </row>
    <row r="219" spans="1:37" s="10" customFormat="1" ht="25" customHeight="1" x14ac:dyDescent="0.25">
      <c r="A219" s="11">
        <v>216</v>
      </c>
      <c r="B219" s="12" t="str">
        <f t="shared" si="18"/>
        <v>000-000</v>
      </c>
      <c r="C219" s="12"/>
      <c r="D219" s="12"/>
      <c r="E219" s="12"/>
      <c r="F219" s="12"/>
      <c r="G219" s="16"/>
      <c r="H219" s="16"/>
      <c r="I219" s="15"/>
      <c r="J219" s="16"/>
      <c r="K219" s="16"/>
      <c r="L219" s="17"/>
      <c r="M219" s="18"/>
      <c r="N219" s="18"/>
      <c r="O219" s="20"/>
      <c r="P219" s="21"/>
      <c r="Q219" s="21"/>
      <c r="R219" s="22"/>
      <c r="S219" s="21"/>
      <c r="T219" s="21"/>
      <c r="U219" s="22"/>
      <c r="V219" s="23"/>
      <c r="W219" s="23"/>
      <c r="X219" s="24"/>
      <c r="Y219" s="25">
        <f t="shared" si="19"/>
        <v>0</v>
      </c>
      <c r="Z219" s="25">
        <f t="shared" si="20"/>
        <v>0</v>
      </c>
      <c r="AA219" s="26"/>
      <c r="AB219" s="26"/>
      <c r="AC219" s="26"/>
      <c r="AD219" s="26"/>
      <c r="AE219" s="27"/>
      <c r="AF219" s="26"/>
      <c r="AG219" s="26"/>
      <c r="AH219" s="26"/>
      <c r="AI219" s="26"/>
      <c r="AJ219" s="26"/>
      <c r="AK219" s="26"/>
    </row>
    <row r="220" spans="1:37" s="10" customFormat="1" ht="25" customHeight="1" x14ac:dyDescent="0.25">
      <c r="A220" s="11">
        <v>217</v>
      </c>
      <c r="B220" s="12" t="str">
        <f t="shared" si="18"/>
        <v>000-000</v>
      </c>
      <c r="C220" s="12"/>
      <c r="D220" s="12"/>
      <c r="E220" s="12"/>
      <c r="F220" s="12"/>
      <c r="G220" s="16"/>
      <c r="H220" s="16"/>
      <c r="I220" s="15"/>
      <c r="J220" s="16"/>
      <c r="K220" s="16"/>
      <c r="L220" s="17"/>
      <c r="M220" s="18"/>
      <c r="N220" s="18"/>
      <c r="O220" s="20"/>
      <c r="P220" s="21"/>
      <c r="Q220" s="21"/>
      <c r="R220" s="22"/>
      <c r="S220" s="21"/>
      <c r="T220" s="21"/>
      <c r="U220" s="22"/>
      <c r="V220" s="23"/>
      <c r="W220" s="23"/>
      <c r="X220" s="24"/>
      <c r="Y220" s="25">
        <f t="shared" si="19"/>
        <v>0</v>
      </c>
      <c r="Z220" s="25">
        <f t="shared" si="20"/>
        <v>0</v>
      </c>
      <c r="AA220" s="26"/>
      <c r="AB220" s="26"/>
      <c r="AC220" s="26"/>
      <c r="AD220" s="26"/>
      <c r="AE220" s="27"/>
      <c r="AF220" s="26"/>
      <c r="AG220" s="26"/>
      <c r="AH220" s="26"/>
      <c r="AI220" s="26"/>
      <c r="AJ220" s="26"/>
      <c r="AK220" s="26"/>
    </row>
    <row r="221" spans="1:37" s="10" customFormat="1" ht="25" customHeight="1" x14ac:dyDescent="0.25">
      <c r="A221" s="11">
        <v>218</v>
      </c>
      <c r="B221" s="12" t="str">
        <f t="shared" si="18"/>
        <v>000-000</v>
      </c>
      <c r="C221" s="12"/>
      <c r="D221" s="12"/>
      <c r="E221" s="12"/>
      <c r="F221" s="12"/>
      <c r="G221" s="16"/>
      <c r="H221" s="16"/>
      <c r="I221" s="15"/>
      <c r="J221" s="16"/>
      <c r="K221" s="16"/>
      <c r="L221" s="17"/>
      <c r="M221" s="18"/>
      <c r="N221" s="18"/>
      <c r="O221" s="20"/>
      <c r="P221" s="21"/>
      <c r="Q221" s="21"/>
      <c r="R221" s="22"/>
      <c r="S221" s="21"/>
      <c r="T221" s="21"/>
      <c r="U221" s="22"/>
      <c r="V221" s="23"/>
      <c r="W221" s="23"/>
      <c r="X221" s="24"/>
      <c r="Y221" s="25">
        <f t="shared" si="19"/>
        <v>0</v>
      </c>
      <c r="Z221" s="25">
        <f t="shared" si="20"/>
        <v>0</v>
      </c>
      <c r="AA221" s="26"/>
      <c r="AB221" s="26"/>
      <c r="AC221" s="26"/>
      <c r="AD221" s="26"/>
      <c r="AE221" s="27"/>
      <c r="AF221" s="26"/>
      <c r="AG221" s="26"/>
      <c r="AH221" s="26"/>
      <c r="AI221" s="26"/>
      <c r="AJ221" s="26"/>
      <c r="AK221" s="26"/>
    </row>
    <row r="222" spans="1:37" s="10" customFormat="1" ht="25" customHeight="1" x14ac:dyDescent="0.25">
      <c r="A222" s="11">
        <v>219</v>
      </c>
      <c r="B222" s="12" t="str">
        <f t="shared" si="18"/>
        <v>000-000</v>
      </c>
      <c r="C222" s="12"/>
      <c r="D222" s="12"/>
      <c r="E222" s="12"/>
      <c r="F222" s="12"/>
      <c r="G222" s="16"/>
      <c r="H222" s="16"/>
      <c r="I222" s="15"/>
      <c r="J222" s="16"/>
      <c r="K222" s="16"/>
      <c r="L222" s="17"/>
      <c r="M222" s="18"/>
      <c r="N222" s="18"/>
      <c r="O222" s="20"/>
      <c r="P222" s="21"/>
      <c r="Q222" s="21"/>
      <c r="R222" s="22"/>
      <c r="S222" s="21"/>
      <c r="T222" s="21"/>
      <c r="U222" s="22"/>
      <c r="V222" s="23"/>
      <c r="W222" s="23"/>
      <c r="X222" s="24"/>
      <c r="Y222" s="25">
        <f t="shared" si="19"/>
        <v>0</v>
      </c>
      <c r="Z222" s="25">
        <f t="shared" si="20"/>
        <v>0</v>
      </c>
      <c r="AA222" s="26"/>
      <c r="AB222" s="26"/>
      <c r="AC222" s="26"/>
      <c r="AD222" s="26"/>
      <c r="AE222" s="27"/>
      <c r="AF222" s="26"/>
      <c r="AG222" s="26"/>
      <c r="AH222" s="26"/>
      <c r="AI222" s="26"/>
      <c r="AJ222" s="26"/>
      <c r="AK222" s="26"/>
    </row>
    <row r="223" spans="1:37" s="10" customFormat="1" ht="25" customHeight="1" x14ac:dyDescent="0.25">
      <c r="A223" s="11">
        <v>220</v>
      </c>
      <c r="B223" s="12" t="str">
        <f t="shared" si="18"/>
        <v>000-000</v>
      </c>
      <c r="C223" s="12"/>
      <c r="D223" s="12"/>
      <c r="E223" s="12"/>
      <c r="F223" s="12"/>
      <c r="G223" s="16"/>
      <c r="H223" s="16"/>
      <c r="I223" s="15"/>
      <c r="J223" s="16"/>
      <c r="K223" s="16"/>
      <c r="L223" s="17"/>
      <c r="M223" s="18"/>
      <c r="N223" s="18"/>
      <c r="O223" s="20"/>
      <c r="P223" s="21"/>
      <c r="Q223" s="21"/>
      <c r="R223" s="22"/>
      <c r="S223" s="21"/>
      <c r="T223" s="21"/>
      <c r="U223" s="22"/>
      <c r="V223" s="23"/>
      <c r="W223" s="23"/>
      <c r="X223" s="24"/>
      <c r="Y223" s="25">
        <f t="shared" si="19"/>
        <v>0</v>
      </c>
      <c r="Z223" s="25">
        <f t="shared" si="20"/>
        <v>0</v>
      </c>
      <c r="AA223" s="26"/>
      <c r="AB223" s="26"/>
      <c r="AC223" s="26"/>
      <c r="AD223" s="26"/>
      <c r="AE223" s="27"/>
      <c r="AF223" s="26"/>
      <c r="AG223" s="26"/>
      <c r="AH223" s="26"/>
      <c r="AI223" s="26"/>
      <c r="AJ223" s="26"/>
      <c r="AK223" s="26"/>
    </row>
    <row r="224" spans="1:37" s="10" customFormat="1" ht="25" customHeight="1" x14ac:dyDescent="0.25">
      <c r="A224" s="11">
        <v>221</v>
      </c>
      <c r="B224" s="12" t="str">
        <f t="shared" si="18"/>
        <v>000-000</v>
      </c>
      <c r="C224" s="12"/>
      <c r="D224" s="12"/>
      <c r="E224" s="12"/>
      <c r="F224" s="12"/>
      <c r="G224" s="16"/>
      <c r="H224" s="16"/>
      <c r="I224" s="15"/>
      <c r="J224" s="16"/>
      <c r="K224" s="16"/>
      <c r="L224" s="17"/>
      <c r="M224" s="18"/>
      <c r="N224" s="18"/>
      <c r="O224" s="20"/>
      <c r="P224" s="21"/>
      <c r="Q224" s="21"/>
      <c r="R224" s="22"/>
      <c r="S224" s="21"/>
      <c r="T224" s="21"/>
      <c r="U224" s="22"/>
      <c r="V224" s="23"/>
      <c r="W224" s="23"/>
      <c r="X224" s="24"/>
      <c r="Y224" s="25">
        <f t="shared" si="19"/>
        <v>0</v>
      </c>
      <c r="Z224" s="25">
        <f t="shared" si="20"/>
        <v>0</v>
      </c>
      <c r="AA224" s="26"/>
      <c r="AB224" s="26"/>
      <c r="AC224" s="26"/>
      <c r="AD224" s="26"/>
      <c r="AE224" s="27"/>
      <c r="AF224" s="26"/>
      <c r="AG224" s="26"/>
      <c r="AH224" s="26"/>
      <c r="AI224" s="26"/>
      <c r="AJ224" s="26"/>
      <c r="AK224" s="26"/>
    </row>
    <row r="225" spans="1:37" s="10" customFormat="1" ht="25" customHeight="1" x14ac:dyDescent="0.25">
      <c r="A225" s="11">
        <v>222</v>
      </c>
      <c r="B225" s="12" t="str">
        <f t="shared" si="18"/>
        <v>000-000</v>
      </c>
      <c r="C225" s="12"/>
      <c r="D225" s="12"/>
      <c r="E225" s="12"/>
      <c r="F225" s="12"/>
      <c r="G225" s="16"/>
      <c r="H225" s="16"/>
      <c r="I225" s="15"/>
      <c r="J225" s="16"/>
      <c r="K225" s="16"/>
      <c r="L225" s="17"/>
      <c r="M225" s="18"/>
      <c r="N225" s="18"/>
      <c r="O225" s="20"/>
      <c r="P225" s="21"/>
      <c r="Q225" s="21"/>
      <c r="R225" s="22"/>
      <c r="S225" s="21"/>
      <c r="T225" s="21"/>
      <c r="U225" s="22"/>
      <c r="V225" s="23"/>
      <c r="W225" s="23"/>
      <c r="X225" s="24"/>
      <c r="Y225" s="25">
        <f t="shared" si="19"/>
        <v>0</v>
      </c>
      <c r="Z225" s="25">
        <f t="shared" si="20"/>
        <v>0</v>
      </c>
      <c r="AA225" s="26"/>
      <c r="AB225" s="26"/>
      <c r="AC225" s="26"/>
      <c r="AD225" s="26"/>
      <c r="AE225" s="27"/>
      <c r="AF225" s="26"/>
      <c r="AG225" s="26"/>
      <c r="AH225" s="26"/>
      <c r="AI225" s="26"/>
      <c r="AJ225" s="26"/>
      <c r="AK225" s="26"/>
    </row>
    <row r="226" spans="1:37" s="10" customFormat="1" ht="25" customHeight="1" x14ac:dyDescent="0.25">
      <c r="A226" s="11">
        <v>223</v>
      </c>
      <c r="B226" s="12" t="str">
        <f t="shared" si="18"/>
        <v>000-000</v>
      </c>
      <c r="C226" s="12"/>
      <c r="D226" s="12"/>
      <c r="E226" s="12"/>
      <c r="F226" s="12"/>
      <c r="G226" s="16"/>
      <c r="H226" s="16"/>
      <c r="I226" s="15"/>
      <c r="J226" s="16"/>
      <c r="K226" s="16"/>
      <c r="L226" s="17"/>
      <c r="M226" s="18"/>
      <c r="N226" s="18"/>
      <c r="O226" s="20"/>
      <c r="P226" s="21"/>
      <c r="Q226" s="21"/>
      <c r="R226" s="22"/>
      <c r="S226" s="21"/>
      <c r="T226" s="21"/>
      <c r="U226" s="22"/>
      <c r="V226" s="23"/>
      <c r="W226" s="23"/>
      <c r="X226" s="24"/>
      <c r="Y226" s="25">
        <f t="shared" si="19"/>
        <v>0</v>
      </c>
      <c r="Z226" s="25">
        <f t="shared" si="20"/>
        <v>0</v>
      </c>
      <c r="AA226" s="26"/>
      <c r="AB226" s="26"/>
      <c r="AC226" s="26"/>
      <c r="AD226" s="26"/>
      <c r="AE226" s="27"/>
      <c r="AF226" s="26"/>
      <c r="AG226" s="26"/>
      <c r="AH226" s="26"/>
      <c r="AI226" s="26"/>
      <c r="AJ226" s="26"/>
      <c r="AK226" s="26"/>
    </row>
    <row r="227" spans="1:37" s="10" customFormat="1" ht="25" customHeight="1" x14ac:dyDescent="0.25">
      <c r="A227" s="11">
        <v>224</v>
      </c>
      <c r="B227" s="12" t="str">
        <f t="shared" si="18"/>
        <v>000-000</v>
      </c>
      <c r="C227" s="12"/>
      <c r="D227" s="12"/>
      <c r="E227" s="12"/>
      <c r="F227" s="12"/>
      <c r="G227" s="16"/>
      <c r="H227" s="16"/>
      <c r="I227" s="15"/>
      <c r="J227" s="16"/>
      <c r="K227" s="16"/>
      <c r="L227" s="17"/>
      <c r="M227" s="18"/>
      <c r="N227" s="18"/>
      <c r="O227" s="20"/>
      <c r="P227" s="21"/>
      <c r="Q227" s="21"/>
      <c r="R227" s="22"/>
      <c r="S227" s="21"/>
      <c r="T227" s="21"/>
      <c r="U227" s="22"/>
      <c r="V227" s="23"/>
      <c r="W227" s="23"/>
      <c r="X227" s="24"/>
      <c r="Y227" s="25">
        <f t="shared" si="19"/>
        <v>0</v>
      </c>
      <c r="Z227" s="25">
        <f t="shared" si="20"/>
        <v>0</v>
      </c>
      <c r="AA227" s="26"/>
      <c r="AB227" s="26"/>
      <c r="AC227" s="26"/>
      <c r="AD227" s="26"/>
      <c r="AE227" s="27"/>
      <c r="AF227" s="26"/>
      <c r="AG227" s="26"/>
      <c r="AH227" s="26"/>
      <c r="AI227" s="26"/>
      <c r="AJ227" s="26"/>
      <c r="AK227" s="26"/>
    </row>
    <row r="228" spans="1:37" s="10" customFormat="1" ht="25" customHeight="1" x14ac:dyDescent="0.25">
      <c r="A228" s="11">
        <v>225</v>
      </c>
      <c r="B228" s="12" t="str">
        <f t="shared" si="18"/>
        <v>000-000</v>
      </c>
      <c r="C228" s="12"/>
      <c r="D228" s="12"/>
      <c r="E228" s="12"/>
      <c r="F228" s="12"/>
      <c r="G228" s="16"/>
      <c r="H228" s="16"/>
      <c r="I228" s="15"/>
      <c r="J228" s="16"/>
      <c r="K228" s="16"/>
      <c r="L228" s="17"/>
      <c r="M228" s="18"/>
      <c r="N228" s="19"/>
      <c r="O228" s="20"/>
      <c r="P228" s="21"/>
      <c r="Q228" s="21"/>
      <c r="R228" s="22"/>
      <c r="S228" s="21"/>
      <c r="T228" s="21"/>
      <c r="U228" s="22"/>
      <c r="V228" s="23"/>
      <c r="W228" s="23"/>
      <c r="X228" s="24"/>
      <c r="Y228" s="25">
        <f t="shared" si="19"/>
        <v>0</v>
      </c>
      <c r="Z228" s="25">
        <f t="shared" si="20"/>
        <v>0</v>
      </c>
      <c r="AA228" s="26"/>
      <c r="AB228" s="26"/>
      <c r="AC228" s="26"/>
      <c r="AD228" s="26"/>
      <c r="AE228" s="27"/>
      <c r="AF228" s="26"/>
      <c r="AG228" s="26"/>
      <c r="AH228" s="26"/>
      <c r="AI228" s="26"/>
      <c r="AJ228" s="26"/>
      <c r="AK228" s="26"/>
    </row>
    <row r="229" spans="1:37" s="10" customFormat="1" ht="25" customHeight="1" x14ac:dyDescent="0.25">
      <c r="A229" s="11">
        <v>226</v>
      </c>
      <c r="B229" s="12" t="str">
        <f t="shared" si="18"/>
        <v>000-000</v>
      </c>
      <c r="C229" s="12"/>
      <c r="D229" s="12"/>
      <c r="E229" s="12"/>
      <c r="F229" s="12"/>
      <c r="G229" s="16"/>
      <c r="H229" s="16"/>
      <c r="I229" s="15"/>
      <c r="J229" s="16"/>
      <c r="K229" s="16"/>
      <c r="L229" s="17"/>
      <c r="M229" s="18"/>
      <c r="N229" s="19"/>
      <c r="O229" s="20"/>
      <c r="P229" s="21"/>
      <c r="Q229" s="21"/>
      <c r="R229" s="22"/>
      <c r="S229" s="21"/>
      <c r="T229" s="21"/>
      <c r="U229" s="22"/>
      <c r="V229" s="23"/>
      <c r="W229" s="23"/>
      <c r="X229" s="24"/>
      <c r="Y229" s="25">
        <f t="shared" si="19"/>
        <v>0</v>
      </c>
      <c r="Z229" s="25">
        <f t="shared" si="20"/>
        <v>0</v>
      </c>
      <c r="AA229" s="26"/>
      <c r="AB229" s="26"/>
      <c r="AC229" s="26"/>
      <c r="AD229" s="26"/>
      <c r="AE229" s="27"/>
      <c r="AF229" s="26"/>
      <c r="AG229" s="26"/>
      <c r="AH229" s="26"/>
      <c r="AI229" s="26"/>
      <c r="AJ229" s="26"/>
      <c r="AK229" s="26"/>
    </row>
    <row r="230" spans="1:37" s="10" customFormat="1" ht="25" customHeight="1" x14ac:dyDescent="0.25">
      <c r="A230" s="11">
        <v>227</v>
      </c>
      <c r="B230" s="12" t="str">
        <f t="shared" si="18"/>
        <v>000-000</v>
      </c>
      <c r="C230" s="12"/>
      <c r="D230" s="12"/>
      <c r="E230" s="12"/>
      <c r="F230" s="12"/>
      <c r="G230" s="16"/>
      <c r="H230" s="16"/>
      <c r="I230" s="15"/>
      <c r="J230" s="16"/>
      <c r="K230" s="16"/>
      <c r="L230" s="17"/>
      <c r="M230" s="18"/>
      <c r="N230" s="18"/>
      <c r="O230" s="20"/>
      <c r="P230" s="21"/>
      <c r="Q230" s="21"/>
      <c r="R230" s="22"/>
      <c r="S230" s="21"/>
      <c r="T230" s="21"/>
      <c r="U230" s="22"/>
      <c r="V230" s="23"/>
      <c r="W230" s="23"/>
      <c r="X230" s="24"/>
      <c r="Y230" s="25">
        <f t="shared" si="19"/>
        <v>0</v>
      </c>
      <c r="Z230" s="25">
        <f t="shared" si="20"/>
        <v>0</v>
      </c>
      <c r="AA230" s="26"/>
      <c r="AB230" s="26"/>
      <c r="AC230" s="26"/>
      <c r="AD230" s="26"/>
      <c r="AE230" s="27"/>
      <c r="AF230" s="26"/>
      <c r="AG230" s="26"/>
      <c r="AH230" s="26"/>
      <c r="AI230" s="26"/>
      <c r="AJ230" s="26"/>
      <c r="AK230" s="26"/>
    </row>
    <row r="231" spans="1:37" s="10" customFormat="1" ht="25" customHeight="1" x14ac:dyDescent="0.25">
      <c r="A231" s="11">
        <v>228</v>
      </c>
      <c r="B231" s="12" t="str">
        <f t="shared" si="18"/>
        <v>000-000</v>
      </c>
      <c r="C231" s="12"/>
      <c r="D231" s="12"/>
      <c r="E231" s="12"/>
      <c r="F231" s="12"/>
      <c r="G231" s="16"/>
      <c r="H231" s="16"/>
      <c r="I231" s="15"/>
      <c r="J231" s="16"/>
      <c r="K231" s="16"/>
      <c r="L231" s="17"/>
      <c r="M231" s="18"/>
      <c r="N231" s="18"/>
      <c r="O231" s="20"/>
      <c r="P231" s="21"/>
      <c r="Q231" s="21"/>
      <c r="R231" s="22"/>
      <c r="S231" s="21"/>
      <c r="T231" s="21"/>
      <c r="U231" s="22"/>
      <c r="V231" s="23"/>
      <c r="W231" s="23"/>
      <c r="X231" s="24"/>
      <c r="Y231" s="25">
        <f t="shared" si="19"/>
        <v>0</v>
      </c>
      <c r="Z231" s="25">
        <f t="shared" si="20"/>
        <v>0</v>
      </c>
      <c r="AA231" s="26"/>
      <c r="AB231" s="26"/>
      <c r="AC231" s="26"/>
      <c r="AD231" s="26"/>
      <c r="AE231" s="27"/>
      <c r="AF231" s="26"/>
      <c r="AG231" s="26"/>
      <c r="AH231" s="26"/>
      <c r="AI231" s="26"/>
      <c r="AJ231" s="26"/>
      <c r="AK231" s="26"/>
    </row>
    <row r="232" spans="1:37" s="10" customFormat="1" ht="25" customHeight="1" x14ac:dyDescent="0.25">
      <c r="A232" s="11">
        <v>229</v>
      </c>
      <c r="B232" s="12" t="str">
        <f t="shared" si="18"/>
        <v>000-000</v>
      </c>
      <c r="C232" s="12"/>
      <c r="D232" s="12"/>
      <c r="E232" s="12"/>
      <c r="F232" s="12"/>
      <c r="G232" s="16"/>
      <c r="H232" s="16"/>
      <c r="I232" s="15"/>
      <c r="J232" s="16"/>
      <c r="K232" s="16"/>
      <c r="L232" s="17"/>
      <c r="M232" s="18"/>
      <c r="N232" s="18"/>
      <c r="O232" s="20"/>
      <c r="P232" s="21"/>
      <c r="Q232" s="21"/>
      <c r="R232" s="22"/>
      <c r="S232" s="21"/>
      <c r="T232" s="21"/>
      <c r="U232" s="22"/>
      <c r="V232" s="23"/>
      <c r="W232" s="23"/>
      <c r="X232" s="24"/>
      <c r="Y232" s="25">
        <f t="shared" si="19"/>
        <v>0</v>
      </c>
      <c r="Z232" s="25">
        <f t="shared" si="20"/>
        <v>0</v>
      </c>
      <c r="AA232" s="26"/>
      <c r="AB232" s="26"/>
      <c r="AC232" s="26"/>
      <c r="AD232" s="26"/>
      <c r="AE232" s="27"/>
      <c r="AF232" s="26"/>
      <c r="AG232" s="26"/>
      <c r="AH232" s="26"/>
      <c r="AI232" s="26"/>
      <c r="AJ232" s="26"/>
      <c r="AK232" s="26"/>
    </row>
    <row r="233" spans="1:37" s="10" customFormat="1" ht="25" customHeight="1" x14ac:dyDescent="0.25">
      <c r="A233" s="11">
        <v>230</v>
      </c>
      <c r="B233" s="12" t="str">
        <f t="shared" si="18"/>
        <v>000-000</v>
      </c>
      <c r="C233" s="12"/>
      <c r="D233" s="12"/>
      <c r="E233" s="12"/>
      <c r="F233" s="12"/>
      <c r="G233" s="16"/>
      <c r="H233" s="16"/>
      <c r="I233" s="15"/>
      <c r="J233" s="16"/>
      <c r="K233" s="16"/>
      <c r="L233" s="17"/>
      <c r="M233" s="18"/>
      <c r="N233" s="18"/>
      <c r="O233" s="20"/>
      <c r="P233" s="21"/>
      <c r="Q233" s="21"/>
      <c r="R233" s="22"/>
      <c r="S233" s="21"/>
      <c r="T233" s="21"/>
      <c r="U233" s="22"/>
      <c r="V233" s="23"/>
      <c r="W233" s="23"/>
      <c r="X233" s="24"/>
      <c r="Y233" s="25">
        <f t="shared" si="19"/>
        <v>0</v>
      </c>
      <c r="Z233" s="25">
        <f t="shared" si="20"/>
        <v>0</v>
      </c>
      <c r="AA233" s="26"/>
      <c r="AB233" s="26"/>
      <c r="AC233" s="26"/>
      <c r="AD233" s="26"/>
      <c r="AE233" s="27"/>
      <c r="AF233" s="26"/>
      <c r="AG233" s="26"/>
      <c r="AH233" s="26"/>
      <c r="AI233" s="26"/>
      <c r="AJ233" s="26"/>
      <c r="AK233" s="26"/>
    </row>
    <row r="234" spans="1:37" s="10" customFormat="1" ht="25" customHeight="1" x14ac:dyDescent="0.25">
      <c r="A234" s="11">
        <v>231</v>
      </c>
      <c r="B234" s="12" t="str">
        <f t="shared" si="18"/>
        <v>000-000</v>
      </c>
      <c r="C234" s="12"/>
      <c r="D234" s="12"/>
      <c r="E234" s="12"/>
      <c r="F234" s="12"/>
      <c r="G234" s="16"/>
      <c r="H234" s="16"/>
      <c r="I234" s="15"/>
      <c r="J234" s="16"/>
      <c r="K234" s="16"/>
      <c r="L234" s="17"/>
      <c r="M234" s="18"/>
      <c r="N234" s="18"/>
      <c r="O234" s="20"/>
      <c r="P234" s="21"/>
      <c r="Q234" s="21"/>
      <c r="R234" s="22"/>
      <c r="S234" s="21"/>
      <c r="T234" s="21"/>
      <c r="U234" s="22"/>
      <c r="V234" s="23"/>
      <c r="W234" s="23"/>
      <c r="X234" s="24"/>
      <c r="Y234" s="25">
        <f t="shared" si="19"/>
        <v>0</v>
      </c>
      <c r="Z234" s="25">
        <f t="shared" si="20"/>
        <v>0</v>
      </c>
      <c r="AA234" s="26"/>
      <c r="AB234" s="26"/>
      <c r="AC234" s="26"/>
      <c r="AD234" s="26"/>
      <c r="AE234" s="27"/>
      <c r="AF234" s="26"/>
      <c r="AG234" s="26"/>
      <c r="AH234" s="26"/>
      <c r="AI234" s="26"/>
      <c r="AJ234" s="26"/>
      <c r="AK234" s="26"/>
    </row>
    <row r="235" spans="1:37" s="10" customFormat="1" ht="25" customHeight="1" x14ac:dyDescent="0.25">
      <c r="A235" s="11">
        <v>232</v>
      </c>
      <c r="B235" s="12" t="str">
        <f t="shared" si="18"/>
        <v>000-000</v>
      </c>
      <c r="C235" s="12"/>
      <c r="D235" s="12"/>
      <c r="E235" s="12"/>
      <c r="F235" s="12"/>
      <c r="G235" s="16"/>
      <c r="H235" s="16"/>
      <c r="I235" s="15"/>
      <c r="J235" s="16"/>
      <c r="K235" s="16"/>
      <c r="L235" s="17"/>
      <c r="M235" s="18"/>
      <c r="N235" s="18"/>
      <c r="O235" s="20"/>
      <c r="P235" s="21"/>
      <c r="Q235" s="21"/>
      <c r="R235" s="22"/>
      <c r="S235" s="21"/>
      <c r="T235" s="21"/>
      <c r="U235" s="22"/>
      <c r="V235" s="23"/>
      <c r="W235" s="23"/>
      <c r="X235" s="24"/>
      <c r="Y235" s="25">
        <f t="shared" si="19"/>
        <v>0</v>
      </c>
      <c r="Z235" s="25">
        <f t="shared" si="20"/>
        <v>0</v>
      </c>
      <c r="AA235" s="26"/>
      <c r="AB235" s="26"/>
      <c r="AC235" s="26"/>
      <c r="AD235" s="26"/>
      <c r="AE235" s="27"/>
      <c r="AF235" s="26"/>
      <c r="AG235" s="26"/>
      <c r="AH235" s="26"/>
      <c r="AI235" s="26"/>
      <c r="AJ235" s="26"/>
      <c r="AK235" s="26"/>
    </row>
    <row r="236" spans="1:37" s="10" customFormat="1" ht="25" customHeight="1" x14ac:dyDescent="0.25">
      <c r="A236" s="11">
        <v>233</v>
      </c>
      <c r="B236" s="12" t="str">
        <f t="shared" si="18"/>
        <v>000-000</v>
      </c>
      <c r="C236" s="12"/>
      <c r="D236" s="12"/>
      <c r="E236" s="12"/>
      <c r="F236" s="12"/>
      <c r="G236" s="16"/>
      <c r="H236" s="16"/>
      <c r="I236" s="15"/>
      <c r="J236" s="16"/>
      <c r="K236" s="16"/>
      <c r="L236" s="17"/>
      <c r="M236" s="18"/>
      <c r="N236" s="18"/>
      <c r="O236" s="20"/>
      <c r="P236" s="21"/>
      <c r="Q236" s="21"/>
      <c r="R236" s="22"/>
      <c r="S236" s="21"/>
      <c r="T236" s="21"/>
      <c r="U236" s="22"/>
      <c r="V236" s="23"/>
      <c r="W236" s="23"/>
      <c r="X236" s="24"/>
      <c r="Y236" s="25">
        <f t="shared" si="19"/>
        <v>0</v>
      </c>
      <c r="Z236" s="25">
        <f t="shared" si="20"/>
        <v>0</v>
      </c>
      <c r="AA236" s="26"/>
      <c r="AB236" s="26"/>
      <c r="AC236" s="26"/>
      <c r="AD236" s="26"/>
      <c r="AE236" s="27"/>
      <c r="AF236" s="26"/>
      <c r="AG236" s="26"/>
      <c r="AH236" s="26"/>
      <c r="AI236" s="26"/>
      <c r="AJ236" s="26"/>
      <c r="AK236" s="26"/>
    </row>
    <row r="237" spans="1:37" s="10" customFormat="1" ht="25" customHeight="1" x14ac:dyDescent="0.25">
      <c r="A237" s="11">
        <v>234</v>
      </c>
      <c r="B237" s="12" t="str">
        <f t="shared" si="18"/>
        <v>000-000</v>
      </c>
      <c r="C237" s="12"/>
      <c r="D237" s="12"/>
      <c r="E237" s="12"/>
      <c r="F237" s="12"/>
      <c r="G237" s="16"/>
      <c r="H237" s="16"/>
      <c r="I237" s="15"/>
      <c r="J237" s="16"/>
      <c r="K237" s="16"/>
      <c r="L237" s="17"/>
      <c r="M237" s="18"/>
      <c r="N237" s="18"/>
      <c r="O237" s="20"/>
      <c r="P237" s="21"/>
      <c r="Q237" s="21"/>
      <c r="R237" s="22"/>
      <c r="S237" s="21"/>
      <c r="T237" s="21"/>
      <c r="U237" s="22"/>
      <c r="V237" s="23"/>
      <c r="W237" s="23"/>
      <c r="X237" s="24"/>
      <c r="Y237" s="25">
        <f t="shared" si="19"/>
        <v>0</v>
      </c>
      <c r="Z237" s="25">
        <f t="shared" si="20"/>
        <v>0</v>
      </c>
      <c r="AA237" s="26"/>
      <c r="AB237" s="26"/>
      <c r="AC237" s="26"/>
      <c r="AD237" s="26"/>
      <c r="AE237" s="27"/>
      <c r="AF237" s="26"/>
      <c r="AG237" s="26"/>
      <c r="AH237" s="26"/>
      <c r="AI237" s="26"/>
      <c r="AJ237" s="26"/>
      <c r="AK237" s="26"/>
    </row>
    <row r="238" spans="1:37" s="10" customFormat="1" ht="25" customHeight="1" x14ac:dyDescent="0.25">
      <c r="A238" s="11">
        <v>235</v>
      </c>
      <c r="B238" s="12" t="str">
        <f t="shared" ref="B238:B301" si="21">TEXT(C238,"000")&amp;"-"&amp;TEXT(E238,"000")</f>
        <v>000-000</v>
      </c>
      <c r="C238" s="12"/>
      <c r="D238" s="12"/>
      <c r="E238" s="12"/>
      <c r="F238" s="12"/>
      <c r="G238" s="16"/>
      <c r="H238" s="16"/>
      <c r="I238" s="15"/>
      <c r="J238" s="16"/>
      <c r="K238" s="16"/>
      <c r="L238" s="17"/>
      <c r="M238" s="18"/>
      <c r="N238" s="18"/>
      <c r="O238" s="20"/>
      <c r="P238" s="21"/>
      <c r="Q238" s="21"/>
      <c r="R238" s="22"/>
      <c r="S238" s="21"/>
      <c r="T238" s="21"/>
      <c r="U238" s="22"/>
      <c r="V238" s="23"/>
      <c r="W238" s="23"/>
      <c r="X238" s="24"/>
      <c r="Y238" s="25">
        <f t="shared" si="19"/>
        <v>0</v>
      </c>
      <c r="Z238" s="25">
        <f t="shared" si="20"/>
        <v>0</v>
      </c>
      <c r="AA238" s="26"/>
      <c r="AB238" s="26"/>
      <c r="AC238" s="26"/>
      <c r="AD238" s="26"/>
      <c r="AE238" s="27"/>
      <c r="AF238" s="26"/>
      <c r="AG238" s="26"/>
      <c r="AH238" s="26"/>
      <c r="AI238" s="26"/>
      <c r="AJ238" s="26"/>
      <c r="AK238" s="26"/>
    </row>
    <row r="239" spans="1:37" s="10" customFormat="1" ht="25" customHeight="1" x14ac:dyDescent="0.25">
      <c r="A239" s="11">
        <v>236</v>
      </c>
      <c r="B239" s="12" t="str">
        <f t="shared" si="21"/>
        <v>000-000</v>
      </c>
      <c r="C239" s="12"/>
      <c r="D239" s="12"/>
      <c r="E239" s="12"/>
      <c r="F239" s="12"/>
      <c r="G239" s="16"/>
      <c r="H239" s="16"/>
      <c r="I239" s="15"/>
      <c r="J239" s="16"/>
      <c r="K239" s="16"/>
      <c r="L239" s="17"/>
      <c r="M239" s="18"/>
      <c r="N239" s="19"/>
      <c r="O239" s="20"/>
      <c r="P239" s="21"/>
      <c r="Q239" s="21"/>
      <c r="R239" s="22"/>
      <c r="S239" s="21"/>
      <c r="T239" s="21"/>
      <c r="U239" s="22"/>
      <c r="V239" s="23"/>
      <c r="W239" s="23"/>
      <c r="X239" s="24"/>
      <c r="Y239" s="25">
        <f t="shared" si="19"/>
        <v>0</v>
      </c>
      <c r="Z239" s="25">
        <f t="shared" si="20"/>
        <v>0</v>
      </c>
      <c r="AA239" s="26"/>
      <c r="AB239" s="26"/>
      <c r="AC239" s="26"/>
      <c r="AD239" s="26"/>
      <c r="AE239" s="27"/>
      <c r="AF239" s="26"/>
      <c r="AG239" s="26"/>
      <c r="AH239" s="26"/>
      <c r="AI239" s="26"/>
      <c r="AJ239" s="26"/>
      <c r="AK239" s="26"/>
    </row>
    <row r="240" spans="1:37" s="10" customFormat="1" ht="25" customHeight="1" x14ac:dyDescent="0.25">
      <c r="A240" s="11">
        <v>237</v>
      </c>
      <c r="B240" s="12" t="str">
        <f t="shared" si="21"/>
        <v>000-000</v>
      </c>
      <c r="C240" s="12"/>
      <c r="D240" s="12"/>
      <c r="E240" s="12"/>
      <c r="F240" s="12"/>
      <c r="G240" s="16"/>
      <c r="H240" s="16"/>
      <c r="I240" s="15"/>
      <c r="J240" s="16"/>
      <c r="K240" s="16"/>
      <c r="L240" s="17"/>
      <c r="M240" s="18"/>
      <c r="N240" s="19"/>
      <c r="O240" s="20"/>
      <c r="P240" s="21"/>
      <c r="Q240" s="21"/>
      <c r="R240" s="22"/>
      <c r="S240" s="21"/>
      <c r="T240" s="21"/>
      <c r="U240" s="22"/>
      <c r="V240" s="23"/>
      <c r="W240" s="23"/>
      <c r="X240" s="24"/>
      <c r="Y240" s="25">
        <f t="shared" si="19"/>
        <v>0</v>
      </c>
      <c r="Z240" s="25">
        <f t="shared" si="20"/>
        <v>0</v>
      </c>
      <c r="AA240" s="26"/>
      <c r="AB240" s="26"/>
      <c r="AC240" s="26"/>
      <c r="AD240" s="26"/>
      <c r="AE240" s="27"/>
      <c r="AF240" s="26"/>
      <c r="AG240" s="26"/>
      <c r="AH240" s="26"/>
      <c r="AI240" s="26"/>
      <c r="AJ240" s="26"/>
      <c r="AK240" s="26"/>
    </row>
    <row r="241" spans="1:37" s="10" customFormat="1" ht="25" customHeight="1" x14ac:dyDescent="0.25">
      <c r="A241" s="11">
        <v>238</v>
      </c>
      <c r="B241" s="12" t="str">
        <f t="shared" si="21"/>
        <v>000-000</v>
      </c>
      <c r="C241" s="12"/>
      <c r="D241" s="12"/>
      <c r="E241" s="12"/>
      <c r="F241" s="12"/>
      <c r="G241" s="16"/>
      <c r="H241" s="16"/>
      <c r="I241" s="15"/>
      <c r="J241" s="16"/>
      <c r="K241" s="16"/>
      <c r="L241" s="17"/>
      <c r="M241" s="18"/>
      <c r="N241" s="18"/>
      <c r="O241" s="20"/>
      <c r="P241" s="21"/>
      <c r="Q241" s="21"/>
      <c r="R241" s="22"/>
      <c r="S241" s="21"/>
      <c r="T241" s="21"/>
      <c r="U241" s="22"/>
      <c r="V241" s="23"/>
      <c r="W241" s="23"/>
      <c r="X241" s="24"/>
      <c r="Y241" s="25">
        <f t="shared" si="19"/>
        <v>0</v>
      </c>
      <c r="Z241" s="25">
        <f t="shared" si="20"/>
        <v>0</v>
      </c>
      <c r="AA241" s="26"/>
      <c r="AB241" s="26"/>
      <c r="AC241" s="26"/>
      <c r="AD241" s="26"/>
      <c r="AE241" s="27"/>
      <c r="AF241" s="26"/>
      <c r="AG241" s="26"/>
      <c r="AH241" s="26"/>
      <c r="AI241" s="26"/>
      <c r="AJ241" s="26"/>
      <c r="AK241" s="26"/>
    </row>
    <row r="242" spans="1:37" s="10" customFormat="1" ht="25" customHeight="1" x14ac:dyDescent="0.25">
      <c r="A242" s="11">
        <v>239</v>
      </c>
      <c r="B242" s="12" t="str">
        <f t="shared" si="21"/>
        <v>000-000</v>
      </c>
      <c r="C242" s="12"/>
      <c r="D242" s="12"/>
      <c r="E242" s="12"/>
      <c r="F242" s="12"/>
      <c r="G242" s="16"/>
      <c r="H242" s="16"/>
      <c r="I242" s="15"/>
      <c r="J242" s="16"/>
      <c r="K242" s="16"/>
      <c r="L242" s="17"/>
      <c r="M242" s="18"/>
      <c r="N242" s="18"/>
      <c r="O242" s="20"/>
      <c r="P242" s="21"/>
      <c r="Q242" s="21"/>
      <c r="R242" s="22"/>
      <c r="S242" s="21"/>
      <c r="T242" s="21"/>
      <c r="U242" s="22"/>
      <c r="V242" s="23"/>
      <c r="W242" s="23"/>
      <c r="X242" s="24"/>
      <c r="Y242" s="25">
        <f t="shared" si="19"/>
        <v>0</v>
      </c>
      <c r="Z242" s="25">
        <f t="shared" si="20"/>
        <v>0</v>
      </c>
      <c r="AA242" s="26"/>
      <c r="AB242" s="26"/>
      <c r="AC242" s="26"/>
      <c r="AD242" s="26"/>
      <c r="AE242" s="27"/>
      <c r="AF242" s="26"/>
      <c r="AG242" s="26"/>
      <c r="AH242" s="26"/>
      <c r="AI242" s="26"/>
      <c r="AJ242" s="26"/>
      <c r="AK242" s="26"/>
    </row>
    <row r="243" spans="1:37" s="10" customFormat="1" ht="25" customHeight="1" x14ac:dyDescent="0.25">
      <c r="A243" s="11">
        <v>240</v>
      </c>
      <c r="B243" s="12" t="str">
        <f t="shared" si="21"/>
        <v>000-000</v>
      </c>
      <c r="C243" s="12"/>
      <c r="D243" s="12"/>
      <c r="E243" s="12"/>
      <c r="F243" s="12"/>
      <c r="G243" s="16"/>
      <c r="H243" s="16"/>
      <c r="I243" s="15"/>
      <c r="J243" s="16"/>
      <c r="K243" s="16"/>
      <c r="L243" s="17"/>
      <c r="M243" s="18"/>
      <c r="N243" s="18"/>
      <c r="O243" s="20"/>
      <c r="P243" s="21"/>
      <c r="Q243" s="21"/>
      <c r="R243" s="22"/>
      <c r="S243" s="21"/>
      <c r="T243" s="21"/>
      <c r="U243" s="22"/>
      <c r="V243" s="23"/>
      <c r="W243" s="23"/>
      <c r="X243" s="24"/>
      <c r="Y243" s="25">
        <f t="shared" si="19"/>
        <v>0</v>
      </c>
      <c r="Z243" s="25">
        <f t="shared" si="20"/>
        <v>0</v>
      </c>
      <c r="AA243" s="26"/>
      <c r="AB243" s="26"/>
      <c r="AC243" s="26"/>
      <c r="AD243" s="26"/>
      <c r="AE243" s="27"/>
      <c r="AF243" s="26"/>
      <c r="AG243" s="26"/>
      <c r="AH243" s="26"/>
      <c r="AI243" s="26"/>
      <c r="AJ243" s="26"/>
      <c r="AK243" s="26"/>
    </row>
    <row r="244" spans="1:37" s="10" customFormat="1" ht="25" customHeight="1" x14ac:dyDescent="0.25">
      <c r="A244" s="11">
        <v>241</v>
      </c>
      <c r="B244" s="12" t="str">
        <f t="shared" si="21"/>
        <v>000-000</v>
      </c>
      <c r="C244" s="12"/>
      <c r="D244" s="12"/>
      <c r="E244" s="12"/>
      <c r="F244" s="12"/>
      <c r="G244" s="16"/>
      <c r="H244" s="16"/>
      <c r="I244" s="15"/>
      <c r="J244" s="16"/>
      <c r="K244" s="16"/>
      <c r="L244" s="17"/>
      <c r="M244" s="18"/>
      <c r="N244" s="18"/>
      <c r="O244" s="20"/>
      <c r="P244" s="21"/>
      <c r="Q244" s="21"/>
      <c r="R244" s="22"/>
      <c r="S244" s="21"/>
      <c r="T244" s="21"/>
      <c r="U244" s="22"/>
      <c r="V244" s="23"/>
      <c r="W244" s="23"/>
      <c r="X244" s="24"/>
      <c r="Y244" s="25">
        <f t="shared" si="19"/>
        <v>0</v>
      </c>
      <c r="Z244" s="25">
        <f t="shared" si="20"/>
        <v>0</v>
      </c>
      <c r="AA244" s="26"/>
      <c r="AB244" s="26"/>
      <c r="AC244" s="26"/>
      <c r="AD244" s="26"/>
      <c r="AE244" s="27"/>
      <c r="AF244" s="26"/>
      <c r="AG244" s="26"/>
      <c r="AH244" s="26"/>
      <c r="AI244" s="26"/>
      <c r="AJ244" s="26"/>
      <c r="AK244" s="26"/>
    </row>
    <row r="245" spans="1:37" s="10" customFormat="1" ht="25" customHeight="1" x14ac:dyDescent="0.25">
      <c r="A245" s="11">
        <v>242</v>
      </c>
      <c r="B245" s="12" t="str">
        <f t="shared" si="21"/>
        <v>000-000</v>
      </c>
      <c r="C245" s="12"/>
      <c r="D245" s="12"/>
      <c r="E245" s="12"/>
      <c r="F245" s="12"/>
      <c r="G245" s="16"/>
      <c r="H245" s="16"/>
      <c r="I245" s="15"/>
      <c r="J245" s="16"/>
      <c r="K245" s="16"/>
      <c r="L245" s="17"/>
      <c r="M245" s="18"/>
      <c r="N245" s="18"/>
      <c r="O245" s="20"/>
      <c r="P245" s="21"/>
      <c r="Q245" s="21"/>
      <c r="R245" s="22"/>
      <c r="S245" s="21"/>
      <c r="T245" s="21"/>
      <c r="U245" s="22"/>
      <c r="V245" s="23"/>
      <c r="W245" s="23"/>
      <c r="X245" s="24"/>
      <c r="Y245" s="25">
        <f t="shared" si="19"/>
        <v>0</v>
      </c>
      <c r="Z245" s="25">
        <f t="shared" si="20"/>
        <v>0</v>
      </c>
      <c r="AA245" s="26"/>
      <c r="AB245" s="26"/>
      <c r="AC245" s="26"/>
      <c r="AD245" s="26"/>
      <c r="AE245" s="27"/>
      <c r="AF245" s="26"/>
      <c r="AG245" s="26"/>
      <c r="AH245" s="26"/>
      <c r="AI245" s="26"/>
      <c r="AJ245" s="26"/>
      <c r="AK245" s="26"/>
    </row>
    <row r="246" spans="1:37" s="10" customFormat="1" ht="25" customHeight="1" x14ac:dyDescent="0.25">
      <c r="A246" s="11">
        <v>243</v>
      </c>
      <c r="B246" s="12" t="str">
        <f t="shared" si="21"/>
        <v>000-000</v>
      </c>
      <c r="C246" s="12"/>
      <c r="D246" s="12"/>
      <c r="E246" s="12"/>
      <c r="F246" s="12"/>
      <c r="G246" s="16"/>
      <c r="H246" s="16"/>
      <c r="I246" s="15"/>
      <c r="J246" s="16"/>
      <c r="K246" s="16"/>
      <c r="L246" s="17"/>
      <c r="M246" s="18"/>
      <c r="N246" s="18"/>
      <c r="O246" s="20"/>
      <c r="P246" s="21"/>
      <c r="Q246" s="21"/>
      <c r="R246" s="22"/>
      <c r="S246" s="21"/>
      <c r="T246" s="21"/>
      <c r="U246" s="22"/>
      <c r="V246" s="23"/>
      <c r="W246" s="23"/>
      <c r="X246" s="24"/>
      <c r="Y246" s="25">
        <f t="shared" si="19"/>
        <v>0</v>
      </c>
      <c r="Z246" s="25">
        <f t="shared" si="20"/>
        <v>0</v>
      </c>
      <c r="AA246" s="26"/>
      <c r="AB246" s="26"/>
      <c r="AC246" s="26"/>
      <c r="AD246" s="26"/>
      <c r="AE246" s="27"/>
      <c r="AF246" s="26"/>
      <c r="AG246" s="26"/>
      <c r="AH246" s="26"/>
      <c r="AI246" s="26"/>
      <c r="AJ246" s="26"/>
      <c r="AK246" s="26"/>
    </row>
    <row r="247" spans="1:37" s="10" customFormat="1" ht="25" customHeight="1" x14ac:dyDescent="0.25">
      <c r="A247" s="11">
        <v>244</v>
      </c>
      <c r="B247" s="12" t="str">
        <f t="shared" si="21"/>
        <v>000-000</v>
      </c>
      <c r="C247" s="12"/>
      <c r="D247" s="12"/>
      <c r="E247" s="12"/>
      <c r="F247" s="12"/>
      <c r="G247" s="16"/>
      <c r="H247" s="16"/>
      <c r="I247" s="15"/>
      <c r="J247" s="16"/>
      <c r="K247" s="16"/>
      <c r="L247" s="17"/>
      <c r="M247" s="18"/>
      <c r="N247" s="18"/>
      <c r="O247" s="20"/>
      <c r="P247" s="21"/>
      <c r="Q247" s="21"/>
      <c r="R247" s="22"/>
      <c r="S247" s="21"/>
      <c r="T247" s="21"/>
      <c r="U247" s="22"/>
      <c r="V247" s="23"/>
      <c r="W247" s="23"/>
      <c r="X247" s="24"/>
      <c r="Y247" s="25">
        <f t="shared" si="19"/>
        <v>0</v>
      </c>
      <c r="Z247" s="25">
        <f t="shared" si="20"/>
        <v>0</v>
      </c>
      <c r="AA247" s="26"/>
      <c r="AB247" s="26"/>
      <c r="AC247" s="26"/>
      <c r="AD247" s="26"/>
      <c r="AE247" s="27"/>
      <c r="AF247" s="26"/>
      <c r="AG247" s="26"/>
      <c r="AH247" s="26"/>
      <c r="AI247" s="26"/>
      <c r="AJ247" s="26"/>
      <c r="AK247" s="26"/>
    </row>
    <row r="248" spans="1:37" s="10" customFormat="1" ht="25" customHeight="1" x14ac:dyDescent="0.25">
      <c r="A248" s="11">
        <v>245</v>
      </c>
      <c r="B248" s="12" t="str">
        <f t="shared" si="21"/>
        <v>000-000</v>
      </c>
      <c r="C248" s="12"/>
      <c r="D248" s="12"/>
      <c r="E248" s="12"/>
      <c r="F248" s="12"/>
      <c r="G248" s="16"/>
      <c r="H248" s="16"/>
      <c r="I248" s="15"/>
      <c r="J248" s="16"/>
      <c r="K248" s="16"/>
      <c r="L248" s="17"/>
      <c r="M248" s="18"/>
      <c r="N248" s="18"/>
      <c r="O248" s="20"/>
      <c r="P248" s="21"/>
      <c r="Q248" s="21"/>
      <c r="R248" s="22"/>
      <c r="S248" s="21"/>
      <c r="T248" s="21"/>
      <c r="U248" s="22"/>
      <c r="V248" s="23"/>
      <c r="W248" s="23"/>
      <c r="X248" s="24"/>
      <c r="Y248" s="25">
        <f t="shared" si="19"/>
        <v>0</v>
      </c>
      <c r="Z248" s="25">
        <f t="shared" si="20"/>
        <v>0</v>
      </c>
      <c r="AA248" s="26"/>
      <c r="AB248" s="26"/>
      <c r="AC248" s="26"/>
      <c r="AD248" s="26"/>
      <c r="AE248" s="27"/>
      <c r="AF248" s="26"/>
      <c r="AG248" s="26"/>
      <c r="AH248" s="26"/>
      <c r="AI248" s="26"/>
      <c r="AJ248" s="26"/>
      <c r="AK248" s="26"/>
    </row>
    <row r="249" spans="1:37" s="10" customFormat="1" ht="25" customHeight="1" x14ac:dyDescent="0.25">
      <c r="A249" s="11">
        <v>246</v>
      </c>
      <c r="B249" s="12" t="str">
        <f t="shared" si="21"/>
        <v>000-000</v>
      </c>
      <c r="C249" s="12"/>
      <c r="D249" s="12"/>
      <c r="E249" s="12"/>
      <c r="F249" s="12"/>
      <c r="G249" s="16"/>
      <c r="H249" s="16"/>
      <c r="I249" s="15"/>
      <c r="J249" s="16"/>
      <c r="K249" s="16"/>
      <c r="L249" s="17"/>
      <c r="M249" s="18"/>
      <c r="N249" s="18"/>
      <c r="O249" s="20"/>
      <c r="P249" s="21"/>
      <c r="Q249" s="21"/>
      <c r="R249" s="22"/>
      <c r="S249" s="21"/>
      <c r="T249" s="21"/>
      <c r="U249" s="22"/>
      <c r="V249" s="23"/>
      <c r="W249" s="23"/>
      <c r="X249" s="24"/>
      <c r="Y249" s="25">
        <f t="shared" si="19"/>
        <v>0</v>
      </c>
      <c r="Z249" s="25">
        <f t="shared" si="20"/>
        <v>0</v>
      </c>
      <c r="AA249" s="26"/>
      <c r="AB249" s="26"/>
      <c r="AC249" s="26"/>
      <c r="AD249" s="26"/>
      <c r="AE249" s="27"/>
      <c r="AF249" s="26"/>
      <c r="AG249" s="26"/>
      <c r="AH249" s="26"/>
      <c r="AI249" s="26"/>
      <c r="AJ249" s="26"/>
      <c r="AK249" s="26"/>
    </row>
    <row r="250" spans="1:37" s="10" customFormat="1" ht="25" customHeight="1" x14ac:dyDescent="0.25">
      <c r="A250" s="11">
        <v>247</v>
      </c>
      <c r="B250" s="12" t="str">
        <f t="shared" si="21"/>
        <v>000-000</v>
      </c>
      <c r="C250" s="12"/>
      <c r="D250" s="12"/>
      <c r="E250" s="12"/>
      <c r="F250" s="12"/>
      <c r="G250" s="16"/>
      <c r="H250" s="16"/>
      <c r="I250" s="15"/>
      <c r="J250" s="16"/>
      <c r="K250" s="16"/>
      <c r="L250" s="17"/>
      <c r="M250" s="18"/>
      <c r="N250" s="19"/>
      <c r="O250" s="20"/>
      <c r="P250" s="21"/>
      <c r="Q250" s="21"/>
      <c r="R250" s="22"/>
      <c r="S250" s="21"/>
      <c r="T250" s="21"/>
      <c r="U250" s="22"/>
      <c r="V250" s="23"/>
      <c r="W250" s="23"/>
      <c r="X250" s="24"/>
      <c r="Y250" s="25">
        <f t="shared" si="19"/>
        <v>0</v>
      </c>
      <c r="Z250" s="25">
        <f t="shared" si="20"/>
        <v>0</v>
      </c>
      <c r="AA250" s="26"/>
      <c r="AB250" s="26"/>
      <c r="AC250" s="26"/>
      <c r="AD250" s="26"/>
      <c r="AE250" s="27"/>
      <c r="AF250" s="26"/>
      <c r="AG250" s="26"/>
      <c r="AH250" s="26"/>
      <c r="AI250" s="26"/>
      <c r="AJ250" s="26"/>
      <c r="AK250" s="26"/>
    </row>
    <row r="251" spans="1:37" s="10" customFormat="1" ht="25" customHeight="1" x14ac:dyDescent="0.25">
      <c r="A251" s="11">
        <v>248</v>
      </c>
      <c r="B251" s="12" t="str">
        <f t="shared" si="21"/>
        <v>000-000</v>
      </c>
      <c r="C251" s="12"/>
      <c r="D251" s="12"/>
      <c r="E251" s="12"/>
      <c r="F251" s="12"/>
      <c r="G251" s="16"/>
      <c r="H251" s="16"/>
      <c r="I251" s="15"/>
      <c r="J251" s="16"/>
      <c r="K251" s="16"/>
      <c r="L251" s="17"/>
      <c r="M251" s="18"/>
      <c r="N251" s="19"/>
      <c r="O251" s="20"/>
      <c r="P251" s="21"/>
      <c r="Q251" s="21"/>
      <c r="R251" s="22"/>
      <c r="S251" s="21"/>
      <c r="T251" s="21"/>
      <c r="U251" s="22"/>
      <c r="V251" s="23"/>
      <c r="W251" s="23"/>
      <c r="X251" s="24"/>
      <c r="Y251" s="25">
        <f t="shared" si="19"/>
        <v>0</v>
      </c>
      <c r="Z251" s="25">
        <f t="shared" si="20"/>
        <v>0</v>
      </c>
      <c r="AA251" s="26"/>
      <c r="AB251" s="26"/>
      <c r="AC251" s="26"/>
      <c r="AD251" s="26"/>
      <c r="AE251" s="27"/>
      <c r="AF251" s="26"/>
      <c r="AG251" s="26"/>
      <c r="AH251" s="26"/>
      <c r="AI251" s="26"/>
      <c r="AJ251" s="26"/>
      <c r="AK251" s="26"/>
    </row>
    <row r="252" spans="1:37" s="10" customFormat="1" ht="25" customHeight="1" x14ac:dyDescent="0.25">
      <c r="A252" s="11">
        <v>249</v>
      </c>
      <c r="B252" s="12" t="str">
        <f t="shared" si="21"/>
        <v>000-000</v>
      </c>
      <c r="C252" s="12"/>
      <c r="D252" s="12"/>
      <c r="E252" s="12"/>
      <c r="F252" s="12"/>
      <c r="G252" s="16"/>
      <c r="H252" s="16"/>
      <c r="I252" s="15"/>
      <c r="J252" s="16"/>
      <c r="K252" s="16"/>
      <c r="L252" s="17"/>
      <c r="M252" s="18"/>
      <c r="N252" s="18"/>
      <c r="O252" s="20"/>
      <c r="P252" s="21"/>
      <c r="Q252" s="21"/>
      <c r="R252" s="22"/>
      <c r="S252" s="21"/>
      <c r="T252" s="21"/>
      <c r="U252" s="22"/>
      <c r="V252" s="23"/>
      <c r="W252" s="23"/>
      <c r="X252" s="24"/>
      <c r="Y252" s="25">
        <f t="shared" si="19"/>
        <v>0</v>
      </c>
      <c r="Z252" s="25">
        <f t="shared" si="20"/>
        <v>0</v>
      </c>
      <c r="AA252" s="26"/>
      <c r="AB252" s="26"/>
      <c r="AC252" s="26"/>
      <c r="AD252" s="26"/>
      <c r="AE252" s="27"/>
      <c r="AF252" s="26"/>
      <c r="AG252" s="26"/>
      <c r="AH252" s="26"/>
      <c r="AI252" s="26"/>
      <c r="AJ252" s="26"/>
      <c r="AK252" s="26"/>
    </row>
    <row r="253" spans="1:37" s="10" customFormat="1" ht="25" customHeight="1" x14ac:dyDescent="0.25">
      <c r="A253" s="11">
        <v>250</v>
      </c>
      <c r="B253" s="12" t="str">
        <f t="shared" si="21"/>
        <v>000-000</v>
      </c>
      <c r="C253" s="12"/>
      <c r="D253" s="12"/>
      <c r="E253" s="12"/>
      <c r="F253" s="12"/>
      <c r="G253" s="16"/>
      <c r="H253" s="16"/>
      <c r="I253" s="15"/>
      <c r="J253" s="16"/>
      <c r="K253" s="16"/>
      <c r="L253" s="17"/>
      <c r="M253" s="18"/>
      <c r="N253" s="18"/>
      <c r="O253" s="20"/>
      <c r="P253" s="21"/>
      <c r="Q253" s="21"/>
      <c r="R253" s="22"/>
      <c r="S253" s="21"/>
      <c r="T253" s="21"/>
      <c r="U253" s="22"/>
      <c r="V253" s="23"/>
      <c r="W253" s="23"/>
      <c r="X253" s="24"/>
      <c r="Y253" s="25">
        <f t="shared" si="19"/>
        <v>0</v>
      </c>
      <c r="Z253" s="25">
        <f t="shared" si="20"/>
        <v>0</v>
      </c>
      <c r="AA253" s="26"/>
      <c r="AB253" s="26"/>
      <c r="AC253" s="26"/>
      <c r="AD253" s="26"/>
      <c r="AE253" s="27"/>
      <c r="AF253" s="26"/>
      <c r="AG253" s="26"/>
      <c r="AH253" s="26"/>
      <c r="AI253" s="26"/>
      <c r="AJ253" s="26"/>
      <c r="AK253" s="26"/>
    </row>
    <row r="254" spans="1:37" s="10" customFormat="1" ht="25" customHeight="1" x14ac:dyDescent="0.25">
      <c r="A254" s="11">
        <v>251</v>
      </c>
      <c r="B254" s="12" t="str">
        <f t="shared" si="21"/>
        <v>000-000</v>
      </c>
      <c r="C254" s="12"/>
      <c r="D254" s="12"/>
      <c r="E254" s="12"/>
      <c r="F254" s="12"/>
      <c r="G254" s="16"/>
      <c r="H254" s="16"/>
      <c r="I254" s="15"/>
      <c r="J254" s="16"/>
      <c r="K254" s="16"/>
      <c r="L254" s="17"/>
      <c r="M254" s="18"/>
      <c r="N254" s="18"/>
      <c r="O254" s="20"/>
      <c r="P254" s="21"/>
      <c r="Q254" s="21"/>
      <c r="R254" s="22"/>
      <c r="S254" s="21"/>
      <c r="T254" s="21"/>
      <c r="U254" s="22"/>
      <c r="V254" s="23"/>
      <c r="W254" s="23"/>
      <c r="X254" s="24"/>
      <c r="Y254" s="25">
        <f t="shared" si="19"/>
        <v>0</v>
      </c>
      <c r="Z254" s="25">
        <f t="shared" si="20"/>
        <v>0</v>
      </c>
      <c r="AA254" s="26"/>
      <c r="AB254" s="26"/>
      <c r="AC254" s="26"/>
      <c r="AD254" s="26"/>
      <c r="AE254" s="27"/>
      <c r="AF254" s="26"/>
      <c r="AG254" s="26"/>
      <c r="AH254" s="26"/>
      <c r="AI254" s="26"/>
      <c r="AJ254" s="26"/>
      <c r="AK254" s="26"/>
    </row>
    <row r="255" spans="1:37" s="10" customFormat="1" ht="25" customHeight="1" x14ac:dyDescent="0.25">
      <c r="A255" s="11">
        <v>252</v>
      </c>
      <c r="B255" s="12" t="str">
        <f t="shared" si="21"/>
        <v>000-000</v>
      </c>
      <c r="C255" s="12"/>
      <c r="D255" s="12"/>
      <c r="E255" s="12"/>
      <c r="F255" s="12"/>
      <c r="G255" s="16"/>
      <c r="H255" s="16"/>
      <c r="I255" s="15"/>
      <c r="J255" s="16"/>
      <c r="K255" s="16"/>
      <c r="L255" s="17"/>
      <c r="M255" s="18"/>
      <c r="N255" s="18"/>
      <c r="O255" s="20"/>
      <c r="P255" s="21"/>
      <c r="Q255" s="21"/>
      <c r="R255" s="22"/>
      <c r="S255" s="21"/>
      <c r="T255" s="21"/>
      <c r="U255" s="22"/>
      <c r="V255" s="23"/>
      <c r="W255" s="23"/>
      <c r="X255" s="24"/>
      <c r="Y255" s="25">
        <f t="shared" si="19"/>
        <v>0</v>
      </c>
      <c r="Z255" s="25">
        <f t="shared" si="20"/>
        <v>0</v>
      </c>
      <c r="AA255" s="26"/>
      <c r="AB255" s="26"/>
      <c r="AC255" s="26"/>
      <c r="AD255" s="26"/>
      <c r="AE255" s="27"/>
      <c r="AF255" s="26"/>
      <c r="AG255" s="26"/>
      <c r="AH255" s="26"/>
      <c r="AI255" s="26"/>
      <c r="AJ255" s="26"/>
      <c r="AK255" s="26"/>
    </row>
    <row r="256" spans="1:37" s="10" customFormat="1" ht="25" customHeight="1" x14ac:dyDescent="0.25">
      <c r="A256" s="11">
        <v>253</v>
      </c>
      <c r="B256" s="12" t="str">
        <f t="shared" si="21"/>
        <v>000-000</v>
      </c>
      <c r="C256" s="12"/>
      <c r="D256" s="12"/>
      <c r="E256" s="12"/>
      <c r="F256" s="12"/>
      <c r="G256" s="16"/>
      <c r="H256" s="16"/>
      <c r="I256" s="15"/>
      <c r="J256" s="16"/>
      <c r="K256" s="16"/>
      <c r="L256" s="17"/>
      <c r="M256" s="18"/>
      <c r="N256" s="18"/>
      <c r="O256" s="20"/>
      <c r="P256" s="21"/>
      <c r="Q256" s="21"/>
      <c r="R256" s="22"/>
      <c r="S256" s="21"/>
      <c r="T256" s="21"/>
      <c r="U256" s="22"/>
      <c r="V256" s="23"/>
      <c r="W256" s="23"/>
      <c r="X256" s="24"/>
      <c r="Y256" s="25">
        <f t="shared" si="19"/>
        <v>0</v>
      </c>
      <c r="Z256" s="25">
        <f t="shared" si="20"/>
        <v>0</v>
      </c>
      <c r="AA256" s="26"/>
      <c r="AB256" s="26"/>
      <c r="AC256" s="26"/>
      <c r="AD256" s="26"/>
      <c r="AE256" s="27"/>
      <c r="AF256" s="26"/>
      <c r="AG256" s="26"/>
      <c r="AH256" s="26"/>
      <c r="AI256" s="26"/>
      <c r="AJ256" s="26"/>
      <c r="AK256" s="26"/>
    </row>
    <row r="257" spans="1:37" s="10" customFormat="1" ht="25" customHeight="1" x14ac:dyDescent="0.25">
      <c r="A257" s="11">
        <v>254</v>
      </c>
      <c r="B257" s="12" t="str">
        <f t="shared" si="21"/>
        <v>000-000</v>
      </c>
      <c r="C257" s="12"/>
      <c r="D257" s="12"/>
      <c r="E257" s="12"/>
      <c r="F257" s="12"/>
      <c r="G257" s="16"/>
      <c r="H257" s="16"/>
      <c r="I257" s="15"/>
      <c r="J257" s="16"/>
      <c r="K257" s="16"/>
      <c r="L257" s="17"/>
      <c r="M257" s="18"/>
      <c r="N257" s="18"/>
      <c r="O257" s="20"/>
      <c r="P257" s="21"/>
      <c r="Q257" s="21"/>
      <c r="R257" s="22"/>
      <c r="S257" s="21"/>
      <c r="T257" s="21"/>
      <c r="U257" s="22"/>
      <c r="V257" s="23"/>
      <c r="W257" s="23"/>
      <c r="X257" s="24"/>
      <c r="Y257" s="25">
        <f t="shared" si="19"/>
        <v>0</v>
      </c>
      <c r="Z257" s="25">
        <f t="shared" si="20"/>
        <v>0</v>
      </c>
      <c r="AA257" s="26"/>
      <c r="AB257" s="26"/>
      <c r="AC257" s="26"/>
      <c r="AD257" s="26"/>
      <c r="AE257" s="27"/>
      <c r="AF257" s="26"/>
      <c r="AG257" s="26"/>
      <c r="AH257" s="26"/>
      <c r="AI257" s="26"/>
      <c r="AJ257" s="26"/>
      <c r="AK257" s="26"/>
    </row>
    <row r="258" spans="1:37" s="10" customFormat="1" ht="25" customHeight="1" x14ac:dyDescent="0.25">
      <c r="A258" s="11">
        <v>255</v>
      </c>
      <c r="B258" s="12" t="str">
        <f t="shared" si="21"/>
        <v>000-000</v>
      </c>
      <c r="C258" s="12"/>
      <c r="D258" s="12"/>
      <c r="E258" s="12"/>
      <c r="F258" s="12"/>
      <c r="G258" s="16"/>
      <c r="H258" s="16"/>
      <c r="I258" s="15"/>
      <c r="J258" s="16"/>
      <c r="K258" s="16"/>
      <c r="L258" s="17"/>
      <c r="M258" s="18"/>
      <c r="N258" s="18"/>
      <c r="O258" s="20"/>
      <c r="P258" s="21"/>
      <c r="Q258" s="21"/>
      <c r="R258" s="22"/>
      <c r="S258" s="21"/>
      <c r="T258" s="21"/>
      <c r="U258" s="22"/>
      <c r="V258" s="23"/>
      <c r="W258" s="23"/>
      <c r="X258" s="24"/>
      <c r="Y258" s="25">
        <f t="shared" si="19"/>
        <v>0</v>
      </c>
      <c r="Z258" s="25">
        <f t="shared" si="20"/>
        <v>0</v>
      </c>
      <c r="AA258" s="26"/>
      <c r="AB258" s="26"/>
      <c r="AC258" s="26"/>
      <c r="AD258" s="26"/>
      <c r="AE258" s="27"/>
      <c r="AF258" s="26"/>
      <c r="AG258" s="26"/>
      <c r="AH258" s="26"/>
      <c r="AI258" s="26"/>
      <c r="AJ258" s="26"/>
      <c r="AK258" s="26"/>
    </row>
    <row r="259" spans="1:37" s="10" customFormat="1" ht="25" customHeight="1" x14ac:dyDescent="0.25">
      <c r="A259" s="11">
        <v>256</v>
      </c>
      <c r="B259" s="12" t="str">
        <f t="shared" si="21"/>
        <v>000-000</v>
      </c>
      <c r="C259" s="12"/>
      <c r="D259" s="12"/>
      <c r="E259" s="12"/>
      <c r="F259" s="12"/>
      <c r="G259" s="16"/>
      <c r="H259" s="16"/>
      <c r="I259" s="15"/>
      <c r="J259" s="16"/>
      <c r="K259" s="16"/>
      <c r="L259" s="17"/>
      <c r="M259" s="18"/>
      <c r="N259" s="18"/>
      <c r="O259" s="20"/>
      <c r="P259" s="21"/>
      <c r="Q259" s="21"/>
      <c r="R259" s="22"/>
      <c r="S259" s="21"/>
      <c r="T259" s="21"/>
      <c r="U259" s="22"/>
      <c r="V259" s="23"/>
      <c r="W259" s="23"/>
      <c r="X259" s="24"/>
      <c r="Y259" s="25">
        <f t="shared" si="19"/>
        <v>0</v>
      </c>
      <c r="Z259" s="25">
        <f t="shared" si="20"/>
        <v>0</v>
      </c>
      <c r="AA259" s="26"/>
      <c r="AB259" s="26"/>
      <c r="AC259" s="26"/>
      <c r="AD259" s="26"/>
      <c r="AE259" s="27"/>
      <c r="AF259" s="26"/>
      <c r="AG259" s="26"/>
      <c r="AH259" s="26"/>
      <c r="AI259" s="26"/>
      <c r="AJ259" s="26"/>
      <c r="AK259" s="26"/>
    </row>
    <row r="260" spans="1:37" s="10" customFormat="1" ht="25" customHeight="1" x14ac:dyDescent="0.25">
      <c r="A260" s="11">
        <v>257</v>
      </c>
      <c r="B260" s="12" t="str">
        <f t="shared" si="21"/>
        <v>000-000</v>
      </c>
      <c r="C260" s="12"/>
      <c r="D260" s="12"/>
      <c r="E260" s="12"/>
      <c r="F260" s="12"/>
      <c r="G260" s="16"/>
      <c r="H260" s="16"/>
      <c r="I260" s="15"/>
      <c r="J260" s="16"/>
      <c r="K260" s="16"/>
      <c r="L260" s="17"/>
      <c r="M260" s="18"/>
      <c r="N260" s="18"/>
      <c r="O260" s="20"/>
      <c r="P260" s="21"/>
      <c r="Q260" s="21"/>
      <c r="R260" s="22"/>
      <c r="S260" s="21"/>
      <c r="T260" s="21"/>
      <c r="U260" s="22"/>
      <c r="V260" s="23"/>
      <c r="W260" s="23"/>
      <c r="X260" s="24"/>
      <c r="Y260" s="25">
        <f t="shared" si="19"/>
        <v>0</v>
      </c>
      <c r="Z260" s="25">
        <f t="shared" si="20"/>
        <v>0</v>
      </c>
      <c r="AA260" s="26"/>
      <c r="AB260" s="26"/>
      <c r="AC260" s="26"/>
      <c r="AD260" s="26"/>
      <c r="AE260" s="27"/>
      <c r="AF260" s="26"/>
      <c r="AG260" s="26"/>
      <c r="AH260" s="26"/>
      <c r="AI260" s="26"/>
      <c r="AJ260" s="26"/>
      <c r="AK260" s="26"/>
    </row>
    <row r="261" spans="1:37" s="10" customFormat="1" ht="25" customHeight="1" x14ac:dyDescent="0.25">
      <c r="A261" s="11">
        <v>258</v>
      </c>
      <c r="B261" s="12" t="str">
        <f t="shared" si="21"/>
        <v>000-000</v>
      </c>
      <c r="C261" s="12"/>
      <c r="D261" s="12"/>
      <c r="E261" s="12"/>
      <c r="F261" s="12"/>
      <c r="G261" s="16"/>
      <c r="H261" s="16"/>
      <c r="I261" s="15"/>
      <c r="J261" s="16"/>
      <c r="K261" s="16"/>
      <c r="L261" s="17"/>
      <c r="M261" s="18"/>
      <c r="N261" s="19"/>
      <c r="O261" s="20"/>
      <c r="P261" s="21"/>
      <c r="Q261" s="21"/>
      <c r="R261" s="22"/>
      <c r="S261" s="21"/>
      <c r="T261" s="21"/>
      <c r="U261" s="22"/>
      <c r="V261" s="23"/>
      <c r="W261" s="23"/>
      <c r="X261" s="24"/>
      <c r="Y261" s="25">
        <f t="shared" si="19"/>
        <v>0</v>
      </c>
      <c r="Z261" s="25">
        <f t="shared" si="20"/>
        <v>0</v>
      </c>
      <c r="AA261" s="26"/>
      <c r="AB261" s="26"/>
      <c r="AC261" s="26"/>
      <c r="AD261" s="26"/>
      <c r="AE261" s="27"/>
      <c r="AF261" s="26"/>
      <c r="AG261" s="26"/>
      <c r="AH261" s="26"/>
      <c r="AI261" s="26"/>
      <c r="AJ261" s="26"/>
      <c r="AK261" s="26"/>
    </row>
    <row r="262" spans="1:37" s="10" customFormat="1" ht="25" customHeight="1" x14ac:dyDescent="0.25">
      <c r="A262" s="11">
        <v>259</v>
      </c>
      <c r="B262" s="12" t="str">
        <f t="shared" si="21"/>
        <v>000-000</v>
      </c>
      <c r="C262" s="12"/>
      <c r="D262" s="12"/>
      <c r="E262" s="12"/>
      <c r="F262" s="12"/>
      <c r="G262" s="16"/>
      <c r="H262" s="16"/>
      <c r="I262" s="15"/>
      <c r="J262" s="16"/>
      <c r="K262" s="16"/>
      <c r="L262" s="17"/>
      <c r="M262" s="18"/>
      <c r="N262" s="19"/>
      <c r="O262" s="20"/>
      <c r="P262" s="21"/>
      <c r="Q262" s="21"/>
      <c r="R262" s="22"/>
      <c r="S262" s="21"/>
      <c r="T262" s="21"/>
      <c r="U262" s="22"/>
      <c r="V262" s="23"/>
      <c r="W262" s="23"/>
      <c r="X262" s="24"/>
      <c r="Y262" s="25">
        <f t="shared" si="19"/>
        <v>0</v>
      </c>
      <c r="Z262" s="25">
        <f t="shared" si="20"/>
        <v>0</v>
      </c>
      <c r="AA262" s="26"/>
      <c r="AB262" s="26"/>
      <c r="AC262" s="26"/>
      <c r="AD262" s="26"/>
      <c r="AE262" s="27"/>
      <c r="AF262" s="26"/>
      <c r="AG262" s="26"/>
      <c r="AH262" s="26"/>
      <c r="AI262" s="26"/>
      <c r="AJ262" s="26"/>
      <c r="AK262" s="26"/>
    </row>
    <row r="263" spans="1:37" s="10" customFormat="1" ht="25" customHeight="1" x14ac:dyDescent="0.25">
      <c r="A263" s="11">
        <v>260</v>
      </c>
      <c r="B263" s="12" t="str">
        <f t="shared" si="21"/>
        <v>000-000</v>
      </c>
      <c r="C263" s="12"/>
      <c r="D263" s="12"/>
      <c r="E263" s="12"/>
      <c r="F263" s="12"/>
      <c r="G263" s="16"/>
      <c r="H263" s="16"/>
      <c r="I263" s="15"/>
      <c r="J263" s="16"/>
      <c r="K263" s="16"/>
      <c r="L263" s="17"/>
      <c r="M263" s="18"/>
      <c r="N263" s="18"/>
      <c r="O263" s="20"/>
      <c r="P263" s="21"/>
      <c r="Q263" s="21"/>
      <c r="R263" s="22"/>
      <c r="S263" s="21"/>
      <c r="T263" s="21"/>
      <c r="U263" s="22"/>
      <c r="V263" s="23"/>
      <c r="W263" s="23"/>
      <c r="X263" s="24"/>
      <c r="Y263" s="25">
        <f t="shared" si="19"/>
        <v>0</v>
      </c>
      <c r="Z263" s="25">
        <f t="shared" si="20"/>
        <v>0</v>
      </c>
      <c r="AA263" s="26"/>
      <c r="AB263" s="26"/>
      <c r="AC263" s="26"/>
      <c r="AD263" s="26"/>
      <c r="AE263" s="27"/>
      <c r="AF263" s="26"/>
      <c r="AG263" s="26"/>
      <c r="AH263" s="26"/>
      <c r="AI263" s="26"/>
      <c r="AJ263" s="26"/>
      <c r="AK263" s="26"/>
    </row>
    <row r="264" spans="1:37" s="10" customFormat="1" ht="25" customHeight="1" x14ac:dyDescent="0.25">
      <c r="A264" s="11">
        <v>261</v>
      </c>
      <c r="B264" s="12" t="str">
        <f t="shared" si="21"/>
        <v>000-000</v>
      </c>
      <c r="C264" s="12"/>
      <c r="D264" s="12"/>
      <c r="E264" s="12"/>
      <c r="F264" s="12"/>
      <c r="G264" s="16"/>
      <c r="H264" s="16"/>
      <c r="I264" s="15"/>
      <c r="J264" s="16"/>
      <c r="K264" s="16"/>
      <c r="L264" s="17"/>
      <c r="M264" s="18"/>
      <c r="N264" s="18"/>
      <c r="O264" s="20"/>
      <c r="P264" s="21"/>
      <c r="Q264" s="21"/>
      <c r="R264" s="22"/>
      <c r="S264" s="21"/>
      <c r="T264" s="21"/>
      <c r="U264" s="22"/>
      <c r="V264" s="23"/>
      <c r="W264" s="23"/>
      <c r="X264" s="24"/>
      <c r="Y264" s="25">
        <f t="shared" si="19"/>
        <v>0</v>
      </c>
      <c r="Z264" s="25">
        <f t="shared" si="20"/>
        <v>0</v>
      </c>
      <c r="AA264" s="26"/>
      <c r="AB264" s="26"/>
      <c r="AC264" s="26"/>
      <c r="AD264" s="26"/>
      <c r="AE264" s="27"/>
      <c r="AF264" s="26"/>
      <c r="AG264" s="26"/>
      <c r="AH264" s="26"/>
      <c r="AI264" s="26"/>
      <c r="AJ264" s="26"/>
      <c r="AK264" s="26"/>
    </row>
    <row r="265" spans="1:37" s="10" customFormat="1" ht="25" customHeight="1" x14ac:dyDescent="0.25">
      <c r="A265" s="11">
        <v>262</v>
      </c>
      <c r="B265" s="12" t="str">
        <f t="shared" si="21"/>
        <v>000-000</v>
      </c>
      <c r="C265" s="12"/>
      <c r="D265" s="12"/>
      <c r="E265" s="12"/>
      <c r="F265" s="12"/>
      <c r="G265" s="16"/>
      <c r="H265" s="16"/>
      <c r="I265" s="15"/>
      <c r="J265" s="16"/>
      <c r="K265" s="16"/>
      <c r="L265" s="17"/>
      <c r="M265" s="18"/>
      <c r="N265" s="18"/>
      <c r="O265" s="20"/>
      <c r="P265" s="21"/>
      <c r="Q265" s="21"/>
      <c r="R265" s="22"/>
      <c r="S265" s="21"/>
      <c r="T265" s="21"/>
      <c r="U265" s="22"/>
      <c r="V265" s="23"/>
      <c r="W265" s="23"/>
      <c r="X265" s="24"/>
      <c r="Y265" s="25">
        <f t="shared" si="19"/>
        <v>0</v>
      </c>
      <c r="Z265" s="25">
        <f t="shared" si="20"/>
        <v>0</v>
      </c>
      <c r="AA265" s="26"/>
      <c r="AB265" s="26"/>
      <c r="AC265" s="26"/>
      <c r="AD265" s="26"/>
      <c r="AE265" s="27"/>
      <c r="AF265" s="26"/>
      <c r="AG265" s="26"/>
      <c r="AH265" s="26"/>
      <c r="AI265" s="26"/>
      <c r="AJ265" s="26"/>
      <c r="AK265" s="26"/>
    </row>
    <row r="266" spans="1:37" s="10" customFormat="1" ht="25" customHeight="1" x14ac:dyDescent="0.25">
      <c r="A266" s="11">
        <v>263</v>
      </c>
      <c r="B266" s="12" t="str">
        <f t="shared" si="21"/>
        <v>000-000</v>
      </c>
      <c r="C266" s="12"/>
      <c r="D266" s="12"/>
      <c r="E266" s="12"/>
      <c r="F266" s="12"/>
      <c r="G266" s="16"/>
      <c r="H266" s="16"/>
      <c r="I266" s="15"/>
      <c r="J266" s="16"/>
      <c r="K266" s="16"/>
      <c r="L266" s="17"/>
      <c r="M266" s="18"/>
      <c r="N266" s="18"/>
      <c r="O266" s="20"/>
      <c r="P266" s="21"/>
      <c r="Q266" s="21"/>
      <c r="R266" s="22"/>
      <c r="S266" s="21"/>
      <c r="T266" s="21"/>
      <c r="U266" s="22"/>
      <c r="V266" s="23"/>
      <c r="W266" s="23"/>
      <c r="X266" s="24"/>
      <c r="Y266" s="25">
        <f t="shared" si="19"/>
        <v>0</v>
      </c>
      <c r="Z266" s="25">
        <f t="shared" si="20"/>
        <v>0</v>
      </c>
      <c r="AA266" s="26"/>
      <c r="AB266" s="26"/>
      <c r="AC266" s="26"/>
      <c r="AD266" s="26"/>
      <c r="AE266" s="27"/>
      <c r="AF266" s="26"/>
      <c r="AG266" s="26"/>
      <c r="AH266" s="26"/>
      <c r="AI266" s="26"/>
      <c r="AJ266" s="26"/>
      <c r="AK266" s="26"/>
    </row>
    <row r="267" spans="1:37" s="10" customFormat="1" ht="25" customHeight="1" x14ac:dyDescent="0.25">
      <c r="A267" s="11">
        <v>264</v>
      </c>
      <c r="B267" s="12" t="str">
        <f t="shared" si="21"/>
        <v>000-000</v>
      </c>
      <c r="C267" s="12"/>
      <c r="D267" s="12"/>
      <c r="E267" s="12"/>
      <c r="F267" s="12"/>
      <c r="G267" s="16"/>
      <c r="H267" s="16"/>
      <c r="I267" s="15"/>
      <c r="J267" s="16"/>
      <c r="K267" s="16"/>
      <c r="L267" s="17"/>
      <c r="M267" s="18"/>
      <c r="N267" s="18"/>
      <c r="O267" s="20"/>
      <c r="P267" s="21"/>
      <c r="Q267" s="21"/>
      <c r="R267" s="22"/>
      <c r="S267" s="21"/>
      <c r="T267" s="21"/>
      <c r="U267" s="22"/>
      <c r="V267" s="23"/>
      <c r="W267" s="23"/>
      <c r="X267" s="24"/>
      <c r="Y267" s="25">
        <f t="shared" si="19"/>
        <v>0</v>
      </c>
      <c r="Z267" s="25">
        <f t="shared" si="20"/>
        <v>0</v>
      </c>
      <c r="AA267" s="26"/>
      <c r="AB267" s="26"/>
      <c r="AC267" s="26"/>
      <c r="AD267" s="26"/>
      <c r="AE267" s="27"/>
      <c r="AF267" s="26"/>
      <c r="AG267" s="26"/>
      <c r="AH267" s="26"/>
      <c r="AI267" s="26"/>
      <c r="AJ267" s="26"/>
      <c r="AK267" s="26"/>
    </row>
    <row r="268" spans="1:37" s="10" customFormat="1" ht="25" customHeight="1" x14ac:dyDescent="0.25">
      <c r="A268" s="11">
        <v>265</v>
      </c>
      <c r="B268" s="12" t="str">
        <f t="shared" si="21"/>
        <v>000-000</v>
      </c>
      <c r="C268" s="12"/>
      <c r="D268" s="12"/>
      <c r="E268" s="12"/>
      <c r="F268" s="12"/>
      <c r="G268" s="16"/>
      <c r="H268" s="16"/>
      <c r="I268" s="15"/>
      <c r="J268" s="16"/>
      <c r="K268" s="16"/>
      <c r="L268" s="17"/>
      <c r="M268" s="18"/>
      <c r="N268" s="18"/>
      <c r="O268" s="20"/>
      <c r="P268" s="21"/>
      <c r="Q268" s="21"/>
      <c r="R268" s="22"/>
      <c r="S268" s="21"/>
      <c r="T268" s="21"/>
      <c r="U268" s="22"/>
      <c r="V268" s="23"/>
      <c r="W268" s="23"/>
      <c r="X268" s="24"/>
      <c r="Y268" s="25">
        <f t="shared" si="19"/>
        <v>0</v>
      </c>
      <c r="Z268" s="25">
        <f t="shared" si="20"/>
        <v>0</v>
      </c>
      <c r="AA268" s="26"/>
      <c r="AB268" s="26"/>
      <c r="AC268" s="26"/>
      <c r="AD268" s="26"/>
      <c r="AE268" s="27"/>
      <c r="AF268" s="26"/>
      <c r="AG268" s="26"/>
      <c r="AH268" s="26"/>
      <c r="AI268" s="26"/>
      <c r="AJ268" s="26"/>
      <c r="AK268" s="26"/>
    </row>
    <row r="269" spans="1:37" s="10" customFormat="1" ht="25" customHeight="1" x14ac:dyDescent="0.25">
      <c r="A269" s="11">
        <v>266</v>
      </c>
      <c r="B269" s="12" t="str">
        <f t="shared" si="21"/>
        <v>000-000</v>
      </c>
      <c r="C269" s="12"/>
      <c r="D269" s="12"/>
      <c r="E269" s="12"/>
      <c r="F269" s="12"/>
      <c r="G269" s="16"/>
      <c r="H269" s="16"/>
      <c r="I269" s="15"/>
      <c r="J269" s="16"/>
      <c r="K269" s="16"/>
      <c r="L269" s="17"/>
      <c r="M269" s="18"/>
      <c r="N269" s="18"/>
      <c r="O269" s="20"/>
      <c r="P269" s="21"/>
      <c r="Q269" s="21"/>
      <c r="R269" s="22"/>
      <c r="S269" s="21"/>
      <c r="T269" s="21"/>
      <c r="U269" s="22"/>
      <c r="V269" s="23"/>
      <c r="W269" s="23"/>
      <c r="X269" s="24"/>
      <c r="Y269" s="25">
        <f t="shared" si="19"/>
        <v>0</v>
      </c>
      <c r="Z269" s="25">
        <f t="shared" si="20"/>
        <v>0</v>
      </c>
      <c r="AA269" s="26"/>
      <c r="AB269" s="26"/>
      <c r="AC269" s="26"/>
      <c r="AD269" s="26"/>
      <c r="AE269" s="27"/>
      <c r="AF269" s="26"/>
      <c r="AG269" s="26"/>
      <c r="AH269" s="26"/>
      <c r="AI269" s="26"/>
      <c r="AJ269" s="26"/>
      <c r="AK269" s="26"/>
    </row>
    <row r="270" spans="1:37" s="10" customFormat="1" ht="25" customHeight="1" x14ac:dyDescent="0.25">
      <c r="A270" s="11">
        <v>267</v>
      </c>
      <c r="B270" s="12" t="str">
        <f t="shared" si="21"/>
        <v>000-000</v>
      </c>
      <c r="C270" s="12"/>
      <c r="D270" s="12"/>
      <c r="E270" s="12"/>
      <c r="F270" s="12"/>
      <c r="G270" s="16"/>
      <c r="H270" s="16"/>
      <c r="I270" s="15"/>
      <c r="J270" s="16"/>
      <c r="K270" s="16"/>
      <c r="L270" s="17"/>
      <c r="M270" s="18"/>
      <c r="N270" s="18"/>
      <c r="O270" s="20"/>
      <c r="P270" s="21"/>
      <c r="Q270" s="21"/>
      <c r="R270" s="22"/>
      <c r="S270" s="21"/>
      <c r="T270" s="21"/>
      <c r="U270" s="22"/>
      <c r="V270" s="23"/>
      <c r="W270" s="23"/>
      <c r="X270" s="24"/>
      <c r="Y270" s="25">
        <f t="shared" si="19"/>
        <v>0</v>
      </c>
      <c r="Z270" s="25">
        <f t="shared" si="20"/>
        <v>0</v>
      </c>
      <c r="AA270" s="26"/>
      <c r="AB270" s="26"/>
      <c r="AC270" s="26"/>
      <c r="AD270" s="26"/>
      <c r="AE270" s="27"/>
      <c r="AF270" s="26"/>
      <c r="AG270" s="26"/>
      <c r="AH270" s="26"/>
      <c r="AI270" s="26"/>
      <c r="AJ270" s="26"/>
      <c r="AK270" s="26"/>
    </row>
    <row r="271" spans="1:37" s="10" customFormat="1" ht="25" customHeight="1" x14ac:dyDescent="0.25">
      <c r="A271" s="11">
        <v>268</v>
      </c>
      <c r="B271" s="12" t="str">
        <f t="shared" si="21"/>
        <v>000-000</v>
      </c>
      <c r="C271" s="12"/>
      <c r="D271" s="12"/>
      <c r="E271" s="12"/>
      <c r="F271" s="12"/>
      <c r="G271" s="16"/>
      <c r="H271" s="16"/>
      <c r="I271" s="15"/>
      <c r="J271" s="16"/>
      <c r="K271" s="16"/>
      <c r="L271" s="17"/>
      <c r="M271" s="18"/>
      <c r="N271" s="18"/>
      <c r="O271" s="20"/>
      <c r="P271" s="21"/>
      <c r="Q271" s="21"/>
      <c r="R271" s="22"/>
      <c r="S271" s="21"/>
      <c r="T271" s="21"/>
      <c r="U271" s="22"/>
      <c r="V271" s="23"/>
      <c r="W271" s="23"/>
      <c r="X271" s="24"/>
      <c r="Y271" s="25">
        <f t="shared" si="19"/>
        <v>0</v>
      </c>
      <c r="Z271" s="25">
        <f t="shared" si="20"/>
        <v>0</v>
      </c>
      <c r="AA271" s="26"/>
      <c r="AB271" s="26"/>
      <c r="AC271" s="26"/>
      <c r="AD271" s="26"/>
      <c r="AE271" s="27"/>
      <c r="AF271" s="26"/>
      <c r="AG271" s="26"/>
      <c r="AH271" s="26"/>
      <c r="AI271" s="26"/>
      <c r="AJ271" s="26"/>
      <c r="AK271" s="26"/>
    </row>
    <row r="272" spans="1:37" s="10" customFormat="1" ht="25" customHeight="1" x14ac:dyDescent="0.25">
      <c r="A272" s="11">
        <v>269</v>
      </c>
      <c r="B272" s="12" t="str">
        <f t="shared" si="21"/>
        <v>000-000</v>
      </c>
      <c r="C272" s="12"/>
      <c r="D272" s="12"/>
      <c r="E272" s="12"/>
      <c r="F272" s="12"/>
      <c r="G272" s="16"/>
      <c r="H272" s="16"/>
      <c r="I272" s="15"/>
      <c r="J272" s="16"/>
      <c r="K272" s="16"/>
      <c r="L272" s="17"/>
      <c r="M272" s="18"/>
      <c r="N272" s="19"/>
      <c r="O272" s="20"/>
      <c r="P272" s="21"/>
      <c r="Q272" s="21"/>
      <c r="R272" s="22"/>
      <c r="S272" s="21"/>
      <c r="T272" s="21"/>
      <c r="U272" s="22"/>
      <c r="V272" s="23"/>
      <c r="W272" s="23"/>
      <c r="X272" s="24"/>
      <c r="Y272" s="25">
        <f t="shared" si="19"/>
        <v>0</v>
      </c>
      <c r="Z272" s="25">
        <f t="shared" si="20"/>
        <v>0</v>
      </c>
      <c r="AA272" s="26"/>
      <c r="AB272" s="26"/>
      <c r="AC272" s="26"/>
      <c r="AD272" s="26"/>
      <c r="AE272" s="27"/>
      <c r="AF272" s="26"/>
      <c r="AG272" s="26"/>
      <c r="AH272" s="26"/>
      <c r="AI272" s="26"/>
      <c r="AJ272" s="26"/>
      <c r="AK272" s="26"/>
    </row>
    <row r="273" spans="1:37" s="10" customFormat="1" ht="25" customHeight="1" x14ac:dyDescent="0.25">
      <c r="A273" s="11">
        <v>270</v>
      </c>
      <c r="B273" s="12" t="str">
        <f t="shared" si="21"/>
        <v>000-000</v>
      </c>
      <c r="C273" s="12"/>
      <c r="D273" s="12"/>
      <c r="E273" s="12"/>
      <c r="F273" s="12"/>
      <c r="G273" s="16"/>
      <c r="H273" s="16"/>
      <c r="I273" s="15"/>
      <c r="J273" s="16"/>
      <c r="K273" s="16"/>
      <c r="L273" s="17"/>
      <c r="M273" s="18"/>
      <c r="N273" s="19"/>
      <c r="O273" s="20"/>
      <c r="P273" s="21"/>
      <c r="Q273" s="21"/>
      <c r="R273" s="22"/>
      <c r="S273" s="21"/>
      <c r="T273" s="21"/>
      <c r="U273" s="22"/>
      <c r="V273" s="23"/>
      <c r="W273" s="23"/>
      <c r="X273" s="24"/>
      <c r="Y273" s="25">
        <f t="shared" si="19"/>
        <v>0</v>
      </c>
      <c r="Z273" s="25">
        <f t="shared" si="20"/>
        <v>0</v>
      </c>
      <c r="AA273" s="26"/>
      <c r="AB273" s="26"/>
      <c r="AC273" s="26"/>
      <c r="AD273" s="26"/>
      <c r="AE273" s="27"/>
      <c r="AF273" s="26"/>
      <c r="AG273" s="26"/>
      <c r="AH273" s="26"/>
      <c r="AI273" s="26"/>
      <c r="AJ273" s="26"/>
      <c r="AK273" s="26"/>
    </row>
    <row r="274" spans="1:37" s="10" customFormat="1" ht="25" customHeight="1" x14ac:dyDescent="0.25">
      <c r="A274" s="11">
        <v>271</v>
      </c>
      <c r="B274" s="12" t="str">
        <f t="shared" si="21"/>
        <v>000-000</v>
      </c>
      <c r="C274" s="12"/>
      <c r="D274" s="12"/>
      <c r="E274" s="12"/>
      <c r="F274" s="12"/>
      <c r="G274" s="16"/>
      <c r="H274" s="16"/>
      <c r="I274" s="15"/>
      <c r="J274" s="16"/>
      <c r="K274" s="16"/>
      <c r="L274" s="17"/>
      <c r="M274" s="18"/>
      <c r="N274" s="18"/>
      <c r="O274" s="20"/>
      <c r="P274" s="21"/>
      <c r="Q274" s="21"/>
      <c r="R274" s="22"/>
      <c r="S274" s="21"/>
      <c r="T274" s="21"/>
      <c r="U274" s="22"/>
      <c r="V274" s="23"/>
      <c r="W274" s="23"/>
      <c r="X274" s="24"/>
      <c r="Y274" s="25">
        <f t="shared" si="19"/>
        <v>0</v>
      </c>
      <c r="Z274" s="25">
        <f t="shared" si="20"/>
        <v>0</v>
      </c>
      <c r="AA274" s="26"/>
      <c r="AB274" s="26"/>
      <c r="AC274" s="26"/>
      <c r="AD274" s="26"/>
      <c r="AE274" s="27"/>
      <c r="AF274" s="26"/>
      <c r="AG274" s="26"/>
      <c r="AH274" s="26"/>
      <c r="AI274" s="26"/>
      <c r="AJ274" s="26"/>
      <c r="AK274" s="26"/>
    </row>
    <row r="275" spans="1:37" s="10" customFormat="1" ht="25" customHeight="1" x14ac:dyDescent="0.25">
      <c r="A275" s="11">
        <v>272</v>
      </c>
      <c r="B275" s="12" t="str">
        <f t="shared" si="21"/>
        <v>000-000</v>
      </c>
      <c r="C275" s="12"/>
      <c r="D275" s="12"/>
      <c r="E275" s="12"/>
      <c r="F275" s="12"/>
      <c r="G275" s="16"/>
      <c r="H275" s="16"/>
      <c r="I275" s="15"/>
      <c r="J275" s="16"/>
      <c r="K275" s="16"/>
      <c r="L275" s="17"/>
      <c r="M275" s="18"/>
      <c r="N275" s="18"/>
      <c r="O275" s="20"/>
      <c r="P275" s="21"/>
      <c r="Q275" s="21"/>
      <c r="R275" s="22"/>
      <c r="S275" s="21"/>
      <c r="T275" s="21"/>
      <c r="U275" s="22"/>
      <c r="V275" s="23"/>
      <c r="W275" s="23"/>
      <c r="X275" s="24"/>
      <c r="Y275" s="25">
        <f t="shared" si="19"/>
        <v>0</v>
      </c>
      <c r="Z275" s="25">
        <f t="shared" si="20"/>
        <v>0</v>
      </c>
      <c r="AA275" s="26"/>
      <c r="AB275" s="26"/>
      <c r="AC275" s="26"/>
      <c r="AD275" s="26"/>
      <c r="AE275" s="27"/>
      <c r="AF275" s="26"/>
      <c r="AG275" s="26"/>
      <c r="AH275" s="26"/>
      <c r="AI275" s="26"/>
      <c r="AJ275" s="26"/>
      <c r="AK275" s="26"/>
    </row>
    <row r="276" spans="1:37" s="10" customFormat="1" ht="25" customHeight="1" x14ac:dyDescent="0.25">
      <c r="A276" s="11">
        <v>273</v>
      </c>
      <c r="B276" s="12" t="str">
        <f t="shared" si="21"/>
        <v>000-000</v>
      </c>
      <c r="C276" s="12"/>
      <c r="D276" s="12"/>
      <c r="E276" s="12"/>
      <c r="F276" s="12"/>
      <c r="G276" s="16"/>
      <c r="H276" s="16"/>
      <c r="I276" s="15"/>
      <c r="J276" s="16"/>
      <c r="K276" s="16"/>
      <c r="L276" s="17"/>
      <c r="M276" s="18"/>
      <c r="N276" s="18"/>
      <c r="O276" s="20"/>
      <c r="P276" s="21"/>
      <c r="Q276" s="21"/>
      <c r="R276" s="22"/>
      <c r="S276" s="21"/>
      <c r="T276" s="21"/>
      <c r="U276" s="22"/>
      <c r="V276" s="23"/>
      <c r="W276" s="23"/>
      <c r="X276" s="24"/>
      <c r="Y276" s="25">
        <f t="shared" si="19"/>
        <v>0</v>
      </c>
      <c r="Z276" s="25">
        <f t="shared" si="20"/>
        <v>0</v>
      </c>
      <c r="AA276" s="26"/>
      <c r="AB276" s="26"/>
      <c r="AC276" s="26"/>
      <c r="AD276" s="26"/>
      <c r="AE276" s="27"/>
      <c r="AF276" s="26"/>
      <c r="AG276" s="26"/>
      <c r="AH276" s="26"/>
      <c r="AI276" s="26"/>
      <c r="AJ276" s="26"/>
      <c r="AK276" s="26"/>
    </row>
    <row r="277" spans="1:37" s="10" customFormat="1" ht="25" customHeight="1" x14ac:dyDescent="0.25">
      <c r="A277" s="11">
        <v>274</v>
      </c>
      <c r="B277" s="12" t="str">
        <f t="shared" si="21"/>
        <v>000-000</v>
      </c>
      <c r="C277" s="12"/>
      <c r="D277" s="12"/>
      <c r="E277" s="12"/>
      <c r="F277" s="12"/>
      <c r="G277" s="16"/>
      <c r="H277" s="16"/>
      <c r="I277" s="15"/>
      <c r="J277" s="16"/>
      <c r="K277" s="16"/>
      <c r="L277" s="17"/>
      <c r="M277" s="18"/>
      <c r="N277" s="18"/>
      <c r="O277" s="20"/>
      <c r="P277" s="21"/>
      <c r="Q277" s="21"/>
      <c r="R277" s="22"/>
      <c r="S277" s="21"/>
      <c r="T277" s="21"/>
      <c r="U277" s="22"/>
      <c r="V277" s="23"/>
      <c r="W277" s="23"/>
      <c r="X277" s="24"/>
      <c r="Y277" s="25">
        <f t="shared" si="19"/>
        <v>0</v>
      </c>
      <c r="Z277" s="25">
        <f t="shared" si="20"/>
        <v>0</v>
      </c>
      <c r="AA277" s="26"/>
      <c r="AB277" s="26"/>
      <c r="AC277" s="26"/>
      <c r="AD277" s="26"/>
      <c r="AE277" s="27"/>
      <c r="AF277" s="26"/>
      <c r="AG277" s="26"/>
      <c r="AH277" s="26"/>
      <c r="AI277" s="26"/>
      <c r="AJ277" s="26"/>
      <c r="AK277" s="26"/>
    </row>
    <row r="278" spans="1:37" s="10" customFormat="1" ht="25" customHeight="1" x14ac:dyDescent="0.25">
      <c r="A278" s="11">
        <v>275</v>
      </c>
      <c r="B278" s="12" t="str">
        <f t="shared" si="21"/>
        <v>000-000</v>
      </c>
      <c r="C278" s="12"/>
      <c r="D278" s="12"/>
      <c r="E278" s="12"/>
      <c r="F278" s="12"/>
      <c r="G278" s="16"/>
      <c r="H278" s="16"/>
      <c r="I278" s="15"/>
      <c r="J278" s="16"/>
      <c r="K278" s="16"/>
      <c r="L278" s="17"/>
      <c r="M278" s="18"/>
      <c r="N278" s="18"/>
      <c r="O278" s="20"/>
      <c r="P278" s="21"/>
      <c r="Q278" s="21"/>
      <c r="R278" s="22"/>
      <c r="S278" s="21"/>
      <c r="T278" s="21"/>
      <c r="U278" s="22"/>
      <c r="V278" s="23"/>
      <c r="W278" s="23"/>
      <c r="X278" s="24"/>
      <c r="Y278" s="25">
        <f t="shared" si="19"/>
        <v>0</v>
      </c>
      <c r="Z278" s="25">
        <f t="shared" si="20"/>
        <v>0</v>
      </c>
      <c r="AA278" s="26"/>
      <c r="AB278" s="26"/>
      <c r="AC278" s="26"/>
      <c r="AD278" s="26"/>
      <c r="AE278" s="27"/>
      <c r="AF278" s="26"/>
      <c r="AG278" s="26"/>
      <c r="AH278" s="26"/>
      <c r="AI278" s="26"/>
      <c r="AJ278" s="26"/>
      <c r="AK278" s="26"/>
    </row>
    <row r="279" spans="1:37" s="10" customFormat="1" ht="25" customHeight="1" x14ac:dyDescent="0.25">
      <c r="A279" s="11">
        <v>276</v>
      </c>
      <c r="B279" s="12" t="str">
        <f t="shared" si="21"/>
        <v>000-000</v>
      </c>
      <c r="C279" s="12"/>
      <c r="D279" s="12"/>
      <c r="E279" s="12"/>
      <c r="F279" s="12"/>
      <c r="G279" s="16"/>
      <c r="H279" s="16"/>
      <c r="I279" s="15"/>
      <c r="J279" s="16"/>
      <c r="K279" s="16"/>
      <c r="L279" s="17"/>
      <c r="M279" s="18"/>
      <c r="N279" s="18"/>
      <c r="O279" s="20"/>
      <c r="P279" s="21"/>
      <c r="Q279" s="21"/>
      <c r="R279" s="22"/>
      <c r="S279" s="21"/>
      <c r="T279" s="21"/>
      <c r="U279" s="22"/>
      <c r="V279" s="23"/>
      <c r="W279" s="23"/>
      <c r="X279" s="24"/>
      <c r="Y279" s="25">
        <f t="shared" si="19"/>
        <v>0</v>
      </c>
      <c r="Z279" s="25">
        <f t="shared" si="20"/>
        <v>0</v>
      </c>
      <c r="AA279" s="26"/>
      <c r="AB279" s="26"/>
      <c r="AC279" s="26"/>
      <c r="AD279" s="26"/>
      <c r="AE279" s="27"/>
      <c r="AF279" s="26"/>
      <c r="AG279" s="26"/>
      <c r="AH279" s="26"/>
      <c r="AI279" s="26"/>
      <c r="AJ279" s="26"/>
      <c r="AK279" s="26"/>
    </row>
    <row r="280" spans="1:37" s="10" customFormat="1" ht="25" customHeight="1" x14ac:dyDescent="0.25">
      <c r="A280" s="11">
        <v>277</v>
      </c>
      <c r="B280" s="12" t="str">
        <f t="shared" si="21"/>
        <v>000-000</v>
      </c>
      <c r="C280" s="12"/>
      <c r="D280" s="12"/>
      <c r="E280" s="12"/>
      <c r="F280" s="12"/>
      <c r="G280" s="16"/>
      <c r="H280" s="16"/>
      <c r="I280" s="15"/>
      <c r="J280" s="16"/>
      <c r="K280" s="16"/>
      <c r="L280" s="17"/>
      <c r="M280" s="18"/>
      <c r="N280" s="18"/>
      <c r="O280" s="20"/>
      <c r="P280" s="21"/>
      <c r="Q280" s="21"/>
      <c r="R280" s="22"/>
      <c r="S280" s="21"/>
      <c r="T280" s="21"/>
      <c r="U280" s="22"/>
      <c r="V280" s="23"/>
      <c r="W280" s="23"/>
      <c r="X280" s="24"/>
      <c r="Y280" s="25">
        <f t="shared" si="19"/>
        <v>0</v>
      </c>
      <c r="Z280" s="25">
        <f t="shared" si="20"/>
        <v>0</v>
      </c>
      <c r="AA280" s="26"/>
      <c r="AB280" s="26"/>
      <c r="AC280" s="26"/>
      <c r="AD280" s="26"/>
      <c r="AE280" s="27"/>
      <c r="AF280" s="26"/>
      <c r="AG280" s="26"/>
      <c r="AH280" s="26"/>
      <c r="AI280" s="26"/>
      <c r="AJ280" s="26"/>
      <c r="AK280" s="26"/>
    </row>
    <row r="281" spans="1:37" s="10" customFormat="1" ht="25" customHeight="1" x14ac:dyDescent="0.25">
      <c r="A281" s="11">
        <v>278</v>
      </c>
      <c r="B281" s="12" t="str">
        <f t="shared" si="21"/>
        <v>000-000</v>
      </c>
      <c r="C281" s="12"/>
      <c r="D281" s="12"/>
      <c r="E281" s="12"/>
      <c r="F281" s="12"/>
      <c r="G281" s="16"/>
      <c r="H281" s="16"/>
      <c r="I281" s="15"/>
      <c r="J281" s="16"/>
      <c r="K281" s="16"/>
      <c r="L281" s="17"/>
      <c r="M281" s="18"/>
      <c r="N281" s="18"/>
      <c r="O281" s="20"/>
      <c r="P281" s="21"/>
      <c r="Q281" s="21"/>
      <c r="R281" s="22"/>
      <c r="S281" s="21"/>
      <c r="T281" s="21"/>
      <c r="U281" s="22"/>
      <c r="V281" s="23"/>
      <c r="W281" s="23"/>
      <c r="X281" s="24"/>
      <c r="Y281" s="25">
        <f t="shared" si="19"/>
        <v>0</v>
      </c>
      <c r="Z281" s="25">
        <f t="shared" si="20"/>
        <v>0</v>
      </c>
      <c r="AA281" s="26"/>
      <c r="AB281" s="26"/>
      <c r="AC281" s="26"/>
      <c r="AD281" s="26"/>
      <c r="AE281" s="27"/>
      <c r="AF281" s="26"/>
      <c r="AG281" s="26"/>
      <c r="AH281" s="26"/>
      <c r="AI281" s="26"/>
      <c r="AJ281" s="26"/>
      <c r="AK281" s="26"/>
    </row>
    <row r="282" spans="1:37" s="10" customFormat="1" ht="25" customHeight="1" x14ac:dyDescent="0.25">
      <c r="A282" s="11">
        <v>279</v>
      </c>
      <c r="B282" s="12" t="str">
        <f t="shared" si="21"/>
        <v>000-000</v>
      </c>
      <c r="C282" s="12"/>
      <c r="D282" s="12"/>
      <c r="E282" s="12"/>
      <c r="F282" s="12"/>
      <c r="G282" s="16"/>
      <c r="H282" s="16"/>
      <c r="I282" s="15"/>
      <c r="J282" s="16"/>
      <c r="K282" s="16"/>
      <c r="L282" s="17"/>
      <c r="M282" s="18"/>
      <c r="N282" s="18"/>
      <c r="O282" s="20"/>
      <c r="P282" s="21"/>
      <c r="Q282" s="21"/>
      <c r="R282" s="22"/>
      <c r="S282" s="21"/>
      <c r="T282" s="21"/>
      <c r="U282" s="22"/>
      <c r="V282" s="23"/>
      <c r="W282" s="23"/>
      <c r="X282" s="24"/>
      <c r="Y282" s="25">
        <f t="shared" ref="Y282:Y345" si="22">ROUND(I282-U282-X282,2)</f>
        <v>0</v>
      </c>
      <c r="Z282" s="25">
        <f t="shared" ref="Z282:Z345" si="23">ROUND(L282+O282-R282,2)</f>
        <v>0</v>
      </c>
      <c r="AA282" s="26"/>
      <c r="AB282" s="26"/>
      <c r="AC282" s="26"/>
      <c r="AD282" s="26"/>
      <c r="AE282" s="27"/>
      <c r="AF282" s="26"/>
      <c r="AG282" s="26"/>
      <c r="AH282" s="26"/>
      <c r="AI282" s="26"/>
      <c r="AJ282" s="26"/>
      <c r="AK282" s="26"/>
    </row>
    <row r="283" spans="1:37" s="10" customFormat="1" ht="25" customHeight="1" x14ac:dyDescent="0.25">
      <c r="A283" s="11">
        <v>280</v>
      </c>
      <c r="B283" s="12" t="str">
        <f t="shared" si="21"/>
        <v>000-000</v>
      </c>
      <c r="C283" s="12"/>
      <c r="D283" s="12"/>
      <c r="E283" s="12"/>
      <c r="F283" s="12"/>
      <c r="G283" s="16"/>
      <c r="H283" s="16"/>
      <c r="I283" s="15"/>
      <c r="J283" s="16"/>
      <c r="K283" s="16"/>
      <c r="L283" s="17"/>
      <c r="M283" s="18"/>
      <c r="N283" s="19"/>
      <c r="O283" s="20"/>
      <c r="P283" s="21"/>
      <c r="Q283" s="21"/>
      <c r="R283" s="22"/>
      <c r="S283" s="21"/>
      <c r="T283" s="21"/>
      <c r="U283" s="22"/>
      <c r="V283" s="23"/>
      <c r="W283" s="23"/>
      <c r="X283" s="24"/>
      <c r="Y283" s="25">
        <f t="shared" si="22"/>
        <v>0</v>
      </c>
      <c r="Z283" s="25">
        <f t="shared" si="23"/>
        <v>0</v>
      </c>
      <c r="AA283" s="26"/>
      <c r="AB283" s="26"/>
      <c r="AC283" s="26"/>
      <c r="AD283" s="26"/>
      <c r="AE283" s="27"/>
      <c r="AF283" s="26"/>
      <c r="AG283" s="26"/>
      <c r="AH283" s="26"/>
      <c r="AI283" s="26"/>
      <c r="AJ283" s="26"/>
      <c r="AK283" s="26"/>
    </row>
    <row r="284" spans="1:37" s="10" customFormat="1" ht="25" customHeight="1" x14ac:dyDescent="0.25">
      <c r="A284" s="11">
        <v>281</v>
      </c>
      <c r="B284" s="12" t="str">
        <f t="shared" si="21"/>
        <v>000-000</v>
      </c>
      <c r="C284" s="12"/>
      <c r="D284" s="12"/>
      <c r="E284" s="12"/>
      <c r="F284" s="12"/>
      <c r="G284" s="16"/>
      <c r="H284" s="16"/>
      <c r="I284" s="15"/>
      <c r="J284" s="16"/>
      <c r="K284" s="16"/>
      <c r="L284" s="17"/>
      <c r="M284" s="18"/>
      <c r="N284" s="19"/>
      <c r="O284" s="20"/>
      <c r="P284" s="21"/>
      <c r="Q284" s="21"/>
      <c r="R284" s="22"/>
      <c r="S284" s="21"/>
      <c r="T284" s="21"/>
      <c r="U284" s="22"/>
      <c r="V284" s="23"/>
      <c r="W284" s="23"/>
      <c r="X284" s="24"/>
      <c r="Y284" s="25">
        <f t="shared" si="22"/>
        <v>0</v>
      </c>
      <c r="Z284" s="25">
        <f t="shared" si="23"/>
        <v>0</v>
      </c>
      <c r="AA284" s="26"/>
      <c r="AB284" s="26"/>
      <c r="AC284" s="26"/>
      <c r="AD284" s="26"/>
      <c r="AE284" s="27"/>
      <c r="AF284" s="26"/>
      <c r="AG284" s="26"/>
      <c r="AH284" s="26"/>
      <c r="AI284" s="26"/>
      <c r="AJ284" s="26"/>
      <c r="AK284" s="26"/>
    </row>
    <row r="285" spans="1:37" s="10" customFormat="1" ht="25" customHeight="1" x14ac:dyDescent="0.25">
      <c r="A285" s="11">
        <v>282</v>
      </c>
      <c r="B285" s="12" t="str">
        <f t="shared" si="21"/>
        <v>000-000</v>
      </c>
      <c r="C285" s="12"/>
      <c r="D285" s="12"/>
      <c r="E285" s="12"/>
      <c r="F285" s="12"/>
      <c r="G285" s="16"/>
      <c r="H285" s="16"/>
      <c r="I285" s="15"/>
      <c r="J285" s="16"/>
      <c r="K285" s="16"/>
      <c r="L285" s="17"/>
      <c r="M285" s="18"/>
      <c r="N285" s="18"/>
      <c r="O285" s="20"/>
      <c r="P285" s="21"/>
      <c r="Q285" s="21"/>
      <c r="R285" s="22"/>
      <c r="S285" s="21"/>
      <c r="T285" s="21"/>
      <c r="U285" s="22"/>
      <c r="V285" s="23"/>
      <c r="W285" s="23"/>
      <c r="X285" s="24"/>
      <c r="Y285" s="25">
        <f t="shared" si="22"/>
        <v>0</v>
      </c>
      <c r="Z285" s="25">
        <f t="shared" si="23"/>
        <v>0</v>
      </c>
      <c r="AA285" s="26"/>
      <c r="AB285" s="26"/>
      <c r="AC285" s="26"/>
      <c r="AD285" s="26"/>
      <c r="AE285" s="27"/>
      <c r="AF285" s="26"/>
      <c r="AG285" s="26"/>
      <c r="AH285" s="26"/>
      <c r="AI285" s="26"/>
      <c r="AJ285" s="26"/>
      <c r="AK285" s="26"/>
    </row>
    <row r="286" spans="1:37" s="10" customFormat="1" ht="25" customHeight="1" x14ac:dyDescent="0.25">
      <c r="A286" s="11">
        <v>283</v>
      </c>
      <c r="B286" s="12" t="str">
        <f t="shared" si="21"/>
        <v>000-000</v>
      </c>
      <c r="C286" s="12"/>
      <c r="D286" s="12"/>
      <c r="E286" s="12"/>
      <c r="F286" s="12"/>
      <c r="G286" s="16"/>
      <c r="H286" s="16"/>
      <c r="I286" s="15"/>
      <c r="J286" s="16"/>
      <c r="K286" s="16"/>
      <c r="L286" s="17"/>
      <c r="M286" s="18"/>
      <c r="N286" s="18"/>
      <c r="O286" s="20"/>
      <c r="P286" s="21"/>
      <c r="Q286" s="21"/>
      <c r="R286" s="22"/>
      <c r="S286" s="21"/>
      <c r="T286" s="21"/>
      <c r="U286" s="22"/>
      <c r="V286" s="23"/>
      <c r="W286" s="23"/>
      <c r="X286" s="24"/>
      <c r="Y286" s="25">
        <f t="shared" si="22"/>
        <v>0</v>
      </c>
      <c r="Z286" s="25">
        <f t="shared" si="23"/>
        <v>0</v>
      </c>
      <c r="AA286" s="26"/>
      <c r="AB286" s="26"/>
      <c r="AC286" s="26"/>
      <c r="AD286" s="26"/>
      <c r="AE286" s="27"/>
      <c r="AF286" s="26"/>
      <c r="AG286" s="26"/>
      <c r="AH286" s="26"/>
      <c r="AI286" s="26"/>
      <c r="AJ286" s="26"/>
      <c r="AK286" s="26"/>
    </row>
    <row r="287" spans="1:37" s="10" customFormat="1" ht="25" customHeight="1" x14ac:dyDescent="0.25">
      <c r="A287" s="11">
        <v>284</v>
      </c>
      <c r="B287" s="12" t="str">
        <f t="shared" si="21"/>
        <v>000-000</v>
      </c>
      <c r="C287" s="12"/>
      <c r="D287" s="12"/>
      <c r="E287" s="12"/>
      <c r="F287" s="12"/>
      <c r="G287" s="16"/>
      <c r="H287" s="16"/>
      <c r="I287" s="15"/>
      <c r="J287" s="16"/>
      <c r="K287" s="16"/>
      <c r="L287" s="17"/>
      <c r="M287" s="18"/>
      <c r="N287" s="18"/>
      <c r="O287" s="20"/>
      <c r="P287" s="21"/>
      <c r="Q287" s="21"/>
      <c r="R287" s="22"/>
      <c r="S287" s="21"/>
      <c r="T287" s="21"/>
      <c r="U287" s="22"/>
      <c r="V287" s="23"/>
      <c r="W287" s="23"/>
      <c r="X287" s="24"/>
      <c r="Y287" s="25">
        <f t="shared" si="22"/>
        <v>0</v>
      </c>
      <c r="Z287" s="25">
        <f t="shared" si="23"/>
        <v>0</v>
      </c>
      <c r="AA287" s="26"/>
      <c r="AB287" s="26"/>
      <c r="AC287" s="26"/>
      <c r="AD287" s="26"/>
      <c r="AE287" s="27"/>
      <c r="AF287" s="26"/>
      <c r="AG287" s="26"/>
      <c r="AH287" s="26"/>
      <c r="AI287" s="26"/>
      <c r="AJ287" s="26"/>
      <c r="AK287" s="26"/>
    </row>
    <row r="288" spans="1:37" s="10" customFormat="1" ht="25" customHeight="1" x14ac:dyDescent="0.25">
      <c r="A288" s="11">
        <v>285</v>
      </c>
      <c r="B288" s="12" t="str">
        <f t="shared" si="21"/>
        <v>000-000</v>
      </c>
      <c r="C288" s="12"/>
      <c r="D288" s="12"/>
      <c r="E288" s="12"/>
      <c r="F288" s="12"/>
      <c r="G288" s="16"/>
      <c r="H288" s="16"/>
      <c r="I288" s="15"/>
      <c r="J288" s="16"/>
      <c r="K288" s="16"/>
      <c r="L288" s="17"/>
      <c r="M288" s="18"/>
      <c r="N288" s="18"/>
      <c r="O288" s="20"/>
      <c r="P288" s="21"/>
      <c r="Q288" s="21"/>
      <c r="R288" s="22"/>
      <c r="S288" s="21"/>
      <c r="T288" s="21"/>
      <c r="U288" s="22"/>
      <c r="V288" s="23"/>
      <c r="W288" s="23"/>
      <c r="X288" s="24"/>
      <c r="Y288" s="25">
        <f t="shared" si="22"/>
        <v>0</v>
      </c>
      <c r="Z288" s="25">
        <f t="shared" si="23"/>
        <v>0</v>
      </c>
      <c r="AA288" s="26"/>
      <c r="AB288" s="26"/>
      <c r="AC288" s="26"/>
      <c r="AD288" s="26"/>
      <c r="AE288" s="27"/>
      <c r="AF288" s="26"/>
      <c r="AG288" s="26"/>
      <c r="AH288" s="26"/>
      <c r="AI288" s="26"/>
      <c r="AJ288" s="26"/>
      <c r="AK288" s="26"/>
    </row>
    <row r="289" spans="1:37" s="10" customFormat="1" ht="25" customHeight="1" x14ac:dyDescent="0.25">
      <c r="A289" s="11">
        <v>286</v>
      </c>
      <c r="B289" s="12" t="str">
        <f t="shared" si="21"/>
        <v>000-000</v>
      </c>
      <c r="C289" s="12"/>
      <c r="D289" s="12"/>
      <c r="E289" s="12"/>
      <c r="F289" s="12"/>
      <c r="G289" s="16"/>
      <c r="H289" s="16"/>
      <c r="I289" s="15"/>
      <c r="J289" s="16"/>
      <c r="K289" s="16"/>
      <c r="L289" s="17"/>
      <c r="M289" s="18"/>
      <c r="N289" s="18"/>
      <c r="O289" s="20"/>
      <c r="P289" s="21"/>
      <c r="Q289" s="21"/>
      <c r="R289" s="22"/>
      <c r="S289" s="21"/>
      <c r="T289" s="21"/>
      <c r="U289" s="22"/>
      <c r="V289" s="23"/>
      <c r="W289" s="23"/>
      <c r="X289" s="24"/>
      <c r="Y289" s="25">
        <f t="shared" si="22"/>
        <v>0</v>
      </c>
      <c r="Z289" s="25">
        <f t="shared" si="23"/>
        <v>0</v>
      </c>
      <c r="AA289" s="26"/>
      <c r="AB289" s="26"/>
      <c r="AC289" s="26"/>
      <c r="AD289" s="26"/>
      <c r="AE289" s="27"/>
      <c r="AF289" s="26"/>
      <c r="AG289" s="26"/>
      <c r="AH289" s="26"/>
      <c r="AI289" s="26"/>
      <c r="AJ289" s="26"/>
      <c r="AK289" s="26"/>
    </row>
    <row r="290" spans="1:37" s="10" customFormat="1" ht="25" customHeight="1" x14ac:dyDescent="0.25">
      <c r="A290" s="11">
        <v>287</v>
      </c>
      <c r="B290" s="12" t="str">
        <f t="shared" si="21"/>
        <v>000-000</v>
      </c>
      <c r="C290" s="12"/>
      <c r="D290" s="12"/>
      <c r="E290" s="12"/>
      <c r="F290" s="12"/>
      <c r="G290" s="16"/>
      <c r="H290" s="16"/>
      <c r="I290" s="15"/>
      <c r="J290" s="16"/>
      <c r="K290" s="16"/>
      <c r="L290" s="17"/>
      <c r="M290" s="18"/>
      <c r="N290" s="18"/>
      <c r="O290" s="20"/>
      <c r="P290" s="21"/>
      <c r="Q290" s="21"/>
      <c r="R290" s="22"/>
      <c r="S290" s="21"/>
      <c r="T290" s="21"/>
      <c r="U290" s="22"/>
      <c r="V290" s="23"/>
      <c r="W290" s="23"/>
      <c r="X290" s="24"/>
      <c r="Y290" s="25">
        <f t="shared" si="22"/>
        <v>0</v>
      </c>
      <c r="Z290" s="25">
        <f t="shared" si="23"/>
        <v>0</v>
      </c>
      <c r="AA290" s="26"/>
      <c r="AB290" s="26"/>
      <c r="AC290" s="26"/>
      <c r="AD290" s="26"/>
      <c r="AE290" s="27"/>
      <c r="AF290" s="26"/>
      <c r="AG290" s="26"/>
      <c r="AH290" s="26"/>
      <c r="AI290" s="26"/>
      <c r="AJ290" s="26"/>
      <c r="AK290" s="26"/>
    </row>
    <row r="291" spans="1:37" s="10" customFormat="1" ht="25" customHeight="1" x14ac:dyDescent="0.25">
      <c r="A291" s="11">
        <v>288</v>
      </c>
      <c r="B291" s="12" t="str">
        <f t="shared" si="21"/>
        <v>000-000</v>
      </c>
      <c r="C291" s="12"/>
      <c r="D291" s="12"/>
      <c r="E291" s="12"/>
      <c r="F291" s="12"/>
      <c r="G291" s="16"/>
      <c r="H291" s="16"/>
      <c r="I291" s="15"/>
      <c r="J291" s="16"/>
      <c r="K291" s="16"/>
      <c r="L291" s="17"/>
      <c r="M291" s="18"/>
      <c r="N291" s="18"/>
      <c r="O291" s="20"/>
      <c r="P291" s="21"/>
      <c r="Q291" s="21"/>
      <c r="R291" s="22"/>
      <c r="S291" s="21"/>
      <c r="T291" s="21"/>
      <c r="U291" s="22"/>
      <c r="V291" s="23"/>
      <c r="W291" s="23"/>
      <c r="X291" s="24"/>
      <c r="Y291" s="25">
        <f t="shared" si="22"/>
        <v>0</v>
      </c>
      <c r="Z291" s="25">
        <f t="shared" si="23"/>
        <v>0</v>
      </c>
      <c r="AA291" s="26"/>
      <c r="AB291" s="26"/>
      <c r="AC291" s="26"/>
      <c r="AD291" s="26"/>
      <c r="AE291" s="27"/>
      <c r="AF291" s="26"/>
      <c r="AG291" s="26"/>
      <c r="AH291" s="26"/>
      <c r="AI291" s="26"/>
      <c r="AJ291" s="26"/>
      <c r="AK291" s="26"/>
    </row>
    <row r="292" spans="1:37" s="10" customFormat="1" ht="25" customHeight="1" x14ac:dyDescent="0.25">
      <c r="A292" s="11">
        <v>289</v>
      </c>
      <c r="B292" s="12" t="str">
        <f t="shared" si="21"/>
        <v>000-000</v>
      </c>
      <c r="C292" s="12"/>
      <c r="D292" s="12"/>
      <c r="E292" s="12"/>
      <c r="F292" s="12"/>
      <c r="G292" s="16"/>
      <c r="H292" s="16"/>
      <c r="I292" s="15"/>
      <c r="J292" s="16"/>
      <c r="K292" s="16"/>
      <c r="L292" s="17"/>
      <c r="M292" s="18"/>
      <c r="N292" s="18"/>
      <c r="O292" s="20"/>
      <c r="P292" s="21"/>
      <c r="Q292" s="21"/>
      <c r="R292" s="22"/>
      <c r="S292" s="21"/>
      <c r="T292" s="21"/>
      <c r="U292" s="22"/>
      <c r="V292" s="23"/>
      <c r="W292" s="23"/>
      <c r="X292" s="24"/>
      <c r="Y292" s="25">
        <f t="shared" si="22"/>
        <v>0</v>
      </c>
      <c r="Z292" s="25">
        <f t="shared" si="23"/>
        <v>0</v>
      </c>
      <c r="AA292" s="26"/>
      <c r="AB292" s="26"/>
      <c r="AC292" s="26"/>
      <c r="AD292" s="26"/>
      <c r="AE292" s="27"/>
      <c r="AF292" s="26"/>
      <c r="AG292" s="26"/>
      <c r="AH292" s="26"/>
      <c r="AI292" s="26"/>
      <c r="AJ292" s="26"/>
      <c r="AK292" s="26"/>
    </row>
    <row r="293" spans="1:37" s="10" customFormat="1" ht="25" customHeight="1" x14ac:dyDescent="0.25">
      <c r="A293" s="11">
        <v>290</v>
      </c>
      <c r="B293" s="12" t="str">
        <f t="shared" si="21"/>
        <v>000-000</v>
      </c>
      <c r="C293" s="12"/>
      <c r="D293" s="12"/>
      <c r="E293" s="12"/>
      <c r="F293" s="12"/>
      <c r="G293" s="16"/>
      <c r="H293" s="16"/>
      <c r="I293" s="15"/>
      <c r="J293" s="16"/>
      <c r="K293" s="16"/>
      <c r="L293" s="17"/>
      <c r="M293" s="18"/>
      <c r="N293" s="18"/>
      <c r="O293" s="20"/>
      <c r="P293" s="21"/>
      <c r="Q293" s="21"/>
      <c r="R293" s="22"/>
      <c r="S293" s="21"/>
      <c r="T293" s="21"/>
      <c r="U293" s="22"/>
      <c r="V293" s="23"/>
      <c r="W293" s="23"/>
      <c r="X293" s="24"/>
      <c r="Y293" s="25">
        <f t="shared" si="22"/>
        <v>0</v>
      </c>
      <c r="Z293" s="25">
        <f t="shared" si="23"/>
        <v>0</v>
      </c>
      <c r="AA293" s="26"/>
      <c r="AB293" s="26"/>
      <c r="AC293" s="26"/>
      <c r="AD293" s="26"/>
      <c r="AE293" s="27"/>
      <c r="AF293" s="26"/>
      <c r="AG293" s="26"/>
      <c r="AH293" s="26"/>
      <c r="AI293" s="26"/>
      <c r="AJ293" s="26"/>
      <c r="AK293" s="26"/>
    </row>
    <row r="294" spans="1:37" s="10" customFormat="1" ht="25" customHeight="1" x14ac:dyDescent="0.25">
      <c r="A294" s="11">
        <v>291</v>
      </c>
      <c r="B294" s="12" t="str">
        <f t="shared" si="21"/>
        <v>000-000</v>
      </c>
      <c r="C294" s="12"/>
      <c r="D294" s="12"/>
      <c r="E294" s="12"/>
      <c r="F294" s="12"/>
      <c r="G294" s="16"/>
      <c r="H294" s="16"/>
      <c r="I294" s="15"/>
      <c r="J294" s="16"/>
      <c r="K294" s="16"/>
      <c r="L294" s="17"/>
      <c r="M294" s="18"/>
      <c r="N294" s="19"/>
      <c r="O294" s="20"/>
      <c r="P294" s="21"/>
      <c r="Q294" s="21"/>
      <c r="R294" s="22"/>
      <c r="S294" s="21"/>
      <c r="T294" s="21"/>
      <c r="U294" s="22"/>
      <c r="V294" s="23"/>
      <c r="W294" s="23"/>
      <c r="X294" s="24"/>
      <c r="Y294" s="25">
        <f t="shared" si="22"/>
        <v>0</v>
      </c>
      <c r="Z294" s="25">
        <f t="shared" si="23"/>
        <v>0</v>
      </c>
      <c r="AA294" s="26"/>
      <c r="AB294" s="26"/>
      <c r="AC294" s="26"/>
      <c r="AD294" s="26"/>
      <c r="AE294" s="27"/>
      <c r="AF294" s="26"/>
      <c r="AG294" s="26"/>
      <c r="AH294" s="26"/>
      <c r="AI294" s="26"/>
      <c r="AJ294" s="26"/>
      <c r="AK294" s="26"/>
    </row>
    <row r="295" spans="1:37" s="10" customFormat="1" ht="25" customHeight="1" x14ac:dyDescent="0.25">
      <c r="A295" s="11">
        <v>292</v>
      </c>
      <c r="B295" s="12" t="str">
        <f t="shared" si="21"/>
        <v>000-000</v>
      </c>
      <c r="C295" s="12"/>
      <c r="D295" s="12"/>
      <c r="E295" s="12"/>
      <c r="F295" s="12"/>
      <c r="G295" s="16"/>
      <c r="H295" s="16"/>
      <c r="I295" s="15"/>
      <c r="J295" s="16"/>
      <c r="K295" s="16"/>
      <c r="L295" s="17"/>
      <c r="M295" s="18"/>
      <c r="N295" s="19"/>
      <c r="O295" s="20"/>
      <c r="P295" s="21"/>
      <c r="Q295" s="21"/>
      <c r="R295" s="22"/>
      <c r="S295" s="21"/>
      <c r="T295" s="21"/>
      <c r="U295" s="22"/>
      <c r="V295" s="23"/>
      <c r="W295" s="23"/>
      <c r="X295" s="24"/>
      <c r="Y295" s="25">
        <f t="shared" si="22"/>
        <v>0</v>
      </c>
      <c r="Z295" s="25">
        <f t="shared" si="23"/>
        <v>0</v>
      </c>
      <c r="AA295" s="26"/>
      <c r="AB295" s="26"/>
      <c r="AC295" s="26"/>
      <c r="AD295" s="26"/>
      <c r="AE295" s="27"/>
      <c r="AF295" s="26"/>
      <c r="AG295" s="26"/>
      <c r="AH295" s="26"/>
      <c r="AI295" s="26"/>
      <c r="AJ295" s="26"/>
      <c r="AK295" s="26"/>
    </row>
    <row r="296" spans="1:37" s="10" customFormat="1" ht="25" customHeight="1" x14ac:dyDescent="0.25">
      <c r="A296" s="11">
        <v>293</v>
      </c>
      <c r="B296" s="12" t="str">
        <f t="shared" si="21"/>
        <v>000-000</v>
      </c>
      <c r="C296" s="12"/>
      <c r="D296" s="12"/>
      <c r="E296" s="12"/>
      <c r="F296" s="12"/>
      <c r="G296" s="16"/>
      <c r="H296" s="16"/>
      <c r="I296" s="15"/>
      <c r="J296" s="16"/>
      <c r="K296" s="16"/>
      <c r="L296" s="17"/>
      <c r="M296" s="18"/>
      <c r="N296" s="18"/>
      <c r="O296" s="20"/>
      <c r="P296" s="21"/>
      <c r="Q296" s="21"/>
      <c r="R296" s="22"/>
      <c r="S296" s="21"/>
      <c r="T296" s="21"/>
      <c r="U296" s="22"/>
      <c r="V296" s="23"/>
      <c r="W296" s="23"/>
      <c r="X296" s="24"/>
      <c r="Y296" s="25">
        <f t="shared" si="22"/>
        <v>0</v>
      </c>
      <c r="Z296" s="25">
        <f t="shared" si="23"/>
        <v>0</v>
      </c>
      <c r="AA296" s="26"/>
      <c r="AB296" s="26"/>
      <c r="AC296" s="26"/>
      <c r="AD296" s="26"/>
      <c r="AE296" s="27"/>
      <c r="AF296" s="26"/>
      <c r="AG296" s="26"/>
      <c r="AH296" s="26"/>
      <c r="AI296" s="26"/>
      <c r="AJ296" s="26"/>
      <c r="AK296" s="26"/>
    </row>
    <row r="297" spans="1:37" s="10" customFormat="1" ht="25" customHeight="1" x14ac:dyDescent="0.25">
      <c r="A297" s="11">
        <v>294</v>
      </c>
      <c r="B297" s="12" t="str">
        <f t="shared" si="21"/>
        <v>000-000</v>
      </c>
      <c r="C297" s="12"/>
      <c r="D297" s="12"/>
      <c r="E297" s="12"/>
      <c r="F297" s="12"/>
      <c r="G297" s="16"/>
      <c r="H297" s="16"/>
      <c r="I297" s="15"/>
      <c r="J297" s="16"/>
      <c r="K297" s="16"/>
      <c r="L297" s="17"/>
      <c r="M297" s="18"/>
      <c r="N297" s="18"/>
      <c r="O297" s="20"/>
      <c r="P297" s="21"/>
      <c r="Q297" s="21"/>
      <c r="R297" s="22"/>
      <c r="S297" s="21"/>
      <c r="T297" s="21"/>
      <c r="U297" s="22"/>
      <c r="V297" s="23"/>
      <c r="W297" s="23"/>
      <c r="X297" s="24"/>
      <c r="Y297" s="25">
        <f t="shared" si="22"/>
        <v>0</v>
      </c>
      <c r="Z297" s="25">
        <f t="shared" si="23"/>
        <v>0</v>
      </c>
      <c r="AA297" s="26"/>
      <c r="AB297" s="26"/>
      <c r="AC297" s="26"/>
      <c r="AD297" s="26"/>
      <c r="AE297" s="27"/>
      <c r="AF297" s="26"/>
      <c r="AG297" s="26"/>
      <c r="AH297" s="26"/>
      <c r="AI297" s="26"/>
      <c r="AJ297" s="26"/>
      <c r="AK297" s="26"/>
    </row>
    <row r="298" spans="1:37" s="10" customFormat="1" ht="25" customHeight="1" x14ac:dyDescent="0.25">
      <c r="A298" s="11">
        <v>295</v>
      </c>
      <c r="B298" s="12" t="str">
        <f t="shared" si="21"/>
        <v>000-000</v>
      </c>
      <c r="C298" s="12"/>
      <c r="D298" s="12"/>
      <c r="E298" s="12"/>
      <c r="F298" s="12"/>
      <c r="G298" s="16"/>
      <c r="H298" s="16"/>
      <c r="I298" s="15"/>
      <c r="J298" s="16"/>
      <c r="K298" s="16"/>
      <c r="L298" s="17"/>
      <c r="M298" s="18"/>
      <c r="N298" s="18"/>
      <c r="O298" s="20"/>
      <c r="P298" s="21"/>
      <c r="Q298" s="21"/>
      <c r="R298" s="22"/>
      <c r="S298" s="21"/>
      <c r="T298" s="21"/>
      <c r="U298" s="22"/>
      <c r="V298" s="23"/>
      <c r="W298" s="23"/>
      <c r="X298" s="24"/>
      <c r="Y298" s="25">
        <f t="shared" si="22"/>
        <v>0</v>
      </c>
      <c r="Z298" s="25">
        <f t="shared" si="23"/>
        <v>0</v>
      </c>
      <c r="AA298" s="26"/>
      <c r="AB298" s="26"/>
      <c r="AC298" s="26"/>
      <c r="AD298" s="26"/>
      <c r="AE298" s="27"/>
      <c r="AF298" s="26"/>
      <c r="AG298" s="26"/>
      <c r="AH298" s="26"/>
      <c r="AI298" s="26"/>
      <c r="AJ298" s="26"/>
      <c r="AK298" s="26"/>
    </row>
    <row r="299" spans="1:37" s="10" customFormat="1" ht="25" customHeight="1" x14ac:dyDescent="0.25">
      <c r="A299" s="11">
        <v>296</v>
      </c>
      <c r="B299" s="12" t="str">
        <f t="shared" si="21"/>
        <v>000-000</v>
      </c>
      <c r="C299" s="12"/>
      <c r="D299" s="12"/>
      <c r="E299" s="12"/>
      <c r="F299" s="12"/>
      <c r="G299" s="16"/>
      <c r="H299" s="16"/>
      <c r="I299" s="15"/>
      <c r="J299" s="16"/>
      <c r="K299" s="16"/>
      <c r="L299" s="17"/>
      <c r="M299" s="18"/>
      <c r="N299" s="18"/>
      <c r="O299" s="20"/>
      <c r="P299" s="21"/>
      <c r="Q299" s="21"/>
      <c r="R299" s="22"/>
      <c r="S299" s="21"/>
      <c r="T299" s="21"/>
      <c r="U299" s="22"/>
      <c r="V299" s="23"/>
      <c r="W299" s="23"/>
      <c r="X299" s="24"/>
      <c r="Y299" s="25">
        <f t="shared" si="22"/>
        <v>0</v>
      </c>
      <c r="Z299" s="25">
        <f t="shared" si="23"/>
        <v>0</v>
      </c>
      <c r="AA299" s="26"/>
      <c r="AB299" s="26"/>
      <c r="AC299" s="26"/>
      <c r="AD299" s="26"/>
      <c r="AE299" s="27"/>
      <c r="AF299" s="26"/>
      <c r="AG299" s="26"/>
      <c r="AH299" s="26"/>
      <c r="AI299" s="26"/>
      <c r="AJ299" s="26"/>
      <c r="AK299" s="26"/>
    </row>
    <row r="300" spans="1:37" s="10" customFormat="1" ht="25" customHeight="1" x14ac:dyDescent="0.25">
      <c r="A300" s="11">
        <v>297</v>
      </c>
      <c r="B300" s="12" t="str">
        <f t="shared" si="21"/>
        <v>000-000</v>
      </c>
      <c r="C300" s="12"/>
      <c r="D300" s="12"/>
      <c r="E300" s="12"/>
      <c r="F300" s="12"/>
      <c r="G300" s="16"/>
      <c r="H300" s="16"/>
      <c r="I300" s="15"/>
      <c r="J300" s="16"/>
      <c r="K300" s="16"/>
      <c r="L300" s="17"/>
      <c r="M300" s="18"/>
      <c r="N300" s="18"/>
      <c r="O300" s="20"/>
      <c r="P300" s="21"/>
      <c r="Q300" s="21"/>
      <c r="R300" s="22"/>
      <c r="S300" s="21"/>
      <c r="T300" s="21"/>
      <c r="U300" s="22"/>
      <c r="V300" s="23"/>
      <c r="W300" s="23"/>
      <c r="X300" s="24"/>
      <c r="Y300" s="25">
        <f t="shared" si="22"/>
        <v>0</v>
      </c>
      <c r="Z300" s="25">
        <f t="shared" si="23"/>
        <v>0</v>
      </c>
      <c r="AA300" s="26"/>
      <c r="AB300" s="26"/>
      <c r="AC300" s="26"/>
      <c r="AD300" s="26"/>
      <c r="AE300" s="27"/>
      <c r="AF300" s="26"/>
      <c r="AG300" s="26"/>
      <c r="AH300" s="26"/>
      <c r="AI300" s="26"/>
      <c r="AJ300" s="26"/>
      <c r="AK300" s="26"/>
    </row>
    <row r="301" spans="1:37" s="10" customFormat="1" ht="25" customHeight="1" x14ac:dyDescent="0.25">
      <c r="A301" s="11">
        <v>298</v>
      </c>
      <c r="B301" s="12" t="str">
        <f t="shared" si="21"/>
        <v>000-000</v>
      </c>
      <c r="C301" s="12"/>
      <c r="D301" s="12"/>
      <c r="E301" s="12"/>
      <c r="F301" s="12"/>
      <c r="G301" s="16"/>
      <c r="H301" s="16"/>
      <c r="I301" s="15"/>
      <c r="J301" s="16"/>
      <c r="K301" s="16"/>
      <c r="L301" s="17"/>
      <c r="M301" s="18"/>
      <c r="N301" s="18"/>
      <c r="O301" s="20"/>
      <c r="P301" s="21"/>
      <c r="Q301" s="21"/>
      <c r="R301" s="22"/>
      <c r="S301" s="21"/>
      <c r="T301" s="21"/>
      <c r="U301" s="22"/>
      <c r="V301" s="23"/>
      <c r="W301" s="23"/>
      <c r="X301" s="24"/>
      <c r="Y301" s="25">
        <f t="shared" si="22"/>
        <v>0</v>
      </c>
      <c r="Z301" s="25">
        <f t="shared" si="23"/>
        <v>0</v>
      </c>
      <c r="AA301" s="26"/>
      <c r="AB301" s="26"/>
      <c r="AC301" s="26"/>
      <c r="AD301" s="26"/>
      <c r="AE301" s="27"/>
      <c r="AF301" s="26"/>
      <c r="AG301" s="26"/>
      <c r="AH301" s="26"/>
      <c r="AI301" s="26"/>
      <c r="AJ301" s="26"/>
      <c r="AK301" s="26"/>
    </row>
    <row r="302" spans="1:37" s="10" customFormat="1" ht="25" customHeight="1" x14ac:dyDescent="0.25">
      <c r="A302" s="11">
        <v>299</v>
      </c>
      <c r="B302" s="12" t="str">
        <f t="shared" ref="B302:B365" si="24">TEXT(C302,"000")&amp;"-"&amp;TEXT(E302,"000")</f>
        <v>000-000</v>
      </c>
      <c r="C302" s="12"/>
      <c r="D302" s="12"/>
      <c r="E302" s="12"/>
      <c r="F302" s="12"/>
      <c r="G302" s="16"/>
      <c r="H302" s="16"/>
      <c r="I302" s="15"/>
      <c r="J302" s="16"/>
      <c r="K302" s="16"/>
      <c r="L302" s="17"/>
      <c r="M302" s="18"/>
      <c r="N302" s="18"/>
      <c r="O302" s="20"/>
      <c r="P302" s="21"/>
      <c r="Q302" s="21"/>
      <c r="R302" s="22"/>
      <c r="S302" s="21"/>
      <c r="T302" s="21"/>
      <c r="U302" s="22"/>
      <c r="V302" s="23"/>
      <c r="W302" s="23"/>
      <c r="X302" s="24"/>
      <c r="Y302" s="25">
        <f t="shared" si="22"/>
        <v>0</v>
      </c>
      <c r="Z302" s="25">
        <f t="shared" si="23"/>
        <v>0</v>
      </c>
      <c r="AA302" s="26"/>
      <c r="AB302" s="26"/>
      <c r="AC302" s="26"/>
      <c r="AD302" s="26"/>
      <c r="AE302" s="27"/>
      <c r="AF302" s="26"/>
      <c r="AG302" s="26"/>
      <c r="AH302" s="26"/>
      <c r="AI302" s="26"/>
      <c r="AJ302" s="26"/>
      <c r="AK302" s="26"/>
    </row>
    <row r="303" spans="1:37" s="10" customFormat="1" ht="25" customHeight="1" x14ac:dyDescent="0.25">
      <c r="A303" s="11">
        <v>300</v>
      </c>
      <c r="B303" s="12" t="str">
        <f t="shared" si="24"/>
        <v>000-000</v>
      </c>
      <c r="C303" s="12"/>
      <c r="D303" s="12"/>
      <c r="E303" s="12"/>
      <c r="F303" s="12"/>
      <c r="G303" s="16"/>
      <c r="H303" s="16"/>
      <c r="I303" s="15"/>
      <c r="J303" s="16"/>
      <c r="K303" s="16"/>
      <c r="L303" s="17"/>
      <c r="M303" s="18"/>
      <c r="N303" s="18"/>
      <c r="O303" s="20"/>
      <c r="P303" s="21"/>
      <c r="Q303" s="21"/>
      <c r="R303" s="22"/>
      <c r="S303" s="21"/>
      <c r="T303" s="21"/>
      <c r="U303" s="22"/>
      <c r="V303" s="23"/>
      <c r="W303" s="23"/>
      <c r="X303" s="24"/>
      <c r="Y303" s="25">
        <f t="shared" si="22"/>
        <v>0</v>
      </c>
      <c r="Z303" s="25">
        <f t="shared" si="23"/>
        <v>0</v>
      </c>
      <c r="AA303" s="26"/>
      <c r="AB303" s="26"/>
      <c r="AC303" s="26"/>
      <c r="AD303" s="26"/>
      <c r="AE303" s="27"/>
      <c r="AF303" s="26"/>
      <c r="AG303" s="26"/>
      <c r="AH303" s="26"/>
      <c r="AI303" s="26"/>
      <c r="AJ303" s="26"/>
      <c r="AK303" s="26"/>
    </row>
    <row r="304" spans="1:37" s="10" customFormat="1" ht="25" customHeight="1" x14ac:dyDescent="0.25">
      <c r="A304" s="11">
        <v>301</v>
      </c>
      <c r="B304" s="12" t="str">
        <f t="shared" si="24"/>
        <v>000-000</v>
      </c>
      <c r="C304" s="12"/>
      <c r="D304" s="12"/>
      <c r="E304" s="12"/>
      <c r="F304" s="12"/>
      <c r="G304" s="16"/>
      <c r="H304" s="16"/>
      <c r="I304" s="15"/>
      <c r="J304" s="16"/>
      <c r="K304" s="16"/>
      <c r="L304" s="17"/>
      <c r="M304" s="18"/>
      <c r="N304" s="18"/>
      <c r="O304" s="20"/>
      <c r="P304" s="21"/>
      <c r="Q304" s="21"/>
      <c r="R304" s="22"/>
      <c r="S304" s="21"/>
      <c r="T304" s="21"/>
      <c r="U304" s="22"/>
      <c r="V304" s="23"/>
      <c r="W304" s="23"/>
      <c r="X304" s="24"/>
      <c r="Y304" s="25">
        <f t="shared" si="22"/>
        <v>0</v>
      </c>
      <c r="Z304" s="25">
        <f t="shared" si="23"/>
        <v>0</v>
      </c>
      <c r="AA304" s="26"/>
      <c r="AB304" s="26"/>
      <c r="AC304" s="26"/>
      <c r="AD304" s="26"/>
      <c r="AE304" s="27"/>
      <c r="AF304" s="26"/>
      <c r="AG304" s="26"/>
      <c r="AH304" s="26"/>
      <c r="AI304" s="26"/>
      <c r="AJ304" s="26"/>
      <c r="AK304" s="26"/>
    </row>
    <row r="305" spans="1:37" s="10" customFormat="1" ht="25" customHeight="1" x14ac:dyDescent="0.25">
      <c r="A305" s="11">
        <v>302</v>
      </c>
      <c r="B305" s="12" t="str">
        <f t="shared" si="24"/>
        <v>000-000</v>
      </c>
      <c r="C305" s="12"/>
      <c r="D305" s="12"/>
      <c r="E305" s="12"/>
      <c r="F305" s="12"/>
      <c r="G305" s="16"/>
      <c r="H305" s="16"/>
      <c r="I305" s="15"/>
      <c r="J305" s="16"/>
      <c r="K305" s="16"/>
      <c r="L305" s="17"/>
      <c r="M305" s="18"/>
      <c r="N305" s="19"/>
      <c r="O305" s="20"/>
      <c r="P305" s="21"/>
      <c r="Q305" s="21"/>
      <c r="R305" s="22"/>
      <c r="S305" s="21"/>
      <c r="T305" s="21"/>
      <c r="U305" s="22"/>
      <c r="V305" s="23"/>
      <c r="W305" s="23"/>
      <c r="X305" s="24"/>
      <c r="Y305" s="25">
        <f t="shared" si="22"/>
        <v>0</v>
      </c>
      <c r="Z305" s="25">
        <f t="shared" si="23"/>
        <v>0</v>
      </c>
      <c r="AA305" s="26"/>
      <c r="AB305" s="26"/>
      <c r="AC305" s="26"/>
      <c r="AD305" s="26"/>
      <c r="AE305" s="27"/>
      <c r="AF305" s="26"/>
      <c r="AG305" s="26"/>
      <c r="AH305" s="26"/>
      <c r="AI305" s="26"/>
      <c r="AJ305" s="26"/>
      <c r="AK305" s="26"/>
    </row>
    <row r="306" spans="1:37" s="10" customFormat="1" ht="25" customHeight="1" x14ac:dyDescent="0.25">
      <c r="A306" s="11">
        <v>303</v>
      </c>
      <c r="B306" s="12" t="str">
        <f t="shared" si="24"/>
        <v>000-000</v>
      </c>
      <c r="C306" s="12"/>
      <c r="D306" s="12"/>
      <c r="E306" s="12"/>
      <c r="F306" s="12"/>
      <c r="G306" s="16"/>
      <c r="H306" s="16"/>
      <c r="I306" s="15"/>
      <c r="J306" s="16"/>
      <c r="K306" s="16"/>
      <c r="L306" s="17"/>
      <c r="M306" s="18"/>
      <c r="N306" s="19"/>
      <c r="O306" s="20"/>
      <c r="P306" s="21"/>
      <c r="Q306" s="21"/>
      <c r="R306" s="22"/>
      <c r="S306" s="21"/>
      <c r="T306" s="21"/>
      <c r="U306" s="22"/>
      <c r="V306" s="23"/>
      <c r="W306" s="23"/>
      <c r="X306" s="24"/>
      <c r="Y306" s="25">
        <f t="shared" si="22"/>
        <v>0</v>
      </c>
      <c r="Z306" s="25">
        <f t="shared" si="23"/>
        <v>0</v>
      </c>
      <c r="AA306" s="26"/>
      <c r="AB306" s="26"/>
      <c r="AC306" s="26"/>
      <c r="AD306" s="26"/>
      <c r="AE306" s="27"/>
      <c r="AF306" s="26"/>
      <c r="AG306" s="26"/>
      <c r="AH306" s="26"/>
      <c r="AI306" s="26"/>
      <c r="AJ306" s="26"/>
      <c r="AK306" s="26"/>
    </row>
    <row r="307" spans="1:37" s="10" customFormat="1" ht="25" customHeight="1" x14ac:dyDescent="0.25">
      <c r="A307" s="11">
        <v>304</v>
      </c>
      <c r="B307" s="12" t="str">
        <f t="shared" si="24"/>
        <v>000-000</v>
      </c>
      <c r="C307" s="12"/>
      <c r="D307" s="12"/>
      <c r="E307" s="12"/>
      <c r="F307" s="12"/>
      <c r="G307" s="16"/>
      <c r="H307" s="16"/>
      <c r="I307" s="15"/>
      <c r="J307" s="16"/>
      <c r="K307" s="16"/>
      <c r="L307" s="17"/>
      <c r="M307" s="18"/>
      <c r="N307" s="18"/>
      <c r="O307" s="20"/>
      <c r="P307" s="21"/>
      <c r="Q307" s="21"/>
      <c r="R307" s="22"/>
      <c r="S307" s="21"/>
      <c r="T307" s="21"/>
      <c r="U307" s="22"/>
      <c r="V307" s="23"/>
      <c r="W307" s="23"/>
      <c r="X307" s="24"/>
      <c r="Y307" s="25">
        <f t="shared" si="22"/>
        <v>0</v>
      </c>
      <c r="Z307" s="25">
        <f t="shared" si="23"/>
        <v>0</v>
      </c>
      <c r="AA307" s="26"/>
      <c r="AB307" s="26"/>
      <c r="AC307" s="26"/>
      <c r="AD307" s="26"/>
      <c r="AE307" s="27"/>
      <c r="AF307" s="26"/>
      <c r="AG307" s="26"/>
      <c r="AH307" s="26"/>
      <c r="AI307" s="26"/>
      <c r="AJ307" s="26"/>
      <c r="AK307" s="26"/>
    </row>
    <row r="308" spans="1:37" s="10" customFormat="1" ht="25" customHeight="1" x14ac:dyDescent="0.25">
      <c r="A308" s="11">
        <v>305</v>
      </c>
      <c r="B308" s="12" t="str">
        <f t="shared" si="24"/>
        <v>000-000</v>
      </c>
      <c r="C308" s="12"/>
      <c r="D308" s="12"/>
      <c r="E308" s="12"/>
      <c r="F308" s="12"/>
      <c r="G308" s="16"/>
      <c r="H308" s="16"/>
      <c r="I308" s="15"/>
      <c r="J308" s="16"/>
      <c r="K308" s="16"/>
      <c r="L308" s="17"/>
      <c r="M308" s="18"/>
      <c r="N308" s="18"/>
      <c r="O308" s="20"/>
      <c r="P308" s="21"/>
      <c r="Q308" s="21"/>
      <c r="R308" s="22"/>
      <c r="S308" s="21"/>
      <c r="T308" s="21"/>
      <c r="U308" s="22"/>
      <c r="V308" s="23"/>
      <c r="W308" s="23"/>
      <c r="X308" s="24"/>
      <c r="Y308" s="25">
        <f t="shared" si="22"/>
        <v>0</v>
      </c>
      <c r="Z308" s="25">
        <f t="shared" si="23"/>
        <v>0</v>
      </c>
      <c r="AA308" s="26"/>
      <c r="AB308" s="26"/>
      <c r="AC308" s="26"/>
      <c r="AD308" s="26"/>
      <c r="AE308" s="27"/>
      <c r="AF308" s="26"/>
      <c r="AG308" s="26"/>
      <c r="AH308" s="26"/>
      <c r="AI308" s="26"/>
      <c r="AJ308" s="26"/>
      <c r="AK308" s="26"/>
    </row>
    <row r="309" spans="1:37" s="10" customFormat="1" ht="25" customHeight="1" x14ac:dyDescent="0.25">
      <c r="A309" s="11">
        <v>306</v>
      </c>
      <c r="B309" s="12" t="str">
        <f t="shared" si="24"/>
        <v>000-000</v>
      </c>
      <c r="C309" s="12"/>
      <c r="D309" s="12"/>
      <c r="E309" s="12"/>
      <c r="F309" s="12"/>
      <c r="G309" s="16"/>
      <c r="H309" s="16"/>
      <c r="I309" s="15"/>
      <c r="J309" s="16"/>
      <c r="K309" s="16"/>
      <c r="L309" s="17"/>
      <c r="M309" s="18"/>
      <c r="N309" s="18"/>
      <c r="O309" s="20"/>
      <c r="P309" s="21"/>
      <c r="Q309" s="21"/>
      <c r="R309" s="22"/>
      <c r="S309" s="21"/>
      <c r="T309" s="21"/>
      <c r="U309" s="22"/>
      <c r="V309" s="23"/>
      <c r="W309" s="23"/>
      <c r="X309" s="24"/>
      <c r="Y309" s="25">
        <f t="shared" si="22"/>
        <v>0</v>
      </c>
      <c r="Z309" s="25">
        <f t="shared" si="23"/>
        <v>0</v>
      </c>
      <c r="AA309" s="26"/>
      <c r="AB309" s="26"/>
      <c r="AC309" s="26"/>
      <c r="AD309" s="26"/>
      <c r="AE309" s="27"/>
      <c r="AF309" s="26"/>
      <c r="AG309" s="26"/>
      <c r="AH309" s="26"/>
      <c r="AI309" s="26"/>
      <c r="AJ309" s="26"/>
      <c r="AK309" s="26"/>
    </row>
    <row r="310" spans="1:37" s="10" customFormat="1" ht="25" customHeight="1" x14ac:dyDescent="0.25">
      <c r="A310" s="11">
        <v>307</v>
      </c>
      <c r="B310" s="12" t="str">
        <f t="shared" si="24"/>
        <v>000-000</v>
      </c>
      <c r="C310" s="12"/>
      <c r="D310" s="12"/>
      <c r="E310" s="12"/>
      <c r="F310" s="12"/>
      <c r="G310" s="16"/>
      <c r="H310" s="16"/>
      <c r="I310" s="15"/>
      <c r="J310" s="16"/>
      <c r="K310" s="16"/>
      <c r="L310" s="17"/>
      <c r="M310" s="18"/>
      <c r="N310" s="18"/>
      <c r="O310" s="20"/>
      <c r="P310" s="21"/>
      <c r="Q310" s="21"/>
      <c r="R310" s="22"/>
      <c r="S310" s="21"/>
      <c r="T310" s="21"/>
      <c r="U310" s="22"/>
      <c r="V310" s="23"/>
      <c r="W310" s="23"/>
      <c r="X310" s="24"/>
      <c r="Y310" s="25">
        <f t="shared" si="22"/>
        <v>0</v>
      </c>
      <c r="Z310" s="25">
        <f t="shared" si="23"/>
        <v>0</v>
      </c>
      <c r="AA310" s="26"/>
      <c r="AB310" s="26"/>
      <c r="AC310" s="26"/>
      <c r="AD310" s="26"/>
      <c r="AE310" s="27"/>
      <c r="AF310" s="26"/>
      <c r="AG310" s="26"/>
      <c r="AH310" s="26"/>
      <c r="AI310" s="26"/>
      <c r="AJ310" s="26"/>
      <c r="AK310" s="26"/>
    </row>
    <row r="311" spans="1:37" s="10" customFormat="1" ht="25" customHeight="1" x14ac:dyDescent="0.25">
      <c r="A311" s="11">
        <v>308</v>
      </c>
      <c r="B311" s="12" t="str">
        <f t="shared" si="24"/>
        <v>000-000</v>
      </c>
      <c r="C311" s="12"/>
      <c r="D311" s="12"/>
      <c r="E311" s="12"/>
      <c r="F311" s="12"/>
      <c r="G311" s="16"/>
      <c r="H311" s="16"/>
      <c r="I311" s="15"/>
      <c r="J311" s="16"/>
      <c r="K311" s="16"/>
      <c r="L311" s="17"/>
      <c r="M311" s="18"/>
      <c r="N311" s="18"/>
      <c r="O311" s="20"/>
      <c r="P311" s="21"/>
      <c r="Q311" s="21"/>
      <c r="R311" s="22"/>
      <c r="S311" s="21"/>
      <c r="T311" s="21"/>
      <c r="U311" s="22"/>
      <c r="V311" s="23"/>
      <c r="W311" s="23"/>
      <c r="X311" s="24"/>
      <c r="Y311" s="25">
        <f t="shared" si="22"/>
        <v>0</v>
      </c>
      <c r="Z311" s="25">
        <f t="shared" si="23"/>
        <v>0</v>
      </c>
      <c r="AA311" s="26"/>
      <c r="AB311" s="26"/>
      <c r="AC311" s="26"/>
      <c r="AD311" s="26"/>
      <c r="AE311" s="27"/>
      <c r="AF311" s="26"/>
      <c r="AG311" s="26"/>
      <c r="AH311" s="26"/>
      <c r="AI311" s="26"/>
      <c r="AJ311" s="26"/>
      <c r="AK311" s="26"/>
    </row>
    <row r="312" spans="1:37" s="10" customFormat="1" ht="25" customHeight="1" x14ac:dyDescent="0.25">
      <c r="A312" s="11">
        <v>309</v>
      </c>
      <c r="B312" s="12" t="str">
        <f t="shared" si="24"/>
        <v>000-000</v>
      </c>
      <c r="C312" s="12"/>
      <c r="D312" s="12"/>
      <c r="E312" s="12"/>
      <c r="F312" s="12"/>
      <c r="G312" s="16"/>
      <c r="H312" s="16"/>
      <c r="I312" s="15"/>
      <c r="J312" s="16"/>
      <c r="K312" s="16"/>
      <c r="L312" s="17"/>
      <c r="M312" s="18"/>
      <c r="N312" s="18"/>
      <c r="O312" s="20"/>
      <c r="P312" s="21"/>
      <c r="Q312" s="21"/>
      <c r="R312" s="22"/>
      <c r="S312" s="21"/>
      <c r="T312" s="21"/>
      <c r="U312" s="22"/>
      <c r="V312" s="23"/>
      <c r="W312" s="23"/>
      <c r="X312" s="24"/>
      <c r="Y312" s="25">
        <f t="shared" si="22"/>
        <v>0</v>
      </c>
      <c r="Z312" s="25">
        <f t="shared" si="23"/>
        <v>0</v>
      </c>
      <c r="AA312" s="26"/>
      <c r="AB312" s="26"/>
      <c r="AC312" s="26"/>
      <c r="AD312" s="26"/>
      <c r="AE312" s="27"/>
      <c r="AF312" s="26"/>
      <c r="AG312" s="26"/>
      <c r="AH312" s="26"/>
      <c r="AI312" s="26"/>
      <c r="AJ312" s="26"/>
      <c r="AK312" s="26"/>
    </row>
    <row r="313" spans="1:37" s="10" customFormat="1" ht="25" customHeight="1" x14ac:dyDescent="0.25">
      <c r="A313" s="11">
        <v>310</v>
      </c>
      <c r="B313" s="12" t="str">
        <f t="shared" si="24"/>
        <v>000-000</v>
      </c>
      <c r="C313" s="12"/>
      <c r="D313" s="12"/>
      <c r="E313" s="12"/>
      <c r="F313" s="12"/>
      <c r="G313" s="16"/>
      <c r="H313" s="16"/>
      <c r="I313" s="15"/>
      <c r="J313" s="16"/>
      <c r="K313" s="16"/>
      <c r="L313" s="17"/>
      <c r="M313" s="18"/>
      <c r="N313" s="18"/>
      <c r="O313" s="20"/>
      <c r="P313" s="21"/>
      <c r="Q313" s="21"/>
      <c r="R313" s="22"/>
      <c r="S313" s="21"/>
      <c r="T313" s="21"/>
      <c r="U313" s="22"/>
      <c r="V313" s="23"/>
      <c r="W313" s="23"/>
      <c r="X313" s="24"/>
      <c r="Y313" s="25">
        <f t="shared" si="22"/>
        <v>0</v>
      </c>
      <c r="Z313" s="25">
        <f t="shared" si="23"/>
        <v>0</v>
      </c>
      <c r="AA313" s="26"/>
      <c r="AB313" s="26"/>
      <c r="AC313" s="26"/>
      <c r="AD313" s="26"/>
      <c r="AE313" s="27"/>
      <c r="AF313" s="26"/>
      <c r="AG313" s="26"/>
      <c r="AH313" s="26"/>
      <c r="AI313" s="26"/>
      <c r="AJ313" s="26"/>
      <c r="AK313" s="26"/>
    </row>
    <row r="314" spans="1:37" s="10" customFormat="1" ht="25" customHeight="1" x14ac:dyDescent="0.25">
      <c r="A314" s="11">
        <v>311</v>
      </c>
      <c r="B314" s="12" t="str">
        <f t="shared" si="24"/>
        <v>000-000</v>
      </c>
      <c r="C314" s="12"/>
      <c r="D314" s="12"/>
      <c r="E314" s="12"/>
      <c r="F314" s="12"/>
      <c r="G314" s="16"/>
      <c r="H314" s="16"/>
      <c r="I314" s="15"/>
      <c r="J314" s="16"/>
      <c r="K314" s="16"/>
      <c r="L314" s="17"/>
      <c r="M314" s="18"/>
      <c r="N314" s="18"/>
      <c r="O314" s="20"/>
      <c r="P314" s="21"/>
      <c r="Q314" s="21"/>
      <c r="R314" s="22"/>
      <c r="S314" s="21"/>
      <c r="T314" s="21"/>
      <c r="U314" s="22"/>
      <c r="V314" s="23"/>
      <c r="W314" s="23"/>
      <c r="X314" s="24"/>
      <c r="Y314" s="25">
        <f t="shared" si="22"/>
        <v>0</v>
      </c>
      <c r="Z314" s="25">
        <f t="shared" si="23"/>
        <v>0</v>
      </c>
      <c r="AA314" s="26"/>
      <c r="AB314" s="26"/>
      <c r="AC314" s="26"/>
      <c r="AD314" s="26"/>
      <c r="AE314" s="27"/>
      <c r="AF314" s="26"/>
      <c r="AG314" s="26"/>
      <c r="AH314" s="26"/>
      <c r="AI314" s="26"/>
      <c r="AJ314" s="26"/>
      <c r="AK314" s="26"/>
    </row>
    <row r="315" spans="1:37" s="10" customFormat="1" ht="25" customHeight="1" x14ac:dyDescent="0.25">
      <c r="A315" s="11">
        <v>312</v>
      </c>
      <c r="B315" s="12" t="str">
        <f t="shared" si="24"/>
        <v>000-000</v>
      </c>
      <c r="C315" s="12"/>
      <c r="D315" s="12"/>
      <c r="E315" s="12"/>
      <c r="F315" s="12"/>
      <c r="G315" s="16"/>
      <c r="H315" s="16"/>
      <c r="I315" s="15"/>
      <c r="J315" s="16"/>
      <c r="K315" s="16"/>
      <c r="L315" s="17"/>
      <c r="M315" s="18"/>
      <c r="N315" s="18"/>
      <c r="O315" s="20"/>
      <c r="P315" s="21"/>
      <c r="Q315" s="21"/>
      <c r="R315" s="22"/>
      <c r="S315" s="21"/>
      <c r="T315" s="21"/>
      <c r="U315" s="22"/>
      <c r="V315" s="23"/>
      <c r="W315" s="23"/>
      <c r="X315" s="24"/>
      <c r="Y315" s="25">
        <f t="shared" si="22"/>
        <v>0</v>
      </c>
      <c r="Z315" s="25">
        <f t="shared" si="23"/>
        <v>0</v>
      </c>
      <c r="AA315" s="26"/>
      <c r="AB315" s="26"/>
      <c r="AC315" s="26"/>
      <c r="AD315" s="26"/>
      <c r="AE315" s="27"/>
      <c r="AF315" s="26"/>
      <c r="AG315" s="26"/>
      <c r="AH315" s="26"/>
      <c r="AI315" s="26"/>
      <c r="AJ315" s="26"/>
      <c r="AK315" s="26"/>
    </row>
    <row r="316" spans="1:37" s="10" customFormat="1" ht="25" customHeight="1" x14ac:dyDescent="0.25">
      <c r="A316" s="11">
        <v>313</v>
      </c>
      <c r="B316" s="12" t="str">
        <f t="shared" si="24"/>
        <v>000-000</v>
      </c>
      <c r="C316" s="12"/>
      <c r="D316" s="12"/>
      <c r="E316" s="12"/>
      <c r="F316" s="12"/>
      <c r="G316" s="16"/>
      <c r="H316" s="16"/>
      <c r="I316" s="15"/>
      <c r="J316" s="16"/>
      <c r="K316" s="16"/>
      <c r="L316" s="17"/>
      <c r="M316" s="18"/>
      <c r="N316" s="19"/>
      <c r="O316" s="20"/>
      <c r="P316" s="21"/>
      <c r="Q316" s="21"/>
      <c r="R316" s="22"/>
      <c r="S316" s="21"/>
      <c r="T316" s="21"/>
      <c r="U316" s="22"/>
      <c r="V316" s="23"/>
      <c r="W316" s="23"/>
      <c r="X316" s="24"/>
      <c r="Y316" s="25">
        <f t="shared" si="22"/>
        <v>0</v>
      </c>
      <c r="Z316" s="25">
        <f t="shared" si="23"/>
        <v>0</v>
      </c>
      <c r="AA316" s="26"/>
      <c r="AB316" s="26"/>
      <c r="AC316" s="26"/>
      <c r="AD316" s="26"/>
      <c r="AE316" s="27"/>
      <c r="AF316" s="26"/>
      <c r="AG316" s="26"/>
      <c r="AH316" s="26"/>
      <c r="AI316" s="26"/>
      <c r="AJ316" s="26"/>
      <c r="AK316" s="26"/>
    </row>
    <row r="317" spans="1:37" s="10" customFormat="1" ht="25" customHeight="1" x14ac:dyDescent="0.25">
      <c r="A317" s="11">
        <v>314</v>
      </c>
      <c r="B317" s="12" t="str">
        <f t="shared" si="24"/>
        <v>000-000</v>
      </c>
      <c r="C317" s="12"/>
      <c r="D317" s="12"/>
      <c r="E317" s="12"/>
      <c r="F317" s="12"/>
      <c r="G317" s="16"/>
      <c r="H317" s="16"/>
      <c r="I317" s="15"/>
      <c r="J317" s="16"/>
      <c r="K317" s="16"/>
      <c r="L317" s="17"/>
      <c r="M317" s="18"/>
      <c r="N317" s="19"/>
      <c r="O317" s="20"/>
      <c r="P317" s="21"/>
      <c r="Q317" s="21"/>
      <c r="R317" s="22"/>
      <c r="S317" s="21"/>
      <c r="T317" s="21"/>
      <c r="U317" s="22"/>
      <c r="V317" s="23"/>
      <c r="W317" s="23"/>
      <c r="X317" s="24"/>
      <c r="Y317" s="25">
        <f t="shared" si="22"/>
        <v>0</v>
      </c>
      <c r="Z317" s="25">
        <f t="shared" si="23"/>
        <v>0</v>
      </c>
      <c r="AA317" s="26"/>
      <c r="AB317" s="26"/>
      <c r="AC317" s="26"/>
      <c r="AD317" s="26"/>
      <c r="AE317" s="27"/>
      <c r="AF317" s="26"/>
      <c r="AG317" s="26"/>
      <c r="AH317" s="26"/>
      <c r="AI317" s="26"/>
      <c r="AJ317" s="26"/>
      <c r="AK317" s="26"/>
    </row>
    <row r="318" spans="1:37" s="10" customFormat="1" ht="25" customHeight="1" x14ac:dyDescent="0.25">
      <c r="A318" s="11">
        <v>315</v>
      </c>
      <c r="B318" s="12" t="str">
        <f t="shared" si="24"/>
        <v>000-000</v>
      </c>
      <c r="C318" s="12"/>
      <c r="D318" s="12"/>
      <c r="E318" s="12"/>
      <c r="F318" s="12"/>
      <c r="G318" s="16"/>
      <c r="H318" s="16"/>
      <c r="I318" s="15"/>
      <c r="J318" s="16"/>
      <c r="K318" s="16"/>
      <c r="L318" s="17"/>
      <c r="M318" s="18"/>
      <c r="N318" s="18"/>
      <c r="O318" s="20"/>
      <c r="P318" s="21"/>
      <c r="Q318" s="21"/>
      <c r="R318" s="22"/>
      <c r="S318" s="21"/>
      <c r="T318" s="21"/>
      <c r="U318" s="22"/>
      <c r="V318" s="23"/>
      <c r="W318" s="23"/>
      <c r="X318" s="24"/>
      <c r="Y318" s="25">
        <f t="shared" si="22"/>
        <v>0</v>
      </c>
      <c r="Z318" s="25">
        <f t="shared" si="23"/>
        <v>0</v>
      </c>
      <c r="AA318" s="26"/>
      <c r="AB318" s="26"/>
      <c r="AC318" s="26"/>
      <c r="AD318" s="26"/>
      <c r="AE318" s="27"/>
      <c r="AF318" s="26"/>
      <c r="AG318" s="26"/>
      <c r="AH318" s="26"/>
      <c r="AI318" s="26"/>
      <c r="AJ318" s="26"/>
      <c r="AK318" s="26"/>
    </row>
    <row r="319" spans="1:37" s="10" customFormat="1" ht="25" customHeight="1" x14ac:dyDescent="0.25">
      <c r="A319" s="11">
        <v>316</v>
      </c>
      <c r="B319" s="12" t="str">
        <f t="shared" si="24"/>
        <v>000-000</v>
      </c>
      <c r="C319" s="12"/>
      <c r="D319" s="12"/>
      <c r="E319" s="12"/>
      <c r="F319" s="12"/>
      <c r="G319" s="16"/>
      <c r="H319" s="16"/>
      <c r="I319" s="15"/>
      <c r="J319" s="16"/>
      <c r="K319" s="16"/>
      <c r="L319" s="17"/>
      <c r="M319" s="18"/>
      <c r="N319" s="18"/>
      <c r="O319" s="20"/>
      <c r="P319" s="21"/>
      <c r="Q319" s="21"/>
      <c r="R319" s="22"/>
      <c r="S319" s="21"/>
      <c r="T319" s="21"/>
      <c r="U319" s="22"/>
      <c r="V319" s="23"/>
      <c r="W319" s="23"/>
      <c r="X319" s="24"/>
      <c r="Y319" s="25">
        <f t="shared" si="22"/>
        <v>0</v>
      </c>
      <c r="Z319" s="25">
        <f t="shared" si="23"/>
        <v>0</v>
      </c>
      <c r="AA319" s="26"/>
      <c r="AB319" s="26"/>
      <c r="AC319" s="26"/>
      <c r="AD319" s="26"/>
      <c r="AE319" s="27"/>
      <c r="AF319" s="26"/>
      <c r="AG319" s="26"/>
      <c r="AH319" s="26"/>
      <c r="AI319" s="26"/>
      <c r="AJ319" s="26"/>
      <c r="AK319" s="26"/>
    </row>
    <row r="320" spans="1:37" s="10" customFormat="1" ht="25" customHeight="1" x14ac:dyDescent="0.25">
      <c r="A320" s="11">
        <v>317</v>
      </c>
      <c r="B320" s="12" t="str">
        <f t="shared" si="24"/>
        <v>000-000</v>
      </c>
      <c r="C320" s="12"/>
      <c r="D320" s="12"/>
      <c r="E320" s="12"/>
      <c r="F320" s="12"/>
      <c r="G320" s="16"/>
      <c r="H320" s="16"/>
      <c r="I320" s="15"/>
      <c r="J320" s="16"/>
      <c r="K320" s="16"/>
      <c r="L320" s="17"/>
      <c r="M320" s="18"/>
      <c r="N320" s="18"/>
      <c r="O320" s="20"/>
      <c r="P320" s="21"/>
      <c r="Q320" s="21"/>
      <c r="R320" s="22"/>
      <c r="S320" s="21"/>
      <c r="T320" s="21"/>
      <c r="U320" s="22"/>
      <c r="V320" s="23"/>
      <c r="W320" s="23"/>
      <c r="X320" s="24"/>
      <c r="Y320" s="25">
        <f t="shared" si="22"/>
        <v>0</v>
      </c>
      <c r="Z320" s="25">
        <f t="shared" si="23"/>
        <v>0</v>
      </c>
      <c r="AA320" s="26"/>
      <c r="AB320" s="26"/>
      <c r="AC320" s="26"/>
      <c r="AD320" s="26"/>
      <c r="AE320" s="27"/>
      <c r="AF320" s="26"/>
      <c r="AG320" s="26"/>
      <c r="AH320" s="26"/>
      <c r="AI320" s="26"/>
      <c r="AJ320" s="26"/>
      <c r="AK320" s="26"/>
    </row>
    <row r="321" spans="1:37" s="10" customFormat="1" ht="25" customHeight="1" x14ac:dyDescent="0.25">
      <c r="A321" s="11">
        <v>318</v>
      </c>
      <c r="B321" s="12" t="str">
        <f t="shared" si="24"/>
        <v>000-000</v>
      </c>
      <c r="C321" s="12"/>
      <c r="D321" s="12"/>
      <c r="E321" s="12"/>
      <c r="F321" s="12"/>
      <c r="G321" s="16"/>
      <c r="H321" s="16"/>
      <c r="I321" s="15"/>
      <c r="J321" s="16"/>
      <c r="K321" s="16"/>
      <c r="L321" s="17"/>
      <c r="M321" s="18"/>
      <c r="N321" s="18"/>
      <c r="O321" s="20"/>
      <c r="P321" s="21"/>
      <c r="Q321" s="21"/>
      <c r="R321" s="22"/>
      <c r="S321" s="21"/>
      <c r="T321" s="21"/>
      <c r="U321" s="22"/>
      <c r="V321" s="23"/>
      <c r="W321" s="23"/>
      <c r="X321" s="24"/>
      <c r="Y321" s="25">
        <f t="shared" si="22"/>
        <v>0</v>
      </c>
      <c r="Z321" s="25">
        <f t="shared" si="23"/>
        <v>0</v>
      </c>
      <c r="AA321" s="26"/>
      <c r="AB321" s="26"/>
      <c r="AC321" s="26"/>
      <c r="AD321" s="26"/>
      <c r="AE321" s="27"/>
      <c r="AF321" s="26"/>
      <c r="AG321" s="26"/>
      <c r="AH321" s="26"/>
      <c r="AI321" s="26"/>
      <c r="AJ321" s="26"/>
      <c r="AK321" s="26"/>
    </row>
    <row r="322" spans="1:37" s="10" customFormat="1" ht="25" customHeight="1" x14ac:dyDescent="0.25">
      <c r="A322" s="11">
        <v>319</v>
      </c>
      <c r="B322" s="12" t="str">
        <f t="shared" si="24"/>
        <v>000-000</v>
      </c>
      <c r="C322" s="12"/>
      <c r="D322" s="12"/>
      <c r="E322" s="12"/>
      <c r="F322" s="12"/>
      <c r="G322" s="16"/>
      <c r="H322" s="16"/>
      <c r="I322" s="15"/>
      <c r="J322" s="16"/>
      <c r="K322" s="16"/>
      <c r="L322" s="17"/>
      <c r="M322" s="18"/>
      <c r="N322" s="18"/>
      <c r="O322" s="20"/>
      <c r="P322" s="21"/>
      <c r="Q322" s="21"/>
      <c r="R322" s="22"/>
      <c r="S322" s="21"/>
      <c r="T322" s="21"/>
      <c r="U322" s="22"/>
      <c r="V322" s="23"/>
      <c r="W322" s="23"/>
      <c r="X322" s="24"/>
      <c r="Y322" s="25">
        <f t="shared" si="22"/>
        <v>0</v>
      </c>
      <c r="Z322" s="25">
        <f t="shared" si="23"/>
        <v>0</v>
      </c>
      <c r="AA322" s="26"/>
      <c r="AB322" s="26"/>
      <c r="AC322" s="26"/>
      <c r="AD322" s="26"/>
      <c r="AE322" s="27"/>
      <c r="AF322" s="26"/>
      <c r="AG322" s="26"/>
      <c r="AH322" s="26"/>
      <c r="AI322" s="26"/>
      <c r="AJ322" s="26"/>
      <c r="AK322" s="26"/>
    </row>
    <row r="323" spans="1:37" s="10" customFormat="1" ht="25" customHeight="1" x14ac:dyDescent="0.25">
      <c r="A323" s="11">
        <v>320</v>
      </c>
      <c r="B323" s="12" t="str">
        <f t="shared" si="24"/>
        <v>000-000</v>
      </c>
      <c r="C323" s="12"/>
      <c r="D323" s="12"/>
      <c r="E323" s="12"/>
      <c r="F323" s="12"/>
      <c r="G323" s="16"/>
      <c r="H323" s="16"/>
      <c r="I323" s="15"/>
      <c r="J323" s="16"/>
      <c r="K323" s="16"/>
      <c r="L323" s="17"/>
      <c r="M323" s="18"/>
      <c r="N323" s="18"/>
      <c r="O323" s="20"/>
      <c r="P323" s="21"/>
      <c r="Q323" s="21"/>
      <c r="R323" s="22"/>
      <c r="S323" s="21"/>
      <c r="T323" s="21"/>
      <c r="U323" s="22"/>
      <c r="V323" s="23"/>
      <c r="W323" s="23"/>
      <c r="X323" s="24"/>
      <c r="Y323" s="25">
        <f t="shared" si="22"/>
        <v>0</v>
      </c>
      <c r="Z323" s="25">
        <f t="shared" si="23"/>
        <v>0</v>
      </c>
      <c r="AA323" s="26"/>
      <c r="AB323" s="26"/>
      <c r="AC323" s="26"/>
      <c r="AD323" s="26"/>
      <c r="AE323" s="27"/>
      <c r="AF323" s="26"/>
      <c r="AG323" s="26"/>
      <c r="AH323" s="26"/>
      <c r="AI323" s="26"/>
      <c r="AJ323" s="26"/>
      <c r="AK323" s="26"/>
    </row>
    <row r="324" spans="1:37" s="10" customFormat="1" ht="25" customHeight="1" x14ac:dyDescent="0.25">
      <c r="A324" s="11">
        <v>321</v>
      </c>
      <c r="B324" s="12" t="str">
        <f t="shared" si="24"/>
        <v>000-000</v>
      </c>
      <c r="C324" s="12"/>
      <c r="D324" s="12"/>
      <c r="E324" s="12"/>
      <c r="F324" s="12"/>
      <c r="G324" s="16"/>
      <c r="H324" s="16"/>
      <c r="I324" s="15"/>
      <c r="J324" s="16"/>
      <c r="K324" s="16"/>
      <c r="L324" s="17"/>
      <c r="M324" s="18"/>
      <c r="N324" s="18"/>
      <c r="O324" s="20"/>
      <c r="P324" s="21"/>
      <c r="Q324" s="21"/>
      <c r="R324" s="22"/>
      <c r="S324" s="21"/>
      <c r="T324" s="21"/>
      <c r="U324" s="22"/>
      <c r="V324" s="23"/>
      <c r="W324" s="23"/>
      <c r="X324" s="24"/>
      <c r="Y324" s="25">
        <f t="shared" si="22"/>
        <v>0</v>
      </c>
      <c r="Z324" s="25">
        <f t="shared" si="23"/>
        <v>0</v>
      </c>
      <c r="AA324" s="26"/>
      <c r="AB324" s="26"/>
      <c r="AC324" s="26"/>
      <c r="AD324" s="26"/>
      <c r="AE324" s="27"/>
      <c r="AF324" s="26"/>
      <c r="AG324" s="26"/>
      <c r="AH324" s="26"/>
      <c r="AI324" s="26"/>
      <c r="AJ324" s="26"/>
      <c r="AK324" s="26"/>
    </row>
    <row r="325" spans="1:37" s="10" customFormat="1" ht="25" customHeight="1" x14ac:dyDescent="0.25">
      <c r="A325" s="11">
        <v>322</v>
      </c>
      <c r="B325" s="12" t="str">
        <f t="shared" si="24"/>
        <v>000-000</v>
      </c>
      <c r="C325" s="12"/>
      <c r="D325" s="12"/>
      <c r="E325" s="12"/>
      <c r="F325" s="12"/>
      <c r="G325" s="16"/>
      <c r="H325" s="16"/>
      <c r="I325" s="15"/>
      <c r="J325" s="16"/>
      <c r="K325" s="16"/>
      <c r="L325" s="17"/>
      <c r="M325" s="18"/>
      <c r="N325" s="18"/>
      <c r="O325" s="20"/>
      <c r="P325" s="21"/>
      <c r="Q325" s="21"/>
      <c r="R325" s="22"/>
      <c r="S325" s="21"/>
      <c r="T325" s="21"/>
      <c r="U325" s="22"/>
      <c r="V325" s="23"/>
      <c r="W325" s="23"/>
      <c r="X325" s="24"/>
      <c r="Y325" s="25">
        <f t="shared" si="22"/>
        <v>0</v>
      </c>
      <c r="Z325" s="25">
        <f t="shared" si="23"/>
        <v>0</v>
      </c>
      <c r="AA325" s="26"/>
      <c r="AB325" s="26"/>
      <c r="AC325" s="26"/>
      <c r="AD325" s="26"/>
      <c r="AE325" s="27"/>
      <c r="AF325" s="26"/>
      <c r="AG325" s="26"/>
      <c r="AH325" s="26"/>
      <c r="AI325" s="26"/>
      <c r="AJ325" s="26"/>
      <c r="AK325" s="26"/>
    </row>
    <row r="326" spans="1:37" s="10" customFormat="1" ht="25" customHeight="1" x14ac:dyDescent="0.25">
      <c r="A326" s="11">
        <v>323</v>
      </c>
      <c r="B326" s="12" t="str">
        <f t="shared" si="24"/>
        <v>000-000</v>
      </c>
      <c r="C326" s="12"/>
      <c r="D326" s="12"/>
      <c r="E326" s="12"/>
      <c r="F326" s="12"/>
      <c r="G326" s="16"/>
      <c r="H326" s="16"/>
      <c r="I326" s="15"/>
      <c r="J326" s="16"/>
      <c r="K326" s="16"/>
      <c r="L326" s="17"/>
      <c r="M326" s="18"/>
      <c r="N326" s="18"/>
      <c r="O326" s="20"/>
      <c r="P326" s="21"/>
      <c r="Q326" s="21"/>
      <c r="R326" s="22"/>
      <c r="S326" s="21"/>
      <c r="T326" s="21"/>
      <c r="U326" s="22"/>
      <c r="V326" s="23"/>
      <c r="W326" s="23"/>
      <c r="X326" s="24"/>
      <c r="Y326" s="25">
        <f t="shared" si="22"/>
        <v>0</v>
      </c>
      <c r="Z326" s="25">
        <f t="shared" si="23"/>
        <v>0</v>
      </c>
      <c r="AA326" s="26"/>
      <c r="AB326" s="26"/>
      <c r="AC326" s="26"/>
      <c r="AD326" s="26"/>
      <c r="AE326" s="27"/>
      <c r="AF326" s="26"/>
      <c r="AG326" s="26"/>
      <c r="AH326" s="26"/>
      <c r="AI326" s="26"/>
      <c r="AJ326" s="26"/>
      <c r="AK326" s="26"/>
    </row>
    <row r="327" spans="1:37" s="10" customFormat="1" ht="25" customHeight="1" x14ac:dyDescent="0.25">
      <c r="A327" s="11">
        <v>324</v>
      </c>
      <c r="B327" s="12" t="str">
        <f t="shared" si="24"/>
        <v>000-000</v>
      </c>
      <c r="C327" s="12"/>
      <c r="D327" s="12"/>
      <c r="E327" s="12"/>
      <c r="F327" s="12"/>
      <c r="G327" s="16"/>
      <c r="H327" s="16"/>
      <c r="I327" s="15"/>
      <c r="J327" s="16"/>
      <c r="K327" s="16"/>
      <c r="L327" s="17"/>
      <c r="M327" s="18"/>
      <c r="N327" s="19"/>
      <c r="O327" s="20"/>
      <c r="P327" s="21"/>
      <c r="Q327" s="21"/>
      <c r="R327" s="22"/>
      <c r="S327" s="21"/>
      <c r="T327" s="21"/>
      <c r="U327" s="22"/>
      <c r="V327" s="23"/>
      <c r="W327" s="23"/>
      <c r="X327" s="24"/>
      <c r="Y327" s="25">
        <f t="shared" si="22"/>
        <v>0</v>
      </c>
      <c r="Z327" s="25">
        <f t="shared" si="23"/>
        <v>0</v>
      </c>
      <c r="AA327" s="26"/>
      <c r="AB327" s="26"/>
      <c r="AC327" s="26"/>
      <c r="AD327" s="26"/>
      <c r="AE327" s="27"/>
      <c r="AF327" s="26"/>
      <c r="AG327" s="26"/>
      <c r="AH327" s="26"/>
      <c r="AI327" s="26"/>
      <c r="AJ327" s="26"/>
      <c r="AK327" s="26"/>
    </row>
    <row r="328" spans="1:37" s="10" customFormat="1" ht="25" customHeight="1" x14ac:dyDescent="0.25">
      <c r="A328" s="11">
        <v>325</v>
      </c>
      <c r="B328" s="12" t="str">
        <f t="shared" si="24"/>
        <v>000-000</v>
      </c>
      <c r="C328" s="12"/>
      <c r="D328" s="12"/>
      <c r="E328" s="12"/>
      <c r="F328" s="12"/>
      <c r="G328" s="16"/>
      <c r="H328" s="16"/>
      <c r="I328" s="15"/>
      <c r="J328" s="16"/>
      <c r="K328" s="16"/>
      <c r="L328" s="17"/>
      <c r="M328" s="18"/>
      <c r="N328" s="19"/>
      <c r="O328" s="20"/>
      <c r="P328" s="21"/>
      <c r="Q328" s="21"/>
      <c r="R328" s="22"/>
      <c r="S328" s="21"/>
      <c r="T328" s="21"/>
      <c r="U328" s="22"/>
      <c r="V328" s="23"/>
      <c r="W328" s="23"/>
      <c r="X328" s="24"/>
      <c r="Y328" s="25">
        <f t="shared" si="22"/>
        <v>0</v>
      </c>
      <c r="Z328" s="25">
        <f t="shared" si="23"/>
        <v>0</v>
      </c>
      <c r="AA328" s="26"/>
      <c r="AB328" s="26"/>
      <c r="AC328" s="26"/>
      <c r="AD328" s="26"/>
      <c r="AE328" s="27"/>
      <c r="AF328" s="26"/>
      <c r="AG328" s="26"/>
      <c r="AH328" s="26"/>
      <c r="AI328" s="26"/>
      <c r="AJ328" s="26"/>
      <c r="AK328" s="26"/>
    </row>
    <row r="329" spans="1:37" s="10" customFormat="1" ht="25" customHeight="1" x14ac:dyDescent="0.25">
      <c r="A329" s="11">
        <v>326</v>
      </c>
      <c r="B329" s="12" t="str">
        <f t="shared" si="24"/>
        <v>000-000</v>
      </c>
      <c r="C329" s="12"/>
      <c r="D329" s="12"/>
      <c r="E329" s="12"/>
      <c r="F329" s="12"/>
      <c r="G329" s="16"/>
      <c r="H329" s="16"/>
      <c r="I329" s="15"/>
      <c r="J329" s="16"/>
      <c r="K329" s="16"/>
      <c r="L329" s="17"/>
      <c r="M329" s="18"/>
      <c r="N329" s="18"/>
      <c r="O329" s="20"/>
      <c r="P329" s="21"/>
      <c r="Q329" s="21"/>
      <c r="R329" s="22"/>
      <c r="S329" s="21"/>
      <c r="T329" s="21"/>
      <c r="U329" s="22"/>
      <c r="V329" s="23"/>
      <c r="W329" s="23"/>
      <c r="X329" s="24"/>
      <c r="Y329" s="25">
        <f t="shared" si="22"/>
        <v>0</v>
      </c>
      <c r="Z329" s="25">
        <f t="shared" si="23"/>
        <v>0</v>
      </c>
      <c r="AA329" s="26"/>
      <c r="AB329" s="26"/>
      <c r="AC329" s="26"/>
      <c r="AD329" s="26"/>
      <c r="AE329" s="27"/>
      <c r="AF329" s="26"/>
      <c r="AG329" s="26"/>
      <c r="AH329" s="26"/>
      <c r="AI329" s="26"/>
      <c r="AJ329" s="26"/>
      <c r="AK329" s="26"/>
    </row>
    <row r="330" spans="1:37" s="10" customFormat="1" ht="25" customHeight="1" x14ac:dyDescent="0.25">
      <c r="A330" s="11">
        <v>327</v>
      </c>
      <c r="B330" s="12" t="str">
        <f t="shared" si="24"/>
        <v>000-000</v>
      </c>
      <c r="C330" s="12"/>
      <c r="D330" s="12"/>
      <c r="E330" s="12"/>
      <c r="F330" s="12"/>
      <c r="G330" s="16"/>
      <c r="H330" s="16"/>
      <c r="I330" s="15"/>
      <c r="J330" s="16"/>
      <c r="K330" s="16"/>
      <c r="L330" s="17"/>
      <c r="M330" s="18"/>
      <c r="N330" s="18"/>
      <c r="O330" s="20"/>
      <c r="P330" s="21"/>
      <c r="Q330" s="21"/>
      <c r="R330" s="22"/>
      <c r="S330" s="21"/>
      <c r="T330" s="21"/>
      <c r="U330" s="22"/>
      <c r="V330" s="23"/>
      <c r="W330" s="23"/>
      <c r="X330" s="24"/>
      <c r="Y330" s="25">
        <f t="shared" si="22"/>
        <v>0</v>
      </c>
      <c r="Z330" s="25">
        <f t="shared" si="23"/>
        <v>0</v>
      </c>
      <c r="AA330" s="26"/>
      <c r="AB330" s="26"/>
      <c r="AC330" s="26"/>
      <c r="AD330" s="26"/>
      <c r="AE330" s="27"/>
      <c r="AF330" s="26"/>
      <c r="AG330" s="26"/>
      <c r="AH330" s="26"/>
      <c r="AI330" s="26"/>
      <c r="AJ330" s="26"/>
      <c r="AK330" s="26"/>
    </row>
    <row r="331" spans="1:37" s="10" customFormat="1" ht="25" customHeight="1" x14ac:dyDescent="0.25">
      <c r="A331" s="11">
        <v>328</v>
      </c>
      <c r="B331" s="12" t="str">
        <f t="shared" si="24"/>
        <v>000-000</v>
      </c>
      <c r="C331" s="12"/>
      <c r="D331" s="12"/>
      <c r="E331" s="12"/>
      <c r="F331" s="12"/>
      <c r="G331" s="16"/>
      <c r="H331" s="16"/>
      <c r="I331" s="15"/>
      <c r="J331" s="16"/>
      <c r="K331" s="16"/>
      <c r="L331" s="17"/>
      <c r="M331" s="18"/>
      <c r="N331" s="18"/>
      <c r="O331" s="20"/>
      <c r="P331" s="21"/>
      <c r="Q331" s="21"/>
      <c r="R331" s="22"/>
      <c r="S331" s="21"/>
      <c r="T331" s="21"/>
      <c r="U331" s="22"/>
      <c r="V331" s="23"/>
      <c r="W331" s="23"/>
      <c r="X331" s="24"/>
      <c r="Y331" s="25">
        <f t="shared" si="22"/>
        <v>0</v>
      </c>
      <c r="Z331" s="25">
        <f t="shared" si="23"/>
        <v>0</v>
      </c>
      <c r="AA331" s="26"/>
      <c r="AB331" s="26"/>
      <c r="AC331" s="26"/>
      <c r="AD331" s="26"/>
      <c r="AE331" s="27"/>
      <c r="AF331" s="26"/>
      <c r="AG331" s="26"/>
      <c r="AH331" s="26"/>
      <c r="AI331" s="26"/>
      <c r="AJ331" s="26"/>
      <c r="AK331" s="26"/>
    </row>
    <row r="332" spans="1:37" s="10" customFormat="1" ht="25" customHeight="1" x14ac:dyDescent="0.25">
      <c r="A332" s="11">
        <v>329</v>
      </c>
      <c r="B332" s="12" t="str">
        <f t="shared" si="24"/>
        <v>000-000</v>
      </c>
      <c r="C332" s="12"/>
      <c r="D332" s="12"/>
      <c r="E332" s="12"/>
      <c r="F332" s="12"/>
      <c r="G332" s="16"/>
      <c r="H332" s="16"/>
      <c r="I332" s="15"/>
      <c r="J332" s="16"/>
      <c r="K332" s="16"/>
      <c r="L332" s="17"/>
      <c r="M332" s="18"/>
      <c r="N332" s="18"/>
      <c r="O332" s="20"/>
      <c r="P332" s="21"/>
      <c r="Q332" s="21"/>
      <c r="R332" s="22"/>
      <c r="S332" s="21"/>
      <c r="T332" s="21"/>
      <c r="U332" s="22"/>
      <c r="V332" s="23"/>
      <c r="W332" s="23"/>
      <c r="X332" s="24"/>
      <c r="Y332" s="25">
        <f t="shared" si="22"/>
        <v>0</v>
      </c>
      <c r="Z332" s="25">
        <f t="shared" si="23"/>
        <v>0</v>
      </c>
      <c r="AA332" s="26"/>
      <c r="AB332" s="26"/>
      <c r="AC332" s="26"/>
      <c r="AD332" s="26"/>
      <c r="AE332" s="27"/>
      <c r="AF332" s="26"/>
      <c r="AG332" s="26"/>
      <c r="AH332" s="26"/>
      <c r="AI332" s="26"/>
      <c r="AJ332" s="26"/>
      <c r="AK332" s="26"/>
    </row>
    <row r="333" spans="1:37" s="10" customFormat="1" ht="25" customHeight="1" x14ac:dyDescent="0.25">
      <c r="A333" s="11">
        <v>330</v>
      </c>
      <c r="B333" s="12" t="str">
        <f t="shared" si="24"/>
        <v>000-000</v>
      </c>
      <c r="C333" s="12"/>
      <c r="D333" s="12"/>
      <c r="E333" s="12"/>
      <c r="F333" s="12"/>
      <c r="G333" s="16"/>
      <c r="H333" s="16"/>
      <c r="I333" s="15"/>
      <c r="J333" s="16"/>
      <c r="K333" s="16"/>
      <c r="L333" s="17"/>
      <c r="M333" s="18"/>
      <c r="N333" s="18"/>
      <c r="O333" s="20"/>
      <c r="P333" s="21"/>
      <c r="Q333" s="21"/>
      <c r="R333" s="22"/>
      <c r="S333" s="21"/>
      <c r="T333" s="21"/>
      <c r="U333" s="22"/>
      <c r="V333" s="23"/>
      <c r="W333" s="23"/>
      <c r="X333" s="24"/>
      <c r="Y333" s="25">
        <f t="shared" si="22"/>
        <v>0</v>
      </c>
      <c r="Z333" s="25">
        <f t="shared" si="23"/>
        <v>0</v>
      </c>
      <c r="AA333" s="26"/>
      <c r="AB333" s="26"/>
      <c r="AC333" s="26"/>
      <c r="AD333" s="26"/>
      <c r="AE333" s="27"/>
      <c r="AF333" s="26"/>
      <c r="AG333" s="26"/>
      <c r="AH333" s="26"/>
      <c r="AI333" s="26"/>
      <c r="AJ333" s="26"/>
      <c r="AK333" s="26"/>
    </row>
    <row r="334" spans="1:37" s="10" customFormat="1" ht="25" customHeight="1" x14ac:dyDescent="0.25">
      <c r="A334" s="11">
        <v>331</v>
      </c>
      <c r="B334" s="12" t="str">
        <f t="shared" si="24"/>
        <v>000-000</v>
      </c>
      <c r="C334" s="12"/>
      <c r="D334" s="12"/>
      <c r="E334" s="12"/>
      <c r="F334" s="12"/>
      <c r="G334" s="16"/>
      <c r="H334" s="16"/>
      <c r="I334" s="15"/>
      <c r="J334" s="16"/>
      <c r="K334" s="16"/>
      <c r="L334" s="17"/>
      <c r="M334" s="18"/>
      <c r="N334" s="18"/>
      <c r="O334" s="20"/>
      <c r="P334" s="21"/>
      <c r="Q334" s="21"/>
      <c r="R334" s="22"/>
      <c r="S334" s="21"/>
      <c r="T334" s="21"/>
      <c r="U334" s="22"/>
      <c r="V334" s="23"/>
      <c r="W334" s="23"/>
      <c r="X334" s="24"/>
      <c r="Y334" s="25">
        <f t="shared" si="22"/>
        <v>0</v>
      </c>
      <c r="Z334" s="25">
        <f t="shared" si="23"/>
        <v>0</v>
      </c>
      <c r="AA334" s="26"/>
      <c r="AB334" s="26"/>
      <c r="AC334" s="26"/>
      <c r="AD334" s="26"/>
      <c r="AE334" s="27"/>
      <c r="AF334" s="26"/>
      <c r="AG334" s="26"/>
      <c r="AH334" s="26"/>
      <c r="AI334" s="26"/>
      <c r="AJ334" s="26"/>
      <c r="AK334" s="26"/>
    </row>
    <row r="335" spans="1:37" s="10" customFormat="1" ht="25" customHeight="1" x14ac:dyDescent="0.25">
      <c r="A335" s="11">
        <v>332</v>
      </c>
      <c r="B335" s="12" t="str">
        <f t="shared" si="24"/>
        <v>000-000</v>
      </c>
      <c r="C335" s="12"/>
      <c r="D335" s="12"/>
      <c r="E335" s="12"/>
      <c r="F335" s="12"/>
      <c r="G335" s="16"/>
      <c r="H335" s="16"/>
      <c r="I335" s="15"/>
      <c r="J335" s="16"/>
      <c r="K335" s="16"/>
      <c r="L335" s="17"/>
      <c r="M335" s="18"/>
      <c r="N335" s="18"/>
      <c r="O335" s="20"/>
      <c r="P335" s="21"/>
      <c r="Q335" s="21"/>
      <c r="R335" s="22"/>
      <c r="S335" s="21"/>
      <c r="T335" s="21"/>
      <c r="U335" s="22"/>
      <c r="V335" s="23"/>
      <c r="W335" s="23"/>
      <c r="X335" s="24"/>
      <c r="Y335" s="25">
        <f t="shared" si="22"/>
        <v>0</v>
      </c>
      <c r="Z335" s="25">
        <f t="shared" si="23"/>
        <v>0</v>
      </c>
      <c r="AA335" s="26"/>
      <c r="AB335" s="26"/>
      <c r="AC335" s="26"/>
      <c r="AD335" s="26"/>
      <c r="AE335" s="27"/>
      <c r="AF335" s="26"/>
      <c r="AG335" s="26"/>
      <c r="AH335" s="26"/>
      <c r="AI335" s="26"/>
      <c r="AJ335" s="26"/>
      <c r="AK335" s="26"/>
    </row>
    <row r="336" spans="1:37" s="10" customFormat="1" ht="25" customHeight="1" x14ac:dyDescent="0.25">
      <c r="A336" s="11">
        <v>333</v>
      </c>
      <c r="B336" s="12" t="str">
        <f t="shared" si="24"/>
        <v>000-000</v>
      </c>
      <c r="C336" s="12"/>
      <c r="D336" s="12"/>
      <c r="E336" s="12"/>
      <c r="F336" s="12"/>
      <c r="G336" s="16"/>
      <c r="H336" s="16"/>
      <c r="I336" s="15"/>
      <c r="J336" s="16"/>
      <c r="K336" s="16"/>
      <c r="L336" s="17"/>
      <c r="M336" s="18"/>
      <c r="N336" s="18"/>
      <c r="O336" s="20"/>
      <c r="P336" s="21"/>
      <c r="Q336" s="21"/>
      <c r="R336" s="22"/>
      <c r="S336" s="21"/>
      <c r="T336" s="21"/>
      <c r="U336" s="22"/>
      <c r="V336" s="23"/>
      <c r="W336" s="23"/>
      <c r="X336" s="24"/>
      <c r="Y336" s="25">
        <f t="shared" si="22"/>
        <v>0</v>
      </c>
      <c r="Z336" s="25">
        <f t="shared" si="23"/>
        <v>0</v>
      </c>
      <c r="AA336" s="26"/>
      <c r="AB336" s="26"/>
      <c r="AC336" s="26"/>
      <c r="AD336" s="26"/>
      <c r="AE336" s="27"/>
      <c r="AF336" s="26"/>
      <c r="AG336" s="26"/>
      <c r="AH336" s="26"/>
      <c r="AI336" s="26"/>
      <c r="AJ336" s="26"/>
      <c r="AK336" s="26"/>
    </row>
    <row r="337" spans="1:37" s="10" customFormat="1" ht="25" customHeight="1" x14ac:dyDescent="0.25">
      <c r="A337" s="11">
        <v>334</v>
      </c>
      <c r="B337" s="12" t="str">
        <f t="shared" si="24"/>
        <v>000-000</v>
      </c>
      <c r="C337" s="12"/>
      <c r="D337" s="12"/>
      <c r="E337" s="12"/>
      <c r="F337" s="12"/>
      <c r="G337" s="16"/>
      <c r="H337" s="16"/>
      <c r="I337" s="15"/>
      <c r="J337" s="16"/>
      <c r="K337" s="16"/>
      <c r="L337" s="17"/>
      <c r="M337" s="18"/>
      <c r="N337" s="18"/>
      <c r="O337" s="20"/>
      <c r="P337" s="21"/>
      <c r="Q337" s="21"/>
      <c r="R337" s="22"/>
      <c r="S337" s="21"/>
      <c r="T337" s="21"/>
      <c r="U337" s="22"/>
      <c r="V337" s="23"/>
      <c r="W337" s="23"/>
      <c r="X337" s="24"/>
      <c r="Y337" s="25">
        <f t="shared" si="22"/>
        <v>0</v>
      </c>
      <c r="Z337" s="25">
        <f t="shared" si="23"/>
        <v>0</v>
      </c>
      <c r="AA337" s="26"/>
      <c r="AB337" s="26"/>
      <c r="AC337" s="26"/>
      <c r="AD337" s="26"/>
      <c r="AE337" s="27"/>
      <c r="AF337" s="26"/>
      <c r="AG337" s="26"/>
      <c r="AH337" s="26"/>
      <c r="AI337" s="26"/>
      <c r="AJ337" s="26"/>
      <c r="AK337" s="26"/>
    </row>
    <row r="338" spans="1:37" s="10" customFormat="1" ht="25" customHeight="1" x14ac:dyDescent="0.25">
      <c r="A338" s="11">
        <v>335</v>
      </c>
      <c r="B338" s="12" t="str">
        <f t="shared" si="24"/>
        <v>000-000</v>
      </c>
      <c r="C338" s="12"/>
      <c r="D338" s="12"/>
      <c r="E338" s="12"/>
      <c r="F338" s="12"/>
      <c r="G338" s="16"/>
      <c r="H338" s="16"/>
      <c r="I338" s="15"/>
      <c r="J338" s="16"/>
      <c r="K338" s="16"/>
      <c r="L338" s="17"/>
      <c r="M338" s="18"/>
      <c r="N338" s="19"/>
      <c r="O338" s="20"/>
      <c r="P338" s="21"/>
      <c r="Q338" s="21"/>
      <c r="R338" s="22"/>
      <c r="S338" s="21"/>
      <c r="T338" s="21"/>
      <c r="U338" s="22"/>
      <c r="V338" s="23"/>
      <c r="W338" s="23"/>
      <c r="X338" s="24"/>
      <c r="Y338" s="25">
        <f t="shared" si="22"/>
        <v>0</v>
      </c>
      <c r="Z338" s="25">
        <f t="shared" si="23"/>
        <v>0</v>
      </c>
      <c r="AA338" s="26"/>
      <c r="AB338" s="26"/>
      <c r="AC338" s="26"/>
      <c r="AD338" s="26"/>
      <c r="AE338" s="27"/>
      <c r="AF338" s="26"/>
      <c r="AG338" s="26"/>
      <c r="AH338" s="26"/>
      <c r="AI338" s="26"/>
      <c r="AJ338" s="26"/>
      <c r="AK338" s="26"/>
    </row>
    <row r="339" spans="1:37" s="10" customFormat="1" ht="25" customHeight="1" x14ac:dyDescent="0.25">
      <c r="A339" s="11">
        <v>336</v>
      </c>
      <c r="B339" s="12" t="str">
        <f t="shared" si="24"/>
        <v>000-000</v>
      </c>
      <c r="C339" s="12"/>
      <c r="D339" s="12"/>
      <c r="E339" s="12"/>
      <c r="F339" s="12"/>
      <c r="G339" s="16"/>
      <c r="H339" s="16"/>
      <c r="I339" s="15"/>
      <c r="J339" s="16"/>
      <c r="K339" s="16"/>
      <c r="L339" s="17"/>
      <c r="M339" s="18"/>
      <c r="N339" s="19"/>
      <c r="O339" s="20"/>
      <c r="P339" s="21"/>
      <c r="Q339" s="21"/>
      <c r="R339" s="22"/>
      <c r="S339" s="21"/>
      <c r="T339" s="21"/>
      <c r="U339" s="22"/>
      <c r="V339" s="23"/>
      <c r="W339" s="23"/>
      <c r="X339" s="24"/>
      <c r="Y339" s="25">
        <f t="shared" si="22"/>
        <v>0</v>
      </c>
      <c r="Z339" s="25">
        <f t="shared" si="23"/>
        <v>0</v>
      </c>
      <c r="AA339" s="26"/>
      <c r="AB339" s="26"/>
      <c r="AC339" s="26"/>
      <c r="AD339" s="26"/>
      <c r="AE339" s="27"/>
      <c r="AF339" s="26"/>
      <c r="AG339" s="26"/>
      <c r="AH339" s="26"/>
      <c r="AI339" s="26"/>
      <c r="AJ339" s="26"/>
      <c r="AK339" s="26"/>
    </row>
    <row r="340" spans="1:37" s="10" customFormat="1" ht="25" customHeight="1" x14ac:dyDescent="0.25">
      <c r="A340" s="11">
        <v>337</v>
      </c>
      <c r="B340" s="12" t="str">
        <f t="shared" si="24"/>
        <v>000-000</v>
      </c>
      <c r="C340" s="12"/>
      <c r="D340" s="12"/>
      <c r="E340" s="12"/>
      <c r="F340" s="12"/>
      <c r="G340" s="16"/>
      <c r="H340" s="16"/>
      <c r="I340" s="15"/>
      <c r="J340" s="16"/>
      <c r="K340" s="16"/>
      <c r="L340" s="17"/>
      <c r="M340" s="18"/>
      <c r="N340" s="18"/>
      <c r="O340" s="20"/>
      <c r="P340" s="21"/>
      <c r="Q340" s="21"/>
      <c r="R340" s="22"/>
      <c r="S340" s="21"/>
      <c r="T340" s="21"/>
      <c r="U340" s="22"/>
      <c r="V340" s="23"/>
      <c r="W340" s="23"/>
      <c r="X340" s="24"/>
      <c r="Y340" s="25">
        <f t="shared" si="22"/>
        <v>0</v>
      </c>
      <c r="Z340" s="25">
        <f t="shared" si="23"/>
        <v>0</v>
      </c>
      <c r="AA340" s="26"/>
      <c r="AB340" s="26"/>
      <c r="AC340" s="26"/>
      <c r="AD340" s="26"/>
      <c r="AE340" s="27"/>
      <c r="AF340" s="26"/>
      <c r="AG340" s="26"/>
      <c r="AH340" s="26"/>
      <c r="AI340" s="26"/>
      <c r="AJ340" s="26"/>
      <c r="AK340" s="26"/>
    </row>
    <row r="341" spans="1:37" s="10" customFormat="1" ht="25" customHeight="1" x14ac:dyDescent="0.25">
      <c r="A341" s="11">
        <v>338</v>
      </c>
      <c r="B341" s="12" t="str">
        <f t="shared" si="24"/>
        <v>000-000</v>
      </c>
      <c r="C341" s="12"/>
      <c r="D341" s="12"/>
      <c r="E341" s="12"/>
      <c r="F341" s="12"/>
      <c r="G341" s="16"/>
      <c r="H341" s="16"/>
      <c r="I341" s="15"/>
      <c r="J341" s="16"/>
      <c r="K341" s="16"/>
      <c r="L341" s="17"/>
      <c r="M341" s="18"/>
      <c r="N341" s="18"/>
      <c r="O341" s="20"/>
      <c r="P341" s="21"/>
      <c r="Q341" s="21"/>
      <c r="R341" s="22"/>
      <c r="S341" s="21"/>
      <c r="T341" s="21"/>
      <c r="U341" s="22"/>
      <c r="V341" s="23"/>
      <c r="W341" s="23"/>
      <c r="X341" s="24"/>
      <c r="Y341" s="25">
        <f t="shared" si="22"/>
        <v>0</v>
      </c>
      <c r="Z341" s="25">
        <f t="shared" si="23"/>
        <v>0</v>
      </c>
      <c r="AA341" s="26"/>
      <c r="AB341" s="26"/>
      <c r="AC341" s="26"/>
      <c r="AD341" s="26"/>
      <c r="AE341" s="27"/>
      <c r="AF341" s="26"/>
      <c r="AG341" s="26"/>
      <c r="AH341" s="26"/>
      <c r="AI341" s="26"/>
      <c r="AJ341" s="26"/>
      <c r="AK341" s="26"/>
    </row>
    <row r="342" spans="1:37" s="10" customFormat="1" ht="25" customHeight="1" x14ac:dyDescent="0.25">
      <c r="A342" s="11">
        <v>339</v>
      </c>
      <c r="B342" s="12" t="str">
        <f t="shared" si="24"/>
        <v>000-000</v>
      </c>
      <c r="C342" s="12"/>
      <c r="D342" s="12"/>
      <c r="E342" s="12"/>
      <c r="F342" s="12"/>
      <c r="G342" s="16"/>
      <c r="H342" s="16"/>
      <c r="I342" s="15"/>
      <c r="J342" s="16"/>
      <c r="K342" s="16"/>
      <c r="L342" s="17"/>
      <c r="M342" s="18"/>
      <c r="N342" s="18"/>
      <c r="O342" s="20"/>
      <c r="P342" s="21"/>
      <c r="Q342" s="21"/>
      <c r="R342" s="22"/>
      <c r="S342" s="21"/>
      <c r="T342" s="21"/>
      <c r="U342" s="22"/>
      <c r="V342" s="23"/>
      <c r="W342" s="23"/>
      <c r="X342" s="24"/>
      <c r="Y342" s="25">
        <f t="shared" si="22"/>
        <v>0</v>
      </c>
      <c r="Z342" s="25">
        <f t="shared" si="23"/>
        <v>0</v>
      </c>
      <c r="AA342" s="26"/>
      <c r="AB342" s="26"/>
      <c r="AC342" s="26"/>
      <c r="AD342" s="26"/>
      <c r="AE342" s="27"/>
      <c r="AF342" s="26"/>
      <c r="AG342" s="26"/>
      <c r="AH342" s="26"/>
      <c r="AI342" s="26"/>
      <c r="AJ342" s="26"/>
      <c r="AK342" s="26"/>
    </row>
    <row r="343" spans="1:37" s="10" customFormat="1" ht="25" customHeight="1" x14ac:dyDescent="0.25">
      <c r="A343" s="11">
        <v>340</v>
      </c>
      <c r="B343" s="12" t="str">
        <f t="shared" si="24"/>
        <v>000-000</v>
      </c>
      <c r="C343" s="12"/>
      <c r="D343" s="12"/>
      <c r="E343" s="12"/>
      <c r="F343" s="12"/>
      <c r="G343" s="16"/>
      <c r="H343" s="16"/>
      <c r="I343" s="15"/>
      <c r="J343" s="16"/>
      <c r="K343" s="16"/>
      <c r="L343" s="17"/>
      <c r="M343" s="18"/>
      <c r="N343" s="18"/>
      <c r="O343" s="20"/>
      <c r="P343" s="21"/>
      <c r="Q343" s="21"/>
      <c r="R343" s="22"/>
      <c r="S343" s="21"/>
      <c r="T343" s="21"/>
      <c r="U343" s="22"/>
      <c r="V343" s="23"/>
      <c r="W343" s="23"/>
      <c r="X343" s="24"/>
      <c r="Y343" s="25">
        <f t="shared" si="22"/>
        <v>0</v>
      </c>
      <c r="Z343" s="25">
        <f t="shared" si="23"/>
        <v>0</v>
      </c>
      <c r="AA343" s="26"/>
      <c r="AB343" s="26"/>
      <c r="AC343" s="26"/>
      <c r="AD343" s="26"/>
      <c r="AE343" s="27"/>
      <c r="AF343" s="26"/>
      <c r="AG343" s="26"/>
      <c r="AH343" s="26"/>
      <c r="AI343" s="26"/>
      <c r="AJ343" s="26"/>
      <c r="AK343" s="26"/>
    </row>
    <row r="344" spans="1:37" s="10" customFormat="1" ht="25" customHeight="1" x14ac:dyDescent="0.25">
      <c r="A344" s="11">
        <v>341</v>
      </c>
      <c r="B344" s="12" t="str">
        <f t="shared" si="24"/>
        <v>000-000</v>
      </c>
      <c r="C344" s="12"/>
      <c r="D344" s="12"/>
      <c r="E344" s="12"/>
      <c r="F344" s="12"/>
      <c r="G344" s="16"/>
      <c r="H344" s="16"/>
      <c r="I344" s="15"/>
      <c r="J344" s="16"/>
      <c r="K344" s="16"/>
      <c r="L344" s="17"/>
      <c r="M344" s="18"/>
      <c r="N344" s="18"/>
      <c r="O344" s="20"/>
      <c r="P344" s="21"/>
      <c r="Q344" s="21"/>
      <c r="R344" s="22"/>
      <c r="S344" s="21"/>
      <c r="T344" s="21"/>
      <c r="U344" s="22"/>
      <c r="V344" s="23"/>
      <c r="W344" s="23"/>
      <c r="X344" s="24"/>
      <c r="Y344" s="25">
        <f t="shared" si="22"/>
        <v>0</v>
      </c>
      <c r="Z344" s="25">
        <f t="shared" si="23"/>
        <v>0</v>
      </c>
      <c r="AA344" s="26"/>
      <c r="AB344" s="26"/>
      <c r="AC344" s="26"/>
      <c r="AD344" s="26"/>
      <c r="AE344" s="27"/>
      <c r="AF344" s="26"/>
      <c r="AG344" s="26"/>
      <c r="AH344" s="26"/>
      <c r="AI344" s="26"/>
      <c r="AJ344" s="26"/>
      <c r="AK344" s="26"/>
    </row>
    <row r="345" spans="1:37" s="10" customFormat="1" ht="25" customHeight="1" x14ac:dyDescent="0.25">
      <c r="A345" s="11">
        <v>342</v>
      </c>
      <c r="B345" s="12" t="str">
        <f t="shared" si="24"/>
        <v>000-000</v>
      </c>
      <c r="C345" s="12"/>
      <c r="D345" s="12"/>
      <c r="E345" s="12"/>
      <c r="F345" s="12"/>
      <c r="G345" s="16"/>
      <c r="H345" s="16"/>
      <c r="I345" s="15"/>
      <c r="J345" s="16"/>
      <c r="K345" s="16"/>
      <c r="L345" s="17"/>
      <c r="M345" s="18"/>
      <c r="N345" s="18"/>
      <c r="O345" s="20"/>
      <c r="P345" s="21"/>
      <c r="Q345" s="21"/>
      <c r="R345" s="22"/>
      <c r="S345" s="21"/>
      <c r="T345" s="21"/>
      <c r="U345" s="22"/>
      <c r="V345" s="23"/>
      <c r="W345" s="23"/>
      <c r="X345" s="24"/>
      <c r="Y345" s="25">
        <f t="shared" si="22"/>
        <v>0</v>
      </c>
      <c r="Z345" s="25">
        <f t="shared" si="23"/>
        <v>0</v>
      </c>
      <c r="AA345" s="26"/>
      <c r="AB345" s="26"/>
      <c r="AC345" s="26"/>
      <c r="AD345" s="26"/>
      <c r="AE345" s="27"/>
      <c r="AF345" s="26"/>
      <c r="AG345" s="26"/>
      <c r="AH345" s="26"/>
      <c r="AI345" s="26"/>
      <c r="AJ345" s="26"/>
      <c r="AK345" s="26"/>
    </row>
    <row r="346" spans="1:37" s="10" customFormat="1" ht="25" customHeight="1" x14ac:dyDescent="0.25">
      <c r="A346" s="11">
        <v>343</v>
      </c>
      <c r="B346" s="12" t="str">
        <f t="shared" si="24"/>
        <v>000-000</v>
      </c>
      <c r="C346" s="12"/>
      <c r="D346" s="12"/>
      <c r="E346" s="12"/>
      <c r="F346" s="12"/>
      <c r="G346" s="16"/>
      <c r="H346" s="16"/>
      <c r="I346" s="15"/>
      <c r="J346" s="16"/>
      <c r="K346" s="16"/>
      <c r="L346" s="17"/>
      <c r="M346" s="18"/>
      <c r="N346" s="18"/>
      <c r="O346" s="20"/>
      <c r="P346" s="21"/>
      <c r="Q346" s="21"/>
      <c r="R346" s="22"/>
      <c r="S346" s="21"/>
      <c r="T346" s="21"/>
      <c r="U346" s="22"/>
      <c r="V346" s="23"/>
      <c r="W346" s="23"/>
      <c r="X346" s="24"/>
      <c r="Y346" s="25">
        <f t="shared" ref="Y346:Y403" si="25">ROUND(I346-U346-X346,2)</f>
        <v>0</v>
      </c>
      <c r="Z346" s="25">
        <f t="shared" ref="Z346:Z403" si="26">ROUND(L346+O346-R346,2)</f>
        <v>0</v>
      </c>
      <c r="AA346" s="26"/>
      <c r="AB346" s="26"/>
      <c r="AC346" s="26"/>
      <c r="AD346" s="26"/>
      <c r="AE346" s="27"/>
      <c r="AF346" s="26"/>
      <c r="AG346" s="26"/>
      <c r="AH346" s="26"/>
      <c r="AI346" s="26"/>
      <c r="AJ346" s="26"/>
      <c r="AK346" s="26"/>
    </row>
    <row r="347" spans="1:37" s="10" customFormat="1" ht="25" customHeight="1" x14ac:dyDescent="0.25">
      <c r="A347" s="11">
        <v>344</v>
      </c>
      <c r="B347" s="12" t="str">
        <f t="shared" si="24"/>
        <v>000-000</v>
      </c>
      <c r="C347" s="12"/>
      <c r="D347" s="12"/>
      <c r="E347" s="12"/>
      <c r="F347" s="12"/>
      <c r="G347" s="16"/>
      <c r="H347" s="16"/>
      <c r="I347" s="15"/>
      <c r="J347" s="16"/>
      <c r="K347" s="16"/>
      <c r="L347" s="17"/>
      <c r="M347" s="18"/>
      <c r="N347" s="18"/>
      <c r="O347" s="20"/>
      <c r="P347" s="21"/>
      <c r="Q347" s="21"/>
      <c r="R347" s="22"/>
      <c r="S347" s="21"/>
      <c r="T347" s="21"/>
      <c r="U347" s="22"/>
      <c r="V347" s="23"/>
      <c r="W347" s="23"/>
      <c r="X347" s="24"/>
      <c r="Y347" s="25">
        <f t="shared" si="25"/>
        <v>0</v>
      </c>
      <c r="Z347" s="25">
        <f t="shared" si="26"/>
        <v>0</v>
      </c>
      <c r="AA347" s="26"/>
      <c r="AB347" s="26"/>
      <c r="AC347" s="26"/>
      <c r="AD347" s="26"/>
      <c r="AE347" s="27"/>
      <c r="AF347" s="26"/>
      <c r="AG347" s="26"/>
      <c r="AH347" s="26"/>
      <c r="AI347" s="26"/>
      <c r="AJ347" s="26"/>
      <c r="AK347" s="26"/>
    </row>
    <row r="348" spans="1:37" s="10" customFormat="1" ht="25" customHeight="1" x14ac:dyDescent="0.25">
      <c r="A348" s="11">
        <v>345</v>
      </c>
      <c r="B348" s="12" t="str">
        <f t="shared" si="24"/>
        <v>000-000</v>
      </c>
      <c r="C348" s="12"/>
      <c r="D348" s="12"/>
      <c r="E348" s="12"/>
      <c r="F348" s="12"/>
      <c r="G348" s="16"/>
      <c r="H348" s="16"/>
      <c r="I348" s="15"/>
      <c r="J348" s="16"/>
      <c r="K348" s="16"/>
      <c r="L348" s="17"/>
      <c r="M348" s="18"/>
      <c r="N348" s="18"/>
      <c r="O348" s="20"/>
      <c r="P348" s="21"/>
      <c r="Q348" s="21"/>
      <c r="R348" s="22"/>
      <c r="S348" s="21"/>
      <c r="T348" s="21"/>
      <c r="U348" s="22"/>
      <c r="V348" s="23"/>
      <c r="W348" s="23"/>
      <c r="X348" s="24"/>
      <c r="Y348" s="25">
        <f t="shared" si="25"/>
        <v>0</v>
      </c>
      <c r="Z348" s="25">
        <f t="shared" si="26"/>
        <v>0</v>
      </c>
      <c r="AA348" s="26"/>
      <c r="AB348" s="26"/>
      <c r="AC348" s="26"/>
      <c r="AD348" s="26"/>
      <c r="AE348" s="27"/>
      <c r="AF348" s="26"/>
      <c r="AG348" s="26"/>
      <c r="AH348" s="26"/>
      <c r="AI348" s="26"/>
      <c r="AJ348" s="26"/>
      <c r="AK348" s="26"/>
    </row>
    <row r="349" spans="1:37" s="10" customFormat="1" ht="25" customHeight="1" x14ac:dyDescent="0.25">
      <c r="A349" s="11">
        <v>346</v>
      </c>
      <c r="B349" s="12" t="str">
        <f t="shared" si="24"/>
        <v>000-000</v>
      </c>
      <c r="C349" s="12"/>
      <c r="D349" s="12"/>
      <c r="E349" s="12"/>
      <c r="F349" s="12"/>
      <c r="G349" s="16"/>
      <c r="H349" s="16"/>
      <c r="I349" s="15"/>
      <c r="J349" s="16"/>
      <c r="K349" s="16"/>
      <c r="L349" s="17"/>
      <c r="M349" s="18"/>
      <c r="N349" s="19"/>
      <c r="O349" s="20"/>
      <c r="P349" s="21"/>
      <c r="Q349" s="21"/>
      <c r="R349" s="22"/>
      <c r="S349" s="21"/>
      <c r="T349" s="21"/>
      <c r="U349" s="22"/>
      <c r="V349" s="23"/>
      <c r="W349" s="23"/>
      <c r="X349" s="24"/>
      <c r="Y349" s="25">
        <f t="shared" si="25"/>
        <v>0</v>
      </c>
      <c r="Z349" s="25">
        <f t="shared" si="26"/>
        <v>0</v>
      </c>
      <c r="AA349" s="26"/>
      <c r="AB349" s="26"/>
      <c r="AC349" s="26"/>
      <c r="AD349" s="26"/>
      <c r="AE349" s="27"/>
      <c r="AF349" s="26"/>
      <c r="AG349" s="26"/>
      <c r="AH349" s="26"/>
      <c r="AI349" s="26"/>
      <c r="AJ349" s="26"/>
      <c r="AK349" s="26"/>
    </row>
    <row r="350" spans="1:37" s="10" customFormat="1" ht="25" customHeight="1" x14ac:dyDescent="0.25">
      <c r="A350" s="11">
        <v>347</v>
      </c>
      <c r="B350" s="12" t="str">
        <f t="shared" si="24"/>
        <v>000-000</v>
      </c>
      <c r="C350" s="12"/>
      <c r="D350" s="12"/>
      <c r="E350" s="12"/>
      <c r="F350" s="12"/>
      <c r="G350" s="16"/>
      <c r="H350" s="16"/>
      <c r="I350" s="15"/>
      <c r="J350" s="16"/>
      <c r="K350" s="16"/>
      <c r="L350" s="17"/>
      <c r="M350" s="18"/>
      <c r="N350" s="19"/>
      <c r="O350" s="20"/>
      <c r="P350" s="21"/>
      <c r="Q350" s="21"/>
      <c r="R350" s="22"/>
      <c r="S350" s="21"/>
      <c r="T350" s="21"/>
      <c r="U350" s="22"/>
      <c r="V350" s="23"/>
      <c r="W350" s="23"/>
      <c r="X350" s="24"/>
      <c r="Y350" s="25">
        <f t="shared" si="25"/>
        <v>0</v>
      </c>
      <c r="Z350" s="25">
        <f t="shared" si="26"/>
        <v>0</v>
      </c>
      <c r="AA350" s="26"/>
      <c r="AB350" s="26"/>
      <c r="AC350" s="26"/>
      <c r="AD350" s="26"/>
      <c r="AE350" s="27"/>
      <c r="AF350" s="26"/>
      <c r="AG350" s="26"/>
      <c r="AH350" s="26"/>
      <c r="AI350" s="26"/>
      <c r="AJ350" s="26"/>
      <c r="AK350" s="26"/>
    </row>
    <row r="351" spans="1:37" s="10" customFormat="1" ht="25" customHeight="1" x14ac:dyDescent="0.25">
      <c r="A351" s="11">
        <v>348</v>
      </c>
      <c r="B351" s="12" t="str">
        <f t="shared" si="24"/>
        <v>000-000</v>
      </c>
      <c r="C351" s="12"/>
      <c r="D351" s="12"/>
      <c r="E351" s="12"/>
      <c r="F351" s="12"/>
      <c r="G351" s="16"/>
      <c r="H351" s="16"/>
      <c r="I351" s="15"/>
      <c r="J351" s="16"/>
      <c r="K351" s="16"/>
      <c r="L351" s="17"/>
      <c r="M351" s="18"/>
      <c r="N351" s="18"/>
      <c r="O351" s="20"/>
      <c r="P351" s="21"/>
      <c r="Q351" s="21"/>
      <c r="R351" s="22"/>
      <c r="S351" s="21"/>
      <c r="T351" s="21"/>
      <c r="U351" s="22"/>
      <c r="V351" s="23"/>
      <c r="W351" s="23"/>
      <c r="X351" s="24"/>
      <c r="Y351" s="25">
        <f t="shared" si="25"/>
        <v>0</v>
      </c>
      <c r="Z351" s="25">
        <f t="shared" si="26"/>
        <v>0</v>
      </c>
      <c r="AA351" s="26"/>
      <c r="AB351" s="26"/>
      <c r="AC351" s="26"/>
      <c r="AD351" s="26"/>
      <c r="AE351" s="27"/>
      <c r="AF351" s="26"/>
      <c r="AG351" s="26"/>
      <c r="AH351" s="26"/>
      <c r="AI351" s="26"/>
      <c r="AJ351" s="26"/>
      <c r="AK351" s="26"/>
    </row>
    <row r="352" spans="1:37" s="10" customFormat="1" ht="25" customHeight="1" x14ac:dyDescent="0.25">
      <c r="A352" s="11">
        <v>349</v>
      </c>
      <c r="B352" s="12" t="str">
        <f t="shared" si="24"/>
        <v>000-000</v>
      </c>
      <c r="C352" s="12"/>
      <c r="D352" s="12"/>
      <c r="E352" s="12"/>
      <c r="F352" s="12"/>
      <c r="G352" s="16"/>
      <c r="H352" s="16"/>
      <c r="I352" s="15"/>
      <c r="J352" s="16"/>
      <c r="K352" s="16"/>
      <c r="L352" s="17"/>
      <c r="M352" s="18"/>
      <c r="N352" s="18"/>
      <c r="O352" s="20"/>
      <c r="P352" s="21"/>
      <c r="Q352" s="21"/>
      <c r="R352" s="22"/>
      <c r="S352" s="21"/>
      <c r="T352" s="21"/>
      <c r="U352" s="22"/>
      <c r="V352" s="23"/>
      <c r="W352" s="23"/>
      <c r="X352" s="24"/>
      <c r="Y352" s="25">
        <f t="shared" si="25"/>
        <v>0</v>
      </c>
      <c r="Z352" s="25">
        <f t="shared" si="26"/>
        <v>0</v>
      </c>
      <c r="AA352" s="26"/>
      <c r="AB352" s="26"/>
      <c r="AC352" s="26"/>
      <c r="AD352" s="26"/>
      <c r="AE352" s="27"/>
      <c r="AF352" s="26"/>
      <c r="AG352" s="26"/>
      <c r="AH352" s="26"/>
      <c r="AI352" s="26"/>
      <c r="AJ352" s="26"/>
      <c r="AK352" s="26"/>
    </row>
    <row r="353" spans="1:37" s="10" customFormat="1" ht="25" customHeight="1" x14ac:dyDescent="0.25">
      <c r="A353" s="11">
        <v>350</v>
      </c>
      <c r="B353" s="12" t="str">
        <f t="shared" si="24"/>
        <v>000-000</v>
      </c>
      <c r="C353" s="12"/>
      <c r="D353" s="12"/>
      <c r="E353" s="12"/>
      <c r="F353" s="12"/>
      <c r="G353" s="16"/>
      <c r="H353" s="16"/>
      <c r="I353" s="15"/>
      <c r="J353" s="16"/>
      <c r="K353" s="16"/>
      <c r="L353" s="17"/>
      <c r="M353" s="18"/>
      <c r="N353" s="18"/>
      <c r="O353" s="20"/>
      <c r="P353" s="21"/>
      <c r="Q353" s="21"/>
      <c r="R353" s="22"/>
      <c r="S353" s="21"/>
      <c r="T353" s="21"/>
      <c r="U353" s="22"/>
      <c r="V353" s="23"/>
      <c r="W353" s="23"/>
      <c r="X353" s="24"/>
      <c r="Y353" s="25">
        <f t="shared" si="25"/>
        <v>0</v>
      </c>
      <c r="Z353" s="25">
        <f t="shared" si="26"/>
        <v>0</v>
      </c>
      <c r="AA353" s="26"/>
      <c r="AB353" s="26"/>
      <c r="AC353" s="26"/>
      <c r="AD353" s="26"/>
      <c r="AE353" s="27"/>
      <c r="AF353" s="26"/>
      <c r="AG353" s="26"/>
      <c r="AH353" s="26"/>
      <c r="AI353" s="26"/>
      <c r="AJ353" s="26"/>
      <c r="AK353" s="26"/>
    </row>
    <row r="354" spans="1:37" s="10" customFormat="1" ht="25" customHeight="1" x14ac:dyDescent="0.25">
      <c r="A354" s="11">
        <v>351</v>
      </c>
      <c r="B354" s="12" t="str">
        <f t="shared" si="24"/>
        <v>000-000</v>
      </c>
      <c r="C354" s="12"/>
      <c r="D354" s="12"/>
      <c r="E354" s="12"/>
      <c r="F354" s="12"/>
      <c r="G354" s="16"/>
      <c r="H354" s="16"/>
      <c r="I354" s="15"/>
      <c r="J354" s="16"/>
      <c r="K354" s="16"/>
      <c r="L354" s="17"/>
      <c r="M354" s="18"/>
      <c r="N354" s="18"/>
      <c r="O354" s="20"/>
      <c r="P354" s="21"/>
      <c r="Q354" s="21"/>
      <c r="R354" s="22"/>
      <c r="S354" s="21"/>
      <c r="T354" s="21"/>
      <c r="U354" s="22"/>
      <c r="V354" s="23"/>
      <c r="W354" s="23"/>
      <c r="X354" s="24"/>
      <c r="Y354" s="25">
        <f t="shared" si="25"/>
        <v>0</v>
      </c>
      <c r="Z354" s="25">
        <f t="shared" si="26"/>
        <v>0</v>
      </c>
      <c r="AA354" s="26"/>
      <c r="AB354" s="26"/>
      <c r="AC354" s="26"/>
      <c r="AD354" s="26"/>
      <c r="AE354" s="27"/>
      <c r="AF354" s="26"/>
      <c r="AG354" s="26"/>
      <c r="AH354" s="26"/>
      <c r="AI354" s="26"/>
      <c r="AJ354" s="26"/>
      <c r="AK354" s="26"/>
    </row>
    <row r="355" spans="1:37" s="10" customFormat="1" ht="25" customHeight="1" x14ac:dyDescent="0.25">
      <c r="A355" s="11">
        <v>352</v>
      </c>
      <c r="B355" s="12" t="str">
        <f t="shared" si="24"/>
        <v>000-000</v>
      </c>
      <c r="C355" s="12"/>
      <c r="D355" s="12"/>
      <c r="E355" s="12"/>
      <c r="F355" s="12"/>
      <c r="G355" s="16"/>
      <c r="H355" s="16"/>
      <c r="I355" s="15"/>
      <c r="J355" s="16"/>
      <c r="K355" s="16"/>
      <c r="L355" s="17"/>
      <c r="M355" s="18"/>
      <c r="N355" s="18"/>
      <c r="O355" s="20"/>
      <c r="P355" s="21"/>
      <c r="Q355" s="21"/>
      <c r="R355" s="22"/>
      <c r="S355" s="21"/>
      <c r="T355" s="21"/>
      <c r="U355" s="22"/>
      <c r="V355" s="23"/>
      <c r="W355" s="23"/>
      <c r="X355" s="24"/>
      <c r="Y355" s="25">
        <f t="shared" si="25"/>
        <v>0</v>
      </c>
      <c r="Z355" s="25">
        <f t="shared" si="26"/>
        <v>0</v>
      </c>
      <c r="AA355" s="26"/>
      <c r="AB355" s="26"/>
      <c r="AC355" s="26"/>
      <c r="AD355" s="26"/>
      <c r="AE355" s="27"/>
      <c r="AF355" s="26"/>
      <c r="AG355" s="26"/>
      <c r="AH355" s="26"/>
      <c r="AI355" s="26"/>
      <c r="AJ355" s="26"/>
      <c r="AK355" s="26"/>
    </row>
    <row r="356" spans="1:37" s="10" customFormat="1" ht="25" customHeight="1" x14ac:dyDescent="0.25">
      <c r="A356" s="11">
        <v>353</v>
      </c>
      <c r="B356" s="12" t="str">
        <f t="shared" si="24"/>
        <v>000-000</v>
      </c>
      <c r="C356" s="12"/>
      <c r="D356" s="12"/>
      <c r="E356" s="12"/>
      <c r="F356" s="12"/>
      <c r="G356" s="16"/>
      <c r="H356" s="16"/>
      <c r="I356" s="15"/>
      <c r="J356" s="16"/>
      <c r="K356" s="16"/>
      <c r="L356" s="17"/>
      <c r="M356" s="18"/>
      <c r="N356" s="18"/>
      <c r="O356" s="20"/>
      <c r="P356" s="21"/>
      <c r="Q356" s="21"/>
      <c r="R356" s="22"/>
      <c r="S356" s="21"/>
      <c r="T356" s="21"/>
      <c r="U356" s="22"/>
      <c r="V356" s="23"/>
      <c r="W356" s="23"/>
      <c r="X356" s="24"/>
      <c r="Y356" s="25">
        <f t="shared" si="25"/>
        <v>0</v>
      </c>
      <c r="Z356" s="25">
        <f t="shared" si="26"/>
        <v>0</v>
      </c>
      <c r="AA356" s="26"/>
      <c r="AB356" s="26"/>
      <c r="AC356" s="26"/>
      <c r="AD356" s="26"/>
      <c r="AE356" s="27"/>
      <c r="AF356" s="26"/>
      <c r="AG356" s="26"/>
      <c r="AH356" s="26"/>
      <c r="AI356" s="26"/>
      <c r="AJ356" s="26"/>
      <c r="AK356" s="26"/>
    </row>
    <row r="357" spans="1:37" s="10" customFormat="1" ht="25" customHeight="1" x14ac:dyDescent="0.25">
      <c r="A357" s="11">
        <v>354</v>
      </c>
      <c r="B357" s="12" t="str">
        <f t="shared" si="24"/>
        <v>000-000</v>
      </c>
      <c r="C357" s="12"/>
      <c r="D357" s="12"/>
      <c r="E357" s="12"/>
      <c r="F357" s="12"/>
      <c r="G357" s="16"/>
      <c r="H357" s="16"/>
      <c r="I357" s="15"/>
      <c r="J357" s="16"/>
      <c r="K357" s="16"/>
      <c r="L357" s="17"/>
      <c r="M357" s="18"/>
      <c r="N357" s="18"/>
      <c r="O357" s="20"/>
      <c r="P357" s="21"/>
      <c r="Q357" s="21"/>
      <c r="R357" s="22"/>
      <c r="S357" s="21"/>
      <c r="T357" s="21"/>
      <c r="U357" s="22"/>
      <c r="V357" s="23"/>
      <c r="W357" s="23"/>
      <c r="X357" s="24"/>
      <c r="Y357" s="25">
        <f t="shared" si="25"/>
        <v>0</v>
      </c>
      <c r="Z357" s="25">
        <f t="shared" si="26"/>
        <v>0</v>
      </c>
      <c r="AA357" s="26"/>
      <c r="AB357" s="26"/>
      <c r="AC357" s="26"/>
      <c r="AD357" s="26"/>
      <c r="AE357" s="27"/>
      <c r="AF357" s="26"/>
      <c r="AG357" s="26"/>
      <c r="AH357" s="26"/>
      <c r="AI357" s="26"/>
      <c r="AJ357" s="26"/>
      <c r="AK357" s="26"/>
    </row>
    <row r="358" spans="1:37" s="10" customFormat="1" ht="25" customHeight="1" x14ac:dyDescent="0.25">
      <c r="A358" s="11">
        <v>355</v>
      </c>
      <c r="B358" s="12" t="str">
        <f t="shared" si="24"/>
        <v>000-000</v>
      </c>
      <c r="C358" s="12"/>
      <c r="D358" s="12"/>
      <c r="E358" s="12"/>
      <c r="F358" s="12"/>
      <c r="G358" s="16"/>
      <c r="H358" s="16"/>
      <c r="I358" s="15"/>
      <c r="J358" s="16"/>
      <c r="K358" s="16"/>
      <c r="L358" s="17"/>
      <c r="M358" s="18"/>
      <c r="N358" s="18"/>
      <c r="O358" s="20"/>
      <c r="P358" s="21"/>
      <c r="Q358" s="21"/>
      <c r="R358" s="22"/>
      <c r="S358" s="21"/>
      <c r="T358" s="21"/>
      <c r="U358" s="22"/>
      <c r="V358" s="23"/>
      <c r="W358" s="23"/>
      <c r="X358" s="24"/>
      <c r="Y358" s="25">
        <f t="shared" si="25"/>
        <v>0</v>
      </c>
      <c r="Z358" s="25">
        <f t="shared" si="26"/>
        <v>0</v>
      </c>
      <c r="AA358" s="26"/>
      <c r="AB358" s="26"/>
      <c r="AC358" s="26"/>
      <c r="AD358" s="26"/>
      <c r="AE358" s="27"/>
      <c r="AF358" s="26"/>
      <c r="AG358" s="26"/>
      <c r="AH358" s="26"/>
      <c r="AI358" s="26"/>
      <c r="AJ358" s="26"/>
      <c r="AK358" s="26"/>
    </row>
    <row r="359" spans="1:37" s="10" customFormat="1" ht="25" customHeight="1" x14ac:dyDescent="0.25">
      <c r="A359" s="11">
        <v>356</v>
      </c>
      <c r="B359" s="12" t="str">
        <f t="shared" si="24"/>
        <v>000-000</v>
      </c>
      <c r="C359" s="12"/>
      <c r="D359" s="12"/>
      <c r="E359" s="12"/>
      <c r="F359" s="12"/>
      <c r="G359" s="16"/>
      <c r="H359" s="16"/>
      <c r="I359" s="15"/>
      <c r="J359" s="16"/>
      <c r="K359" s="16"/>
      <c r="L359" s="17"/>
      <c r="M359" s="18"/>
      <c r="N359" s="18"/>
      <c r="O359" s="20"/>
      <c r="P359" s="21"/>
      <c r="Q359" s="21"/>
      <c r="R359" s="22"/>
      <c r="S359" s="21"/>
      <c r="T359" s="21"/>
      <c r="U359" s="22"/>
      <c r="V359" s="23"/>
      <c r="W359" s="23"/>
      <c r="X359" s="24"/>
      <c r="Y359" s="25">
        <f t="shared" si="25"/>
        <v>0</v>
      </c>
      <c r="Z359" s="25">
        <f t="shared" si="26"/>
        <v>0</v>
      </c>
      <c r="AA359" s="26"/>
      <c r="AB359" s="26"/>
      <c r="AC359" s="26"/>
      <c r="AD359" s="26"/>
      <c r="AE359" s="27"/>
      <c r="AF359" s="26"/>
      <c r="AG359" s="26"/>
      <c r="AH359" s="26"/>
      <c r="AI359" s="26"/>
      <c r="AJ359" s="26"/>
      <c r="AK359" s="26"/>
    </row>
    <row r="360" spans="1:37" s="10" customFormat="1" ht="25" customHeight="1" x14ac:dyDescent="0.25">
      <c r="A360" s="11">
        <v>357</v>
      </c>
      <c r="B360" s="12" t="str">
        <f t="shared" si="24"/>
        <v>000-000</v>
      </c>
      <c r="C360" s="12"/>
      <c r="D360" s="12"/>
      <c r="E360" s="12"/>
      <c r="F360" s="12"/>
      <c r="G360" s="16"/>
      <c r="H360" s="16"/>
      <c r="I360" s="15"/>
      <c r="J360" s="16"/>
      <c r="K360" s="16"/>
      <c r="L360" s="17"/>
      <c r="M360" s="18"/>
      <c r="N360" s="19"/>
      <c r="O360" s="20"/>
      <c r="P360" s="21"/>
      <c r="Q360" s="21"/>
      <c r="R360" s="22"/>
      <c r="S360" s="21"/>
      <c r="T360" s="21"/>
      <c r="U360" s="22"/>
      <c r="V360" s="23"/>
      <c r="W360" s="23"/>
      <c r="X360" s="24"/>
      <c r="Y360" s="25">
        <f t="shared" si="25"/>
        <v>0</v>
      </c>
      <c r="Z360" s="25">
        <f t="shared" si="26"/>
        <v>0</v>
      </c>
      <c r="AA360" s="26"/>
      <c r="AB360" s="26"/>
      <c r="AC360" s="26"/>
      <c r="AD360" s="26"/>
      <c r="AE360" s="27"/>
      <c r="AF360" s="26"/>
      <c r="AG360" s="26"/>
      <c r="AH360" s="26"/>
      <c r="AI360" s="26"/>
      <c r="AJ360" s="26"/>
      <c r="AK360" s="26"/>
    </row>
    <row r="361" spans="1:37" s="10" customFormat="1" ht="25" customHeight="1" x14ac:dyDescent="0.25">
      <c r="A361" s="11">
        <v>358</v>
      </c>
      <c r="B361" s="12" t="str">
        <f t="shared" si="24"/>
        <v>000-000</v>
      </c>
      <c r="C361" s="12"/>
      <c r="D361" s="12"/>
      <c r="E361" s="12"/>
      <c r="F361" s="12"/>
      <c r="G361" s="16"/>
      <c r="H361" s="16"/>
      <c r="I361" s="15"/>
      <c r="J361" s="16"/>
      <c r="K361" s="16"/>
      <c r="L361" s="17"/>
      <c r="M361" s="18"/>
      <c r="N361" s="19"/>
      <c r="O361" s="20"/>
      <c r="P361" s="21"/>
      <c r="Q361" s="21"/>
      <c r="R361" s="22"/>
      <c r="S361" s="21"/>
      <c r="T361" s="21"/>
      <c r="U361" s="22"/>
      <c r="V361" s="23"/>
      <c r="W361" s="23"/>
      <c r="X361" s="24"/>
      <c r="Y361" s="25">
        <f t="shared" si="25"/>
        <v>0</v>
      </c>
      <c r="Z361" s="25">
        <f t="shared" si="26"/>
        <v>0</v>
      </c>
      <c r="AA361" s="26"/>
      <c r="AB361" s="26"/>
      <c r="AC361" s="26"/>
      <c r="AD361" s="26"/>
      <c r="AE361" s="27"/>
      <c r="AF361" s="26"/>
      <c r="AG361" s="26"/>
      <c r="AH361" s="26"/>
      <c r="AI361" s="26"/>
      <c r="AJ361" s="26"/>
      <c r="AK361" s="26"/>
    </row>
    <row r="362" spans="1:37" s="10" customFormat="1" ht="25" customHeight="1" x14ac:dyDescent="0.25">
      <c r="A362" s="11">
        <v>359</v>
      </c>
      <c r="B362" s="12" t="str">
        <f t="shared" si="24"/>
        <v>000-000</v>
      </c>
      <c r="C362" s="12"/>
      <c r="D362" s="12"/>
      <c r="E362" s="12"/>
      <c r="F362" s="12"/>
      <c r="G362" s="16"/>
      <c r="H362" s="16"/>
      <c r="I362" s="15"/>
      <c r="J362" s="16"/>
      <c r="K362" s="16"/>
      <c r="L362" s="17"/>
      <c r="M362" s="18"/>
      <c r="N362" s="18"/>
      <c r="O362" s="20"/>
      <c r="P362" s="21"/>
      <c r="Q362" s="21"/>
      <c r="R362" s="22"/>
      <c r="S362" s="21"/>
      <c r="T362" s="21"/>
      <c r="U362" s="22"/>
      <c r="V362" s="23"/>
      <c r="W362" s="23"/>
      <c r="X362" s="24"/>
      <c r="Y362" s="25">
        <f t="shared" si="25"/>
        <v>0</v>
      </c>
      <c r="Z362" s="25">
        <f t="shared" si="26"/>
        <v>0</v>
      </c>
      <c r="AA362" s="26"/>
      <c r="AB362" s="26"/>
      <c r="AC362" s="26"/>
      <c r="AD362" s="26"/>
      <c r="AE362" s="27"/>
      <c r="AF362" s="26"/>
      <c r="AG362" s="26"/>
      <c r="AH362" s="26"/>
      <c r="AI362" s="26"/>
      <c r="AJ362" s="26"/>
      <c r="AK362" s="26"/>
    </row>
    <row r="363" spans="1:37" s="10" customFormat="1" ht="25" customHeight="1" x14ac:dyDescent="0.25">
      <c r="A363" s="11">
        <v>360</v>
      </c>
      <c r="B363" s="12" t="str">
        <f t="shared" si="24"/>
        <v>000-000</v>
      </c>
      <c r="C363" s="12"/>
      <c r="D363" s="12"/>
      <c r="E363" s="12"/>
      <c r="F363" s="12"/>
      <c r="G363" s="16"/>
      <c r="H363" s="16"/>
      <c r="I363" s="15"/>
      <c r="J363" s="16"/>
      <c r="K363" s="16"/>
      <c r="L363" s="17"/>
      <c r="M363" s="18"/>
      <c r="N363" s="18"/>
      <c r="O363" s="20"/>
      <c r="P363" s="21"/>
      <c r="Q363" s="21"/>
      <c r="R363" s="22"/>
      <c r="S363" s="21"/>
      <c r="T363" s="21"/>
      <c r="U363" s="22"/>
      <c r="V363" s="23"/>
      <c r="W363" s="23"/>
      <c r="X363" s="24"/>
      <c r="Y363" s="25">
        <f t="shared" si="25"/>
        <v>0</v>
      </c>
      <c r="Z363" s="25">
        <f t="shared" si="26"/>
        <v>0</v>
      </c>
      <c r="AA363" s="26"/>
      <c r="AB363" s="26"/>
      <c r="AC363" s="26"/>
      <c r="AD363" s="26"/>
      <c r="AE363" s="27"/>
      <c r="AF363" s="26"/>
      <c r="AG363" s="26"/>
      <c r="AH363" s="26"/>
      <c r="AI363" s="26"/>
      <c r="AJ363" s="26"/>
      <c r="AK363" s="26"/>
    </row>
    <row r="364" spans="1:37" s="10" customFormat="1" ht="25" customHeight="1" x14ac:dyDescent="0.25">
      <c r="A364" s="11">
        <v>361</v>
      </c>
      <c r="B364" s="12" t="str">
        <f t="shared" si="24"/>
        <v>000-000</v>
      </c>
      <c r="C364" s="12"/>
      <c r="D364" s="12"/>
      <c r="E364" s="12"/>
      <c r="F364" s="12"/>
      <c r="G364" s="16"/>
      <c r="H364" s="16"/>
      <c r="I364" s="15"/>
      <c r="J364" s="16"/>
      <c r="K364" s="16"/>
      <c r="L364" s="17"/>
      <c r="M364" s="18"/>
      <c r="N364" s="18"/>
      <c r="O364" s="20"/>
      <c r="P364" s="21"/>
      <c r="Q364" s="21"/>
      <c r="R364" s="22"/>
      <c r="S364" s="21"/>
      <c r="T364" s="21"/>
      <c r="U364" s="22"/>
      <c r="V364" s="23"/>
      <c r="W364" s="23"/>
      <c r="X364" s="24"/>
      <c r="Y364" s="25">
        <f t="shared" si="25"/>
        <v>0</v>
      </c>
      <c r="Z364" s="25">
        <f t="shared" si="26"/>
        <v>0</v>
      </c>
      <c r="AA364" s="26"/>
      <c r="AB364" s="26"/>
      <c r="AC364" s="26"/>
      <c r="AD364" s="26"/>
      <c r="AE364" s="27"/>
      <c r="AF364" s="26"/>
      <c r="AG364" s="26"/>
      <c r="AH364" s="26"/>
      <c r="AI364" s="26"/>
      <c r="AJ364" s="26"/>
      <c r="AK364" s="26"/>
    </row>
    <row r="365" spans="1:37" s="10" customFormat="1" ht="25" customHeight="1" x14ac:dyDescent="0.25">
      <c r="A365" s="11">
        <v>362</v>
      </c>
      <c r="B365" s="12" t="str">
        <f t="shared" si="24"/>
        <v>000-000</v>
      </c>
      <c r="C365" s="12"/>
      <c r="D365" s="12"/>
      <c r="E365" s="12"/>
      <c r="F365" s="12"/>
      <c r="G365" s="16"/>
      <c r="H365" s="16"/>
      <c r="I365" s="15"/>
      <c r="J365" s="16"/>
      <c r="K365" s="16"/>
      <c r="L365" s="17"/>
      <c r="M365" s="18"/>
      <c r="N365" s="18"/>
      <c r="O365" s="20"/>
      <c r="P365" s="21"/>
      <c r="Q365" s="21"/>
      <c r="R365" s="22"/>
      <c r="S365" s="21"/>
      <c r="T365" s="21"/>
      <c r="U365" s="22"/>
      <c r="V365" s="23"/>
      <c r="W365" s="23"/>
      <c r="X365" s="24"/>
      <c r="Y365" s="25">
        <f t="shared" si="25"/>
        <v>0</v>
      </c>
      <c r="Z365" s="25">
        <f t="shared" si="26"/>
        <v>0</v>
      </c>
      <c r="AA365" s="26"/>
      <c r="AB365" s="26"/>
      <c r="AC365" s="26"/>
      <c r="AD365" s="26"/>
      <c r="AE365" s="27"/>
      <c r="AF365" s="26"/>
      <c r="AG365" s="26"/>
      <c r="AH365" s="26"/>
      <c r="AI365" s="26"/>
      <c r="AJ365" s="26"/>
      <c r="AK365" s="26"/>
    </row>
    <row r="366" spans="1:37" s="10" customFormat="1" ht="25" customHeight="1" x14ac:dyDescent="0.25">
      <c r="A366" s="11">
        <v>363</v>
      </c>
      <c r="B366" s="12" t="str">
        <f t="shared" ref="B366:B403" si="27">TEXT(C366,"000")&amp;"-"&amp;TEXT(E366,"000")</f>
        <v>000-000</v>
      </c>
      <c r="C366" s="12"/>
      <c r="D366" s="12"/>
      <c r="E366" s="12"/>
      <c r="F366" s="12"/>
      <c r="G366" s="16"/>
      <c r="H366" s="16"/>
      <c r="I366" s="15"/>
      <c r="J366" s="16"/>
      <c r="K366" s="16"/>
      <c r="L366" s="17"/>
      <c r="M366" s="18"/>
      <c r="N366" s="18"/>
      <c r="O366" s="20"/>
      <c r="P366" s="21"/>
      <c r="Q366" s="21"/>
      <c r="R366" s="22"/>
      <c r="S366" s="21"/>
      <c r="T366" s="21"/>
      <c r="U366" s="22"/>
      <c r="V366" s="23"/>
      <c r="W366" s="23"/>
      <c r="X366" s="24"/>
      <c r="Y366" s="25">
        <f t="shared" si="25"/>
        <v>0</v>
      </c>
      <c r="Z366" s="25">
        <f t="shared" si="26"/>
        <v>0</v>
      </c>
      <c r="AA366" s="26"/>
      <c r="AB366" s="26"/>
      <c r="AC366" s="26"/>
      <c r="AD366" s="26"/>
      <c r="AE366" s="27"/>
      <c r="AF366" s="26"/>
      <c r="AG366" s="26"/>
      <c r="AH366" s="26"/>
      <c r="AI366" s="26"/>
      <c r="AJ366" s="26"/>
      <c r="AK366" s="26"/>
    </row>
    <row r="367" spans="1:37" s="10" customFormat="1" ht="25" customHeight="1" x14ac:dyDescent="0.25">
      <c r="A367" s="11">
        <v>364</v>
      </c>
      <c r="B367" s="12" t="str">
        <f t="shared" si="27"/>
        <v>000-000</v>
      </c>
      <c r="C367" s="12"/>
      <c r="D367" s="12"/>
      <c r="E367" s="12"/>
      <c r="F367" s="12"/>
      <c r="G367" s="16"/>
      <c r="H367" s="16"/>
      <c r="I367" s="15"/>
      <c r="J367" s="16"/>
      <c r="K367" s="16"/>
      <c r="L367" s="17"/>
      <c r="M367" s="18"/>
      <c r="N367" s="18"/>
      <c r="O367" s="20"/>
      <c r="P367" s="21"/>
      <c r="Q367" s="21"/>
      <c r="R367" s="22"/>
      <c r="S367" s="21"/>
      <c r="T367" s="21"/>
      <c r="U367" s="22"/>
      <c r="V367" s="23"/>
      <c r="W367" s="23"/>
      <c r="X367" s="24"/>
      <c r="Y367" s="25">
        <f t="shared" si="25"/>
        <v>0</v>
      </c>
      <c r="Z367" s="25">
        <f t="shared" si="26"/>
        <v>0</v>
      </c>
      <c r="AA367" s="26"/>
      <c r="AB367" s="26"/>
      <c r="AC367" s="26"/>
      <c r="AD367" s="26"/>
      <c r="AE367" s="27"/>
      <c r="AF367" s="26"/>
      <c r="AG367" s="26"/>
      <c r="AH367" s="26"/>
      <c r="AI367" s="26"/>
      <c r="AJ367" s="26"/>
      <c r="AK367" s="26"/>
    </row>
    <row r="368" spans="1:37" s="10" customFormat="1" ht="25" customHeight="1" x14ac:dyDescent="0.25">
      <c r="A368" s="11">
        <v>365</v>
      </c>
      <c r="B368" s="12" t="str">
        <f t="shared" si="27"/>
        <v>000-000</v>
      </c>
      <c r="C368" s="12"/>
      <c r="D368" s="12"/>
      <c r="E368" s="12"/>
      <c r="F368" s="12"/>
      <c r="G368" s="16"/>
      <c r="H368" s="16"/>
      <c r="I368" s="15"/>
      <c r="J368" s="16"/>
      <c r="K368" s="16"/>
      <c r="L368" s="17"/>
      <c r="M368" s="18"/>
      <c r="N368" s="18"/>
      <c r="O368" s="20"/>
      <c r="P368" s="21"/>
      <c r="Q368" s="21"/>
      <c r="R368" s="22"/>
      <c r="S368" s="21"/>
      <c r="T368" s="21"/>
      <c r="U368" s="22"/>
      <c r="V368" s="23"/>
      <c r="W368" s="23"/>
      <c r="X368" s="24"/>
      <c r="Y368" s="25">
        <f t="shared" si="25"/>
        <v>0</v>
      </c>
      <c r="Z368" s="25">
        <f t="shared" si="26"/>
        <v>0</v>
      </c>
      <c r="AA368" s="26"/>
      <c r="AB368" s="26"/>
      <c r="AC368" s="26"/>
      <c r="AD368" s="26"/>
      <c r="AE368" s="27"/>
      <c r="AF368" s="26"/>
      <c r="AG368" s="26"/>
      <c r="AH368" s="26"/>
      <c r="AI368" s="26"/>
      <c r="AJ368" s="26"/>
      <c r="AK368" s="26"/>
    </row>
    <row r="369" spans="1:37" s="10" customFormat="1" ht="25" customHeight="1" x14ac:dyDescent="0.25">
      <c r="A369" s="11">
        <v>366</v>
      </c>
      <c r="B369" s="12" t="str">
        <f t="shared" si="27"/>
        <v>000-000</v>
      </c>
      <c r="C369" s="12"/>
      <c r="D369" s="12"/>
      <c r="E369" s="12"/>
      <c r="F369" s="12"/>
      <c r="G369" s="16"/>
      <c r="H369" s="16"/>
      <c r="I369" s="15"/>
      <c r="J369" s="16"/>
      <c r="K369" s="16"/>
      <c r="L369" s="17"/>
      <c r="M369" s="18"/>
      <c r="N369" s="18"/>
      <c r="O369" s="20"/>
      <c r="P369" s="21"/>
      <c r="Q369" s="21"/>
      <c r="R369" s="22"/>
      <c r="S369" s="21"/>
      <c r="T369" s="21"/>
      <c r="U369" s="22"/>
      <c r="V369" s="23"/>
      <c r="W369" s="23"/>
      <c r="X369" s="24"/>
      <c r="Y369" s="25">
        <f t="shared" si="25"/>
        <v>0</v>
      </c>
      <c r="Z369" s="25">
        <f t="shared" si="26"/>
        <v>0</v>
      </c>
      <c r="AA369" s="26"/>
      <c r="AB369" s="26"/>
      <c r="AC369" s="26"/>
      <c r="AD369" s="26"/>
      <c r="AE369" s="27"/>
      <c r="AF369" s="26"/>
      <c r="AG369" s="26"/>
      <c r="AH369" s="26"/>
      <c r="AI369" s="26"/>
      <c r="AJ369" s="26"/>
      <c r="AK369" s="26"/>
    </row>
    <row r="370" spans="1:37" s="10" customFormat="1" ht="25" customHeight="1" x14ac:dyDescent="0.25">
      <c r="A370" s="11">
        <v>367</v>
      </c>
      <c r="B370" s="12" t="str">
        <f t="shared" si="27"/>
        <v>000-000</v>
      </c>
      <c r="C370" s="12"/>
      <c r="D370" s="12"/>
      <c r="E370" s="12"/>
      <c r="F370" s="12"/>
      <c r="G370" s="16"/>
      <c r="H370" s="16"/>
      <c r="I370" s="15"/>
      <c r="J370" s="16"/>
      <c r="K370" s="16"/>
      <c r="L370" s="17"/>
      <c r="M370" s="18"/>
      <c r="N370" s="18"/>
      <c r="O370" s="20"/>
      <c r="P370" s="21"/>
      <c r="Q370" s="21"/>
      <c r="R370" s="22"/>
      <c r="S370" s="21"/>
      <c r="T370" s="21"/>
      <c r="U370" s="22"/>
      <c r="V370" s="23"/>
      <c r="W370" s="23"/>
      <c r="X370" s="24"/>
      <c r="Y370" s="25">
        <f t="shared" si="25"/>
        <v>0</v>
      </c>
      <c r="Z370" s="25">
        <f t="shared" si="26"/>
        <v>0</v>
      </c>
      <c r="AA370" s="26"/>
      <c r="AB370" s="26"/>
      <c r="AC370" s="26"/>
      <c r="AD370" s="26"/>
      <c r="AE370" s="27"/>
      <c r="AF370" s="26"/>
      <c r="AG370" s="26"/>
      <c r="AH370" s="26"/>
      <c r="AI370" s="26"/>
      <c r="AJ370" s="26"/>
      <c r="AK370" s="26"/>
    </row>
    <row r="371" spans="1:37" s="10" customFormat="1" ht="25" customHeight="1" x14ac:dyDescent="0.25">
      <c r="A371" s="11">
        <v>368</v>
      </c>
      <c r="B371" s="12" t="str">
        <f t="shared" si="27"/>
        <v>000-000</v>
      </c>
      <c r="C371" s="12"/>
      <c r="D371" s="12"/>
      <c r="E371" s="12"/>
      <c r="F371" s="12"/>
      <c r="G371" s="16"/>
      <c r="H371" s="16"/>
      <c r="I371" s="15"/>
      <c r="J371" s="16"/>
      <c r="K371" s="16"/>
      <c r="L371" s="17"/>
      <c r="M371" s="18"/>
      <c r="N371" s="19"/>
      <c r="O371" s="20"/>
      <c r="P371" s="21"/>
      <c r="Q371" s="21"/>
      <c r="R371" s="22"/>
      <c r="S371" s="21"/>
      <c r="T371" s="21"/>
      <c r="U371" s="22"/>
      <c r="V371" s="23"/>
      <c r="W371" s="23"/>
      <c r="X371" s="24"/>
      <c r="Y371" s="25">
        <f t="shared" si="25"/>
        <v>0</v>
      </c>
      <c r="Z371" s="25">
        <f t="shared" si="26"/>
        <v>0</v>
      </c>
      <c r="AA371" s="26"/>
      <c r="AB371" s="26"/>
      <c r="AC371" s="26"/>
      <c r="AD371" s="26"/>
      <c r="AE371" s="27"/>
      <c r="AF371" s="26"/>
      <c r="AG371" s="26"/>
      <c r="AH371" s="26"/>
      <c r="AI371" s="26"/>
      <c r="AJ371" s="26"/>
      <c r="AK371" s="26"/>
    </row>
    <row r="372" spans="1:37" s="10" customFormat="1" ht="25" customHeight="1" x14ac:dyDescent="0.25">
      <c r="A372" s="11">
        <v>369</v>
      </c>
      <c r="B372" s="12" t="str">
        <f t="shared" si="27"/>
        <v>000-000</v>
      </c>
      <c r="C372" s="12"/>
      <c r="D372" s="12"/>
      <c r="E372" s="12"/>
      <c r="F372" s="12"/>
      <c r="G372" s="16"/>
      <c r="H372" s="16"/>
      <c r="I372" s="15"/>
      <c r="J372" s="16"/>
      <c r="K372" s="16"/>
      <c r="L372" s="17"/>
      <c r="M372" s="18"/>
      <c r="N372" s="19"/>
      <c r="O372" s="20"/>
      <c r="P372" s="21"/>
      <c r="Q372" s="21"/>
      <c r="R372" s="22"/>
      <c r="S372" s="21"/>
      <c r="T372" s="21"/>
      <c r="U372" s="22"/>
      <c r="V372" s="23"/>
      <c r="W372" s="23"/>
      <c r="X372" s="24"/>
      <c r="Y372" s="25">
        <f t="shared" si="25"/>
        <v>0</v>
      </c>
      <c r="Z372" s="25">
        <f t="shared" si="26"/>
        <v>0</v>
      </c>
      <c r="AA372" s="26"/>
      <c r="AB372" s="26"/>
      <c r="AC372" s="26"/>
      <c r="AD372" s="26"/>
      <c r="AE372" s="27"/>
      <c r="AF372" s="26"/>
      <c r="AG372" s="26"/>
      <c r="AH372" s="26"/>
      <c r="AI372" s="26"/>
      <c r="AJ372" s="26"/>
      <c r="AK372" s="26"/>
    </row>
    <row r="373" spans="1:37" s="10" customFormat="1" ht="25" customHeight="1" x14ac:dyDescent="0.25">
      <c r="A373" s="11">
        <v>370</v>
      </c>
      <c r="B373" s="12" t="str">
        <f t="shared" si="27"/>
        <v>000-000</v>
      </c>
      <c r="C373" s="12"/>
      <c r="D373" s="12"/>
      <c r="E373" s="12"/>
      <c r="F373" s="12"/>
      <c r="G373" s="16"/>
      <c r="H373" s="16"/>
      <c r="I373" s="15"/>
      <c r="J373" s="16"/>
      <c r="K373" s="16"/>
      <c r="L373" s="17"/>
      <c r="M373" s="18"/>
      <c r="N373" s="18"/>
      <c r="O373" s="20"/>
      <c r="P373" s="21"/>
      <c r="Q373" s="21"/>
      <c r="R373" s="22"/>
      <c r="S373" s="21"/>
      <c r="T373" s="21"/>
      <c r="U373" s="22"/>
      <c r="V373" s="23"/>
      <c r="W373" s="23"/>
      <c r="X373" s="24"/>
      <c r="Y373" s="25">
        <f t="shared" si="25"/>
        <v>0</v>
      </c>
      <c r="Z373" s="25">
        <f t="shared" si="26"/>
        <v>0</v>
      </c>
      <c r="AA373" s="26"/>
      <c r="AB373" s="26"/>
      <c r="AC373" s="26"/>
      <c r="AD373" s="26"/>
      <c r="AE373" s="27"/>
      <c r="AF373" s="26"/>
      <c r="AG373" s="26"/>
      <c r="AH373" s="26"/>
      <c r="AI373" s="26"/>
      <c r="AJ373" s="26"/>
      <c r="AK373" s="26"/>
    </row>
    <row r="374" spans="1:37" s="10" customFormat="1" ht="25" customHeight="1" x14ac:dyDescent="0.25">
      <c r="A374" s="11">
        <v>371</v>
      </c>
      <c r="B374" s="12" t="str">
        <f t="shared" si="27"/>
        <v>000-000</v>
      </c>
      <c r="C374" s="12"/>
      <c r="D374" s="12"/>
      <c r="E374" s="12"/>
      <c r="F374" s="12"/>
      <c r="G374" s="16"/>
      <c r="H374" s="16"/>
      <c r="I374" s="15"/>
      <c r="J374" s="16"/>
      <c r="K374" s="16"/>
      <c r="L374" s="17"/>
      <c r="M374" s="18"/>
      <c r="N374" s="18"/>
      <c r="O374" s="20"/>
      <c r="P374" s="21"/>
      <c r="Q374" s="21"/>
      <c r="R374" s="22"/>
      <c r="S374" s="21"/>
      <c r="T374" s="21"/>
      <c r="U374" s="22"/>
      <c r="V374" s="23"/>
      <c r="W374" s="23"/>
      <c r="X374" s="24"/>
      <c r="Y374" s="25">
        <f t="shared" si="25"/>
        <v>0</v>
      </c>
      <c r="Z374" s="25">
        <f t="shared" si="26"/>
        <v>0</v>
      </c>
      <c r="AA374" s="26"/>
      <c r="AB374" s="26"/>
      <c r="AC374" s="26"/>
      <c r="AD374" s="26"/>
      <c r="AE374" s="27"/>
      <c r="AF374" s="26"/>
      <c r="AG374" s="26"/>
      <c r="AH374" s="26"/>
      <c r="AI374" s="26"/>
      <c r="AJ374" s="26"/>
      <c r="AK374" s="26"/>
    </row>
    <row r="375" spans="1:37" s="10" customFormat="1" ht="25" customHeight="1" x14ac:dyDescent="0.25">
      <c r="A375" s="11">
        <v>372</v>
      </c>
      <c r="B375" s="12" t="str">
        <f t="shared" si="27"/>
        <v>000-000</v>
      </c>
      <c r="C375" s="12"/>
      <c r="D375" s="12"/>
      <c r="E375" s="12"/>
      <c r="F375" s="12"/>
      <c r="G375" s="16"/>
      <c r="H375" s="16"/>
      <c r="I375" s="15"/>
      <c r="J375" s="16"/>
      <c r="K375" s="16"/>
      <c r="L375" s="17"/>
      <c r="M375" s="18"/>
      <c r="N375" s="18"/>
      <c r="O375" s="20"/>
      <c r="P375" s="21"/>
      <c r="Q375" s="21"/>
      <c r="R375" s="22"/>
      <c r="S375" s="21"/>
      <c r="T375" s="21"/>
      <c r="U375" s="22"/>
      <c r="V375" s="23"/>
      <c r="W375" s="23"/>
      <c r="X375" s="24"/>
      <c r="Y375" s="25">
        <f t="shared" si="25"/>
        <v>0</v>
      </c>
      <c r="Z375" s="25">
        <f t="shared" si="26"/>
        <v>0</v>
      </c>
      <c r="AA375" s="26"/>
      <c r="AB375" s="26"/>
      <c r="AC375" s="26"/>
      <c r="AD375" s="26"/>
      <c r="AE375" s="27"/>
      <c r="AF375" s="26"/>
      <c r="AG375" s="26"/>
      <c r="AH375" s="26"/>
      <c r="AI375" s="26"/>
      <c r="AJ375" s="26"/>
      <c r="AK375" s="26"/>
    </row>
    <row r="376" spans="1:37" s="10" customFormat="1" ht="25" customHeight="1" x14ac:dyDescent="0.25">
      <c r="A376" s="11">
        <v>373</v>
      </c>
      <c r="B376" s="12" t="str">
        <f t="shared" si="27"/>
        <v>000-000</v>
      </c>
      <c r="C376" s="12"/>
      <c r="D376" s="12"/>
      <c r="E376" s="12"/>
      <c r="F376" s="12"/>
      <c r="G376" s="16"/>
      <c r="H376" s="16"/>
      <c r="I376" s="15"/>
      <c r="J376" s="16"/>
      <c r="K376" s="16"/>
      <c r="L376" s="17"/>
      <c r="M376" s="18"/>
      <c r="N376" s="18"/>
      <c r="O376" s="20"/>
      <c r="P376" s="21"/>
      <c r="Q376" s="21"/>
      <c r="R376" s="22"/>
      <c r="S376" s="21"/>
      <c r="T376" s="21"/>
      <c r="U376" s="22"/>
      <c r="V376" s="23"/>
      <c r="W376" s="23"/>
      <c r="X376" s="24"/>
      <c r="Y376" s="25">
        <f t="shared" si="25"/>
        <v>0</v>
      </c>
      <c r="Z376" s="25">
        <f t="shared" si="26"/>
        <v>0</v>
      </c>
      <c r="AA376" s="26"/>
      <c r="AB376" s="26"/>
      <c r="AC376" s="26"/>
      <c r="AD376" s="26"/>
      <c r="AE376" s="27"/>
      <c r="AF376" s="26"/>
      <c r="AG376" s="26"/>
      <c r="AH376" s="26"/>
      <c r="AI376" s="26"/>
      <c r="AJ376" s="26"/>
      <c r="AK376" s="26"/>
    </row>
    <row r="377" spans="1:37" s="10" customFormat="1" ht="25" customHeight="1" x14ac:dyDescent="0.25">
      <c r="A377" s="11">
        <v>374</v>
      </c>
      <c r="B377" s="12" t="str">
        <f t="shared" si="27"/>
        <v>000-000</v>
      </c>
      <c r="C377" s="12"/>
      <c r="D377" s="12"/>
      <c r="E377" s="12"/>
      <c r="F377" s="12"/>
      <c r="G377" s="16"/>
      <c r="H377" s="16"/>
      <c r="I377" s="15"/>
      <c r="J377" s="16"/>
      <c r="K377" s="16"/>
      <c r="L377" s="17"/>
      <c r="M377" s="18"/>
      <c r="N377" s="18"/>
      <c r="O377" s="20"/>
      <c r="P377" s="21"/>
      <c r="Q377" s="21"/>
      <c r="R377" s="22"/>
      <c r="S377" s="21"/>
      <c r="T377" s="21"/>
      <c r="U377" s="22"/>
      <c r="V377" s="23"/>
      <c r="W377" s="23"/>
      <c r="X377" s="24"/>
      <c r="Y377" s="25">
        <f t="shared" si="25"/>
        <v>0</v>
      </c>
      <c r="Z377" s="25">
        <f t="shared" si="26"/>
        <v>0</v>
      </c>
      <c r="AA377" s="26"/>
      <c r="AB377" s="26"/>
      <c r="AC377" s="26"/>
      <c r="AD377" s="26"/>
      <c r="AE377" s="27"/>
      <c r="AF377" s="26"/>
      <c r="AG377" s="26"/>
      <c r="AH377" s="26"/>
      <c r="AI377" s="26"/>
      <c r="AJ377" s="26"/>
      <c r="AK377" s="26"/>
    </row>
    <row r="378" spans="1:37" s="10" customFormat="1" ht="25" customHeight="1" x14ac:dyDescent="0.25">
      <c r="A378" s="11">
        <v>375</v>
      </c>
      <c r="B378" s="12" t="str">
        <f t="shared" si="27"/>
        <v>000-000</v>
      </c>
      <c r="C378" s="12"/>
      <c r="D378" s="12"/>
      <c r="E378" s="12"/>
      <c r="F378" s="12"/>
      <c r="G378" s="16"/>
      <c r="H378" s="16"/>
      <c r="I378" s="15"/>
      <c r="J378" s="16"/>
      <c r="K378" s="16"/>
      <c r="L378" s="17"/>
      <c r="M378" s="18"/>
      <c r="N378" s="18"/>
      <c r="O378" s="20"/>
      <c r="P378" s="21"/>
      <c r="Q378" s="21"/>
      <c r="R378" s="22"/>
      <c r="S378" s="21"/>
      <c r="T378" s="21"/>
      <c r="U378" s="22"/>
      <c r="V378" s="23"/>
      <c r="W378" s="23"/>
      <c r="X378" s="24"/>
      <c r="Y378" s="25">
        <f t="shared" si="25"/>
        <v>0</v>
      </c>
      <c r="Z378" s="25">
        <f t="shared" si="26"/>
        <v>0</v>
      </c>
      <c r="AA378" s="26"/>
      <c r="AB378" s="26"/>
      <c r="AC378" s="26"/>
      <c r="AD378" s="26"/>
      <c r="AE378" s="27"/>
      <c r="AF378" s="26"/>
      <c r="AG378" s="26"/>
      <c r="AH378" s="26"/>
      <c r="AI378" s="26"/>
      <c r="AJ378" s="26"/>
      <c r="AK378" s="26"/>
    </row>
    <row r="379" spans="1:37" s="10" customFormat="1" ht="25" customHeight="1" x14ac:dyDescent="0.25">
      <c r="A379" s="11">
        <v>376</v>
      </c>
      <c r="B379" s="12" t="str">
        <f t="shared" si="27"/>
        <v>000-000</v>
      </c>
      <c r="C379" s="12"/>
      <c r="D379" s="12"/>
      <c r="E379" s="12"/>
      <c r="F379" s="12"/>
      <c r="G379" s="16"/>
      <c r="H379" s="16"/>
      <c r="I379" s="15"/>
      <c r="J379" s="16"/>
      <c r="K379" s="16"/>
      <c r="L379" s="17"/>
      <c r="M379" s="18"/>
      <c r="N379" s="18"/>
      <c r="O379" s="20"/>
      <c r="P379" s="21"/>
      <c r="Q379" s="21"/>
      <c r="R379" s="22"/>
      <c r="S379" s="21"/>
      <c r="T379" s="21"/>
      <c r="U379" s="22"/>
      <c r="V379" s="23"/>
      <c r="W379" s="23"/>
      <c r="X379" s="24"/>
      <c r="Y379" s="25">
        <f t="shared" si="25"/>
        <v>0</v>
      </c>
      <c r="Z379" s="25">
        <f t="shared" si="26"/>
        <v>0</v>
      </c>
      <c r="AA379" s="26"/>
      <c r="AB379" s="26"/>
      <c r="AC379" s="26"/>
      <c r="AD379" s="26"/>
      <c r="AE379" s="27"/>
      <c r="AF379" s="26"/>
      <c r="AG379" s="26"/>
      <c r="AH379" s="26"/>
      <c r="AI379" s="26"/>
      <c r="AJ379" s="26"/>
      <c r="AK379" s="26"/>
    </row>
    <row r="380" spans="1:37" s="10" customFormat="1" ht="25" customHeight="1" x14ac:dyDescent="0.25">
      <c r="A380" s="11">
        <v>377</v>
      </c>
      <c r="B380" s="12" t="str">
        <f t="shared" si="27"/>
        <v>000-000</v>
      </c>
      <c r="C380" s="12"/>
      <c r="D380" s="12"/>
      <c r="E380" s="12"/>
      <c r="F380" s="12"/>
      <c r="G380" s="16"/>
      <c r="H380" s="16"/>
      <c r="I380" s="15"/>
      <c r="J380" s="16"/>
      <c r="K380" s="16"/>
      <c r="L380" s="17"/>
      <c r="M380" s="18"/>
      <c r="N380" s="18"/>
      <c r="O380" s="20"/>
      <c r="P380" s="21"/>
      <c r="Q380" s="21"/>
      <c r="R380" s="22"/>
      <c r="S380" s="21"/>
      <c r="T380" s="21"/>
      <c r="U380" s="22"/>
      <c r="V380" s="23"/>
      <c r="W380" s="23"/>
      <c r="X380" s="24"/>
      <c r="Y380" s="25">
        <f t="shared" si="25"/>
        <v>0</v>
      </c>
      <c r="Z380" s="25">
        <f t="shared" si="26"/>
        <v>0</v>
      </c>
      <c r="AA380" s="26"/>
      <c r="AB380" s="26"/>
      <c r="AC380" s="26"/>
      <c r="AD380" s="26"/>
      <c r="AE380" s="27"/>
      <c r="AF380" s="26"/>
      <c r="AG380" s="26"/>
      <c r="AH380" s="26"/>
      <c r="AI380" s="26"/>
      <c r="AJ380" s="26"/>
      <c r="AK380" s="26"/>
    </row>
    <row r="381" spans="1:37" s="10" customFormat="1" ht="25" customHeight="1" x14ac:dyDescent="0.25">
      <c r="A381" s="11">
        <v>378</v>
      </c>
      <c r="B381" s="12" t="str">
        <f t="shared" si="27"/>
        <v>000-000</v>
      </c>
      <c r="C381" s="12"/>
      <c r="D381" s="12"/>
      <c r="E381" s="12"/>
      <c r="F381" s="12"/>
      <c r="G381" s="16"/>
      <c r="H381" s="16"/>
      <c r="I381" s="15"/>
      <c r="J381" s="16"/>
      <c r="K381" s="16"/>
      <c r="L381" s="17"/>
      <c r="M381" s="18"/>
      <c r="N381" s="18"/>
      <c r="O381" s="20"/>
      <c r="P381" s="21"/>
      <c r="Q381" s="21"/>
      <c r="R381" s="22"/>
      <c r="S381" s="21"/>
      <c r="T381" s="21"/>
      <c r="U381" s="22"/>
      <c r="V381" s="23"/>
      <c r="W381" s="23"/>
      <c r="X381" s="24"/>
      <c r="Y381" s="25">
        <f t="shared" si="25"/>
        <v>0</v>
      </c>
      <c r="Z381" s="25">
        <f t="shared" si="26"/>
        <v>0</v>
      </c>
      <c r="AA381" s="26"/>
      <c r="AB381" s="26"/>
      <c r="AC381" s="26"/>
      <c r="AD381" s="26"/>
      <c r="AE381" s="27"/>
      <c r="AF381" s="26"/>
      <c r="AG381" s="26"/>
      <c r="AH381" s="26"/>
      <c r="AI381" s="26"/>
      <c r="AJ381" s="26"/>
      <c r="AK381" s="26"/>
    </row>
    <row r="382" spans="1:37" s="10" customFormat="1" ht="25" customHeight="1" x14ac:dyDescent="0.25">
      <c r="A382" s="11">
        <v>379</v>
      </c>
      <c r="B382" s="12" t="str">
        <f t="shared" si="27"/>
        <v>000-000</v>
      </c>
      <c r="C382" s="12"/>
      <c r="D382" s="12"/>
      <c r="E382" s="12"/>
      <c r="F382" s="12"/>
      <c r="G382" s="16"/>
      <c r="H382" s="16"/>
      <c r="I382" s="15"/>
      <c r="J382" s="16"/>
      <c r="K382" s="16"/>
      <c r="L382" s="17"/>
      <c r="M382" s="18"/>
      <c r="N382" s="19"/>
      <c r="O382" s="20"/>
      <c r="P382" s="21"/>
      <c r="Q382" s="21"/>
      <c r="R382" s="22"/>
      <c r="S382" s="21"/>
      <c r="T382" s="21"/>
      <c r="U382" s="22"/>
      <c r="V382" s="23"/>
      <c r="W382" s="23"/>
      <c r="X382" s="24"/>
      <c r="Y382" s="25">
        <f t="shared" si="25"/>
        <v>0</v>
      </c>
      <c r="Z382" s="25">
        <f t="shared" si="26"/>
        <v>0</v>
      </c>
      <c r="AA382" s="26"/>
      <c r="AB382" s="26"/>
      <c r="AC382" s="26"/>
      <c r="AD382" s="26"/>
      <c r="AE382" s="27"/>
      <c r="AF382" s="26"/>
      <c r="AG382" s="26"/>
      <c r="AH382" s="26"/>
      <c r="AI382" s="26"/>
      <c r="AJ382" s="26"/>
      <c r="AK382" s="26"/>
    </row>
    <row r="383" spans="1:37" s="10" customFormat="1" ht="25" customHeight="1" x14ac:dyDescent="0.25">
      <c r="A383" s="11">
        <v>380</v>
      </c>
      <c r="B383" s="12" t="str">
        <f t="shared" si="27"/>
        <v>000-000</v>
      </c>
      <c r="C383" s="12"/>
      <c r="D383" s="12"/>
      <c r="E383" s="12"/>
      <c r="F383" s="12"/>
      <c r="G383" s="16"/>
      <c r="H383" s="16"/>
      <c r="I383" s="15"/>
      <c r="J383" s="16"/>
      <c r="K383" s="16"/>
      <c r="L383" s="17"/>
      <c r="M383" s="18"/>
      <c r="N383" s="19"/>
      <c r="O383" s="20"/>
      <c r="P383" s="21"/>
      <c r="Q383" s="21"/>
      <c r="R383" s="22"/>
      <c r="S383" s="21"/>
      <c r="T383" s="21"/>
      <c r="U383" s="22"/>
      <c r="V383" s="23"/>
      <c r="W383" s="23"/>
      <c r="X383" s="24"/>
      <c r="Y383" s="25">
        <f t="shared" si="25"/>
        <v>0</v>
      </c>
      <c r="Z383" s="25">
        <f t="shared" si="26"/>
        <v>0</v>
      </c>
      <c r="AA383" s="26"/>
      <c r="AB383" s="26"/>
      <c r="AC383" s="26"/>
      <c r="AD383" s="26"/>
      <c r="AE383" s="27"/>
      <c r="AF383" s="26"/>
      <c r="AG383" s="26"/>
      <c r="AH383" s="26"/>
      <c r="AI383" s="26"/>
      <c r="AJ383" s="26"/>
      <c r="AK383" s="26"/>
    </row>
    <row r="384" spans="1:37" s="10" customFormat="1" ht="25" customHeight="1" x14ac:dyDescent="0.25">
      <c r="A384" s="11">
        <v>381</v>
      </c>
      <c r="B384" s="12" t="str">
        <f t="shared" si="27"/>
        <v>000-000</v>
      </c>
      <c r="C384" s="12"/>
      <c r="D384" s="12"/>
      <c r="E384" s="12"/>
      <c r="F384" s="12"/>
      <c r="G384" s="16"/>
      <c r="H384" s="16"/>
      <c r="I384" s="15"/>
      <c r="J384" s="16"/>
      <c r="K384" s="16"/>
      <c r="L384" s="17"/>
      <c r="M384" s="18"/>
      <c r="N384" s="18"/>
      <c r="O384" s="20"/>
      <c r="P384" s="21"/>
      <c r="Q384" s="21"/>
      <c r="R384" s="22"/>
      <c r="S384" s="21"/>
      <c r="T384" s="21"/>
      <c r="U384" s="22"/>
      <c r="V384" s="23"/>
      <c r="W384" s="23"/>
      <c r="X384" s="24"/>
      <c r="Y384" s="25">
        <f t="shared" si="25"/>
        <v>0</v>
      </c>
      <c r="Z384" s="25">
        <f t="shared" si="26"/>
        <v>0</v>
      </c>
      <c r="AA384" s="26"/>
      <c r="AB384" s="26"/>
      <c r="AC384" s="26"/>
      <c r="AD384" s="26"/>
      <c r="AE384" s="27"/>
      <c r="AF384" s="26"/>
      <c r="AG384" s="26"/>
      <c r="AH384" s="26"/>
      <c r="AI384" s="26"/>
      <c r="AJ384" s="26"/>
      <c r="AK384" s="26"/>
    </row>
    <row r="385" spans="1:37" s="10" customFormat="1" ht="25" customHeight="1" x14ac:dyDescent="0.25">
      <c r="A385" s="11">
        <v>382</v>
      </c>
      <c r="B385" s="12" t="str">
        <f t="shared" si="27"/>
        <v>000-000</v>
      </c>
      <c r="C385" s="12"/>
      <c r="D385" s="12"/>
      <c r="E385" s="12"/>
      <c r="F385" s="12"/>
      <c r="G385" s="16"/>
      <c r="H385" s="16"/>
      <c r="I385" s="15"/>
      <c r="J385" s="16"/>
      <c r="K385" s="16"/>
      <c r="L385" s="17"/>
      <c r="M385" s="18"/>
      <c r="N385" s="18"/>
      <c r="O385" s="20"/>
      <c r="P385" s="21"/>
      <c r="Q385" s="21"/>
      <c r="R385" s="22"/>
      <c r="S385" s="21"/>
      <c r="T385" s="21"/>
      <c r="U385" s="22"/>
      <c r="V385" s="23"/>
      <c r="W385" s="23"/>
      <c r="X385" s="24"/>
      <c r="Y385" s="25">
        <f t="shared" si="25"/>
        <v>0</v>
      </c>
      <c r="Z385" s="25">
        <f t="shared" si="26"/>
        <v>0</v>
      </c>
      <c r="AA385" s="26"/>
      <c r="AB385" s="26"/>
      <c r="AC385" s="26"/>
      <c r="AD385" s="26"/>
      <c r="AE385" s="27"/>
      <c r="AF385" s="26"/>
      <c r="AG385" s="26"/>
      <c r="AH385" s="26"/>
      <c r="AI385" s="26"/>
      <c r="AJ385" s="26"/>
      <c r="AK385" s="26"/>
    </row>
    <row r="386" spans="1:37" s="10" customFormat="1" ht="25" customHeight="1" x14ac:dyDescent="0.25">
      <c r="A386" s="11">
        <v>383</v>
      </c>
      <c r="B386" s="12" t="str">
        <f t="shared" si="27"/>
        <v>000-000</v>
      </c>
      <c r="C386" s="12"/>
      <c r="D386" s="12"/>
      <c r="E386" s="12"/>
      <c r="F386" s="12"/>
      <c r="G386" s="16"/>
      <c r="H386" s="16"/>
      <c r="I386" s="15"/>
      <c r="J386" s="16"/>
      <c r="K386" s="16"/>
      <c r="L386" s="17"/>
      <c r="M386" s="18"/>
      <c r="N386" s="18"/>
      <c r="O386" s="20"/>
      <c r="P386" s="21"/>
      <c r="Q386" s="21"/>
      <c r="R386" s="22"/>
      <c r="S386" s="21"/>
      <c r="T386" s="21"/>
      <c r="U386" s="22"/>
      <c r="V386" s="23"/>
      <c r="W386" s="23"/>
      <c r="X386" s="24"/>
      <c r="Y386" s="25">
        <f t="shared" si="25"/>
        <v>0</v>
      </c>
      <c r="Z386" s="25">
        <f t="shared" si="26"/>
        <v>0</v>
      </c>
      <c r="AA386" s="26"/>
      <c r="AB386" s="26"/>
      <c r="AC386" s="26"/>
      <c r="AD386" s="26"/>
      <c r="AE386" s="27"/>
      <c r="AF386" s="26"/>
      <c r="AG386" s="26"/>
      <c r="AH386" s="26"/>
      <c r="AI386" s="26"/>
      <c r="AJ386" s="26"/>
      <c r="AK386" s="26"/>
    </row>
    <row r="387" spans="1:37" s="10" customFormat="1" ht="25" customHeight="1" x14ac:dyDescent="0.25">
      <c r="A387" s="11">
        <v>384</v>
      </c>
      <c r="B387" s="12" t="str">
        <f t="shared" si="27"/>
        <v>000-000</v>
      </c>
      <c r="C387" s="12"/>
      <c r="D387" s="12"/>
      <c r="E387" s="12"/>
      <c r="F387" s="12"/>
      <c r="G387" s="16"/>
      <c r="H387" s="16"/>
      <c r="I387" s="15"/>
      <c r="J387" s="16"/>
      <c r="K387" s="16"/>
      <c r="L387" s="17"/>
      <c r="M387" s="18"/>
      <c r="N387" s="18"/>
      <c r="O387" s="20"/>
      <c r="P387" s="21"/>
      <c r="Q387" s="21"/>
      <c r="R387" s="22"/>
      <c r="S387" s="21"/>
      <c r="T387" s="21"/>
      <c r="U387" s="22"/>
      <c r="V387" s="23"/>
      <c r="W387" s="23"/>
      <c r="X387" s="24"/>
      <c r="Y387" s="25">
        <f t="shared" si="25"/>
        <v>0</v>
      </c>
      <c r="Z387" s="25">
        <f t="shared" si="26"/>
        <v>0</v>
      </c>
      <c r="AA387" s="26"/>
      <c r="AB387" s="26"/>
      <c r="AC387" s="26"/>
      <c r="AD387" s="26"/>
      <c r="AE387" s="27"/>
      <c r="AF387" s="26"/>
      <c r="AG387" s="26"/>
      <c r="AH387" s="26"/>
      <c r="AI387" s="26"/>
      <c r="AJ387" s="26"/>
      <c r="AK387" s="26"/>
    </row>
    <row r="388" spans="1:37" s="10" customFormat="1" ht="25" customHeight="1" x14ac:dyDescent="0.25">
      <c r="A388" s="11">
        <v>385</v>
      </c>
      <c r="B388" s="12" t="str">
        <f t="shared" si="27"/>
        <v>000-000</v>
      </c>
      <c r="C388" s="12"/>
      <c r="D388" s="12"/>
      <c r="E388" s="12"/>
      <c r="F388" s="12"/>
      <c r="G388" s="16"/>
      <c r="H388" s="16"/>
      <c r="I388" s="15"/>
      <c r="J388" s="16"/>
      <c r="K388" s="16"/>
      <c r="L388" s="17"/>
      <c r="M388" s="18"/>
      <c r="N388" s="18"/>
      <c r="O388" s="20"/>
      <c r="P388" s="21"/>
      <c r="Q388" s="21"/>
      <c r="R388" s="22"/>
      <c r="S388" s="21"/>
      <c r="T388" s="21"/>
      <c r="U388" s="22"/>
      <c r="V388" s="23"/>
      <c r="W388" s="23"/>
      <c r="X388" s="24"/>
      <c r="Y388" s="25">
        <f t="shared" si="25"/>
        <v>0</v>
      </c>
      <c r="Z388" s="25">
        <f t="shared" si="26"/>
        <v>0</v>
      </c>
      <c r="AA388" s="26"/>
      <c r="AB388" s="26"/>
      <c r="AC388" s="26"/>
      <c r="AD388" s="26"/>
      <c r="AE388" s="27"/>
      <c r="AF388" s="26"/>
      <c r="AG388" s="26"/>
      <c r="AH388" s="26"/>
      <c r="AI388" s="26"/>
      <c r="AJ388" s="26"/>
      <c r="AK388" s="26"/>
    </row>
    <row r="389" spans="1:37" s="10" customFormat="1" ht="25" customHeight="1" x14ac:dyDescent="0.25">
      <c r="A389" s="11">
        <v>386</v>
      </c>
      <c r="B389" s="12" t="str">
        <f t="shared" si="27"/>
        <v>000-000</v>
      </c>
      <c r="C389" s="12"/>
      <c r="D389" s="12"/>
      <c r="E389" s="12"/>
      <c r="F389" s="12"/>
      <c r="G389" s="16"/>
      <c r="H389" s="16"/>
      <c r="I389" s="15"/>
      <c r="J389" s="16"/>
      <c r="K389" s="16"/>
      <c r="L389" s="17"/>
      <c r="M389" s="18"/>
      <c r="N389" s="18"/>
      <c r="O389" s="20"/>
      <c r="P389" s="21"/>
      <c r="Q389" s="21"/>
      <c r="R389" s="22"/>
      <c r="S389" s="21"/>
      <c r="T389" s="21"/>
      <c r="U389" s="22"/>
      <c r="V389" s="23"/>
      <c r="W389" s="23"/>
      <c r="X389" s="24"/>
      <c r="Y389" s="25">
        <f t="shared" si="25"/>
        <v>0</v>
      </c>
      <c r="Z389" s="25">
        <f t="shared" si="26"/>
        <v>0</v>
      </c>
      <c r="AA389" s="26"/>
      <c r="AB389" s="26"/>
      <c r="AC389" s="26"/>
      <c r="AD389" s="26"/>
      <c r="AE389" s="27"/>
      <c r="AF389" s="26"/>
      <c r="AG389" s="26"/>
      <c r="AH389" s="26"/>
      <c r="AI389" s="26"/>
      <c r="AJ389" s="26"/>
      <c r="AK389" s="26"/>
    </row>
    <row r="390" spans="1:37" s="10" customFormat="1" ht="25" customHeight="1" x14ac:dyDescent="0.25">
      <c r="A390" s="11">
        <v>387</v>
      </c>
      <c r="B390" s="12" t="str">
        <f t="shared" si="27"/>
        <v>000-000</v>
      </c>
      <c r="C390" s="12"/>
      <c r="D390" s="12"/>
      <c r="E390" s="12"/>
      <c r="F390" s="12"/>
      <c r="G390" s="16"/>
      <c r="H390" s="16"/>
      <c r="I390" s="15"/>
      <c r="J390" s="16"/>
      <c r="K390" s="16"/>
      <c r="L390" s="17"/>
      <c r="M390" s="18"/>
      <c r="N390" s="18"/>
      <c r="O390" s="20"/>
      <c r="P390" s="21"/>
      <c r="Q390" s="21"/>
      <c r="R390" s="22"/>
      <c r="S390" s="21"/>
      <c r="T390" s="21"/>
      <c r="U390" s="22"/>
      <c r="V390" s="23"/>
      <c r="W390" s="23"/>
      <c r="X390" s="24"/>
      <c r="Y390" s="25">
        <f t="shared" si="25"/>
        <v>0</v>
      </c>
      <c r="Z390" s="25">
        <f t="shared" si="26"/>
        <v>0</v>
      </c>
      <c r="AA390" s="26"/>
      <c r="AB390" s="26"/>
      <c r="AC390" s="26"/>
      <c r="AD390" s="26"/>
      <c r="AE390" s="27"/>
      <c r="AF390" s="26"/>
      <c r="AG390" s="26"/>
      <c r="AH390" s="26"/>
      <c r="AI390" s="26"/>
      <c r="AJ390" s="26"/>
      <c r="AK390" s="26"/>
    </row>
    <row r="391" spans="1:37" s="10" customFormat="1" ht="25" customHeight="1" x14ac:dyDescent="0.25">
      <c r="A391" s="11">
        <v>388</v>
      </c>
      <c r="B391" s="12" t="str">
        <f t="shared" si="27"/>
        <v>000-000</v>
      </c>
      <c r="C391" s="12"/>
      <c r="D391" s="12"/>
      <c r="E391" s="12"/>
      <c r="F391" s="12"/>
      <c r="G391" s="16"/>
      <c r="H391" s="16"/>
      <c r="I391" s="15"/>
      <c r="J391" s="16"/>
      <c r="K391" s="16"/>
      <c r="L391" s="17"/>
      <c r="M391" s="18"/>
      <c r="N391" s="18"/>
      <c r="O391" s="20"/>
      <c r="P391" s="21"/>
      <c r="Q391" s="21"/>
      <c r="R391" s="22"/>
      <c r="S391" s="21"/>
      <c r="T391" s="21"/>
      <c r="U391" s="22"/>
      <c r="V391" s="23"/>
      <c r="W391" s="23"/>
      <c r="X391" s="24"/>
      <c r="Y391" s="25">
        <f t="shared" si="25"/>
        <v>0</v>
      </c>
      <c r="Z391" s="25">
        <f t="shared" si="26"/>
        <v>0</v>
      </c>
      <c r="AA391" s="26"/>
      <c r="AB391" s="26"/>
      <c r="AC391" s="26"/>
      <c r="AD391" s="26"/>
      <c r="AE391" s="27"/>
      <c r="AF391" s="26"/>
      <c r="AG391" s="26"/>
      <c r="AH391" s="26"/>
      <c r="AI391" s="26"/>
      <c r="AJ391" s="26"/>
      <c r="AK391" s="26"/>
    </row>
    <row r="392" spans="1:37" s="10" customFormat="1" ht="25" customHeight="1" x14ac:dyDescent="0.25">
      <c r="A392" s="11">
        <v>389</v>
      </c>
      <c r="B392" s="12" t="str">
        <f t="shared" si="27"/>
        <v>000-000</v>
      </c>
      <c r="C392" s="12"/>
      <c r="D392" s="12"/>
      <c r="E392" s="12"/>
      <c r="F392" s="12"/>
      <c r="G392" s="16"/>
      <c r="H392" s="16"/>
      <c r="I392" s="15"/>
      <c r="J392" s="16"/>
      <c r="K392" s="16"/>
      <c r="L392" s="17"/>
      <c r="M392" s="18"/>
      <c r="N392" s="18"/>
      <c r="O392" s="20"/>
      <c r="P392" s="21"/>
      <c r="Q392" s="21"/>
      <c r="R392" s="22"/>
      <c r="S392" s="21"/>
      <c r="T392" s="21"/>
      <c r="U392" s="22"/>
      <c r="V392" s="23"/>
      <c r="W392" s="23"/>
      <c r="X392" s="24"/>
      <c r="Y392" s="25">
        <f t="shared" si="25"/>
        <v>0</v>
      </c>
      <c r="Z392" s="25">
        <f t="shared" si="26"/>
        <v>0</v>
      </c>
      <c r="AA392" s="26"/>
      <c r="AB392" s="26"/>
      <c r="AC392" s="26"/>
      <c r="AD392" s="26"/>
      <c r="AE392" s="27"/>
      <c r="AF392" s="26"/>
      <c r="AG392" s="26"/>
      <c r="AH392" s="26"/>
      <c r="AI392" s="26"/>
      <c r="AJ392" s="26"/>
      <c r="AK392" s="26"/>
    </row>
    <row r="393" spans="1:37" s="10" customFormat="1" ht="25" customHeight="1" x14ac:dyDescent="0.25">
      <c r="A393" s="11">
        <v>390</v>
      </c>
      <c r="B393" s="12" t="str">
        <f t="shared" si="27"/>
        <v>000-000</v>
      </c>
      <c r="C393" s="12"/>
      <c r="D393" s="12"/>
      <c r="E393" s="12"/>
      <c r="F393" s="12"/>
      <c r="G393" s="16"/>
      <c r="H393" s="16"/>
      <c r="I393" s="15"/>
      <c r="J393" s="16"/>
      <c r="K393" s="16"/>
      <c r="L393" s="17"/>
      <c r="M393" s="18"/>
      <c r="N393" s="19"/>
      <c r="O393" s="20"/>
      <c r="P393" s="21"/>
      <c r="Q393" s="21"/>
      <c r="R393" s="22"/>
      <c r="S393" s="21"/>
      <c r="T393" s="21"/>
      <c r="U393" s="22"/>
      <c r="V393" s="23"/>
      <c r="W393" s="23"/>
      <c r="X393" s="24"/>
      <c r="Y393" s="25">
        <f t="shared" si="25"/>
        <v>0</v>
      </c>
      <c r="Z393" s="25">
        <f t="shared" si="26"/>
        <v>0</v>
      </c>
      <c r="AA393" s="26"/>
      <c r="AB393" s="26"/>
      <c r="AC393" s="26"/>
      <c r="AD393" s="26"/>
      <c r="AE393" s="27"/>
      <c r="AF393" s="26"/>
      <c r="AG393" s="26"/>
      <c r="AH393" s="26"/>
      <c r="AI393" s="26"/>
      <c r="AJ393" s="26"/>
      <c r="AK393" s="26"/>
    </row>
    <row r="394" spans="1:37" s="10" customFormat="1" ht="25" customHeight="1" x14ac:dyDescent="0.25">
      <c r="A394" s="11">
        <v>391</v>
      </c>
      <c r="B394" s="12" t="str">
        <f t="shared" si="27"/>
        <v>000-000</v>
      </c>
      <c r="C394" s="12"/>
      <c r="D394" s="12"/>
      <c r="E394" s="12"/>
      <c r="F394" s="12"/>
      <c r="G394" s="16"/>
      <c r="H394" s="16"/>
      <c r="I394" s="15"/>
      <c r="J394" s="16"/>
      <c r="K394" s="16"/>
      <c r="L394" s="17"/>
      <c r="M394" s="18"/>
      <c r="N394" s="19"/>
      <c r="O394" s="20"/>
      <c r="P394" s="21"/>
      <c r="Q394" s="21"/>
      <c r="R394" s="22"/>
      <c r="S394" s="21"/>
      <c r="T394" s="21"/>
      <c r="U394" s="22"/>
      <c r="V394" s="23"/>
      <c r="W394" s="23"/>
      <c r="X394" s="24"/>
      <c r="Y394" s="25">
        <f t="shared" si="25"/>
        <v>0</v>
      </c>
      <c r="Z394" s="25">
        <f t="shared" si="26"/>
        <v>0</v>
      </c>
      <c r="AA394" s="26"/>
      <c r="AB394" s="26"/>
      <c r="AC394" s="26"/>
      <c r="AD394" s="26"/>
      <c r="AE394" s="27"/>
      <c r="AF394" s="26"/>
      <c r="AG394" s="26"/>
      <c r="AH394" s="26"/>
      <c r="AI394" s="26"/>
      <c r="AJ394" s="26"/>
      <c r="AK394" s="26"/>
    </row>
    <row r="395" spans="1:37" s="10" customFormat="1" ht="25" customHeight="1" x14ac:dyDescent="0.25">
      <c r="A395" s="11">
        <v>392</v>
      </c>
      <c r="B395" s="12" t="str">
        <f t="shared" si="27"/>
        <v>000-000</v>
      </c>
      <c r="C395" s="12"/>
      <c r="D395" s="12"/>
      <c r="E395" s="12"/>
      <c r="F395" s="12"/>
      <c r="G395" s="16"/>
      <c r="H395" s="16"/>
      <c r="I395" s="15"/>
      <c r="J395" s="16"/>
      <c r="K395" s="16"/>
      <c r="L395" s="17"/>
      <c r="M395" s="18"/>
      <c r="N395" s="18"/>
      <c r="O395" s="20"/>
      <c r="P395" s="21"/>
      <c r="Q395" s="21"/>
      <c r="R395" s="22"/>
      <c r="S395" s="21"/>
      <c r="T395" s="21"/>
      <c r="U395" s="22"/>
      <c r="V395" s="23"/>
      <c r="W395" s="23"/>
      <c r="X395" s="24"/>
      <c r="Y395" s="25">
        <f t="shared" si="25"/>
        <v>0</v>
      </c>
      <c r="Z395" s="25">
        <f t="shared" si="26"/>
        <v>0</v>
      </c>
      <c r="AA395" s="26"/>
      <c r="AB395" s="26"/>
      <c r="AC395" s="26"/>
      <c r="AD395" s="26"/>
      <c r="AE395" s="27"/>
      <c r="AF395" s="26"/>
      <c r="AG395" s="26"/>
      <c r="AH395" s="26"/>
      <c r="AI395" s="26"/>
      <c r="AJ395" s="26"/>
      <c r="AK395" s="26"/>
    </row>
    <row r="396" spans="1:37" s="10" customFormat="1" ht="25" customHeight="1" x14ac:dyDescent="0.25">
      <c r="A396" s="11">
        <v>393</v>
      </c>
      <c r="B396" s="12" t="str">
        <f t="shared" si="27"/>
        <v>000-000</v>
      </c>
      <c r="C396" s="12"/>
      <c r="D396" s="12"/>
      <c r="E396" s="12"/>
      <c r="F396" s="12"/>
      <c r="G396" s="16"/>
      <c r="H396" s="16"/>
      <c r="I396" s="15"/>
      <c r="J396" s="16"/>
      <c r="K396" s="16"/>
      <c r="L396" s="17"/>
      <c r="M396" s="18"/>
      <c r="N396" s="18"/>
      <c r="O396" s="20"/>
      <c r="P396" s="21"/>
      <c r="Q396" s="21"/>
      <c r="R396" s="22"/>
      <c r="S396" s="21"/>
      <c r="T396" s="21"/>
      <c r="U396" s="22"/>
      <c r="V396" s="23"/>
      <c r="W396" s="23"/>
      <c r="X396" s="24"/>
      <c r="Y396" s="25">
        <f t="shared" si="25"/>
        <v>0</v>
      </c>
      <c r="Z396" s="25">
        <f t="shared" si="26"/>
        <v>0</v>
      </c>
      <c r="AA396" s="26"/>
      <c r="AB396" s="26"/>
      <c r="AC396" s="26"/>
      <c r="AD396" s="26"/>
      <c r="AE396" s="27"/>
      <c r="AF396" s="26"/>
      <c r="AG396" s="26"/>
      <c r="AH396" s="26"/>
      <c r="AI396" s="26"/>
      <c r="AJ396" s="26"/>
      <c r="AK396" s="26"/>
    </row>
    <row r="397" spans="1:37" s="10" customFormat="1" ht="25" customHeight="1" x14ac:dyDescent="0.25">
      <c r="A397" s="11">
        <v>394</v>
      </c>
      <c r="B397" s="12" t="str">
        <f t="shared" si="27"/>
        <v>000-000</v>
      </c>
      <c r="C397" s="12"/>
      <c r="D397" s="12"/>
      <c r="E397" s="12"/>
      <c r="F397" s="12"/>
      <c r="G397" s="16"/>
      <c r="H397" s="16"/>
      <c r="I397" s="15"/>
      <c r="J397" s="16"/>
      <c r="K397" s="16"/>
      <c r="L397" s="17"/>
      <c r="M397" s="18"/>
      <c r="N397" s="18"/>
      <c r="O397" s="20"/>
      <c r="P397" s="21"/>
      <c r="Q397" s="21"/>
      <c r="R397" s="22"/>
      <c r="S397" s="21"/>
      <c r="T397" s="21"/>
      <c r="U397" s="22"/>
      <c r="V397" s="23"/>
      <c r="W397" s="23"/>
      <c r="X397" s="24"/>
      <c r="Y397" s="25">
        <f t="shared" si="25"/>
        <v>0</v>
      </c>
      <c r="Z397" s="25">
        <f t="shared" si="26"/>
        <v>0</v>
      </c>
      <c r="AA397" s="26"/>
      <c r="AB397" s="26"/>
      <c r="AC397" s="26"/>
      <c r="AD397" s="26"/>
      <c r="AE397" s="27"/>
      <c r="AF397" s="26"/>
      <c r="AG397" s="26"/>
      <c r="AH397" s="26"/>
      <c r="AI397" s="26"/>
      <c r="AJ397" s="26"/>
      <c r="AK397" s="26"/>
    </row>
    <row r="398" spans="1:37" s="10" customFormat="1" ht="25" customHeight="1" x14ac:dyDescent="0.25">
      <c r="A398" s="11">
        <v>395</v>
      </c>
      <c r="B398" s="12" t="str">
        <f t="shared" si="27"/>
        <v>000-000</v>
      </c>
      <c r="C398" s="12"/>
      <c r="D398" s="12"/>
      <c r="E398" s="12"/>
      <c r="F398" s="12"/>
      <c r="G398" s="16"/>
      <c r="H398" s="16"/>
      <c r="I398" s="15"/>
      <c r="J398" s="16"/>
      <c r="K398" s="16"/>
      <c r="L398" s="17"/>
      <c r="M398" s="18"/>
      <c r="N398" s="18"/>
      <c r="O398" s="20"/>
      <c r="P398" s="21"/>
      <c r="Q398" s="21"/>
      <c r="R398" s="22"/>
      <c r="S398" s="21"/>
      <c r="T398" s="21"/>
      <c r="U398" s="22"/>
      <c r="V398" s="23"/>
      <c r="W398" s="23"/>
      <c r="X398" s="24"/>
      <c r="Y398" s="25">
        <f t="shared" si="25"/>
        <v>0</v>
      </c>
      <c r="Z398" s="25">
        <f t="shared" si="26"/>
        <v>0</v>
      </c>
      <c r="AA398" s="26"/>
      <c r="AB398" s="26"/>
      <c r="AC398" s="26"/>
      <c r="AD398" s="26"/>
      <c r="AE398" s="27"/>
      <c r="AF398" s="26"/>
      <c r="AG398" s="26"/>
      <c r="AH398" s="26"/>
      <c r="AI398" s="26"/>
      <c r="AJ398" s="26"/>
      <c r="AK398" s="26"/>
    </row>
    <row r="399" spans="1:37" s="10" customFormat="1" ht="25" customHeight="1" x14ac:dyDescent="0.25">
      <c r="A399" s="11">
        <v>396</v>
      </c>
      <c r="B399" s="12" t="str">
        <f t="shared" si="27"/>
        <v>000-000</v>
      </c>
      <c r="C399" s="12"/>
      <c r="D399" s="12"/>
      <c r="E399" s="12"/>
      <c r="F399" s="12"/>
      <c r="G399" s="16"/>
      <c r="H399" s="16"/>
      <c r="I399" s="15"/>
      <c r="J399" s="16"/>
      <c r="K399" s="16"/>
      <c r="L399" s="17"/>
      <c r="M399" s="18"/>
      <c r="N399" s="18"/>
      <c r="O399" s="20"/>
      <c r="P399" s="21"/>
      <c r="Q399" s="21"/>
      <c r="R399" s="22"/>
      <c r="S399" s="21"/>
      <c r="T399" s="21"/>
      <c r="U399" s="22"/>
      <c r="V399" s="23"/>
      <c r="W399" s="23"/>
      <c r="X399" s="24"/>
      <c r="Y399" s="25">
        <f t="shared" si="25"/>
        <v>0</v>
      </c>
      <c r="Z399" s="25">
        <f t="shared" si="26"/>
        <v>0</v>
      </c>
      <c r="AA399" s="26"/>
      <c r="AB399" s="26"/>
      <c r="AC399" s="26"/>
      <c r="AD399" s="26"/>
      <c r="AE399" s="27"/>
      <c r="AF399" s="26"/>
      <c r="AG399" s="26"/>
      <c r="AH399" s="26"/>
      <c r="AI399" s="26"/>
      <c r="AJ399" s="26"/>
      <c r="AK399" s="26"/>
    </row>
    <row r="400" spans="1:37" s="10" customFormat="1" ht="25" customHeight="1" x14ac:dyDescent="0.25">
      <c r="A400" s="11">
        <v>397</v>
      </c>
      <c r="B400" s="12" t="str">
        <f t="shared" si="27"/>
        <v>000-000</v>
      </c>
      <c r="C400" s="12"/>
      <c r="D400" s="12"/>
      <c r="E400" s="12"/>
      <c r="F400" s="12"/>
      <c r="G400" s="16"/>
      <c r="H400" s="16"/>
      <c r="I400" s="15"/>
      <c r="J400" s="16"/>
      <c r="K400" s="16"/>
      <c r="L400" s="17"/>
      <c r="M400" s="18"/>
      <c r="N400" s="18"/>
      <c r="O400" s="20"/>
      <c r="P400" s="21"/>
      <c r="Q400" s="21"/>
      <c r="R400" s="22"/>
      <c r="S400" s="21"/>
      <c r="T400" s="21"/>
      <c r="U400" s="22"/>
      <c r="V400" s="23"/>
      <c r="W400" s="23"/>
      <c r="X400" s="24"/>
      <c r="Y400" s="25">
        <f t="shared" si="25"/>
        <v>0</v>
      </c>
      <c r="Z400" s="25">
        <f t="shared" si="26"/>
        <v>0</v>
      </c>
      <c r="AA400" s="26"/>
      <c r="AB400" s="26"/>
      <c r="AC400" s="26"/>
      <c r="AD400" s="26"/>
      <c r="AE400" s="27"/>
      <c r="AF400" s="26"/>
      <c r="AG400" s="26"/>
      <c r="AH400" s="26"/>
      <c r="AI400" s="26"/>
      <c r="AJ400" s="26"/>
      <c r="AK400" s="26"/>
    </row>
    <row r="401" spans="1:37" s="10" customFormat="1" ht="25" customHeight="1" x14ac:dyDescent="0.25">
      <c r="A401" s="11">
        <v>398</v>
      </c>
      <c r="B401" s="12" t="str">
        <f t="shared" si="27"/>
        <v>000-000</v>
      </c>
      <c r="C401" s="12"/>
      <c r="D401" s="12"/>
      <c r="E401" s="12"/>
      <c r="F401" s="12"/>
      <c r="G401" s="16"/>
      <c r="H401" s="16"/>
      <c r="I401" s="15"/>
      <c r="J401" s="16"/>
      <c r="K401" s="16"/>
      <c r="L401" s="17"/>
      <c r="M401" s="18"/>
      <c r="N401" s="18"/>
      <c r="O401" s="20"/>
      <c r="P401" s="21"/>
      <c r="Q401" s="21"/>
      <c r="R401" s="22"/>
      <c r="S401" s="21"/>
      <c r="T401" s="21"/>
      <c r="U401" s="22"/>
      <c r="V401" s="23"/>
      <c r="W401" s="23"/>
      <c r="X401" s="24"/>
      <c r="Y401" s="25">
        <f t="shared" si="25"/>
        <v>0</v>
      </c>
      <c r="Z401" s="25">
        <f t="shared" si="26"/>
        <v>0</v>
      </c>
      <c r="AA401" s="26"/>
      <c r="AB401" s="26"/>
      <c r="AC401" s="26"/>
      <c r="AD401" s="26"/>
      <c r="AE401" s="27"/>
      <c r="AF401" s="26"/>
      <c r="AG401" s="26"/>
      <c r="AH401" s="26"/>
      <c r="AI401" s="26"/>
      <c r="AJ401" s="26"/>
      <c r="AK401" s="26"/>
    </row>
    <row r="402" spans="1:37" s="10" customFormat="1" ht="25" customHeight="1" x14ac:dyDescent="0.25">
      <c r="A402" s="11">
        <v>399</v>
      </c>
      <c r="B402" s="12" t="str">
        <f t="shared" si="27"/>
        <v>000-000</v>
      </c>
      <c r="C402" s="12"/>
      <c r="D402" s="12"/>
      <c r="E402" s="12"/>
      <c r="F402" s="12"/>
      <c r="G402" s="16"/>
      <c r="H402" s="16"/>
      <c r="I402" s="15"/>
      <c r="J402" s="16"/>
      <c r="K402" s="16"/>
      <c r="L402" s="17"/>
      <c r="M402" s="18"/>
      <c r="N402" s="18"/>
      <c r="O402" s="20"/>
      <c r="P402" s="21"/>
      <c r="Q402" s="21"/>
      <c r="R402" s="22"/>
      <c r="S402" s="21"/>
      <c r="T402" s="21"/>
      <c r="U402" s="22"/>
      <c r="V402" s="23"/>
      <c r="W402" s="23"/>
      <c r="X402" s="24"/>
      <c r="Y402" s="25">
        <f t="shared" si="25"/>
        <v>0</v>
      </c>
      <c r="Z402" s="25">
        <f t="shared" si="26"/>
        <v>0</v>
      </c>
      <c r="AA402" s="26"/>
      <c r="AB402" s="26"/>
      <c r="AC402" s="26"/>
      <c r="AD402" s="26"/>
      <c r="AE402" s="27"/>
      <c r="AF402" s="26"/>
      <c r="AG402" s="26"/>
      <c r="AH402" s="26"/>
      <c r="AI402" s="26"/>
      <c r="AJ402" s="26"/>
      <c r="AK402" s="26"/>
    </row>
    <row r="403" spans="1:37" s="10" customFormat="1" ht="25" customHeight="1" x14ac:dyDescent="0.25">
      <c r="A403" s="11">
        <v>400</v>
      </c>
      <c r="B403" s="12" t="str">
        <f t="shared" si="27"/>
        <v>000-000</v>
      </c>
      <c r="C403" s="12"/>
      <c r="D403" s="12"/>
      <c r="E403" s="12"/>
      <c r="F403" s="12"/>
      <c r="G403" s="16"/>
      <c r="H403" s="16"/>
      <c r="I403" s="15"/>
      <c r="J403" s="16"/>
      <c r="K403" s="16"/>
      <c r="L403" s="17"/>
      <c r="M403" s="18"/>
      <c r="N403" s="18"/>
      <c r="O403" s="20"/>
      <c r="P403" s="21"/>
      <c r="Q403" s="21"/>
      <c r="R403" s="22"/>
      <c r="S403" s="21"/>
      <c r="T403" s="21"/>
      <c r="U403" s="22"/>
      <c r="V403" s="23"/>
      <c r="W403" s="23"/>
      <c r="X403" s="24"/>
      <c r="Y403" s="25">
        <f t="shared" si="25"/>
        <v>0</v>
      </c>
      <c r="Z403" s="25">
        <f t="shared" si="26"/>
        <v>0</v>
      </c>
      <c r="AA403" s="26"/>
      <c r="AB403" s="26"/>
      <c r="AC403" s="26"/>
      <c r="AD403" s="26"/>
      <c r="AE403" s="27"/>
      <c r="AF403" s="26"/>
      <c r="AG403" s="26"/>
      <c r="AH403" s="26"/>
      <c r="AI403" s="26"/>
      <c r="AJ403" s="26"/>
      <c r="AK403" s="26"/>
    </row>
    <row r="404" spans="1:37" ht="16.5" customHeight="1" x14ac:dyDescent="0.25">
      <c r="B404" s="1" t="s">
        <v>70</v>
      </c>
      <c r="C404" s="1"/>
      <c r="D404" s="29"/>
    </row>
    <row r="405" spans="1:37" ht="15.75" customHeight="1" x14ac:dyDescent="0.25">
      <c r="B405" s="2" t="s">
        <v>370</v>
      </c>
    </row>
    <row r="406" spans="1:37" ht="13" x14ac:dyDescent="0.25">
      <c r="B406" s="30" t="s">
        <v>371</v>
      </c>
      <c r="C406" s="30"/>
    </row>
    <row r="407" spans="1:37" ht="13" x14ac:dyDescent="0.25">
      <c r="B407" s="30" t="s">
        <v>372</v>
      </c>
      <c r="C407" s="30"/>
    </row>
    <row r="408" spans="1:37" ht="13" x14ac:dyDescent="0.25">
      <c r="B408" s="2" t="s">
        <v>373</v>
      </c>
    </row>
    <row r="409" spans="1:37" ht="13" x14ac:dyDescent="0.25">
      <c r="B409" s="30" t="s">
        <v>374</v>
      </c>
      <c r="C409" s="30"/>
    </row>
    <row r="410" spans="1:37" ht="13" x14ac:dyDescent="0.25">
      <c r="B410" s="2" t="s">
        <v>375</v>
      </c>
    </row>
  </sheetData>
  <sheetProtection insertColumns="0"/>
  <autoFilter ref="A3:AL410" xr:uid="{00000000-0009-0000-0000-00000B000000}"/>
  <phoneticPr fontId="23" type="noConversion"/>
  <conditionalFormatting sqref="F99">
    <cfRule type="duplicateValues" dxfId="106" priority="22"/>
  </conditionalFormatting>
  <conditionalFormatting sqref="F99">
    <cfRule type="duplicateValues" dxfId="105" priority="23"/>
    <cfRule type="duplicateValues" dxfId="104" priority="24"/>
  </conditionalFormatting>
  <conditionalFormatting sqref="F100">
    <cfRule type="duplicateValues" dxfId="103" priority="19"/>
  </conditionalFormatting>
  <conditionalFormatting sqref="F100">
    <cfRule type="duplicateValues" dxfId="102" priority="20"/>
    <cfRule type="duplicateValues" dxfId="101" priority="21"/>
  </conditionalFormatting>
  <conditionalFormatting sqref="F48:F98">
    <cfRule type="duplicateValues" dxfId="100" priority="25"/>
  </conditionalFormatting>
  <conditionalFormatting sqref="F48:F98">
    <cfRule type="duplicateValues" dxfId="99" priority="26"/>
    <cfRule type="duplicateValues" dxfId="98" priority="27"/>
  </conditionalFormatting>
  <conditionalFormatting sqref="F101">
    <cfRule type="duplicateValues" dxfId="97" priority="16"/>
  </conditionalFormatting>
  <conditionalFormatting sqref="F101">
    <cfRule type="duplicateValues" dxfId="96" priority="17"/>
    <cfRule type="duplicateValues" dxfId="95" priority="18"/>
  </conditionalFormatting>
  <conditionalFormatting sqref="F102">
    <cfRule type="duplicateValues" dxfId="94" priority="13"/>
  </conditionalFormatting>
  <conditionalFormatting sqref="F102">
    <cfRule type="duplicateValues" dxfId="93" priority="14"/>
    <cfRule type="duplicateValues" dxfId="92" priority="15"/>
  </conditionalFormatting>
  <conditionalFormatting sqref="F103">
    <cfRule type="duplicateValues" dxfId="91" priority="10"/>
  </conditionalFormatting>
  <conditionalFormatting sqref="F103">
    <cfRule type="duplicateValues" dxfId="90" priority="11"/>
    <cfRule type="duplicateValues" dxfId="89" priority="12"/>
  </conditionalFormatting>
  <conditionalFormatting sqref="F104">
    <cfRule type="duplicateValues" dxfId="88" priority="7"/>
  </conditionalFormatting>
  <conditionalFormatting sqref="F104">
    <cfRule type="duplicateValues" dxfId="87" priority="8"/>
    <cfRule type="duplicateValues" dxfId="86" priority="9"/>
  </conditionalFormatting>
  <conditionalFormatting sqref="F105">
    <cfRule type="duplicateValues" dxfId="85" priority="4"/>
  </conditionalFormatting>
  <conditionalFormatting sqref="F105">
    <cfRule type="duplicateValues" dxfId="84" priority="5"/>
    <cfRule type="duplicateValues" dxfId="83" priority="6"/>
  </conditionalFormatting>
  <conditionalFormatting sqref="F154">
    <cfRule type="duplicateValues" dxfId="82" priority="3"/>
  </conditionalFormatting>
  <conditionalFormatting sqref="F154">
    <cfRule type="duplicateValues" dxfId="81" priority="1"/>
    <cfRule type="duplicateValues" dxfId="80" priority="2"/>
  </conditionalFormatting>
  <dataValidations count="2">
    <dataValidation type="list" allowBlank="1" showInputMessage="1" showErrorMessage="1" sqref="D174:D403 F4:F105 F154:F403 D4:D172" xr:uid="{00000000-0002-0000-0B00-000000000000}">
      <formula1>INDIRECT("_"&amp;C4)</formula1>
    </dataValidation>
    <dataValidation type="list" allowBlank="1" showInputMessage="1" showErrorMessage="1" sqref="E173" xr:uid="{00000000-0002-0000-0B00-000001000000}">
      <formula1>INDIRECT("_"&amp;C173)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4" max="1048575" man="1"/>
  </col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B00-000002000000}">
          <x14:formula1>
            <xm:f>'C:\Users\chizh\Desktop\关联交易表\[奥宝板块关联交易等事项统计表2021年.xlsx]Sheet2'!#REF!</xm:f>
          </x14:formula1>
          <xm:sqref>E174:E403 E155:E172 E4:E47 C4:C47 C155:C403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AK410"/>
  <sheetViews>
    <sheetView view="pageBreakPreview" zoomScale="80" zoomScaleNormal="100" zoomScaleSheetLayoutView="80" workbookViewId="0">
      <pane xSplit="2" ySplit="3" topLeftCell="C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2.75" customHeight="1" outlineLevelCol="1" x14ac:dyDescent="0.25"/>
  <cols>
    <col min="1" max="1" width="6.6328125" style="2" customWidth="1"/>
    <col min="2" max="2" width="26.36328125" style="2" customWidth="1"/>
    <col min="3" max="3" width="13.36328125" style="2" customWidth="1"/>
    <col min="4" max="4" width="48.36328125" style="2" customWidth="1"/>
    <col min="5" max="5" width="15.6328125" style="2" customWidth="1"/>
    <col min="6" max="6" width="40" style="2" customWidth="1"/>
    <col min="7" max="7" width="14.1796875" style="2" customWidth="1"/>
    <col min="8" max="8" width="13" style="31" customWidth="1"/>
    <col min="9" max="9" width="17" style="32" customWidth="1"/>
    <col min="10" max="10" width="18" style="2" customWidth="1"/>
    <col min="11" max="11" width="13" style="31" customWidth="1"/>
    <col min="12" max="12" width="17" style="32" customWidth="1"/>
    <col min="13" max="13" width="18" style="2" customWidth="1"/>
    <col min="14" max="14" width="13" style="2" customWidth="1"/>
    <col min="15" max="15" width="18" style="2" customWidth="1"/>
    <col min="16" max="16" width="10.81640625" style="2" customWidth="1" outlineLevel="1"/>
    <col min="17" max="18" width="13" style="2" customWidth="1" outlineLevel="1"/>
    <col min="19" max="19" width="15.6328125" style="2" customWidth="1" outlineLevel="1"/>
    <col min="20" max="21" width="13" style="2" customWidth="1" outlineLevel="1"/>
    <col min="22" max="22" width="18" style="2" customWidth="1" outlineLevel="1"/>
    <col min="23" max="23" width="13" style="2" customWidth="1" outlineLevel="1"/>
    <col min="24" max="26" width="18" style="2" customWidth="1" outlineLevel="1"/>
    <col min="27" max="28" width="10.81640625" style="2" customWidth="1" outlineLevel="1"/>
    <col min="29" max="29" width="14.1796875" style="2" customWidth="1" outlineLevel="1"/>
    <col min="30" max="30" width="13" style="33" customWidth="1" outlineLevel="1"/>
    <col min="31" max="31" width="13" style="34" customWidth="1" outlineLevel="1"/>
    <col min="32" max="32" width="15.6328125" style="33" customWidth="1" outlineLevel="1"/>
    <col min="33" max="33" width="10.81640625" style="33" customWidth="1" outlineLevel="1"/>
    <col min="34" max="34" width="14.36328125" style="33" customWidth="1" outlineLevel="1"/>
    <col min="35" max="35" width="13" style="33" customWidth="1" outlineLevel="1"/>
    <col min="36" max="36" width="10.81640625" style="33" customWidth="1" outlineLevel="1"/>
    <col min="37" max="37" width="13" style="33" customWidth="1" outlineLevel="1"/>
    <col min="38" max="16384" width="10.1796875" style="33"/>
  </cols>
  <sheetData>
    <row r="1" spans="1:37" s="3" customFormat="1" ht="14.1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 t="s">
        <v>8</v>
      </c>
      <c r="G1" s="154" t="s">
        <v>9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7" t="s">
        <v>10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8" t="s">
        <v>11</v>
      </c>
      <c r="Z1" s="158" t="s">
        <v>11</v>
      </c>
      <c r="AA1" s="158" t="s">
        <v>11</v>
      </c>
      <c r="AB1" s="158" t="s">
        <v>11</v>
      </c>
      <c r="AC1" s="159" t="s">
        <v>12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</row>
    <row r="2" spans="1:37" s="3" customFormat="1" ht="14.1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 t="s">
        <v>8</v>
      </c>
      <c r="G2" s="154" t="s">
        <v>13</v>
      </c>
      <c r="H2" s="154" t="s">
        <v>13</v>
      </c>
      <c r="I2" s="154" t="s">
        <v>13</v>
      </c>
      <c r="J2" s="168" t="s">
        <v>14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57" t="s">
        <v>13</v>
      </c>
      <c r="Q2" s="157" t="s">
        <v>13</v>
      </c>
      <c r="R2" s="157" t="s">
        <v>13</v>
      </c>
      <c r="S2" s="169" t="s">
        <v>14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59" t="s">
        <v>15</v>
      </c>
      <c r="Z2" s="159" t="s">
        <v>16</v>
      </c>
      <c r="AA2" s="166" t="s">
        <v>17</v>
      </c>
      <c r="AB2" s="166" t="s">
        <v>18</v>
      </c>
      <c r="AC2" s="159" t="s">
        <v>13</v>
      </c>
      <c r="AD2" s="159" t="s">
        <v>13</v>
      </c>
      <c r="AE2" s="159" t="s">
        <v>13</v>
      </c>
      <c r="AF2" s="160" t="s">
        <v>14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</row>
    <row r="3" spans="1:37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 t="s">
        <v>8</v>
      </c>
      <c r="G3" s="4" t="s">
        <v>19</v>
      </c>
      <c r="H3" s="4" t="s">
        <v>20</v>
      </c>
      <c r="I3" s="7" t="s">
        <v>377</v>
      </c>
      <c r="J3" s="4" t="s">
        <v>22</v>
      </c>
      <c r="K3" s="4" t="s">
        <v>20</v>
      </c>
      <c r="L3" s="7" t="s">
        <v>23</v>
      </c>
      <c r="M3" s="4" t="s">
        <v>24</v>
      </c>
      <c r="N3" s="4" t="s">
        <v>20</v>
      </c>
      <c r="O3" s="4" t="s">
        <v>25</v>
      </c>
      <c r="P3" s="5" t="s">
        <v>19</v>
      </c>
      <c r="Q3" s="5" t="s">
        <v>20</v>
      </c>
      <c r="R3" s="8" t="s">
        <v>377</v>
      </c>
      <c r="S3" s="5" t="s">
        <v>22</v>
      </c>
      <c r="T3" s="5" t="s">
        <v>20</v>
      </c>
      <c r="U3" s="8" t="s">
        <v>23</v>
      </c>
      <c r="V3" s="5" t="s">
        <v>24</v>
      </c>
      <c r="W3" s="5" t="s">
        <v>20</v>
      </c>
      <c r="X3" s="5" t="s">
        <v>25</v>
      </c>
      <c r="Y3" s="159" t="s">
        <v>15</v>
      </c>
      <c r="Z3" s="159" t="s">
        <v>16</v>
      </c>
      <c r="AA3" s="166" t="s">
        <v>17</v>
      </c>
      <c r="AB3" s="166" t="s">
        <v>18</v>
      </c>
      <c r="AC3" s="5" t="s">
        <v>19</v>
      </c>
      <c r="AD3" s="5" t="s">
        <v>20</v>
      </c>
      <c r="AE3" s="9" t="s">
        <v>26</v>
      </c>
      <c r="AF3" s="5" t="s">
        <v>22</v>
      </c>
      <c r="AG3" s="5" t="s">
        <v>20</v>
      </c>
      <c r="AH3" s="8" t="s">
        <v>23</v>
      </c>
      <c r="AI3" s="5" t="s">
        <v>24</v>
      </c>
      <c r="AJ3" s="5" t="s">
        <v>20</v>
      </c>
      <c r="AK3" s="5" t="s">
        <v>25</v>
      </c>
    </row>
    <row r="4" spans="1:37" s="10" customFormat="1" ht="25" customHeight="1" x14ac:dyDescent="0.25">
      <c r="A4" s="11">
        <v>1</v>
      </c>
      <c r="B4" s="94" t="str">
        <f t="shared" ref="B4:B35" si="0">TEXT(C4,"000")&amp;"-"&amp;TEXT(E4,"000")</f>
        <v>2级-4级</v>
      </c>
      <c r="C4" s="94" t="s">
        <v>29</v>
      </c>
      <c r="D4" s="94" t="s">
        <v>46</v>
      </c>
      <c r="E4" s="94" t="s">
        <v>37</v>
      </c>
      <c r="F4" s="94" t="s">
        <v>38</v>
      </c>
      <c r="G4" s="95" t="s">
        <v>275</v>
      </c>
      <c r="H4" s="96" t="s">
        <v>378</v>
      </c>
      <c r="I4" s="97">
        <v>2365.48</v>
      </c>
      <c r="J4" s="16"/>
      <c r="K4" s="16"/>
      <c r="L4" s="17"/>
      <c r="M4" s="18"/>
      <c r="N4" s="19"/>
      <c r="O4" s="20"/>
      <c r="P4" s="21"/>
      <c r="Q4" s="21"/>
      <c r="R4" s="22"/>
      <c r="S4" s="21"/>
      <c r="T4" s="21"/>
      <c r="U4" s="22"/>
      <c r="V4" s="23"/>
      <c r="W4" s="23"/>
      <c r="X4" s="24"/>
      <c r="Y4" s="25">
        <f t="shared" ref="Y4:Y67" si="1">ROUND(I4-U4-X4,2)</f>
        <v>2365.48</v>
      </c>
      <c r="Z4" s="25">
        <f t="shared" ref="Z4:Z67" si="2">ROUND(L4+O4-R4,2)</f>
        <v>0</v>
      </c>
      <c r="AA4" s="26"/>
      <c r="AB4" s="26"/>
      <c r="AC4" s="26"/>
      <c r="AD4" s="26"/>
      <c r="AE4" s="27"/>
      <c r="AF4" s="26"/>
      <c r="AG4" s="26"/>
      <c r="AH4" s="26"/>
      <c r="AI4" s="26"/>
      <c r="AJ4" s="26"/>
      <c r="AK4" s="26"/>
    </row>
    <row r="5" spans="1:37" s="10" customFormat="1" ht="25" customHeight="1" x14ac:dyDescent="0.25">
      <c r="A5" s="11">
        <v>2</v>
      </c>
      <c r="B5" s="94" t="str">
        <f t="shared" si="0"/>
        <v>2级-3级</v>
      </c>
      <c r="C5" s="94" t="s">
        <v>29</v>
      </c>
      <c r="D5" s="94" t="s">
        <v>46</v>
      </c>
      <c r="E5" s="94" t="s">
        <v>33</v>
      </c>
      <c r="F5" s="94" t="s">
        <v>65</v>
      </c>
      <c r="G5" s="95" t="s">
        <v>275</v>
      </c>
      <c r="H5" s="96" t="s">
        <v>379</v>
      </c>
      <c r="I5" s="97">
        <v>161.41</v>
      </c>
      <c r="J5" s="16"/>
      <c r="K5" s="16"/>
      <c r="L5" s="17"/>
      <c r="M5" s="18"/>
      <c r="N5" s="19"/>
      <c r="O5" s="20"/>
      <c r="P5" s="21"/>
      <c r="Q5" s="21"/>
      <c r="R5" s="22"/>
      <c r="S5" s="21"/>
      <c r="T5" s="21"/>
      <c r="U5" s="22"/>
      <c r="V5" s="23"/>
      <c r="W5" s="23"/>
      <c r="X5" s="24"/>
      <c r="Y5" s="25">
        <f t="shared" si="1"/>
        <v>161.41</v>
      </c>
      <c r="Z5" s="25">
        <f t="shared" si="2"/>
        <v>0</v>
      </c>
      <c r="AA5" s="26"/>
      <c r="AB5" s="26"/>
      <c r="AC5" s="26"/>
      <c r="AD5" s="26"/>
      <c r="AE5" s="27"/>
      <c r="AF5" s="26"/>
      <c r="AG5" s="26"/>
      <c r="AH5" s="26"/>
      <c r="AI5" s="26"/>
      <c r="AJ5" s="26"/>
      <c r="AK5" s="26"/>
    </row>
    <row r="6" spans="1:37" s="10" customFormat="1" ht="25" customHeight="1" x14ac:dyDescent="0.25">
      <c r="A6" s="11">
        <v>3</v>
      </c>
      <c r="B6" s="94" t="str">
        <f t="shared" si="0"/>
        <v>2级-2级</v>
      </c>
      <c r="C6" s="94" t="s">
        <v>29</v>
      </c>
      <c r="D6" s="94" t="s">
        <v>46</v>
      </c>
      <c r="E6" s="94" t="s">
        <v>29</v>
      </c>
      <c r="F6" s="94" t="s">
        <v>56</v>
      </c>
      <c r="G6" s="95" t="s">
        <v>275</v>
      </c>
      <c r="H6" s="96" t="s">
        <v>379</v>
      </c>
      <c r="I6" s="97">
        <v>430.44</v>
      </c>
      <c r="J6" s="16"/>
      <c r="K6" s="16"/>
      <c r="L6" s="17"/>
      <c r="M6" s="18"/>
      <c r="N6" s="19"/>
      <c r="O6" s="20"/>
      <c r="P6" s="21"/>
      <c r="Q6" s="21"/>
      <c r="R6" s="22"/>
      <c r="S6" s="21"/>
      <c r="T6" s="21"/>
      <c r="U6" s="22"/>
      <c r="V6" s="23"/>
      <c r="W6" s="23"/>
      <c r="X6" s="24"/>
      <c r="Y6" s="25">
        <f t="shared" si="1"/>
        <v>430.44</v>
      </c>
      <c r="Z6" s="25">
        <f t="shared" si="2"/>
        <v>0</v>
      </c>
      <c r="AA6" s="26"/>
      <c r="AB6" s="26"/>
      <c r="AC6" s="26"/>
      <c r="AD6" s="26"/>
      <c r="AE6" s="27"/>
      <c r="AF6" s="26"/>
      <c r="AG6" s="26"/>
      <c r="AH6" s="26"/>
      <c r="AI6" s="26"/>
      <c r="AJ6" s="26"/>
      <c r="AK6" s="26"/>
    </row>
    <row r="7" spans="1:37" s="10" customFormat="1" ht="25" customHeight="1" x14ac:dyDescent="0.25">
      <c r="A7" s="11">
        <v>4</v>
      </c>
      <c r="B7" s="94" t="str">
        <f t="shared" si="0"/>
        <v>2级-3级</v>
      </c>
      <c r="C7" s="94" t="s">
        <v>29</v>
      </c>
      <c r="D7" s="94" t="s">
        <v>46</v>
      </c>
      <c r="E7" s="94" t="s">
        <v>33</v>
      </c>
      <c r="F7" s="94" t="s">
        <v>161</v>
      </c>
      <c r="G7" s="95" t="s">
        <v>275</v>
      </c>
      <c r="H7" s="96" t="s">
        <v>379</v>
      </c>
      <c r="I7" s="97">
        <v>1990.79</v>
      </c>
      <c r="J7" s="16"/>
      <c r="K7" s="16"/>
      <c r="L7" s="17"/>
      <c r="M7" s="18"/>
      <c r="N7" s="19"/>
      <c r="O7" s="20"/>
      <c r="P7" s="21"/>
      <c r="Q7" s="21"/>
      <c r="R7" s="22"/>
      <c r="S7" s="21"/>
      <c r="T7" s="21"/>
      <c r="U7" s="22"/>
      <c r="V7" s="23"/>
      <c r="W7" s="23"/>
      <c r="X7" s="24"/>
      <c r="Y7" s="25">
        <f t="shared" si="1"/>
        <v>1990.79</v>
      </c>
      <c r="Z7" s="25">
        <f t="shared" si="2"/>
        <v>0</v>
      </c>
      <c r="AA7" s="26"/>
      <c r="AB7" s="26"/>
      <c r="AC7" s="26"/>
      <c r="AD7" s="26"/>
      <c r="AE7" s="27"/>
      <c r="AF7" s="26"/>
      <c r="AG7" s="26"/>
      <c r="AH7" s="26"/>
      <c r="AI7" s="26"/>
      <c r="AJ7" s="26"/>
      <c r="AK7" s="26"/>
    </row>
    <row r="8" spans="1:37" s="10" customFormat="1" ht="25" customHeight="1" x14ac:dyDescent="0.25">
      <c r="A8" s="11">
        <v>5</v>
      </c>
      <c r="B8" s="94" t="str">
        <f t="shared" si="0"/>
        <v>2级-3级</v>
      </c>
      <c r="C8" s="94" t="s">
        <v>29</v>
      </c>
      <c r="D8" s="94" t="s">
        <v>46</v>
      </c>
      <c r="E8" s="94" t="s">
        <v>33</v>
      </c>
      <c r="F8" s="94" t="s">
        <v>211</v>
      </c>
      <c r="G8" s="95" t="s">
        <v>275</v>
      </c>
      <c r="H8" s="96" t="s">
        <v>379</v>
      </c>
      <c r="I8" s="97">
        <v>53.81</v>
      </c>
      <c r="J8" s="16"/>
      <c r="K8" s="16"/>
      <c r="L8" s="17"/>
      <c r="M8" s="18"/>
      <c r="N8" s="18"/>
      <c r="O8" s="20"/>
      <c r="P8" s="21"/>
      <c r="Q8" s="21"/>
      <c r="R8" s="22"/>
      <c r="S8" s="21"/>
      <c r="T8" s="21"/>
      <c r="U8" s="22"/>
      <c r="V8" s="23"/>
      <c r="W8" s="23"/>
      <c r="X8" s="24"/>
      <c r="Y8" s="25">
        <f t="shared" si="1"/>
        <v>53.81</v>
      </c>
      <c r="Z8" s="25">
        <f t="shared" si="2"/>
        <v>0</v>
      </c>
      <c r="AA8" s="26"/>
      <c r="AB8" s="26"/>
      <c r="AC8" s="26"/>
      <c r="AD8" s="26"/>
      <c r="AE8" s="27"/>
      <c r="AF8" s="26"/>
      <c r="AG8" s="26"/>
      <c r="AH8" s="26"/>
      <c r="AI8" s="26"/>
      <c r="AJ8" s="26"/>
      <c r="AK8" s="26"/>
    </row>
    <row r="9" spans="1:37" s="10" customFormat="1" ht="25" customHeight="1" x14ac:dyDescent="0.25">
      <c r="A9" s="11">
        <v>6</v>
      </c>
      <c r="B9" s="94" t="str">
        <f t="shared" si="0"/>
        <v>2级-3级</v>
      </c>
      <c r="C9" s="94" t="s">
        <v>29</v>
      </c>
      <c r="D9" s="94" t="s">
        <v>46</v>
      </c>
      <c r="E9" s="94" t="s">
        <v>33</v>
      </c>
      <c r="F9" s="94" t="s">
        <v>231</v>
      </c>
      <c r="G9" s="95" t="s">
        <v>275</v>
      </c>
      <c r="H9" s="96" t="s">
        <v>380</v>
      </c>
      <c r="I9" s="97">
        <v>1479.65</v>
      </c>
      <c r="J9" s="16"/>
      <c r="K9" s="16"/>
      <c r="L9" s="17"/>
      <c r="M9" s="18"/>
      <c r="N9" s="18"/>
      <c r="O9" s="20"/>
      <c r="P9" s="21"/>
      <c r="Q9" s="21"/>
      <c r="R9" s="22"/>
      <c r="S9" s="21"/>
      <c r="T9" s="21"/>
      <c r="U9" s="22"/>
      <c r="V9" s="23"/>
      <c r="W9" s="23"/>
      <c r="X9" s="24"/>
      <c r="Y9" s="25">
        <f t="shared" si="1"/>
        <v>1479.65</v>
      </c>
      <c r="Z9" s="25">
        <f t="shared" si="2"/>
        <v>0</v>
      </c>
      <c r="AA9" s="26"/>
      <c r="AB9" s="26"/>
      <c r="AC9" s="26"/>
      <c r="AD9" s="26"/>
      <c r="AE9" s="27"/>
      <c r="AF9" s="26"/>
      <c r="AG9" s="26"/>
      <c r="AH9" s="26"/>
      <c r="AI9" s="26"/>
      <c r="AJ9" s="26"/>
      <c r="AK9" s="26"/>
    </row>
    <row r="10" spans="1:37" s="10" customFormat="1" ht="25" customHeight="1" x14ac:dyDescent="0.25">
      <c r="A10" s="11">
        <v>7</v>
      </c>
      <c r="B10" s="94" t="str">
        <f t="shared" si="0"/>
        <v>2级-2级</v>
      </c>
      <c r="C10" s="94" t="s">
        <v>29</v>
      </c>
      <c r="D10" s="94" t="s">
        <v>46</v>
      </c>
      <c r="E10" s="94" t="s">
        <v>29</v>
      </c>
      <c r="F10" s="94" t="s">
        <v>55</v>
      </c>
      <c r="G10" s="95" t="s">
        <v>275</v>
      </c>
      <c r="H10" s="96" t="s">
        <v>379</v>
      </c>
      <c r="I10" s="97">
        <v>807.08</v>
      </c>
      <c r="J10" s="16"/>
      <c r="K10" s="16"/>
      <c r="L10" s="17"/>
      <c r="M10" s="18"/>
      <c r="N10" s="18"/>
      <c r="O10" s="20"/>
      <c r="P10" s="21"/>
      <c r="Q10" s="21"/>
      <c r="R10" s="22"/>
      <c r="S10" s="21"/>
      <c r="T10" s="21"/>
      <c r="U10" s="22"/>
      <c r="V10" s="23"/>
      <c r="W10" s="23"/>
      <c r="X10" s="24"/>
      <c r="Y10" s="25">
        <f t="shared" si="1"/>
        <v>807.08</v>
      </c>
      <c r="Z10" s="25">
        <f t="shared" si="2"/>
        <v>0</v>
      </c>
      <c r="AA10" s="26"/>
      <c r="AB10" s="26"/>
      <c r="AC10" s="26"/>
      <c r="AD10" s="26"/>
      <c r="AE10" s="27"/>
      <c r="AF10" s="26"/>
      <c r="AG10" s="26"/>
      <c r="AH10" s="26"/>
      <c r="AI10" s="26"/>
      <c r="AJ10" s="26"/>
      <c r="AK10" s="26"/>
    </row>
    <row r="11" spans="1:37" s="10" customFormat="1" ht="25" customHeight="1" x14ac:dyDescent="0.25">
      <c r="A11" s="11">
        <v>8</v>
      </c>
      <c r="B11" s="94" t="str">
        <f t="shared" si="0"/>
        <v>2级-3级</v>
      </c>
      <c r="C11" s="94" t="s">
        <v>29</v>
      </c>
      <c r="D11" s="94" t="s">
        <v>46</v>
      </c>
      <c r="E11" s="94" t="s">
        <v>33</v>
      </c>
      <c r="F11" s="94" t="s">
        <v>160</v>
      </c>
      <c r="G11" s="95" t="s">
        <v>275</v>
      </c>
      <c r="H11" s="96" t="s">
        <v>379</v>
      </c>
      <c r="I11" s="97">
        <v>295.92</v>
      </c>
      <c r="J11" s="16"/>
      <c r="K11" s="16"/>
      <c r="L11" s="17"/>
      <c r="M11" s="18"/>
      <c r="N11" s="18"/>
      <c r="O11" s="20"/>
      <c r="P11" s="21"/>
      <c r="Q11" s="21"/>
      <c r="R11" s="22"/>
      <c r="S11" s="21"/>
      <c r="T11" s="21"/>
      <c r="U11" s="22"/>
      <c r="V11" s="23"/>
      <c r="W11" s="23"/>
      <c r="X11" s="24"/>
      <c r="Y11" s="25">
        <f t="shared" si="1"/>
        <v>295.92</v>
      </c>
      <c r="Z11" s="25">
        <f t="shared" si="2"/>
        <v>0</v>
      </c>
      <c r="AA11" s="26"/>
      <c r="AB11" s="26"/>
      <c r="AC11" s="26"/>
      <c r="AD11" s="26"/>
      <c r="AE11" s="27"/>
      <c r="AF11" s="26"/>
      <c r="AG11" s="26"/>
      <c r="AH11" s="26"/>
      <c r="AI11" s="26"/>
      <c r="AJ11" s="26"/>
      <c r="AK11" s="26"/>
    </row>
    <row r="12" spans="1:37" s="10" customFormat="1" ht="25" customHeight="1" x14ac:dyDescent="0.25">
      <c r="A12" s="11">
        <v>9</v>
      </c>
      <c r="B12" s="94" t="str">
        <f t="shared" si="0"/>
        <v>2级-3级</v>
      </c>
      <c r="C12" s="94" t="s">
        <v>29</v>
      </c>
      <c r="D12" s="94" t="s">
        <v>46</v>
      </c>
      <c r="E12" s="94" t="s">
        <v>33</v>
      </c>
      <c r="F12" s="94" t="s">
        <v>159</v>
      </c>
      <c r="G12" s="95" t="s">
        <v>275</v>
      </c>
      <c r="H12" s="96" t="s">
        <v>379</v>
      </c>
      <c r="I12" s="97">
        <v>564.96</v>
      </c>
      <c r="J12" s="16"/>
      <c r="K12" s="16"/>
      <c r="L12" s="17"/>
      <c r="M12" s="18"/>
      <c r="N12" s="18"/>
      <c r="O12" s="20"/>
      <c r="P12" s="21"/>
      <c r="Q12" s="21"/>
      <c r="R12" s="22"/>
      <c r="S12" s="21"/>
      <c r="T12" s="21"/>
      <c r="U12" s="22"/>
      <c r="V12" s="23"/>
      <c r="W12" s="23"/>
      <c r="X12" s="24"/>
      <c r="Y12" s="25">
        <f t="shared" si="1"/>
        <v>564.96</v>
      </c>
      <c r="Z12" s="25">
        <f t="shared" si="2"/>
        <v>0</v>
      </c>
      <c r="AA12" s="26"/>
      <c r="AB12" s="26"/>
      <c r="AC12" s="26"/>
      <c r="AD12" s="26"/>
      <c r="AE12" s="27"/>
      <c r="AF12" s="26"/>
      <c r="AG12" s="26"/>
      <c r="AH12" s="26"/>
      <c r="AI12" s="26"/>
      <c r="AJ12" s="26"/>
      <c r="AK12" s="26"/>
    </row>
    <row r="13" spans="1:37" s="10" customFormat="1" ht="25" customHeight="1" x14ac:dyDescent="0.25">
      <c r="A13" s="11">
        <v>10</v>
      </c>
      <c r="B13" s="94" t="str">
        <f t="shared" si="0"/>
        <v>2级-3级</v>
      </c>
      <c r="C13" s="94" t="s">
        <v>29</v>
      </c>
      <c r="D13" s="94" t="s">
        <v>46</v>
      </c>
      <c r="E13" s="94" t="s">
        <v>33</v>
      </c>
      <c r="F13" s="94" t="s">
        <v>114</v>
      </c>
      <c r="G13" s="95" t="s">
        <v>275</v>
      </c>
      <c r="H13" s="96" t="s">
        <v>381</v>
      </c>
      <c r="I13" s="97">
        <v>119885.81</v>
      </c>
      <c r="J13" s="16"/>
      <c r="K13" s="16"/>
      <c r="L13" s="17"/>
      <c r="M13" s="18"/>
      <c r="N13" s="18"/>
      <c r="O13" s="20"/>
      <c r="P13" s="21"/>
      <c r="Q13" s="21"/>
      <c r="R13" s="22"/>
      <c r="S13" s="21"/>
      <c r="T13" s="21"/>
      <c r="U13" s="22"/>
      <c r="V13" s="23"/>
      <c r="W13" s="23"/>
      <c r="X13" s="24"/>
      <c r="Y13" s="25">
        <f t="shared" si="1"/>
        <v>119885.81</v>
      </c>
      <c r="Z13" s="25">
        <f t="shared" si="2"/>
        <v>0</v>
      </c>
      <c r="AA13" s="26"/>
      <c r="AB13" s="26"/>
      <c r="AC13" s="26"/>
      <c r="AD13" s="26"/>
      <c r="AE13" s="27"/>
      <c r="AF13" s="26"/>
      <c r="AG13" s="26"/>
      <c r="AH13" s="26"/>
      <c r="AI13" s="26"/>
      <c r="AJ13" s="26"/>
      <c r="AK13" s="26"/>
    </row>
    <row r="14" spans="1:37" s="10" customFormat="1" ht="25" customHeight="1" x14ac:dyDescent="0.25">
      <c r="A14" s="11">
        <v>11</v>
      </c>
      <c r="B14" s="94" t="str">
        <f t="shared" si="0"/>
        <v>2级-3级</v>
      </c>
      <c r="C14" s="94" t="s">
        <v>29</v>
      </c>
      <c r="D14" s="94" t="s">
        <v>46</v>
      </c>
      <c r="E14" s="94" t="s">
        <v>33</v>
      </c>
      <c r="F14" s="94" t="s">
        <v>337</v>
      </c>
      <c r="G14" s="95" t="s">
        <v>275</v>
      </c>
      <c r="H14" s="96" t="s">
        <v>379</v>
      </c>
      <c r="I14" s="97">
        <v>26.89</v>
      </c>
      <c r="J14" s="16"/>
      <c r="K14" s="16"/>
      <c r="L14" s="17"/>
      <c r="M14" s="18"/>
      <c r="N14" s="18"/>
      <c r="O14" s="20"/>
      <c r="P14" s="21"/>
      <c r="Q14" s="21"/>
      <c r="R14" s="22"/>
      <c r="S14" s="21"/>
      <c r="T14" s="21"/>
      <c r="U14" s="22"/>
      <c r="V14" s="23"/>
      <c r="W14" s="23"/>
      <c r="X14" s="24"/>
      <c r="Y14" s="25">
        <f t="shared" si="1"/>
        <v>26.89</v>
      </c>
      <c r="Z14" s="25">
        <f t="shared" si="2"/>
        <v>0</v>
      </c>
      <c r="AA14" s="26"/>
      <c r="AB14" s="26"/>
      <c r="AC14" s="26"/>
      <c r="AD14" s="26"/>
      <c r="AE14" s="27"/>
      <c r="AF14" s="26"/>
      <c r="AG14" s="26"/>
      <c r="AH14" s="26"/>
      <c r="AI14" s="26"/>
      <c r="AJ14" s="26"/>
      <c r="AK14" s="26"/>
    </row>
    <row r="15" spans="1:37" s="10" customFormat="1" ht="25" customHeight="1" x14ac:dyDescent="0.25">
      <c r="A15" s="11">
        <v>12</v>
      </c>
      <c r="B15" s="94" t="str">
        <f t="shared" si="0"/>
        <v>2级-3级</v>
      </c>
      <c r="C15" s="94" t="s">
        <v>29</v>
      </c>
      <c r="D15" s="94" t="s">
        <v>46</v>
      </c>
      <c r="E15" s="94" t="s">
        <v>33</v>
      </c>
      <c r="F15" s="94" t="s">
        <v>112</v>
      </c>
      <c r="G15" s="95" t="s">
        <v>275</v>
      </c>
      <c r="H15" s="96" t="s">
        <v>382</v>
      </c>
      <c r="I15" s="97">
        <v>27607.08</v>
      </c>
      <c r="J15" s="16"/>
      <c r="K15" s="16"/>
      <c r="L15" s="17"/>
      <c r="M15" s="18"/>
      <c r="N15" s="18"/>
      <c r="O15" s="20"/>
      <c r="P15" s="21"/>
      <c r="Q15" s="21"/>
      <c r="R15" s="22"/>
      <c r="S15" s="21"/>
      <c r="T15" s="21"/>
      <c r="U15" s="22"/>
      <c r="V15" s="23"/>
      <c r="W15" s="23"/>
      <c r="X15" s="24"/>
      <c r="Y15" s="25">
        <f t="shared" si="1"/>
        <v>27607.08</v>
      </c>
      <c r="Z15" s="25">
        <f t="shared" si="2"/>
        <v>0</v>
      </c>
      <c r="AA15" s="26"/>
      <c r="AB15" s="26"/>
      <c r="AC15" s="26"/>
      <c r="AD15" s="26"/>
      <c r="AE15" s="27"/>
      <c r="AF15" s="26"/>
      <c r="AG15" s="26"/>
      <c r="AH15" s="26"/>
      <c r="AI15" s="26"/>
      <c r="AJ15" s="26"/>
      <c r="AK15" s="26"/>
    </row>
    <row r="16" spans="1:37" s="10" customFormat="1" ht="25" customHeight="1" x14ac:dyDescent="0.25">
      <c r="A16" s="11">
        <v>13</v>
      </c>
      <c r="B16" s="94" t="str">
        <f t="shared" si="0"/>
        <v>2级-3级</v>
      </c>
      <c r="C16" s="94" t="s">
        <v>29</v>
      </c>
      <c r="D16" s="94" t="s">
        <v>46</v>
      </c>
      <c r="E16" s="94" t="s">
        <v>33</v>
      </c>
      <c r="F16" s="94" t="s">
        <v>338</v>
      </c>
      <c r="G16" s="95" t="s">
        <v>275</v>
      </c>
      <c r="H16" s="96" t="s">
        <v>379</v>
      </c>
      <c r="I16" s="97">
        <v>80.7</v>
      </c>
      <c r="J16" s="16"/>
      <c r="K16" s="16"/>
      <c r="L16" s="17"/>
      <c r="M16" s="18"/>
      <c r="N16" s="18"/>
      <c r="O16" s="20"/>
      <c r="P16" s="21"/>
      <c r="Q16" s="21"/>
      <c r="R16" s="22"/>
      <c r="S16" s="21"/>
      <c r="T16" s="21"/>
      <c r="U16" s="22"/>
      <c r="V16" s="23"/>
      <c r="W16" s="23"/>
      <c r="X16" s="24"/>
      <c r="Y16" s="25">
        <f t="shared" si="1"/>
        <v>80.7</v>
      </c>
      <c r="Z16" s="25">
        <f t="shared" si="2"/>
        <v>0</v>
      </c>
      <c r="AA16" s="26"/>
      <c r="AB16" s="26"/>
      <c r="AC16" s="26"/>
      <c r="AD16" s="26"/>
      <c r="AE16" s="27"/>
      <c r="AF16" s="26"/>
      <c r="AG16" s="26"/>
      <c r="AH16" s="26"/>
      <c r="AI16" s="26"/>
      <c r="AJ16" s="26"/>
      <c r="AK16" s="26"/>
    </row>
    <row r="17" spans="1:37" s="10" customFormat="1" ht="25" customHeight="1" x14ac:dyDescent="0.25">
      <c r="A17" s="11">
        <v>14</v>
      </c>
      <c r="B17" s="94" t="str">
        <f t="shared" si="0"/>
        <v>2级-4级</v>
      </c>
      <c r="C17" s="94" t="s">
        <v>29</v>
      </c>
      <c r="D17" s="94" t="s">
        <v>46</v>
      </c>
      <c r="E17" s="94" t="s">
        <v>37</v>
      </c>
      <c r="F17" s="94" t="s">
        <v>383</v>
      </c>
      <c r="G17" s="95" t="s">
        <v>275</v>
      </c>
      <c r="H17" s="96" t="s">
        <v>378</v>
      </c>
      <c r="I17" s="97">
        <v>1810.62</v>
      </c>
      <c r="J17" s="16"/>
      <c r="K17" s="16"/>
      <c r="L17" s="17"/>
      <c r="M17" s="18"/>
      <c r="N17" s="19"/>
      <c r="O17" s="20"/>
      <c r="P17" s="21"/>
      <c r="Q17" s="21"/>
      <c r="R17" s="22"/>
      <c r="S17" s="21"/>
      <c r="T17" s="21"/>
      <c r="U17" s="22"/>
      <c r="V17" s="23"/>
      <c r="W17" s="23"/>
      <c r="X17" s="24"/>
      <c r="Y17" s="25">
        <f t="shared" si="1"/>
        <v>1810.62</v>
      </c>
      <c r="Z17" s="25">
        <f t="shared" si="2"/>
        <v>0</v>
      </c>
      <c r="AA17" s="26"/>
      <c r="AB17" s="26"/>
      <c r="AC17" s="26"/>
      <c r="AD17" s="26"/>
      <c r="AE17" s="27"/>
      <c r="AF17" s="26"/>
      <c r="AG17" s="26"/>
      <c r="AH17" s="26"/>
      <c r="AI17" s="26"/>
      <c r="AJ17" s="26"/>
      <c r="AK17" s="26"/>
    </row>
    <row r="18" spans="1:37" s="10" customFormat="1" ht="25" customHeight="1" x14ac:dyDescent="0.25">
      <c r="A18" s="11">
        <v>15</v>
      </c>
      <c r="B18" s="94" t="str">
        <f t="shared" si="0"/>
        <v>2级-2级</v>
      </c>
      <c r="C18" s="94" t="s">
        <v>29</v>
      </c>
      <c r="D18" s="94" t="s">
        <v>46</v>
      </c>
      <c r="E18" s="94" t="s">
        <v>29</v>
      </c>
      <c r="F18" s="94" t="s">
        <v>47</v>
      </c>
      <c r="G18" s="95" t="s">
        <v>275</v>
      </c>
      <c r="H18" s="96" t="s">
        <v>382</v>
      </c>
      <c r="I18" s="97">
        <v>475.75</v>
      </c>
      <c r="J18" s="16"/>
      <c r="K18" s="16"/>
      <c r="L18" s="17"/>
      <c r="M18" s="18"/>
      <c r="N18" s="19"/>
      <c r="O18" s="20"/>
      <c r="P18" s="21"/>
      <c r="Q18" s="21"/>
      <c r="R18" s="22"/>
      <c r="S18" s="21"/>
      <c r="T18" s="21"/>
      <c r="U18" s="22"/>
      <c r="V18" s="23"/>
      <c r="W18" s="23"/>
      <c r="X18" s="24"/>
      <c r="Y18" s="25">
        <f t="shared" si="1"/>
        <v>475.75</v>
      </c>
      <c r="Z18" s="25">
        <f t="shared" si="2"/>
        <v>0</v>
      </c>
      <c r="AA18" s="26"/>
      <c r="AB18" s="26"/>
      <c r="AC18" s="26"/>
      <c r="AD18" s="26"/>
      <c r="AE18" s="27"/>
      <c r="AF18" s="26"/>
      <c r="AG18" s="26"/>
      <c r="AH18" s="26"/>
      <c r="AI18" s="26"/>
      <c r="AJ18" s="26"/>
      <c r="AK18" s="26"/>
    </row>
    <row r="19" spans="1:37" s="10" customFormat="1" ht="25" customHeight="1" x14ac:dyDescent="0.25">
      <c r="A19" s="11">
        <v>16</v>
      </c>
      <c r="B19" s="94" t="str">
        <f t="shared" si="0"/>
        <v>2级-3级</v>
      </c>
      <c r="C19" s="94" t="s">
        <v>29</v>
      </c>
      <c r="D19" s="94" t="s">
        <v>46</v>
      </c>
      <c r="E19" s="94" t="s">
        <v>33</v>
      </c>
      <c r="F19" s="94" t="s">
        <v>80</v>
      </c>
      <c r="G19" s="95" t="s">
        <v>275</v>
      </c>
      <c r="H19" s="96" t="s">
        <v>378</v>
      </c>
      <c r="I19" s="97">
        <v>408.84</v>
      </c>
      <c r="J19" s="16"/>
      <c r="K19" s="16"/>
      <c r="L19" s="17"/>
      <c r="M19" s="18"/>
      <c r="N19" s="18"/>
      <c r="O19" s="20"/>
      <c r="P19" s="21"/>
      <c r="Q19" s="21"/>
      <c r="R19" s="22"/>
      <c r="S19" s="21"/>
      <c r="T19" s="21"/>
      <c r="U19" s="22"/>
      <c r="V19" s="23"/>
      <c r="W19" s="23"/>
      <c r="X19" s="24"/>
      <c r="Y19" s="25">
        <f t="shared" si="1"/>
        <v>408.84</v>
      </c>
      <c r="Z19" s="25">
        <f t="shared" si="2"/>
        <v>0</v>
      </c>
      <c r="AA19" s="26"/>
      <c r="AB19" s="26"/>
      <c r="AC19" s="26"/>
      <c r="AD19" s="26"/>
      <c r="AE19" s="27"/>
      <c r="AF19" s="26"/>
      <c r="AG19" s="26"/>
      <c r="AH19" s="26"/>
      <c r="AI19" s="26"/>
      <c r="AJ19" s="26"/>
      <c r="AK19" s="26"/>
    </row>
    <row r="20" spans="1:37" s="10" customFormat="1" ht="25" customHeight="1" x14ac:dyDescent="0.25">
      <c r="A20" s="11">
        <v>17</v>
      </c>
      <c r="B20" s="94" t="str">
        <f t="shared" si="0"/>
        <v>2级-1级</v>
      </c>
      <c r="C20" s="94" t="s">
        <v>29</v>
      </c>
      <c r="D20" s="94" t="s">
        <v>46</v>
      </c>
      <c r="E20" s="94" t="s">
        <v>27</v>
      </c>
      <c r="F20" s="94" t="s">
        <v>28</v>
      </c>
      <c r="G20" s="95" t="s">
        <v>275</v>
      </c>
      <c r="H20" s="96" t="s">
        <v>384</v>
      </c>
      <c r="I20" s="97">
        <v>95777.43</v>
      </c>
      <c r="J20" s="16"/>
      <c r="K20" s="16"/>
      <c r="L20" s="17"/>
      <c r="M20" s="18"/>
      <c r="N20" s="18"/>
      <c r="O20" s="20"/>
      <c r="P20" s="21"/>
      <c r="Q20" s="21"/>
      <c r="R20" s="22"/>
      <c r="S20" s="21"/>
      <c r="T20" s="21"/>
      <c r="U20" s="22"/>
      <c r="V20" s="23"/>
      <c r="W20" s="23"/>
      <c r="X20" s="24"/>
      <c r="Y20" s="25">
        <f t="shared" si="1"/>
        <v>95777.43</v>
      </c>
      <c r="Z20" s="25">
        <f t="shared" si="2"/>
        <v>0</v>
      </c>
      <c r="AA20" s="26"/>
      <c r="AB20" s="26"/>
      <c r="AC20" s="26"/>
      <c r="AD20" s="26"/>
      <c r="AE20" s="27"/>
      <c r="AF20" s="26"/>
      <c r="AG20" s="26"/>
      <c r="AH20" s="26"/>
      <c r="AI20" s="26"/>
      <c r="AJ20" s="26"/>
      <c r="AK20" s="26"/>
    </row>
    <row r="21" spans="1:37" s="10" customFormat="1" ht="25" customHeight="1" x14ac:dyDescent="0.25">
      <c r="A21" s="11">
        <v>18</v>
      </c>
      <c r="B21" s="94" t="str">
        <f t="shared" si="0"/>
        <v>2级-4级</v>
      </c>
      <c r="C21" s="94" t="s">
        <v>29</v>
      </c>
      <c r="D21" s="94" t="s">
        <v>46</v>
      </c>
      <c r="E21" s="94" t="s">
        <v>37</v>
      </c>
      <c r="F21" s="94" t="s">
        <v>66</v>
      </c>
      <c r="G21" s="95" t="s">
        <v>275</v>
      </c>
      <c r="H21" s="96" t="s">
        <v>379</v>
      </c>
      <c r="I21" s="97">
        <v>349.73</v>
      </c>
      <c r="J21" s="16"/>
      <c r="K21" s="16"/>
      <c r="L21" s="17"/>
      <c r="M21" s="18"/>
      <c r="N21" s="18"/>
      <c r="O21" s="20"/>
      <c r="P21" s="21"/>
      <c r="Q21" s="21"/>
      <c r="R21" s="22"/>
      <c r="S21" s="21"/>
      <c r="T21" s="21"/>
      <c r="U21" s="22"/>
      <c r="V21" s="23"/>
      <c r="W21" s="23"/>
      <c r="X21" s="24"/>
      <c r="Y21" s="25">
        <f t="shared" si="1"/>
        <v>349.73</v>
      </c>
      <c r="Z21" s="25">
        <f t="shared" si="2"/>
        <v>0</v>
      </c>
      <c r="AA21" s="26"/>
      <c r="AB21" s="26"/>
      <c r="AC21" s="26"/>
      <c r="AD21" s="26"/>
      <c r="AE21" s="27"/>
      <c r="AF21" s="26"/>
      <c r="AG21" s="26"/>
      <c r="AH21" s="26"/>
      <c r="AI21" s="26"/>
      <c r="AJ21" s="26"/>
      <c r="AK21" s="26"/>
    </row>
    <row r="22" spans="1:37" s="10" customFormat="1" ht="25" customHeight="1" x14ac:dyDescent="0.25">
      <c r="A22" s="11">
        <v>19</v>
      </c>
      <c r="B22" s="94" t="str">
        <f t="shared" si="0"/>
        <v>2级-2级</v>
      </c>
      <c r="C22" s="94" t="s">
        <v>29</v>
      </c>
      <c r="D22" s="94" t="s">
        <v>46</v>
      </c>
      <c r="E22" s="94" t="s">
        <v>29</v>
      </c>
      <c r="F22" s="94" t="s">
        <v>44</v>
      </c>
      <c r="G22" s="95" t="s">
        <v>275</v>
      </c>
      <c r="H22" s="96" t="s">
        <v>379</v>
      </c>
      <c r="I22" s="97">
        <v>195913.27</v>
      </c>
      <c r="J22" s="16"/>
      <c r="K22" s="16"/>
      <c r="L22" s="17"/>
      <c r="M22" s="18"/>
      <c r="N22" s="18"/>
      <c r="O22" s="20"/>
      <c r="P22" s="21"/>
      <c r="Q22" s="21"/>
      <c r="R22" s="22"/>
      <c r="S22" s="21"/>
      <c r="T22" s="21"/>
      <c r="U22" s="22"/>
      <c r="V22" s="23"/>
      <c r="W22" s="23"/>
      <c r="X22" s="24"/>
      <c r="Y22" s="25">
        <f t="shared" si="1"/>
        <v>195913.27</v>
      </c>
      <c r="Z22" s="25">
        <f t="shared" si="2"/>
        <v>0</v>
      </c>
      <c r="AA22" s="26"/>
      <c r="AB22" s="26"/>
      <c r="AC22" s="26"/>
      <c r="AD22" s="26"/>
      <c r="AE22" s="27"/>
      <c r="AF22" s="26"/>
      <c r="AG22" s="26"/>
      <c r="AH22" s="26"/>
      <c r="AI22" s="26"/>
      <c r="AJ22" s="26"/>
      <c r="AK22" s="26"/>
    </row>
    <row r="23" spans="1:37" s="10" customFormat="1" ht="25" customHeight="1" x14ac:dyDescent="0.25">
      <c r="A23" s="11">
        <v>20</v>
      </c>
      <c r="B23" s="94" t="str">
        <f t="shared" si="0"/>
        <v>2级-2级</v>
      </c>
      <c r="C23" s="94" t="s">
        <v>29</v>
      </c>
      <c r="D23" s="94" t="s">
        <v>46</v>
      </c>
      <c r="E23" s="94" t="s">
        <v>29</v>
      </c>
      <c r="F23" s="94" t="s">
        <v>57</v>
      </c>
      <c r="G23" s="95" t="s">
        <v>275</v>
      </c>
      <c r="H23" s="96" t="s">
        <v>379</v>
      </c>
      <c r="I23" s="97">
        <v>538.04999999999995</v>
      </c>
      <c r="J23" s="16"/>
      <c r="K23" s="16"/>
      <c r="L23" s="17"/>
      <c r="M23" s="18"/>
      <c r="N23" s="18"/>
      <c r="O23" s="20"/>
      <c r="P23" s="21"/>
      <c r="Q23" s="21"/>
      <c r="R23" s="22"/>
      <c r="S23" s="21"/>
      <c r="T23" s="21"/>
      <c r="U23" s="22"/>
      <c r="V23" s="23"/>
      <c r="W23" s="23"/>
      <c r="X23" s="24"/>
      <c r="Y23" s="25">
        <f t="shared" si="1"/>
        <v>538.04999999999995</v>
      </c>
      <c r="Z23" s="25">
        <f t="shared" si="2"/>
        <v>0</v>
      </c>
      <c r="AA23" s="26"/>
      <c r="AB23" s="26"/>
      <c r="AC23" s="26"/>
      <c r="AD23" s="26"/>
      <c r="AE23" s="27"/>
      <c r="AF23" s="26"/>
      <c r="AG23" s="26"/>
      <c r="AH23" s="26"/>
      <c r="AI23" s="26"/>
      <c r="AJ23" s="26"/>
      <c r="AK23" s="26"/>
    </row>
    <row r="24" spans="1:37" s="10" customFormat="1" ht="25" customHeight="1" x14ac:dyDescent="0.25">
      <c r="A24" s="11">
        <v>21</v>
      </c>
      <c r="B24" s="94" t="str">
        <f t="shared" si="0"/>
        <v>2级-3级</v>
      </c>
      <c r="C24" s="94" t="s">
        <v>29</v>
      </c>
      <c r="D24" s="94" t="s">
        <v>46</v>
      </c>
      <c r="E24" s="94" t="s">
        <v>33</v>
      </c>
      <c r="F24" s="94" t="s">
        <v>146</v>
      </c>
      <c r="G24" s="95" t="s">
        <v>275</v>
      </c>
      <c r="H24" s="96" t="s">
        <v>379</v>
      </c>
      <c r="I24" s="97">
        <v>7981.77</v>
      </c>
      <c r="J24" s="16"/>
      <c r="K24" s="16"/>
      <c r="L24" s="17"/>
      <c r="M24" s="18"/>
      <c r="N24" s="18"/>
      <c r="O24" s="20"/>
      <c r="P24" s="21"/>
      <c r="Q24" s="21"/>
      <c r="R24" s="22"/>
      <c r="S24" s="21"/>
      <c r="T24" s="21"/>
      <c r="U24" s="22"/>
      <c r="V24" s="23"/>
      <c r="W24" s="23"/>
      <c r="X24" s="24"/>
      <c r="Y24" s="25">
        <f t="shared" si="1"/>
        <v>7981.77</v>
      </c>
      <c r="Z24" s="25">
        <f t="shared" si="2"/>
        <v>0</v>
      </c>
      <c r="AA24" s="26"/>
      <c r="AB24" s="26"/>
      <c r="AC24" s="26"/>
      <c r="AD24" s="26"/>
      <c r="AE24" s="27"/>
      <c r="AF24" s="26"/>
      <c r="AG24" s="26"/>
      <c r="AH24" s="26"/>
      <c r="AI24" s="26"/>
      <c r="AJ24" s="26"/>
      <c r="AK24" s="26"/>
    </row>
    <row r="25" spans="1:37" s="10" customFormat="1" ht="25" customHeight="1" x14ac:dyDescent="0.25">
      <c r="A25" s="11">
        <v>22</v>
      </c>
      <c r="B25" s="94" t="str">
        <f t="shared" si="0"/>
        <v>2级-2级</v>
      </c>
      <c r="C25" s="94" t="s">
        <v>29</v>
      </c>
      <c r="D25" s="94" t="s">
        <v>46</v>
      </c>
      <c r="E25" s="94" t="s">
        <v>29</v>
      </c>
      <c r="F25" s="94" t="s">
        <v>163</v>
      </c>
      <c r="G25" s="95" t="s">
        <v>275</v>
      </c>
      <c r="H25" s="96" t="s">
        <v>379</v>
      </c>
      <c r="I25" s="97">
        <v>2206.02</v>
      </c>
      <c r="J25" s="16"/>
      <c r="K25" s="16"/>
      <c r="L25" s="17"/>
      <c r="M25" s="18"/>
      <c r="N25" s="18"/>
      <c r="O25" s="20"/>
      <c r="P25" s="21"/>
      <c r="Q25" s="21"/>
      <c r="R25" s="22"/>
      <c r="S25" s="21"/>
      <c r="T25" s="21"/>
      <c r="U25" s="22"/>
      <c r="V25" s="23"/>
      <c r="W25" s="23"/>
      <c r="X25" s="24"/>
      <c r="Y25" s="25">
        <f t="shared" si="1"/>
        <v>2206.02</v>
      </c>
      <c r="Z25" s="25">
        <f t="shared" si="2"/>
        <v>0</v>
      </c>
      <c r="AA25" s="26"/>
      <c r="AB25" s="26"/>
      <c r="AC25" s="26"/>
      <c r="AD25" s="26"/>
      <c r="AE25" s="27"/>
      <c r="AF25" s="26"/>
      <c r="AG25" s="26"/>
      <c r="AH25" s="26"/>
      <c r="AI25" s="26"/>
      <c r="AJ25" s="26"/>
      <c r="AK25" s="26"/>
    </row>
    <row r="26" spans="1:37" s="10" customFormat="1" ht="25" customHeight="1" x14ac:dyDescent="0.25">
      <c r="A26" s="11">
        <v>23</v>
      </c>
      <c r="B26" s="94" t="str">
        <f t="shared" si="0"/>
        <v>2级-3级</v>
      </c>
      <c r="C26" s="94" t="s">
        <v>29</v>
      </c>
      <c r="D26" s="94" t="s">
        <v>46</v>
      </c>
      <c r="E26" s="94" t="s">
        <v>33</v>
      </c>
      <c r="F26" s="94" t="s">
        <v>183</v>
      </c>
      <c r="G26" s="95" t="s">
        <v>275</v>
      </c>
      <c r="H26" s="96" t="s">
        <v>379</v>
      </c>
      <c r="I26" s="97">
        <v>53.81</v>
      </c>
      <c r="J26" s="16"/>
      <c r="K26" s="16"/>
      <c r="L26" s="17"/>
      <c r="M26" s="18"/>
      <c r="N26" s="18"/>
      <c r="O26" s="20"/>
      <c r="P26" s="21"/>
      <c r="Q26" s="21"/>
      <c r="R26" s="22"/>
      <c r="S26" s="21"/>
      <c r="T26" s="21"/>
      <c r="U26" s="22"/>
      <c r="V26" s="23"/>
      <c r="W26" s="23"/>
      <c r="X26" s="24"/>
      <c r="Y26" s="25">
        <f t="shared" si="1"/>
        <v>53.81</v>
      </c>
      <c r="Z26" s="25">
        <f t="shared" si="2"/>
        <v>0</v>
      </c>
      <c r="AA26" s="26"/>
      <c r="AB26" s="26"/>
      <c r="AC26" s="26"/>
      <c r="AD26" s="26"/>
      <c r="AE26" s="27"/>
      <c r="AF26" s="26"/>
      <c r="AG26" s="26"/>
      <c r="AH26" s="26"/>
      <c r="AI26" s="26"/>
      <c r="AJ26" s="26"/>
      <c r="AK26" s="26"/>
    </row>
    <row r="27" spans="1:37" s="10" customFormat="1" ht="25" customHeight="1" x14ac:dyDescent="0.25">
      <c r="A27" s="11">
        <v>24</v>
      </c>
      <c r="B27" s="94" t="str">
        <f t="shared" si="0"/>
        <v>2级-2级</v>
      </c>
      <c r="C27" s="94" t="s">
        <v>29</v>
      </c>
      <c r="D27" s="94" t="s">
        <v>46</v>
      </c>
      <c r="E27" s="94" t="s">
        <v>29</v>
      </c>
      <c r="F27" s="94" t="s">
        <v>158</v>
      </c>
      <c r="G27" s="95" t="s">
        <v>275</v>
      </c>
      <c r="H27" s="96" t="s">
        <v>379</v>
      </c>
      <c r="I27" s="97">
        <v>1614.16</v>
      </c>
      <c r="J27" s="16"/>
      <c r="K27" s="16"/>
      <c r="L27" s="17"/>
      <c r="M27" s="18"/>
      <c r="N27" s="18"/>
      <c r="O27" s="20"/>
      <c r="P27" s="21"/>
      <c r="Q27" s="21"/>
      <c r="R27" s="22"/>
      <c r="S27" s="21"/>
      <c r="T27" s="21"/>
      <c r="U27" s="22"/>
      <c r="V27" s="23"/>
      <c r="W27" s="23"/>
      <c r="X27" s="24"/>
      <c r="Y27" s="25">
        <f t="shared" si="1"/>
        <v>1614.16</v>
      </c>
      <c r="Z27" s="25">
        <f t="shared" si="2"/>
        <v>0</v>
      </c>
      <c r="AA27" s="26"/>
      <c r="AB27" s="26"/>
      <c r="AC27" s="26"/>
      <c r="AD27" s="26"/>
      <c r="AE27" s="27"/>
      <c r="AF27" s="26"/>
      <c r="AG27" s="26"/>
      <c r="AH27" s="26"/>
      <c r="AI27" s="26"/>
      <c r="AJ27" s="26"/>
      <c r="AK27" s="26"/>
    </row>
    <row r="28" spans="1:37" s="10" customFormat="1" ht="25" customHeight="1" x14ac:dyDescent="0.25">
      <c r="A28" s="11">
        <v>25</v>
      </c>
      <c r="B28" s="94" t="str">
        <f t="shared" si="0"/>
        <v>2级-3级</v>
      </c>
      <c r="C28" s="94" t="s">
        <v>29</v>
      </c>
      <c r="D28" s="94" t="s">
        <v>46</v>
      </c>
      <c r="E28" s="94" t="s">
        <v>33</v>
      </c>
      <c r="F28" s="94" t="s">
        <v>385</v>
      </c>
      <c r="G28" s="95" t="s">
        <v>275</v>
      </c>
      <c r="H28" s="96" t="s">
        <v>378</v>
      </c>
      <c r="I28" s="97">
        <v>58.41</v>
      </c>
      <c r="J28" s="16"/>
      <c r="K28" s="16"/>
      <c r="L28" s="17"/>
      <c r="M28" s="18"/>
      <c r="N28" s="19"/>
      <c r="O28" s="20"/>
      <c r="P28" s="21"/>
      <c r="Q28" s="21"/>
      <c r="R28" s="22"/>
      <c r="S28" s="21"/>
      <c r="T28" s="21"/>
      <c r="U28" s="22"/>
      <c r="V28" s="23"/>
      <c r="W28" s="23"/>
      <c r="X28" s="24"/>
      <c r="Y28" s="25">
        <f t="shared" si="1"/>
        <v>58.41</v>
      </c>
      <c r="Z28" s="25">
        <f t="shared" si="2"/>
        <v>0</v>
      </c>
      <c r="AA28" s="26"/>
      <c r="AB28" s="26"/>
      <c r="AC28" s="26"/>
      <c r="AD28" s="26"/>
      <c r="AE28" s="27"/>
      <c r="AF28" s="26"/>
      <c r="AG28" s="26"/>
      <c r="AH28" s="26"/>
      <c r="AI28" s="26"/>
      <c r="AJ28" s="26"/>
      <c r="AK28" s="26"/>
    </row>
    <row r="29" spans="1:37" s="10" customFormat="1" ht="25" customHeight="1" x14ac:dyDescent="0.25">
      <c r="A29" s="11">
        <v>26</v>
      </c>
      <c r="B29" s="94" t="str">
        <f t="shared" si="0"/>
        <v>2级-3级</v>
      </c>
      <c r="C29" s="94" t="s">
        <v>29</v>
      </c>
      <c r="D29" s="94" t="s">
        <v>46</v>
      </c>
      <c r="E29" s="94" t="s">
        <v>33</v>
      </c>
      <c r="F29" s="94" t="s">
        <v>345</v>
      </c>
      <c r="G29" s="95" t="s">
        <v>275</v>
      </c>
      <c r="H29" s="96" t="s">
        <v>379</v>
      </c>
      <c r="I29" s="97">
        <v>430.44</v>
      </c>
      <c r="J29" s="16"/>
      <c r="K29" s="16"/>
      <c r="L29" s="17"/>
      <c r="M29" s="18"/>
      <c r="N29" s="19"/>
      <c r="O29" s="20"/>
      <c r="P29" s="21"/>
      <c r="Q29" s="21"/>
      <c r="R29" s="22"/>
      <c r="S29" s="21"/>
      <c r="T29" s="21"/>
      <c r="U29" s="22"/>
      <c r="V29" s="23"/>
      <c r="W29" s="23"/>
      <c r="X29" s="24"/>
      <c r="Y29" s="25">
        <f t="shared" si="1"/>
        <v>430.44</v>
      </c>
      <c r="Z29" s="25">
        <f t="shared" si="2"/>
        <v>0</v>
      </c>
      <c r="AA29" s="26"/>
      <c r="AB29" s="26"/>
      <c r="AC29" s="26"/>
      <c r="AD29" s="26"/>
      <c r="AE29" s="27"/>
      <c r="AF29" s="26"/>
      <c r="AG29" s="26"/>
      <c r="AH29" s="26"/>
      <c r="AI29" s="26"/>
      <c r="AJ29" s="26"/>
      <c r="AK29" s="26"/>
    </row>
    <row r="30" spans="1:37" s="10" customFormat="1" ht="25" customHeight="1" x14ac:dyDescent="0.25">
      <c r="A30" s="11">
        <v>27</v>
      </c>
      <c r="B30" s="94" t="str">
        <f t="shared" si="0"/>
        <v>2级-3级</v>
      </c>
      <c r="C30" s="94" t="s">
        <v>29</v>
      </c>
      <c r="D30" s="94" t="s">
        <v>46</v>
      </c>
      <c r="E30" s="94" t="s">
        <v>33</v>
      </c>
      <c r="F30" s="94" t="s">
        <v>298</v>
      </c>
      <c r="G30" s="95" t="s">
        <v>275</v>
      </c>
      <c r="H30" s="96" t="s">
        <v>379</v>
      </c>
      <c r="I30" s="97">
        <v>49521.8</v>
      </c>
      <c r="J30" s="16"/>
      <c r="K30" s="16"/>
      <c r="L30" s="17"/>
      <c r="M30" s="18"/>
      <c r="N30" s="18"/>
      <c r="O30" s="20"/>
      <c r="P30" s="21"/>
      <c r="Q30" s="21"/>
      <c r="R30" s="22"/>
      <c r="S30" s="21"/>
      <c r="T30" s="21"/>
      <c r="U30" s="22"/>
      <c r="V30" s="23"/>
      <c r="W30" s="23"/>
      <c r="X30" s="24"/>
      <c r="Y30" s="25">
        <f t="shared" si="1"/>
        <v>49521.8</v>
      </c>
      <c r="Z30" s="25">
        <f t="shared" si="2"/>
        <v>0</v>
      </c>
      <c r="AA30" s="26"/>
      <c r="AB30" s="26"/>
      <c r="AC30" s="26"/>
      <c r="AD30" s="26"/>
      <c r="AE30" s="27"/>
      <c r="AF30" s="26"/>
      <c r="AG30" s="26"/>
      <c r="AH30" s="26"/>
      <c r="AI30" s="26"/>
      <c r="AJ30" s="26"/>
      <c r="AK30" s="26"/>
    </row>
    <row r="31" spans="1:37" s="10" customFormat="1" ht="25" customHeight="1" x14ac:dyDescent="0.25">
      <c r="A31" s="11">
        <v>28</v>
      </c>
      <c r="B31" s="98" t="str">
        <f t="shared" si="0"/>
        <v>3级-2级</v>
      </c>
      <c r="C31" s="98" t="s">
        <v>386</v>
      </c>
      <c r="D31" s="94" t="s">
        <v>387</v>
      </c>
      <c r="E31" s="98" t="s">
        <v>388</v>
      </c>
      <c r="F31" s="94" t="s">
        <v>389</v>
      </c>
      <c r="G31" s="96" t="s">
        <v>144</v>
      </c>
      <c r="H31" s="99"/>
      <c r="I31" s="100">
        <v>13677545.859999999</v>
      </c>
      <c r="J31" s="96" t="s">
        <v>286</v>
      </c>
      <c r="K31" s="99"/>
      <c r="L31" s="101">
        <v>1281339.6299999999</v>
      </c>
      <c r="M31" s="18"/>
      <c r="N31" s="18"/>
      <c r="O31" s="20"/>
      <c r="P31" s="21"/>
      <c r="Q31" s="21"/>
      <c r="R31" s="22"/>
      <c r="S31" s="21"/>
      <c r="T31" s="21"/>
      <c r="U31" s="22"/>
      <c r="V31" s="23"/>
      <c r="W31" s="23"/>
      <c r="X31" s="24"/>
      <c r="Y31" s="25">
        <f t="shared" si="1"/>
        <v>13677545.859999999</v>
      </c>
      <c r="Z31" s="25">
        <f t="shared" si="2"/>
        <v>1281339.6299999999</v>
      </c>
      <c r="AA31" s="26"/>
      <c r="AB31" s="26"/>
      <c r="AC31" s="26"/>
      <c r="AD31" s="26"/>
      <c r="AE31" s="27"/>
      <c r="AF31" s="26"/>
      <c r="AG31" s="26"/>
      <c r="AH31" s="26"/>
      <c r="AI31" s="26"/>
      <c r="AJ31" s="26"/>
      <c r="AK31" s="26"/>
    </row>
    <row r="32" spans="1:37" s="10" customFormat="1" ht="25" customHeight="1" x14ac:dyDescent="0.25">
      <c r="A32" s="11">
        <v>29</v>
      </c>
      <c r="B32" s="98" t="str">
        <f t="shared" si="0"/>
        <v>3级-2级</v>
      </c>
      <c r="C32" s="98" t="s">
        <v>386</v>
      </c>
      <c r="D32" s="94" t="s">
        <v>387</v>
      </c>
      <c r="E32" s="98" t="s">
        <v>388</v>
      </c>
      <c r="F32" s="94" t="s">
        <v>390</v>
      </c>
      <c r="G32" s="99"/>
      <c r="H32" s="99"/>
      <c r="I32" s="100"/>
      <c r="J32" s="96" t="s">
        <v>286</v>
      </c>
      <c r="K32" s="99"/>
      <c r="L32" s="101">
        <v>263823.63</v>
      </c>
      <c r="M32" s="18"/>
      <c r="N32" s="18"/>
      <c r="O32" s="20"/>
      <c r="P32" s="21"/>
      <c r="Q32" s="21"/>
      <c r="R32" s="22"/>
      <c r="S32" s="21"/>
      <c r="T32" s="21"/>
      <c r="U32" s="22"/>
      <c r="V32" s="23"/>
      <c r="W32" s="23"/>
      <c r="X32" s="24"/>
      <c r="Y32" s="25">
        <f t="shared" si="1"/>
        <v>0</v>
      </c>
      <c r="Z32" s="25">
        <f t="shared" si="2"/>
        <v>263823.63</v>
      </c>
      <c r="AA32" s="26"/>
      <c r="AB32" s="26"/>
      <c r="AC32" s="26"/>
      <c r="AD32" s="26"/>
      <c r="AE32" s="27"/>
      <c r="AF32" s="26"/>
      <c r="AG32" s="26"/>
      <c r="AH32" s="26"/>
      <c r="AI32" s="26"/>
      <c r="AJ32" s="26"/>
      <c r="AK32" s="26"/>
    </row>
    <row r="33" spans="1:37" s="10" customFormat="1" ht="25" customHeight="1" x14ac:dyDescent="0.25">
      <c r="A33" s="11">
        <v>30</v>
      </c>
      <c r="B33" s="98" t="str">
        <f t="shared" si="0"/>
        <v>3级-2级</v>
      </c>
      <c r="C33" s="98" t="s">
        <v>386</v>
      </c>
      <c r="D33" s="94" t="s">
        <v>391</v>
      </c>
      <c r="E33" s="98" t="s">
        <v>388</v>
      </c>
      <c r="F33" s="94" t="s">
        <v>389</v>
      </c>
      <c r="G33" s="96" t="s">
        <v>144</v>
      </c>
      <c r="H33" s="96" t="s">
        <v>392</v>
      </c>
      <c r="I33" s="100">
        <v>11192930.15</v>
      </c>
      <c r="J33" s="99"/>
      <c r="K33" s="99"/>
      <c r="L33" s="101"/>
      <c r="M33" s="18"/>
      <c r="N33" s="18"/>
      <c r="O33" s="20"/>
      <c r="P33" s="21"/>
      <c r="Q33" s="21"/>
      <c r="R33" s="22"/>
      <c r="S33" s="21"/>
      <c r="T33" s="21"/>
      <c r="U33" s="22"/>
      <c r="V33" s="23"/>
      <c r="W33" s="23"/>
      <c r="X33" s="24"/>
      <c r="Y33" s="25">
        <f t="shared" si="1"/>
        <v>11192930.15</v>
      </c>
      <c r="Z33" s="25">
        <f t="shared" si="2"/>
        <v>0</v>
      </c>
      <c r="AA33" s="26"/>
      <c r="AB33" s="26"/>
      <c r="AC33" s="26"/>
      <c r="AD33" s="26"/>
      <c r="AE33" s="27"/>
      <c r="AF33" s="26"/>
      <c r="AG33" s="26"/>
      <c r="AH33" s="26"/>
      <c r="AI33" s="26"/>
      <c r="AJ33" s="26"/>
      <c r="AK33" s="26"/>
    </row>
    <row r="34" spans="1:37" s="10" customFormat="1" ht="25" customHeight="1" x14ac:dyDescent="0.25">
      <c r="A34" s="11">
        <v>31</v>
      </c>
      <c r="B34" s="98" t="str">
        <f t="shared" si="0"/>
        <v>3级-3级</v>
      </c>
      <c r="C34" s="98" t="s">
        <v>386</v>
      </c>
      <c r="D34" s="94" t="s">
        <v>391</v>
      </c>
      <c r="E34" s="98" t="s">
        <v>386</v>
      </c>
      <c r="F34" s="94" t="s">
        <v>393</v>
      </c>
      <c r="G34" s="96" t="s">
        <v>144</v>
      </c>
      <c r="H34" s="96" t="s">
        <v>394</v>
      </c>
      <c r="I34" s="100">
        <v>2654971.23</v>
      </c>
      <c r="J34" s="99"/>
      <c r="K34" s="99"/>
      <c r="L34" s="101"/>
      <c r="M34" s="18"/>
      <c r="N34" s="18"/>
      <c r="O34" s="20"/>
      <c r="P34" s="21"/>
      <c r="Q34" s="21"/>
      <c r="R34" s="22"/>
      <c r="S34" s="21"/>
      <c r="T34" s="21"/>
      <c r="U34" s="22"/>
      <c r="V34" s="23"/>
      <c r="W34" s="23"/>
      <c r="X34" s="24"/>
      <c r="Y34" s="25">
        <f t="shared" si="1"/>
        <v>2654971.23</v>
      </c>
      <c r="Z34" s="25">
        <f t="shared" si="2"/>
        <v>0</v>
      </c>
      <c r="AA34" s="26"/>
      <c r="AB34" s="26"/>
      <c r="AC34" s="26"/>
      <c r="AD34" s="26"/>
      <c r="AE34" s="27"/>
      <c r="AF34" s="26"/>
      <c r="AG34" s="26"/>
      <c r="AH34" s="26"/>
      <c r="AI34" s="26"/>
      <c r="AJ34" s="26"/>
      <c r="AK34" s="26"/>
    </row>
    <row r="35" spans="1:37" s="10" customFormat="1" ht="25" customHeight="1" x14ac:dyDescent="0.25">
      <c r="A35" s="11">
        <v>32</v>
      </c>
      <c r="B35" s="98" t="str">
        <f t="shared" si="0"/>
        <v>3级-2级</v>
      </c>
      <c r="C35" s="98" t="s">
        <v>386</v>
      </c>
      <c r="D35" s="94" t="s">
        <v>391</v>
      </c>
      <c r="E35" s="98" t="s">
        <v>388</v>
      </c>
      <c r="F35" s="94" t="s">
        <v>395</v>
      </c>
      <c r="G35" s="96" t="s">
        <v>144</v>
      </c>
      <c r="H35" s="96" t="s">
        <v>394</v>
      </c>
      <c r="I35" s="100">
        <v>4870.8</v>
      </c>
      <c r="J35" s="99"/>
      <c r="K35" s="99"/>
      <c r="L35" s="101"/>
      <c r="M35" s="18"/>
      <c r="N35" s="18"/>
      <c r="O35" s="20"/>
      <c r="P35" s="21"/>
      <c r="Q35" s="21"/>
      <c r="R35" s="22"/>
      <c r="S35" s="21"/>
      <c r="T35" s="21"/>
      <c r="U35" s="22"/>
      <c r="V35" s="23"/>
      <c r="W35" s="23"/>
      <c r="X35" s="24"/>
      <c r="Y35" s="25">
        <f t="shared" si="1"/>
        <v>4870.8</v>
      </c>
      <c r="Z35" s="25">
        <f t="shared" si="2"/>
        <v>0</v>
      </c>
      <c r="AA35" s="26"/>
      <c r="AB35" s="26"/>
      <c r="AC35" s="26"/>
      <c r="AD35" s="26"/>
      <c r="AE35" s="27"/>
      <c r="AF35" s="26"/>
      <c r="AG35" s="26"/>
      <c r="AH35" s="26"/>
      <c r="AI35" s="26"/>
      <c r="AJ35" s="26"/>
      <c r="AK35" s="26"/>
    </row>
    <row r="36" spans="1:37" s="10" customFormat="1" ht="25" customHeight="1" x14ac:dyDescent="0.25">
      <c r="A36" s="11">
        <v>33</v>
      </c>
      <c r="B36" s="98" t="str">
        <f t="shared" ref="B36:B67" si="3">TEXT(C36,"000")&amp;"-"&amp;TEXT(E36,"000")</f>
        <v>3级-4级</v>
      </c>
      <c r="C36" s="98" t="s">
        <v>386</v>
      </c>
      <c r="D36" s="94" t="s">
        <v>391</v>
      </c>
      <c r="E36" s="98" t="s">
        <v>396</v>
      </c>
      <c r="F36" s="94" t="s">
        <v>397</v>
      </c>
      <c r="G36" s="96" t="s">
        <v>99</v>
      </c>
      <c r="H36" s="96" t="s">
        <v>398</v>
      </c>
      <c r="I36" s="100">
        <v>173084.59</v>
      </c>
      <c r="J36" s="96"/>
      <c r="K36" s="96"/>
      <c r="L36" s="101"/>
      <c r="M36" s="18"/>
      <c r="N36" s="18"/>
      <c r="O36" s="20"/>
      <c r="P36" s="21"/>
      <c r="Q36" s="21"/>
      <c r="R36" s="22"/>
      <c r="S36" s="21"/>
      <c r="T36" s="21"/>
      <c r="U36" s="22"/>
      <c r="V36" s="23"/>
      <c r="W36" s="23"/>
      <c r="X36" s="24"/>
      <c r="Y36" s="25">
        <f t="shared" si="1"/>
        <v>173084.59</v>
      </c>
      <c r="Z36" s="25">
        <f t="shared" si="2"/>
        <v>0</v>
      </c>
      <c r="AA36" s="26"/>
      <c r="AB36" s="26"/>
      <c r="AC36" s="26"/>
      <c r="AD36" s="26"/>
      <c r="AE36" s="27"/>
      <c r="AF36" s="26"/>
      <c r="AG36" s="26"/>
      <c r="AH36" s="26"/>
      <c r="AI36" s="26"/>
      <c r="AJ36" s="26"/>
      <c r="AK36" s="26"/>
    </row>
    <row r="37" spans="1:37" s="10" customFormat="1" ht="25" customHeight="1" x14ac:dyDescent="0.25">
      <c r="A37" s="11">
        <v>34</v>
      </c>
      <c r="B37" s="98" t="str">
        <f t="shared" si="3"/>
        <v>3级-4级</v>
      </c>
      <c r="C37" s="98" t="s">
        <v>386</v>
      </c>
      <c r="D37" s="94" t="s">
        <v>391</v>
      </c>
      <c r="E37" s="98" t="s">
        <v>396</v>
      </c>
      <c r="F37" s="94" t="s">
        <v>397</v>
      </c>
      <c r="G37" s="96"/>
      <c r="H37" s="96"/>
      <c r="I37" s="100"/>
      <c r="J37" s="96" t="s">
        <v>58</v>
      </c>
      <c r="K37" s="96" t="s">
        <v>399</v>
      </c>
      <c r="L37" s="101">
        <v>125605.42</v>
      </c>
      <c r="M37" s="18"/>
      <c r="N37" s="18"/>
      <c r="O37" s="20"/>
      <c r="P37" s="21"/>
      <c r="Q37" s="21"/>
      <c r="R37" s="22"/>
      <c r="S37" s="21"/>
      <c r="T37" s="21"/>
      <c r="U37" s="22"/>
      <c r="V37" s="23"/>
      <c r="W37" s="23"/>
      <c r="X37" s="24"/>
      <c r="Y37" s="25">
        <f t="shared" si="1"/>
        <v>0</v>
      </c>
      <c r="Z37" s="25">
        <f t="shared" si="2"/>
        <v>125605.42</v>
      </c>
      <c r="AA37" s="26"/>
      <c r="AB37" s="26"/>
      <c r="AC37" s="26"/>
      <c r="AD37" s="26"/>
      <c r="AE37" s="27"/>
      <c r="AF37" s="26"/>
      <c r="AG37" s="26"/>
      <c r="AH37" s="26"/>
      <c r="AI37" s="26"/>
      <c r="AJ37" s="26"/>
      <c r="AK37" s="26"/>
    </row>
    <row r="38" spans="1:37" s="10" customFormat="1" ht="25" customHeight="1" x14ac:dyDescent="0.25">
      <c r="A38" s="11">
        <v>35</v>
      </c>
      <c r="B38" s="98" t="str">
        <f t="shared" si="3"/>
        <v>3级-2级</v>
      </c>
      <c r="C38" s="98" t="s">
        <v>386</v>
      </c>
      <c r="D38" s="94" t="s">
        <v>391</v>
      </c>
      <c r="E38" s="98" t="s">
        <v>388</v>
      </c>
      <c r="F38" s="94" t="s">
        <v>400</v>
      </c>
      <c r="G38" s="96"/>
      <c r="H38" s="96"/>
      <c r="I38" s="100"/>
      <c r="J38" s="96" t="s">
        <v>164</v>
      </c>
      <c r="K38" s="96" t="s">
        <v>401</v>
      </c>
      <c r="L38" s="101">
        <v>122343.98</v>
      </c>
      <c r="M38" s="18"/>
      <c r="N38" s="18"/>
      <c r="O38" s="20"/>
      <c r="P38" s="21"/>
      <c r="Q38" s="21"/>
      <c r="R38" s="22"/>
      <c r="S38" s="21"/>
      <c r="T38" s="21"/>
      <c r="U38" s="22"/>
      <c r="V38" s="23"/>
      <c r="W38" s="23"/>
      <c r="X38" s="24"/>
      <c r="Y38" s="25">
        <f t="shared" si="1"/>
        <v>0</v>
      </c>
      <c r="Z38" s="25">
        <f t="shared" si="2"/>
        <v>122343.98</v>
      </c>
      <c r="AA38" s="26"/>
      <c r="AB38" s="26"/>
      <c r="AC38" s="26"/>
      <c r="AD38" s="26"/>
      <c r="AE38" s="27"/>
      <c r="AF38" s="26"/>
      <c r="AG38" s="26"/>
      <c r="AH38" s="26"/>
      <c r="AI38" s="26"/>
      <c r="AJ38" s="26"/>
      <c r="AK38" s="26"/>
    </row>
    <row r="39" spans="1:37" s="10" customFormat="1" ht="25" customHeight="1" x14ac:dyDescent="0.25">
      <c r="A39" s="11">
        <v>36</v>
      </c>
      <c r="B39" s="98" t="str">
        <f t="shared" si="3"/>
        <v>3级-2级</v>
      </c>
      <c r="C39" s="98" t="s">
        <v>386</v>
      </c>
      <c r="D39" s="94" t="s">
        <v>391</v>
      </c>
      <c r="E39" s="98" t="s">
        <v>388</v>
      </c>
      <c r="F39" s="94" t="s">
        <v>390</v>
      </c>
      <c r="G39" s="99"/>
      <c r="H39" s="99"/>
      <c r="I39" s="100"/>
      <c r="J39" s="96" t="s">
        <v>164</v>
      </c>
      <c r="K39" s="96" t="s">
        <v>402</v>
      </c>
      <c r="L39" s="101">
        <v>59955.75</v>
      </c>
      <c r="M39" s="18"/>
      <c r="N39" s="19"/>
      <c r="O39" s="20"/>
      <c r="P39" s="21"/>
      <c r="Q39" s="21"/>
      <c r="R39" s="22"/>
      <c r="S39" s="21"/>
      <c r="T39" s="21"/>
      <c r="U39" s="22"/>
      <c r="V39" s="23"/>
      <c r="W39" s="23"/>
      <c r="X39" s="24"/>
      <c r="Y39" s="25">
        <f t="shared" si="1"/>
        <v>0</v>
      </c>
      <c r="Z39" s="25">
        <f t="shared" si="2"/>
        <v>59955.75</v>
      </c>
      <c r="AA39" s="26"/>
      <c r="AB39" s="26"/>
      <c r="AC39" s="26"/>
      <c r="AD39" s="26"/>
      <c r="AE39" s="27"/>
      <c r="AF39" s="26"/>
      <c r="AG39" s="26"/>
      <c r="AH39" s="26"/>
      <c r="AI39" s="26"/>
      <c r="AJ39" s="26"/>
      <c r="AK39" s="26"/>
    </row>
    <row r="40" spans="1:37" s="10" customFormat="1" ht="25" customHeight="1" x14ac:dyDescent="0.25">
      <c r="A40" s="11">
        <v>37</v>
      </c>
      <c r="B40" s="98" t="str">
        <f t="shared" si="3"/>
        <v>3级-2级</v>
      </c>
      <c r="C40" s="98" t="s">
        <v>386</v>
      </c>
      <c r="D40" s="94" t="s">
        <v>393</v>
      </c>
      <c r="E40" s="98" t="s">
        <v>388</v>
      </c>
      <c r="F40" s="94" t="s">
        <v>403</v>
      </c>
      <c r="G40" s="96" t="s">
        <v>144</v>
      </c>
      <c r="H40" s="99"/>
      <c r="I40" s="100">
        <v>711.15</v>
      </c>
      <c r="J40" s="16"/>
      <c r="K40" s="16"/>
      <c r="L40" s="17"/>
      <c r="M40" s="18"/>
      <c r="N40" s="19"/>
      <c r="O40" s="20"/>
      <c r="P40" s="21"/>
      <c r="Q40" s="21"/>
      <c r="R40" s="22"/>
      <c r="S40" s="21"/>
      <c r="T40" s="21"/>
      <c r="U40" s="22"/>
      <c r="V40" s="23"/>
      <c r="W40" s="23"/>
      <c r="X40" s="24"/>
      <c r="Y40" s="25">
        <f t="shared" si="1"/>
        <v>711.15</v>
      </c>
      <c r="Z40" s="25">
        <f t="shared" si="2"/>
        <v>0</v>
      </c>
      <c r="AA40" s="26"/>
      <c r="AB40" s="26"/>
      <c r="AC40" s="26"/>
      <c r="AD40" s="26"/>
      <c r="AE40" s="27"/>
      <c r="AF40" s="26"/>
      <c r="AG40" s="26"/>
      <c r="AH40" s="26"/>
      <c r="AI40" s="26"/>
      <c r="AJ40" s="26"/>
      <c r="AK40" s="26"/>
    </row>
    <row r="41" spans="1:37" s="10" customFormat="1" ht="25" customHeight="1" x14ac:dyDescent="0.25">
      <c r="A41" s="11">
        <v>38</v>
      </c>
      <c r="B41" s="98" t="str">
        <f t="shared" si="3"/>
        <v>000-000</v>
      </c>
      <c r="C41" s="12"/>
      <c r="D41" s="12"/>
      <c r="E41" s="12"/>
      <c r="F41" s="12"/>
      <c r="G41" s="16"/>
      <c r="H41" s="16"/>
      <c r="I41" s="15"/>
      <c r="J41" s="16"/>
      <c r="K41" s="16"/>
      <c r="L41" s="17"/>
      <c r="M41" s="18"/>
      <c r="N41" s="18"/>
      <c r="O41" s="20"/>
      <c r="P41" s="21"/>
      <c r="Q41" s="21"/>
      <c r="R41" s="22"/>
      <c r="S41" s="21"/>
      <c r="T41" s="21"/>
      <c r="U41" s="22"/>
      <c r="V41" s="23"/>
      <c r="W41" s="23"/>
      <c r="X41" s="24"/>
      <c r="Y41" s="25">
        <f t="shared" si="1"/>
        <v>0</v>
      </c>
      <c r="Z41" s="25">
        <f t="shared" si="2"/>
        <v>0</v>
      </c>
      <c r="AA41" s="26"/>
      <c r="AB41" s="26"/>
      <c r="AC41" s="26"/>
      <c r="AD41" s="26"/>
      <c r="AE41" s="27"/>
      <c r="AF41" s="26"/>
      <c r="AG41" s="26"/>
      <c r="AH41" s="26"/>
      <c r="AI41" s="26"/>
      <c r="AJ41" s="26"/>
      <c r="AK41" s="26"/>
    </row>
    <row r="42" spans="1:37" s="10" customFormat="1" ht="25" customHeight="1" x14ac:dyDescent="0.25">
      <c r="A42" s="11">
        <v>39</v>
      </c>
      <c r="B42" s="98" t="str">
        <f t="shared" si="3"/>
        <v>000-000</v>
      </c>
      <c r="C42" s="12"/>
      <c r="D42" s="12"/>
      <c r="E42" s="12"/>
      <c r="F42" s="12"/>
      <c r="G42" s="16"/>
      <c r="H42" s="16"/>
      <c r="I42" s="15"/>
      <c r="J42" s="16"/>
      <c r="K42" s="16"/>
      <c r="L42" s="17"/>
      <c r="M42" s="18"/>
      <c r="N42" s="18"/>
      <c r="O42" s="20"/>
      <c r="P42" s="21"/>
      <c r="Q42" s="21"/>
      <c r="R42" s="22"/>
      <c r="S42" s="21"/>
      <c r="T42" s="21"/>
      <c r="U42" s="22"/>
      <c r="V42" s="23"/>
      <c r="W42" s="23"/>
      <c r="X42" s="24"/>
      <c r="Y42" s="25">
        <f t="shared" si="1"/>
        <v>0</v>
      </c>
      <c r="Z42" s="25">
        <f t="shared" si="2"/>
        <v>0</v>
      </c>
      <c r="AA42" s="26"/>
      <c r="AB42" s="26"/>
      <c r="AC42" s="26"/>
      <c r="AD42" s="26"/>
      <c r="AE42" s="27"/>
      <c r="AF42" s="26"/>
      <c r="AG42" s="26"/>
      <c r="AH42" s="26"/>
      <c r="AI42" s="26"/>
      <c r="AJ42" s="26"/>
      <c r="AK42" s="26"/>
    </row>
    <row r="43" spans="1:37" s="10" customFormat="1" ht="25" customHeight="1" x14ac:dyDescent="0.25">
      <c r="A43" s="11">
        <v>40</v>
      </c>
      <c r="B43" s="98" t="str">
        <f t="shared" si="3"/>
        <v>000-000</v>
      </c>
      <c r="C43" s="12"/>
      <c r="D43" s="12"/>
      <c r="E43" s="12"/>
      <c r="F43" s="12"/>
      <c r="G43" s="16"/>
      <c r="H43" s="16"/>
      <c r="I43" s="15"/>
      <c r="J43" s="16"/>
      <c r="K43" s="16"/>
      <c r="L43" s="17"/>
      <c r="M43" s="18"/>
      <c r="N43" s="18"/>
      <c r="O43" s="20"/>
      <c r="P43" s="21"/>
      <c r="Q43" s="21"/>
      <c r="R43" s="22"/>
      <c r="S43" s="21"/>
      <c r="T43" s="21"/>
      <c r="U43" s="22"/>
      <c r="V43" s="23"/>
      <c r="W43" s="23"/>
      <c r="X43" s="24"/>
      <c r="Y43" s="25">
        <f t="shared" si="1"/>
        <v>0</v>
      </c>
      <c r="Z43" s="25">
        <f t="shared" si="2"/>
        <v>0</v>
      </c>
      <c r="AA43" s="26"/>
      <c r="AB43" s="26"/>
      <c r="AC43" s="26"/>
      <c r="AD43" s="26"/>
      <c r="AE43" s="27"/>
      <c r="AF43" s="26"/>
      <c r="AG43" s="26"/>
      <c r="AH43" s="26"/>
      <c r="AI43" s="26"/>
      <c r="AJ43" s="26"/>
      <c r="AK43" s="26"/>
    </row>
    <row r="44" spans="1:37" s="10" customFormat="1" ht="25" customHeight="1" x14ac:dyDescent="0.25">
      <c r="A44" s="11">
        <v>41</v>
      </c>
      <c r="B44" s="98" t="str">
        <f t="shared" si="3"/>
        <v>000-000</v>
      </c>
      <c r="C44" s="12"/>
      <c r="D44" s="12"/>
      <c r="E44" s="12"/>
      <c r="F44" s="12"/>
      <c r="G44" s="16"/>
      <c r="H44" s="16"/>
      <c r="I44" s="15"/>
      <c r="J44" s="16"/>
      <c r="K44" s="16"/>
      <c r="L44" s="17"/>
      <c r="M44" s="18"/>
      <c r="N44" s="18"/>
      <c r="O44" s="20"/>
      <c r="P44" s="21"/>
      <c r="Q44" s="21"/>
      <c r="R44" s="22"/>
      <c r="S44" s="21"/>
      <c r="T44" s="21"/>
      <c r="U44" s="22"/>
      <c r="V44" s="23"/>
      <c r="W44" s="23"/>
      <c r="X44" s="24"/>
      <c r="Y44" s="25">
        <f t="shared" si="1"/>
        <v>0</v>
      </c>
      <c r="Z44" s="25">
        <f t="shared" si="2"/>
        <v>0</v>
      </c>
      <c r="AA44" s="26"/>
      <c r="AB44" s="26"/>
      <c r="AC44" s="26"/>
      <c r="AD44" s="26"/>
      <c r="AE44" s="27"/>
      <c r="AF44" s="26"/>
      <c r="AG44" s="26"/>
      <c r="AH44" s="26"/>
      <c r="AI44" s="26"/>
      <c r="AJ44" s="26"/>
      <c r="AK44" s="26"/>
    </row>
    <row r="45" spans="1:37" s="10" customFormat="1" ht="25" customHeight="1" x14ac:dyDescent="0.25">
      <c r="A45" s="11">
        <v>42</v>
      </c>
      <c r="B45" s="98" t="str">
        <f t="shared" si="3"/>
        <v>000-000</v>
      </c>
      <c r="C45" s="12"/>
      <c r="D45" s="12"/>
      <c r="E45" s="12"/>
      <c r="F45" s="12"/>
      <c r="G45" s="16"/>
      <c r="H45" s="16"/>
      <c r="I45" s="15"/>
      <c r="J45" s="16"/>
      <c r="K45" s="16"/>
      <c r="L45" s="17"/>
      <c r="M45" s="18"/>
      <c r="N45" s="18"/>
      <c r="O45" s="20"/>
      <c r="P45" s="21"/>
      <c r="Q45" s="21"/>
      <c r="R45" s="22"/>
      <c r="S45" s="21"/>
      <c r="T45" s="21"/>
      <c r="U45" s="22"/>
      <c r="V45" s="23"/>
      <c r="W45" s="23"/>
      <c r="X45" s="24"/>
      <c r="Y45" s="25">
        <f t="shared" si="1"/>
        <v>0</v>
      </c>
      <c r="Z45" s="25">
        <f t="shared" si="2"/>
        <v>0</v>
      </c>
      <c r="AA45" s="26"/>
      <c r="AB45" s="26"/>
      <c r="AC45" s="26"/>
      <c r="AD45" s="26"/>
      <c r="AE45" s="27"/>
      <c r="AF45" s="26"/>
      <c r="AG45" s="26"/>
      <c r="AH45" s="26"/>
      <c r="AI45" s="26"/>
      <c r="AJ45" s="26"/>
      <c r="AK45" s="26"/>
    </row>
    <row r="46" spans="1:37" s="10" customFormat="1" ht="25" customHeight="1" x14ac:dyDescent="0.25">
      <c r="A46" s="11">
        <v>43</v>
      </c>
      <c r="B46" s="98" t="str">
        <f t="shared" si="3"/>
        <v>000-000</v>
      </c>
      <c r="C46" s="12"/>
      <c r="D46" s="12"/>
      <c r="E46" s="12"/>
      <c r="F46" s="12"/>
      <c r="G46" s="16"/>
      <c r="H46" s="16"/>
      <c r="I46" s="15"/>
      <c r="J46" s="16"/>
      <c r="K46" s="16"/>
      <c r="L46" s="17"/>
      <c r="M46" s="18"/>
      <c r="N46" s="18"/>
      <c r="O46" s="20"/>
      <c r="P46" s="21"/>
      <c r="Q46" s="21"/>
      <c r="R46" s="22"/>
      <c r="S46" s="21"/>
      <c r="T46" s="21"/>
      <c r="U46" s="22"/>
      <c r="V46" s="23"/>
      <c r="W46" s="23"/>
      <c r="X46" s="24"/>
      <c r="Y46" s="25">
        <f t="shared" si="1"/>
        <v>0</v>
      </c>
      <c r="Z46" s="25">
        <f t="shared" si="2"/>
        <v>0</v>
      </c>
      <c r="AA46" s="26"/>
      <c r="AB46" s="26"/>
      <c r="AC46" s="26"/>
      <c r="AD46" s="26"/>
      <c r="AE46" s="27"/>
      <c r="AF46" s="26"/>
      <c r="AG46" s="26"/>
      <c r="AH46" s="26"/>
      <c r="AI46" s="26"/>
      <c r="AJ46" s="26"/>
      <c r="AK46" s="26"/>
    </row>
    <row r="47" spans="1:37" s="10" customFormat="1" ht="25" customHeight="1" x14ac:dyDescent="0.25">
      <c r="A47" s="11">
        <v>44</v>
      </c>
      <c r="B47" s="98" t="str">
        <f t="shared" si="3"/>
        <v>000-000</v>
      </c>
      <c r="C47" s="12"/>
      <c r="D47" s="12"/>
      <c r="E47" s="12"/>
      <c r="F47" s="12"/>
      <c r="G47" s="16"/>
      <c r="H47" s="16"/>
      <c r="I47" s="15"/>
      <c r="J47" s="16"/>
      <c r="K47" s="16"/>
      <c r="L47" s="17"/>
      <c r="M47" s="18"/>
      <c r="N47" s="18"/>
      <c r="O47" s="20"/>
      <c r="P47" s="21"/>
      <c r="Q47" s="21"/>
      <c r="R47" s="22"/>
      <c r="S47" s="21"/>
      <c r="T47" s="21"/>
      <c r="U47" s="22"/>
      <c r="V47" s="23"/>
      <c r="W47" s="23"/>
      <c r="X47" s="24"/>
      <c r="Y47" s="25">
        <f t="shared" si="1"/>
        <v>0</v>
      </c>
      <c r="Z47" s="25">
        <f t="shared" si="2"/>
        <v>0</v>
      </c>
      <c r="AA47" s="26"/>
      <c r="AB47" s="26"/>
      <c r="AC47" s="26"/>
      <c r="AD47" s="26"/>
      <c r="AE47" s="27"/>
      <c r="AF47" s="26"/>
      <c r="AG47" s="26"/>
      <c r="AH47" s="26"/>
      <c r="AI47" s="26"/>
      <c r="AJ47" s="26"/>
      <c r="AK47" s="26"/>
    </row>
    <row r="48" spans="1:37" s="10" customFormat="1" ht="25" customHeight="1" x14ac:dyDescent="0.25">
      <c r="A48" s="11">
        <v>45</v>
      </c>
      <c r="B48" s="98" t="str">
        <f t="shared" si="3"/>
        <v>000-000</v>
      </c>
      <c r="C48" s="12"/>
      <c r="D48" s="12"/>
      <c r="E48" s="12"/>
      <c r="F48" s="12"/>
      <c r="G48" s="16"/>
      <c r="H48" s="16"/>
      <c r="I48" s="15"/>
      <c r="J48" s="16"/>
      <c r="K48" s="16"/>
      <c r="L48" s="17"/>
      <c r="M48" s="18"/>
      <c r="N48" s="18"/>
      <c r="O48" s="20"/>
      <c r="P48" s="21"/>
      <c r="Q48" s="21"/>
      <c r="R48" s="22"/>
      <c r="S48" s="21"/>
      <c r="T48" s="21"/>
      <c r="U48" s="22"/>
      <c r="V48" s="23"/>
      <c r="W48" s="23"/>
      <c r="X48" s="24"/>
      <c r="Y48" s="25">
        <f t="shared" si="1"/>
        <v>0</v>
      </c>
      <c r="Z48" s="25">
        <f t="shared" si="2"/>
        <v>0</v>
      </c>
      <c r="AA48" s="26"/>
      <c r="AB48" s="26"/>
      <c r="AC48" s="26"/>
      <c r="AD48" s="26"/>
      <c r="AE48" s="27"/>
      <c r="AF48" s="26"/>
      <c r="AG48" s="26"/>
      <c r="AH48" s="26"/>
      <c r="AI48" s="26"/>
      <c r="AJ48" s="26"/>
      <c r="AK48" s="26"/>
    </row>
    <row r="49" spans="1:37" s="10" customFormat="1" ht="25" customHeight="1" x14ac:dyDescent="0.25">
      <c r="A49" s="11">
        <v>46</v>
      </c>
      <c r="B49" s="98" t="str">
        <f t="shared" si="3"/>
        <v>000-000</v>
      </c>
      <c r="C49" s="12"/>
      <c r="D49" s="12"/>
      <c r="E49" s="12"/>
      <c r="F49" s="12"/>
      <c r="G49" s="16"/>
      <c r="H49" s="16"/>
      <c r="I49" s="15"/>
      <c r="J49" s="16"/>
      <c r="K49" s="16"/>
      <c r="L49" s="17"/>
      <c r="M49" s="18"/>
      <c r="N49" s="18"/>
      <c r="O49" s="20"/>
      <c r="P49" s="21"/>
      <c r="Q49" s="21"/>
      <c r="R49" s="22"/>
      <c r="S49" s="21"/>
      <c r="T49" s="21"/>
      <c r="U49" s="22"/>
      <c r="V49" s="23"/>
      <c r="W49" s="23"/>
      <c r="X49" s="24"/>
      <c r="Y49" s="25">
        <f t="shared" si="1"/>
        <v>0</v>
      </c>
      <c r="Z49" s="25">
        <f t="shared" si="2"/>
        <v>0</v>
      </c>
      <c r="AA49" s="26"/>
      <c r="AB49" s="26"/>
      <c r="AC49" s="26"/>
      <c r="AD49" s="26"/>
      <c r="AE49" s="27"/>
      <c r="AF49" s="26"/>
      <c r="AG49" s="26"/>
      <c r="AH49" s="26"/>
      <c r="AI49" s="26"/>
      <c r="AJ49" s="26"/>
      <c r="AK49" s="26"/>
    </row>
    <row r="50" spans="1:37" s="10" customFormat="1" ht="25" customHeight="1" x14ac:dyDescent="0.25">
      <c r="A50" s="11">
        <v>47</v>
      </c>
      <c r="B50" s="98" t="str">
        <f t="shared" si="3"/>
        <v>000-000</v>
      </c>
      <c r="C50" s="12"/>
      <c r="D50" s="12"/>
      <c r="E50" s="12"/>
      <c r="F50" s="12"/>
      <c r="G50" s="16"/>
      <c r="H50" s="16"/>
      <c r="I50" s="15"/>
      <c r="J50" s="16"/>
      <c r="K50" s="16"/>
      <c r="L50" s="17"/>
      <c r="M50" s="18"/>
      <c r="N50" s="19"/>
      <c r="O50" s="20"/>
      <c r="P50" s="21"/>
      <c r="Q50" s="21"/>
      <c r="R50" s="22"/>
      <c r="S50" s="21"/>
      <c r="T50" s="21"/>
      <c r="U50" s="22"/>
      <c r="V50" s="23"/>
      <c r="W50" s="23"/>
      <c r="X50" s="24"/>
      <c r="Y50" s="25">
        <f t="shared" si="1"/>
        <v>0</v>
      </c>
      <c r="Z50" s="25">
        <f t="shared" si="2"/>
        <v>0</v>
      </c>
      <c r="AA50" s="26"/>
      <c r="AB50" s="26"/>
      <c r="AC50" s="26"/>
      <c r="AD50" s="26"/>
      <c r="AE50" s="27"/>
      <c r="AF50" s="26"/>
      <c r="AG50" s="26"/>
      <c r="AH50" s="26"/>
      <c r="AI50" s="26"/>
      <c r="AJ50" s="26"/>
      <c r="AK50" s="26"/>
    </row>
    <row r="51" spans="1:37" s="10" customFormat="1" ht="25" customHeight="1" x14ac:dyDescent="0.25">
      <c r="A51" s="11">
        <v>48</v>
      </c>
      <c r="B51" s="98" t="str">
        <f t="shared" si="3"/>
        <v>000-000</v>
      </c>
      <c r="C51" s="12"/>
      <c r="D51" s="12"/>
      <c r="E51" s="12"/>
      <c r="F51" s="12"/>
      <c r="G51" s="16"/>
      <c r="H51" s="16"/>
      <c r="I51" s="15"/>
      <c r="J51" s="16"/>
      <c r="K51" s="16"/>
      <c r="L51" s="17"/>
      <c r="M51" s="18"/>
      <c r="N51" s="19"/>
      <c r="O51" s="20"/>
      <c r="P51" s="21"/>
      <c r="Q51" s="21"/>
      <c r="R51" s="22"/>
      <c r="S51" s="21"/>
      <c r="T51" s="21"/>
      <c r="U51" s="22"/>
      <c r="V51" s="23"/>
      <c r="W51" s="23"/>
      <c r="X51" s="24"/>
      <c r="Y51" s="25">
        <f t="shared" si="1"/>
        <v>0</v>
      </c>
      <c r="Z51" s="25">
        <f t="shared" si="2"/>
        <v>0</v>
      </c>
      <c r="AA51" s="26"/>
      <c r="AB51" s="26"/>
      <c r="AC51" s="26"/>
      <c r="AD51" s="26"/>
      <c r="AE51" s="27"/>
      <c r="AF51" s="26"/>
      <c r="AG51" s="26"/>
      <c r="AH51" s="26"/>
      <c r="AI51" s="26"/>
      <c r="AJ51" s="26"/>
      <c r="AK51" s="26"/>
    </row>
    <row r="52" spans="1:37" s="10" customFormat="1" ht="25" customHeight="1" x14ac:dyDescent="0.25">
      <c r="A52" s="11">
        <v>49</v>
      </c>
      <c r="B52" s="98" t="str">
        <f t="shared" si="3"/>
        <v>000-000</v>
      </c>
      <c r="C52" s="12"/>
      <c r="D52" s="12"/>
      <c r="E52" s="12"/>
      <c r="F52" s="12"/>
      <c r="G52" s="16"/>
      <c r="H52" s="16"/>
      <c r="I52" s="15"/>
      <c r="J52" s="16"/>
      <c r="K52" s="16"/>
      <c r="L52" s="17"/>
      <c r="M52" s="18"/>
      <c r="N52" s="18"/>
      <c r="O52" s="20"/>
      <c r="P52" s="21"/>
      <c r="Q52" s="21"/>
      <c r="R52" s="22"/>
      <c r="S52" s="21"/>
      <c r="T52" s="21"/>
      <c r="U52" s="22"/>
      <c r="V52" s="23"/>
      <c r="W52" s="23"/>
      <c r="X52" s="24"/>
      <c r="Y52" s="25">
        <f t="shared" si="1"/>
        <v>0</v>
      </c>
      <c r="Z52" s="25">
        <f t="shared" si="2"/>
        <v>0</v>
      </c>
      <c r="AA52" s="26"/>
      <c r="AB52" s="26"/>
      <c r="AC52" s="26"/>
      <c r="AD52" s="26"/>
      <c r="AE52" s="27"/>
      <c r="AF52" s="26"/>
      <c r="AG52" s="26"/>
      <c r="AH52" s="26"/>
      <c r="AI52" s="26"/>
      <c r="AJ52" s="26"/>
      <c r="AK52" s="26"/>
    </row>
    <row r="53" spans="1:37" s="10" customFormat="1" ht="25" customHeight="1" x14ac:dyDescent="0.25">
      <c r="A53" s="11">
        <v>50</v>
      </c>
      <c r="B53" s="98" t="str">
        <f t="shared" si="3"/>
        <v>000-000</v>
      </c>
      <c r="C53" s="12"/>
      <c r="D53" s="12"/>
      <c r="E53" s="12"/>
      <c r="F53" s="12"/>
      <c r="G53" s="16"/>
      <c r="H53" s="16"/>
      <c r="I53" s="15"/>
      <c r="J53" s="16"/>
      <c r="K53" s="16"/>
      <c r="L53" s="17"/>
      <c r="M53" s="18"/>
      <c r="N53" s="18"/>
      <c r="O53" s="20"/>
      <c r="P53" s="21"/>
      <c r="Q53" s="21"/>
      <c r="R53" s="22"/>
      <c r="S53" s="21"/>
      <c r="T53" s="21"/>
      <c r="U53" s="22"/>
      <c r="V53" s="23"/>
      <c r="W53" s="23"/>
      <c r="X53" s="24"/>
      <c r="Y53" s="25">
        <f t="shared" si="1"/>
        <v>0</v>
      </c>
      <c r="Z53" s="25">
        <f t="shared" si="2"/>
        <v>0</v>
      </c>
      <c r="AA53" s="26"/>
      <c r="AB53" s="26"/>
      <c r="AC53" s="26"/>
      <c r="AD53" s="26"/>
      <c r="AE53" s="27"/>
      <c r="AF53" s="26"/>
      <c r="AG53" s="26"/>
      <c r="AH53" s="26"/>
      <c r="AI53" s="26"/>
      <c r="AJ53" s="26"/>
      <c r="AK53" s="26"/>
    </row>
    <row r="54" spans="1:37" s="10" customFormat="1" ht="25" customHeight="1" x14ac:dyDescent="0.25">
      <c r="A54" s="11">
        <v>51</v>
      </c>
      <c r="B54" s="98" t="str">
        <f t="shared" si="3"/>
        <v>000-000</v>
      </c>
      <c r="C54" s="12"/>
      <c r="D54" s="12"/>
      <c r="E54" s="12"/>
      <c r="F54" s="12"/>
      <c r="G54" s="16"/>
      <c r="H54" s="16"/>
      <c r="I54" s="15"/>
      <c r="J54" s="16"/>
      <c r="K54" s="16"/>
      <c r="L54" s="17"/>
      <c r="M54" s="18"/>
      <c r="N54" s="18"/>
      <c r="O54" s="20"/>
      <c r="P54" s="21"/>
      <c r="Q54" s="21"/>
      <c r="R54" s="22"/>
      <c r="S54" s="21"/>
      <c r="T54" s="21"/>
      <c r="U54" s="22"/>
      <c r="V54" s="23"/>
      <c r="W54" s="23"/>
      <c r="X54" s="24"/>
      <c r="Y54" s="25">
        <f t="shared" si="1"/>
        <v>0</v>
      </c>
      <c r="Z54" s="25">
        <f t="shared" si="2"/>
        <v>0</v>
      </c>
      <c r="AA54" s="26"/>
      <c r="AB54" s="26"/>
      <c r="AC54" s="26"/>
      <c r="AD54" s="26"/>
      <c r="AE54" s="27"/>
      <c r="AF54" s="26"/>
      <c r="AG54" s="26"/>
      <c r="AH54" s="26"/>
      <c r="AI54" s="26"/>
      <c r="AJ54" s="26"/>
      <c r="AK54" s="26"/>
    </row>
    <row r="55" spans="1:37" s="10" customFormat="1" ht="25" customHeight="1" x14ac:dyDescent="0.25">
      <c r="A55" s="11">
        <v>52</v>
      </c>
      <c r="B55" s="98" t="str">
        <f t="shared" si="3"/>
        <v>000-000</v>
      </c>
      <c r="C55" s="12"/>
      <c r="D55" s="12"/>
      <c r="E55" s="12"/>
      <c r="F55" s="12"/>
      <c r="G55" s="16"/>
      <c r="H55" s="16"/>
      <c r="I55" s="15"/>
      <c r="J55" s="16"/>
      <c r="K55" s="16"/>
      <c r="L55" s="17"/>
      <c r="M55" s="18"/>
      <c r="N55" s="18"/>
      <c r="O55" s="20"/>
      <c r="P55" s="21"/>
      <c r="Q55" s="21"/>
      <c r="R55" s="22"/>
      <c r="S55" s="21"/>
      <c r="T55" s="21"/>
      <c r="U55" s="22"/>
      <c r="V55" s="23"/>
      <c r="W55" s="23"/>
      <c r="X55" s="24"/>
      <c r="Y55" s="25">
        <f t="shared" si="1"/>
        <v>0</v>
      </c>
      <c r="Z55" s="25">
        <f t="shared" si="2"/>
        <v>0</v>
      </c>
      <c r="AA55" s="26"/>
      <c r="AB55" s="26"/>
      <c r="AC55" s="26"/>
      <c r="AD55" s="26"/>
      <c r="AE55" s="27"/>
      <c r="AF55" s="26"/>
      <c r="AG55" s="26"/>
      <c r="AH55" s="26"/>
      <c r="AI55" s="26"/>
      <c r="AJ55" s="26"/>
      <c r="AK55" s="26"/>
    </row>
    <row r="56" spans="1:37" s="10" customFormat="1" ht="25" customHeight="1" x14ac:dyDescent="0.25">
      <c r="A56" s="11">
        <v>53</v>
      </c>
      <c r="B56" s="98" t="str">
        <f t="shared" si="3"/>
        <v>000-000</v>
      </c>
      <c r="C56" s="12"/>
      <c r="D56" s="12"/>
      <c r="E56" s="12"/>
      <c r="F56" s="12"/>
      <c r="G56" s="16"/>
      <c r="H56" s="16"/>
      <c r="I56" s="15"/>
      <c r="J56" s="16"/>
      <c r="K56" s="16"/>
      <c r="L56" s="17"/>
      <c r="M56" s="18"/>
      <c r="N56" s="18"/>
      <c r="O56" s="20"/>
      <c r="P56" s="21"/>
      <c r="Q56" s="21"/>
      <c r="R56" s="22"/>
      <c r="S56" s="21"/>
      <c r="T56" s="21"/>
      <c r="U56" s="22"/>
      <c r="V56" s="23"/>
      <c r="W56" s="23"/>
      <c r="X56" s="24"/>
      <c r="Y56" s="25">
        <f t="shared" si="1"/>
        <v>0</v>
      </c>
      <c r="Z56" s="25">
        <f t="shared" si="2"/>
        <v>0</v>
      </c>
      <c r="AA56" s="26"/>
      <c r="AB56" s="26"/>
      <c r="AC56" s="26"/>
      <c r="AD56" s="26"/>
      <c r="AE56" s="27"/>
      <c r="AF56" s="26"/>
      <c r="AG56" s="26"/>
      <c r="AH56" s="26"/>
      <c r="AI56" s="26"/>
      <c r="AJ56" s="26"/>
      <c r="AK56" s="26"/>
    </row>
    <row r="57" spans="1:37" s="10" customFormat="1" ht="25" customHeight="1" x14ac:dyDescent="0.25">
      <c r="A57" s="11">
        <v>54</v>
      </c>
      <c r="B57" s="98" t="str">
        <f t="shared" si="3"/>
        <v>000-000</v>
      </c>
      <c r="C57" s="12"/>
      <c r="D57" s="12"/>
      <c r="E57" s="12"/>
      <c r="F57" s="12"/>
      <c r="G57" s="16"/>
      <c r="H57" s="16"/>
      <c r="I57" s="15"/>
      <c r="J57" s="16"/>
      <c r="K57" s="16"/>
      <c r="L57" s="17"/>
      <c r="M57" s="18"/>
      <c r="N57" s="18"/>
      <c r="O57" s="20"/>
      <c r="P57" s="21"/>
      <c r="Q57" s="21"/>
      <c r="R57" s="22"/>
      <c r="S57" s="21"/>
      <c r="T57" s="21"/>
      <c r="U57" s="22"/>
      <c r="V57" s="23"/>
      <c r="W57" s="23"/>
      <c r="X57" s="24"/>
      <c r="Y57" s="25">
        <f t="shared" si="1"/>
        <v>0</v>
      </c>
      <c r="Z57" s="25">
        <f t="shared" si="2"/>
        <v>0</v>
      </c>
      <c r="AA57" s="26"/>
      <c r="AB57" s="26"/>
      <c r="AC57" s="26"/>
      <c r="AD57" s="26"/>
      <c r="AE57" s="27"/>
      <c r="AF57" s="26"/>
      <c r="AG57" s="26"/>
      <c r="AH57" s="26"/>
      <c r="AI57" s="26"/>
      <c r="AJ57" s="26"/>
      <c r="AK57" s="26"/>
    </row>
    <row r="58" spans="1:37" s="10" customFormat="1" ht="25" customHeight="1" x14ac:dyDescent="0.25">
      <c r="A58" s="11">
        <v>55</v>
      </c>
      <c r="B58" s="98" t="str">
        <f t="shared" si="3"/>
        <v>000-000</v>
      </c>
      <c r="C58" s="12"/>
      <c r="D58" s="12"/>
      <c r="E58" s="12"/>
      <c r="F58" s="12"/>
      <c r="G58" s="16"/>
      <c r="H58" s="16"/>
      <c r="I58" s="15"/>
      <c r="J58" s="16"/>
      <c r="K58" s="16"/>
      <c r="L58" s="17"/>
      <c r="M58" s="18"/>
      <c r="N58" s="18"/>
      <c r="O58" s="20"/>
      <c r="P58" s="21"/>
      <c r="Q58" s="21"/>
      <c r="R58" s="22"/>
      <c r="S58" s="21"/>
      <c r="T58" s="21"/>
      <c r="U58" s="22"/>
      <c r="V58" s="23"/>
      <c r="W58" s="23"/>
      <c r="X58" s="24"/>
      <c r="Y58" s="25">
        <f t="shared" si="1"/>
        <v>0</v>
      </c>
      <c r="Z58" s="25">
        <f t="shared" si="2"/>
        <v>0</v>
      </c>
      <c r="AA58" s="26"/>
      <c r="AB58" s="26"/>
      <c r="AC58" s="26"/>
      <c r="AD58" s="26"/>
      <c r="AE58" s="27"/>
      <c r="AF58" s="26"/>
      <c r="AG58" s="26"/>
      <c r="AH58" s="26"/>
      <c r="AI58" s="26"/>
      <c r="AJ58" s="26"/>
      <c r="AK58" s="26"/>
    </row>
    <row r="59" spans="1:37" s="10" customFormat="1" ht="25" customHeight="1" x14ac:dyDescent="0.25">
      <c r="A59" s="11">
        <v>56</v>
      </c>
      <c r="B59" s="98" t="str">
        <f t="shared" si="3"/>
        <v>000-000</v>
      </c>
      <c r="C59" s="12"/>
      <c r="D59" s="12"/>
      <c r="E59" s="12"/>
      <c r="F59" s="12"/>
      <c r="G59" s="16"/>
      <c r="H59" s="16"/>
      <c r="I59" s="15"/>
      <c r="J59" s="16"/>
      <c r="K59" s="16"/>
      <c r="L59" s="17"/>
      <c r="M59" s="18"/>
      <c r="N59" s="18"/>
      <c r="O59" s="20"/>
      <c r="P59" s="21"/>
      <c r="Q59" s="21"/>
      <c r="R59" s="22"/>
      <c r="S59" s="21"/>
      <c r="T59" s="21"/>
      <c r="U59" s="22"/>
      <c r="V59" s="23"/>
      <c r="W59" s="23"/>
      <c r="X59" s="24"/>
      <c r="Y59" s="25">
        <f t="shared" si="1"/>
        <v>0</v>
      </c>
      <c r="Z59" s="25">
        <f t="shared" si="2"/>
        <v>0</v>
      </c>
      <c r="AA59" s="26"/>
      <c r="AB59" s="26"/>
      <c r="AC59" s="26"/>
      <c r="AD59" s="26"/>
      <c r="AE59" s="27"/>
      <c r="AF59" s="26"/>
      <c r="AG59" s="26"/>
      <c r="AH59" s="26"/>
      <c r="AI59" s="26"/>
      <c r="AJ59" s="26"/>
      <c r="AK59" s="26"/>
    </row>
    <row r="60" spans="1:37" s="10" customFormat="1" ht="25" customHeight="1" x14ac:dyDescent="0.25">
      <c r="A60" s="11">
        <v>57</v>
      </c>
      <c r="B60" s="98" t="str">
        <f t="shared" si="3"/>
        <v>000-000</v>
      </c>
      <c r="C60" s="12"/>
      <c r="D60" s="12"/>
      <c r="E60" s="12"/>
      <c r="F60" s="12"/>
      <c r="G60" s="16"/>
      <c r="H60" s="16"/>
      <c r="I60" s="15"/>
      <c r="J60" s="16"/>
      <c r="K60" s="16"/>
      <c r="L60" s="17"/>
      <c r="M60" s="18"/>
      <c r="N60" s="18"/>
      <c r="O60" s="20"/>
      <c r="P60" s="21"/>
      <c r="Q60" s="21"/>
      <c r="R60" s="22"/>
      <c r="S60" s="21"/>
      <c r="T60" s="21"/>
      <c r="U60" s="22"/>
      <c r="V60" s="23"/>
      <c r="W60" s="23"/>
      <c r="X60" s="24"/>
      <c r="Y60" s="25">
        <f t="shared" si="1"/>
        <v>0</v>
      </c>
      <c r="Z60" s="25">
        <f t="shared" si="2"/>
        <v>0</v>
      </c>
      <c r="AA60" s="26"/>
      <c r="AB60" s="26"/>
      <c r="AC60" s="26"/>
      <c r="AD60" s="26"/>
      <c r="AE60" s="27"/>
      <c r="AF60" s="26"/>
      <c r="AG60" s="26"/>
      <c r="AH60" s="26"/>
      <c r="AI60" s="26"/>
      <c r="AJ60" s="26"/>
      <c r="AK60" s="26"/>
    </row>
    <row r="61" spans="1:37" s="10" customFormat="1" ht="25" customHeight="1" x14ac:dyDescent="0.25">
      <c r="A61" s="11">
        <v>58</v>
      </c>
      <c r="B61" s="98" t="str">
        <f t="shared" si="3"/>
        <v>000-000</v>
      </c>
      <c r="C61" s="12"/>
      <c r="D61" s="12"/>
      <c r="E61" s="12"/>
      <c r="F61" s="12"/>
      <c r="G61" s="16"/>
      <c r="H61" s="16"/>
      <c r="I61" s="15"/>
      <c r="J61" s="16"/>
      <c r="K61" s="16"/>
      <c r="L61" s="17"/>
      <c r="M61" s="18"/>
      <c r="N61" s="19"/>
      <c r="O61" s="20"/>
      <c r="P61" s="21"/>
      <c r="Q61" s="21"/>
      <c r="R61" s="22"/>
      <c r="S61" s="21"/>
      <c r="T61" s="21"/>
      <c r="U61" s="22"/>
      <c r="V61" s="23"/>
      <c r="W61" s="23"/>
      <c r="X61" s="24"/>
      <c r="Y61" s="25">
        <f t="shared" si="1"/>
        <v>0</v>
      </c>
      <c r="Z61" s="25">
        <f t="shared" si="2"/>
        <v>0</v>
      </c>
      <c r="AA61" s="26"/>
      <c r="AB61" s="26"/>
      <c r="AC61" s="26"/>
      <c r="AD61" s="26"/>
      <c r="AE61" s="27"/>
      <c r="AF61" s="26"/>
      <c r="AG61" s="26"/>
      <c r="AH61" s="26"/>
      <c r="AI61" s="26"/>
      <c r="AJ61" s="26"/>
      <c r="AK61" s="26"/>
    </row>
    <row r="62" spans="1:37" s="10" customFormat="1" ht="25" customHeight="1" x14ac:dyDescent="0.25">
      <c r="A62" s="11">
        <v>59</v>
      </c>
      <c r="B62" s="98" t="str">
        <f t="shared" si="3"/>
        <v>000-000</v>
      </c>
      <c r="C62" s="12"/>
      <c r="D62" s="12"/>
      <c r="E62" s="12"/>
      <c r="F62" s="12"/>
      <c r="G62" s="16"/>
      <c r="H62" s="16"/>
      <c r="I62" s="15"/>
      <c r="J62" s="16"/>
      <c r="K62" s="16"/>
      <c r="L62" s="17"/>
      <c r="M62" s="18"/>
      <c r="N62" s="19"/>
      <c r="O62" s="20"/>
      <c r="P62" s="21"/>
      <c r="Q62" s="21"/>
      <c r="R62" s="22"/>
      <c r="S62" s="21"/>
      <c r="T62" s="21"/>
      <c r="U62" s="22"/>
      <c r="V62" s="23"/>
      <c r="W62" s="23"/>
      <c r="X62" s="24"/>
      <c r="Y62" s="25">
        <f t="shared" si="1"/>
        <v>0</v>
      </c>
      <c r="Z62" s="25">
        <f t="shared" si="2"/>
        <v>0</v>
      </c>
      <c r="AA62" s="26"/>
      <c r="AB62" s="26"/>
      <c r="AC62" s="26"/>
      <c r="AD62" s="26"/>
      <c r="AE62" s="27"/>
      <c r="AF62" s="26"/>
      <c r="AG62" s="26"/>
      <c r="AH62" s="26"/>
      <c r="AI62" s="26"/>
      <c r="AJ62" s="26"/>
      <c r="AK62" s="26"/>
    </row>
    <row r="63" spans="1:37" s="10" customFormat="1" ht="25" customHeight="1" x14ac:dyDescent="0.25">
      <c r="A63" s="11">
        <v>60</v>
      </c>
      <c r="B63" s="98" t="str">
        <f t="shared" si="3"/>
        <v>000-000</v>
      </c>
      <c r="C63" s="12"/>
      <c r="D63" s="12"/>
      <c r="E63" s="12"/>
      <c r="F63" s="12"/>
      <c r="G63" s="16"/>
      <c r="H63" s="16"/>
      <c r="I63" s="15"/>
      <c r="J63" s="16"/>
      <c r="K63" s="16"/>
      <c r="L63" s="17"/>
      <c r="M63" s="18"/>
      <c r="N63" s="18"/>
      <c r="O63" s="20"/>
      <c r="P63" s="21"/>
      <c r="Q63" s="21"/>
      <c r="R63" s="22"/>
      <c r="S63" s="21"/>
      <c r="T63" s="21"/>
      <c r="U63" s="22"/>
      <c r="V63" s="23"/>
      <c r="W63" s="23"/>
      <c r="X63" s="24"/>
      <c r="Y63" s="25">
        <f t="shared" si="1"/>
        <v>0</v>
      </c>
      <c r="Z63" s="25">
        <f t="shared" si="2"/>
        <v>0</v>
      </c>
      <c r="AA63" s="26"/>
      <c r="AB63" s="26"/>
      <c r="AC63" s="26"/>
      <c r="AD63" s="26"/>
      <c r="AE63" s="27"/>
      <c r="AF63" s="26"/>
      <c r="AG63" s="26"/>
      <c r="AH63" s="26"/>
      <c r="AI63" s="26"/>
      <c r="AJ63" s="26"/>
      <c r="AK63" s="26"/>
    </row>
    <row r="64" spans="1:37" s="10" customFormat="1" ht="25" customHeight="1" x14ac:dyDescent="0.25">
      <c r="A64" s="11">
        <v>61</v>
      </c>
      <c r="B64" s="98" t="str">
        <f t="shared" si="3"/>
        <v>000-000</v>
      </c>
      <c r="C64" s="12"/>
      <c r="D64" s="12"/>
      <c r="E64" s="12"/>
      <c r="F64" s="12"/>
      <c r="G64" s="16"/>
      <c r="H64" s="16"/>
      <c r="I64" s="15"/>
      <c r="J64" s="16"/>
      <c r="K64" s="16"/>
      <c r="L64" s="17"/>
      <c r="M64" s="18"/>
      <c r="N64" s="18"/>
      <c r="O64" s="20"/>
      <c r="P64" s="21"/>
      <c r="Q64" s="21"/>
      <c r="R64" s="22"/>
      <c r="S64" s="21"/>
      <c r="T64" s="21"/>
      <c r="U64" s="22"/>
      <c r="V64" s="23"/>
      <c r="W64" s="23"/>
      <c r="X64" s="24"/>
      <c r="Y64" s="25">
        <f t="shared" si="1"/>
        <v>0</v>
      </c>
      <c r="Z64" s="25">
        <f t="shared" si="2"/>
        <v>0</v>
      </c>
      <c r="AA64" s="26"/>
      <c r="AB64" s="26"/>
      <c r="AC64" s="26"/>
      <c r="AD64" s="26"/>
      <c r="AE64" s="27"/>
      <c r="AF64" s="26"/>
      <c r="AG64" s="26"/>
      <c r="AH64" s="26"/>
      <c r="AI64" s="26"/>
      <c r="AJ64" s="26"/>
      <c r="AK64" s="26"/>
    </row>
    <row r="65" spans="1:37" s="10" customFormat="1" ht="25" customHeight="1" x14ac:dyDescent="0.25">
      <c r="A65" s="11">
        <v>62</v>
      </c>
      <c r="B65" s="98" t="str">
        <f t="shared" si="3"/>
        <v>000-000</v>
      </c>
      <c r="C65" s="12"/>
      <c r="D65" s="12"/>
      <c r="E65" s="12"/>
      <c r="F65" s="12"/>
      <c r="G65" s="16"/>
      <c r="H65" s="16"/>
      <c r="I65" s="15"/>
      <c r="J65" s="16"/>
      <c r="K65" s="16"/>
      <c r="L65" s="17"/>
      <c r="M65" s="18"/>
      <c r="N65" s="18"/>
      <c r="O65" s="20"/>
      <c r="P65" s="21"/>
      <c r="Q65" s="21"/>
      <c r="R65" s="22"/>
      <c r="S65" s="21"/>
      <c r="T65" s="21"/>
      <c r="U65" s="22"/>
      <c r="V65" s="23"/>
      <c r="W65" s="23"/>
      <c r="X65" s="24"/>
      <c r="Y65" s="25">
        <f t="shared" si="1"/>
        <v>0</v>
      </c>
      <c r="Z65" s="25">
        <f t="shared" si="2"/>
        <v>0</v>
      </c>
      <c r="AA65" s="26"/>
      <c r="AB65" s="26"/>
      <c r="AC65" s="26"/>
      <c r="AD65" s="26"/>
      <c r="AE65" s="27"/>
      <c r="AF65" s="26"/>
      <c r="AG65" s="26"/>
      <c r="AH65" s="26"/>
      <c r="AI65" s="26"/>
      <c r="AJ65" s="26"/>
      <c r="AK65" s="26"/>
    </row>
    <row r="66" spans="1:37" s="10" customFormat="1" ht="25" customHeight="1" x14ac:dyDescent="0.25">
      <c r="A66" s="11">
        <v>63</v>
      </c>
      <c r="B66" s="98" t="str">
        <f t="shared" si="3"/>
        <v>000-000</v>
      </c>
      <c r="C66" s="12"/>
      <c r="D66" s="12"/>
      <c r="E66" s="12"/>
      <c r="F66" s="12"/>
      <c r="G66" s="16"/>
      <c r="H66" s="16"/>
      <c r="I66" s="15"/>
      <c r="J66" s="16"/>
      <c r="K66" s="16"/>
      <c r="L66" s="17"/>
      <c r="M66" s="18"/>
      <c r="N66" s="18"/>
      <c r="O66" s="20"/>
      <c r="P66" s="21"/>
      <c r="Q66" s="21"/>
      <c r="R66" s="22"/>
      <c r="S66" s="21"/>
      <c r="T66" s="21"/>
      <c r="U66" s="22"/>
      <c r="V66" s="23"/>
      <c r="W66" s="23"/>
      <c r="X66" s="24"/>
      <c r="Y66" s="25">
        <f t="shared" si="1"/>
        <v>0</v>
      </c>
      <c r="Z66" s="25">
        <f t="shared" si="2"/>
        <v>0</v>
      </c>
      <c r="AA66" s="26"/>
      <c r="AB66" s="26"/>
      <c r="AC66" s="26"/>
      <c r="AD66" s="26"/>
      <c r="AE66" s="27"/>
      <c r="AF66" s="26"/>
      <c r="AG66" s="26"/>
      <c r="AH66" s="26"/>
      <c r="AI66" s="26"/>
      <c r="AJ66" s="26"/>
      <c r="AK66" s="26"/>
    </row>
    <row r="67" spans="1:37" s="10" customFormat="1" ht="25" customHeight="1" x14ac:dyDescent="0.25">
      <c r="A67" s="11">
        <v>64</v>
      </c>
      <c r="B67" s="98" t="str">
        <f t="shared" si="3"/>
        <v>000-000</v>
      </c>
      <c r="C67" s="12"/>
      <c r="D67" s="12"/>
      <c r="E67" s="12"/>
      <c r="F67" s="12"/>
      <c r="G67" s="16"/>
      <c r="H67" s="16"/>
      <c r="I67" s="15"/>
      <c r="J67" s="16"/>
      <c r="K67" s="16"/>
      <c r="L67" s="17"/>
      <c r="M67" s="18"/>
      <c r="N67" s="18"/>
      <c r="O67" s="20"/>
      <c r="P67" s="21"/>
      <c r="Q67" s="21"/>
      <c r="R67" s="22"/>
      <c r="S67" s="21"/>
      <c r="T67" s="21"/>
      <c r="U67" s="22"/>
      <c r="V67" s="23"/>
      <c r="W67" s="23"/>
      <c r="X67" s="24"/>
      <c r="Y67" s="25">
        <f t="shared" si="1"/>
        <v>0</v>
      </c>
      <c r="Z67" s="25">
        <f t="shared" si="2"/>
        <v>0</v>
      </c>
      <c r="AA67" s="26"/>
      <c r="AB67" s="26"/>
      <c r="AC67" s="26"/>
      <c r="AD67" s="26"/>
      <c r="AE67" s="27"/>
      <c r="AF67" s="26"/>
      <c r="AG67" s="26"/>
      <c r="AH67" s="26"/>
      <c r="AI67" s="26"/>
      <c r="AJ67" s="26"/>
      <c r="AK67" s="26"/>
    </row>
    <row r="68" spans="1:37" s="10" customFormat="1" ht="25" customHeight="1" x14ac:dyDescent="0.25">
      <c r="A68" s="11">
        <v>65</v>
      </c>
      <c r="B68" s="98" t="str">
        <f t="shared" ref="B68:B99" si="4">TEXT(C68,"000")&amp;"-"&amp;TEXT(E68,"000")</f>
        <v>000-000</v>
      </c>
      <c r="C68" s="12"/>
      <c r="D68" s="12"/>
      <c r="E68" s="12"/>
      <c r="F68" s="12"/>
      <c r="G68" s="16"/>
      <c r="H68" s="16"/>
      <c r="I68" s="15"/>
      <c r="J68" s="16"/>
      <c r="K68" s="16"/>
      <c r="L68" s="17"/>
      <c r="M68" s="18"/>
      <c r="N68" s="18"/>
      <c r="O68" s="20"/>
      <c r="P68" s="21"/>
      <c r="Q68" s="21"/>
      <c r="R68" s="22"/>
      <c r="S68" s="21"/>
      <c r="T68" s="21"/>
      <c r="U68" s="22"/>
      <c r="V68" s="23"/>
      <c r="W68" s="23"/>
      <c r="X68" s="24"/>
      <c r="Y68" s="25">
        <f t="shared" ref="Y68:Y131" si="5">ROUND(I68-U68-X68,2)</f>
        <v>0</v>
      </c>
      <c r="Z68" s="25">
        <f t="shared" ref="Z68:Z131" si="6">ROUND(L68+O68-R68,2)</f>
        <v>0</v>
      </c>
      <c r="AA68" s="26"/>
      <c r="AB68" s="26"/>
      <c r="AC68" s="26"/>
      <c r="AD68" s="26"/>
      <c r="AE68" s="27"/>
      <c r="AF68" s="26"/>
      <c r="AG68" s="26"/>
      <c r="AH68" s="26"/>
      <c r="AI68" s="26"/>
      <c r="AJ68" s="26"/>
      <c r="AK68" s="26"/>
    </row>
    <row r="69" spans="1:37" s="10" customFormat="1" ht="25" customHeight="1" x14ac:dyDescent="0.25">
      <c r="A69" s="11">
        <v>66</v>
      </c>
      <c r="B69" s="98" t="str">
        <f t="shared" si="4"/>
        <v>000-000</v>
      </c>
      <c r="C69" s="12"/>
      <c r="D69" s="12"/>
      <c r="E69" s="12"/>
      <c r="F69" s="12"/>
      <c r="G69" s="16"/>
      <c r="H69" s="16"/>
      <c r="I69" s="15"/>
      <c r="J69" s="16"/>
      <c r="K69" s="16"/>
      <c r="L69" s="17"/>
      <c r="M69" s="18"/>
      <c r="N69" s="18"/>
      <c r="O69" s="20"/>
      <c r="P69" s="21"/>
      <c r="Q69" s="21"/>
      <c r="R69" s="22"/>
      <c r="S69" s="21"/>
      <c r="T69" s="21"/>
      <c r="U69" s="22"/>
      <c r="V69" s="23"/>
      <c r="W69" s="23"/>
      <c r="X69" s="24"/>
      <c r="Y69" s="25">
        <f t="shared" si="5"/>
        <v>0</v>
      </c>
      <c r="Z69" s="25">
        <f t="shared" si="6"/>
        <v>0</v>
      </c>
      <c r="AA69" s="26"/>
      <c r="AB69" s="26"/>
      <c r="AC69" s="26"/>
      <c r="AD69" s="26"/>
      <c r="AE69" s="27"/>
      <c r="AF69" s="26"/>
      <c r="AG69" s="26"/>
      <c r="AH69" s="26"/>
      <c r="AI69" s="26"/>
      <c r="AJ69" s="26"/>
      <c r="AK69" s="26"/>
    </row>
    <row r="70" spans="1:37" s="10" customFormat="1" ht="25" customHeight="1" x14ac:dyDescent="0.25">
      <c r="A70" s="11">
        <v>67</v>
      </c>
      <c r="B70" s="98" t="str">
        <f t="shared" si="4"/>
        <v>000-000</v>
      </c>
      <c r="C70" s="12"/>
      <c r="D70" s="12"/>
      <c r="E70" s="12"/>
      <c r="F70" s="12"/>
      <c r="G70" s="16"/>
      <c r="H70" s="16"/>
      <c r="I70" s="15"/>
      <c r="J70" s="16"/>
      <c r="K70" s="16"/>
      <c r="L70" s="17"/>
      <c r="M70" s="18"/>
      <c r="N70" s="18"/>
      <c r="O70" s="20"/>
      <c r="P70" s="21"/>
      <c r="Q70" s="21"/>
      <c r="R70" s="22"/>
      <c r="S70" s="21"/>
      <c r="T70" s="21"/>
      <c r="U70" s="22"/>
      <c r="V70" s="23"/>
      <c r="W70" s="23"/>
      <c r="X70" s="24"/>
      <c r="Y70" s="25">
        <f t="shared" si="5"/>
        <v>0</v>
      </c>
      <c r="Z70" s="25">
        <f t="shared" si="6"/>
        <v>0</v>
      </c>
      <c r="AA70" s="26"/>
      <c r="AB70" s="26"/>
      <c r="AC70" s="26"/>
      <c r="AD70" s="26"/>
      <c r="AE70" s="27"/>
      <c r="AF70" s="26"/>
      <c r="AG70" s="26"/>
      <c r="AH70" s="26"/>
      <c r="AI70" s="26"/>
      <c r="AJ70" s="26"/>
      <c r="AK70" s="26"/>
    </row>
    <row r="71" spans="1:37" s="10" customFormat="1" ht="25" customHeight="1" x14ac:dyDescent="0.25">
      <c r="A71" s="11">
        <v>68</v>
      </c>
      <c r="B71" s="98" t="str">
        <f t="shared" si="4"/>
        <v>000-000</v>
      </c>
      <c r="C71" s="12"/>
      <c r="D71" s="12"/>
      <c r="E71" s="12"/>
      <c r="F71" s="12"/>
      <c r="G71" s="16"/>
      <c r="H71" s="16"/>
      <c r="I71" s="15"/>
      <c r="J71" s="16"/>
      <c r="K71" s="16"/>
      <c r="L71" s="17"/>
      <c r="M71" s="18"/>
      <c r="N71" s="18"/>
      <c r="O71" s="20"/>
      <c r="P71" s="21"/>
      <c r="Q71" s="21"/>
      <c r="R71" s="22"/>
      <c r="S71" s="21"/>
      <c r="T71" s="21"/>
      <c r="U71" s="22"/>
      <c r="V71" s="23"/>
      <c r="W71" s="23"/>
      <c r="X71" s="24"/>
      <c r="Y71" s="25">
        <f t="shared" si="5"/>
        <v>0</v>
      </c>
      <c r="Z71" s="25">
        <f t="shared" si="6"/>
        <v>0</v>
      </c>
      <c r="AA71" s="26"/>
      <c r="AB71" s="26"/>
      <c r="AC71" s="26"/>
      <c r="AD71" s="26"/>
      <c r="AE71" s="27"/>
      <c r="AF71" s="26"/>
      <c r="AG71" s="26"/>
      <c r="AH71" s="26"/>
      <c r="AI71" s="26"/>
      <c r="AJ71" s="26"/>
      <c r="AK71" s="26"/>
    </row>
    <row r="72" spans="1:37" s="10" customFormat="1" ht="25" customHeight="1" x14ac:dyDescent="0.25">
      <c r="A72" s="11">
        <v>69</v>
      </c>
      <c r="B72" s="98" t="str">
        <f t="shared" si="4"/>
        <v>000-000</v>
      </c>
      <c r="C72" s="12"/>
      <c r="D72" s="12"/>
      <c r="E72" s="12"/>
      <c r="F72" s="12"/>
      <c r="G72" s="16"/>
      <c r="H72" s="16"/>
      <c r="I72" s="15"/>
      <c r="J72" s="16"/>
      <c r="K72" s="16"/>
      <c r="L72" s="17"/>
      <c r="M72" s="18"/>
      <c r="N72" s="19"/>
      <c r="O72" s="20"/>
      <c r="P72" s="21"/>
      <c r="Q72" s="21"/>
      <c r="R72" s="22"/>
      <c r="S72" s="21"/>
      <c r="T72" s="21"/>
      <c r="U72" s="22"/>
      <c r="V72" s="23"/>
      <c r="W72" s="23"/>
      <c r="X72" s="24"/>
      <c r="Y72" s="25">
        <f t="shared" si="5"/>
        <v>0</v>
      </c>
      <c r="Z72" s="25">
        <f t="shared" si="6"/>
        <v>0</v>
      </c>
      <c r="AA72" s="26"/>
      <c r="AB72" s="26"/>
      <c r="AC72" s="26"/>
      <c r="AD72" s="26"/>
      <c r="AE72" s="27"/>
      <c r="AF72" s="26"/>
      <c r="AG72" s="26"/>
      <c r="AH72" s="26"/>
      <c r="AI72" s="26"/>
      <c r="AJ72" s="26"/>
      <c r="AK72" s="26"/>
    </row>
    <row r="73" spans="1:37" s="10" customFormat="1" ht="25" customHeight="1" x14ac:dyDescent="0.25">
      <c r="A73" s="11">
        <v>70</v>
      </c>
      <c r="B73" s="98" t="str">
        <f t="shared" si="4"/>
        <v>000-000</v>
      </c>
      <c r="C73" s="12"/>
      <c r="D73" s="12"/>
      <c r="E73" s="12"/>
      <c r="F73" s="12"/>
      <c r="G73" s="16"/>
      <c r="H73" s="16"/>
      <c r="I73" s="15"/>
      <c r="J73" s="16"/>
      <c r="K73" s="16"/>
      <c r="L73" s="17"/>
      <c r="M73" s="18"/>
      <c r="N73" s="19"/>
      <c r="O73" s="20"/>
      <c r="P73" s="21"/>
      <c r="Q73" s="21"/>
      <c r="R73" s="22"/>
      <c r="S73" s="21"/>
      <c r="T73" s="21"/>
      <c r="U73" s="22"/>
      <c r="V73" s="23"/>
      <c r="W73" s="23"/>
      <c r="X73" s="24"/>
      <c r="Y73" s="25">
        <f t="shared" si="5"/>
        <v>0</v>
      </c>
      <c r="Z73" s="25">
        <f t="shared" si="6"/>
        <v>0</v>
      </c>
      <c r="AA73" s="26"/>
      <c r="AB73" s="26"/>
      <c r="AC73" s="26"/>
      <c r="AD73" s="26"/>
      <c r="AE73" s="27"/>
      <c r="AF73" s="26"/>
      <c r="AG73" s="26"/>
      <c r="AH73" s="26"/>
      <c r="AI73" s="26"/>
      <c r="AJ73" s="26"/>
      <c r="AK73" s="26"/>
    </row>
    <row r="74" spans="1:37" s="10" customFormat="1" ht="25" customHeight="1" x14ac:dyDescent="0.25">
      <c r="A74" s="11">
        <v>71</v>
      </c>
      <c r="B74" s="12" t="str">
        <f t="shared" si="4"/>
        <v>000-000</v>
      </c>
      <c r="C74" s="12"/>
      <c r="D74" s="12"/>
      <c r="E74" s="12"/>
      <c r="F74" s="12"/>
      <c r="G74" s="16"/>
      <c r="H74" s="16"/>
      <c r="I74" s="15"/>
      <c r="J74" s="16"/>
      <c r="K74" s="16"/>
      <c r="L74" s="17"/>
      <c r="M74" s="18"/>
      <c r="N74" s="18"/>
      <c r="O74" s="20"/>
      <c r="P74" s="21"/>
      <c r="Q74" s="21"/>
      <c r="R74" s="22"/>
      <c r="S74" s="21"/>
      <c r="T74" s="21"/>
      <c r="U74" s="22"/>
      <c r="V74" s="23"/>
      <c r="W74" s="23"/>
      <c r="X74" s="24"/>
      <c r="Y74" s="25">
        <f t="shared" si="5"/>
        <v>0</v>
      </c>
      <c r="Z74" s="25">
        <f t="shared" si="6"/>
        <v>0</v>
      </c>
      <c r="AA74" s="26"/>
      <c r="AB74" s="26"/>
      <c r="AC74" s="26"/>
      <c r="AD74" s="26"/>
      <c r="AE74" s="27"/>
      <c r="AF74" s="26"/>
      <c r="AG74" s="26"/>
      <c r="AH74" s="26"/>
      <c r="AI74" s="26"/>
      <c r="AJ74" s="26"/>
      <c r="AK74" s="26"/>
    </row>
    <row r="75" spans="1:37" s="10" customFormat="1" ht="25" customHeight="1" x14ac:dyDescent="0.25">
      <c r="A75" s="11">
        <v>72</v>
      </c>
      <c r="B75" s="12" t="str">
        <f t="shared" si="4"/>
        <v>000-000</v>
      </c>
      <c r="C75" s="12"/>
      <c r="D75" s="12"/>
      <c r="E75" s="12"/>
      <c r="F75" s="12"/>
      <c r="G75" s="16"/>
      <c r="H75" s="16"/>
      <c r="I75" s="15"/>
      <c r="J75" s="16"/>
      <c r="K75" s="16"/>
      <c r="L75" s="17"/>
      <c r="M75" s="18"/>
      <c r="N75" s="18"/>
      <c r="O75" s="20"/>
      <c r="P75" s="21"/>
      <c r="Q75" s="21"/>
      <c r="R75" s="22"/>
      <c r="S75" s="21"/>
      <c r="T75" s="21"/>
      <c r="U75" s="22"/>
      <c r="V75" s="23"/>
      <c r="W75" s="23"/>
      <c r="X75" s="24"/>
      <c r="Y75" s="25">
        <f t="shared" si="5"/>
        <v>0</v>
      </c>
      <c r="Z75" s="25">
        <f t="shared" si="6"/>
        <v>0</v>
      </c>
      <c r="AA75" s="26"/>
      <c r="AB75" s="26"/>
      <c r="AC75" s="26"/>
      <c r="AD75" s="26"/>
      <c r="AE75" s="27"/>
      <c r="AF75" s="26"/>
      <c r="AG75" s="26"/>
      <c r="AH75" s="26"/>
      <c r="AI75" s="26"/>
      <c r="AJ75" s="26"/>
      <c r="AK75" s="26"/>
    </row>
    <row r="76" spans="1:37" s="10" customFormat="1" ht="25" customHeight="1" x14ac:dyDescent="0.25">
      <c r="A76" s="11">
        <v>73</v>
      </c>
      <c r="B76" s="12" t="str">
        <f t="shared" si="4"/>
        <v>000-000</v>
      </c>
      <c r="C76" s="12"/>
      <c r="D76" s="12"/>
      <c r="E76" s="12"/>
      <c r="F76" s="12"/>
      <c r="G76" s="16"/>
      <c r="H76" s="16"/>
      <c r="I76" s="15"/>
      <c r="J76" s="16"/>
      <c r="K76" s="16"/>
      <c r="L76" s="17"/>
      <c r="M76" s="18"/>
      <c r="N76" s="18"/>
      <c r="O76" s="20"/>
      <c r="P76" s="21"/>
      <c r="Q76" s="21"/>
      <c r="R76" s="22"/>
      <c r="S76" s="21"/>
      <c r="T76" s="21"/>
      <c r="U76" s="22"/>
      <c r="V76" s="23"/>
      <c r="W76" s="23"/>
      <c r="X76" s="24"/>
      <c r="Y76" s="25">
        <f t="shared" si="5"/>
        <v>0</v>
      </c>
      <c r="Z76" s="25">
        <f t="shared" si="6"/>
        <v>0</v>
      </c>
      <c r="AA76" s="26"/>
      <c r="AB76" s="26"/>
      <c r="AC76" s="26"/>
      <c r="AD76" s="26"/>
      <c r="AE76" s="27"/>
      <c r="AF76" s="26"/>
      <c r="AG76" s="26"/>
      <c r="AH76" s="26"/>
      <c r="AI76" s="26"/>
      <c r="AJ76" s="26"/>
      <c r="AK76" s="26"/>
    </row>
    <row r="77" spans="1:37" s="10" customFormat="1" ht="25" customHeight="1" x14ac:dyDescent="0.25">
      <c r="A77" s="11">
        <v>74</v>
      </c>
      <c r="B77" s="12" t="str">
        <f t="shared" si="4"/>
        <v>000-000</v>
      </c>
      <c r="C77" s="12"/>
      <c r="D77" s="12"/>
      <c r="E77" s="12"/>
      <c r="F77" s="12"/>
      <c r="G77" s="16"/>
      <c r="H77" s="16"/>
      <c r="I77" s="15"/>
      <c r="J77" s="16"/>
      <c r="K77" s="16"/>
      <c r="L77" s="17"/>
      <c r="M77" s="18"/>
      <c r="N77" s="18"/>
      <c r="O77" s="20"/>
      <c r="P77" s="21"/>
      <c r="Q77" s="21"/>
      <c r="R77" s="22"/>
      <c r="S77" s="21"/>
      <c r="T77" s="21"/>
      <c r="U77" s="22"/>
      <c r="V77" s="23"/>
      <c r="W77" s="23"/>
      <c r="X77" s="24"/>
      <c r="Y77" s="25">
        <f t="shared" si="5"/>
        <v>0</v>
      </c>
      <c r="Z77" s="25">
        <f t="shared" si="6"/>
        <v>0</v>
      </c>
      <c r="AA77" s="26"/>
      <c r="AB77" s="26"/>
      <c r="AC77" s="26"/>
      <c r="AD77" s="26"/>
      <c r="AE77" s="27"/>
      <c r="AF77" s="26"/>
      <c r="AG77" s="26"/>
      <c r="AH77" s="26"/>
      <c r="AI77" s="26"/>
      <c r="AJ77" s="26"/>
      <c r="AK77" s="26"/>
    </row>
    <row r="78" spans="1:37" s="10" customFormat="1" ht="25" customHeight="1" x14ac:dyDescent="0.25">
      <c r="A78" s="11">
        <v>75</v>
      </c>
      <c r="B78" s="12" t="str">
        <f t="shared" si="4"/>
        <v>000-000</v>
      </c>
      <c r="C78" s="12"/>
      <c r="D78" s="12"/>
      <c r="E78" s="12"/>
      <c r="F78" s="12"/>
      <c r="G78" s="16"/>
      <c r="H78" s="16"/>
      <c r="I78" s="15"/>
      <c r="J78" s="16"/>
      <c r="K78" s="16"/>
      <c r="L78" s="17"/>
      <c r="M78" s="18"/>
      <c r="N78" s="18"/>
      <c r="O78" s="20"/>
      <c r="P78" s="21"/>
      <c r="Q78" s="21"/>
      <c r="R78" s="22"/>
      <c r="S78" s="21"/>
      <c r="T78" s="21"/>
      <c r="U78" s="22"/>
      <c r="V78" s="23"/>
      <c r="W78" s="23"/>
      <c r="X78" s="24"/>
      <c r="Y78" s="25">
        <f t="shared" si="5"/>
        <v>0</v>
      </c>
      <c r="Z78" s="25">
        <f t="shared" si="6"/>
        <v>0</v>
      </c>
      <c r="AA78" s="26"/>
      <c r="AB78" s="26"/>
      <c r="AC78" s="26"/>
      <c r="AD78" s="26"/>
      <c r="AE78" s="27"/>
      <c r="AF78" s="26"/>
      <c r="AG78" s="26"/>
      <c r="AH78" s="26"/>
      <c r="AI78" s="26"/>
      <c r="AJ78" s="26"/>
      <c r="AK78" s="26"/>
    </row>
    <row r="79" spans="1:37" s="10" customFormat="1" ht="25" customHeight="1" x14ac:dyDescent="0.25">
      <c r="A79" s="11">
        <v>76</v>
      </c>
      <c r="B79" s="12" t="str">
        <f t="shared" si="4"/>
        <v>000-000</v>
      </c>
      <c r="C79" s="12"/>
      <c r="D79" s="12"/>
      <c r="E79" s="12"/>
      <c r="F79" s="12"/>
      <c r="G79" s="16"/>
      <c r="H79" s="16"/>
      <c r="I79" s="15"/>
      <c r="J79" s="16"/>
      <c r="K79" s="16"/>
      <c r="L79" s="17"/>
      <c r="M79" s="18"/>
      <c r="N79" s="18"/>
      <c r="O79" s="20"/>
      <c r="P79" s="21"/>
      <c r="Q79" s="21"/>
      <c r="R79" s="22"/>
      <c r="S79" s="21"/>
      <c r="T79" s="21"/>
      <c r="U79" s="22"/>
      <c r="V79" s="23"/>
      <c r="W79" s="23"/>
      <c r="X79" s="24"/>
      <c r="Y79" s="25">
        <f t="shared" si="5"/>
        <v>0</v>
      </c>
      <c r="Z79" s="25">
        <f t="shared" si="6"/>
        <v>0</v>
      </c>
      <c r="AA79" s="26"/>
      <c r="AB79" s="26"/>
      <c r="AC79" s="26"/>
      <c r="AD79" s="26"/>
      <c r="AE79" s="27"/>
      <c r="AF79" s="26"/>
      <c r="AG79" s="26"/>
      <c r="AH79" s="26"/>
      <c r="AI79" s="26"/>
      <c r="AJ79" s="26"/>
      <c r="AK79" s="26"/>
    </row>
    <row r="80" spans="1:37" s="10" customFormat="1" ht="25" customHeight="1" x14ac:dyDescent="0.25">
      <c r="A80" s="11">
        <v>77</v>
      </c>
      <c r="B80" s="12" t="str">
        <f t="shared" si="4"/>
        <v>000-000</v>
      </c>
      <c r="C80" s="12"/>
      <c r="D80" s="12"/>
      <c r="E80" s="12"/>
      <c r="F80" s="12"/>
      <c r="G80" s="16"/>
      <c r="H80" s="16"/>
      <c r="I80" s="15"/>
      <c r="J80" s="16"/>
      <c r="K80" s="16"/>
      <c r="L80" s="17"/>
      <c r="M80" s="18"/>
      <c r="N80" s="18"/>
      <c r="O80" s="20"/>
      <c r="P80" s="21"/>
      <c r="Q80" s="21"/>
      <c r="R80" s="22"/>
      <c r="S80" s="21"/>
      <c r="T80" s="21"/>
      <c r="U80" s="22"/>
      <c r="V80" s="23"/>
      <c r="W80" s="23"/>
      <c r="X80" s="24"/>
      <c r="Y80" s="25">
        <f t="shared" si="5"/>
        <v>0</v>
      </c>
      <c r="Z80" s="25">
        <f t="shared" si="6"/>
        <v>0</v>
      </c>
      <c r="AA80" s="26"/>
      <c r="AB80" s="26"/>
      <c r="AC80" s="26"/>
      <c r="AD80" s="26"/>
      <c r="AE80" s="27"/>
      <c r="AF80" s="26"/>
      <c r="AG80" s="26"/>
      <c r="AH80" s="26"/>
      <c r="AI80" s="26"/>
      <c r="AJ80" s="26"/>
      <c r="AK80" s="26"/>
    </row>
    <row r="81" spans="1:37" s="10" customFormat="1" ht="25" customHeight="1" x14ac:dyDescent="0.25">
      <c r="A81" s="11">
        <v>78</v>
      </c>
      <c r="B81" s="12" t="str">
        <f t="shared" si="4"/>
        <v>000-000</v>
      </c>
      <c r="C81" s="12"/>
      <c r="D81" s="12"/>
      <c r="E81" s="12"/>
      <c r="F81" s="12"/>
      <c r="G81" s="16"/>
      <c r="H81" s="16"/>
      <c r="I81" s="15"/>
      <c r="J81" s="16"/>
      <c r="K81" s="16"/>
      <c r="L81" s="17"/>
      <c r="M81" s="18"/>
      <c r="N81" s="18"/>
      <c r="O81" s="20"/>
      <c r="P81" s="21"/>
      <c r="Q81" s="21"/>
      <c r="R81" s="22"/>
      <c r="S81" s="21"/>
      <c r="T81" s="21"/>
      <c r="U81" s="22"/>
      <c r="V81" s="23"/>
      <c r="W81" s="23"/>
      <c r="X81" s="24"/>
      <c r="Y81" s="25">
        <f t="shared" si="5"/>
        <v>0</v>
      </c>
      <c r="Z81" s="25">
        <f t="shared" si="6"/>
        <v>0</v>
      </c>
      <c r="AA81" s="26"/>
      <c r="AB81" s="26"/>
      <c r="AC81" s="26"/>
      <c r="AD81" s="26"/>
      <c r="AE81" s="27"/>
      <c r="AF81" s="26"/>
      <c r="AG81" s="26"/>
      <c r="AH81" s="26"/>
      <c r="AI81" s="26"/>
      <c r="AJ81" s="26"/>
      <c r="AK81" s="26"/>
    </row>
    <row r="82" spans="1:37" s="10" customFormat="1" ht="25" customHeight="1" x14ac:dyDescent="0.25">
      <c r="A82" s="11">
        <v>79</v>
      </c>
      <c r="B82" s="12" t="str">
        <f t="shared" si="4"/>
        <v>000-000</v>
      </c>
      <c r="C82" s="12"/>
      <c r="D82" s="12"/>
      <c r="E82" s="12"/>
      <c r="F82" s="12"/>
      <c r="G82" s="16"/>
      <c r="H82" s="16"/>
      <c r="I82" s="15"/>
      <c r="J82" s="16"/>
      <c r="K82" s="16"/>
      <c r="L82" s="17"/>
      <c r="M82" s="18"/>
      <c r="N82" s="18"/>
      <c r="O82" s="20"/>
      <c r="P82" s="21"/>
      <c r="Q82" s="21"/>
      <c r="R82" s="22"/>
      <c r="S82" s="21"/>
      <c r="T82" s="21"/>
      <c r="U82" s="22"/>
      <c r="V82" s="23"/>
      <c r="W82" s="23"/>
      <c r="X82" s="24"/>
      <c r="Y82" s="25">
        <f t="shared" si="5"/>
        <v>0</v>
      </c>
      <c r="Z82" s="25">
        <f t="shared" si="6"/>
        <v>0</v>
      </c>
      <c r="AA82" s="26"/>
      <c r="AB82" s="26"/>
      <c r="AC82" s="26"/>
      <c r="AD82" s="26"/>
      <c r="AE82" s="27"/>
      <c r="AF82" s="26"/>
      <c r="AG82" s="26"/>
      <c r="AH82" s="26"/>
      <c r="AI82" s="26"/>
      <c r="AJ82" s="26"/>
      <c r="AK82" s="26"/>
    </row>
    <row r="83" spans="1:37" s="10" customFormat="1" ht="25" customHeight="1" x14ac:dyDescent="0.25">
      <c r="A83" s="11">
        <v>80</v>
      </c>
      <c r="B83" s="12" t="str">
        <f t="shared" si="4"/>
        <v>000-000</v>
      </c>
      <c r="C83" s="12"/>
      <c r="D83" s="12"/>
      <c r="E83" s="12"/>
      <c r="F83" s="12"/>
      <c r="G83" s="16"/>
      <c r="H83" s="16"/>
      <c r="I83" s="15"/>
      <c r="J83" s="16"/>
      <c r="K83" s="16"/>
      <c r="L83" s="17"/>
      <c r="M83" s="18"/>
      <c r="N83" s="19"/>
      <c r="O83" s="20"/>
      <c r="P83" s="21"/>
      <c r="Q83" s="21"/>
      <c r="R83" s="22"/>
      <c r="S83" s="21"/>
      <c r="T83" s="21"/>
      <c r="U83" s="22"/>
      <c r="V83" s="23"/>
      <c r="W83" s="23"/>
      <c r="X83" s="24"/>
      <c r="Y83" s="25">
        <f t="shared" si="5"/>
        <v>0</v>
      </c>
      <c r="Z83" s="25">
        <f t="shared" si="6"/>
        <v>0</v>
      </c>
      <c r="AA83" s="26"/>
      <c r="AB83" s="26"/>
      <c r="AC83" s="26"/>
      <c r="AD83" s="26"/>
      <c r="AE83" s="27"/>
      <c r="AF83" s="26"/>
      <c r="AG83" s="26"/>
      <c r="AH83" s="26"/>
      <c r="AI83" s="26"/>
      <c r="AJ83" s="26"/>
      <c r="AK83" s="26"/>
    </row>
    <row r="84" spans="1:37" s="10" customFormat="1" ht="25" customHeight="1" x14ac:dyDescent="0.25">
      <c r="A84" s="11">
        <v>81</v>
      </c>
      <c r="B84" s="12" t="str">
        <f t="shared" si="4"/>
        <v>000-000</v>
      </c>
      <c r="C84" s="12"/>
      <c r="D84" s="12"/>
      <c r="E84" s="12"/>
      <c r="F84" s="12"/>
      <c r="G84" s="16"/>
      <c r="H84" s="16"/>
      <c r="I84" s="15"/>
      <c r="J84" s="16"/>
      <c r="K84" s="16"/>
      <c r="L84" s="17"/>
      <c r="M84" s="18"/>
      <c r="N84" s="19"/>
      <c r="O84" s="20"/>
      <c r="P84" s="21"/>
      <c r="Q84" s="21"/>
      <c r="R84" s="22"/>
      <c r="S84" s="21"/>
      <c r="T84" s="21"/>
      <c r="U84" s="22"/>
      <c r="V84" s="23"/>
      <c r="W84" s="23"/>
      <c r="X84" s="24"/>
      <c r="Y84" s="25">
        <f t="shared" si="5"/>
        <v>0</v>
      </c>
      <c r="Z84" s="25">
        <f t="shared" si="6"/>
        <v>0</v>
      </c>
      <c r="AA84" s="26"/>
      <c r="AB84" s="26"/>
      <c r="AC84" s="26"/>
      <c r="AD84" s="26"/>
      <c r="AE84" s="27"/>
      <c r="AF84" s="26"/>
      <c r="AG84" s="26"/>
      <c r="AH84" s="26"/>
      <c r="AI84" s="26"/>
      <c r="AJ84" s="26"/>
      <c r="AK84" s="26"/>
    </row>
    <row r="85" spans="1:37" s="10" customFormat="1" ht="25" customHeight="1" x14ac:dyDescent="0.25">
      <c r="A85" s="11">
        <v>82</v>
      </c>
      <c r="B85" s="12" t="str">
        <f t="shared" si="4"/>
        <v>000-000</v>
      </c>
      <c r="C85" s="12"/>
      <c r="D85" s="12"/>
      <c r="E85" s="12"/>
      <c r="F85" s="12"/>
      <c r="G85" s="16"/>
      <c r="H85" s="16"/>
      <c r="I85" s="15"/>
      <c r="J85" s="16"/>
      <c r="K85" s="16"/>
      <c r="L85" s="17"/>
      <c r="M85" s="18"/>
      <c r="N85" s="18"/>
      <c r="O85" s="20"/>
      <c r="P85" s="21"/>
      <c r="Q85" s="21"/>
      <c r="R85" s="22"/>
      <c r="S85" s="21"/>
      <c r="T85" s="21"/>
      <c r="U85" s="22"/>
      <c r="V85" s="23"/>
      <c r="W85" s="23"/>
      <c r="X85" s="24"/>
      <c r="Y85" s="25">
        <f t="shared" si="5"/>
        <v>0</v>
      </c>
      <c r="Z85" s="25">
        <f t="shared" si="6"/>
        <v>0</v>
      </c>
      <c r="AA85" s="26"/>
      <c r="AB85" s="26"/>
      <c r="AC85" s="26"/>
      <c r="AD85" s="26"/>
      <c r="AE85" s="27"/>
      <c r="AF85" s="26"/>
      <c r="AG85" s="26"/>
      <c r="AH85" s="26"/>
      <c r="AI85" s="26"/>
      <c r="AJ85" s="26"/>
      <c r="AK85" s="26"/>
    </row>
    <row r="86" spans="1:37" s="10" customFormat="1" ht="25" customHeight="1" x14ac:dyDescent="0.25">
      <c r="A86" s="11">
        <v>83</v>
      </c>
      <c r="B86" s="12" t="str">
        <f t="shared" si="4"/>
        <v>000-000</v>
      </c>
      <c r="C86" s="12"/>
      <c r="D86" s="12"/>
      <c r="E86" s="12"/>
      <c r="F86" s="12"/>
      <c r="G86" s="16"/>
      <c r="H86" s="16"/>
      <c r="I86" s="15"/>
      <c r="J86" s="16"/>
      <c r="K86" s="16"/>
      <c r="L86" s="17"/>
      <c r="M86" s="18"/>
      <c r="N86" s="18"/>
      <c r="O86" s="20"/>
      <c r="P86" s="21"/>
      <c r="Q86" s="21"/>
      <c r="R86" s="22"/>
      <c r="S86" s="21"/>
      <c r="T86" s="21"/>
      <c r="U86" s="22"/>
      <c r="V86" s="23"/>
      <c r="W86" s="23"/>
      <c r="X86" s="24"/>
      <c r="Y86" s="25">
        <f t="shared" si="5"/>
        <v>0</v>
      </c>
      <c r="Z86" s="25">
        <f t="shared" si="6"/>
        <v>0</v>
      </c>
      <c r="AA86" s="26"/>
      <c r="AB86" s="26"/>
      <c r="AC86" s="26"/>
      <c r="AD86" s="26"/>
      <c r="AE86" s="27"/>
      <c r="AF86" s="26"/>
      <c r="AG86" s="26"/>
      <c r="AH86" s="26"/>
      <c r="AI86" s="26"/>
      <c r="AJ86" s="26"/>
      <c r="AK86" s="26"/>
    </row>
    <row r="87" spans="1:37" s="10" customFormat="1" ht="25" customHeight="1" x14ac:dyDescent="0.25">
      <c r="A87" s="11">
        <v>84</v>
      </c>
      <c r="B87" s="12" t="str">
        <f t="shared" si="4"/>
        <v>000-000</v>
      </c>
      <c r="C87" s="12"/>
      <c r="D87" s="12"/>
      <c r="E87" s="12"/>
      <c r="F87" s="12"/>
      <c r="G87" s="16"/>
      <c r="H87" s="16"/>
      <c r="I87" s="15"/>
      <c r="J87" s="16"/>
      <c r="K87" s="16"/>
      <c r="L87" s="17"/>
      <c r="M87" s="18"/>
      <c r="N87" s="18"/>
      <c r="O87" s="20"/>
      <c r="P87" s="21"/>
      <c r="Q87" s="21"/>
      <c r="R87" s="22"/>
      <c r="S87" s="21"/>
      <c r="T87" s="21"/>
      <c r="U87" s="22"/>
      <c r="V87" s="23"/>
      <c r="W87" s="23"/>
      <c r="X87" s="24"/>
      <c r="Y87" s="25">
        <f t="shared" si="5"/>
        <v>0</v>
      </c>
      <c r="Z87" s="25">
        <f t="shared" si="6"/>
        <v>0</v>
      </c>
      <c r="AA87" s="26"/>
      <c r="AB87" s="26"/>
      <c r="AC87" s="26"/>
      <c r="AD87" s="26"/>
      <c r="AE87" s="27"/>
      <c r="AF87" s="26"/>
      <c r="AG87" s="26"/>
      <c r="AH87" s="26"/>
      <c r="AI87" s="26"/>
      <c r="AJ87" s="26"/>
      <c r="AK87" s="26"/>
    </row>
    <row r="88" spans="1:37" s="10" customFormat="1" ht="25" customHeight="1" x14ac:dyDescent="0.25">
      <c r="A88" s="11">
        <v>85</v>
      </c>
      <c r="B88" s="12" t="str">
        <f t="shared" si="4"/>
        <v>000-000</v>
      </c>
      <c r="C88" s="12"/>
      <c r="D88" s="12"/>
      <c r="E88" s="12"/>
      <c r="F88" s="12"/>
      <c r="G88" s="16"/>
      <c r="H88" s="16"/>
      <c r="I88" s="15"/>
      <c r="J88" s="16"/>
      <c r="K88" s="16"/>
      <c r="L88" s="17"/>
      <c r="M88" s="18"/>
      <c r="N88" s="18"/>
      <c r="O88" s="20"/>
      <c r="P88" s="21"/>
      <c r="Q88" s="21"/>
      <c r="R88" s="22"/>
      <c r="S88" s="21"/>
      <c r="T88" s="21"/>
      <c r="U88" s="22"/>
      <c r="V88" s="23"/>
      <c r="W88" s="23"/>
      <c r="X88" s="24"/>
      <c r="Y88" s="25">
        <f t="shared" si="5"/>
        <v>0</v>
      </c>
      <c r="Z88" s="25">
        <f t="shared" si="6"/>
        <v>0</v>
      </c>
      <c r="AA88" s="26"/>
      <c r="AB88" s="26"/>
      <c r="AC88" s="26"/>
      <c r="AD88" s="26"/>
      <c r="AE88" s="27"/>
      <c r="AF88" s="26"/>
      <c r="AG88" s="26"/>
      <c r="AH88" s="26"/>
      <c r="AI88" s="26"/>
      <c r="AJ88" s="26"/>
      <c r="AK88" s="26"/>
    </row>
    <row r="89" spans="1:37" s="10" customFormat="1" ht="25" customHeight="1" x14ac:dyDescent="0.25">
      <c r="A89" s="11">
        <v>86</v>
      </c>
      <c r="B89" s="12" t="str">
        <f t="shared" si="4"/>
        <v>000-000</v>
      </c>
      <c r="C89" s="12"/>
      <c r="D89" s="12"/>
      <c r="E89" s="12"/>
      <c r="F89" s="12"/>
      <c r="G89" s="16"/>
      <c r="H89" s="16"/>
      <c r="I89" s="15"/>
      <c r="J89" s="16"/>
      <c r="K89" s="16"/>
      <c r="L89" s="17"/>
      <c r="M89" s="18"/>
      <c r="N89" s="18"/>
      <c r="O89" s="20"/>
      <c r="P89" s="21"/>
      <c r="Q89" s="21"/>
      <c r="R89" s="22"/>
      <c r="S89" s="21"/>
      <c r="T89" s="21"/>
      <c r="U89" s="22"/>
      <c r="V89" s="23"/>
      <c r="W89" s="23"/>
      <c r="X89" s="24"/>
      <c r="Y89" s="25">
        <f t="shared" si="5"/>
        <v>0</v>
      </c>
      <c r="Z89" s="25">
        <f t="shared" si="6"/>
        <v>0</v>
      </c>
      <c r="AA89" s="26"/>
      <c r="AB89" s="26"/>
      <c r="AC89" s="26"/>
      <c r="AD89" s="26"/>
      <c r="AE89" s="27"/>
      <c r="AF89" s="26"/>
      <c r="AG89" s="26"/>
      <c r="AH89" s="26"/>
      <c r="AI89" s="26"/>
      <c r="AJ89" s="26"/>
      <c r="AK89" s="26"/>
    </row>
    <row r="90" spans="1:37" s="10" customFormat="1" ht="25" customHeight="1" x14ac:dyDescent="0.25">
      <c r="A90" s="11">
        <v>87</v>
      </c>
      <c r="B90" s="12" t="str">
        <f t="shared" si="4"/>
        <v>000-000</v>
      </c>
      <c r="C90" s="12"/>
      <c r="D90" s="12"/>
      <c r="E90" s="12"/>
      <c r="F90" s="12"/>
      <c r="G90" s="16"/>
      <c r="H90" s="16"/>
      <c r="I90" s="15"/>
      <c r="J90" s="16"/>
      <c r="K90" s="16"/>
      <c r="L90" s="17"/>
      <c r="M90" s="18"/>
      <c r="N90" s="18"/>
      <c r="O90" s="20"/>
      <c r="P90" s="21"/>
      <c r="Q90" s="21"/>
      <c r="R90" s="22"/>
      <c r="S90" s="21"/>
      <c r="T90" s="21"/>
      <c r="U90" s="22"/>
      <c r="V90" s="23"/>
      <c r="W90" s="23"/>
      <c r="X90" s="24"/>
      <c r="Y90" s="25">
        <f t="shared" si="5"/>
        <v>0</v>
      </c>
      <c r="Z90" s="25">
        <f t="shared" si="6"/>
        <v>0</v>
      </c>
      <c r="AA90" s="26"/>
      <c r="AB90" s="26"/>
      <c r="AC90" s="26"/>
      <c r="AD90" s="26"/>
      <c r="AE90" s="27"/>
      <c r="AF90" s="26"/>
      <c r="AG90" s="26"/>
      <c r="AH90" s="26"/>
      <c r="AI90" s="26"/>
      <c r="AJ90" s="26"/>
      <c r="AK90" s="26"/>
    </row>
    <row r="91" spans="1:37" s="10" customFormat="1" ht="25" customHeight="1" x14ac:dyDescent="0.25">
      <c r="A91" s="11">
        <v>88</v>
      </c>
      <c r="B91" s="12" t="str">
        <f t="shared" si="4"/>
        <v>000-000</v>
      </c>
      <c r="C91" s="12"/>
      <c r="D91" s="12"/>
      <c r="E91" s="12"/>
      <c r="F91" s="12"/>
      <c r="G91" s="16"/>
      <c r="H91" s="16"/>
      <c r="I91" s="15"/>
      <c r="J91" s="16"/>
      <c r="K91" s="16"/>
      <c r="L91" s="17"/>
      <c r="M91" s="18"/>
      <c r="N91" s="18"/>
      <c r="O91" s="20"/>
      <c r="P91" s="21"/>
      <c r="Q91" s="21"/>
      <c r="R91" s="22"/>
      <c r="S91" s="21"/>
      <c r="T91" s="21"/>
      <c r="U91" s="22"/>
      <c r="V91" s="23"/>
      <c r="W91" s="23"/>
      <c r="X91" s="24"/>
      <c r="Y91" s="25">
        <f t="shared" si="5"/>
        <v>0</v>
      </c>
      <c r="Z91" s="25">
        <f t="shared" si="6"/>
        <v>0</v>
      </c>
      <c r="AA91" s="26"/>
      <c r="AB91" s="26"/>
      <c r="AC91" s="26"/>
      <c r="AD91" s="26"/>
      <c r="AE91" s="27"/>
      <c r="AF91" s="26"/>
      <c r="AG91" s="26"/>
      <c r="AH91" s="26"/>
      <c r="AI91" s="26"/>
      <c r="AJ91" s="26"/>
      <c r="AK91" s="26"/>
    </row>
    <row r="92" spans="1:37" s="10" customFormat="1" ht="25" customHeight="1" x14ac:dyDescent="0.25">
      <c r="A92" s="11">
        <v>89</v>
      </c>
      <c r="B92" s="12" t="str">
        <f t="shared" si="4"/>
        <v>000-000</v>
      </c>
      <c r="C92" s="12"/>
      <c r="D92" s="12"/>
      <c r="E92" s="12"/>
      <c r="F92" s="12"/>
      <c r="G92" s="16"/>
      <c r="H92" s="16"/>
      <c r="I92" s="15"/>
      <c r="J92" s="16"/>
      <c r="K92" s="16"/>
      <c r="L92" s="17"/>
      <c r="M92" s="18"/>
      <c r="N92" s="18"/>
      <c r="O92" s="20"/>
      <c r="P92" s="21"/>
      <c r="Q92" s="21"/>
      <c r="R92" s="22"/>
      <c r="S92" s="21"/>
      <c r="T92" s="21"/>
      <c r="U92" s="22"/>
      <c r="V92" s="23"/>
      <c r="W92" s="23"/>
      <c r="X92" s="24"/>
      <c r="Y92" s="25">
        <f t="shared" si="5"/>
        <v>0</v>
      </c>
      <c r="Z92" s="25">
        <f t="shared" si="6"/>
        <v>0</v>
      </c>
      <c r="AA92" s="26"/>
      <c r="AB92" s="26"/>
      <c r="AC92" s="26"/>
      <c r="AD92" s="26"/>
      <c r="AE92" s="27"/>
      <c r="AF92" s="26"/>
      <c r="AG92" s="26"/>
      <c r="AH92" s="26"/>
      <c r="AI92" s="26"/>
      <c r="AJ92" s="26"/>
      <c r="AK92" s="26"/>
    </row>
    <row r="93" spans="1:37" s="10" customFormat="1" ht="25" customHeight="1" x14ac:dyDescent="0.25">
      <c r="A93" s="11">
        <v>90</v>
      </c>
      <c r="B93" s="12" t="str">
        <f t="shared" si="4"/>
        <v>000-000</v>
      </c>
      <c r="C93" s="12"/>
      <c r="D93" s="12"/>
      <c r="E93" s="12"/>
      <c r="F93" s="12"/>
      <c r="G93" s="16"/>
      <c r="H93" s="16"/>
      <c r="I93" s="15"/>
      <c r="J93" s="16"/>
      <c r="K93" s="16"/>
      <c r="L93" s="17"/>
      <c r="M93" s="18"/>
      <c r="N93" s="18"/>
      <c r="O93" s="20"/>
      <c r="P93" s="21"/>
      <c r="Q93" s="21"/>
      <c r="R93" s="22"/>
      <c r="S93" s="21"/>
      <c r="T93" s="21"/>
      <c r="U93" s="22"/>
      <c r="V93" s="23"/>
      <c r="W93" s="23"/>
      <c r="X93" s="24"/>
      <c r="Y93" s="25">
        <f t="shared" si="5"/>
        <v>0</v>
      </c>
      <c r="Z93" s="25">
        <f t="shared" si="6"/>
        <v>0</v>
      </c>
      <c r="AA93" s="26"/>
      <c r="AB93" s="26"/>
      <c r="AC93" s="26"/>
      <c r="AD93" s="26"/>
      <c r="AE93" s="27"/>
      <c r="AF93" s="26"/>
      <c r="AG93" s="26"/>
      <c r="AH93" s="26"/>
      <c r="AI93" s="26"/>
      <c r="AJ93" s="26"/>
      <c r="AK93" s="26"/>
    </row>
    <row r="94" spans="1:37" s="10" customFormat="1" ht="25" customHeight="1" x14ac:dyDescent="0.25">
      <c r="A94" s="11">
        <v>91</v>
      </c>
      <c r="B94" s="12" t="str">
        <f t="shared" si="4"/>
        <v>000-000</v>
      </c>
      <c r="C94" s="12"/>
      <c r="D94" s="12"/>
      <c r="E94" s="12"/>
      <c r="F94" s="12"/>
      <c r="G94" s="16"/>
      <c r="H94" s="16"/>
      <c r="I94" s="15"/>
      <c r="J94" s="16"/>
      <c r="K94" s="16"/>
      <c r="L94" s="17"/>
      <c r="M94" s="18"/>
      <c r="N94" s="19"/>
      <c r="O94" s="20"/>
      <c r="P94" s="21"/>
      <c r="Q94" s="21"/>
      <c r="R94" s="22"/>
      <c r="S94" s="21"/>
      <c r="T94" s="21"/>
      <c r="U94" s="22"/>
      <c r="V94" s="23"/>
      <c r="W94" s="23"/>
      <c r="X94" s="24"/>
      <c r="Y94" s="25">
        <f t="shared" si="5"/>
        <v>0</v>
      </c>
      <c r="Z94" s="25">
        <f t="shared" si="6"/>
        <v>0</v>
      </c>
      <c r="AA94" s="26"/>
      <c r="AB94" s="26"/>
      <c r="AC94" s="26"/>
      <c r="AD94" s="26"/>
      <c r="AE94" s="27"/>
      <c r="AF94" s="26"/>
      <c r="AG94" s="26"/>
      <c r="AH94" s="26"/>
      <c r="AI94" s="26"/>
      <c r="AJ94" s="26"/>
      <c r="AK94" s="26"/>
    </row>
    <row r="95" spans="1:37" s="10" customFormat="1" ht="25" customHeight="1" x14ac:dyDescent="0.25">
      <c r="A95" s="11">
        <v>92</v>
      </c>
      <c r="B95" s="12" t="str">
        <f t="shared" si="4"/>
        <v>000-000</v>
      </c>
      <c r="C95" s="12"/>
      <c r="D95" s="12"/>
      <c r="E95" s="12"/>
      <c r="F95" s="12"/>
      <c r="G95" s="16"/>
      <c r="H95" s="16"/>
      <c r="I95" s="15"/>
      <c r="J95" s="16"/>
      <c r="K95" s="16"/>
      <c r="L95" s="17"/>
      <c r="M95" s="18"/>
      <c r="N95" s="19"/>
      <c r="O95" s="20"/>
      <c r="P95" s="21"/>
      <c r="Q95" s="21"/>
      <c r="R95" s="22"/>
      <c r="S95" s="21"/>
      <c r="T95" s="21"/>
      <c r="U95" s="22"/>
      <c r="V95" s="23"/>
      <c r="W95" s="23"/>
      <c r="X95" s="24"/>
      <c r="Y95" s="25">
        <f t="shared" si="5"/>
        <v>0</v>
      </c>
      <c r="Z95" s="25">
        <f t="shared" si="6"/>
        <v>0</v>
      </c>
      <c r="AA95" s="26"/>
      <c r="AB95" s="26"/>
      <c r="AC95" s="26"/>
      <c r="AD95" s="26"/>
      <c r="AE95" s="27"/>
      <c r="AF95" s="26"/>
      <c r="AG95" s="26"/>
      <c r="AH95" s="26"/>
      <c r="AI95" s="26"/>
      <c r="AJ95" s="26"/>
      <c r="AK95" s="26"/>
    </row>
    <row r="96" spans="1:37" s="10" customFormat="1" ht="25" customHeight="1" x14ac:dyDescent="0.25">
      <c r="A96" s="11">
        <v>93</v>
      </c>
      <c r="B96" s="12" t="str">
        <f t="shared" si="4"/>
        <v>000-000</v>
      </c>
      <c r="C96" s="12"/>
      <c r="D96" s="12"/>
      <c r="E96" s="12"/>
      <c r="F96" s="12"/>
      <c r="G96" s="16"/>
      <c r="H96" s="16"/>
      <c r="I96" s="15"/>
      <c r="J96" s="16"/>
      <c r="K96" s="16"/>
      <c r="L96" s="17"/>
      <c r="M96" s="18"/>
      <c r="N96" s="18"/>
      <c r="O96" s="20"/>
      <c r="P96" s="21"/>
      <c r="Q96" s="21"/>
      <c r="R96" s="22"/>
      <c r="S96" s="21"/>
      <c r="T96" s="21"/>
      <c r="U96" s="22"/>
      <c r="V96" s="23"/>
      <c r="W96" s="23"/>
      <c r="X96" s="24"/>
      <c r="Y96" s="25">
        <f t="shared" si="5"/>
        <v>0</v>
      </c>
      <c r="Z96" s="25">
        <f t="shared" si="6"/>
        <v>0</v>
      </c>
      <c r="AA96" s="26"/>
      <c r="AB96" s="26"/>
      <c r="AC96" s="26"/>
      <c r="AD96" s="26"/>
      <c r="AE96" s="27"/>
      <c r="AF96" s="26"/>
      <c r="AG96" s="26"/>
      <c r="AH96" s="26"/>
      <c r="AI96" s="26"/>
      <c r="AJ96" s="26"/>
      <c r="AK96" s="26"/>
    </row>
    <row r="97" spans="1:37" s="10" customFormat="1" ht="25" customHeight="1" x14ac:dyDescent="0.25">
      <c r="A97" s="11">
        <v>94</v>
      </c>
      <c r="B97" s="12" t="str">
        <f t="shared" si="4"/>
        <v>000-000</v>
      </c>
      <c r="C97" s="12"/>
      <c r="D97" s="12"/>
      <c r="E97" s="12"/>
      <c r="F97" s="12"/>
      <c r="G97" s="16"/>
      <c r="H97" s="16"/>
      <c r="I97" s="15"/>
      <c r="J97" s="16"/>
      <c r="K97" s="16"/>
      <c r="L97" s="17"/>
      <c r="M97" s="18"/>
      <c r="N97" s="18"/>
      <c r="O97" s="20"/>
      <c r="P97" s="21"/>
      <c r="Q97" s="21"/>
      <c r="R97" s="22"/>
      <c r="S97" s="21"/>
      <c r="T97" s="21"/>
      <c r="U97" s="22"/>
      <c r="V97" s="23"/>
      <c r="W97" s="23"/>
      <c r="X97" s="24"/>
      <c r="Y97" s="25">
        <f t="shared" si="5"/>
        <v>0</v>
      </c>
      <c r="Z97" s="25">
        <f t="shared" si="6"/>
        <v>0</v>
      </c>
      <c r="AA97" s="26"/>
      <c r="AB97" s="26"/>
      <c r="AC97" s="26"/>
      <c r="AD97" s="26"/>
      <c r="AE97" s="27"/>
      <c r="AF97" s="26"/>
      <c r="AG97" s="26"/>
      <c r="AH97" s="26"/>
      <c r="AI97" s="26"/>
      <c r="AJ97" s="26"/>
      <c r="AK97" s="26"/>
    </row>
    <row r="98" spans="1:37" s="10" customFormat="1" ht="25" customHeight="1" x14ac:dyDescent="0.25">
      <c r="A98" s="11">
        <v>95</v>
      </c>
      <c r="B98" s="12" t="str">
        <f t="shared" si="4"/>
        <v>000-000</v>
      </c>
      <c r="C98" s="12"/>
      <c r="D98" s="12"/>
      <c r="E98" s="12"/>
      <c r="F98" s="12"/>
      <c r="G98" s="16"/>
      <c r="H98" s="16"/>
      <c r="I98" s="15"/>
      <c r="J98" s="16"/>
      <c r="K98" s="16"/>
      <c r="L98" s="17"/>
      <c r="M98" s="18"/>
      <c r="N98" s="18"/>
      <c r="O98" s="20"/>
      <c r="P98" s="21"/>
      <c r="Q98" s="21"/>
      <c r="R98" s="22"/>
      <c r="S98" s="21"/>
      <c r="T98" s="21"/>
      <c r="U98" s="22"/>
      <c r="V98" s="23"/>
      <c r="W98" s="23"/>
      <c r="X98" s="24"/>
      <c r="Y98" s="25">
        <f t="shared" si="5"/>
        <v>0</v>
      </c>
      <c r="Z98" s="25">
        <f t="shared" si="6"/>
        <v>0</v>
      </c>
      <c r="AA98" s="26"/>
      <c r="AB98" s="26"/>
      <c r="AC98" s="26"/>
      <c r="AD98" s="26"/>
      <c r="AE98" s="27"/>
      <c r="AF98" s="26"/>
      <c r="AG98" s="26"/>
      <c r="AH98" s="26"/>
      <c r="AI98" s="26"/>
      <c r="AJ98" s="26"/>
      <c r="AK98" s="26"/>
    </row>
    <row r="99" spans="1:37" s="10" customFormat="1" ht="25" customHeight="1" x14ac:dyDescent="0.25">
      <c r="A99" s="11">
        <v>96</v>
      </c>
      <c r="B99" s="12" t="str">
        <f t="shared" si="4"/>
        <v>000-000</v>
      </c>
      <c r="C99" s="12"/>
      <c r="D99" s="12"/>
      <c r="E99" s="12"/>
      <c r="F99" s="12"/>
      <c r="G99" s="16"/>
      <c r="H99" s="16"/>
      <c r="I99" s="15"/>
      <c r="J99" s="16"/>
      <c r="K99" s="16"/>
      <c r="L99" s="17"/>
      <c r="M99" s="18"/>
      <c r="N99" s="18"/>
      <c r="O99" s="20"/>
      <c r="P99" s="21"/>
      <c r="Q99" s="21"/>
      <c r="R99" s="22"/>
      <c r="S99" s="21"/>
      <c r="T99" s="21"/>
      <c r="U99" s="22"/>
      <c r="V99" s="23"/>
      <c r="W99" s="23"/>
      <c r="X99" s="24"/>
      <c r="Y99" s="25">
        <f t="shared" si="5"/>
        <v>0</v>
      </c>
      <c r="Z99" s="25">
        <f t="shared" si="6"/>
        <v>0</v>
      </c>
      <c r="AA99" s="26"/>
      <c r="AB99" s="26"/>
      <c r="AC99" s="26"/>
      <c r="AD99" s="26"/>
      <c r="AE99" s="27"/>
      <c r="AF99" s="26"/>
      <c r="AG99" s="26"/>
      <c r="AH99" s="26"/>
      <c r="AI99" s="26"/>
      <c r="AJ99" s="26"/>
      <c r="AK99" s="26"/>
    </row>
    <row r="100" spans="1:37" s="10" customFormat="1" ht="25" customHeight="1" x14ac:dyDescent="0.25">
      <c r="A100" s="11">
        <v>97</v>
      </c>
      <c r="B100" s="12" t="str">
        <f t="shared" ref="B100:B131" si="7">TEXT(C100,"000")&amp;"-"&amp;TEXT(E100,"000")</f>
        <v>000-000</v>
      </c>
      <c r="C100" s="12"/>
      <c r="D100" s="12"/>
      <c r="E100" s="12"/>
      <c r="F100" s="12"/>
      <c r="G100" s="16"/>
      <c r="H100" s="16"/>
      <c r="I100" s="15"/>
      <c r="J100" s="16"/>
      <c r="K100" s="16"/>
      <c r="L100" s="17"/>
      <c r="M100" s="18"/>
      <c r="N100" s="18"/>
      <c r="O100" s="20"/>
      <c r="P100" s="21"/>
      <c r="Q100" s="21"/>
      <c r="R100" s="22"/>
      <c r="S100" s="21"/>
      <c r="T100" s="21"/>
      <c r="U100" s="22"/>
      <c r="V100" s="23"/>
      <c r="W100" s="23"/>
      <c r="X100" s="24"/>
      <c r="Y100" s="25">
        <f t="shared" si="5"/>
        <v>0</v>
      </c>
      <c r="Z100" s="25">
        <f t="shared" si="6"/>
        <v>0</v>
      </c>
      <c r="AA100" s="26"/>
      <c r="AB100" s="26"/>
      <c r="AC100" s="26"/>
      <c r="AD100" s="26"/>
      <c r="AE100" s="27"/>
      <c r="AF100" s="26"/>
      <c r="AG100" s="26"/>
      <c r="AH100" s="26"/>
      <c r="AI100" s="26"/>
      <c r="AJ100" s="26"/>
      <c r="AK100" s="26"/>
    </row>
    <row r="101" spans="1:37" s="10" customFormat="1" ht="25" customHeight="1" x14ac:dyDescent="0.25">
      <c r="A101" s="11">
        <v>98</v>
      </c>
      <c r="B101" s="12" t="str">
        <f t="shared" si="7"/>
        <v>000-000</v>
      </c>
      <c r="C101" s="12"/>
      <c r="D101" s="12"/>
      <c r="E101" s="12"/>
      <c r="F101" s="12"/>
      <c r="G101" s="16"/>
      <c r="H101" s="16"/>
      <c r="I101" s="15"/>
      <c r="J101" s="16"/>
      <c r="K101" s="16"/>
      <c r="L101" s="17"/>
      <c r="M101" s="18"/>
      <c r="N101" s="18"/>
      <c r="O101" s="20"/>
      <c r="P101" s="21"/>
      <c r="Q101" s="21"/>
      <c r="R101" s="22"/>
      <c r="S101" s="21"/>
      <c r="T101" s="21"/>
      <c r="U101" s="22"/>
      <c r="V101" s="23"/>
      <c r="W101" s="23"/>
      <c r="X101" s="24"/>
      <c r="Y101" s="25">
        <f t="shared" si="5"/>
        <v>0</v>
      </c>
      <c r="Z101" s="25">
        <f t="shared" si="6"/>
        <v>0</v>
      </c>
      <c r="AA101" s="26"/>
      <c r="AB101" s="26"/>
      <c r="AC101" s="26"/>
      <c r="AD101" s="26"/>
      <c r="AE101" s="27"/>
      <c r="AF101" s="26"/>
      <c r="AG101" s="26"/>
      <c r="AH101" s="26"/>
      <c r="AI101" s="26"/>
      <c r="AJ101" s="26"/>
      <c r="AK101" s="26"/>
    </row>
    <row r="102" spans="1:37" s="10" customFormat="1" ht="25" customHeight="1" x14ac:dyDescent="0.25">
      <c r="A102" s="11">
        <v>99</v>
      </c>
      <c r="B102" s="12" t="str">
        <f t="shared" si="7"/>
        <v>000-000</v>
      </c>
      <c r="C102" s="12"/>
      <c r="D102" s="12"/>
      <c r="E102" s="12"/>
      <c r="F102" s="12"/>
      <c r="G102" s="16"/>
      <c r="H102" s="16"/>
      <c r="I102" s="15"/>
      <c r="J102" s="16"/>
      <c r="K102" s="16"/>
      <c r="L102" s="17"/>
      <c r="M102" s="18"/>
      <c r="N102" s="18"/>
      <c r="O102" s="20"/>
      <c r="P102" s="21"/>
      <c r="Q102" s="21"/>
      <c r="R102" s="22"/>
      <c r="S102" s="21"/>
      <c r="T102" s="21"/>
      <c r="U102" s="22"/>
      <c r="V102" s="23"/>
      <c r="W102" s="23"/>
      <c r="X102" s="24"/>
      <c r="Y102" s="25">
        <f t="shared" si="5"/>
        <v>0</v>
      </c>
      <c r="Z102" s="25">
        <f t="shared" si="6"/>
        <v>0</v>
      </c>
      <c r="AA102" s="26"/>
      <c r="AB102" s="26"/>
      <c r="AC102" s="26"/>
      <c r="AD102" s="26"/>
      <c r="AE102" s="27"/>
      <c r="AF102" s="26"/>
      <c r="AG102" s="26"/>
      <c r="AH102" s="26"/>
      <c r="AI102" s="26"/>
      <c r="AJ102" s="26"/>
      <c r="AK102" s="26"/>
    </row>
    <row r="103" spans="1:37" s="10" customFormat="1" ht="25" customHeight="1" x14ac:dyDescent="0.25">
      <c r="A103" s="11">
        <v>100</v>
      </c>
      <c r="B103" s="12" t="str">
        <f t="shared" si="7"/>
        <v>000-000</v>
      </c>
      <c r="C103" s="12"/>
      <c r="D103" s="12"/>
      <c r="E103" s="12"/>
      <c r="F103" s="12"/>
      <c r="G103" s="16"/>
      <c r="H103" s="16"/>
      <c r="I103" s="15"/>
      <c r="J103" s="16"/>
      <c r="K103" s="16"/>
      <c r="L103" s="17"/>
      <c r="M103" s="18"/>
      <c r="N103" s="18"/>
      <c r="O103" s="20"/>
      <c r="P103" s="21"/>
      <c r="Q103" s="21"/>
      <c r="R103" s="22"/>
      <c r="S103" s="21"/>
      <c r="T103" s="21"/>
      <c r="U103" s="22"/>
      <c r="V103" s="23"/>
      <c r="W103" s="23"/>
      <c r="X103" s="24"/>
      <c r="Y103" s="25">
        <f t="shared" si="5"/>
        <v>0</v>
      </c>
      <c r="Z103" s="25">
        <f t="shared" si="6"/>
        <v>0</v>
      </c>
      <c r="AA103" s="26"/>
      <c r="AB103" s="26"/>
      <c r="AC103" s="26"/>
      <c r="AD103" s="26"/>
      <c r="AE103" s="27"/>
      <c r="AF103" s="26"/>
      <c r="AG103" s="26"/>
      <c r="AH103" s="26"/>
      <c r="AI103" s="26"/>
      <c r="AJ103" s="26"/>
      <c r="AK103" s="26"/>
    </row>
    <row r="104" spans="1:37" s="10" customFormat="1" ht="25" customHeight="1" x14ac:dyDescent="0.25">
      <c r="A104" s="11">
        <v>101</v>
      </c>
      <c r="B104" s="12" t="str">
        <f t="shared" si="7"/>
        <v>000-000</v>
      </c>
      <c r="C104" s="12"/>
      <c r="D104" s="12"/>
      <c r="E104" s="12"/>
      <c r="F104" s="12"/>
      <c r="G104" s="16"/>
      <c r="H104" s="16"/>
      <c r="I104" s="15"/>
      <c r="J104" s="16"/>
      <c r="K104" s="16"/>
      <c r="L104" s="17"/>
      <c r="M104" s="18"/>
      <c r="N104" s="18"/>
      <c r="O104" s="20"/>
      <c r="P104" s="21"/>
      <c r="Q104" s="21"/>
      <c r="R104" s="22"/>
      <c r="S104" s="21"/>
      <c r="T104" s="21"/>
      <c r="U104" s="22"/>
      <c r="V104" s="23"/>
      <c r="W104" s="23"/>
      <c r="X104" s="24"/>
      <c r="Y104" s="25">
        <f t="shared" si="5"/>
        <v>0</v>
      </c>
      <c r="Z104" s="25">
        <f t="shared" si="6"/>
        <v>0</v>
      </c>
      <c r="AA104" s="26"/>
      <c r="AB104" s="26"/>
      <c r="AC104" s="26"/>
      <c r="AD104" s="26"/>
      <c r="AE104" s="27"/>
      <c r="AF104" s="26"/>
      <c r="AG104" s="26"/>
      <c r="AH104" s="26"/>
      <c r="AI104" s="26"/>
      <c r="AJ104" s="26"/>
      <c r="AK104" s="26"/>
    </row>
    <row r="105" spans="1:37" s="10" customFormat="1" ht="25" customHeight="1" x14ac:dyDescent="0.25">
      <c r="A105" s="11">
        <v>102</v>
      </c>
      <c r="B105" s="12" t="str">
        <f t="shared" si="7"/>
        <v>000-000</v>
      </c>
      <c r="C105" s="12"/>
      <c r="D105" s="12"/>
      <c r="E105" s="12"/>
      <c r="F105" s="12"/>
      <c r="G105" s="16"/>
      <c r="H105" s="16"/>
      <c r="I105" s="15"/>
      <c r="J105" s="16"/>
      <c r="K105" s="16"/>
      <c r="L105" s="17"/>
      <c r="M105" s="18"/>
      <c r="N105" s="19"/>
      <c r="O105" s="20"/>
      <c r="P105" s="21"/>
      <c r="Q105" s="21"/>
      <c r="R105" s="22"/>
      <c r="S105" s="21"/>
      <c r="T105" s="21"/>
      <c r="U105" s="22"/>
      <c r="V105" s="23"/>
      <c r="W105" s="23"/>
      <c r="X105" s="24"/>
      <c r="Y105" s="25">
        <f t="shared" si="5"/>
        <v>0</v>
      </c>
      <c r="Z105" s="25">
        <f t="shared" si="6"/>
        <v>0</v>
      </c>
      <c r="AA105" s="26"/>
      <c r="AB105" s="26"/>
      <c r="AC105" s="26"/>
      <c r="AD105" s="26"/>
      <c r="AE105" s="27"/>
      <c r="AF105" s="26"/>
      <c r="AG105" s="26"/>
      <c r="AH105" s="26"/>
      <c r="AI105" s="26"/>
      <c r="AJ105" s="26"/>
      <c r="AK105" s="26"/>
    </row>
    <row r="106" spans="1:37" s="10" customFormat="1" ht="25" customHeight="1" x14ac:dyDescent="0.25">
      <c r="A106" s="11">
        <v>103</v>
      </c>
      <c r="B106" s="12" t="str">
        <f t="shared" si="7"/>
        <v>000-000</v>
      </c>
      <c r="C106" s="12"/>
      <c r="D106" s="12"/>
      <c r="E106" s="12"/>
      <c r="F106" s="12"/>
      <c r="G106" s="16"/>
      <c r="H106" s="16"/>
      <c r="I106" s="15"/>
      <c r="J106" s="16"/>
      <c r="K106" s="16"/>
      <c r="L106" s="17"/>
      <c r="M106" s="18"/>
      <c r="N106" s="19"/>
      <c r="O106" s="20"/>
      <c r="P106" s="21"/>
      <c r="Q106" s="21"/>
      <c r="R106" s="22"/>
      <c r="S106" s="21"/>
      <c r="T106" s="21"/>
      <c r="U106" s="22"/>
      <c r="V106" s="23"/>
      <c r="W106" s="23"/>
      <c r="X106" s="24"/>
      <c r="Y106" s="25">
        <f t="shared" si="5"/>
        <v>0</v>
      </c>
      <c r="Z106" s="25">
        <f t="shared" si="6"/>
        <v>0</v>
      </c>
      <c r="AA106" s="26"/>
      <c r="AB106" s="26"/>
      <c r="AC106" s="26"/>
      <c r="AD106" s="26"/>
      <c r="AE106" s="27"/>
      <c r="AF106" s="26"/>
      <c r="AG106" s="26"/>
      <c r="AH106" s="26"/>
      <c r="AI106" s="26"/>
      <c r="AJ106" s="26"/>
      <c r="AK106" s="26"/>
    </row>
    <row r="107" spans="1:37" s="10" customFormat="1" ht="25" customHeight="1" x14ac:dyDescent="0.25">
      <c r="A107" s="11">
        <v>104</v>
      </c>
      <c r="B107" s="12" t="str">
        <f t="shared" si="7"/>
        <v>000-000</v>
      </c>
      <c r="C107" s="12"/>
      <c r="D107" s="12"/>
      <c r="E107" s="12"/>
      <c r="F107" s="12"/>
      <c r="G107" s="16"/>
      <c r="H107" s="16"/>
      <c r="I107" s="15"/>
      <c r="J107" s="16"/>
      <c r="K107" s="16"/>
      <c r="L107" s="17"/>
      <c r="M107" s="18"/>
      <c r="N107" s="18"/>
      <c r="O107" s="20"/>
      <c r="P107" s="21"/>
      <c r="Q107" s="21"/>
      <c r="R107" s="22"/>
      <c r="S107" s="21"/>
      <c r="T107" s="21"/>
      <c r="U107" s="22"/>
      <c r="V107" s="23"/>
      <c r="W107" s="23"/>
      <c r="X107" s="24"/>
      <c r="Y107" s="25">
        <f t="shared" si="5"/>
        <v>0</v>
      </c>
      <c r="Z107" s="25">
        <f t="shared" si="6"/>
        <v>0</v>
      </c>
      <c r="AA107" s="26"/>
      <c r="AB107" s="26"/>
      <c r="AC107" s="26"/>
      <c r="AD107" s="26"/>
      <c r="AE107" s="27"/>
      <c r="AF107" s="26"/>
      <c r="AG107" s="26"/>
      <c r="AH107" s="26"/>
      <c r="AI107" s="26"/>
      <c r="AJ107" s="26"/>
      <c r="AK107" s="26"/>
    </row>
    <row r="108" spans="1:37" s="10" customFormat="1" ht="25" customHeight="1" x14ac:dyDescent="0.25">
      <c r="A108" s="11">
        <v>105</v>
      </c>
      <c r="B108" s="12" t="str">
        <f t="shared" si="7"/>
        <v>000-000</v>
      </c>
      <c r="C108" s="12"/>
      <c r="D108" s="12"/>
      <c r="E108" s="12"/>
      <c r="F108" s="12"/>
      <c r="G108" s="16"/>
      <c r="H108" s="16"/>
      <c r="I108" s="15"/>
      <c r="J108" s="16"/>
      <c r="K108" s="16"/>
      <c r="L108" s="17"/>
      <c r="M108" s="18"/>
      <c r="N108" s="18"/>
      <c r="O108" s="20"/>
      <c r="P108" s="21"/>
      <c r="Q108" s="21"/>
      <c r="R108" s="22"/>
      <c r="S108" s="21"/>
      <c r="T108" s="21"/>
      <c r="U108" s="22"/>
      <c r="V108" s="23"/>
      <c r="W108" s="23"/>
      <c r="X108" s="24"/>
      <c r="Y108" s="25">
        <f t="shared" si="5"/>
        <v>0</v>
      </c>
      <c r="Z108" s="25">
        <f t="shared" si="6"/>
        <v>0</v>
      </c>
      <c r="AA108" s="26"/>
      <c r="AB108" s="26"/>
      <c r="AC108" s="26"/>
      <c r="AD108" s="26"/>
      <c r="AE108" s="27"/>
      <c r="AF108" s="26"/>
      <c r="AG108" s="26"/>
      <c r="AH108" s="26"/>
      <c r="AI108" s="26"/>
      <c r="AJ108" s="26"/>
      <c r="AK108" s="26"/>
    </row>
    <row r="109" spans="1:37" s="10" customFormat="1" ht="25" customHeight="1" x14ac:dyDescent="0.25">
      <c r="A109" s="11">
        <v>106</v>
      </c>
      <c r="B109" s="12" t="str">
        <f t="shared" si="7"/>
        <v>000-000</v>
      </c>
      <c r="C109" s="12"/>
      <c r="D109" s="12"/>
      <c r="E109" s="12"/>
      <c r="F109" s="12"/>
      <c r="G109" s="16"/>
      <c r="H109" s="16"/>
      <c r="I109" s="15"/>
      <c r="J109" s="16"/>
      <c r="K109" s="16"/>
      <c r="L109" s="17"/>
      <c r="M109" s="18"/>
      <c r="N109" s="18"/>
      <c r="O109" s="20"/>
      <c r="P109" s="21"/>
      <c r="Q109" s="21"/>
      <c r="R109" s="22"/>
      <c r="S109" s="21"/>
      <c r="T109" s="21"/>
      <c r="U109" s="22"/>
      <c r="V109" s="23"/>
      <c r="W109" s="23"/>
      <c r="X109" s="24"/>
      <c r="Y109" s="25">
        <f t="shared" si="5"/>
        <v>0</v>
      </c>
      <c r="Z109" s="25">
        <f t="shared" si="6"/>
        <v>0</v>
      </c>
      <c r="AA109" s="26"/>
      <c r="AB109" s="26"/>
      <c r="AC109" s="26"/>
      <c r="AD109" s="26"/>
      <c r="AE109" s="27"/>
      <c r="AF109" s="26"/>
      <c r="AG109" s="26"/>
      <c r="AH109" s="26"/>
      <c r="AI109" s="26"/>
      <c r="AJ109" s="26"/>
      <c r="AK109" s="26"/>
    </row>
    <row r="110" spans="1:37" s="10" customFormat="1" ht="25" customHeight="1" x14ac:dyDescent="0.25">
      <c r="A110" s="11">
        <v>107</v>
      </c>
      <c r="B110" s="12" t="str">
        <f t="shared" si="7"/>
        <v>000-000</v>
      </c>
      <c r="C110" s="12"/>
      <c r="D110" s="12"/>
      <c r="E110" s="12"/>
      <c r="F110" s="12"/>
      <c r="G110" s="16"/>
      <c r="H110" s="16"/>
      <c r="I110" s="15"/>
      <c r="J110" s="16"/>
      <c r="K110" s="16"/>
      <c r="L110" s="17"/>
      <c r="M110" s="18"/>
      <c r="N110" s="18"/>
      <c r="O110" s="20"/>
      <c r="P110" s="21"/>
      <c r="Q110" s="21"/>
      <c r="R110" s="22"/>
      <c r="S110" s="21"/>
      <c r="T110" s="21"/>
      <c r="U110" s="22"/>
      <c r="V110" s="23"/>
      <c r="W110" s="23"/>
      <c r="X110" s="24"/>
      <c r="Y110" s="25">
        <f t="shared" si="5"/>
        <v>0</v>
      </c>
      <c r="Z110" s="25">
        <f t="shared" si="6"/>
        <v>0</v>
      </c>
      <c r="AA110" s="26"/>
      <c r="AB110" s="26"/>
      <c r="AC110" s="26"/>
      <c r="AD110" s="26"/>
      <c r="AE110" s="27"/>
      <c r="AF110" s="26"/>
      <c r="AG110" s="26"/>
      <c r="AH110" s="26"/>
      <c r="AI110" s="26"/>
      <c r="AJ110" s="26"/>
      <c r="AK110" s="26"/>
    </row>
    <row r="111" spans="1:37" s="10" customFormat="1" ht="25" customHeight="1" x14ac:dyDescent="0.25">
      <c r="A111" s="11">
        <v>108</v>
      </c>
      <c r="B111" s="12" t="str">
        <f t="shared" si="7"/>
        <v>000-000</v>
      </c>
      <c r="C111" s="12"/>
      <c r="D111" s="12"/>
      <c r="E111" s="12"/>
      <c r="F111" s="12"/>
      <c r="G111" s="16"/>
      <c r="H111" s="16"/>
      <c r="I111" s="15"/>
      <c r="J111" s="16"/>
      <c r="K111" s="16"/>
      <c r="L111" s="17"/>
      <c r="M111" s="18"/>
      <c r="N111" s="18"/>
      <c r="O111" s="20"/>
      <c r="P111" s="21"/>
      <c r="Q111" s="21"/>
      <c r="R111" s="22"/>
      <c r="S111" s="21"/>
      <c r="T111" s="21"/>
      <c r="U111" s="22"/>
      <c r="V111" s="23"/>
      <c r="W111" s="23"/>
      <c r="X111" s="24"/>
      <c r="Y111" s="25">
        <f t="shared" si="5"/>
        <v>0</v>
      </c>
      <c r="Z111" s="25">
        <f t="shared" si="6"/>
        <v>0</v>
      </c>
      <c r="AA111" s="26"/>
      <c r="AB111" s="26"/>
      <c r="AC111" s="26"/>
      <c r="AD111" s="26"/>
      <c r="AE111" s="27"/>
      <c r="AF111" s="26"/>
      <c r="AG111" s="26"/>
      <c r="AH111" s="26"/>
      <c r="AI111" s="26"/>
      <c r="AJ111" s="26"/>
      <c r="AK111" s="26"/>
    </row>
    <row r="112" spans="1:37" s="10" customFormat="1" ht="25" customHeight="1" x14ac:dyDescent="0.25">
      <c r="A112" s="11">
        <v>109</v>
      </c>
      <c r="B112" s="12" t="str">
        <f t="shared" si="7"/>
        <v>000-000</v>
      </c>
      <c r="C112" s="12"/>
      <c r="D112" s="12"/>
      <c r="E112" s="12"/>
      <c r="F112" s="12"/>
      <c r="G112" s="16"/>
      <c r="H112" s="16"/>
      <c r="I112" s="15"/>
      <c r="J112" s="16"/>
      <c r="K112" s="16"/>
      <c r="L112" s="17"/>
      <c r="M112" s="18"/>
      <c r="N112" s="18"/>
      <c r="O112" s="20"/>
      <c r="P112" s="21"/>
      <c r="Q112" s="21"/>
      <c r="R112" s="22"/>
      <c r="S112" s="21"/>
      <c r="T112" s="21"/>
      <c r="U112" s="22"/>
      <c r="V112" s="23"/>
      <c r="W112" s="23"/>
      <c r="X112" s="24"/>
      <c r="Y112" s="25">
        <f t="shared" si="5"/>
        <v>0</v>
      </c>
      <c r="Z112" s="25">
        <f t="shared" si="6"/>
        <v>0</v>
      </c>
      <c r="AA112" s="26"/>
      <c r="AB112" s="26"/>
      <c r="AC112" s="26"/>
      <c r="AD112" s="26"/>
      <c r="AE112" s="27"/>
      <c r="AF112" s="26"/>
      <c r="AG112" s="26"/>
      <c r="AH112" s="26"/>
      <c r="AI112" s="26"/>
      <c r="AJ112" s="26"/>
      <c r="AK112" s="26"/>
    </row>
    <row r="113" spans="1:37" s="10" customFormat="1" ht="25" customHeight="1" x14ac:dyDescent="0.25">
      <c r="A113" s="11">
        <v>110</v>
      </c>
      <c r="B113" s="12" t="str">
        <f t="shared" si="7"/>
        <v>000-000</v>
      </c>
      <c r="C113" s="12"/>
      <c r="D113" s="12"/>
      <c r="E113" s="12"/>
      <c r="F113" s="12"/>
      <c r="G113" s="16"/>
      <c r="H113" s="16"/>
      <c r="I113" s="15"/>
      <c r="J113" s="16"/>
      <c r="K113" s="16"/>
      <c r="L113" s="17"/>
      <c r="M113" s="18"/>
      <c r="N113" s="18"/>
      <c r="O113" s="20"/>
      <c r="P113" s="21"/>
      <c r="Q113" s="21"/>
      <c r="R113" s="22"/>
      <c r="S113" s="21"/>
      <c r="T113" s="21"/>
      <c r="U113" s="22"/>
      <c r="V113" s="23"/>
      <c r="W113" s="23"/>
      <c r="X113" s="24"/>
      <c r="Y113" s="25">
        <f t="shared" si="5"/>
        <v>0</v>
      </c>
      <c r="Z113" s="25">
        <f t="shared" si="6"/>
        <v>0</v>
      </c>
      <c r="AA113" s="26"/>
      <c r="AB113" s="26"/>
      <c r="AC113" s="26"/>
      <c r="AD113" s="26"/>
      <c r="AE113" s="27"/>
      <c r="AF113" s="26"/>
      <c r="AG113" s="26"/>
      <c r="AH113" s="26"/>
      <c r="AI113" s="26"/>
      <c r="AJ113" s="26"/>
      <c r="AK113" s="26"/>
    </row>
    <row r="114" spans="1:37" s="10" customFormat="1" ht="25" customHeight="1" x14ac:dyDescent="0.25">
      <c r="A114" s="11">
        <v>111</v>
      </c>
      <c r="B114" s="12" t="str">
        <f t="shared" si="7"/>
        <v>000-000</v>
      </c>
      <c r="C114" s="12"/>
      <c r="D114" s="12"/>
      <c r="E114" s="12"/>
      <c r="F114" s="12"/>
      <c r="G114" s="16"/>
      <c r="H114" s="16"/>
      <c r="I114" s="15"/>
      <c r="J114" s="16"/>
      <c r="K114" s="16"/>
      <c r="L114" s="17"/>
      <c r="M114" s="18"/>
      <c r="N114" s="18"/>
      <c r="O114" s="20"/>
      <c r="P114" s="21"/>
      <c r="Q114" s="21"/>
      <c r="R114" s="22"/>
      <c r="S114" s="21"/>
      <c r="T114" s="21"/>
      <c r="U114" s="22"/>
      <c r="V114" s="23"/>
      <c r="W114" s="23"/>
      <c r="X114" s="24"/>
      <c r="Y114" s="25">
        <f t="shared" si="5"/>
        <v>0</v>
      </c>
      <c r="Z114" s="25">
        <f t="shared" si="6"/>
        <v>0</v>
      </c>
      <c r="AA114" s="26"/>
      <c r="AB114" s="26"/>
      <c r="AC114" s="26"/>
      <c r="AD114" s="26"/>
      <c r="AE114" s="27"/>
      <c r="AF114" s="26"/>
      <c r="AG114" s="26"/>
      <c r="AH114" s="26"/>
      <c r="AI114" s="26"/>
      <c r="AJ114" s="26"/>
      <c r="AK114" s="26"/>
    </row>
    <row r="115" spans="1:37" s="10" customFormat="1" ht="25" customHeight="1" x14ac:dyDescent="0.25">
      <c r="A115" s="11">
        <v>112</v>
      </c>
      <c r="B115" s="12" t="str">
        <f t="shared" si="7"/>
        <v>000-000</v>
      </c>
      <c r="C115" s="12"/>
      <c r="D115" s="12"/>
      <c r="E115" s="12"/>
      <c r="F115" s="12"/>
      <c r="G115" s="16"/>
      <c r="H115" s="16"/>
      <c r="I115" s="15"/>
      <c r="J115" s="16"/>
      <c r="K115" s="16"/>
      <c r="L115" s="17"/>
      <c r="M115" s="18"/>
      <c r="N115" s="18"/>
      <c r="O115" s="20"/>
      <c r="P115" s="21"/>
      <c r="Q115" s="21"/>
      <c r="R115" s="22"/>
      <c r="S115" s="21"/>
      <c r="T115" s="21"/>
      <c r="U115" s="22"/>
      <c r="V115" s="23"/>
      <c r="W115" s="23"/>
      <c r="X115" s="24"/>
      <c r="Y115" s="25">
        <f t="shared" si="5"/>
        <v>0</v>
      </c>
      <c r="Z115" s="25">
        <f t="shared" si="6"/>
        <v>0</v>
      </c>
      <c r="AA115" s="26"/>
      <c r="AB115" s="26"/>
      <c r="AC115" s="26"/>
      <c r="AD115" s="26"/>
      <c r="AE115" s="27"/>
      <c r="AF115" s="26"/>
      <c r="AG115" s="26"/>
      <c r="AH115" s="26"/>
      <c r="AI115" s="26"/>
      <c r="AJ115" s="26"/>
      <c r="AK115" s="26"/>
    </row>
    <row r="116" spans="1:37" s="10" customFormat="1" ht="25" customHeight="1" x14ac:dyDescent="0.25">
      <c r="A116" s="11">
        <v>113</v>
      </c>
      <c r="B116" s="12" t="str">
        <f t="shared" si="7"/>
        <v>000-000</v>
      </c>
      <c r="C116" s="12"/>
      <c r="D116" s="12"/>
      <c r="E116" s="12"/>
      <c r="F116" s="12"/>
      <c r="G116" s="16"/>
      <c r="H116" s="16"/>
      <c r="I116" s="15"/>
      <c r="J116" s="16"/>
      <c r="K116" s="16"/>
      <c r="L116" s="17"/>
      <c r="M116" s="18"/>
      <c r="N116" s="19"/>
      <c r="O116" s="20"/>
      <c r="P116" s="21"/>
      <c r="Q116" s="21"/>
      <c r="R116" s="22"/>
      <c r="S116" s="21"/>
      <c r="T116" s="21"/>
      <c r="U116" s="22"/>
      <c r="V116" s="23"/>
      <c r="W116" s="23"/>
      <c r="X116" s="24"/>
      <c r="Y116" s="25">
        <f t="shared" si="5"/>
        <v>0</v>
      </c>
      <c r="Z116" s="25">
        <f t="shared" si="6"/>
        <v>0</v>
      </c>
      <c r="AA116" s="26"/>
      <c r="AB116" s="26"/>
      <c r="AC116" s="26"/>
      <c r="AD116" s="26"/>
      <c r="AE116" s="27"/>
      <c r="AF116" s="26"/>
      <c r="AG116" s="26"/>
      <c r="AH116" s="26"/>
      <c r="AI116" s="26"/>
      <c r="AJ116" s="26"/>
      <c r="AK116" s="26"/>
    </row>
    <row r="117" spans="1:37" s="10" customFormat="1" ht="25" customHeight="1" x14ac:dyDescent="0.25">
      <c r="A117" s="11">
        <v>114</v>
      </c>
      <c r="B117" s="12" t="str">
        <f t="shared" si="7"/>
        <v>000-000</v>
      </c>
      <c r="C117" s="12"/>
      <c r="D117" s="12"/>
      <c r="E117" s="12"/>
      <c r="F117" s="12"/>
      <c r="G117" s="16"/>
      <c r="H117" s="16"/>
      <c r="I117" s="15"/>
      <c r="J117" s="16"/>
      <c r="K117" s="16"/>
      <c r="L117" s="17"/>
      <c r="M117" s="18"/>
      <c r="N117" s="19"/>
      <c r="O117" s="20"/>
      <c r="P117" s="21"/>
      <c r="Q117" s="21"/>
      <c r="R117" s="22"/>
      <c r="S117" s="21"/>
      <c r="T117" s="21"/>
      <c r="U117" s="22"/>
      <c r="V117" s="23"/>
      <c r="W117" s="23"/>
      <c r="X117" s="24"/>
      <c r="Y117" s="25">
        <f t="shared" si="5"/>
        <v>0</v>
      </c>
      <c r="Z117" s="25">
        <f t="shared" si="6"/>
        <v>0</v>
      </c>
      <c r="AA117" s="26"/>
      <c r="AB117" s="26"/>
      <c r="AC117" s="26"/>
      <c r="AD117" s="26"/>
      <c r="AE117" s="27"/>
      <c r="AF117" s="26"/>
      <c r="AG117" s="26"/>
      <c r="AH117" s="26"/>
      <c r="AI117" s="26"/>
      <c r="AJ117" s="26"/>
      <c r="AK117" s="26"/>
    </row>
    <row r="118" spans="1:37" s="10" customFormat="1" ht="25" customHeight="1" x14ac:dyDescent="0.25">
      <c r="A118" s="11">
        <v>115</v>
      </c>
      <c r="B118" s="12" t="str">
        <f t="shared" si="7"/>
        <v>000-000</v>
      </c>
      <c r="C118" s="12"/>
      <c r="D118" s="12"/>
      <c r="E118" s="12"/>
      <c r="F118" s="12"/>
      <c r="G118" s="16"/>
      <c r="H118" s="16"/>
      <c r="I118" s="15"/>
      <c r="J118" s="16"/>
      <c r="K118" s="16"/>
      <c r="L118" s="17"/>
      <c r="M118" s="18"/>
      <c r="N118" s="18"/>
      <c r="O118" s="20"/>
      <c r="P118" s="21"/>
      <c r="Q118" s="21"/>
      <c r="R118" s="22"/>
      <c r="S118" s="21"/>
      <c r="T118" s="21"/>
      <c r="U118" s="22"/>
      <c r="V118" s="23"/>
      <c r="W118" s="23"/>
      <c r="X118" s="24"/>
      <c r="Y118" s="25">
        <f t="shared" si="5"/>
        <v>0</v>
      </c>
      <c r="Z118" s="25">
        <f t="shared" si="6"/>
        <v>0</v>
      </c>
      <c r="AA118" s="26"/>
      <c r="AB118" s="26"/>
      <c r="AC118" s="26"/>
      <c r="AD118" s="26"/>
      <c r="AE118" s="27"/>
      <c r="AF118" s="26"/>
      <c r="AG118" s="26"/>
      <c r="AH118" s="26"/>
      <c r="AI118" s="26"/>
      <c r="AJ118" s="26"/>
      <c r="AK118" s="26"/>
    </row>
    <row r="119" spans="1:37" s="10" customFormat="1" ht="25" customHeight="1" x14ac:dyDescent="0.25">
      <c r="A119" s="11">
        <v>116</v>
      </c>
      <c r="B119" s="12" t="str">
        <f t="shared" si="7"/>
        <v>000-000</v>
      </c>
      <c r="C119" s="12"/>
      <c r="D119" s="12"/>
      <c r="E119" s="12"/>
      <c r="F119" s="12"/>
      <c r="G119" s="16"/>
      <c r="H119" s="16"/>
      <c r="I119" s="15"/>
      <c r="J119" s="16"/>
      <c r="K119" s="16"/>
      <c r="L119" s="17"/>
      <c r="M119" s="18"/>
      <c r="N119" s="18"/>
      <c r="O119" s="20"/>
      <c r="P119" s="21"/>
      <c r="Q119" s="21"/>
      <c r="R119" s="22"/>
      <c r="S119" s="21"/>
      <c r="T119" s="21"/>
      <c r="U119" s="22"/>
      <c r="V119" s="23"/>
      <c r="W119" s="23"/>
      <c r="X119" s="24"/>
      <c r="Y119" s="25">
        <f t="shared" si="5"/>
        <v>0</v>
      </c>
      <c r="Z119" s="25">
        <f t="shared" si="6"/>
        <v>0</v>
      </c>
      <c r="AA119" s="26"/>
      <c r="AB119" s="26"/>
      <c r="AC119" s="26"/>
      <c r="AD119" s="26"/>
      <c r="AE119" s="27"/>
      <c r="AF119" s="26"/>
      <c r="AG119" s="26"/>
      <c r="AH119" s="26"/>
      <c r="AI119" s="26"/>
      <c r="AJ119" s="26"/>
      <c r="AK119" s="26"/>
    </row>
    <row r="120" spans="1:37" s="10" customFormat="1" ht="25" customHeight="1" x14ac:dyDescent="0.25">
      <c r="A120" s="11">
        <v>117</v>
      </c>
      <c r="B120" s="12" t="str">
        <f t="shared" si="7"/>
        <v>000-000</v>
      </c>
      <c r="C120" s="12"/>
      <c r="D120" s="12"/>
      <c r="E120" s="12"/>
      <c r="F120" s="12"/>
      <c r="G120" s="16"/>
      <c r="H120" s="16"/>
      <c r="I120" s="15"/>
      <c r="J120" s="16"/>
      <c r="K120" s="16"/>
      <c r="L120" s="17"/>
      <c r="M120" s="18"/>
      <c r="N120" s="18"/>
      <c r="O120" s="20"/>
      <c r="P120" s="21"/>
      <c r="Q120" s="21"/>
      <c r="R120" s="22"/>
      <c r="S120" s="21"/>
      <c r="T120" s="21"/>
      <c r="U120" s="22"/>
      <c r="V120" s="23"/>
      <c r="W120" s="23"/>
      <c r="X120" s="24"/>
      <c r="Y120" s="25">
        <f t="shared" si="5"/>
        <v>0</v>
      </c>
      <c r="Z120" s="25">
        <f t="shared" si="6"/>
        <v>0</v>
      </c>
      <c r="AA120" s="26"/>
      <c r="AB120" s="26"/>
      <c r="AC120" s="26"/>
      <c r="AD120" s="26"/>
      <c r="AE120" s="27"/>
      <c r="AF120" s="26"/>
      <c r="AG120" s="26"/>
      <c r="AH120" s="26"/>
      <c r="AI120" s="26"/>
      <c r="AJ120" s="26"/>
      <c r="AK120" s="26"/>
    </row>
    <row r="121" spans="1:37" s="10" customFormat="1" ht="25" customHeight="1" x14ac:dyDescent="0.25">
      <c r="A121" s="11">
        <v>118</v>
      </c>
      <c r="B121" s="12" t="str">
        <f t="shared" si="7"/>
        <v>000-000</v>
      </c>
      <c r="C121" s="12"/>
      <c r="D121" s="12"/>
      <c r="E121" s="12"/>
      <c r="F121" s="12"/>
      <c r="G121" s="16"/>
      <c r="H121" s="16"/>
      <c r="I121" s="15"/>
      <c r="J121" s="16"/>
      <c r="K121" s="16"/>
      <c r="L121" s="17"/>
      <c r="M121" s="18"/>
      <c r="N121" s="18"/>
      <c r="O121" s="20"/>
      <c r="P121" s="21"/>
      <c r="Q121" s="21"/>
      <c r="R121" s="22"/>
      <c r="S121" s="21"/>
      <c r="T121" s="21"/>
      <c r="U121" s="22"/>
      <c r="V121" s="23"/>
      <c r="W121" s="23"/>
      <c r="X121" s="24"/>
      <c r="Y121" s="25">
        <f t="shared" si="5"/>
        <v>0</v>
      </c>
      <c r="Z121" s="25">
        <f t="shared" si="6"/>
        <v>0</v>
      </c>
      <c r="AA121" s="26"/>
      <c r="AB121" s="26"/>
      <c r="AC121" s="26"/>
      <c r="AD121" s="26"/>
      <c r="AE121" s="27"/>
      <c r="AF121" s="26"/>
      <c r="AG121" s="26"/>
      <c r="AH121" s="26"/>
      <c r="AI121" s="26"/>
      <c r="AJ121" s="26"/>
      <c r="AK121" s="26"/>
    </row>
    <row r="122" spans="1:37" s="10" customFormat="1" ht="25" customHeight="1" x14ac:dyDescent="0.25">
      <c r="A122" s="11">
        <v>119</v>
      </c>
      <c r="B122" s="12" t="str">
        <f t="shared" si="7"/>
        <v>000-000</v>
      </c>
      <c r="C122" s="12"/>
      <c r="D122" s="12"/>
      <c r="E122" s="12"/>
      <c r="F122" s="12"/>
      <c r="G122" s="16"/>
      <c r="H122" s="16"/>
      <c r="I122" s="15"/>
      <c r="J122" s="16"/>
      <c r="K122" s="16"/>
      <c r="L122" s="17"/>
      <c r="M122" s="18"/>
      <c r="N122" s="18"/>
      <c r="O122" s="20"/>
      <c r="P122" s="21"/>
      <c r="Q122" s="21"/>
      <c r="R122" s="22"/>
      <c r="S122" s="21"/>
      <c r="T122" s="21"/>
      <c r="U122" s="22"/>
      <c r="V122" s="23"/>
      <c r="W122" s="23"/>
      <c r="X122" s="24"/>
      <c r="Y122" s="25">
        <f t="shared" si="5"/>
        <v>0</v>
      </c>
      <c r="Z122" s="25">
        <f t="shared" si="6"/>
        <v>0</v>
      </c>
      <c r="AA122" s="26"/>
      <c r="AB122" s="26"/>
      <c r="AC122" s="26"/>
      <c r="AD122" s="26"/>
      <c r="AE122" s="27"/>
      <c r="AF122" s="26"/>
      <c r="AG122" s="26"/>
      <c r="AH122" s="26"/>
      <c r="AI122" s="26"/>
      <c r="AJ122" s="26"/>
      <c r="AK122" s="26"/>
    </row>
    <row r="123" spans="1:37" s="10" customFormat="1" ht="25" customHeight="1" x14ac:dyDescent="0.25">
      <c r="A123" s="11">
        <v>120</v>
      </c>
      <c r="B123" s="12" t="str">
        <f t="shared" si="7"/>
        <v>000-000</v>
      </c>
      <c r="C123" s="12"/>
      <c r="D123" s="12"/>
      <c r="E123" s="12"/>
      <c r="F123" s="12"/>
      <c r="G123" s="16"/>
      <c r="H123" s="16"/>
      <c r="I123" s="15"/>
      <c r="J123" s="16"/>
      <c r="K123" s="16"/>
      <c r="L123" s="17"/>
      <c r="M123" s="18"/>
      <c r="N123" s="18"/>
      <c r="O123" s="20"/>
      <c r="P123" s="21"/>
      <c r="Q123" s="21"/>
      <c r="R123" s="22"/>
      <c r="S123" s="21"/>
      <c r="T123" s="21"/>
      <c r="U123" s="22"/>
      <c r="V123" s="23"/>
      <c r="W123" s="23"/>
      <c r="X123" s="24"/>
      <c r="Y123" s="25">
        <f t="shared" si="5"/>
        <v>0</v>
      </c>
      <c r="Z123" s="25">
        <f t="shared" si="6"/>
        <v>0</v>
      </c>
      <c r="AA123" s="26"/>
      <c r="AB123" s="26"/>
      <c r="AC123" s="26"/>
      <c r="AD123" s="26"/>
      <c r="AE123" s="27"/>
      <c r="AF123" s="26"/>
      <c r="AG123" s="26"/>
      <c r="AH123" s="26"/>
      <c r="AI123" s="26"/>
      <c r="AJ123" s="26"/>
      <c r="AK123" s="26"/>
    </row>
    <row r="124" spans="1:37" s="10" customFormat="1" ht="25" customHeight="1" x14ac:dyDescent="0.25">
      <c r="A124" s="11">
        <v>121</v>
      </c>
      <c r="B124" s="12" t="str">
        <f t="shared" si="7"/>
        <v>000-000</v>
      </c>
      <c r="C124" s="12"/>
      <c r="D124" s="12"/>
      <c r="E124" s="12"/>
      <c r="F124" s="12"/>
      <c r="G124" s="16"/>
      <c r="H124" s="16"/>
      <c r="I124" s="15"/>
      <c r="J124" s="16"/>
      <c r="K124" s="16"/>
      <c r="L124" s="17"/>
      <c r="M124" s="18"/>
      <c r="N124" s="18"/>
      <c r="O124" s="20"/>
      <c r="P124" s="21"/>
      <c r="Q124" s="21"/>
      <c r="R124" s="22"/>
      <c r="S124" s="21"/>
      <c r="T124" s="21"/>
      <c r="U124" s="22"/>
      <c r="V124" s="23"/>
      <c r="W124" s="23"/>
      <c r="X124" s="24"/>
      <c r="Y124" s="25">
        <f t="shared" si="5"/>
        <v>0</v>
      </c>
      <c r="Z124" s="25">
        <f t="shared" si="6"/>
        <v>0</v>
      </c>
      <c r="AA124" s="26"/>
      <c r="AB124" s="26"/>
      <c r="AC124" s="26"/>
      <c r="AD124" s="26"/>
      <c r="AE124" s="27"/>
      <c r="AF124" s="26"/>
      <c r="AG124" s="26"/>
      <c r="AH124" s="26"/>
      <c r="AI124" s="26"/>
      <c r="AJ124" s="26"/>
      <c r="AK124" s="26"/>
    </row>
    <row r="125" spans="1:37" s="10" customFormat="1" ht="25" customHeight="1" x14ac:dyDescent="0.25">
      <c r="A125" s="11">
        <v>122</v>
      </c>
      <c r="B125" s="12" t="str">
        <f t="shared" si="7"/>
        <v>000-000</v>
      </c>
      <c r="C125" s="12"/>
      <c r="D125" s="12"/>
      <c r="E125" s="12"/>
      <c r="F125" s="12"/>
      <c r="G125" s="16"/>
      <c r="H125" s="16"/>
      <c r="I125" s="15"/>
      <c r="J125" s="16"/>
      <c r="K125" s="16"/>
      <c r="L125" s="17"/>
      <c r="M125" s="18"/>
      <c r="N125" s="18"/>
      <c r="O125" s="20"/>
      <c r="P125" s="21"/>
      <c r="Q125" s="21"/>
      <c r="R125" s="22"/>
      <c r="S125" s="21"/>
      <c r="T125" s="21"/>
      <c r="U125" s="22"/>
      <c r="V125" s="23"/>
      <c r="W125" s="23"/>
      <c r="X125" s="24"/>
      <c r="Y125" s="25">
        <f t="shared" si="5"/>
        <v>0</v>
      </c>
      <c r="Z125" s="25">
        <f t="shared" si="6"/>
        <v>0</v>
      </c>
      <c r="AA125" s="26"/>
      <c r="AB125" s="26"/>
      <c r="AC125" s="26"/>
      <c r="AD125" s="26"/>
      <c r="AE125" s="27"/>
      <c r="AF125" s="26"/>
      <c r="AG125" s="26"/>
      <c r="AH125" s="26"/>
      <c r="AI125" s="26"/>
      <c r="AJ125" s="26"/>
      <c r="AK125" s="26"/>
    </row>
    <row r="126" spans="1:37" s="10" customFormat="1" ht="25" customHeight="1" x14ac:dyDescent="0.25">
      <c r="A126" s="11">
        <v>123</v>
      </c>
      <c r="B126" s="12" t="str">
        <f t="shared" si="7"/>
        <v>000-000</v>
      </c>
      <c r="C126" s="12"/>
      <c r="D126" s="12"/>
      <c r="E126" s="12"/>
      <c r="F126" s="12"/>
      <c r="G126" s="16"/>
      <c r="H126" s="16"/>
      <c r="I126" s="15"/>
      <c r="J126" s="16"/>
      <c r="K126" s="16"/>
      <c r="L126" s="17"/>
      <c r="M126" s="18"/>
      <c r="N126" s="18"/>
      <c r="O126" s="20"/>
      <c r="P126" s="21"/>
      <c r="Q126" s="21"/>
      <c r="R126" s="22"/>
      <c r="S126" s="21"/>
      <c r="T126" s="21"/>
      <c r="U126" s="22"/>
      <c r="V126" s="23"/>
      <c r="W126" s="23"/>
      <c r="X126" s="24"/>
      <c r="Y126" s="25">
        <f t="shared" si="5"/>
        <v>0</v>
      </c>
      <c r="Z126" s="25">
        <f t="shared" si="6"/>
        <v>0</v>
      </c>
      <c r="AA126" s="26"/>
      <c r="AB126" s="26"/>
      <c r="AC126" s="26"/>
      <c r="AD126" s="26"/>
      <c r="AE126" s="27"/>
      <c r="AF126" s="26"/>
      <c r="AG126" s="26"/>
      <c r="AH126" s="26"/>
      <c r="AI126" s="26"/>
      <c r="AJ126" s="26"/>
      <c r="AK126" s="26"/>
    </row>
    <row r="127" spans="1:37" s="10" customFormat="1" ht="25" customHeight="1" x14ac:dyDescent="0.25">
      <c r="A127" s="11">
        <v>124</v>
      </c>
      <c r="B127" s="12" t="str">
        <f t="shared" si="7"/>
        <v>000-000</v>
      </c>
      <c r="C127" s="12"/>
      <c r="D127" s="12"/>
      <c r="E127" s="12"/>
      <c r="F127" s="12"/>
      <c r="G127" s="16"/>
      <c r="H127" s="16"/>
      <c r="I127" s="15"/>
      <c r="J127" s="16"/>
      <c r="K127" s="16"/>
      <c r="L127" s="17"/>
      <c r="M127" s="18"/>
      <c r="N127" s="19"/>
      <c r="O127" s="20"/>
      <c r="P127" s="21"/>
      <c r="Q127" s="21"/>
      <c r="R127" s="22"/>
      <c r="S127" s="21"/>
      <c r="T127" s="21"/>
      <c r="U127" s="22"/>
      <c r="V127" s="23"/>
      <c r="W127" s="23"/>
      <c r="X127" s="24"/>
      <c r="Y127" s="25">
        <f t="shared" si="5"/>
        <v>0</v>
      </c>
      <c r="Z127" s="25">
        <f t="shared" si="6"/>
        <v>0</v>
      </c>
      <c r="AA127" s="26"/>
      <c r="AB127" s="26"/>
      <c r="AC127" s="26"/>
      <c r="AD127" s="26"/>
      <c r="AE127" s="27"/>
      <c r="AF127" s="26"/>
      <c r="AG127" s="26"/>
      <c r="AH127" s="26"/>
      <c r="AI127" s="26"/>
      <c r="AJ127" s="26"/>
      <c r="AK127" s="26"/>
    </row>
    <row r="128" spans="1:37" s="10" customFormat="1" ht="25" customHeight="1" x14ac:dyDescent="0.25">
      <c r="A128" s="11">
        <v>125</v>
      </c>
      <c r="B128" s="12" t="str">
        <f t="shared" si="7"/>
        <v>000-000</v>
      </c>
      <c r="C128" s="12"/>
      <c r="D128" s="12"/>
      <c r="E128" s="12"/>
      <c r="F128" s="12"/>
      <c r="G128" s="16"/>
      <c r="H128" s="16"/>
      <c r="I128" s="15"/>
      <c r="J128" s="16"/>
      <c r="K128" s="16"/>
      <c r="L128" s="17"/>
      <c r="M128" s="18"/>
      <c r="N128" s="19"/>
      <c r="O128" s="20"/>
      <c r="P128" s="21"/>
      <c r="Q128" s="21"/>
      <c r="R128" s="22"/>
      <c r="S128" s="21"/>
      <c r="T128" s="21"/>
      <c r="U128" s="22"/>
      <c r="V128" s="23"/>
      <c r="W128" s="23"/>
      <c r="X128" s="24"/>
      <c r="Y128" s="25">
        <f t="shared" si="5"/>
        <v>0</v>
      </c>
      <c r="Z128" s="25">
        <f t="shared" si="6"/>
        <v>0</v>
      </c>
      <c r="AA128" s="26"/>
      <c r="AB128" s="26"/>
      <c r="AC128" s="26"/>
      <c r="AD128" s="26"/>
      <c r="AE128" s="27"/>
      <c r="AF128" s="26"/>
      <c r="AG128" s="26"/>
      <c r="AH128" s="26"/>
      <c r="AI128" s="26"/>
      <c r="AJ128" s="26"/>
      <c r="AK128" s="26"/>
    </row>
    <row r="129" spans="1:37" s="10" customFormat="1" ht="25" customHeight="1" x14ac:dyDescent="0.25">
      <c r="A129" s="11">
        <v>126</v>
      </c>
      <c r="B129" s="12" t="str">
        <f t="shared" si="7"/>
        <v>000-000</v>
      </c>
      <c r="C129" s="12"/>
      <c r="D129" s="12"/>
      <c r="E129" s="12"/>
      <c r="F129" s="12"/>
      <c r="G129" s="16"/>
      <c r="H129" s="16"/>
      <c r="I129" s="15"/>
      <c r="J129" s="16"/>
      <c r="K129" s="16"/>
      <c r="L129" s="17"/>
      <c r="M129" s="18"/>
      <c r="N129" s="18"/>
      <c r="O129" s="20"/>
      <c r="P129" s="21"/>
      <c r="Q129" s="21"/>
      <c r="R129" s="22"/>
      <c r="S129" s="21"/>
      <c r="T129" s="21"/>
      <c r="U129" s="22"/>
      <c r="V129" s="23"/>
      <c r="W129" s="23"/>
      <c r="X129" s="24"/>
      <c r="Y129" s="25">
        <f t="shared" si="5"/>
        <v>0</v>
      </c>
      <c r="Z129" s="25">
        <f t="shared" si="6"/>
        <v>0</v>
      </c>
      <c r="AA129" s="26"/>
      <c r="AB129" s="26"/>
      <c r="AC129" s="26"/>
      <c r="AD129" s="26"/>
      <c r="AE129" s="27"/>
      <c r="AF129" s="26"/>
      <c r="AG129" s="26"/>
      <c r="AH129" s="26"/>
      <c r="AI129" s="26"/>
      <c r="AJ129" s="26"/>
      <c r="AK129" s="26"/>
    </row>
    <row r="130" spans="1:37" s="10" customFormat="1" ht="25" customHeight="1" x14ac:dyDescent="0.25">
      <c r="A130" s="11">
        <v>127</v>
      </c>
      <c r="B130" s="12" t="str">
        <f t="shared" si="7"/>
        <v>000-000</v>
      </c>
      <c r="C130" s="12"/>
      <c r="D130" s="12"/>
      <c r="E130" s="12"/>
      <c r="F130" s="12"/>
      <c r="G130" s="16"/>
      <c r="H130" s="16"/>
      <c r="I130" s="15"/>
      <c r="J130" s="16"/>
      <c r="K130" s="16"/>
      <c r="L130" s="17"/>
      <c r="M130" s="18"/>
      <c r="N130" s="18"/>
      <c r="O130" s="20"/>
      <c r="P130" s="21"/>
      <c r="Q130" s="21"/>
      <c r="R130" s="22"/>
      <c r="S130" s="21"/>
      <c r="T130" s="21"/>
      <c r="U130" s="22"/>
      <c r="V130" s="23"/>
      <c r="W130" s="23"/>
      <c r="X130" s="24"/>
      <c r="Y130" s="25">
        <f t="shared" si="5"/>
        <v>0</v>
      </c>
      <c r="Z130" s="25">
        <f t="shared" si="6"/>
        <v>0</v>
      </c>
      <c r="AA130" s="26"/>
      <c r="AB130" s="26"/>
      <c r="AC130" s="26"/>
      <c r="AD130" s="26"/>
      <c r="AE130" s="27"/>
      <c r="AF130" s="26"/>
      <c r="AG130" s="26"/>
      <c r="AH130" s="26"/>
      <c r="AI130" s="26"/>
      <c r="AJ130" s="26"/>
      <c r="AK130" s="26"/>
    </row>
    <row r="131" spans="1:37" s="10" customFormat="1" ht="25" customHeight="1" x14ac:dyDescent="0.25">
      <c r="A131" s="11">
        <v>128</v>
      </c>
      <c r="B131" s="12" t="str">
        <f t="shared" si="7"/>
        <v>000-000</v>
      </c>
      <c r="C131" s="12"/>
      <c r="D131" s="12"/>
      <c r="E131" s="12"/>
      <c r="F131" s="12"/>
      <c r="G131" s="16"/>
      <c r="H131" s="16"/>
      <c r="I131" s="15"/>
      <c r="J131" s="16"/>
      <c r="K131" s="16"/>
      <c r="L131" s="17"/>
      <c r="M131" s="18"/>
      <c r="N131" s="18"/>
      <c r="O131" s="20"/>
      <c r="P131" s="21"/>
      <c r="Q131" s="21"/>
      <c r="R131" s="22"/>
      <c r="S131" s="21"/>
      <c r="T131" s="21"/>
      <c r="U131" s="22"/>
      <c r="V131" s="23"/>
      <c r="W131" s="23"/>
      <c r="X131" s="24"/>
      <c r="Y131" s="25">
        <f t="shared" si="5"/>
        <v>0</v>
      </c>
      <c r="Z131" s="25">
        <f t="shared" si="6"/>
        <v>0</v>
      </c>
      <c r="AA131" s="26"/>
      <c r="AB131" s="26"/>
      <c r="AC131" s="26"/>
      <c r="AD131" s="26"/>
      <c r="AE131" s="27"/>
      <c r="AF131" s="26"/>
      <c r="AG131" s="26"/>
      <c r="AH131" s="26"/>
      <c r="AI131" s="26"/>
      <c r="AJ131" s="26"/>
      <c r="AK131" s="26"/>
    </row>
    <row r="132" spans="1:37" s="10" customFormat="1" ht="25" customHeight="1" x14ac:dyDescent="0.25">
      <c r="A132" s="11">
        <v>129</v>
      </c>
      <c r="B132" s="12" t="str">
        <f t="shared" ref="B132:B163" si="8">TEXT(C132,"000")&amp;"-"&amp;TEXT(E132,"000")</f>
        <v>000-000</v>
      </c>
      <c r="C132" s="12"/>
      <c r="D132" s="12"/>
      <c r="E132" s="12"/>
      <c r="F132" s="12"/>
      <c r="G132" s="16"/>
      <c r="H132" s="16"/>
      <c r="I132" s="15"/>
      <c r="J132" s="16"/>
      <c r="K132" s="16"/>
      <c r="L132" s="17"/>
      <c r="M132" s="18"/>
      <c r="N132" s="18"/>
      <c r="O132" s="20"/>
      <c r="P132" s="21"/>
      <c r="Q132" s="21"/>
      <c r="R132" s="22"/>
      <c r="S132" s="21"/>
      <c r="T132" s="21"/>
      <c r="U132" s="22"/>
      <c r="V132" s="23"/>
      <c r="W132" s="23"/>
      <c r="X132" s="24"/>
      <c r="Y132" s="25">
        <f t="shared" ref="Y132:Y195" si="9">ROUND(I132-U132-X132,2)</f>
        <v>0</v>
      </c>
      <c r="Z132" s="25">
        <f t="shared" ref="Z132:Z195" si="10">ROUND(L132+O132-R132,2)</f>
        <v>0</v>
      </c>
      <c r="AA132" s="26"/>
      <c r="AB132" s="26"/>
      <c r="AC132" s="26"/>
      <c r="AD132" s="26"/>
      <c r="AE132" s="27"/>
      <c r="AF132" s="26"/>
      <c r="AG132" s="26"/>
      <c r="AH132" s="26"/>
      <c r="AI132" s="26"/>
      <c r="AJ132" s="26"/>
      <c r="AK132" s="26"/>
    </row>
    <row r="133" spans="1:37" s="10" customFormat="1" ht="25" customHeight="1" x14ac:dyDescent="0.25">
      <c r="A133" s="11">
        <v>130</v>
      </c>
      <c r="B133" s="12" t="str">
        <f t="shared" si="8"/>
        <v>000-000</v>
      </c>
      <c r="C133" s="12"/>
      <c r="D133" s="12"/>
      <c r="E133" s="12"/>
      <c r="F133" s="12"/>
      <c r="G133" s="16"/>
      <c r="H133" s="16"/>
      <c r="I133" s="15"/>
      <c r="J133" s="16"/>
      <c r="K133" s="16"/>
      <c r="L133" s="17"/>
      <c r="M133" s="18"/>
      <c r="N133" s="18"/>
      <c r="O133" s="20"/>
      <c r="P133" s="21"/>
      <c r="Q133" s="21"/>
      <c r="R133" s="22"/>
      <c r="S133" s="21"/>
      <c r="T133" s="21"/>
      <c r="U133" s="22"/>
      <c r="V133" s="23"/>
      <c r="W133" s="23"/>
      <c r="X133" s="24"/>
      <c r="Y133" s="25">
        <f t="shared" si="9"/>
        <v>0</v>
      </c>
      <c r="Z133" s="25">
        <f t="shared" si="10"/>
        <v>0</v>
      </c>
      <c r="AA133" s="26"/>
      <c r="AB133" s="26"/>
      <c r="AC133" s="26"/>
      <c r="AD133" s="26"/>
      <c r="AE133" s="27"/>
      <c r="AF133" s="26"/>
      <c r="AG133" s="26"/>
      <c r="AH133" s="26"/>
      <c r="AI133" s="26"/>
      <c r="AJ133" s="26"/>
      <c r="AK133" s="26"/>
    </row>
    <row r="134" spans="1:37" s="10" customFormat="1" ht="25" customHeight="1" x14ac:dyDescent="0.25">
      <c r="A134" s="11">
        <v>131</v>
      </c>
      <c r="B134" s="12" t="str">
        <f t="shared" si="8"/>
        <v>000-000</v>
      </c>
      <c r="C134" s="12"/>
      <c r="D134" s="12"/>
      <c r="E134" s="12"/>
      <c r="F134" s="12"/>
      <c r="G134" s="16"/>
      <c r="H134" s="16"/>
      <c r="I134" s="15"/>
      <c r="J134" s="16"/>
      <c r="K134" s="16"/>
      <c r="L134" s="17"/>
      <c r="M134" s="18"/>
      <c r="N134" s="18"/>
      <c r="O134" s="20"/>
      <c r="P134" s="21"/>
      <c r="Q134" s="21"/>
      <c r="R134" s="22"/>
      <c r="S134" s="21"/>
      <c r="T134" s="21"/>
      <c r="U134" s="22"/>
      <c r="V134" s="23"/>
      <c r="W134" s="23"/>
      <c r="X134" s="24"/>
      <c r="Y134" s="25">
        <f t="shared" si="9"/>
        <v>0</v>
      </c>
      <c r="Z134" s="25">
        <f t="shared" si="10"/>
        <v>0</v>
      </c>
      <c r="AA134" s="26"/>
      <c r="AB134" s="26"/>
      <c r="AC134" s="26"/>
      <c r="AD134" s="26"/>
      <c r="AE134" s="27"/>
      <c r="AF134" s="26"/>
      <c r="AG134" s="26"/>
      <c r="AH134" s="26"/>
      <c r="AI134" s="26"/>
      <c r="AJ134" s="26"/>
      <c r="AK134" s="26"/>
    </row>
    <row r="135" spans="1:37" s="10" customFormat="1" ht="25" customHeight="1" x14ac:dyDescent="0.25">
      <c r="A135" s="11">
        <v>132</v>
      </c>
      <c r="B135" s="12" t="str">
        <f t="shared" si="8"/>
        <v>000-000</v>
      </c>
      <c r="C135" s="12"/>
      <c r="D135" s="12"/>
      <c r="E135" s="12"/>
      <c r="F135" s="12"/>
      <c r="G135" s="16"/>
      <c r="H135" s="16"/>
      <c r="I135" s="15"/>
      <c r="J135" s="16"/>
      <c r="K135" s="16"/>
      <c r="L135" s="17"/>
      <c r="M135" s="18"/>
      <c r="N135" s="18"/>
      <c r="O135" s="20"/>
      <c r="P135" s="21"/>
      <c r="Q135" s="21"/>
      <c r="R135" s="22"/>
      <c r="S135" s="21"/>
      <c r="T135" s="21"/>
      <c r="U135" s="22"/>
      <c r="V135" s="23"/>
      <c r="W135" s="23"/>
      <c r="X135" s="24"/>
      <c r="Y135" s="25">
        <f t="shared" si="9"/>
        <v>0</v>
      </c>
      <c r="Z135" s="25">
        <f t="shared" si="10"/>
        <v>0</v>
      </c>
      <c r="AA135" s="26"/>
      <c r="AB135" s="26"/>
      <c r="AC135" s="26"/>
      <c r="AD135" s="26"/>
      <c r="AE135" s="27"/>
      <c r="AF135" s="26"/>
      <c r="AG135" s="26"/>
      <c r="AH135" s="26"/>
      <c r="AI135" s="26"/>
      <c r="AJ135" s="26"/>
      <c r="AK135" s="26"/>
    </row>
    <row r="136" spans="1:37" s="10" customFormat="1" ht="25" customHeight="1" x14ac:dyDescent="0.25">
      <c r="A136" s="11">
        <v>133</v>
      </c>
      <c r="B136" s="12" t="str">
        <f t="shared" si="8"/>
        <v>000-000</v>
      </c>
      <c r="C136" s="12"/>
      <c r="D136" s="12"/>
      <c r="E136" s="12"/>
      <c r="F136" s="12"/>
      <c r="G136" s="16"/>
      <c r="H136" s="16"/>
      <c r="I136" s="15"/>
      <c r="J136" s="16"/>
      <c r="K136" s="16"/>
      <c r="L136" s="17"/>
      <c r="M136" s="18"/>
      <c r="N136" s="18"/>
      <c r="O136" s="20"/>
      <c r="P136" s="21"/>
      <c r="Q136" s="21"/>
      <c r="R136" s="22"/>
      <c r="S136" s="21"/>
      <c r="T136" s="21"/>
      <c r="U136" s="22"/>
      <c r="V136" s="23"/>
      <c r="W136" s="23"/>
      <c r="X136" s="24"/>
      <c r="Y136" s="25">
        <f t="shared" si="9"/>
        <v>0</v>
      </c>
      <c r="Z136" s="25">
        <f t="shared" si="10"/>
        <v>0</v>
      </c>
      <c r="AA136" s="26"/>
      <c r="AB136" s="26"/>
      <c r="AC136" s="26"/>
      <c r="AD136" s="26"/>
      <c r="AE136" s="27"/>
      <c r="AF136" s="26"/>
      <c r="AG136" s="26"/>
      <c r="AH136" s="26"/>
      <c r="AI136" s="26"/>
      <c r="AJ136" s="26"/>
      <c r="AK136" s="26"/>
    </row>
    <row r="137" spans="1:37" s="10" customFormat="1" ht="25" customHeight="1" x14ac:dyDescent="0.25">
      <c r="A137" s="11">
        <v>134</v>
      </c>
      <c r="B137" s="12" t="str">
        <f t="shared" si="8"/>
        <v>000-000</v>
      </c>
      <c r="C137" s="12"/>
      <c r="D137" s="12"/>
      <c r="E137" s="12"/>
      <c r="F137" s="12"/>
      <c r="G137" s="16"/>
      <c r="H137" s="16"/>
      <c r="I137" s="15"/>
      <c r="J137" s="16"/>
      <c r="K137" s="16"/>
      <c r="L137" s="17"/>
      <c r="M137" s="18"/>
      <c r="N137" s="18"/>
      <c r="O137" s="20"/>
      <c r="P137" s="21"/>
      <c r="Q137" s="21"/>
      <c r="R137" s="22"/>
      <c r="S137" s="21"/>
      <c r="T137" s="21"/>
      <c r="U137" s="22"/>
      <c r="V137" s="23"/>
      <c r="W137" s="23"/>
      <c r="X137" s="24"/>
      <c r="Y137" s="25">
        <f t="shared" si="9"/>
        <v>0</v>
      </c>
      <c r="Z137" s="25">
        <f t="shared" si="10"/>
        <v>0</v>
      </c>
      <c r="AA137" s="26"/>
      <c r="AB137" s="26"/>
      <c r="AC137" s="26"/>
      <c r="AD137" s="26"/>
      <c r="AE137" s="27"/>
      <c r="AF137" s="26"/>
      <c r="AG137" s="26"/>
      <c r="AH137" s="26"/>
      <c r="AI137" s="26"/>
      <c r="AJ137" s="26"/>
      <c r="AK137" s="26"/>
    </row>
    <row r="138" spans="1:37" s="10" customFormat="1" ht="25" customHeight="1" x14ac:dyDescent="0.25">
      <c r="A138" s="11">
        <v>135</v>
      </c>
      <c r="B138" s="12" t="str">
        <f t="shared" si="8"/>
        <v>000-000</v>
      </c>
      <c r="C138" s="12"/>
      <c r="D138" s="12"/>
      <c r="E138" s="12"/>
      <c r="F138" s="12"/>
      <c r="G138" s="16"/>
      <c r="H138" s="16"/>
      <c r="I138" s="15"/>
      <c r="J138" s="16"/>
      <c r="K138" s="16"/>
      <c r="L138" s="17"/>
      <c r="M138" s="18"/>
      <c r="N138" s="19"/>
      <c r="O138" s="20"/>
      <c r="P138" s="21"/>
      <c r="Q138" s="21"/>
      <c r="R138" s="22"/>
      <c r="S138" s="21"/>
      <c r="T138" s="21"/>
      <c r="U138" s="22"/>
      <c r="V138" s="23"/>
      <c r="W138" s="23"/>
      <c r="X138" s="24"/>
      <c r="Y138" s="25">
        <f t="shared" si="9"/>
        <v>0</v>
      </c>
      <c r="Z138" s="25">
        <f t="shared" si="10"/>
        <v>0</v>
      </c>
      <c r="AA138" s="26"/>
      <c r="AB138" s="26"/>
      <c r="AC138" s="26"/>
      <c r="AD138" s="26"/>
      <c r="AE138" s="27"/>
      <c r="AF138" s="26"/>
      <c r="AG138" s="26"/>
      <c r="AH138" s="26"/>
      <c r="AI138" s="26"/>
      <c r="AJ138" s="26"/>
      <c r="AK138" s="26"/>
    </row>
    <row r="139" spans="1:37" s="10" customFormat="1" ht="25" customHeight="1" x14ac:dyDescent="0.25">
      <c r="A139" s="11">
        <v>136</v>
      </c>
      <c r="B139" s="12" t="str">
        <f t="shared" si="8"/>
        <v>000-000</v>
      </c>
      <c r="C139" s="12"/>
      <c r="D139" s="12"/>
      <c r="E139" s="12"/>
      <c r="F139" s="12"/>
      <c r="G139" s="16"/>
      <c r="H139" s="16"/>
      <c r="I139" s="15"/>
      <c r="J139" s="16"/>
      <c r="K139" s="16"/>
      <c r="L139" s="17"/>
      <c r="M139" s="18"/>
      <c r="N139" s="19"/>
      <c r="O139" s="20"/>
      <c r="P139" s="21"/>
      <c r="Q139" s="21"/>
      <c r="R139" s="22"/>
      <c r="S139" s="21"/>
      <c r="T139" s="21"/>
      <c r="U139" s="22"/>
      <c r="V139" s="23"/>
      <c r="W139" s="23"/>
      <c r="X139" s="24"/>
      <c r="Y139" s="25">
        <f t="shared" si="9"/>
        <v>0</v>
      </c>
      <c r="Z139" s="25">
        <f t="shared" si="10"/>
        <v>0</v>
      </c>
      <c r="AA139" s="26"/>
      <c r="AB139" s="26"/>
      <c r="AC139" s="26"/>
      <c r="AD139" s="26"/>
      <c r="AE139" s="27"/>
      <c r="AF139" s="26"/>
      <c r="AG139" s="26"/>
      <c r="AH139" s="26"/>
      <c r="AI139" s="26"/>
      <c r="AJ139" s="26"/>
      <c r="AK139" s="26"/>
    </row>
    <row r="140" spans="1:37" s="10" customFormat="1" ht="25" customHeight="1" x14ac:dyDescent="0.25">
      <c r="A140" s="11">
        <v>137</v>
      </c>
      <c r="B140" s="12" t="str">
        <f t="shared" si="8"/>
        <v>000-000</v>
      </c>
      <c r="C140" s="12"/>
      <c r="D140" s="12"/>
      <c r="E140" s="12"/>
      <c r="F140" s="12"/>
      <c r="G140" s="16"/>
      <c r="H140" s="16"/>
      <c r="I140" s="15"/>
      <c r="J140" s="16"/>
      <c r="K140" s="16"/>
      <c r="L140" s="17"/>
      <c r="M140" s="18"/>
      <c r="N140" s="18"/>
      <c r="O140" s="20"/>
      <c r="P140" s="21"/>
      <c r="Q140" s="21"/>
      <c r="R140" s="22"/>
      <c r="S140" s="21"/>
      <c r="T140" s="21"/>
      <c r="U140" s="22"/>
      <c r="V140" s="23"/>
      <c r="W140" s="23"/>
      <c r="X140" s="24"/>
      <c r="Y140" s="25">
        <f t="shared" si="9"/>
        <v>0</v>
      </c>
      <c r="Z140" s="25">
        <f t="shared" si="10"/>
        <v>0</v>
      </c>
      <c r="AA140" s="26"/>
      <c r="AB140" s="26"/>
      <c r="AC140" s="26"/>
      <c r="AD140" s="26"/>
      <c r="AE140" s="27"/>
      <c r="AF140" s="26"/>
      <c r="AG140" s="26"/>
      <c r="AH140" s="26"/>
      <c r="AI140" s="26"/>
      <c r="AJ140" s="26"/>
      <c r="AK140" s="26"/>
    </row>
    <row r="141" spans="1:37" s="10" customFormat="1" ht="25" customHeight="1" x14ac:dyDescent="0.25">
      <c r="A141" s="11">
        <v>138</v>
      </c>
      <c r="B141" s="12" t="str">
        <f t="shared" si="8"/>
        <v>000-000</v>
      </c>
      <c r="C141" s="12"/>
      <c r="D141" s="12"/>
      <c r="E141" s="12"/>
      <c r="F141" s="12"/>
      <c r="G141" s="16"/>
      <c r="H141" s="16"/>
      <c r="I141" s="15"/>
      <c r="J141" s="16"/>
      <c r="K141" s="16"/>
      <c r="L141" s="17"/>
      <c r="M141" s="18"/>
      <c r="N141" s="18"/>
      <c r="O141" s="20"/>
      <c r="P141" s="21"/>
      <c r="Q141" s="21"/>
      <c r="R141" s="22"/>
      <c r="S141" s="21"/>
      <c r="T141" s="21"/>
      <c r="U141" s="22"/>
      <c r="V141" s="23"/>
      <c r="W141" s="23"/>
      <c r="X141" s="24"/>
      <c r="Y141" s="25">
        <f t="shared" si="9"/>
        <v>0</v>
      </c>
      <c r="Z141" s="25">
        <f t="shared" si="10"/>
        <v>0</v>
      </c>
      <c r="AA141" s="26"/>
      <c r="AB141" s="26"/>
      <c r="AC141" s="26"/>
      <c r="AD141" s="26"/>
      <c r="AE141" s="27"/>
      <c r="AF141" s="26"/>
      <c r="AG141" s="26"/>
      <c r="AH141" s="26"/>
      <c r="AI141" s="26"/>
      <c r="AJ141" s="26"/>
      <c r="AK141" s="26"/>
    </row>
    <row r="142" spans="1:37" s="10" customFormat="1" ht="25" customHeight="1" x14ac:dyDescent="0.25">
      <c r="A142" s="11">
        <v>139</v>
      </c>
      <c r="B142" s="12" t="str">
        <f t="shared" si="8"/>
        <v>000-000</v>
      </c>
      <c r="C142" s="12"/>
      <c r="D142" s="12"/>
      <c r="E142" s="12"/>
      <c r="F142" s="12"/>
      <c r="G142" s="16"/>
      <c r="H142" s="16"/>
      <c r="I142" s="15"/>
      <c r="J142" s="16"/>
      <c r="K142" s="16"/>
      <c r="L142" s="17"/>
      <c r="M142" s="18"/>
      <c r="N142" s="18"/>
      <c r="O142" s="20"/>
      <c r="P142" s="21"/>
      <c r="Q142" s="21"/>
      <c r="R142" s="22"/>
      <c r="S142" s="21"/>
      <c r="T142" s="21"/>
      <c r="U142" s="22"/>
      <c r="V142" s="23"/>
      <c r="W142" s="23"/>
      <c r="X142" s="24"/>
      <c r="Y142" s="25">
        <f t="shared" si="9"/>
        <v>0</v>
      </c>
      <c r="Z142" s="25">
        <f t="shared" si="10"/>
        <v>0</v>
      </c>
      <c r="AA142" s="26"/>
      <c r="AB142" s="26"/>
      <c r="AC142" s="26"/>
      <c r="AD142" s="26"/>
      <c r="AE142" s="27"/>
      <c r="AF142" s="26"/>
      <c r="AG142" s="26"/>
      <c r="AH142" s="26"/>
      <c r="AI142" s="26"/>
      <c r="AJ142" s="26"/>
      <c r="AK142" s="26"/>
    </row>
    <row r="143" spans="1:37" s="10" customFormat="1" ht="25" customHeight="1" x14ac:dyDescent="0.25">
      <c r="A143" s="11">
        <v>140</v>
      </c>
      <c r="B143" s="12" t="str">
        <f t="shared" si="8"/>
        <v>000-000</v>
      </c>
      <c r="C143" s="12"/>
      <c r="D143" s="12"/>
      <c r="E143" s="12"/>
      <c r="F143" s="12"/>
      <c r="G143" s="16"/>
      <c r="H143" s="16"/>
      <c r="I143" s="15"/>
      <c r="J143" s="16"/>
      <c r="K143" s="16"/>
      <c r="L143" s="17"/>
      <c r="M143" s="18"/>
      <c r="N143" s="18"/>
      <c r="O143" s="20"/>
      <c r="P143" s="21"/>
      <c r="Q143" s="21"/>
      <c r="R143" s="22"/>
      <c r="S143" s="21"/>
      <c r="T143" s="21"/>
      <c r="U143" s="22"/>
      <c r="V143" s="23"/>
      <c r="W143" s="23"/>
      <c r="X143" s="24"/>
      <c r="Y143" s="25">
        <f t="shared" si="9"/>
        <v>0</v>
      </c>
      <c r="Z143" s="25">
        <f t="shared" si="10"/>
        <v>0</v>
      </c>
      <c r="AA143" s="26"/>
      <c r="AB143" s="26"/>
      <c r="AC143" s="26"/>
      <c r="AD143" s="26"/>
      <c r="AE143" s="27"/>
      <c r="AF143" s="26"/>
      <c r="AG143" s="26"/>
      <c r="AH143" s="26"/>
      <c r="AI143" s="26"/>
      <c r="AJ143" s="26"/>
      <c r="AK143" s="26"/>
    </row>
    <row r="144" spans="1:37" s="10" customFormat="1" ht="25" customHeight="1" x14ac:dyDescent="0.25">
      <c r="A144" s="11">
        <v>141</v>
      </c>
      <c r="B144" s="12" t="str">
        <f t="shared" si="8"/>
        <v>000-000</v>
      </c>
      <c r="C144" s="12"/>
      <c r="D144" s="12"/>
      <c r="E144" s="12"/>
      <c r="F144" s="12"/>
      <c r="G144" s="16"/>
      <c r="H144" s="16"/>
      <c r="I144" s="15"/>
      <c r="J144" s="16"/>
      <c r="K144" s="16"/>
      <c r="L144" s="17"/>
      <c r="M144" s="18"/>
      <c r="N144" s="18"/>
      <c r="O144" s="20"/>
      <c r="P144" s="21"/>
      <c r="Q144" s="21"/>
      <c r="R144" s="22"/>
      <c r="S144" s="21"/>
      <c r="T144" s="21"/>
      <c r="U144" s="22"/>
      <c r="V144" s="23"/>
      <c r="W144" s="23"/>
      <c r="X144" s="24"/>
      <c r="Y144" s="25">
        <f t="shared" si="9"/>
        <v>0</v>
      </c>
      <c r="Z144" s="25">
        <f t="shared" si="10"/>
        <v>0</v>
      </c>
      <c r="AA144" s="26"/>
      <c r="AB144" s="26"/>
      <c r="AC144" s="26"/>
      <c r="AD144" s="26"/>
      <c r="AE144" s="27"/>
      <c r="AF144" s="26"/>
      <c r="AG144" s="26"/>
      <c r="AH144" s="26"/>
      <c r="AI144" s="26"/>
      <c r="AJ144" s="26"/>
      <c r="AK144" s="26"/>
    </row>
    <row r="145" spans="1:37" s="10" customFormat="1" ht="25" customHeight="1" x14ac:dyDescent="0.25">
      <c r="A145" s="11">
        <v>142</v>
      </c>
      <c r="B145" s="12" t="str">
        <f t="shared" si="8"/>
        <v>000-000</v>
      </c>
      <c r="C145" s="12"/>
      <c r="D145" s="12"/>
      <c r="E145" s="12"/>
      <c r="F145" s="12"/>
      <c r="G145" s="16"/>
      <c r="H145" s="16"/>
      <c r="I145" s="15"/>
      <c r="J145" s="16"/>
      <c r="K145" s="16"/>
      <c r="L145" s="17"/>
      <c r="M145" s="18"/>
      <c r="N145" s="18"/>
      <c r="O145" s="20"/>
      <c r="P145" s="21"/>
      <c r="Q145" s="21"/>
      <c r="R145" s="22"/>
      <c r="S145" s="21"/>
      <c r="T145" s="21"/>
      <c r="U145" s="22"/>
      <c r="V145" s="23"/>
      <c r="W145" s="23"/>
      <c r="X145" s="24"/>
      <c r="Y145" s="25">
        <f t="shared" si="9"/>
        <v>0</v>
      </c>
      <c r="Z145" s="25">
        <f t="shared" si="10"/>
        <v>0</v>
      </c>
      <c r="AA145" s="26"/>
      <c r="AB145" s="26"/>
      <c r="AC145" s="26"/>
      <c r="AD145" s="26"/>
      <c r="AE145" s="27"/>
      <c r="AF145" s="26"/>
      <c r="AG145" s="26"/>
      <c r="AH145" s="26"/>
      <c r="AI145" s="26"/>
      <c r="AJ145" s="26"/>
      <c r="AK145" s="26"/>
    </row>
    <row r="146" spans="1:37" s="10" customFormat="1" ht="25" customHeight="1" x14ac:dyDescent="0.25">
      <c r="A146" s="11">
        <v>143</v>
      </c>
      <c r="B146" s="12" t="str">
        <f t="shared" si="8"/>
        <v>000-000</v>
      </c>
      <c r="C146" s="12"/>
      <c r="D146" s="12"/>
      <c r="E146" s="12"/>
      <c r="F146" s="12"/>
      <c r="G146" s="16"/>
      <c r="H146" s="16"/>
      <c r="I146" s="15"/>
      <c r="J146" s="16"/>
      <c r="K146" s="16"/>
      <c r="L146" s="17"/>
      <c r="M146" s="18"/>
      <c r="N146" s="18"/>
      <c r="O146" s="20"/>
      <c r="P146" s="21"/>
      <c r="Q146" s="21"/>
      <c r="R146" s="22"/>
      <c r="S146" s="21"/>
      <c r="T146" s="21"/>
      <c r="U146" s="22"/>
      <c r="V146" s="23"/>
      <c r="W146" s="23"/>
      <c r="X146" s="24"/>
      <c r="Y146" s="25">
        <f t="shared" si="9"/>
        <v>0</v>
      </c>
      <c r="Z146" s="25">
        <f t="shared" si="10"/>
        <v>0</v>
      </c>
      <c r="AA146" s="26"/>
      <c r="AB146" s="26"/>
      <c r="AC146" s="26"/>
      <c r="AD146" s="26"/>
      <c r="AE146" s="27"/>
      <c r="AF146" s="26"/>
      <c r="AG146" s="26"/>
      <c r="AH146" s="26"/>
      <c r="AI146" s="26"/>
      <c r="AJ146" s="26"/>
      <c r="AK146" s="26"/>
    </row>
    <row r="147" spans="1:37" s="10" customFormat="1" ht="25" customHeight="1" x14ac:dyDescent="0.25">
      <c r="A147" s="11">
        <v>144</v>
      </c>
      <c r="B147" s="12" t="str">
        <f t="shared" si="8"/>
        <v>000-000</v>
      </c>
      <c r="C147" s="12"/>
      <c r="D147" s="12"/>
      <c r="E147" s="12"/>
      <c r="F147" s="12"/>
      <c r="G147" s="16"/>
      <c r="H147" s="16"/>
      <c r="I147" s="15"/>
      <c r="J147" s="16"/>
      <c r="K147" s="16"/>
      <c r="L147" s="17"/>
      <c r="M147" s="18"/>
      <c r="N147" s="18"/>
      <c r="O147" s="20"/>
      <c r="P147" s="21"/>
      <c r="Q147" s="21"/>
      <c r="R147" s="22"/>
      <c r="S147" s="21"/>
      <c r="T147" s="21"/>
      <c r="U147" s="22"/>
      <c r="V147" s="23"/>
      <c r="W147" s="23"/>
      <c r="X147" s="24"/>
      <c r="Y147" s="25">
        <f t="shared" si="9"/>
        <v>0</v>
      </c>
      <c r="Z147" s="25">
        <f t="shared" si="10"/>
        <v>0</v>
      </c>
      <c r="AA147" s="26"/>
      <c r="AB147" s="26"/>
      <c r="AC147" s="26"/>
      <c r="AD147" s="26"/>
      <c r="AE147" s="27"/>
      <c r="AF147" s="26"/>
      <c r="AG147" s="26"/>
      <c r="AH147" s="26"/>
      <c r="AI147" s="26"/>
      <c r="AJ147" s="26"/>
      <c r="AK147" s="26"/>
    </row>
    <row r="148" spans="1:37" s="10" customFormat="1" ht="25" customHeight="1" x14ac:dyDescent="0.25">
      <c r="A148" s="11">
        <v>145</v>
      </c>
      <c r="B148" s="12" t="str">
        <f t="shared" si="8"/>
        <v>000-000</v>
      </c>
      <c r="C148" s="12"/>
      <c r="D148" s="12"/>
      <c r="E148" s="12"/>
      <c r="F148" s="12"/>
      <c r="G148" s="16"/>
      <c r="H148" s="16"/>
      <c r="I148" s="15"/>
      <c r="J148" s="16"/>
      <c r="K148" s="16"/>
      <c r="L148" s="17"/>
      <c r="M148" s="18"/>
      <c r="N148" s="18"/>
      <c r="O148" s="20"/>
      <c r="P148" s="21"/>
      <c r="Q148" s="21"/>
      <c r="R148" s="22"/>
      <c r="S148" s="21"/>
      <c r="T148" s="21"/>
      <c r="U148" s="22"/>
      <c r="V148" s="23"/>
      <c r="W148" s="23"/>
      <c r="X148" s="24"/>
      <c r="Y148" s="25">
        <f t="shared" si="9"/>
        <v>0</v>
      </c>
      <c r="Z148" s="25">
        <f t="shared" si="10"/>
        <v>0</v>
      </c>
      <c r="AA148" s="26"/>
      <c r="AB148" s="26"/>
      <c r="AC148" s="26"/>
      <c r="AD148" s="26"/>
      <c r="AE148" s="27"/>
      <c r="AF148" s="26"/>
      <c r="AG148" s="26"/>
      <c r="AH148" s="26"/>
      <c r="AI148" s="26"/>
      <c r="AJ148" s="26"/>
      <c r="AK148" s="26"/>
    </row>
    <row r="149" spans="1:37" s="10" customFormat="1" ht="25" customHeight="1" x14ac:dyDescent="0.25">
      <c r="A149" s="11">
        <v>146</v>
      </c>
      <c r="B149" s="12" t="str">
        <f t="shared" si="8"/>
        <v>000-000</v>
      </c>
      <c r="C149" s="12"/>
      <c r="D149" s="12"/>
      <c r="E149" s="12"/>
      <c r="F149" s="12"/>
      <c r="G149" s="16"/>
      <c r="H149" s="16"/>
      <c r="I149" s="15"/>
      <c r="J149" s="16"/>
      <c r="K149" s="16"/>
      <c r="L149" s="17"/>
      <c r="M149" s="18"/>
      <c r="N149" s="19"/>
      <c r="O149" s="20"/>
      <c r="P149" s="21"/>
      <c r="Q149" s="21"/>
      <c r="R149" s="22"/>
      <c r="S149" s="21"/>
      <c r="T149" s="21"/>
      <c r="U149" s="22"/>
      <c r="V149" s="23"/>
      <c r="W149" s="23"/>
      <c r="X149" s="24"/>
      <c r="Y149" s="25">
        <f t="shared" si="9"/>
        <v>0</v>
      </c>
      <c r="Z149" s="25">
        <f t="shared" si="10"/>
        <v>0</v>
      </c>
      <c r="AA149" s="26"/>
      <c r="AB149" s="26"/>
      <c r="AC149" s="26"/>
      <c r="AD149" s="26"/>
      <c r="AE149" s="27"/>
      <c r="AF149" s="26"/>
      <c r="AG149" s="26"/>
      <c r="AH149" s="26"/>
      <c r="AI149" s="26"/>
      <c r="AJ149" s="26"/>
      <c r="AK149" s="26"/>
    </row>
    <row r="150" spans="1:37" s="10" customFormat="1" ht="25" customHeight="1" x14ac:dyDescent="0.25">
      <c r="A150" s="11">
        <v>147</v>
      </c>
      <c r="B150" s="12" t="str">
        <f t="shared" si="8"/>
        <v>000-000</v>
      </c>
      <c r="C150" s="12"/>
      <c r="D150" s="12"/>
      <c r="E150" s="12"/>
      <c r="F150" s="12"/>
      <c r="G150" s="16"/>
      <c r="H150" s="16"/>
      <c r="I150" s="15"/>
      <c r="J150" s="16"/>
      <c r="K150" s="16"/>
      <c r="L150" s="17"/>
      <c r="M150" s="18"/>
      <c r="N150" s="19"/>
      <c r="O150" s="20"/>
      <c r="P150" s="21"/>
      <c r="Q150" s="21"/>
      <c r="R150" s="22"/>
      <c r="S150" s="21"/>
      <c r="T150" s="21"/>
      <c r="U150" s="22"/>
      <c r="V150" s="23"/>
      <c r="W150" s="23"/>
      <c r="X150" s="24"/>
      <c r="Y150" s="25">
        <f t="shared" si="9"/>
        <v>0</v>
      </c>
      <c r="Z150" s="25">
        <f t="shared" si="10"/>
        <v>0</v>
      </c>
      <c r="AA150" s="26"/>
      <c r="AB150" s="26"/>
      <c r="AC150" s="26"/>
      <c r="AD150" s="26"/>
      <c r="AE150" s="27"/>
      <c r="AF150" s="26"/>
      <c r="AG150" s="26"/>
      <c r="AH150" s="26"/>
      <c r="AI150" s="26"/>
      <c r="AJ150" s="26"/>
      <c r="AK150" s="26"/>
    </row>
    <row r="151" spans="1:37" s="10" customFormat="1" ht="25" customHeight="1" x14ac:dyDescent="0.25">
      <c r="A151" s="11">
        <v>148</v>
      </c>
      <c r="B151" s="12" t="str">
        <f t="shared" si="8"/>
        <v>000-000</v>
      </c>
      <c r="C151" s="12"/>
      <c r="D151" s="12"/>
      <c r="E151" s="12"/>
      <c r="F151" s="12"/>
      <c r="G151" s="16"/>
      <c r="H151" s="16"/>
      <c r="I151" s="15"/>
      <c r="J151" s="16"/>
      <c r="K151" s="16"/>
      <c r="L151" s="17"/>
      <c r="M151" s="18"/>
      <c r="N151" s="18"/>
      <c r="O151" s="20"/>
      <c r="P151" s="21"/>
      <c r="Q151" s="21"/>
      <c r="R151" s="22"/>
      <c r="S151" s="21"/>
      <c r="T151" s="21"/>
      <c r="U151" s="22"/>
      <c r="V151" s="23"/>
      <c r="W151" s="23"/>
      <c r="X151" s="24"/>
      <c r="Y151" s="25">
        <f t="shared" si="9"/>
        <v>0</v>
      </c>
      <c r="Z151" s="25">
        <f t="shared" si="10"/>
        <v>0</v>
      </c>
      <c r="AA151" s="26"/>
      <c r="AB151" s="26"/>
      <c r="AC151" s="26"/>
      <c r="AD151" s="26"/>
      <c r="AE151" s="27"/>
      <c r="AF151" s="26"/>
      <c r="AG151" s="26"/>
      <c r="AH151" s="26"/>
      <c r="AI151" s="26"/>
      <c r="AJ151" s="26"/>
      <c r="AK151" s="26"/>
    </row>
    <row r="152" spans="1:37" s="10" customFormat="1" ht="25" customHeight="1" x14ac:dyDescent="0.25">
      <c r="A152" s="11">
        <v>149</v>
      </c>
      <c r="B152" s="12" t="str">
        <f t="shared" si="8"/>
        <v>000-000</v>
      </c>
      <c r="C152" s="12"/>
      <c r="D152" s="12"/>
      <c r="E152" s="12"/>
      <c r="F152" s="12"/>
      <c r="G152" s="16"/>
      <c r="H152" s="16"/>
      <c r="I152" s="15"/>
      <c r="J152" s="16"/>
      <c r="K152" s="16"/>
      <c r="L152" s="17"/>
      <c r="M152" s="18"/>
      <c r="N152" s="18"/>
      <c r="O152" s="20"/>
      <c r="P152" s="21"/>
      <c r="Q152" s="21"/>
      <c r="R152" s="22"/>
      <c r="S152" s="21"/>
      <c r="T152" s="21"/>
      <c r="U152" s="22"/>
      <c r="V152" s="23"/>
      <c r="W152" s="23"/>
      <c r="X152" s="24"/>
      <c r="Y152" s="25">
        <f t="shared" si="9"/>
        <v>0</v>
      </c>
      <c r="Z152" s="25">
        <f t="shared" si="10"/>
        <v>0</v>
      </c>
      <c r="AA152" s="26"/>
      <c r="AB152" s="26"/>
      <c r="AC152" s="26"/>
      <c r="AD152" s="26"/>
      <c r="AE152" s="27"/>
      <c r="AF152" s="26"/>
      <c r="AG152" s="26"/>
      <c r="AH152" s="26"/>
      <c r="AI152" s="26"/>
      <c r="AJ152" s="26"/>
      <c r="AK152" s="26"/>
    </row>
    <row r="153" spans="1:37" s="10" customFormat="1" ht="25" customHeight="1" x14ac:dyDescent="0.25">
      <c r="A153" s="11">
        <v>150</v>
      </c>
      <c r="B153" s="12" t="str">
        <f t="shared" si="8"/>
        <v>000-000</v>
      </c>
      <c r="C153" s="12"/>
      <c r="D153" s="12"/>
      <c r="E153" s="12"/>
      <c r="F153" s="12"/>
      <c r="G153" s="16"/>
      <c r="H153" s="16"/>
      <c r="I153" s="15"/>
      <c r="J153" s="16"/>
      <c r="K153" s="16"/>
      <c r="L153" s="17"/>
      <c r="M153" s="18"/>
      <c r="N153" s="18"/>
      <c r="O153" s="20"/>
      <c r="P153" s="21"/>
      <c r="Q153" s="21"/>
      <c r="R153" s="22"/>
      <c r="S153" s="21"/>
      <c r="T153" s="21"/>
      <c r="U153" s="22"/>
      <c r="V153" s="23"/>
      <c r="W153" s="23"/>
      <c r="X153" s="24"/>
      <c r="Y153" s="25">
        <f t="shared" si="9"/>
        <v>0</v>
      </c>
      <c r="Z153" s="25">
        <f t="shared" si="10"/>
        <v>0</v>
      </c>
      <c r="AA153" s="26"/>
      <c r="AB153" s="26"/>
      <c r="AC153" s="26"/>
      <c r="AD153" s="26"/>
      <c r="AE153" s="27"/>
      <c r="AF153" s="26"/>
      <c r="AG153" s="26"/>
      <c r="AH153" s="26"/>
      <c r="AI153" s="26"/>
      <c r="AJ153" s="26"/>
      <c r="AK153" s="26"/>
    </row>
    <row r="154" spans="1:37" s="10" customFormat="1" ht="25" customHeight="1" x14ac:dyDescent="0.25">
      <c r="A154" s="11">
        <v>151</v>
      </c>
      <c r="B154" s="12" t="str">
        <f t="shared" si="8"/>
        <v>000-000</v>
      </c>
      <c r="C154" s="12"/>
      <c r="D154" s="12"/>
      <c r="E154" s="12"/>
      <c r="F154" s="12"/>
      <c r="G154" s="16"/>
      <c r="H154" s="16"/>
      <c r="I154" s="15"/>
      <c r="J154" s="16"/>
      <c r="K154" s="16"/>
      <c r="L154" s="17"/>
      <c r="M154" s="18"/>
      <c r="N154" s="18"/>
      <c r="O154" s="20"/>
      <c r="P154" s="21"/>
      <c r="Q154" s="21"/>
      <c r="R154" s="22"/>
      <c r="S154" s="21"/>
      <c r="T154" s="21"/>
      <c r="U154" s="22"/>
      <c r="V154" s="23"/>
      <c r="W154" s="23"/>
      <c r="X154" s="24"/>
      <c r="Y154" s="25">
        <f t="shared" si="9"/>
        <v>0</v>
      </c>
      <c r="Z154" s="25">
        <f t="shared" si="10"/>
        <v>0</v>
      </c>
      <c r="AA154" s="26"/>
      <c r="AB154" s="26"/>
      <c r="AC154" s="26"/>
      <c r="AD154" s="26"/>
      <c r="AE154" s="27"/>
      <c r="AF154" s="26"/>
      <c r="AG154" s="26"/>
      <c r="AH154" s="26"/>
      <c r="AI154" s="26"/>
      <c r="AJ154" s="26"/>
      <c r="AK154" s="26"/>
    </row>
    <row r="155" spans="1:37" s="10" customFormat="1" ht="25" customHeight="1" x14ac:dyDescent="0.25">
      <c r="A155" s="11">
        <v>152</v>
      </c>
      <c r="B155" s="12" t="str">
        <f t="shared" si="8"/>
        <v>000-000</v>
      </c>
      <c r="C155" s="12"/>
      <c r="D155" s="12"/>
      <c r="E155" s="12"/>
      <c r="F155" s="12"/>
      <c r="G155" s="16"/>
      <c r="H155" s="16"/>
      <c r="I155" s="15"/>
      <c r="J155" s="16"/>
      <c r="K155" s="16"/>
      <c r="L155" s="17"/>
      <c r="M155" s="18"/>
      <c r="N155" s="18"/>
      <c r="O155" s="20"/>
      <c r="P155" s="21"/>
      <c r="Q155" s="21"/>
      <c r="R155" s="22"/>
      <c r="S155" s="21"/>
      <c r="T155" s="21"/>
      <c r="U155" s="22"/>
      <c r="V155" s="23"/>
      <c r="W155" s="23"/>
      <c r="X155" s="24"/>
      <c r="Y155" s="25">
        <f t="shared" si="9"/>
        <v>0</v>
      </c>
      <c r="Z155" s="25">
        <f t="shared" si="10"/>
        <v>0</v>
      </c>
      <c r="AA155" s="26"/>
      <c r="AB155" s="26"/>
      <c r="AC155" s="26"/>
      <c r="AD155" s="26"/>
      <c r="AE155" s="27"/>
      <c r="AF155" s="26"/>
      <c r="AG155" s="26"/>
      <c r="AH155" s="26"/>
      <c r="AI155" s="26"/>
      <c r="AJ155" s="26"/>
      <c r="AK155" s="26"/>
    </row>
    <row r="156" spans="1:37" s="10" customFormat="1" ht="25" customHeight="1" x14ac:dyDescent="0.25">
      <c r="A156" s="11">
        <v>153</v>
      </c>
      <c r="B156" s="12" t="str">
        <f t="shared" si="8"/>
        <v>000-000</v>
      </c>
      <c r="C156" s="12"/>
      <c r="D156" s="12"/>
      <c r="E156" s="12"/>
      <c r="F156" s="12"/>
      <c r="G156" s="16"/>
      <c r="H156" s="16"/>
      <c r="I156" s="15"/>
      <c r="J156" s="16"/>
      <c r="K156" s="16"/>
      <c r="L156" s="17"/>
      <c r="M156" s="18"/>
      <c r="N156" s="18"/>
      <c r="O156" s="20"/>
      <c r="P156" s="21"/>
      <c r="Q156" s="21"/>
      <c r="R156" s="22"/>
      <c r="S156" s="21"/>
      <c r="T156" s="21"/>
      <c r="U156" s="22"/>
      <c r="V156" s="23"/>
      <c r="W156" s="23"/>
      <c r="X156" s="24"/>
      <c r="Y156" s="25">
        <f t="shared" si="9"/>
        <v>0</v>
      </c>
      <c r="Z156" s="25">
        <f t="shared" si="10"/>
        <v>0</v>
      </c>
      <c r="AA156" s="26"/>
      <c r="AB156" s="26"/>
      <c r="AC156" s="26"/>
      <c r="AD156" s="26"/>
      <c r="AE156" s="27"/>
      <c r="AF156" s="26"/>
      <c r="AG156" s="26"/>
      <c r="AH156" s="26"/>
      <c r="AI156" s="26"/>
      <c r="AJ156" s="26"/>
      <c r="AK156" s="26"/>
    </row>
    <row r="157" spans="1:37" s="10" customFormat="1" ht="25" customHeight="1" x14ac:dyDescent="0.25">
      <c r="A157" s="11">
        <v>154</v>
      </c>
      <c r="B157" s="12" t="str">
        <f t="shared" si="8"/>
        <v>000-000</v>
      </c>
      <c r="C157" s="12"/>
      <c r="D157" s="12"/>
      <c r="E157" s="12"/>
      <c r="F157" s="12"/>
      <c r="G157" s="16"/>
      <c r="H157" s="16"/>
      <c r="I157" s="15"/>
      <c r="J157" s="16"/>
      <c r="K157" s="16"/>
      <c r="L157" s="17"/>
      <c r="M157" s="18"/>
      <c r="N157" s="18"/>
      <c r="O157" s="20"/>
      <c r="P157" s="21"/>
      <c r="Q157" s="21"/>
      <c r="R157" s="22"/>
      <c r="S157" s="21"/>
      <c r="T157" s="21"/>
      <c r="U157" s="22"/>
      <c r="V157" s="23"/>
      <c r="W157" s="23"/>
      <c r="X157" s="24"/>
      <c r="Y157" s="25">
        <f t="shared" si="9"/>
        <v>0</v>
      </c>
      <c r="Z157" s="25">
        <f t="shared" si="10"/>
        <v>0</v>
      </c>
      <c r="AA157" s="26"/>
      <c r="AB157" s="26"/>
      <c r="AC157" s="26"/>
      <c r="AD157" s="26"/>
      <c r="AE157" s="27"/>
      <c r="AF157" s="26"/>
      <c r="AG157" s="26"/>
      <c r="AH157" s="26"/>
      <c r="AI157" s="26"/>
      <c r="AJ157" s="26"/>
      <c r="AK157" s="26"/>
    </row>
    <row r="158" spans="1:37" s="10" customFormat="1" ht="25" customHeight="1" x14ac:dyDescent="0.25">
      <c r="A158" s="11">
        <v>155</v>
      </c>
      <c r="B158" s="12" t="str">
        <f t="shared" si="8"/>
        <v>000-000</v>
      </c>
      <c r="C158" s="12"/>
      <c r="D158" s="12"/>
      <c r="E158" s="12"/>
      <c r="F158" s="12"/>
      <c r="G158" s="16"/>
      <c r="H158" s="16"/>
      <c r="I158" s="15"/>
      <c r="J158" s="16"/>
      <c r="K158" s="16"/>
      <c r="L158" s="17"/>
      <c r="M158" s="18"/>
      <c r="N158" s="18"/>
      <c r="O158" s="20"/>
      <c r="P158" s="21"/>
      <c r="Q158" s="21"/>
      <c r="R158" s="22"/>
      <c r="S158" s="21"/>
      <c r="T158" s="21"/>
      <c r="U158" s="22"/>
      <c r="V158" s="23"/>
      <c r="W158" s="23"/>
      <c r="X158" s="24"/>
      <c r="Y158" s="25">
        <f t="shared" si="9"/>
        <v>0</v>
      </c>
      <c r="Z158" s="25">
        <f t="shared" si="10"/>
        <v>0</v>
      </c>
      <c r="AA158" s="26"/>
      <c r="AB158" s="26"/>
      <c r="AC158" s="26"/>
      <c r="AD158" s="26"/>
      <c r="AE158" s="27"/>
      <c r="AF158" s="26"/>
      <c r="AG158" s="26"/>
      <c r="AH158" s="26"/>
      <c r="AI158" s="26"/>
      <c r="AJ158" s="26"/>
      <c r="AK158" s="26"/>
    </row>
    <row r="159" spans="1:37" s="10" customFormat="1" ht="25" customHeight="1" x14ac:dyDescent="0.25">
      <c r="A159" s="11">
        <v>156</v>
      </c>
      <c r="B159" s="12" t="str">
        <f t="shared" si="8"/>
        <v>000-000</v>
      </c>
      <c r="C159" s="12"/>
      <c r="D159" s="12"/>
      <c r="E159" s="12"/>
      <c r="F159" s="12"/>
      <c r="G159" s="16"/>
      <c r="H159" s="16"/>
      <c r="I159" s="15"/>
      <c r="J159" s="16"/>
      <c r="K159" s="16"/>
      <c r="L159" s="17"/>
      <c r="M159" s="18"/>
      <c r="N159" s="18"/>
      <c r="O159" s="20"/>
      <c r="P159" s="21"/>
      <c r="Q159" s="21"/>
      <c r="R159" s="22"/>
      <c r="S159" s="21"/>
      <c r="T159" s="21"/>
      <c r="U159" s="22"/>
      <c r="V159" s="23"/>
      <c r="W159" s="23"/>
      <c r="X159" s="24"/>
      <c r="Y159" s="25">
        <f t="shared" si="9"/>
        <v>0</v>
      </c>
      <c r="Z159" s="25">
        <f t="shared" si="10"/>
        <v>0</v>
      </c>
      <c r="AA159" s="26"/>
      <c r="AB159" s="26"/>
      <c r="AC159" s="26"/>
      <c r="AD159" s="26"/>
      <c r="AE159" s="27"/>
      <c r="AF159" s="26"/>
      <c r="AG159" s="26"/>
      <c r="AH159" s="26"/>
      <c r="AI159" s="26"/>
      <c r="AJ159" s="26"/>
      <c r="AK159" s="26"/>
    </row>
    <row r="160" spans="1:37" s="10" customFormat="1" ht="25" customHeight="1" x14ac:dyDescent="0.25">
      <c r="A160" s="11">
        <v>157</v>
      </c>
      <c r="B160" s="12" t="str">
        <f t="shared" si="8"/>
        <v>000-000</v>
      </c>
      <c r="C160" s="12"/>
      <c r="D160" s="12"/>
      <c r="E160" s="12"/>
      <c r="F160" s="12"/>
      <c r="G160" s="16"/>
      <c r="H160" s="16"/>
      <c r="I160" s="15"/>
      <c r="J160" s="16"/>
      <c r="K160" s="16"/>
      <c r="L160" s="17"/>
      <c r="M160" s="18"/>
      <c r="N160" s="19"/>
      <c r="O160" s="20"/>
      <c r="P160" s="21"/>
      <c r="Q160" s="21"/>
      <c r="R160" s="22"/>
      <c r="S160" s="21"/>
      <c r="T160" s="21"/>
      <c r="U160" s="22"/>
      <c r="V160" s="23"/>
      <c r="W160" s="23"/>
      <c r="X160" s="24"/>
      <c r="Y160" s="25">
        <f t="shared" si="9"/>
        <v>0</v>
      </c>
      <c r="Z160" s="25">
        <f t="shared" si="10"/>
        <v>0</v>
      </c>
      <c r="AA160" s="26"/>
      <c r="AB160" s="26"/>
      <c r="AC160" s="26"/>
      <c r="AD160" s="26"/>
      <c r="AE160" s="27"/>
      <c r="AF160" s="26"/>
      <c r="AG160" s="26"/>
      <c r="AH160" s="26"/>
      <c r="AI160" s="26"/>
      <c r="AJ160" s="26"/>
      <c r="AK160" s="26"/>
    </row>
    <row r="161" spans="1:37" s="10" customFormat="1" ht="25" customHeight="1" x14ac:dyDescent="0.25">
      <c r="A161" s="11">
        <v>158</v>
      </c>
      <c r="B161" s="12" t="str">
        <f t="shared" si="8"/>
        <v>000-000</v>
      </c>
      <c r="C161" s="12"/>
      <c r="D161" s="12"/>
      <c r="E161" s="12"/>
      <c r="F161" s="12"/>
      <c r="G161" s="16"/>
      <c r="H161" s="16"/>
      <c r="I161" s="15"/>
      <c r="J161" s="16"/>
      <c r="K161" s="16"/>
      <c r="L161" s="17"/>
      <c r="M161" s="18"/>
      <c r="N161" s="19"/>
      <c r="O161" s="20"/>
      <c r="P161" s="21"/>
      <c r="Q161" s="21"/>
      <c r="R161" s="22"/>
      <c r="S161" s="21"/>
      <c r="T161" s="21"/>
      <c r="U161" s="22"/>
      <c r="V161" s="23"/>
      <c r="W161" s="23"/>
      <c r="X161" s="24"/>
      <c r="Y161" s="25">
        <f t="shared" si="9"/>
        <v>0</v>
      </c>
      <c r="Z161" s="25">
        <f t="shared" si="10"/>
        <v>0</v>
      </c>
      <c r="AA161" s="26"/>
      <c r="AB161" s="26"/>
      <c r="AC161" s="26"/>
      <c r="AD161" s="26"/>
      <c r="AE161" s="27"/>
      <c r="AF161" s="26"/>
      <c r="AG161" s="26"/>
      <c r="AH161" s="26"/>
      <c r="AI161" s="26"/>
      <c r="AJ161" s="26"/>
      <c r="AK161" s="26"/>
    </row>
    <row r="162" spans="1:37" s="10" customFormat="1" ht="25" customHeight="1" x14ac:dyDescent="0.25">
      <c r="A162" s="11">
        <v>159</v>
      </c>
      <c r="B162" s="12" t="str">
        <f t="shared" si="8"/>
        <v>000-000</v>
      </c>
      <c r="C162" s="12"/>
      <c r="D162" s="12"/>
      <c r="E162" s="12"/>
      <c r="F162" s="12"/>
      <c r="G162" s="16"/>
      <c r="H162" s="16"/>
      <c r="I162" s="15"/>
      <c r="J162" s="16"/>
      <c r="K162" s="16"/>
      <c r="L162" s="17"/>
      <c r="M162" s="18"/>
      <c r="N162" s="18"/>
      <c r="O162" s="20"/>
      <c r="P162" s="21"/>
      <c r="Q162" s="21"/>
      <c r="R162" s="22"/>
      <c r="S162" s="21"/>
      <c r="T162" s="21"/>
      <c r="U162" s="22"/>
      <c r="V162" s="23"/>
      <c r="W162" s="23"/>
      <c r="X162" s="24"/>
      <c r="Y162" s="25">
        <f t="shared" si="9"/>
        <v>0</v>
      </c>
      <c r="Z162" s="25">
        <f t="shared" si="10"/>
        <v>0</v>
      </c>
      <c r="AA162" s="26"/>
      <c r="AB162" s="26"/>
      <c r="AC162" s="26"/>
      <c r="AD162" s="26"/>
      <c r="AE162" s="27"/>
      <c r="AF162" s="26"/>
      <c r="AG162" s="26"/>
      <c r="AH162" s="26"/>
      <c r="AI162" s="26"/>
      <c r="AJ162" s="26"/>
      <c r="AK162" s="26"/>
    </row>
    <row r="163" spans="1:37" s="10" customFormat="1" ht="25" customHeight="1" x14ac:dyDescent="0.25">
      <c r="A163" s="11">
        <v>160</v>
      </c>
      <c r="B163" s="12" t="str">
        <f t="shared" si="8"/>
        <v>000-000</v>
      </c>
      <c r="C163" s="12"/>
      <c r="D163" s="12"/>
      <c r="E163" s="12"/>
      <c r="F163" s="12"/>
      <c r="G163" s="16"/>
      <c r="H163" s="16"/>
      <c r="I163" s="15"/>
      <c r="J163" s="16"/>
      <c r="K163" s="16"/>
      <c r="L163" s="17"/>
      <c r="M163" s="18"/>
      <c r="N163" s="18"/>
      <c r="O163" s="20"/>
      <c r="P163" s="21"/>
      <c r="Q163" s="21"/>
      <c r="R163" s="22"/>
      <c r="S163" s="21"/>
      <c r="T163" s="21"/>
      <c r="U163" s="22"/>
      <c r="V163" s="23"/>
      <c r="W163" s="23"/>
      <c r="X163" s="24"/>
      <c r="Y163" s="25">
        <f t="shared" si="9"/>
        <v>0</v>
      </c>
      <c r="Z163" s="25">
        <f t="shared" si="10"/>
        <v>0</v>
      </c>
      <c r="AA163" s="26"/>
      <c r="AB163" s="26"/>
      <c r="AC163" s="26"/>
      <c r="AD163" s="26"/>
      <c r="AE163" s="27"/>
      <c r="AF163" s="26"/>
      <c r="AG163" s="26"/>
      <c r="AH163" s="26"/>
      <c r="AI163" s="26"/>
      <c r="AJ163" s="26"/>
      <c r="AK163" s="26"/>
    </row>
    <row r="164" spans="1:37" s="10" customFormat="1" ht="25" customHeight="1" x14ac:dyDescent="0.25">
      <c r="A164" s="11">
        <v>161</v>
      </c>
      <c r="B164" s="12" t="str">
        <f t="shared" ref="B164:B172" si="11">TEXT(C164,"000")&amp;"-"&amp;TEXT(E164,"000")</f>
        <v>000-000</v>
      </c>
      <c r="C164" s="12"/>
      <c r="D164" s="12"/>
      <c r="E164" s="12"/>
      <c r="F164" s="12"/>
      <c r="G164" s="16"/>
      <c r="H164" s="16"/>
      <c r="I164" s="15"/>
      <c r="J164" s="16"/>
      <c r="K164" s="16"/>
      <c r="L164" s="17"/>
      <c r="M164" s="18"/>
      <c r="N164" s="18"/>
      <c r="O164" s="20"/>
      <c r="P164" s="21"/>
      <c r="Q164" s="21"/>
      <c r="R164" s="22"/>
      <c r="S164" s="21"/>
      <c r="T164" s="21"/>
      <c r="U164" s="22"/>
      <c r="V164" s="23"/>
      <c r="W164" s="23"/>
      <c r="X164" s="24"/>
      <c r="Y164" s="25">
        <f t="shared" si="9"/>
        <v>0</v>
      </c>
      <c r="Z164" s="25">
        <f t="shared" si="10"/>
        <v>0</v>
      </c>
      <c r="AA164" s="26"/>
      <c r="AB164" s="26"/>
      <c r="AC164" s="26"/>
      <c r="AD164" s="26"/>
      <c r="AE164" s="27"/>
      <c r="AF164" s="26"/>
      <c r="AG164" s="26"/>
      <c r="AH164" s="26"/>
      <c r="AI164" s="26"/>
      <c r="AJ164" s="26"/>
      <c r="AK164" s="26"/>
    </row>
    <row r="165" spans="1:37" s="10" customFormat="1" ht="25" customHeight="1" x14ac:dyDescent="0.25">
      <c r="A165" s="11">
        <v>162</v>
      </c>
      <c r="B165" s="12" t="str">
        <f t="shared" si="11"/>
        <v>000-000</v>
      </c>
      <c r="C165" s="12"/>
      <c r="D165" s="12"/>
      <c r="E165" s="12"/>
      <c r="F165" s="12"/>
      <c r="G165" s="16"/>
      <c r="H165" s="16"/>
      <c r="I165" s="15"/>
      <c r="J165" s="16"/>
      <c r="K165" s="16"/>
      <c r="L165" s="17"/>
      <c r="M165" s="18"/>
      <c r="N165" s="18"/>
      <c r="O165" s="20"/>
      <c r="P165" s="21"/>
      <c r="Q165" s="21"/>
      <c r="R165" s="22"/>
      <c r="S165" s="21"/>
      <c r="T165" s="21"/>
      <c r="U165" s="22"/>
      <c r="V165" s="23"/>
      <c r="W165" s="23"/>
      <c r="X165" s="24"/>
      <c r="Y165" s="25">
        <f t="shared" si="9"/>
        <v>0</v>
      </c>
      <c r="Z165" s="25">
        <f t="shared" si="10"/>
        <v>0</v>
      </c>
      <c r="AA165" s="26"/>
      <c r="AB165" s="26"/>
      <c r="AC165" s="26"/>
      <c r="AD165" s="26"/>
      <c r="AE165" s="27"/>
      <c r="AF165" s="26"/>
      <c r="AG165" s="26"/>
      <c r="AH165" s="26"/>
      <c r="AI165" s="26"/>
      <c r="AJ165" s="26"/>
      <c r="AK165" s="26"/>
    </row>
    <row r="166" spans="1:37" s="10" customFormat="1" ht="25" customHeight="1" x14ac:dyDescent="0.25">
      <c r="A166" s="11">
        <v>163</v>
      </c>
      <c r="B166" s="12" t="str">
        <f t="shared" si="11"/>
        <v>000-000</v>
      </c>
      <c r="C166" s="12"/>
      <c r="D166" s="12"/>
      <c r="E166" s="12"/>
      <c r="F166" s="12"/>
      <c r="G166" s="16"/>
      <c r="H166" s="16"/>
      <c r="I166" s="15"/>
      <c r="J166" s="16"/>
      <c r="K166" s="16"/>
      <c r="L166" s="17"/>
      <c r="M166" s="18"/>
      <c r="N166" s="18"/>
      <c r="O166" s="20"/>
      <c r="P166" s="21"/>
      <c r="Q166" s="21"/>
      <c r="R166" s="22"/>
      <c r="S166" s="21"/>
      <c r="T166" s="21"/>
      <c r="U166" s="22"/>
      <c r="V166" s="23"/>
      <c r="W166" s="23"/>
      <c r="X166" s="24"/>
      <c r="Y166" s="25">
        <f t="shared" si="9"/>
        <v>0</v>
      </c>
      <c r="Z166" s="25">
        <f t="shared" si="10"/>
        <v>0</v>
      </c>
      <c r="AA166" s="26"/>
      <c r="AB166" s="26"/>
      <c r="AC166" s="26"/>
      <c r="AD166" s="26"/>
      <c r="AE166" s="27"/>
      <c r="AF166" s="26"/>
      <c r="AG166" s="26"/>
      <c r="AH166" s="26"/>
      <c r="AI166" s="26"/>
      <c r="AJ166" s="26"/>
      <c r="AK166" s="26"/>
    </row>
    <row r="167" spans="1:37" s="10" customFormat="1" ht="25" customHeight="1" x14ac:dyDescent="0.25">
      <c r="A167" s="11">
        <v>164</v>
      </c>
      <c r="B167" s="12" t="str">
        <f t="shared" si="11"/>
        <v>000-000</v>
      </c>
      <c r="C167" s="12"/>
      <c r="D167" s="12"/>
      <c r="E167" s="12"/>
      <c r="F167" s="12"/>
      <c r="G167" s="16"/>
      <c r="H167" s="16"/>
      <c r="I167" s="15"/>
      <c r="J167" s="16"/>
      <c r="K167" s="16"/>
      <c r="L167" s="17"/>
      <c r="M167" s="18"/>
      <c r="N167" s="18"/>
      <c r="O167" s="20"/>
      <c r="P167" s="21"/>
      <c r="Q167" s="21"/>
      <c r="R167" s="22"/>
      <c r="S167" s="21"/>
      <c r="T167" s="21"/>
      <c r="U167" s="22"/>
      <c r="V167" s="23"/>
      <c r="W167" s="23"/>
      <c r="X167" s="24"/>
      <c r="Y167" s="25">
        <f t="shared" si="9"/>
        <v>0</v>
      </c>
      <c r="Z167" s="25">
        <f t="shared" si="10"/>
        <v>0</v>
      </c>
      <c r="AA167" s="26"/>
      <c r="AB167" s="26"/>
      <c r="AC167" s="26"/>
      <c r="AD167" s="26"/>
      <c r="AE167" s="27"/>
      <c r="AF167" s="26"/>
      <c r="AG167" s="26"/>
      <c r="AH167" s="26"/>
      <c r="AI167" s="26"/>
      <c r="AJ167" s="26"/>
      <c r="AK167" s="26"/>
    </row>
    <row r="168" spans="1:37" s="10" customFormat="1" ht="25" customHeight="1" x14ac:dyDescent="0.25">
      <c r="A168" s="11">
        <v>165</v>
      </c>
      <c r="B168" s="12" t="str">
        <f t="shared" si="11"/>
        <v>000-000</v>
      </c>
      <c r="C168" s="12"/>
      <c r="D168" s="12"/>
      <c r="E168" s="12"/>
      <c r="F168" s="12"/>
      <c r="G168" s="16"/>
      <c r="H168" s="16"/>
      <c r="I168" s="15"/>
      <c r="J168" s="16"/>
      <c r="K168" s="16"/>
      <c r="L168" s="17"/>
      <c r="M168" s="18"/>
      <c r="N168" s="18"/>
      <c r="O168" s="20"/>
      <c r="P168" s="21"/>
      <c r="Q168" s="21"/>
      <c r="R168" s="22"/>
      <c r="S168" s="21"/>
      <c r="T168" s="21"/>
      <c r="U168" s="22"/>
      <c r="V168" s="23"/>
      <c r="W168" s="23"/>
      <c r="X168" s="24"/>
      <c r="Y168" s="25">
        <f t="shared" si="9"/>
        <v>0</v>
      </c>
      <c r="Z168" s="25">
        <f t="shared" si="10"/>
        <v>0</v>
      </c>
      <c r="AA168" s="26"/>
      <c r="AB168" s="26"/>
      <c r="AC168" s="26"/>
      <c r="AD168" s="26"/>
      <c r="AE168" s="27"/>
      <c r="AF168" s="26"/>
      <c r="AG168" s="26"/>
      <c r="AH168" s="26"/>
      <c r="AI168" s="26"/>
      <c r="AJ168" s="26"/>
      <c r="AK168" s="26"/>
    </row>
    <row r="169" spans="1:37" s="10" customFormat="1" ht="25" customHeight="1" x14ac:dyDescent="0.25">
      <c r="A169" s="11">
        <v>166</v>
      </c>
      <c r="B169" s="12" t="str">
        <f t="shared" si="11"/>
        <v>000-000</v>
      </c>
      <c r="C169" s="12"/>
      <c r="D169" s="13"/>
      <c r="E169" s="12"/>
      <c r="F169" s="12"/>
      <c r="G169" s="16"/>
      <c r="H169" s="16"/>
      <c r="I169" s="15"/>
      <c r="J169" s="16"/>
      <c r="K169" s="16"/>
      <c r="L169" s="17"/>
      <c r="M169" s="18"/>
      <c r="N169" s="18"/>
      <c r="O169" s="20"/>
      <c r="P169" s="21"/>
      <c r="Q169" s="21"/>
      <c r="R169" s="22"/>
      <c r="S169" s="21"/>
      <c r="T169" s="21"/>
      <c r="U169" s="22"/>
      <c r="V169" s="23"/>
      <c r="W169" s="23"/>
      <c r="X169" s="24"/>
      <c r="Y169" s="25">
        <f t="shared" si="9"/>
        <v>0</v>
      </c>
      <c r="Z169" s="25">
        <f t="shared" si="10"/>
        <v>0</v>
      </c>
      <c r="AA169" s="26"/>
      <c r="AB169" s="26"/>
      <c r="AC169" s="26"/>
      <c r="AD169" s="26"/>
      <c r="AE169" s="27"/>
      <c r="AF169" s="26"/>
      <c r="AG169" s="26"/>
      <c r="AH169" s="26"/>
      <c r="AI169" s="26"/>
      <c r="AJ169" s="26"/>
      <c r="AK169" s="26"/>
    </row>
    <row r="170" spans="1:37" s="10" customFormat="1" ht="25" customHeight="1" x14ac:dyDescent="0.25">
      <c r="A170" s="11">
        <v>167</v>
      </c>
      <c r="B170" s="12" t="str">
        <f t="shared" si="11"/>
        <v>000-000</v>
      </c>
      <c r="C170" s="12"/>
      <c r="D170" s="12"/>
      <c r="E170" s="12"/>
      <c r="F170" s="12"/>
      <c r="G170" s="16"/>
      <c r="H170" s="16"/>
      <c r="I170" s="15"/>
      <c r="J170" s="16"/>
      <c r="K170" s="16"/>
      <c r="L170" s="17"/>
      <c r="M170" s="18"/>
      <c r="N170" s="18"/>
      <c r="O170" s="20"/>
      <c r="P170" s="21"/>
      <c r="Q170" s="21"/>
      <c r="R170" s="22"/>
      <c r="S170" s="21"/>
      <c r="T170" s="21"/>
      <c r="U170" s="22"/>
      <c r="V170" s="23"/>
      <c r="W170" s="23"/>
      <c r="X170" s="24"/>
      <c r="Y170" s="25">
        <f t="shared" si="9"/>
        <v>0</v>
      </c>
      <c r="Z170" s="25">
        <f t="shared" si="10"/>
        <v>0</v>
      </c>
      <c r="AA170" s="26"/>
      <c r="AB170" s="26"/>
      <c r="AC170" s="26"/>
      <c r="AD170" s="26"/>
      <c r="AE170" s="27"/>
      <c r="AF170" s="26"/>
      <c r="AG170" s="26"/>
      <c r="AH170" s="26"/>
      <c r="AI170" s="26"/>
      <c r="AJ170" s="26"/>
      <c r="AK170" s="26"/>
    </row>
    <row r="171" spans="1:37" s="10" customFormat="1" ht="25" customHeight="1" x14ac:dyDescent="0.25">
      <c r="A171" s="11">
        <v>168</v>
      </c>
      <c r="B171" s="12" t="str">
        <f t="shared" si="11"/>
        <v>000-000</v>
      </c>
      <c r="C171" s="12"/>
      <c r="D171" s="12"/>
      <c r="E171" s="12"/>
      <c r="F171" s="12"/>
      <c r="G171" s="16"/>
      <c r="H171" s="16"/>
      <c r="I171" s="15"/>
      <c r="J171" s="16"/>
      <c r="K171" s="16"/>
      <c r="L171" s="17"/>
      <c r="M171" s="18"/>
      <c r="N171" s="19"/>
      <c r="O171" s="20"/>
      <c r="P171" s="21"/>
      <c r="Q171" s="21"/>
      <c r="R171" s="22"/>
      <c r="S171" s="21"/>
      <c r="T171" s="21"/>
      <c r="U171" s="22"/>
      <c r="V171" s="23"/>
      <c r="W171" s="23"/>
      <c r="X171" s="24"/>
      <c r="Y171" s="25">
        <f t="shared" si="9"/>
        <v>0</v>
      </c>
      <c r="Z171" s="25">
        <f t="shared" si="10"/>
        <v>0</v>
      </c>
      <c r="AA171" s="26"/>
      <c r="AB171" s="26"/>
      <c r="AC171" s="26"/>
      <c r="AD171" s="26"/>
      <c r="AE171" s="27"/>
      <c r="AF171" s="26"/>
      <c r="AG171" s="26"/>
      <c r="AH171" s="26"/>
      <c r="AI171" s="26"/>
      <c r="AJ171" s="26"/>
      <c r="AK171" s="26"/>
    </row>
    <row r="172" spans="1:37" s="10" customFormat="1" ht="25" customHeight="1" x14ac:dyDescent="0.25">
      <c r="A172" s="11">
        <v>169</v>
      </c>
      <c r="B172" s="12" t="str">
        <f t="shared" si="11"/>
        <v>000-000</v>
      </c>
      <c r="C172" s="12"/>
      <c r="D172" s="12"/>
      <c r="E172" s="12"/>
      <c r="F172" s="12"/>
      <c r="G172" s="16"/>
      <c r="H172" s="16"/>
      <c r="I172" s="15"/>
      <c r="J172" s="16"/>
      <c r="K172" s="16"/>
      <c r="L172" s="17"/>
      <c r="M172" s="18"/>
      <c r="N172" s="19"/>
      <c r="O172" s="20"/>
      <c r="P172" s="21"/>
      <c r="Q172" s="21"/>
      <c r="R172" s="22"/>
      <c r="S172" s="21"/>
      <c r="T172" s="21"/>
      <c r="U172" s="22"/>
      <c r="V172" s="23"/>
      <c r="W172" s="23"/>
      <c r="X172" s="24"/>
      <c r="Y172" s="25">
        <f t="shared" si="9"/>
        <v>0</v>
      </c>
      <c r="Z172" s="25">
        <f t="shared" si="10"/>
        <v>0</v>
      </c>
      <c r="AA172" s="26"/>
      <c r="AB172" s="26"/>
      <c r="AC172" s="26"/>
      <c r="AD172" s="26"/>
      <c r="AE172" s="27"/>
      <c r="AF172" s="26"/>
      <c r="AG172" s="26"/>
      <c r="AH172" s="26"/>
      <c r="AI172" s="26"/>
      <c r="AJ172" s="26"/>
      <c r="AK172" s="26"/>
    </row>
    <row r="173" spans="1:37" s="10" customFormat="1" ht="25" customHeight="1" x14ac:dyDescent="0.25">
      <c r="A173" s="11">
        <v>170</v>
      </c>
      <c r="B173" s="12" t="e">
        <f>TEXT(C173,"000")&amp;"-"&amp;TEXT(#REF!,"000")</f>
        <v>#REF!</v>
      </c>
      <c r="C173" s="12"/>
      <c r="E173" s="12"/>
      <c r="F173" s="12"/>
      <c r="G173" s="16"/>
      <c r="H173" s="16"/>
      <c r="I173" s="15"/>
      <c r="J173" s="16"/>
      <c r="K173" s="16"/>
      <c r="L173" s="17"/>
      <c r="M173" s="18"/>
      <c r="N173" s="18"/>
      <c r="O173" s="20"/>
      <c r="P173" s="21"/>
      <c r="Q173" s="21"/>
      <c r="R173" s="22"/>
      <c r="S173" s="21"/>
      <c r="T173" s="21"/>
      <c r="U173" s="22"/>
      <c r="V173" s="23"/>
      <c r="W173" s="23"/>
      <c r="X173" s="24"/>
      <c r="Y173" s="25">
        <f t="shared" si="9"/>
        <v>0</v>
      </c>
      <c r="Z173" s="25">
        <f t="shared" si="10"/>
        <v>0</v>
      </c>
      <c r="AA173" s="26"/>
      <c r="AB173" s="26"/>
      <c r="AC173" s="26"/>
      <c r="AD173" s="26"/>
      <c r="AE173" s="27"/>
      <c r="AF173" s="26"/>
      <c r="AG173" s="26"/>
      <c r="AH173" s="26"/>
      <c r="AI173" s="26"/>
      <c r="AJ173" s="26"/>
      <c r="AK173" s="26"/>
    </row>
    <row r="174" spans="1:37" s="10" customFormat="1" ht="25" customHeight="1" x14ac:dyDescent="0.25">
      <c r="A174" s="11">
        <v>171</v>
      </c>
      <c r="B174" s="12" t="str">
        <f t="shared" ref="B174:B237" si="12">TEXT(C174,"000")&amp;"-"&amp;TEXT(E174,"000")</f>
        <v>000-000</v>
      </c>
      <c r="C174" s="12"/>
      <c r="D174" s="12"/>
      <c r="E174" s="12"/>
      <c r="F174" s="12"/>
      <c r="G174" s="16"/>
      <c r="H174" s="16"/>
      <c r="I174" s="15"/>
      <c r="J174" s="16"/>
      <c r="K174" s="16"/>
      <c r="L174" s="17"/>
      <c r="M174" s="18"/>
      <c r="N174" s="18"/>
      <c r="O174" s="20"/>
      <c r="P174" s="21"/>
      <c r="Q174" s="21"/>
      <c r="R174" s="22"/>
      <c r="S174" s="21"/>
      <c r="T174" s="21"/>
      <c r="U174" s="22"/>
      <c r="V174" s="23"/>
      <c r="W174" s="23"/>
      <c r="X174" s="24"/>
      <c r="Y174" s="25">
        <f t="shared" si="9"/>
        <v>0</v>
      </c>
      <c r="Z174" s="25">
        <f t="shared" si="10"/>
        <v>0</v>
      </c>
      <c r="AA174" s="26"/>
      <c r="AB174" s="26"/>
      <c r="AC174" s="26"/>
      <c r="AD174" s="26"/>
      <c r="AE174" s="27"/>
      <c r="AF174" s="26"/>
      <c r="AG174" s="26"/>
      <c r="AH174" s="26"/>
      <c r="AI174" s="26"/>
      <c r="AJ174" s="26"/>
      <c r="AK174" s="26"/>
    </row>
    <row r="175" spans="1:37" s="10" customFormat="1" ht="25" customHeight="1" x14ac:dyDescent="0.25">
      <c r="A175" s="11">
        <v>172</v>
      </c>
      <c r="B175" s="12" t="str">
        <f t="shared" si="12"/>
        <v>000-000</v>
      </c>
      <c r="C175" s="12"/>
      <c r="D175" s="12"/>
      <c r="E175" s="12"/>
      <c r="F175" s="12"/>
      <c r="G175" s="16"/>
      <c r="H175" s="16"/>
      <c r="I175" s="15"/>
      <c r="J175" s="16"/>
      <c r="K175" s="16"/>
      <c r="L175" s="17"/>
      <c r="M175" s="18"/>
      <c r="N175" s="18"/>
      <c r="O175" s="20"/>
      <c r="P175" s="21"/>
      <c r="Q175" s="21"/>
      <c r="R175" s="22"/>
      <c r="S175" s="21"/>
      <c r="T175" s="21"/>
      <c r="U175" s="22"/>
      <c r="V175" s="23"/>
      <c r="W175" s="23"/>
      <c r="X175" s="24"/>
      <c r="Y175" s="25">
        <f t="shared" si="9"/>
        <v>0</v>
      </c>
      <c r="Z175" s="25">
        <f t="shared" si="10"/>
        <v>0</v>
      </c>
      <c r="AA175" s="26"/>
      <c r="AB175" s="26"/>
      <c r="AC175" s="26"/>
      <c r="AD175" s="26"/>
      <c r="AE175" s="27"/>
      <c r="AF175" s="26"/>
      <c r="AG175" s="26"/>
      <c r="AH175" s="26"/>
      <c r="AI175" s="26"/>
      <c r="AJ175" s="26"/>
      <c r="AK175" s="26"/>
    </row>
    <row r="176" spans="1:37" s="10" customFormat="1" ht="25" customHeight="1" x14ac:dyDescent="0.25">
      <c r="A176" s="11">
        <v>173</v>
      </c>
      <c r="B176" s="12" t="str">
        <f t="shared" si="12"/>
        <v>000-000</v>
      </c>
      <c r="C176" s="12"/>
      <c r="D176" s="12"/>
      <c r="E176" s="12"/>
      <c r="F176" s="12"/>
      <c r="G176" s="16"/>
      <c r="H176" s="16"/>
      <c r="I176" s="15"/>
      <c r="J176" s="16"/>
      <c r="K176" s="16"/>
      <c r="L176" s="17"/>
      <c r="M176" s="18"/>
      <c r="N176" s="18"/>
      <c r="O176" s="20"/>
      <c r="P176" s="21"/>
      <c r="Q176" s="21"/>
      <c r="R176" s="22"/>
      <c r="S176" s="21"/>
      <c r="T176" s="21"/>
      <c r="U176" s="22"/>
      <c r="V176" s="23"/>
      <c r="W176" s="23"/>
      <c r="X176" s="24"/>
      <c r="Y176" s="25">
        <f t="shared" si="9"/>
        <v>0</v>
      </c>
      <c r="Z176" s="25">
        <f t="shared" si="10"/>
        <v>0</v>
      </c>
      <c r="AA176" s="26"/>
      <c r="AB176" s="26"/>
      <c r="AC176" s="26"/>
      <c r="AD176" s="26"/>
      <c r="AE176" s="27"/>
      <c r="AF176" s="26"/>
      <c r="AG176" s="26"/>
      <c r="AH176" s="26"/>
      <c r="AI176" s="26"/>
      <c r="AJ176" s="26"/>
      <c r="AK176" s="26"/>
    </row>
    <row r="177" spans="1:37" s="10" customFormat="1" ht="25" customHeight="1" x14ac:dyDescent="0.25">
      <c r="A177" s="11">
        <v>174</v>
      </c>
      <c r="B177" s="12" t="str">
        <f t="shared" si="12"/>
        <v>000-000</v>
      </c>
      <c r="C177" s="12"/>
      <c r="D177" s="12"/>
      <c r="E177" s="12"/>
      <c r="F177" s="12"/>
      <c r="G177" s="16"/>
      <c r="H177" s="16"/>
      <c r="I177" s="15"/>
      <c r="J177" s="16"/>
      <c r="K177" s="16"/>
      <c r="L177" s="17"/>
      <c r="M177" s="18"/>
      <c r="N177" s="18"/>
      <c r="O177" s="20"/>
      <c r="P177" s="21"/>
      <c r="Q177" s="21"/>
      <c r="R177" s="22"/>
      <c r="S177" s="21"/>
      <c r="T177" s="21"/>
      <c r="U177" s="22"/>
      <c r="V177" s="23"/>
      <c r="W177" s="23"/>
      <c r="X177" s="24"/>
      <c r="Y177" s="25">
        <f t="shared" si="9"/>
        <v>0</v>
      </c>
      <c r="Z177" s="25">
        <f t="shared" si="10"/>
        <v>0</v>
      </c>
      <c r="AA177" s="26"/>
      <c r="AB177" s="26"/>
      <c r="AC177" s="26"/>
      <c r="AD177" s="26"/>
      <c r="AE177" s="27"/>
      <c r="AF177" s="26"/>
      <c r="AG177" s="26"/>
      <c r="AH177" s="26"/>
      <c r="AI177" s="26"/>
      <c r="AJ177" s="26"/>
      <c r="AK177" s="26"/>
    </row>
    <row r="178" spans="1:37" s="10" customFormat="1" ht="25" customHeight="1" x14ac:dyDescent="0.25">
      <c r="A178" s="11">
        <v>175</v>
      </c>
      <c r="B178" s="12" t="str">
        <f t="shared" si="12"/>
        <v>000-000</v>
      </c>
      <c r="C178" s="12"/>
      <c r="D178" s="12"/>
      <c r="E178" s="12"/>
      <c r="F178" s="12"/>
      <c r="G178" s="16"/>
      <c r="H178" s="16"/>
      <c r="I178" s="15"/>
      <c r="J178" s="16"/>
      <c r="K178" s="16"/>
      <c r="L178" s="17"/>
      <c r="M178" s="18"/>
      <c r="N178" s="18"/>
      <c r="O178" s="20"/>
      <c r="P178" s="21"/>
      <c r="Q178" s="21"/>
      <c r="R178" s="22"/>
      <c r="S178" s="21"/>
      <c r="T178" s="21"/>
      <c r="U178" s="22"/>
      <c r="V178" s="23"/>
      <c r="W178" s="23"/>
      <c r="X178" s="24"/>
      <c r="Y178" s="25">
        <f t="shared" si="9"/>
        <v>0</v>
      </c>
      <c r="Z178" s="25">
        <f t="shared" si="10"/>
        <v>0</v>
      </c>
      <c r="AA178" s="26"/>
      <c r="AB178" s="26"/>
      <c r="AC178" s="26"/>
      <c r="AD178" s="26"/>
      <c r="AE178" s="27"/>
      <c r="AF178" s="26"/>
      <c r="AG178" s="26"/>
      <c r="AH178" s="26"/>
      <c r="AI178" s="26"/>
      <c r="AJ178" s="26"/>
      <c r="AK178" s="26"/>
    </row>
    <row r="179" spans="1:37" s="10" customFormat="1" ht="25" customHeight="1" x14ac:dyDescent="0.25">
      <c r="A179" s="11">
        <v>176</v>
      </c>
      <c r="B179" s="12" t="str">
        <f t="shared" si="12"/>
        <v>000-000</v>
      </c>
      <c r="C179" s="12"/>
      <c r="D179" s="12"/>
      <c r="E179" s="12"/>
      <c r="F179" s="12"/>
      <c r="G179" s="16"/>
      <c r="H179" s="16"/>
      <c r="I179" s="15"/>
      <c r="J179" s="16"/>
      <c r="K179" s="16"/>
      <c r="L179" s="17"/>
      <c r="M179" s="18"/>
      <c r="N179" s="18"/>
      <c r="O179" s="20"/>
      <c r="P179" s="21"/>
      <c r="Q179" s="21"/>
      <c r="R179" s="22"/>
      <c r="S179" s="21"/>
      <c r="T179" s="21"/>
      <c r="U179" s="22"/>
      <c r="V179" s="23"/>
      <c r="W179" s="23"/>
      <c r="X179" s="24"/>
      <c r="Y179" s="25">
        <f t="shared" si="9"/>
        <v>0</v>
      </c>
      <c r="Z179" s="25">
        <f t="shared" si="10"/>
        <v>0</v>
      </c>
      <c r="AA179" s="26"/>
      <c r="AB179" s="26"/>
      <c r="AC179" s="26"/>
      <c r="AD179" s="26"/>
      <c r="AE179" s="27"/>
      <c r="AF179" s="26"/>
      <c r="AG179" s="26"/>
      <c r="AH179" s="26"/>
      <c r="AI179" s="26"/>
      <c r="AJ179" s="26"/>
      <c r="AK179" s="26"/>
    </row>
    <row r="180" spans="1:37" s="10" customFormat="1" ht="25" customHeight="1" x14ac:dyDescent="0.25">
      <c r="A180" s="11">
        <v>177</v>
      </c>
      <c r="B180" s="12" t="str">
        <f t="shared" si="12"/>
        <v>000-000</v>
      </c>
      <c r="C180" s="12"/>
      <c r="D180" s="12"/>
      <c r="E180" s="12"/>
      <c r="F180" s="12"/>
      <c r="G180" s="16"/>
      <c r="H180" s="16"/>
      <c r="I180" s="15"/>
      <c r="J180" s="16"/>
      <c r="K180" s="16"/>
      <c r="L180" s="17"/>
      <c r="M180" s="18"/>
      <c r="N180" s="18"/>
      <c r="O180" s="20"/>
      <c r="P180" s="21"/>
      <c r="Q180" s="21"/>
      <c r="R180" s="22"/>
      <c r="S180" s="21"/>
      <c r="T180" s="21"/>
      <c r="U180" s="22"/>
      <c r="V180" s="23"/>
      <c r="W180" s="23"/>
      <c r="X180" s="24"/>
      <c r="Y180" s="25">
        <f t="shared" si="9"/>
        <v>0</v>
      </c>
      <c r="Z180" s="25">
        <f t="shared" si="10"/>
        <v>0</v>
      </c>
      <c r="AA180" s="26"/>
      <c r="AB180" s="26"/>
      <c r="AC180" s="26"/>
      <c r="AD180" s="26"/>
      <c r="AE180" s="27"/>
      <c r="AF180" s="26"/>
      <c r="AG180" s="26"/>
      <c r="AH180" s="26"/>
      <c r="AI180" s="26"/>
      <c r="AJ180" s="26"/>
      <c r="AK180" s="26"/>
    </row>
    <row r="181" spans="1:37" s="10" customFormat="1" ht="25" customHeight="1" x14ac:dyDescent="0.25">
      <c r="A181" s="11">
        <v>178</v>
      </c>
      <c r="B181" s="12" t="str">
        <f t="shared" si="12"/>
        <v>000-000</v>
      </c>
      <c r="C181" s="12"/>
      <c r="D181" s="12"/>
      <c r="E181" s="12"/>
      <c r="F181" s="12"/>
      <c r="G181" s="16"/>
      <c r="H181" s="16"/>
      <c r="I181" s="15"/>
      <c r="J181" s="16"/>
      <c r="K181" s="16"/>
      <c r="L181" s="17"/>
      <c r="M181" s="18"/>
      <c r="N181" s="18"/>
      <c r="O181" s="20"/>
      <c r="P181" s="21"/>
      <c r="Q181" s="21"/>
      <c r="R181" s="22"/>
      <c r="S181" s="21"/>
      <c r="T181" s="21"/>
      <c r="U181" s="22"/>
      <c r="V181" s="23"/>
      <c r="W181" s="23"/>
      <c r="X181" s="24"/>
      <c r="Y181" s="25">
        <f t="shared" si="9"/>
        <v>0</v>
      </c>
      <c r="Z181" s="25">
        <f t="shared" si="10"/>
        <v>0</v>
      </c>
      <c r="AA181" s="26"/>
      <c r="AB181" s="26"/>
      <c r="AC181" s="26"/>
      <c r="AD181" s="26"/>
      <c r="AE181" s="27"/>
      <c r="AF181" s="26"/>
      <c r="AG181" s="26"/>
      <c r="AH181" s="26"/>
      <c r="AI181" s="26"/>
      <c r="AJ181" s="26"/>
      <c r="AK181" s="26"/>
    </row>
    <row r="182" spans="1:37" s="10" customFormat="1" ht="25" customHeight="1" x14ac:dyDescent="0.25">
      <c r="A182" s="11">
        <v>179</v>
      </c>
      <c r="B182" s="12" t="str">
        <f t="shared" si="12"/>
        <v>000-000</v>
      </c>
      <c r="C182" s="12"/>
      <c r="D182" s="12"/>
      <c r="E182" s="12"/>
      <c r="F182" s="12"/>
      <c r="G182" s="16"/>
      <c r="H182" s="16"/>
      <c r="I182" s="15"/>
      <c r="J182" s="16"/>
      <c r="K182" s="16"/>
      <c r="L182" s="17"/>
      <c r="M182" s="18"/>
      <c r="N182" s="19"/>
      <c r="O182" s="20"/>
      <c r="P182" s="21"/>
      <c r="Q182" s="21"/>
      <c r="R182" s="22"/>
      <c r="S182" s="21"/>
      <c r="T182" s="21"/>
      <c r="U182" s="22"/>
      <c r="V182" s="23"/>
      <c r="W182" s="23"/>
      <c r="X182" s="24"/>
      <c r="Y182" s="25">
        <f t="shared" si="9"/>
        <v>0</v>
      </c>
      <c r="Z182" s="25">
        <f t="shared" si="10"/>
        <v>0</v>
      </c>
      <c r="AA182" s="26"/>
      <c r="AB182" s="26"/>
      <c r="AC182" s="26"/>
      <c r="AD182" s="26"/>
      <c r="AE182" s="27"/>
      <c r="AF182" s="26"/>
      <c r="AG182" s="26"/>
      <c r="AH182" s="26"/>
      <c r="AI182" s="26"/>
      <c r="AJ182" s="26"/>
      <c r="AK182" s="26"/>
    </row>
    <row r="183" spans="1:37" s="10" customFormat="1" ht="25" customHeight="1" x14ac:dyDescent="0.25">
      <c r="A183" s="11">
        <v>180</v>
      </c>
      <c r="B183" s="12" t="str">
        <f t="shared" si="12"/>
        <v>000-000</v>
      </c>
      <c r="C183" s="12"/>
      <c r="D183" s="12"/>
      <c r="E183" s="12"/>
      <c r="F183" s="12"/>
      <c r="G183" s="16"/>
      <c r="H183" s="16"/>
      <c r="I183" s="15"/>
      <c r="J183" s="16"/>
      <c r="K183" s="16"/>
      <c r="L183" s="17"/>
      <c r="M183" s="18"/>
      <c r="N183" s="19"/>
      <c r="O183" s="20"/>
      <c r="P183" s="21"/>
      <c r="Q183" s="21"/>
      <c r="R183" s="22"/>
      <c r="S183" s="21"/>
      <c r="T183" s="21"/>
      <c r="U183" s="22"/>
      <c r="V183" s="23"/>
      <c r="W183" s="23"/>
      <c r="X183" s="24"/>
      <c r="Y183" s="25">
        <f t="shared" si="9"/>
        <v>0</v>
      </c>
      <c r="Z183" s="25">
        <f t="shared" si="10"/>
        <v>0</v>
      </c>
      <c r="AA183" s="26"/>
      <c r="AB183" s="26"/>
      <c r="AC183" s="26"/>
      <c r="AD183" s="26"/>
      <c r="AE183" s="27"/>
      <c r="AF183" s="26"/>
      <c r="AG183" s="26"/>
      <c r="AH183" s="26"/>
      <c r="AI183" s="26"/>
      <c r="AJ183" s="26"/>
      <c r="AK183" s="26"/>
    </row>
    <row r="184" spans="1:37" s="10" customFormat="1" ht="25" customHeight="1" x14ac:dyDescent="0.25">
      <c r="A184" s="11">
        <v>181</v>
      </c>
      <c r="B184" s="12" t="str">
        <f t="shared" si="12"/>
        <v>000-000</v>
      </c>
      <c r="C184" s="12"/>
      <c r="D184" s="12"/>
      <c r="E184" s="12"/>
      <c r="F184" s="12"/>
      <c r="G184" s="16"/>
      <c r="H184" s="16"/>
      <c r="I184" s="15"/>
      <c r="J184" s="16"/>
      <c r="K184" s="16"/>
      <c r="L184" s="17"/>
      <c r="M184" s="18"/>
      <c r="N184" s="18"/>
      <c r="O184" s="20"/>
      <c r="P184" s="21"/>
      <c r="Q184" s="21"/>
      <c r="R184" s="22"/>
      <c r="S184" s="21"/>
      <c r="T184" s="21"/>
      <c r="U184" s="22"/>
      <c r="V184" s="23"/>
      <c r="W184" s="23"/>
      <c r="X184" s="24"/>
      <c r="Y184" s="25">
        <f t="shared" si="9"/>
        <v>0</v>
      </c>
      <c r="Z184" s="25">
        <f t="shared" si="10"/>
        <v>0</v>
      </c>
      <c r="AA184" s="26"/>
      <c r="AB184" s="26"/>
      <c r="AC184" s="26"/>
      <c r="AD184" s="26"/>
      <c r="AE184" s="27"/>
      <c r="AF184" s="26"/>
      <c r="AG184" s="26"/>
      <c r="AH184" s="26"/>
      <c r="AI184" s="26"/>
      <c r="AJ184" s="26"/>
      <c r="AK184" s="26"/>
    </row>
    <row r="185" spans="1:37" s="10" customFormat="1" ht="25" customHeight="1" x14ac:dyDescent="0.25">
      <c r="A185" s="11">
        <v>182</v>
      </c>
      <c r="B185" s="12" t="str">
        <f t="shared" si="12"/>
        <v>000-000</v>
      </c>
      <c r="C185" s="12"/>
      <c r="D185" s="12"/>
      <c r="E185" s="12"/>
      <c r="F185" s="12"/>
      <c r="G185" s="16"/>
      <c r="H185" s="16"/>
      <c r="I185" s="15"/>
      <c r="J185" s="16"/>
      <c r="K185" s="16"/>
      <c r="L185" s="17"/>
      <c r="M185" s="18"/>
      <c r="N185" s="18"/>
      <c r="O185" s="20"/>
      <c r="P185" s="21"/>
      <c r="Q185" s="21"/>
      <c r="R185" s="22"/>
      <c r="S185" s="21"/>
      <c r="T185" s="21"/>
      <c r="U185" s="22"/>
      <c r="V185" s="23"/>
      <c r="W185" s="23"/>
      <c r="X185" s="24"/>
      <c r="Y185" s="25">
        <f t="shared" si="9"/>
        <v>0</v>
      </c>
      <c r="Z185" s="25">
        <f t="shared" si="10"/>
        <v>0</v>
      </c>
      <c r="AA185" s="26"/>
      <c r="AB185" s="26"/>
      <c r="AC185" s="26"/>
      <c r="AD185" s="26"/>
      <c r="AE185" s="27"/>
      <c r="AF185" s="26"/>
      <c r="AG185" s="26"/>
      <c r="AH185" s="26"/>
      <c r="AI185" s="26"/>
      <c r="AJ185" s="26"/>
      <c r="AK185" s="26"/>
    </row>
    <row r="186" spans="1:37" s="10" customFormat="1" ht="25" customHeight="1" x14ac:dyDescent="0.25">
      <c r="A186" s="11">
        <v>183</v>
      </c>
      <c r="B186" s="12" t="str">
        <f t="shared" si="12"/>
        <v>000-000</v>
      </c>
      <c r="C186" s="12"/>
      <c r="D186" s="12"/>
      <c r="E186" s="12"/>
      <c r="F186" s="12"/>
      <c r="G186" s="16"/>
      <c r="H186" s="16"/>
      <c r="I186" s="15"/>
      <c r="J186" s="16"/>
      <c r="K186" s="16"/>
      <c r="L186" s="17"/>
      <c r="M186" s="18"/>
      <c r="N186" s="18"/>
      <c r="O186" s="20"/>
      <c r="P186" s="21"/>
      <c r="Q186" s="21"/>
      <c r="R186" s="22"/>
      <c r="S186" s="21"/>
      <c r="T186" s="21"/>
      <c r="U186" s="22"/>
      <c r="V186" s="23"/>
      <c r="W186" s="23"/>
      <c r="X186" s="24"/>
      <c r="Y186" s="25">
        <f t="shared" si="9"/>
        <v>0</v>
      </c>
      <c r="Z186" s="25">
        <f t="shared" si="10"/>
        <v>0</v>
      </c>
      <c r="AA186" s="26"/>
      <c r="AB186" s="26"/>
      <c r="AC186" s="26"/>
      <c r="AD186" s="26"/>
      <c r="AE186" s="27"/>
      <c r="AF186" s="26"/>
      <c r="AG186" s="26"/>
      <c r="AH186" s="26"/>
      <c r="AI186" s="26"/>
      <c r="AJ186" s="26"/>
      <c r="AK186" s="26"/>
    </row>
    <row r="187" spans="1:37" s="10" customFormat="1" ht="25" customHeight="1" x14ac:dyDescent="0.25">
      <c r="A187" s="11">
        <v>184</v>
      </c>
      <c r="B187" s="12" t="str">
        <f t="shared" si="12"/>
        <v>000-000</v>
      </c>
      <c r="C187" s="12"/>
      <c r="D187" s="12"/>
      <c r="E187" s="12"/>
      <c r="F187" s="12"/>
      <c r="G187" s="16"/>
      <c r="H187" s="16"/>
      <c r="I187" s="15"/>
      <c r="J187" s="16"/>
      <c r="K187" s="16"/>
      <c r="L187" s="17"/>
      <c r="M187" s="18"/>
      <c r="N187" s="18"/>
      <c r="O187" s="20"/>
      <c r="P187" s="21"/>
      <c r="Q187" s="21"/>
      <c r="R187" s="22"/>
      <c r="S187" s="21"/>
      <c r="T187" s="21"/>
      <c r="U187" s="22"/>
      <c r="V187" s="23"/>
      <c r="W187" s="23"/>
      <c r="X187" s="24"/>
      <c r="Y187" s="25">
        <f t="shared" si="9"/>
        <v>0</v>
      </c>
      <c r="Z187" s="25">
        <f t="shared" si="10"/>
        <v>0</v>
      </c>
      <c r="AA187" s="26"/>
      <c r="AB187" s="26"/>
      <c r="AC187" s="26"/>
      <c r="AD187" s="26"/>
      <c r="AE187" s="27"/>
      <c r="AF187" s="26"/>
      <c r="AG187" s="26"/>
      <c r="AH187" s="26"/>
      <c r="AI187" s="26"/>
      <c r="AJ187" s="26"/>
      <c r="AK187" s="26"/>
    </row>
    <row r="188" spans="1:37" s="10" customFormat="1" ht="25" customHeight="1" x14ac:dyDescent="0.25">
      <c r="A188" s="11">
        <v>185</v>
      </c>
      <c r="B188" s="12" t="str">
        <f t="shared" si="12"/>
        <v>000-000</v>
      </c>
      <c r="C188" s="12"/>
      <c r="D188" s="12"/>
      <c r="E188" s="12"/>
      <c r="F188" s="12"/>
      <c r="G188" s="16"/>
      <c r="H188" s="16"/>
      <c r="I188" s="15"/>
      <c r="J188" s="16"/>
      <c r="K188" s="16"/>
      <c r="L188" s="17"/>
      <c r="M188" s="18"/>
      <c r="N188" s="18"/>
      <c r="O188" s="20"/>
      <c r="P188" s="21"/>
      <c r="Q188" s="21"/>
      <c r="R188" s="22"/>
      <c r="S188" s="21"/>
      <c r="T188" s="21"/>
      <c r="U188" s="22"/>
      <c r="V188" s="23"/>
      <c r="W188" s="23"/>
      <c r="X188" s="24"/>
      <c r="Y188" s="25">
        <f t="shared" si="9"/>
        <v>0</v>
      </c>
      <c r="Z188" s="25">
        <f t="shared" si="10"/>
        <v>0</v>
      </c>
      <c r="AA188" s="26"/>
      <c r="AB188" s="26"/>
      <c r="AC188" s="26"/>
      <c r="AD188" s="26"/>
      <c r="AE188" s="27"/>
      <c r="AF188" s="26"/>
      <c r="AG188" s="26"/>
      <c r="AH188" s="26"/>
      <c r="AI188" s="26"/>
      <c r="AJ188" s="26"/>
      <c r="AK188" s="26"/>
    </row>
    <row r="189" spans="1:37" s="10" customFormat="1" ht="25" customHeight="1" x14ac:dyDescent="0.25">
      <c r="A189" s="11">
        <v>186</v>
      </c>
      <c r="B189" s="12" t="str">
        <f t="shared" si="12"/>
        <v>000-000</v>
      </c>
      <c r="C189" s="12"/>
      <c r="D189" s="12"/>
      <c r="E189" s="12"/>
      <c r="F189" s="12"/>
      <c r="G189" s="16"/>
      <c r="H189" s="16"/>
      <c r="I189" s="15"/>
      <c r="J189" s="16"/>
      <c r="K189" s="16"/>
      <c r="L189" s="17"/>
      <c r="M189" s="18"/>
      <c r="N189" s="18"/>
      <c r="O189" s="20"/>
      <c r="P189" s="21"/>
      <c r="Q189" s="21"/>
      <c r="R189" s="22"/>
      <c r="S189" s="21"/>
      <c r="T189" s="21"/>
      <c r="U189" s="22"/>
      <c r="V189" s="23"/>
      <c r="W189" s="23"/>
      <c r="X189" s="24"/>
      <c r="Y189" s="25">
        <f t="shared" si="9"/>
        <v>0</v>
      </c>
      <c r="Z189" s="25">
        <f t="shared" si="10"/>
        <v>0</v>
      </c>
      <c r="AA189" s="26"/>
      <c r="AB189" s="26"/>
      <c r="AC189" s="26"/>
      <c r="AD189" s="26"/>
      <c r="AE189" s="27"/>
      <c r="AF189" s="26"/>
      <c r="AG189" s="26"/>
      <c r="AH189" s="26"/>
      <c r="AI189" s="26"/>
      <c r="AJ189" s="26"/>
      <c r="AK189" s="26"/>
    </row>
    <row r="190" spans="1:37" s="10" customFormat="1" ht="25" customHeight="1" x14ac:dyDescent="0.25">
      <c r="A190" s="11">
        <v>187</v>
      </c>
      <c r="B190" s="12" t="str">
        <f t="shared" si="12"/>
        <v>000-000</v>
      </c>
      <c r="C190" s="12"/>
      <c r="D190" s="12"/>
      <c r="E190" s="12"/>
      <c r="F190" s="12"/>
      <c r="G190" s="16"/>
      <c r="H190" s="16"/>
      <c r="I190" s="15"/>
      <c r="J190" s="16"/>
      <c r="K190" s="16"/>
      <c r="L190" s="17"/>
      <c r="M190" s="18"/>
      <c r="N190" s="18"/>
      <c r="O190" s="20"/>
      <c r="P190" s="21"/>
      <c r="Q190" s="21"/>
      <c r="R190" s="22"/>
      <c r="S190" s="21"/>
      <c r="T190" s="21"/>
      <c r="U190" s="22"/>
      <c r="V190" s="23"/>
      <c r="W190" s="23"/>
      <c r="X190" s="24"/>
      <c r="Y190" s="25">
        <f t="shared" si="9"/>
        <v>0</v>
      </c>
      <c r="Z190" s="25">
        <f t="shared" si="10"/>
        <v>0</v>
      </c>
      <c r="AA190" s="26"/>
      <c r="AB190" s="26"/>
      <c r="AC190" s="26"/>
      <c r="AD190" s="26"/>
      <c r="AE190" s="27"/>
      <c r="AF190" s="26"/>
      <c r="AG190" s="26"/>
      <c r="AH190" s="26"/>
      <c r="AI190" s="26"/>
      <c r="AJ190" s="26"/>
      <c r="AK190" s="26"/>
    </row>
    <row r="191" spans="1:37" s="10" customFormat="1" ht="25" customHeight="1" x14ac:dyDescent="0.25">
      <c r="A191" s="11">
        <v>188</v>
      </c>
      <c r="B191" s="12" t="str">
        <f t="shared" si="12"/>
        <v>000-000</v>
      </c>
      <c r="C191" s="12"/>
      <c r="D191" s="12"/>
      <c r="E191" s="12"/>
      <c r="F191" s="12"/>
      <c r="G191" s="16"/>
      <c r="H191" s="16"/>
      <c r="I191" s="15"/>
      <c r="J191" s="16"/>
      <c r="K191" s="16"/>
      <c r="L191" s="17"/>
      <c r="M191" s="18"/>
      <c r="N191" s="18"/>
      <c r="O191" s="20"/>
      <c r="P191" s="21"/>
      <c r="Q191" s="21"/>
      <c r="R191" s="22"/>
      <c r="S191" s="21"/>
      <c r="T191" s="21"/>
      <c r="U191" s="22"/>
      <c r="V191" s="23"/>
      <c r="W191" s="23"/>
      <c r="X191" s="24"/>
      <c r="Y191" s="25">
        <f t="shared" si="9"/>
        <v>0</v>
      </c>
      <c r="Z191" s="25">
        <f t="shared" si="10"/>
        <v>0</v>
      </c>
      <c r="AA191" s="26"/>
      <c r="AB191" s="26"/>
      <c r="AC191" s="26"/>
      <c r="AD191" s="26"/>
      <c r="AE191" s="27"/>
      <c r="AF191" s="26"/>
      <c r="AG191" s="26"/>
      <c r="AH191" s="26"/>
      <c r="AI191" s="26"/>
      <c r="AJ191" s="26"/>
      <c r="AK191" s="26"/>
    </row>
    <row r="192" spans="1:37" s="10" customFormat="1" ht="25" customHeight="1" x14ac:dyDescent="0.25">
      <c r="A192" s="11">
        <v>189</v>
      </c>
      <c r="B192" s="12" t="str">
        <f t="shared" si="12"/>
        <v>000-000</v>
      </c>
      <c r="C192" s="12"/>
      <c r="D192" s="12"/>
      <c r="E192" s="12"/>
      <c r="F192" s="12"/>
      <c r="G192" s="16"/>
      <c r="H192" s="16"/>
      <c r="I192" s="15"/>
      <c r="J192" s="16"/>
      <c r="K192" s="16"/>
      <c r="L192" s="17"/>
      <c r="M192" s="18"/>
      <c r="N192" s="18"/>
      <c r="O192" s="20"/>
      <c r="P192" s="21"/>
      <c r="Q192" s="21"/>
      <c r="R192" s="22"/>
      <c r="S192" s="21"/>
      <c r="T192" s="21"/>
      <c r="U192" s="22"/>
      <c r="V192" s="23"/>
      <c r="W192" s="23"/>
      <c r="X192" s="24"/>
      <c r="Y192" s="25">
        <f t="shared" si="9"/>
        <v>0</v>
      </c>
      <c r="Z192" s="25">
        <f t="shared" si="10"/>
        <v>0</v>
      </c>
      <c r="AA192" s="26"/>
      <c r="AB192" s="26"/>
      <c r="AC192" s="26"/>
      <c r="AD192" s="26"/>
      <c r="AE192" s="27"/>
      <c r="AF192" s="26"/>
      <c r="AG192" s="26"/>
      <c r="AH192" s="26"/>
      <c r="AI192" s="26"/>
      <c r="AJ192" s="26"/>
      <c r="AK192" s="26"/>
    </row>
    <row r="193" spans="1:37" s="10" customFormat="1" ht="25" customHeight="1" x14ac:dyDescent="0.25">
      <c r="A193" s="11">
        <v>190</v>
      </c>
      <c r="B193" s="12" t="str">
        <f t="shared" si="12"/>
        <v>000-000</v>
      </c>
      <c r="C193" s="12"/>
      <c r="D193" s="12"/>
      <c r="E193" s="12"/>
      <c r="F193" s="12"/>
      <c r="G193" s="16"/>
      <c r="H193" s="16"/>
      <c r="I193" s="15"/>
      <c r="J193" s="16"/>
      <c r="K193" s="16"/>
      <c r="L193" s="17"/>
      <c r="M193" s="18"/>
      <c r="N193" s="19"/>
      <c r="O193" s="20"/>
      <c r="P193" s="21"/>
      <c r="Q193" s="21"/>
      <c r="R193" s="22"/>
      <c r="S193" s="21"/>
      <c r="T193" s="21"/>
      <c r="U193" s="22"/>
      <c r="V193" s="23"/>
      <c r="W193" s="23"/>
      <c r="X193" s="24"/>
      <c r="Y193" s="25">
        <f t="shared" si="9"/>
        <v>0</v>
      </c>
      <c r="Z193" s="25">
        <f t="shared" si="10"/>
        <v>0</v>
      </c>
      <c r="AA193" s="26"/>
      <c r="AB193" s="26"/>
      <c r="AC193" s="26"/>
      <c r="AD193" s="26"/>
      <c r="AE193" s="27"/>
      <c r="AF193" s="26"/>
      <c r="AG193" s="26"/>
      <c r="AH193" s="26"/>
      <c r="AI193" s="26"/>
      <c r="AJ193" s="26"/>
      <c r="AK193" s="26"/>
    </row>
    <row r="194" spans="1:37" s="10" customFormat="1" ht="25" customHeight="1" x14ac:dyDescent="0.25">
      <c r="A194" s="11">
        <v>191</v>
      </c>
      <c r="B194" s="12" t="str">
        <f t="shared" si="12"/>
        <v>000-000</v>
      </c>
      <c r="C194" s="12"/>
      <c r="D194" s="12"/>
      <c r="E194" s="12"/>
      <c r="F194" s="12"/>
      <c r="G194" s="16"/>
      <c r="H194" s="16"/>
      <c r="I194" s="15"/>
      <c r="J194" s="16"/>
      <c r="K194" s="16"/>
      <c r="L194" s="17"/>
      <c r="M194" s="18"/>
      <c r="N194" s="19"/>
      <c r="O194" s="20"/>
      <c r="P194" s="21"/>
      <c r="Q194" s="21"/>
      <c r="R194" s="22"/>
      <c r="S194" s="21"/>
      <c r="T194" s="21"/>
      <c r="U194" s="22"/>
      <c r="V194" s="23"/>
      <c r="W194" s="23"/>
      <c r="X194" s="24"/>
      <c r="Y194" s="25">
        <f t="shared" si="9"/>
        <v>0</v>
      </c>
      <c r="Z194" s="25">
        <f t="shared" si="10"/>
        <v>0</v>
      </c>
      <c r="AA194" s="26"/>
      <c r="AB194" s="26"/>
      <c r="AC194" s="26"/>
      <c r="AD194" s="26"/>
      <c r="AE194" s="27"/>
      <c r="AF194" s="26"/>
      <c r="AG194" s="26"/>
      <c r="AH194" s="26"/>
      <c r="AI194" s="26"/>
      <c r="AJ194" s="26"/>
      <c r="AK194" s="26"/>
    </row>
    <row r="195" spans="1:37" s="10" customFormat="1" ht="25" customHeight="1" x14ac:dyDescent="0.25">
      <c r="A195" s="11">
        <v>192</v>
      </c>
      <c r="B195" s="12" t="str">
        <f t="shared" si="12"/>
        <v>000-000</v>
      </c>
      <c r="C195" s="12"/>
      <c r="D195" s="12"/>
      <c r="E195" s="12"/>
      <c r="F195" s="12"/>
      <c r="G195" s="16"/>
      <c r="H195" s="16"/>
      <c r="I195" s="15"/>
      <c r="J195" s="16"/>
      <c r="K195" s="16"/>
      <c r="L195" s="17"/>
      <c r="M195" s="18"/>
      <c r="N195" s="18"/>
      <c r="O195" s="20"/>
      <c r="P195" s="21"/>
      <c r="Q195" s="21"/>
      <c r="R195" s="22"/>
      <c r="S195" s="21"/>
      <c r="T195" s="21"/>
      <c r="U195" s="22"/>
      <c r="V195" s="23"/>
      <c r="W195" s="23"/>
      <c r="X195" s="24"/>
      <c r="Y195" s="25">
        <f t="shared" si="9"/>
        <v>0</v>
      </c>
      <c r="Z195" s="25">
        <f t="shared" si="10"/>
        <v>0</v>
      </c>
      <c r="AA195" s="26"/>
      <c r="AB195" s="26"/>
      <c r="AC195" s="26"/>
      <c r="AD195" s="26"/>
      <c r="AE195" s="27"/>
      <c r="AF195" s="26"/>
      <c r="AG195" s="26"/>
      <c r="AH195" s="26"/>
      <c r="AI195" s="26"/>
      <c r="AJ195" s="26"/>
      <c r="AK195" s="26"/>
    </row>
    <row r="196" spans="1:37" s="10" customFormat="1" ht="25" customHeight="1" x14ac:dyDescent="0.25">
      <c r="A196" s="11">
        <v>193</v>
      </c>
      <c r="B196" s="12" t="str">
        <f t="shared" si="12"/>
        <v>000-000</v>
      </c>
      <c r="C196" s="12"/>
      <c r="D196" s="12"/>
      <c r="E196" s="12"/>
      <c r="F196" s="12"/>
      <c r="G196" s="16"/>
      <c r="H196" s="16"/>
      <c r="I196" s="15"/>
      <c r="J196" s="16"/>
      <c r="K196" s="16"/>
      <c r="L196" s="17"/>
      <c r="M196" s="18"/>
      <c r="N196" s="18"/>
      <c r="O196" s="20"/>
      <c r="P196" s="21"/>
      <c r="Q196" s="21"/>
      <c r="R196" s="22"/>
      <c r="S196" s="21"/>
      <c r="T196" s="21"/>
      <c r="U196" s="22"/>
      <c r="V196" s="23"/>
      <c r="W196" s="23"/>
      <c r="X196" s="24"/>
      <c r="Y196" s="25">
        <f t="shared" ref="Y196:Y259" si="13">ROUND(I196-U196-X196,2)</f>
        <v>0</v>
      </c>
      <c r="Z196" s="25">
        <f t="shared" ref="Z196:Z259" si="14">ROUND(L196+O196-R196,2)</f>
        <v>0</v>
      </c>
      <c r="AA196" s="26"/>
      <c r="AB196" s="26"/>
      <c r="AC196" s="26"/>
      <c r="AD196" s="26"/>
      <c r="AE196" s="27"/>
      <c r="AF196" s="26"/>
      <c r="AG196" s="26"/>
      <c r="AH196" s="26"/>
      <c r="AI196" s="26"/>
      <c r="AJ196" s="26"/>
      <c r="AK196" s="26"/>
    </row>
    <row r="197" spans="1:37" s="10" customFormat="1" ht="25" customHeight="1" x14ac:dyDescent="0.25">
      <c r="A197" s="11">
        <v>194</v>
      </c>
      <c r="B197" s="12" t="str">
        <f t="shared" si="12"/>
        <v>000-000</v>
      </c>
      <c r="C197" s="12"/>
      <c r="D197" s="12"/>
      <c r="E197" s="12"/>
      <c r="F197" s="12"/>
      <c r="G197" s="16"/>
      <c r="H197" s="16"/>
      <c r="I197" s="15"/>
      <c r="J197" s="16"/>
      <c r="K197" s="16"/>
      <c r="L197" s="17"/>
      <c r="M197" s="18"/>
      <c r="N197" s="18"/>
      <c r="O197" s="20"/>
      <c r="P197" s="21"/>
      <c r="Q197" s="21"/>
      <c r="R197" s="22"/>
      <c r="S197" s="21"/>
      <c r="T197" s="21"/>
      <c r="U197" s="22"/>
      <c r="V197" s="23"/>
      <c r="W197" s="23"/>
      <c r="X197" s="24"/>
      <c r="Y197" s="25">
        <f t="shared" si="13"/>
        <v>0</v>
      </c>
      <c r="Z197" s="25">
        <f t="shared" si="14"/>
        <v>0</v>
      </c>
      <c r="AA197" s="26"/>
      <c r="AB197" s="26"/>
      <c r="AC197" s="26"/>
      <c r="AD197" s="26"/>
      <c r="AE197" s="27"/>
      <c r="AF197" s="26"/>
      <c r="AG197" s="26"/>
      <c r="AH197" s="26"/>
      <c r="AI197" s="26"/>
      <c r="AJ197" s="26"/>
      <c r="AK197" s="26"/>
    </row>
    <row r="198" spans="1:37" s="10" customFormat="1" ht="25" customHeight="1" x14ac:dyDescent="0.25">
      <c r="A198" s="11">
        <v>195</v>
      </c>
      <c r="B198" s="12" t="str">
        <f t="shared" si="12"/>
        <v>000-000</v>
      </c>
      <c r="C198" s="12"/>
      <c r="D198" s="12"/>
      <c r="E198" s="12"/>
      <c r="F198" s="12"/>
      <c r="G198" s="16"/>
      <c r="H198" s="16"/>
      <c r="I198" s="15"/>
      <c r="J198" s="16"/>
      <c r="K198" s="16"/>
      <c r="L198" s="17"/>
      <c r="M198" s="18"/>
      <c r="N198" s="18"/>
      <c r="O198" s="20"/>
      <c r="P198" s="21"/>
      <c r="Q198" s="21"/>
      <c r="R198" s="22"/>
      <c r="S198" s="21"/>
      <c r="T198" s="21"/>
      <c r="U198" s="22"/>
      <c r="V198" s="23"/>
      <c r="W198" s="23"/>
      <c r="X198" s="24"/>
      <c r="Y198" s="25">
        <f t="shared" si="13"/>
        <v>0</v>
      </c>
      <c r="Z198" s="25">
        <f t="shared" si="14"/>
        <v>0</v>
      </c>
      <c r="AA198" s="26"/>
      <c r="AB198" s="26"/>
      <c r="AC198" s="26"/>
      <c r="AD198" s="26"/>
      <c r="AE198" s="27"/>
      <c r="AF198" s="26"/>
      <c r="AG198" s="26"/>
      <c r="AH198" s="26"/>
      <c r="AI198" s="26"/>
      <c r="AJ198" s="26"/>
      <c r="AK198" s="26"/>
    </row>
    <row r="199" spans="1:37" s="10" customFormat="1" ht="25" customHeight="1" x14ac:dyDescent="0.25">
      <c r="A199" s="11">
        <v>196</v>
      </c>
      <c r="B199" s="12" t="str">
        <f t="shared" si="12"/>
        <v>000-000</v>
      </c>
      <c r="C199" s="12"/>
      <c r="D199" s="12"/>
      <c r="E199" s="12"/>
      <c r="F199" s="12"/>
      <c r="G199" s="16"/>
      <c r="H199" s="16"/>
      <c r="I199" s="15"/>
      <c r="J199" s="16"/>
      <c r="K199" s="16"/>
      <c r="L199" s="17"/>
      <c r="M199" s="18"/>
      <c r="N199" s="18"/>
      <c r="O199" s="20"/>
      <c r="P199" s="21"/>
      <c r="Q199" s="21"/>
      <c r="R199" s="22"/>
      <c r="S199" s="21"/>
      <c r="T199" s="21"/>
      <c r="U199" s="22"/>
      <c r="V199" s="23"/>
      <c r="W199" s="23"/>
      <c r="X199" s="24"/>
      <c r="Y199" s="25">
        <f t="shared" si="13"/>
        <v>0</v>
      </c>
      <c r="Z199" s="25">
        <f t="shared" si="14"/>
        <v>0</v>
      </c>
      <c r="AA199" s="26"/>
      <c r="AB199" s="26"/>
      <c r="AC199" s="26"/>
      <c r="AD199" s="26"/>
      <c r="AE199" s="27"/>
      <c r="AF199" s="26"/>
      <c r="AG199" s="26"/>
      <c r="AH199" s="26"/>
      <c r="AI199" s="26"/>
      <c r="AJ199" s="26"/>
      <c r="AK199" s="26"/>
    </row>
    <row r="200" spans="1:37" s="10" customFormat="1" ht="25" customHeight="1" x14ac:dyDescent="0.25">
      <c r="A200" s="11">
        <v>197</v>
      </c>
      <c r="B200" s="12" t="str">
        <f t="shared" si="12"/>
        <v>000-000</v>
      </c>
      <c r="C200" s="12"/>
      <c r="D200" s="12"/>
      <c r="E200" s="12"/>
      <c r="F200" s="12"/>
      <c r="G200" s="16"/>
      <c r="H200" s="16"/>
      <c r="I200" s="15"/>
      <c r="J200" s="16"/>
      <c r="K200" s="16"/>
      <c r="L200" s="17"/>
      <c r="M200" s="18"/>
      <c r="N200" s="18"/>
      <c r="O200" s="20"/>
      <c r="P200" s="21"/>
      <c r="Q200" s="21"/>
      <c r="R200" s="22"/>
      <c r="S200" s="21"/>
      <c r="T200" s="21"/>
      <c r="U200" s="22"/>
      <c r="V200" s="23"/>
      <c r="W200" s="23"/>
      <c r="X200" s="24"/>
      <c r="Y200" s="25">
        <f t="shared" si="13"/>
        <v>0</v>
      </c>
      <c r="Z200" s="25">
        <f t="shared" si="14"/>
        <v>0</v>
      </c>
      <c r="AA200" s="26"/>
      <c r="AB200" s="26"/>
      <c r="AC200" s="26"/>
      <c r="AD200" s="26"/>
      <c r="AE200" s="27"/>
      <c r="AF200" s="26"/>
      <c r="AG200" s="26"/>
      <c r="AH200" s="26"/>
      <c r="AI200" s="26"/>
      <c r="AJ200" s="26"/>
      <c r="AK200" s="26"/>
    </row>
    <row r="201" spans="1:37" s="10" customFormat="1" ht="25" customHeight="1" x14ac:dyDescent="0.25">
      <c r="A201" s="11">
        <v>198</v>
      </c>
      <c r="B201" s="12" t="str">
        <f t="shared" si="12"/>
        <v>000-000</v>
      </c>
      <c r="C201" s="12"/>
      <c r="D201" s="12"/>
      <c r="E201" s="12"/>
      <c r="F201" s="12"/>
      <c r="G201" s="16"/>
      <c r="H201" s="16"/>
      <c r="I201" s="15"/>
      <c r="J201" s="16"/>
      <c r="K201" s="16"/>
      <c r="L201" s="17"/>
      <c r="M201" s="18"/>
      <c r="N201" s="18"/>
      <c r="O201" s="20"/>
      <c r="P201" s="21"/>
      <c r="Q201" s="21"/>
      <c r="R201" s="22"/>
      <c r="S201" s="21"/>
      <c r="T201" s="21"/>
      <c r="U201" s="22"/>
      <c r="V201" s="23"/>
      <c r="W201" s="23"/>
      <c r="X201" s="24"/>
      <c r="Y201" s="25">
        <f t="shared" si="13"/>
        <v>0</v>
      </c>
      <c r="Z201" s="25">
        <f t="shared" si="14"/>
        <v>0</v>
      </c>
      <c r="AA201" s="26"/>
      <c r="AB201" s="26"/>
      <c r="AC201" s="26"/>
      <c r="AD201" s="26"/>
      <c r="AE201" s="27"/>
      <c r="AF201" s="26"/>
      <c r="AG201" s="26"/>
      <c r="AH201" s="26"/>
      <c r="AI201" s="26"/>
      <c r="AJ201" s="26"/>
      <c r="AK201" s="26"/>
    </row>
    <row r="202" spans="1:37" s="10" customFormat="1" ht="25" customHeight="1" x14ac:dyDescent="0.25">
      <c r="A202" s="11">
        <v>199</v>
      </c>
      <c r="B202" s="12" t="str">
        <f t="shared" si="12"/>
        <v>000-000</v>
      </c>
      <c r="C202" s="12"/>
      <c r="D202" s="12"/>
      <c r="E202" s="12"/>
      <c r="F202" s="12"/>
      <c r="G202" s="16"/>
      <c r="H202" s="16"/>
      <c r="I202" s="15"/>
      <c r="J202" s="16"/>
      <c r="K202" s="16"/>
      <c r="L202" s="17"/>
      <c r="M202" s="18"/>
      <c r="N202" s="18"/>
      <c r="O202" s="20"/>
      <c r="P202" s="21"/>
      <c r="Q202" s="21"/>
      <c r="R202" s="22"/>
      <c r="S202" s="21"/>
      <c r="T202" s="21"/>
      <c r="U202" s="22"/>
      <c r="V202" s="23"/>
      <c r="W202" s="23"/>
      <c r="X202" s="24"/>
      <c r="Y202" s="25">
        <f t="shared" si="13"/>
        <v>0</v>
      </c>
      <c r="Z202" s="25">
        <f t="shared" si="14"/>
        <v>0</v>
      </c>
      <c r="AA202" s="26"/>
      <c r="AB202" s="26"/>
      <c r="AC202" s="26"/>
      <c r="AD202" s="26"/>
      <c r="AE202" s="27"/>
      <c r="AF202" s="26"/>
      <c r="AG202" s="26"/>
      <c r="AH202" s="26"/>
      <c r="AI202" s="26"/>
      <c r="AJ202" s="26"/>
      <c r="AK202" s="26"/>
    </row>
    <row r="203" spans="1:37" s="10" customFormat="1" ht="25" customHeight="1" x14ac:dyDescent="0.25">
      <c r="A203" s="11">
        <v>200</v>
      </c>
      <c r="B203" s="12" t="str">
        <f t="shared" si="12"/>
        <v>000-000</v>
      </c>
      <c r="C203" s="12"/>
      <c r="D203" s="12"/>
      <c r="E203" s="12"/>
      <c r="F203" s="12"/>
      <c r="G203" s="16"/>
      <c r="H203" s="16"/>
      <c r="I203" s="15"/>
      <c r="J203" s="16"/>
      <c r="K203" s="16"/>
      <c r="L203" s="17"/>
      <c r="M203" s="18"/>
      <c r="N203" s="18"/>
      <c r="O203" s="20"/>
      <c r="P203" s="21"/>
      <c r="Q203" s="21"/>
      <c r="R203" s="22"/>
      <c r="S203" s="21"/>
      <c r="T203" s="21"/>
      <c r="U203" s="22"/>
      <c r="V203" s="23"/>
      <c r="W203" s="23"/>
      <c r="X203" s="24"/>
      <c r="Y203" s="25">
        <f t="shared" si="13"/>
        <v>0</v>
      </c>
      <c r="Z203" s="25">
        <f t="shared" si="14"/>
        <v>0</v>
      </c>
      <c r="AA203" s="26"/>
      <c r="AB203" s="26"/>
      <c r="AC203" s="26"/>
      <c r="AD203" s="26"/>
      <c r="AE203" s="27"/>
      <c r="AF203" s="26"/>
      <c r="AG203" s="26"/>
      <c r="AH203" s="26"/>
      <c r="AI203" s="26"/>
      <c r="AJ203" s="26"/>
      <c r="AK203" s="26"/>
    </row>
    <row r="204" spans="1:37" s="10" customFormat="1" ht="25" customHeight="1" x14ac:dyDescent="0.25">
      <c r="A204" s="11">
        <v>201</v>
      </c>
      <c r="B204" s="12" t="str">
        <f t="shared" si="12"/>
        <v>000-000</v>
      </c>
      <c r="C204" s="12"/>
      <c r="D204" s="12"/>
      <c r="E204" s="12"/>
      <c r="F204" s="12"/>
      <c r="G204" s="16"/>
      <c r="H204" s="16"/>
      <c r="I204" s="15"/>
      <c r="J204" s="16"/>
      <c r="K204" s="16"/>
      <c r="L204" s="17"/>
      <c r="M204" s="18"/>
      <c r="N204" s="19"/>
      <c r="O204" s="20"/>
      <c r="P204" s="21"/>
      <c r="Q204" s="21"/>
      <c r="R204" s="22"/>
      <c r="S204" s="21"/>
      <c r="T204" s="21"/>
      <c r="U204" s="22"/>
      <c r="V204" s="23"/>
      <c r="W204" s="23"/>
      <c r="X204" s="24"/>
      <c r="Y204" s="25">
        <f t="shared" si="13"/>
        <v>0</v>
      </c>
      <c r="Z204" s="25">
        <f t="shared" si="14"/>
        <v>0</v>
      </c>
      <c r="AA204" s="26"/>
      <c r="AB204" s="26"/>
      <c r="AC204" s="26"/>
      <c r="AD204" s="26"/>
      <c r="AE204" s="27"/>
      <c r="AF204" s="26"/>
      <c r="AG204" s="26"/>
      <c r="AH204" s="26"/>
      <c r="AI204" s="26"/>
      <c r="AJ204" s="26"/>
      <c r="AK204" s="26"/>
    </row>
    <row r="205" spans="1:37" s="10" customFormat="1" ht="25" customHeight="1" x14ac:dyDescent="0.25">
      <c r="A205" s="11">
        <v>202</v>
      </c>
      <c r="B205" s="12" t="str">
        <f t="shared" si="12"/>
        <v>000-000</v>
      </c>
      <c r="C205" s="12"/>
      <c r="D205" s="12"/>
      <c r="E205" s="12"/>
      <c r="F205" s="12"/>
      <c r="G205" s="16"/>
      <c r="H205" s="16"/>
      <c r="I205" s="15"/>
      <c r="J205" s="16"/>
      <c r="K205" s="16"/>
      <c r="L205" s="17"/>
      <c r="M205" s="18"/>
      <c r="N205" s="19"/>
      <c r="O205" s="20"/>
      <c r="P205" s="21"/>
      <c r="Q205" s="21"/>
      <c r="R205" s="22"/>
      <c r="S205" s="21"/>
      <c r="T205" s="21"/>
      <c r="U205" s="22"/>
      <c r="V205" s="23"/>
      <c r="W205" s="23"/>
      <c r="X205" s="24"/>
      <c r="Y205" s="25">
        <f t="shared" si="13"/>
        <v>0</v>
      </c>
      <c r="Z205" s="25">
        <f t="shared" si="14"/>
        <v>0</v>
      </c>
      <c r="AA205" s="26"/>
      <c r="AB205" s="26"/>
      <c r="AC205" s="26"/>
      <c r="AD205" s="26"/>
      <c r="AE205" s="27"/>
      <c r="AF205" s="26"/>
      <c r="AG205" s="26"/>
      <c r="AH205" s="26"/>
      <c r="AI205" s="26"/>
      <c r="AJ205" s="26"/>
      <c r="AK205" s="26"/>
    </row>
    <row r="206" spans="1:37" s="10" customFormat="1" ht="25" customHeight="1" x14ac:dyDescent="0.25">
      <c r="A206" s="11">
        <v>203</v>
      </c>
      <c r="B206" s="12" t="str">
        <f t="shared" si="12"/>
        <v>000-000</v>
      </c>
      <c r="C206" s="12"/>
      <c r="D206" s="12"/>
      <c r="E206" s="12"/>
      <c r="F206" s="12"/>
      <c r="G206" s="16"/>
      <c r="H206" s="16"/>
      <c r="I206" s="15"/>
      <c r="J206" s="16"/>
      <c r="K206" s="16"/>
      <c r="L206" s="17"/>
      <c r="M206" s="18"/>
      <c r="N206" s="19"/>
      <c r="O206" s="20"/>
      <c r="P206" s="21"/>
      <c r="Q206" s="21"/>
      <c r="R206" s="22"/>
      <c r="S206" s="21"/>
      <c r="T206" s="21"/>
      <c r="U206" s="22"/>
      <c r="V206" s="23"/>
      <c r="W206" s="23"/>
      <c r="X206" s="24"/>
      <c r="Y206" s="25">
        <f t="shared" si="13"/>
        <v>0</v>
      </c>
      <c r="Z206" s="25">
        <f t="shared" si="14"/>
        <v>0</v>
      </c>
      <c r="AA206" s="26"/>
      <c r="AB206" s="26"/>
      <c r="AC206" s="26"/>
      <c r="AD206" s="26"/>
      <c r="AE206" s="27"/>
      <c r="AF206" s="26"/>
      <c r="AG206" s="26"/>
      <c r="AH206" s="26"/>
      <c r="AI206" s="26"/>
      <c r="AJ206" s="26"/>
      <c r="AK206" s="26"/>
    </row>
    <row r="207" spans="1:37" s="10" customFormat="1" ht="25" customHeight="1" x14ac:dyDescent="0.25">
      <c r="A207" s="11">
        <v>204</v>
      </c>
      <c r="B207" s="12" t="str">
        <f t="shared" si="12"/>
        <v>000-000</v>
      </c>
      <c r="C207" s="12"/>
      <c r="D207" s="12"/>
      <c r="E207" s="12"/>
      <c r="F207" s="12"/>
      <c r="G207" s="16"/>
      <c r="H207" s="16"/>
      <c r="I207" s="15"/>
      <c r="J207" s="16"/>
      <c r="K207" s="16"/>
      <c r="L207" s="17"/>
      <c r="M207" s="18"/>
      <c r="N207" s="19"/>
      <c r="O207" s="20"/>
      <c r="P207" s="21"/>
      <c r="Q207" s="21"/>
      <c r="R207" s="22"/>
      <c r="S207" s="21"/>
      <c r="T207" s="21"/>
      <c r="U207" s="22"/>
      <c r="V207" s="23"/>
      <c r="W207" s="23"/>
      <c r="X207" s="24"/>
      <c r="Y207" s="25">
        <f t="shared" si="13"/>
        <v>0</v>
      </c>
      <c r="Z207" s="25">
        <f t="shared" si="14"/>
        <v>0</v>
      </c>
      <c r="AA207" s="26"/>
      <c r="AB207" s="26"/>
      <c r="AC207" s="26"/>
      <c r="AD207" s="26"/>
      <c r="AE207" s="27"/>
      <c r="AF207" s="26"/>
      <c r="AG207" s="26"/>
      <c r="AH207" s="26"/>
      <c r="AI207" s="26"/>
      <c r="AJ207" s="26"/>
      <c r="AK207" s="26"/>
    </row>
    <row r="208" spans="1:37" s="10" customFormat="1" ht="25" customHeight="1" x14ac:dyDescent="0.25">
      <c r="A208" s="11">
        <v>205</v>
      </c>
      <c r="B208" s="12" t="str">
        <f t="shared" si="12"/>
        <v>000-000</v>
      </c>
      <c r="C208" s="12"/>
      <c r="D208" s="12"/>
      <c r="E208" s="12"/>
      <c r="F208" s="12"/>
      <c r="G208" s="16"/>
      <c r="H208" s="16"/>
      <c r="I208" s="15"/>
      <c r="J208" s="16"/>
      <c r="K208" s="16"/>
      <c r="L208" s="17"/>
      <c r="M208" s="18"/>
      <c r="N208" s="18"/>
      <c r="O208" s="20"/>
      <c r="P208" s="21"/>
      <c r="Q208" s="21"/>
      <c r="R208" s="22"/>
      <c r="S208" s="21"/>
      <c r="T208" s="21"/>
      <c r="U208" s="22"/>
      <c r="V208" s="23"/>
      <c r="W208" s="23"/>
      <c r="X208" s="24"/>
      <c r="Y208" s="25">
        <f t="shared" si="13"/>
        <v>0</v>
      </c>
      <c r="Z208" s="25">
        <f t="shared" si="14"/>
        <v>0</v>
      </c>
      <c r="AA208" s="26"/>
      <c r="AB208" s="26"/>
      <c r="AC208" s="26"/>
      <c r="AD208" s="26"/>
      <c r="AE208" s="27"/>
      <c r="AF208" s="26"/>
      <c r="AG208" s="26"/>
      <c r="AH208" s="26"/>
      <c r="AI208" s="26"/>
      <c r="AJ208" s="26"/>
      <c r="AK208" s="26"/>
    </row>
    <row r="209" spans="1:37" s="10" customFormat="1" ht="25" customHeight="1" x14ac:dyDescent="0.25">
      <c r="A209" s="11">
        <v>206</v>
      </c>
      <c r="B209" s="12" t="str">
        <f t="shared" si="12"/>
        <v>000-000</v>
      </c>
      <c r="C209" s="12"/>
      <c r="D209" s="12"/>
      <c r="E209" s="12"/>
      <c r="F209" s="12"/>
      <c r="G209" s="16"/>
      <c r="H209" s="16"/>
      <c r="I209" s="15"/>
      <c r="J209" s="16"/>
      <c r="K209" s="16"/>
      <c r="L209" s="17"/>
      <c r="M209" s="18"/>
      <c r="N209" s="18"/>
      <c r="O209" s="20"/>
      <c r="P209" s="21"/>
      <c r="Q209" s="21"/>
      <c r="R209" s="22"/>
      <c r="S209" s="21"/>
      <c r="T209" s="21"/>
      <c r="U209" s="22"/>
      <c r="V209" s="23"/>
      <c r="W209" s="23"/>
      <c r="X209" s="24"/>
      <c r="Y209" s="25">
        <f t="shared" si="13"/>
        <v>0</v>
      </c>
      <c r="Z209" s="25">
        <f t="shared" si="14"/>
        <v>0</v>
      </c>
      <c r="AA209" s="26"/>
      <c r="AB209" s="26"/>
      <c r="AC209" s="26"/>
      <c r="AD209" s="26"/>
      <c r="AE209" s="27"/>
      <c r="AF209" s="26"/>
      <c r="AG209" s="26"/>
      <c r="AH209" s="26"/>
      <c r="AI209" s="26"/>
      <c r="AJ209" s="26"/>
      <c r="AK209" s="26"/>
    </row>
    <row r="210" spans="1:37" s="10" customFormat="1" ht="25" customHeight="1" x14ac:dyDescent="0.25">
      <c r="A210" s="11">
        <v>207</v>
      </c>
      <c r="B210" s="12" t="str">
        <f t="shared" si="12"/>
        <v>000-000</v>
      </c>
      <c r="C210" s="12"/>
      <c r="D210" s="12"/>
      <c r="E210" s="12"/>
      <c r="F210" s="12"/>
      <c r="G210" s="16"/>
      <c r="H210" s="16"/>
      <c r="I210" s="15"/>
      <c r="J210" s="16"/>
      <c r="K210" s="16"/>
      <c r="L210" s="17"/>
      <c r="M210" s="18"/>
      <c r="N210" s="18"/>
      <c r="O210" s="20"/>
      <c r="P210" s="21"/>
      <c r="Q210" s="21"/>
      <c r="R210" s="22"/>
      <c r="S210" s="21"/>
      <c r="T210" s="21"/>
      <c r="U210" s="22"/>
      <c r="V210" s="23"/>
      <c r="W210" s="23"/>
      <c r="X210" s="24"/>
      <c r="Y210" s="25">
        <f t="shared" si="13"/>
        <v>0</v>
      </c>
      <c r="Z210" s="25">
        <f t="shared" si="14"/>
        <v>0</v>
      </c>
      <c r="AA210" s="26"/>
      <c r="AB210" s="26"/>
      <c r="AC210" s="26"/>
      <c r="AD210" s="26"/>
      <c r="AE210" s="27"/>
      <c r="AF210" s="26"/>
      <c r="AG210" s="26"/>
      <c r="AH210" s="26"/>
      <c r="AI210" s="26"/>
      <c r="AJ210" s="26"/>
      <c r="AK210" s="26"/>
    </row>
    <row r="211" spans="1:37" s="10" customFormat="1" ht="25" customHeight="1" x14ac:dyDescent="0.25">
      <c r="A211" s="11">
        <v>208</v>
      </c>
      <c r="B211" s="12" t="str">
        <f t="shared" si="12"/>
        <v>000-000</v>
      </c>
      <c r="C211" s="12"/>
      <c r="D211" s="12"/>
      <c r="E211" s="12"/>
      <c r="F211" s="12"/>
      <c r="G211" s="16"/>
      <c r="H211" s="16"/>
      <c r="I211" s="15"/>
      <c r="J211" s="16"/>
      <c r="K211" s="16"/>
      <c r="L211" s="17"/>
      <c r="M211" s="18"/>
      <c r="N211" s="18"/>
      <c r="O211" s="20"/>
      <c r="P211" s="21"/>
      <c r="Q211" s="21"/>
      <c r="R211" s="22"/>
      <c r="S211" s="21"/>
      <c r="T211" s="21"/>
      <c r="U211" s="22"/>
      <c r="V211" s="23"/>
      <c r="W211" s="23"/>
      <c r="X211" s="24"/>
      <c r="Y211" s="25">
        <f t="shared" si="13"/>
        <v>0</v>
      </c>
      <c r="Z211" s="25">
        <f t="shared" si="14"/>
        <v>0</v>
      </c>
      <c r="AA211" s="26"/>
      <c r="AB211" s="26"/>
      <c r="AC211" s="26"/>
      <c r="AD211" s="26"/>
      <c r="AE211" s="27"/>
      <c r="AF211" s="26"/>
      <c r="AG211" s="26"/>
      <c r="AH211" s="26"/>
      <c r="AI211" s="26"/>
      <c r="AJ211" s="26"/>
      <c r="AK211" s="26"/>
    </row>
    <row r="212" spans="1:37" s="10" customFormat="1" ht="25" customHeight="1" x14ac:dyDescent="0.25">
      <c r="A212" s="11">
        <v>209</v>
      </c>
      <c r="B212" s="12" t="str">
        <f t="shared" si="12"/>
        <v>000-000</v>
      </c>
      <c r="C212" s="12"/>
      <c r="D212" s="12"/>
      <c r="E212" s="12"/>
      <c r="F212" s="12"/>
      <c r="G212" s="16"/>
      <c r="H212" s="16"/>
      <c r="I212" s="15"/>
      <c r="J212" s="16"/>
      <c r="K212" s="16"/>
      <c r="L212" s="17"/>
      <c r="M212" s="18"/>
      <c r="N212" s="18"/>
      <c r="O212" s="20"/>
      <c r="P212" s="21"/>
      <c r="Q212" s="21"/>
      <c r="R212" s="22"/>
      <c r="S212" s="21"/>
      <c r="T212" s="21"/>
      <c r="U212" s="22"/>
      <c r="V212" s="23"/>
      <c r="W212" s="23"/>
      <c r="X212" s="24"/>
      <c r="Y212" s="25">
        <f t="shared" si="13"/>
        <v>0</v>
      </c>
      <c r="Z212" s="25">
        <f t="shared" si="14"/>
        <v>0</v>
      </c>
      <c r="AA212" s="26"/>
      <c r="AB212" s="26"/>
      <c r="AC212" s="26"/>
      <c r="AD212" s="26"/>
      <c r="AE212" s="27"/>
      <c r="AF212" s="26"/>
      <c r="AG212" s="26"/>
      <c r="AH212" s="26"/>
      <c r="AI212" s="26"/>
      <c r="AJ212" s="26"/>
      <c r="AK212" s="26"/>
    </row>
    <row r="213" spans="1:37" s="10" customFormat="1" ht="25" customHeight="1" x14ac:dyDescent="0.25">
      <c r="A213" s="11">
        <v>210</v>
      </c>
      <c r="B213" s="12" t="str">
        <f t="shared" si="12"/>
        <v>000-000</v>
      </c>
      <c r="C213" s="12"/>
      <c r="D213" s="12"/>
      <c r="E213" s="12"/>
      <c r="F213" s="12"/>
      <c r="G213" s="16"/>
      <c r="H213" s="16"/>
      <c r="I213" s="15"/>
      <c r="J213" s="16"/>
      <c r="K213" s="16"/>
      <c r="L213" s="17"/>
      <c r="M213" s="18"/>
      <c r="N213" s="18"/>
      <c r="O213" s="20"/>
      <c r="P213" s="21"/>
      <c r="Q213" s="21"/>
      <c r="R213" s="22"/>
      <c r="S213" s="21"/>
      <c r="T213" s="21"/>
      <c r="U213" s="22"/>
      <c r="V213" s="23"/>
      <c r="W213" s="23"/>
      <c r="X213" s="24"/>
      <c r="Y213" s="25">
        <f t="shared" si="13"/>
        <v>0</v>
      </c>
      <c r="Z213" s="25">
        <f t="shared" si="14"/>
        <v>0</v>
      </c>
      <c r="AA213" s="26"/>
      <c r="AB213" s="26"/>
      <c r="AC213" s="26"/>
      <c r="AD213" s="26"/>
      <c r="AE213" s="27"/>
      <c r="AF213" s="26"/>
      <c r="AG213" s="26"/>
      <c r="AH213" s="26"/>
      <c r="AI213" s="26"/>
      <c r="AJ213" s="26"/>
      <c r="AK213" s="26"/>
    </row>
    <row r="214" spans="1:37" s="10" customFormat="1" ht="25" customHeight="1" x14ac:dyDescent="0.25">
      <c r="A214" s="11">
        <v>211</v>
      </c>
      <c r="B214" s="12" t="str">
        <f t="shared" si="12"/>
        <v>000-000</v>
      </c>
      <c r="C214" s="12"/>
      <c r="D214" s="12"/>
      <c r="E214" s="12"/>
      <c r="F214" s="12"/>
      <c r="G214" s="16"/>
      <c r="H214" s="16"/>
      <c r="I214" s="15"/>
      <c r="J214" s="16"/>
      <c r="K214" s="16"/>
      <c r="L214" s="17"/>
      <c r="M214" s="18"/>
      <c r="N214" s="18"/>
      <c r="O214" s="20"/>
      <c r="P214" s="21"/>
      <c r="Q214" s="21"/>
      <c r="R214" s="22"/>
      <c r="S214" s="21"/>
      <c r="T214" s="21"/>
      <c r="U214" s="22"/>
      <c r="V214" s="23"/>
      <c r="W214" s="23"/>
      <c r="X214" s="24"/>
      <c r="Y214" s="25">
        <f t="shared" si="13"/>
        <v>0</v>
      </c>
      <c r="Z214" s="25">
        <f t="shared" si="14"/>
        <v>0</v>
      </c>
      <c r="AA214" s="26"/>
      <c r="AB214" s="26"/>
      <c r="AC214" s="26"/>
      <c r="AD214" s="26"/>
      <c r="AE214" s="27"/>
      <c r="AF214" s="26"/>
      <c r="AG214" s="26"/>
      <c r="AH214" s="26"/>
      <c r="AI214" s="26"/>
      <c r="AJ214" s="26"/>
      <c r="AK214" s="26"/>
    </row>
    <row r="215" spans="1:37" s="10" customFormat="1" ht="25" customHeight="1" x14ac:dyDescent="0.25">
      <c r="A215" s="11">
        <v>212</v>
      </c>
      <c r="B215" s="12" t="str">
        <f t="shared" si="12"/>
        <v>000-000</v>
      </c>
      <c r="C215" s="12"/>
      <c r="D215" s="12"/>
      <c r="E215" s="12"/>
      <c r="F215" s="12"/>
      <c r="G215" s="16"/>
      <c r="H215" s="16"/>
      <c r="I215" s="15"/>
      <c r="J215" s="16"/>
      <c r="K215" s="16"/>
      <c r="L215" s="17"/>
      <c r="M215" s="18"/>
      <c r="N215" s="18"/>
      <c r="O215" s="20"/>
      <c r="P215" s="21"/>
      <c r="Q215" s="21"/>
      <c r="R215" s="22"/>
      <c r="S215" s="21"/>
      <c r="T215" s="21"/>
      <c r="U215" s="22"/>
      <c r="V215" s="23"/>
      <c r="W215" s="23"/>
      <c r="X215" s="24"/>
      <c r="Y215" s="25">
        <f t="shared" si="13"/>
        <v>0</v>
      </c>
      <c r="Z215" s="25">
        <f t="shared" si="14"/>
        <v>0</v>
      </c>
      <c r="AA215" s="26"/>
      <c r="AB215" s="26"/>
      <c r="AC215" s="26"/>
      <c r="AD215" s="26"/>
      <c r="AE215" s="27"/>
      <c r="AF215" s="26"/>
      <c r="AG215" s="26"/>
      <c r="AH215" s="26"/>
      <c r="AI215" s="26"/>
      <c r="AJ215" s="26"/>
      <c r="AK215" s="26"/>
    </row>
    <row r="216" spans="1:37" s="10" customFormat="1" ht="25" customHeight="1" x14ac:dyDescent="0.25">
      <c r="A216" s="11">
        <v>213</v>
      </c>
      <c r="B216" s="12" t="str">
        <f t="shared" si="12"/>
        <v>000-000</v>
      </c>
      <c r="C216" s="12"/>
      <c r="D216" s="12"/>
      <c r="E216" s="12"/>
      <c r="F216" s="12"/>
      <c r="G216" s="16"/>
      <c r="H216" s="16"/>
      <c r="I216" s="15"/>
      <c r="J216" s="16"/>
      <c r="K216" s="16"/>
      <c r="L216" s="17"/>
      <c r="M216" s="18"/>
      <c r="N216" s="18"/>
      <c r="O216" s="20"/>
      <c r="P216" s="21"/>
      <c r="Q216" s="21"/>
      <c r="R216" s="22"/>
      <c r="S216" s="21"/>
      <c r="T216" s="21"/>
      <c r="U216" s="22"/>
      <c r="V216" s="23"/>
      <c r="W216" s="23"/>
      <c r="X216" s="24"/>
      <c r="Y216" s="25">
        <f t="shared" si="13"/>
        <v>0</v>
      </c>
      <c r="Z216" s="25">
        <f t="shared" si="14"/>
        <v>0</v>
      </c>
      <c r="AA216" s="26"/>
      <c r="AB216" s="26"/>
      <c r="AC216" s="26"/>
      <c r="AD216" s="26"/>
      <c r="AE216" s="27"/>
      <c r="AF216" s="26"/>
      <c r="AG216" s="26"/>
      <c r="AH216" s="26"/>
      <c r="AI216" s="26"/>
      <c r="AJ216" s="26"/>
      <c r="AK216" s="26"/>
    </row>
    <row r="217" spans="1:37" s="10" customFormat="1" ht="25" customHeight="1" x14ac:dyDescent="0.25">
      <c r="A217" s="11">
        <v>214</v>
      </c>
      <c r="B217" s="12" t="str">
        <f t="shared" si="12"/>
        <v>000-000</v>
      </c>
      <c r="C217" s="12"/>
      <c r="D217" s="12"/>
      <c r="E217" s="12"/>
      <c r="F217" s="12"/>
      <c r="G217" s="16"/>
      <c r="H217" s="16"/>
      <c r="I217" s="15"/>
      <c r="J217" s="16"/>
      <c r="K217" s="16"/>
      <c r="L217" s="17"/>
      <c r="M217" s="18"/>
      <c r="N217" s="19"/>
      <c r="O217" s="20"/>
      <c r="P217" s="21"/>
      <c r="Q217" s="21"/>
      <c r="R217" s="22"/>
      <c r="S217" s="21"/>
      <c r="T217" s="21"/>
      <c r="U217" s="22"/>
      <c r="V217" s="23"/>
      <c r="W217" s="23"/>
      <c r="X217" s="24"/>
      <c r="Y217" s="25">
        <f t="shared" si="13"/>
        <v>0</v>
      </c>
      <c r="Z217" s="25">
        <f t="shared" si="14"/>
        <v>0</v>
      </c>
      <c r="AA217" s="26"/>
      <c r="AB217" s="26"/>
      <c r="AC217" s="26"/>
      <c r="AD217" s="26"/>
      <c r="AE217" s="27"/>
      <c r="AF217" s="26"/>
      <c r="AG217" s="26"/>
      <c r="AH217" s="26"/>
      <c r="AI217" s="26"/>
      <c r="AJ217" s="26"/>
      <c r="AK217" s="26"/>
    </row>
    <row r="218" spans="1:37" s="10" customFormat="1" ht="25" customHeight="1" x14ac:dyDescent="0.25">
      <c r="A218" s="11">
        <v>215</v>
      </c>
      <c r="B218" s="12" t="str">
        <f t="shared" si="12"/>
        <v>000-000</v>
      </c>
      <c r="C218" s="12"/>
      <c r="D218" s="12"/>
      <c r="E218" s="12"/>
      <c r="F218" s="12"/>
      <c r="G218" s="16"/>
      <c r="H218" s="16"/>
      <c r="I218" s="15"/>
      <c r="J218" s="16"/>
      <c r="K218" s="16"/>
      <c r="L218" s="17"/>
      <c r="M218" s="18"/>
      <c r="N218" s="19"/>
      <c r="O218" s="20"/>
      <c r="P218" s="21"/>
      <c r="Q218" s="21"/>
      <c r="R218" s="22"/>
      <c r="S218" s="21"/>
      <c r="T218" s="21"/>
      <c r="U218" s="22"/>
      <c r="V218" s="23"/>
      <c r="W218" s="23"/>
      <c r="X218" s="24"/>
      <c r="Y218" s="25">
        <f t="shared" si="13"/>
        <v>0</v>
      </c>
      <c r="Z218" s="25">
        <f t="shared" si="14"/>
        <v>0</v>
      </c>
      <c r="AA218" s="26"/>
      <c r="AB218" s="26"/>
      <c r="AC218" s="26"/>
      <c r="AD218" s="26"/>
      <c r="AE218" s="27"/>
      <c r="AF218" s="26"/>
      <c r="AG218" s="26"/>
      <c r="AH218" s="26"/>
      <c r="AI218" s="26"/>
      <c r="AJ218" s="26"/>
      <c r="AK218" s="26"/>
    </row>
    <row r="219" spans="1:37" s="10" customFormat="1" ht="25" customHeight="1" x14ac:dyDescent="0.25">
      <c r="A219" s="11">
        <v>216</v>
      </c>
      <c r="B219" s="12" t="str">
        <f t="shared" si="12"/>
        <v>000-000</v>
      </c>
      <c r="C219" s="12"/>
      <c r="D219" s="12"/>
      <c r="E219" s="12"/>
      <c r="F219" s="12"/>
      <c r="G219" s="16"/>
      <c r="H219" s="16"/>
      <c r="I219" s="15"/>
      <c r="J219" s="16"/>
      <c r="K219" s="16"/>
      <c r="L219" s="17"/>
      <c r="M219" s="18"/>
      <c r="N219" s="18"/>
      <c r="O219" s="20"/>
      <c r="P219" s="21"/>
      <c r="Q219" s="21"/>
      <c r="R219" s="22"/>
      <c r="S219" s="21"/>
      <c r="T219" s="21"/>
      <c r="U219" s="22"/>
      <c r="V219" s="23"/>
      <c r="W219" s="23"/>
      <c r="X219" s="24"/>
      <c r="Y219" s="25">
        <f t="shared" si="13"/>
        <v>0</v>
      </c>
      <c r="Z219" s="25">
        <f t="shared" si="14"/>
        <v>0</v>
      </c>
      <c r="AA219" s="26"/>
      <c r="AB219" s="26"/>
      <c r="AC219" s="26"/>
      <c r="AD219" s="26"/>
      <c r="AE219" s="27"/>
      <c r="AF219" s="26"/>
      <c r="AG219" s="26"/>
      <c r="AH219" s="26"/>
      <c r="AI219" s="26"/>
      <c r="AJ219" s="26"/>
      <c r="AK219" s="26"/>
    </row>
    <row r="220" spans="1:37" s="10" customFormat="1" ht="25" customHeight="1" x14ac:dyDescent="0.25">
      <c r="A220" s="11">
        <v>217</v>
      </c>
      <c r="B220" s="12" t="str">
        <f t="shared" si="12"/>
        <v>000-000</v>
      </c>
      <c r="C220" s="12"/>
      <c r="D220" s="12"/>
      <c r="E220" s="12"/>
      <c r="F220" s="12"/>
      <c r="G220" s="16"/>
      <c r="H220" s="16"/>
      <c r="I220" s="15"/>
      <c r="J220" s="16"/>
      <c r="K220" s="16"/>
      <c r="L220" s="17"/>
      <c r="M220" s="18"/>
      <c r="N220" s="18"/>
      <c r="O220" s="20"/>
      <c r="P220" s="21"/>
      <c r="Q220" s="21"/>
      <c r="R220" s="22"/>
      <c r="S220" s="21"/>
      <c r="T220" s="21"/>
      <c r="U220" s="22"/>
      <c r="V220" s="23"/>
      <c r="W220" s="23"/>
      <c r="X220" s="24"/>
      <c r="Y220" s="25">
        <f t="shared" si="13"/>
        <v>0</v>
      </c>
      <c r="Z220" s="25">
        <f t="shared" si="14"/>
        <v>0</v>
      </c>
      <c r="AA220" s="26"/>
      <c r="AB220" s="26"/>
      <c r="AC220" s="26"/>
      <c r="AD220" s="26"/>
      <c r="AE220" s="27"/>
      <c r="AF220" s="26"/>
      <c r="AG220" s="26"/>
      <c r="AH220" s="26"/>
      <c r="AI220" s="26"/>
      <c r="AJ220" s="26"/>
      <c r="AK220" s="26"/>
    </row>
    <row r="221" spans="1:37" s="10" customFormat="1" ht="25" customHeight="1" x14ac:dyDescent="0.25">
      <c r="A221" s="11">
        <v>218</v>
      </c>
      <c r="B221" s="12" t="str">
        <f t="shared" si="12"/>
        <v>000-000</v>
      </c>
      <c r="C221" s="12"/>
      <c r="D221" s="12"/>
      <c r="E221" s="12"/>
      <c r="F221" s="12"/>
      <c r="G221" s="16"/>
      <c r="H221" s="16"/>
      <c r="I221" s="15"/>
      <c r="J221" s="16"/>
      <c r="K221" s="16"/>
      <c r="L221" s="17"/>
      <c r="M221" s="18"/>
      <c r="N221" s="18"/>
      <c r="O221" s="20"/>
      <c r="P221" s="21"/>
      <c r="Q221" s="21"/>
      <c r="R221" s="22"/>
      <c r="S221" s="21"/>
      <c r="T221" s="21"/>
      <c r="U221" s="22"/>
      <c r="V221" s="23"/>
      <c r="W221" s="23"/>
      <c r="X221" s="24"/>
      <c r="Y221" s="25">
        <f t="shared" si="13"/>
        <v>0</v>
      </c>
      <c r="Z221" s="25">
        <f t="shared" si="14"/>
        <v>0</v>
      </c>
      <c r="AA221" s="26"/>
      <c r="AB221" s="26"/>
      <c r="AC221" s="26"/>
      <c r="AD221" s="26"/>
      <c r="AE221" s="27"/>
      <c r="AF221" s="26"/>
      <c r="AG221" s="26"/>
      <c r="AH221" s="26"/>
      <c r="AI221" s="26"/>
      <c r="AJ221" s="26"/>
      <c r="AK221" s="26"/>
    </row>
    <row r="222" spans="1:37" s="10" customFormat="1" ht="25" customHeight="1" x14ac:dyDescent="0.25">
      <c r="A222" s="11">
        <v>219</v>
      </c>
      <c r="B222" s="12" t="str">
        <f t="shared" si="12"/>
        <v>000-000</v>
      </c>
      <c r="C222" s="12"/>
      <c r="D222" s="12"/>
      <c r="E222" s="12"/>
      <c r="F222" s="12"/>
      <c r="G222" s="16"/>
      <c r="H222" s="16"/>
      <c r="I222" s="15"/>
      <c r="J222" s="16"/>
      <c r="K222" s="16"/>
      <c r="L222" s="17"/>
      <c r="M222" s="18"/>
      <c r="N222" s="18"/>
      <c r="O222" s="20"/>
      <c r="P222" s="21"/>
      <c r="Q222" s="21"/>
      <c r="R222" s="22"/>
      <c r="S222" s="21"/>
      <c r="T222" s="21"/>
      <c r="U222" s="22"/>
      <c r="V222" s="23"/>
      <c r="W222" s="23"/>
      <c r="X222" s="24"/>
      <c r="Y222" s="25">
        <f t="shared" si="13"/>
        <v>0</v>
      </c>
      <c r="Z222" s="25">
        <f t="shared" si="14"/>
        <v>0</v>
      </c>
      <c r="AA222" s="26"/>
      <c r="AB222" s="26"/>
      <c r="AC222" s="26"/>
      <c r="AD222" s="26"/>
      <c r="AE222" s="27"/>
      <c r="AF222" s="26"/>
      <c r="AG222" s="26"/>
      <c r="AH222" s="26"/>
      <c r="AI222" s="26"/>
      <c r="AJ222" s="26"/>
      <c r="AK222" s="26"/>
    </row>
    <row r="223" spans="1:37" s="10" customFormat="1" ht="25" customHeight="1" x14ac:dyDescent="0.25">
      <c r="A223" s="11">
        <v>220</v>
      </c>
      <c r="B223" s="12" t="str">
        <f t="shared" si="12"/>
        <v>000-000</v>
      </c>
      <c r="C223" s="12"/>
      <c r="D223" s="12"/>
      <c r="E223" s="12"/>
      <c r="F223" s="12"/>
      <c r="G223" s="16"/>
      <c r="H223" s="16"/>
      <c r="I223" s="15"/>
      <c r="J223" s="16"/>
      <c r="K223" s="16"/>
      <c r="L223" s="17"/>
      <c r="M223" s="18"/>
      <c r="N223" s="18"/>
      <c r="O223" s="20"/>
      <c r="P223" s="21"/>
      <c r="Q223" s="21"/>
      <c r="R223" s="22"/>
      <c r="S223" s="21"/>
      <c r="T223" s="21"/>
      <c r="U223" s="22"/>
      <c r="V223" s="23"/>
      <c r="W223" s="23"/>
      <c r="X223" s="24"/>
      <c r="Y223" s="25">
        <f t="shared" si="13"/>
        <v>0</v>
      </c>
      <c r="Z223" s="25">
        <f t="shared" si="14"/>
        <v>0</v>
      </c>
      <c r="AA223" s="26"/>
      <c r="AB223" s="26"/>
      <c r="AC223" s="26"/>
      <c r="AD223" s="26"/>
      <c r="AE223" s="27"/>
      <c r="AF223" s="26"/>
      <c r="AG223" s="26"/>
      <c r="AH223" s="26"/>
      <c r="AI223" s="26"/>
      <c r="AJ223" s="26"/>
      <c r="AK223" s="26"/>
    </row>
    <row r="224" spans="1:37" s="10" customFormat="1" ht="25" customHeight="1" x14ac:dyDescent="0.25">
      <c r="A224" s="11">
        <v>221</v>
      </c>
      <c r="B224" s="12" t="str">
        <f t="shared" si="12"/>
        <v>000-000</v>
      </c>
      <c r="C224" s="12"/>
      <c r="D224" s="12"/>
      <c r="E224" s="12"/>
      <c r="F224" s="12"/>
      <c r="G224" s="16"/>
      <c r="H224" s="16"/>
      <c r="I224" s="15"/>
      <c r="J224" s="16"/>
      <c r="K224" s="16"/>
      <c r="L224" s="17"/>
      <c r="M224" s="18"/>
      <c r="N224" s="18"/>
      <c r="O224" s="20"/>
      <c r="P224" s="21"/>
      <c r="Q224" s="21"/>
      <c r="R224" s="22"/>
      <c r="S224" s="21"/>
      <c r="T224" s="21"/>
      <c r="U224" s="22"/>
      <c r="V224" s="23"/>
      <c r="W224" s="23"/>
      <c r="X224" s="24"/>
      <c r="Y224" s="25">
        <f t="shared" si="13"/>
        <v>0</v>
      </c>
      <c r="Z224" s="25">
        <f t="shared" si="14"/>
        <v>0</v>
      </c>
      <c r="AA224" s="26"/>
      <c r="AB224" s="26"/>
      <c r="AC224" s="26"/>
      <c r="AD224" s="26"/>
      <c r="AE224" s="27"/>
      <c r="AF224" s="26"/>
      <c r="AG224" s="26"/>
      <c r="AH224" s="26"/>
      <c r="AI224" s="26"/>
      <c r="AJ224" s="26"/>
      <c r="AK224" s="26"/>
    </row>
    <row r="225" spans="1:37" s="10" customFormat="1" ht="25" customHeight="1" x14ac:dyDescent="0.25">
      <c r="A225" s="11">
        <v>222</v>
      </c>
      <c r="B225" s="12" t="str">
        <f t="shared" si="12"/>
        <v>000-000</v>
      </c>
      <c r="C225" s="12"/>
      <c r="D225" s="12"/>
      <c r="E225" s="12"/>
      <c r="F225" s="12"/>
      <c r="G225" s="16"/>
      <c r="H225" s="16"/>
      <c r="I225" s="15"/>
      <c r="J225" s="16"/>
      <c r="K225" s="16"/>
      <c r="L225" s="17"/>
      <c r="M225" s="18"/>
      <c r="N225" s="18"/>
      <c r="O225" s="20"/>
      <c r="P225" s="21"/>
      <c r="Q225" s="21"/>
      <c r="R225" s="22"/>
      <c r="S225" s="21"/>
      <c r="T225" s="21"/>
      <c r="U225" s="22"/>
      <c r="V225" s="23"/>
      <c r="W225" s="23"/>
      <c r="X225" s="24"/>
      <c r="Y225" s="25">
        <f t="shared" si="13"/>
        <v>0</v>
      </c>
      <c r="Z225" s="25">
        <f t="shared" si="14"/>
        <v>0</v>
      </c>
      <c r="AA225" s="26"/>
      <c r="AB225" s="26"/>
      <c r="AC225" s="26"/>
      <c r="AD225" s="26"/>
      <c r="AE225" s="27"/>
      <c r="AF225" s="26"/>
      <c r="AG225" s="26"/>
      <c r="AH225" s="26"/>
      <c r="AI225" s="26"/>
      <c r="AJ225" s="26"/>
      <c r="AK225" s="26"/>
    </row>
    <row r="226" spans="1:37" s="10" customFormat="1" ht="25" customHeight="1" x14ac:dyDescent="0.25">
      <c r="A226" s="11">
        <v>223</v>
      </c>
      <c r="B226" s="12" t="str">
        <f t="shared" si="12"/>
        <v>000-000</v>
      </c>
      <c r="C226" s="12"/>
      <c r="D226" s="12"/>
      <c r="E226" s="12"/>
      <c r="F226" s="12"/>
      <c r="G226" s="16"/>
      <c r="H226" s="16"/>
      <c r="I226" s="15"/>
      <c r="J226" s="16"/>
      <c r="K226" s="16"/>
      <c r="L226" s="17"/>
      <c r="M226" s="18"/>
      <c r="N226" s="18"/>
      <c r="O226" s="20"/>
      <c r="P226" s="21"/>
      <c r="Q226" s="21"/>
      <c r="R226" s="22"/>
      <c r="S226" s="21"/>
      <c r="T226" s="21"/>
      <c r="U226" s="22"/>
      <c r="V226" s="23"/>
      <c r="W226" s="23"/>
      <c r="X226" s="24"/>
      <c r="Y226" s="25">
        <f t="shared" si="13"/>
        <v>0</v>
      </c>
      <c r="Z226" s="25">
        <f t="shared" si="14"/>
        <v>0</v>
      </c>
      <c r="AA226" s="26"/>
      <c r="AB226" s="26"/>
      <c r="AC226" s="26"/>
      <c r="AD226" s="26"/>
      <c r="AE226" s="27"/>
      <c r="AF226" s="26"/>
      <c r="AG226" s="26"/>
      <c r="AH226" s="26"/>
      <c r="AI226" s="26"/>
      <c r="AJ226" s="26"/>
      <c r="AK226" s="26"/>
    </row>
    <row r="227" spans="1:37" s="10" customFormat="1" ht="25" customHeight="1" x14ac:dyDescent="0.25">
      <c r="A227" s="11">
        <v>224</v>
      </c>
      <c r="B227" s="12" t="str">
        <f t="shared" si="12"/>
        <v>000-000</v>
      </c>
      <c r="C227" s="12"/>
      <c r="D227" s="12"/>
      <c r="E227" s="12"/>
      <c r="F227" s="12"/>
      <c r="G227" s="16"/>
      <c r="H227" s="16"/>
      <c r="I227" s="15"/>
      <c r="J227" s="16"/>
      <c r="K227" s="16"/>
      <c r="L227" s="17"/>
      <c r="M227" s="18"/>
      <c r="N227" s="18"/>
      <c r="O227" s="20"/>
      <c r="P227" s="21"/>
      <c r="Q227" s="21"/>
      <c r="R227" s="22"/>
      <c r="S227" s="21"/>
      <c r="T227" s="21"/>
      <c r="U227" s="22"/>
      <c r="V227" s="23"/>
      <c r="W227" s="23"/>
      <c r="X227" s="24"/>
      <c r="Y227" s="25">
        <f t="shared" si="13"/>
        <v>0</v>
      </c>
      <c r="Z227" s="25">
        <f t="shared" si="14"/>
        <v>0</v>
      </c>
      <c r="AA227" s="26"/>
      <c r="AB227" s="26"/>
      <c r="AC227" s="26"/>
      <c r="AD227" s="26"/>
      <c r="AE227" s="27"/>
      <c r="AF227" s="26"/>
      <c r="AG227" s="26"/>
      <c r="AH227" s="26"/>
      <c r="AI227" s="26"/>
      <c r="AJ227" s="26"/>
      <c r="AK227" s="26"/>
    </row>
    <row r="228" spans="1:37" s="10" customFormat="1" ht="25" customHeight="1" x14ac:dyDescent="0.25">
      <c r="A228" s="11">
        <v>225</v>
      </c>
      <c r="B228" s="12" t="str">
        <f t="shared" si="12"/>
        <v>000-000</v>
      </c>
      <c r="C228" s="12"/>
      <c r="D228" s="12"/>
      <c r="E228" s="12"/>
      <c r="F228" s="12"/>
      <c r="G228" s="16"/>
      <c r="H228" s="16"/>
      <c r="I228" s="15"/>
      <c r="J228" s="16"/>
      <c r="K228" s="16"/>
      <c r="L228" s="17"/>
      <c r="M228" s="18"/>
      <c r="N228" s="19"/>
      <c r="O228" s="20"/>
      <c r="P228" s="21"/>
      <c r="Q228" s="21"/>
      <c r="R228" s="22"/>
      <c r="S228" s="21"/>
      <c r="T228" s="21"/>
      <c r="U228" s="22"/>
      <c r="V228" s="23"/>
      <c r="W228" s="23"/>
      <c r="X228" s="24"/>
      <c r="Y228" s="25">
        <f t="shared" si="13"/>
        <v>0</v>
      </c>
      <c r="Z228" s="25">
        <f t="shared" si="14"/>
        <v>0</v>
      </c>
      <c r="AA228" s="26"/>
      <c r="AB228" s="26"/>
      <c r="AC228" s="26"/>
      <c r="AD228" s="26"/>
      <c r="AE228" s="27"/>
      <c r="AF228" s="26"/>
      <c r="AG228" s="26"/>
      <c r="AH228" s="26"/>
      <c r="AI228" s="26"/>
      <c r="AJ228" s="26"/>
      <c r="AK228" s="26"/>
    </row>
    <row r="229" spans="1:37" s="10" customFormat="1" ht="25" customHeight="1" x14ac:dyDescent="0.25">
      <c r="A229" s="11">
        <v>226</v>
      </c>
      <c r="B229" s="12" t="str">
        <f t="shared" si="12"/>
        <v>000-000</v>
      </c>
      <c r="C229" s="12"/>
      <c r="D229" s="12"/>
      <c r="E229" s="12"/>
      <c r="F229" s="12"/>
      <c r="G229" s="16"/>
      <c r="H229" s="16"/>
      <c r="I229" s="15"/>
      <c r="J229" s="16"/>
      <c r="K229" s="16"/>
      <c r="L229" s="17"/>
      <c r="M229" s="18"/>
      <c r="N229" s="19"/>
      <c r="O229" s="20"/>
      <c r="P229" s="21"/>
      <c r="Q229" s="21"/>
      <c r="R229" s="22"/>
      <c r="S229" s="21"/>
      <c r="T229" s="21"/>
      <c r="U229" s="22"/>
      <c r="V229" s="23"/>
      <c r="W229" s="23"/>
      <c r="X229" s="24"/>
      <c r="Y229" s="25">
        <f t="shared" si="13"/>
        <v>0</v>
      </c>
      <c r="Z229" s="25">
        <f t="shared" si="14"/>
        <v>0</v>
      </c>
      <c r="AA229" s="26"/>
      <c r="AB229" s="26"/>
      <c r="AC229" s="26"/>
      <c r="AD229" s="26"/>
      <c r="AE229" s="27"/>
      <c r="AF229" s="26"/>
      <c r="AG229" s="26"/>
      <c r="AH229" s="26"/>
      <c r="AI229" s="26"/>
      <c r="AJ229" s="26"/>
      <c r="AK229" s="26"/>
    </row>
    <row r="230" spans="1:37" s="10" customFormat="1" ht="25" customHeight="1" x14ac:dyDescent="0.25">
      <c r="A230" s="11">
        <v>227</v>
      </c>
      <c r="B230" s="12" t="str">
        <f t="shared" si="12"/>
        <v>000-000</v>
      </c>
      <c r="C230" s="12"/>
      <c r="D230" s="12"/>
      <c r="E230" s="12"/>
      <c r="F230" s="12"/>
      <c r="G230" s="16"/>
      <c r="H230" s="16"/>
      <c r="I230" s="15"/>
      <c r="J230" s="16"/>
      <c r="K230" s="16"/>
      <c r="L230" s="17"/>
      <c r="M230" s="18"/>
      <c r="N230" s="18"/>
      <c r="O230" s="20"/>
      <c r="P230" s="21"/>
      <c r="Q230" s="21"/>
      <c r="R230" s="22"/>
      <c r="S230" s="21"/>
      <c r="T230" s="21"/>
      <c r="U230" s="22"/>
      <c r="V230" s="23"/>
      <c r="W230" s="23"/>
      <c r="X230" s="24"/>
      <c r="Y230" s="25">
        <f t="shared" si="13"/>
        <v>0</v>
      </c>
      <c r="Z230" s="25">
        <f t="shared" si="14"/>
        <v>0</v>
      </c>
      <c r="AA230" s="26"/>
      <c r="AB230" s="26"/>
      <c r="AC230" s="26"/>
      <c r="AD230" s="26"/>
      <c r="AE230" s="27"/>
      <c r="AF230" s="26"/>
      <c r="AG230" s="26"/>
      <c r="AH230" s="26"/>
      <c r="AI230" s="26"/>
      <c r="AJ230" s="26"/>
      <c r="AK230" s="26"/>
    </row>
    <row r="231" spans="1:37" s="10" customFormat="1" ht="25" customHeight="1" x14ac:dyDescent="0.25">
      <c r="A231" s="11">
        <v>228</v>
      </c>
      <c r="B231" s="12" t="str">
        <f t="shared" si="12"/>
        <v>000-000</v>
      </c>
      <c r="C231" s="12"/>
      <c r="D231" s="12"/>
      <c r="E231" s="12"/>
      <c r="F231" s="12"/>
      <c r="G231" s="16"/>
      <c r="H231" s="16"/>
      <c r="I231" s="15"/>
      <c r="J231" s="16"/>
      <c r="K231" s="16"/>
      <c r="L231" s="17"/>
      <c r="M231" s="18"/>
      <c r="N231" s="18"/>
      <c r="O231" s="20"/>
      <c r="P231" s="21"/>
      <c r="Q231" s="21"/>
      <c r="R231" s="22"/>
      <c r="S231" s="21"/>
      <c r="T231" s="21"/>
      <c r="U231" s="22"/>
      <c r="V231" s="23"/>
      <c r="W231" s="23"/>
      <c r="X231" s="24"/>
      <c r="Y231" s="25">
        <f t="shared" si="13"/>
        <v>0</v>
      </c>
      <c r="Z231" s="25">
        <f t="shared" si="14"/>
        <v>0</v>
      </c>
      <c r="AA231" s="26"/>
      <c r="AB231" s="26"/>
      <c r="AC231" s="26"/>
      <c r="AD231" s="26"/>
      <c r="AE231" s="27"/>
      <c r="AF231" s="26"/>
      <c r="AG231" s="26"/>
      <c r="AH231" s="26"/>
      <c r="AI231" s="26"/>
      <c r="AJ231" s="26"/>
      <c r="AK231" s="26"/>
    </row>
    <row r="232" spans="1:37" s="10" customFormat="1" ht="25" customHeight="1" x14ac:dyDescent="0.25">
      <c r="A232" s="11">
        <v>229</v>
      </c>
      <c r="B232" s="12" t="str">
        <f t="shared" si="12"/>
        <v>000-000</v>
      </c>
      <c r="C232" s="12"/>
      <c r="D232" s="12"/>
      <c r="E232" s="12"/>
      <c r="F232" s="12"/>
      <c r="G232" s="16"/>
      <c r="H232" s="16"/>
      <c r="I232" s="15"/>
      <c r="J232" s="16"/>
      <c r="K232" s="16"/>
      <c r="L232" s="17"/>
      <c r="M232" s="18"/>
      <c r="N232" s="18"/>
      <c r="O232" s="20"/>
      <c r="P232" s="21"/>
      <c r="Q232" s="21"/>
      <c r="R232" s="22"/>
      <c r="S232" s="21"/>
      <c r="T232" s="21"/>
      <c r="U232" s="22"/>
      <c r="V232" s="23"/>
      <c r="W232" s="23"/>
      <c r="X232" s="24"/>
      <c r="Y232" s="25">
        <f t="shared" si="13"/>
        <v>0</v>
      </c>
      <c r="Z232" s="25">
        <f t="shared" si="14"/>
        <v>0</v>
      </c>
      <c r="AA232" s="26"/>
      <c r="AB232" s="26"/>
      <c r="AC232" s="26"/>
      <c r="AD232" s="26"/>
      <c r="AE232" s="27"/>
      <c r="AF232" s="26"/>
      <c r="AG232" s="26"/>
      <c r="AH232" s="26"/>
      <c r="AI232" s="26"/>
      <c r="AJ232" s="26"/>
      <c r="AK232" s="26"/>
    </row>
    <row r="233" spans="1:37" s="10" customFormat="1" ht="25" customHeight="1" x14ac:dyDescent="0.25">
      <c r="A233" s="11">
        <v>230</v>
      </c>
      <c r="B233" s="12" t="str">
        <f t="shared" si="12"/>
        <v>000-000</v>
      </c>
      <c r="C233" s="12"/>
      <c r="D233" s="12"/>
      <c r="E233" s="12"/>
      <c r="F233" s="12"/>
      <c r="G233" s="16"/>
      <c r="H233" s="16"/>
      <c r="I233" s="15"/>
      <c r="J233" s="16"/>
      <c r="K233" s="16"/>
      <c r="L233" s="17"/>
      <c r="M233" s="18"/>
      <c r="N233" s="18"/>
      <c r="O233" s="20"/>
      <c r="P233" s="21"/>
      <c r="Q233" s="21"/>
      <c r="R233" s="22"/>
      <c r="S233" s="21"/>
      <c r="T233" s="21"/>
      <c r="U233" s="22"/>
      <c r="V233" s="23"/>
      <c r="W233" s="23"/>
      <c r="X233" s="24"/>
      <c r="Y233" s="25">
        <f t="shared" si="13"/>
        <v>0</v>
      </c>
      <c r="Z233" s="25">
        <f t="shared" si="14"/>
        <v>0</v>
      </c>
      <c r="AA233" s="26"/>
      <c r="AB233" s="26"/>
      <c r="AC233" s="26"/>
      <c r="AD233" s="26"/>
      <c r="AE233" s="27"/>
      <c r="AF233" s="26"/>
      <c r="AG233" s="26"/>
      <c r="AH233" s="26"/>
      <c r="AI233" s="26"/>
      <c r="AJ233" s="26"/>
      <c r="AK233" s="26"/>
    </row>
    <row r="234" spans="1:37" s="10" customFormat="1" ht="25" customHeight="1" x14ac:dyDescent="0.25">
      <c r="A234" s="11">
        <v>231</v>
      </c>
      <c r="B234" s="12" t="str">
        <f t="shared" si="12"/>
        <v>000-000</v>
      </c>
      <c r="C234" s="12"/>
      <c r="D234" s="12"/>
      <c r="E234" s="12"/>
      <c r="F234" s="12"/>
      <c r="G234" s="16"/>
      <c r="H234" s="16"/>
      <c r="I234" s="15"/>
      <c r="J234" s="16"/>
      <c r="K234" s="16"/>
      <c r="L234" s="17"/>
      <c r="M234" s="18"/>
      <c r="N234" s="18"/>
      <c r="O234" s="20"/>
      <c r="P234" s="21"/>
      <c r="Q234" s="21"/>
      <c r="R234" s="22"/>
      <c r="S234" s="21"/>
      <c r="T234" s="21"/>
      <c r="U234" s="22"/>
      <c r="V234" s="23"/>
      <c r="W234" s="23"/>
      <c r="X234" s="24"/>
      <c r="Y234" s="25">
        <f t="shared" si="13"/>
        <v>0</v>
      </c>
      <c r="Z234" s="25">
        <f t="shared" si="14"/>
        <v>0</v>
      </c>
      <c r="AA234" s="26"/>
      <c r="AB234" s="26"/>
      <c r="AC234" s="26"/>
      <c r="AD234" s="26"/>
      <c r="AE234" s="27"/>
      <c r="AF234" s="26"/>
      <c r="AG234" s="26"/>
      <c r="AH234" s="26"/>
      <c r="AI234" s="26"/>
      <c r="AJ234" s="26"/>
      <c r="AK234" s="26"/>
    </row>
    <row r="235" spans="1:37" s="10" customFormat="1" ht="25" customHeight="1" x14ac:dyDescent="0.25">
      <c r="A235" s="11">
        <v>232</v>
      </c>
      <c r="B235" s="12" t="str">
        <f t="shared" si="12"/>
        <v>000-000</v>
      </c>
      <c r="C235" s="12"/>
      <c r="D235" s="12"/>
      <c r="E235" s="12"/>
      <c r="F235" s="12"/>
      <c r="G235" s="16"/>
      <c r="H235" s="16"/>
      <c r="I235" s="15"/>
      <c r="J235" s="16"/>
      <c r="K235" s="16"/>
      <c r="L235" s="17"/>
      <c r="M235" s="18"/>
      <c r="N235" s="18"/>
      <c r="O235" s="20"/>
      <c r="P235" s="21"/>
      <c r="Q235" s="21"/>
      <c r="R235" s="22"/>
      <c r="S235" s="21"/>
      <c r="T235" s="21"/>
      <c r="U235" s="22"/>
      <c r="V235" s="23"/>
      <c r="W235" s="23"/>
      <c r="X235" s="24"/>
      <c r="Y235" s="25">
        <f t="shared" si="13"/>
        <v>0</v>
      </c>
      <c r="Z235" s="25">
        <f t="shared" si="14"/>
        <v>0</v>
      </c>
      <c r="AA235" s="26"/>
      <c r="AB235" s="26"/>
      <c r="AC235" s="26"/>
      <c r="AD235" s="26"/>
      <c r="AE235" s="27"/>
      <c r="AF235" s="26"/>
      <c r="AG235" s="26"/>
      <c r="AH235" s="26"/>
      <c r="AI235" s="26"/>
      <c r="AJ235" s="26"/>
      <c r="AK235" s="26"/>
    </row>
    <row r="236" spans="1:37" s="10" customFormat="1" ht="25" customHeight="1" x14ac:dyDescent="0.25">
      <c r="A236" s="11">
        <v>233</v>
      </c>
      <c r="B236" s="12" t="str">
        <f t="shared" si="12"/>
        <v>000-000</v>
      </c>
      <c r="C236" s="12"/>
      <c r="D236" s="12"/>
      <c r="E236" s="12"/>
      <c r="F236" s="12"/>
      <c r="G236" s="16"/>
      <c r="H236" s="16"/>
      <c r="I236" s="15"/>
      <c r="J236" s="16"/>
      <c r="K236" s="16"/>
      <c r="L236" s="17"/>
      <c r="M236" s="18"/>
      <c r="N236" s="18"/>
      <c r="O236" s="20"/>
      <c r="P236" s="21"/>
      <c r="Q236" s="21"/>
      <c r="R236" s="22"/>
      <c r="S236" s="21"/>
      <c r="T236" s="21"/>
      <c r="U236" s="22"/>
      <c r="V236" s="23"/>
      <c r="W236" s="23"/>
      <c r="X236" s="24"/>
      <c r="Y236" s="25">
        <f t="shared" si="13"/>
        <v>0</v>
      </c>
      <c r="Z236" s="25">
        <f t="shared" si="14"/>
        <v>0</v>
      </c>
      <c r="AA236" s="26"/>
      <c r="AB236" s="26"/>
      <c r="AC236" s="26"/>
      <c r="AD236" s="26"/>
      <c r="AE236" s="27"/>
      <c r="AF236" s="26"/>
      <c r="AG236" s="26"/>
      <c r="AH236" s="26"/>
      <c r="AI236" s="26"/>
      <c r="AJ236" s="26"/>
      <c r="AK236" s="26"/>
    </row>
    <row r="237" spans="1:37" s="10" customFormat="1" ht="25" customHeight="1" x14ac:dyDescent="0.25">
      <c r="A237" s="11">
        <v>234</v>
      </c>
      <c r="B237" s="12" t="str">
        <f t="shared" si="12"/>
        <v>000-000</v>
      </c>
      <c r="C237" s="12"/>
      <c r="D237" s="12"/>
      <c r="E237" s="12"/>
      <c r="F237" s="12"/>
      <c r="G237" s="16"/>
      <c r="H237" s="16"/>
      <c r="I237" s="15"/>
      <c r="J237" s="16"/>
      <c r="K237" s="16"/>
      <c r="L237" s="17"/>
      <c r="M237" s="18"/>
      <c r="N237" s="18"/>
      <c r="O237" s="20"/>
      <c r="P237" s="21"/>
      <c r="Q237" s="21"/>
      <c r="R237" s="22"/>
      <c r="S237" s="21"/>
      <c r="T237" s="21"/>
      <c r="U237" s="22"/>
      <c r="V237" s="23"/>
      <c r="W237" s="23"/>
      <c r="X237" s="24"/>
      <c r="Y237" s="25">
        <f t="shared" si="13"/>
        <v>0</v>
      </c>
      <c r="Z237" s="25">
        <f t="shared" si="14"/>
        <v>0</v>
      </c>
      <c r="AA237" s="26"/>
      <c r="AB237" s="26"/>
      <c r="AC237" s="26"/>
      <c r="AD237" s="26"/>
      <c r="AE237" s="27"/>
      <c r="AF237" s="26"/>
      <c r="AG237" s="26"/>
      <c r="AH237" s="26"/>
      <c r="AI237" s="26"/>
      <c r="AJ237" s="26"/>
      <c r="AK237" s="26"/>
    </row>
    <row r="238" spans="1:37" s="10" customFormat="1" ht="25" customHeight="1" x14ac:dyDescent="0.25">
      <c r="A238" s="11">
        <v>235</v>
      </c>
      <c r="B238" s="12" t="str">
        <f t="shared" ref="B238:B301" si="15">TEXT(C238,"000")&amp;"-"&amp;TEXT(E238,"000")</f>
        <v>000-000</v>
      </c>
      <c r="C238" s="12"/>
      <c r="D238" s="12"/>
      <c r="E238" s="12"/>
      <c r="F238" s="12"/>
      <c r="G238" s="16"/>
      <c r="H238" s="16"/>
      <c r="I238" s="15"/>
      <c r="J238" s="16"/>
      <c r="K238" s="16"/>
      <c r="L238" s="17"/>
      <c r="M238" s="18"/>
      <c r="N238" s="18"/>
      <c r="O238" s="20"/>
      <c r="P238" s="21"/>
      <c r="Q238" s="21"/>
      <c r="R238" s="22"/>
      <c r="S238" s="21"/>
      <c r="T238" s="21"/>
      <c r="U238" s="22"/>
      <c r="V238" s="23"/>
      <c r="W238" s="23"/>
      <c r="X238" s="24"/>
      <c r="Y238" s="25">
        <f t="shared" si="13"/>
        <v>0</v>
      </c>
      <c r="Z238" s="25">
        <f t="shared" si="14"/>
        <v>0</v>
      </c>
      <c r="AA238" s="26"/>
      <c r="AB238" s="26"/>
      <c r="AC238" s="26"/>
      <c r="AD238" s="26"/>
      <c r="AE238" s="27"/>
      <c r="AF238" s="26"/>
      <c r="AG238" s="26"/>
      <c r="AH238" s="26"/>
      <c r="AI238" s="26"/>
      <c r="AJ238" s="26"/>
      <c r="AK238" s="26"/>
    </row>
    <row r="239" spans="1:37" s="10" customFormat="1" ht="25" customHeight="1" x14ac:dyDescent="0.25">
      <c r="A239" s="11">
        <v>236</v>
      </c>
      <c r="B239" s="12" t="str">
        <f t="shared" si="15"/>
        <v>000-000</v>
      </c>
      <c r="C239" s="12"/>
      <c r="D239" s="12"/>
      <c r="E239" s="12"/>
      <c r="F239" s="12"/>
      <c r="G239" s="16"/>
      <c r="H239" s="16"/>
      <c r="I239" s="15"/>
      <c r="J239" s="16"/>
      <c r="K239" s="16"/>
      <c r="L239" s="17"/>
      <c r="M239" s="18"/>
      <c r="N239" s="19"/>
      <c r="O239" s="20"/>
      <c r="P239" s="21"/>
      <c r="Q239" s="21"/>
      <c r="R239" s="22"/>
      <c r="S239" s="21"/>
      <c r="T239" s="21"/>
      <c r="U239" s="22"/>
      <c r="V239" s="23"/>
      <c r="W239" s="23"/>
      <c r="X239" s="24"/>
      <c r="Y239" s="25">
        <f t="shared" si="13"/>
        <v>0</v>
      </c>
      <c r="Z239" s="25">
        <f t="shared" si="14"/>
        <v>0</v>
      </c>
      <c r="AA239" s="26"/>
      <c r="AB239" s="26"/>
      <c r="AC239" s="26"/>
      <c r="AD239" s="26"/>
      <c r="AE239" s="27"/>
      <c r="AF239" s="26"/>
      <c r="AG239" s="26"/>
      <c r="AH239" s="26"/>
      <c r="AI239" s="26"/>
      <c r="AJ239" s="26"/>
      <c r="AK239" s="26"/>
    </row>
    <row r="240" spans="1:37" s="10" customFormat="1" ht="25" customHeight="1" x14ac:dyDescent="0.25">
      <c r="A240" s="11">
        <v>237</v>
      </c>
      <c r="B240" s="12" t="str">
        <f t="shared" si="15"/>
        <v>000-000</v>
      </c>
      <c r="C240" s="12"/>
      <c r="D240" s="12"/>
      <c r="E240" s="12"/>
      <c r="F240" s="12"/>
      <c r="G240" s="16"/>
      <c r="H240" s="16"/>
      <c r="I240" s="15"/>
      <c r="J240" s="16"/>
      <c r="K240" s="16"/>
      <c r="L240" s="17"/>
      <c r="M240" s="18"/>
      <c r="N240" s="19"/>
      <c r="O240" s="20"/>
      <c r="P240" s="21"/>
      <c r="Q240" s="21"/>
      <c r="R240" s="22"/>
      <c r="S240" s="21"/>
      <c r="T240" s="21"/>
      <c r="U240" s="22"/>
      <c r="V240" s="23"/>
      <c r="W240" s="23"/>
      <c r="X240" s="24"/>
      <c r="Y240" s="25">
        <f t="shared" si="13"/>
        <v>0</v>
      </c>
      <c r="Z240" s="25">
        <f t="shared" si="14"/>
        <v>0</v>
      </c>
      <c r="AA240" s="26"/>
      <c r="AB240" s="26"/>
      <c r="AC240" s="26"/>
      <c r="AD240" s="26"/>
      <c r="AE240" s="27"/>
      <c r="AF240" s="26"/>
      <c r="AG240" s="26"/>
      <c r="AH240" s="26"/>
      <c r="AI240" s="26"/>
      <c r="AJ240" s="26"/>
      <c r="AK240" s="26"/>
    </row>
    <row r="241" spans="1:37" s="10" customFormat="1" ht="25" customHeight="1" x14ac:dyDescent="0.25">
      <c r="A241" s="11">
        <v>238</v>
      </c>
      <c r="B241" s="12" t="str">
        <f t="shared" si="15"/>
        <v>000-000</v>
      </c>
      <c r="C241" s="12"/>
      <c r="D241" s="12"/>
      <c r="E241" s="12"/>
      <c r="F241" s="12"/>
      <c r="G241" s="16"/>
      <c r="H241" s="16"/>
      <c r="I241" s="15"/>
      <c r="J241" s="16"/>
      <c r="K241" s="16"/>
      <c r="L241" s="17"/>
      <c r="M241" s="18"/>
      <c r="N241" s="18"/>
      <c r="O241" s="20"/>
      <c r="P241" s="21"/>
      <c r="Q241" s="21"/>
      <c r="R241" s="22"/>
      <c r="S241" s="21"/>
      <c r="T241" s="21"/>
      <c r="U241" s="22"/>
      <c r="V241" s="23"/>
      <c r="W241" s="23"/>
      <c r="X241" s="24"/>
      <c r="Y241" s="25">
        <f t="shared" si="13"/>
        <v>0</v>
      </c>
      <c r="Z241" s="25">
        <f t="shared" si="14"/>
        <v>0</v>
      </c>
      <c r="AA241" s="26"/>
      <c r="AB241" s="26"/>
      <c r="AC241" s="26"/>
      <c r="AD241" s="26"/>
      <c r="AE241" s="27"/>
      <c r="AF241" s="26"/>
      <c r="AG241" s="26"/>
      <c r="AH241" s="26"/>
      <c r="AI241" s="26"/>
      <c r="AJ241" s="26"/>
      <c r="AK241" s="26"/>
    </row>
    <row r="242" spans="1:37" s="10" customFormat="1" ht="25" customHeight="1" x14ac:dyDescent="0.25">
      <c r="A242" s="11">
        <v>239</v>
      </c>
      <c r="B242" s="12" t="str">
        <f t="shared" si="15"/>
        <v>000-000</v>
      </c>
      <c r="C242" s="12"/>
      <c r="D242" s="12"/>
      <c r="E242" s="12"/>
      <c r="F242" s="12"/>
      <c r="G242" s="16"/>
      <c r="H242" s="16"/>
      <c r="I242" s="15"/>
      <c r="J242" s="16"/>
      <c r="K242" s="16"/>
      <c r="L242" s="17"/>
      <c r="M242" s="18"/>
      <c r="N242" s="18"/>
      <c r="O242" s="20"/>
      <c r="P242" s="21"/>
      <c r="Q242" s="21"/>
      <c r="R242" s="22"/>
      <c r="S242" s="21"/>
      <c r="T242" s="21"/>
      <c r="U242" s="22"/>
      <c r="V242" s="23"/>
      <c r="W242" s="23"/>
      <c r="X242" s="24"/>
      <c r="Y242" s="25">
        <f t="shared" si="13"/>
        <v>0</v>
      </c>
      <c r="Z242" s="25">
        <f t="shared" si="14"/>
        <v>0</v>
      </c>
      <c r="AA242" s="26"/>
      <c r="AB242" s="26"/>
      <c r="AC242" s="26"/>
      <c r="AD242" s="26"/>
      <c r="AE242" s="27"/>
      <c r="AF242" s="26"/>
      <c r="AG242" s="26"/>
      <c r="AH242" s="26"/>
      <c r="AI242" s="26"/>
      <c r="AJ242" s="26"/>
      <c r="AK242" s="26"/>
    </row>
    <row r="243" spans="1:37" s="10" customFormat="1" ht="25" customHeight="1" x14ac:dyDescent="0.25">
      <c r="A243" s="11">
        <v>240</v>
      </c>
      <c r="B243" s="12" t="str">
        <f t="shared" si="15"/>
        <v>000-000</v>
      </c>
      <c r="C243" s="12"/>
      <c r="D243" s="12"/>
      <c r="E243" s="12"/>
      <c r="F243" s="12"/>
      <c r="G243" s="16"/>
      <c r="H243" s="16"/>
      <c r="I243" s="15"/>
      <c r="J243" s="16"/>
      <c r="K243" s="16"/>
      <c r="L243" s="17"/>
      <c r="M243" s="18"/>
      <c r="N243" s="18"/>
      <c r="O243" s="20"/>
      <c r="P243" s="21"/>
      <c r="Q243" s="21"/>
      <c r="R243" s="22"/>
      <c r="S243" s="21"/>
      <c r="T243" s="21"/>
      <c r="U243" s="22"/>
      <c r="V243" s="23"/>
      <c r="W243" s="23"/>
      <c r="X243" s="24"/>
      <c r="Y243" s="25">
        <f t="shared" si="13"/>
        <v>0</v>
      </c>
      <c r="Z243" s="25">
        <f t="shared" si="14"/>
        <v>0</v>
      </c>
      <c r="AA243" s="26"/>
      <c r="AB243" s="26"/>
      <c r="AC243" s="26"/>
      <c r="AD243" s="26"/>
      <c r="AE243" s="27"/>
      <c r="AF243" s="26"/>
      <c r="AG243" s="26"/>
      <c r="AH243" s="26"/>
      <c r="AI243" s="26"/>
      <c r="AJ243" s="26"/>
      <c r="AK243" s="26"/>
    </row>
    <row r="244" spans="1:37" s="10" customFormat="1" ht="25" customHeight="1" x14ac:dyDescent="0.25">
      <c r="A244" s="11">
        <v>241</v>
      </c>
      <c r="B244" s="12" t="str">
        <f t="shared" si="15"/>
        <v>000-000</v>
      </c>
      <c r="C244" s="12"/>
      <c r="D244" s="12"/>
      <c r="E244" s="12"/>
      <c r="F244" s="12"/>
      <c r="G244" s="16"/>
      <c r="H244" s="16"/>
      <c r="I244" s="15"/>
      <c r="J244" s="16"/>
      <c r="K244" s="16"/>
      <c r="L244" s="17"/>
      <c r="M244" s="18"/>
      <c r="N244" s="18"/>
      <c r="O244" s="20"/>
      <c r="P244" s="21"/>
      <c r="Q244" s="21"/>
      <c r="R244" s="22"/>
      <c r="S244" s="21"/>
      <c r="T244" s="21"/>
      <c r="U244" s="22"/>
      <c r="V244" s="23"/>
      <c r="W244" s="23"/>
      <c r="X244" s="24"/>
      <c r="Y244" s="25">
        <f t="shared" si="13"/>
        <v>0</v>
      </c>
      <c r="Z244" s="25">
        <f t="shared" si="14"/>
        <v>0</v>
      </c>
      <c r="AA244" s="26"/>
      <c r="AB244" s="26"/>
      <c r="AC244" s="26"/>
      <c r="AD244" s="26"/>
      <c r="AE244" s="27"/>
      <c r="AF244" s="26"/>
      <c r="AG244" s="26"/>
      <c r="AH244" s="26"/>
      <c r="AI244" s="26"/>
      <c r="AJ244" s="26"/>
      <c r="AK244" s="26"/>
    </row>
    <row r="245" spans="1:37" s="10" customFormat="1" ht="25" customHeight="1" x14ac:dyDescent="0.25">
      <c r="A245" s="11">
        <v>242</v>
      </c>
      <c r="B245" s="12" t="str">
        <f t="shared" si="15"/>
        <v>000-000</v>
      </c>
      <c r="C245" s="12"/>
      <c r="D245" s="12"/>
      <c r="E245" s="12"/>
      <c r="F245" s="12"/>
      <c r="G245" s="16"/>
      <c r="H245" s="16"/>
      <c r="I245" s="15"/>
      <c r="J245" s="16"/>
      <c r="K245" s="16"/>
      <c r="L245" s="17"/>
      <c r="M245" s="18"/>
      <c r="N245" s="18"/>
      <c r="O245" s="20"/>
      <c r="P245" s="21"/>
      <c r="Q245" s="21"/>
      <c r="R245" s="22"/>
      <c r="S245" s="21"/>
      <c r="T245" s="21"/>
      <c r="U245" s="22"/>
      <c r="V245" s="23"/>
      <c r="W245" s="23"/>
      <c r="X245" s="24"/>
      <c r="Y245" s="25">
        <f t="shared" si="13"/>
        <v>0</v>
      </c>
      <c r="Z245" s="25">
        <f t="shared" si="14"/>
        <v>0</v>
      </c>
      <c r="AA245" s="26"/>
      <c r="AB245" s="26"/>
      <c r="AC245" s="26"/>
      <c r="AD245" s="26"/>
      <c r="AE245" s="27"/>
      <c r="AF245" s="26"/>
      <c r="AG245" s="26"/>
      <c r="AH245" s="26"/>
      <c r="AI245" s="26"/>
      <c r="AJ245" s="26"/>
      <c r="AK245" s="26"/>
    </row>
    <row r="246" spans="1:37" s="10" customFormat="1" ht="25" customHeight="1" x14ac:dyDescent="0.25">
      <c r="A246" s="11">
        <v>243</v>
      </c>
      <c r="B246" s="12" t="str">
        <f t="shared" si="15"/>
        <v>000-000</v>
      </c>
      <c r="C246" s="12"/>
      <c r="D246" s="12"/>
      <c r="E246" s="12"/>
      <c r="F246" s="12"/>
      <c r="G246" s="16"/>
      <c r="H246" s="16"/>
      <c r="I246" s="15"/>
      <c r="J246" s="16"/>
      <c r="K246" s="16"/>
      <c r="L246" s="17"/>
      <c r="M246" s="18"/>
      <c r="N246" s="18"/>
      <c r="O246" s="20"/>
      <c r="P246" s="21"/>
      <c r="Q246" s="21"/>
      <c r="R246" s="22"/>
      <c r="S246" s="21"/>
      <c r="T246" s="21"/>
      <c r="U246" s="22"/>
      <c r="V246" s="23"/>
      <c r="W246" s="23"/>
      <c r="X246" s="24"/>
      <c r="Y246" s="25">
        <f t="shared" si="13"/>
        <v>0</v>
      </c>
      <c r="Z246" s="25">
        <f t="shared" si="14"/>
        <v>0</v>
      </c>
      <c r="AA246" s="26"/>
      <c r="AB246" s="26"/>
      <c r="AC246" s="26"/>
      <c r="AD246" s="26"/>
      <c r="AE246" s="27"/>
      <c r="AF246" s="26"/>
      <c r="AG246" s="26"/>
      <c r="AH246" s="26"/>
      <c r="AI246" s="26"/>
      <c r="AJ246" s="26"/>
      <c r="AK246" s="26"/>
    </row>
    <row r="247" spans="1:37" s="10" customFormat="1" ht="25" customHeight="1" x14ac:dyDescent="0.25">
      <c r="A247" s="11">
        <v>244</v>
      </c>
      <c r="B247" s="12" t="str">
        <f t="shared" si="15"/>
        <v>000-000</v>
      </c>
      <c r="C247" s="12"/>
      <c r="D247" s="12"/>
      <c r="E247" s="12"/>
      <c r="F247" s="12"/>
      <c r="G247" s="16"/>
      <c r="H247" s="16"/>
      <c r="I247" s="15"/>
      <c r="J247" s="16"/>
      <c r="K247" s="16"/>
      <c r="L247" s="17"/>
      <c r="M247" s="18"/>
      <c r="N247" s="18"/>
      <c r="O247" s="20"/>
      <c r="P247" s="21"/>
      <c r="Q247" s="21"/>
      <c r="R247" s="22"/>
      <c r="S247" s="21"/>
      <c r="T247" s="21"/>
      <c r="U247" s="22"/>
      <c r="V247" s="23"/>
      <c r="W247" s="23"/>
      <c r="X247" s="24"/>
      <c r="Y247" s="25">
        <f t="shared" si="13"/>
        <v>0</v>
      </c>
      <c r="Z247" s="25">
        <f t="shared" si="14"/>
        <v>0</v>
      </c>
      <c r="AA247" s="26"/>
      <c r="AB247" s="26"/>
      <c r="AC247" s="26"/>
      <c r="AD247" s="26"/>
      <c r="AE247" s="27"/>
      <c r="AF247" s="26"/>
      <c r="AG247" s="26"/>
      <c r="AH247" s="26"/>
      <c r="AI247" s="26"/>
      <c r="AJ247" s="26"/>
      <c r="AK247" s="26"/>
    </row>
    <row r="248" spans="1:37" s="10" customFormat="1" ht="25" customHeight="1" x14ac:dyDescent="0.25">
      <c r="A248" s="11">
        <v>245</v>
      </c>
      <c r="B248" s="12" t="str">
        <f t="shared" si="15"/>
        <v>000-000</v>
      </c>
      <c r="C248" s="12"/>
      <c r="D248" s="12"/>
      <c r="E248" s="12"/>
      <c r="F248" s="12"/>
      <c r="G248" s="16"/>
      <c r="H248" s="16"/>
      <c r="I248" s="15"/>
      <c r="J248" s="16"/>
      <c r="K248" s="16"/>
      <c r="L248" s="17"/>
      <c r="M248" s="18"/>
      <c r="N248" s="18"/>
      <c r="O248" s="20"/>
      <c r="P248" s="21"/>
      <c r="Q248" s="21"/>
      <c r="R248" s="22"/>
      <c r="S248" s="21"/>
      <c r="T248" s="21"/>
      <c r="U248" s="22"/>
      <c r="V248" s="23"/>
      <c r="W248" s="23"/>
      <c r="X248" s="24"/>
      <c r="Y248" s="25">
        <f t="shared" si="13"/>
        <v>0</v>
      </c>
      <c r="Z248" s="25">
        <f t="shared" si="14"/>
        <v>0</v>
      </c>
      <c r="AA248" s="26"/>
      <c r="AB248" s="26"/>
      <c r="AC248" s="26"/>
      <c r="AD248" s="26"/>
      <c r="AE248" s="27"/>
      <c r="AF248" s="26"/>
      <c r="AG248" s="26"/>
      <c r="AH248" s="26"/>
      <c r="AI248" s="26"/>
      <c r="AJ248" s="26"/>
      <c r="AK248" s="26"/>
    </row>
    <row r="249" spans="1:37" s="10" customFormat="1" ht="25" customHeight="1" x14ac:dyDescent="0.25">
      <c r="A249" s="11">
        <v>246</v>
      </c>
      <c r="B249" s="12" t="str">
        <f t="shared" si="15"/>
        <v>000-000</v>
      </c>
      <c r="C249" s="12"/>
      <c r="D249" s="12"/>
      <c r="E249" s="12"/>
      <c r="F249" s="12"/>
      <c r="G249" s="16"/>
      <c r="H249" s="16"/>
      <c r="I249" s="15"/>
      <c r="J249" s="16"/>
      <c r="K249" s="16"/>
      <c r="L249" s="17"/>
      <c r="M249" s="18"/>
      <c r="N249" s="18"/>
      <c r="O249" s="20"/>
      <c r="P249" s="21"/>
      <c r="Q249" s="21"/>
      <c r="R249" s="22"/>
      <c r="S249" s="21"/>
      <c r="T249" s="21"/>
      <c r="U249" s="22"/>
      <c r="V249" s="23"/>
      <c r="W249" s="23"/>
      <c r="X249" s="24"/>
      <c r="Y249" s="25">
        <f t="shared" si="13"/>
        <v>0</v>
      </c>
      <c r="Z249" s="25">
        <f t="shared" si="14"/>
        <v>0</v>
      </c>
      <c r="AA249" s="26"/>
      <c r="AB249" s="26"/>
      <c r="AC249" s="26"/>
      <c r="AD249" s="26"/>
      <c r="AE249" s="27"/>
      <c r="AF249" s="26"/>
      <c r="AG249" s="26"/>
      <c r="AH249" s="26"/>
      <c r="AI249" s="26"/>
      <c r="AJ249" s="26"/>
      <c r="AK249" s="26"/>
    </row>
    <row r="250" spans="1:37" s="10" customFormat="1" ht="25" customHeight="1" x14ac:dyDescent="0.25">
      <c r="A250" s="11">
        <v>247</v>
      </c>
      <c r="B250" s="12" t="str">
        <f t="shared" si="15"/>
        <v>000-000</v>
      </c>
      <c r="C250" s="12"/>
      <c r="D250" s="12"/>
      <c r="E250" s="12"/>
      <c r="F250" s="12"/>
      <c r="G250" s="16"/>
      <c r="H250" s="16"/>
      <c r="I250" s="15"/>
      <c r="J250" s="16"/>
      <c r="K250" s="16"/>
      <c r="L250" s="17"/>
      <c r="M250" s="18"/>
      <c r="N250" s="19"/>
      <c r="O250" s="20"/>
      <c r="P250" s="21"/>
      <c r="Q250" s="21"/>
      <c r="R250" s="22"/>
      <c r="S250" s="21"/>
      <c r="T250" s="21"/>
      <c r="U250" s="22"/>
      <c r="V250" s="23"/>
      <c r="W250" s="23"/>
      <c r="X250" s="24"/>
      <c r="Y250" s="25">
        <f t="shared" si="13"/>
        <v>0</v>
      </c>
      <c r="Z250" s="25">
        <f t="shared" si="14"/>
        <v>0</v>
      </c>
      <c r="AA250" s="26"/>
      <c r="AB250" s="26"/>
      <c r="AC250" s="26"/>
      <c r="AD250" s="26"/>
      <c r="AE250" s="27"/>
      <c r="AF250" s="26"/>
      <c r="AG250" s="26"/>
      <c r="AH250" s="26"/>
      <c r="AI250" s="26"/>
      <c r="AJ250" s="26"/>
      <c r="AK250" s="26"/>
    </row>
    <row r="251" spans="1:37" s="10" customFormat="1" ht="25" customHeight="1" x14ac:dyDescent="0.25">
      <c r="A251" s="11">
        <v>248</v>
      </c>
      <c r="B251" s="12" t="str">
        <f t="shared" si="15"/>
        <v>000-000</v>
      </c>
      <c r="C251" s="12"/>
      <c r="D251" s="12"/>
      <c r="E251" s="12"/>
      <c r="F251" s="12"/>
      <c r="G251" s="16"/>
      <c r="H251" s="16"/>
      <c r="I251" s="15"/>
      <c r="J251" s="16"/>
      <c r="K251" s="16"/>
      <c r="L251" s="17"/>
      <c r="M251" s="18"/>
      <c r="N251" s="19"/>
      <c r="O251" s="20"/>
      <c r="P251" s="21"/>
      <c r="Q251" s="21"/>
      <c r="R251" s="22"/>
      <c r="S251" s="21"/>
      <c r="T251" s="21"/>
      <c r="U251" s="22"/>
      <c r="V251" s="23"/>
      <c r="W251" s="23"/>
      <c r="X251" s="24"/>
      <c r="Y251" s="25">
        <f t="shared" si="13"/>
        <v>0</v>
      </c>
      <c r="Z251" s="25">
        <f t="shared" si="14"/>
        <v>0</v>
      </c>
      <c r="AA251" s="26"/>
      <c r="AB251" s="26"/>
      <c r="AC251" s="26"/>
      <c r="AD251" s="26"/>
      <c r="AE251" s="27"/>
      <c r="AF251" s="26"/>
      <c r="AG251" s="26"/>
      <c r="AH251" s="26"/>
      <c r="AI251" s="26"/>
      <c r="AJ251" s="26"/>
      <c r="AK251" s="26"/>
    </row>
    <row r="252" spans="1:37" s="10" customFormat="1" ht="25" customHeight="1" x14ac:dyDescent="0.25">
      <c r="A252" s="11">
        <v>249</v>
      </c>
      <c r="B252" s="12" t="str">
        <f t="shared" si="15"/>
        <v>000-000</v>
      </c>
      <c r="C252" s="12"/>
      <c r="D252" s="12"/>
      <c r="E252" s="12"/>
      <c r="F252" s="12"/>
      <c r="G252" s="16"/>
      <c r="H252" s="16"/>
      <c r="I252" s="15"/>
      <c r="J252" s="16"/>
      <c r="K252" s="16"/>
      <c r="L252" s="17"/>
      <c r="M252" s="18"/>
      <c r="N252" s="18"/>
      <c r="O252" s="20"/>
      <c r="P252" s="21"/>
      <c r="Q252" s="21"/>
      <c r="R252" s="22"/>
      <c r="S252" s="21"/>
      <c r="T252" s="21"/>
      <c r="U252" s="22"/>
      <c r="V252" s="23"/>
      <c r="W252" s="23"/>
      <c r="X252" s="24"/>
      <c r="Y252" s="25">
        <f t="shared" si="13"/>
        <v>0</v>
      </c>
      <c r="Z252" s="25">
        <f t="shared" si="14"/>
        <v>0</v>
      </c>
      <c r="AA252" s="26"/>
      <c r="AB252" s="26"/>
      <c r="AC252" s="26"/>
      <c r="AD252" s="26"/>
      <c r="AE252" s="27"/>
      <c r="AF252" s="26"/>
      <c r="AG252" s="26"/>
      <c r="AH252" s="26"/>
      <c r="AI252" s="26"/>
      <c r="AJ252" s="26"/>
      <c r="AK252" s="26"/>
    </row>
    <row r="253" spans="1:37" s="10" customFormat="1" ht="25" customHeight="1" x14ac:dyDescent="0.25">
      <c r="A253" s="11">
        <v>250</v>
      </c>
      <c r="B253" s="12" t="str">
        <f t="shared" si="15"/>
        <v>000-000</v>
      </c>
      <c r="C253" s="12"/>
      <c r="D253" s="12"/>
      <c r="E253" s="12"/>
      <c r="F253" s="12"/>
      <c r="G253" s="16"/>
      <c r="H253" s="16"/>
      <c r="I253" s="15"/>
      <c r="J253" s="16"/>
      <c r="K253" s="16"/>
      <c r="L253" s="17"/>
      <c r="M253" s="18"/>
      <c r="N253" s="18"/>
      <c r="O253" s="20"/>
      <c r="P253" s="21"/>
      <c r="Q253" s="21"/>
      <c r="R253" s="22"/>
      <c r="S253" s="21"/>
      <c r="T253" s="21"/>
      <c r="U253" s="22"/>
      <c r="V253" s="23"/>
      <c r="W253" s="23"/>
      <c r="X253" s="24"/>
      <c r="Y253" s="25">
        <f t="shared" si="13"/>
        <v>0</v>
      </c>
      <c r="Z253" s="25">
        <f t="shared" si="14"/>
        <v>0</v>
      </c>
      <c r="AA253" s="26"/>
      <c r="AB253" s="26"/>
      <c r="AC253" s="26"/>
      <c r="AD253" s="26"/>
      <c r="AE253" s="27"/>
      <c r="AF253" s="26"/>
      <c r="AG253" s="26"/>
      <c r="AH253" s="26"/>
      <c r="AI253" s="26"/>
      <c r="AJ253" s="26"/>
      <c r="AK253" s="26"/>
    </row>
    <row r="254" spans="1:37" s="10" customFormat="1" ht="25" customHeight="1" x14ac:dyDescent="0.25">
      <c r="A254" s="11">
        <v>251</v>
      </c>
      <c r="B254" s="12" t="str">
        <f t="shared" si="15"/>
        <v>000-000</v>
      </c>
      <c r="C254" s="12"/>
      <c r="D254" s="12"/>
      <c r="E254" s="12"/>
      <c r="F254" s="12"/>
      <c r="G254" s="16"/>
      <c r="H254" s="16"/>
      <c r="I254" s="15"/>
      <c r="J254" s="16"/>
      <c r="K254" s="16"/>
      <c r="L254" s="17"/>
      <c r="M254" s="18"/>
      <c r="N254" s="18"/>
      <c r="O254" s="20"/>
      <c r="P254" s="21"/>
      <c r="Q254" s="21"/>
      <c r="R254" s="22"/>
      <c r="S254" s="21"/>
      <c r="T254" s="21"/>
      <c r="U254" s="22"/>
      <c r="V254" s="23"/>
      <c r="W254" s="23"/>
      <c r="X254" s="24"/>
      <c r="Y254" s="25">
        <f t="shared" si="13"/>
        <v>0</v>
      </c>
      <c r="Z254" s="25">
        <f t="shared" si="14"/>
        <v>0</v>
      </c>
      <c r="AA254" s="26"/>
      <c r="AB254" s="26"/>
      <c r="AC254" s="26"/>
      <c r="AD254" s="26"/>
      <c r="AE254" s="27"/>
      <c r="AF254" s="26"/>
      <c r="AG254" s="26"/>
      <c r="AH254" s="26"/>
      <c r="AI254" s="26"/>
      <c r="AJ254" s="26"/>
      <c r="AK254" s="26"/>
    </row>
    <row r="255" spans="1:37" s="10" customFormat="1" ht="25" customHeight="1" x14ac:dyDescent="0.25">
      <c r="A255" s="11">
        <v>252</v>
      </c>
      <c r="B255" s="12" t="str">
        <f t="shared" si="15"/>
        <v>000-000</v>
      </c>
      <c r="C255" s="12"/>
      <c r="D255" s="12"/>
      <c r="E255" s="12"/>
      <c r="F255" s="12"/>
      <c r="G255" s="16"/>
      <c r="H255" s="16"/>
      <c r="I255" s="15"/>
      <c r="J255" s="16"/>
      <c r="K255" s="16"/>
      <c r="L255" s="17"/>
      <c r="M255" s="18"/>
      <c r="N255" s="18"/>
      <c r="O255" s="20"/>
      <c r="P255" s="21"/>
      <c r="Q255" s="21"/>
      <c r="R255" s="22"/>
      <c r="S255" s="21"/>
      <c r="T255" s="21"/>
      <c r="U255" s="22"/>
      <c r="V255" s="23"/>
      <c r="W255" s="23"/>
      <c r="X255" s="24"/>
      <c r="Y255" s="25">
        <f t="shared" si="13"/>
        <v>0</v>
      </c>
      <c r="Z255" s="25">
        <f t="shared" si="14"/>
        <v>0</v>
      </c>
      <c r="AA255" s="26"/>
      <c r="AB255" s="26"/>
      <c r="AC255" s="26"/>
      <c r="AD255" s="26"/>
      <c r="AE255" s="27"/>
      <c r="AF255" s="26"/>
      <c r="AG255" s="26"/>
      <c r="AH255" s="26"/>
      <c r="AI255" s="26"/>
      <c r="AJ255" s="26"/>
      <c r="AK255" s="26"/>
    </row>
    <row r="256" spans="1:37" s="10" customFormat="1" ht="25" customHeight="1" x14ac:dyDescent="0.25">
      <c r="A256" s="11">
        <v>253</v>
      </c>
      <c r="B256" s="12" t="str">
        <f t="shared" si="15"/>
        <v>000-000</v>
      </c>
      <c r="C256" s="12"/>
      <c r="D256" s="12"/>
      <c r="E256" s="12"/>
      <c r="F256" s="12"/>
      <c r="G256" s="16"/>
      <c r="H256" s="16"/>
      <c r="I256" s="15"/>
      <c r="J256" s="16"/>
      <c r="K256" s="16"/>
      <c r="L256" s="17"/>
      <c r="M256" s="18"/>
      <c r="N256" s="18"/>
      <c r="O256" s="20"/>
      <c r="P256" s="21"/>
      <c r="Q256" s="21"/>
      <c r="R256" s="22"/>
      <c r="S256" s="21"/>
      <c r="T256" s="21"/>
      <c r="U256" s="22"/>
      <c r="V256" s="23"/>
      <c r="W256" s="23"/>
      <c r="X256" s="24"/>
      <c r="Y256" s="25">
        <f t="shared" si="13"/>
        <v>0</v>
      </c>
      <c r="Z256" s="25">
        <f t="shared" si="14"/>
        <v>0</v>
      </c>
      <c r="AA256" s="26"/>
      <c r="AB256" s="26"/>
      <c r="AC256" s="26"/>
      <c r="AD256" s="26"/>
      <c r="AE256" s="27"/>
      <c r="AF256" s="26"/>
      <c r="AG256" s="26"/>
      <c r="AH256" s="26"/>
      <c r="AI256" s="26"/>
      <c r="AJ256" s="26"/>
      <c r="AK256" s="26"/>
    </row>
    <row r="257" spans="1:37" s="10" customFormat="1" ht="25" customHeight="1" x14ac:dyDescent="0.25">
      <c r="A257" s="11">
        <v>254</v>
      </c>
      <c r="B257" s="12" t="str">
        <f t="shared" si="15"/>
        <v>000-000</v>
      </c>
      <c r="C257" s="12"/>
      <c r="D257" s="12"/>
      <c r="E257" s="12"/>
      <c r="F257" s="12"/>
      <c r="G257" s="16"/>
      <c r="H257" s="16"/>
      <c r="I257" s="15"/>
      <c r="J257" s="16"/>
      <c r="K257" s="16"/>
      <c r="L257" s="17"/>
      <c r="M257" s="18"/>
      <c r="N257" s="18"/>
      <c r="O257" s="20"/>
      <c r="P257" s="21"/>
      <c r="Q257" s="21"/>
      <c r="R257" s="22"/>
      <c r="S257" s="21"/>
      <c r="T257" s="21"/>
      <c r="U257" s="22"/>
      <c r="V257" s="23"/>
      <c r="W257" s="23"/>
      <c r="X257" s="24"/>
      <c r="Y257" s="25">
        <f t="shared" si="13"/>
        <v>0</v>
      </c>
      <c r="Z257" s="25">
        <f t="shared" si="14"/>
        <v>0</v>
      </c>
      <c r="AA257" s="26"/>
      <c r="AB257" s="26"/>
      <c r="AC257" s="26"/>
      <c r="AD257" s="26"/>
      <c r="AE257" s="27"/>
      <c r="AF257" s="26"/>
      <c r="AG257" s="26"/>
      <c r="AH257" s="26"/>
      <c r="AI257" s="26"/>
      <c r="AJ257" s="26"/>
      <c r="AK257" s="26"/>
    </row>
    <row r="258" spans="1:37" s="10" customFormat="1" ht="25" customHeight="1" x14ac:dyDescent="0.25">
      <c r="A258" s="11">
        <v>255</v>
      </c>
      <c r="B258" s="12" t="str">
        <f t="shared" si="15"/>
        <v>000-000</v>
      </c>
      <c r="C258" s="12"/>
      <c r="D258" s="12"/>
      <c r="E258" s="12"/>
      <c r="F258" s="12"/>
      <c r="G258" s="16"/>
      <c r="H258" s="16"/>
      <c r="I258" s="15"/>
      <c r="J258" s="16"/>
      <c r="K258" s="16"/>
      <c r="L258" s="17"/>
      <c r="M258" s="18"/>
      <c r="N258" s="18"/>
      <c r="O258" s="20"/>
      <c r="P258" s="21"/>
      <c r="Q258" s="21"/>
      <c r="R258" s="22"/>
      <c r="S258" s="21"/>
      <c r="T258" s="21"/>
      <c r="U258" s="22"/>
      <c r="V258" s="23"/>
      <c r="W258" s="23"/>
      <c r="X258" s="24"/>
      <c r="Y258" s="25">
        <f t="shared" si="13"/>
        <v>0</v>
      </c>
      <c r="Z258" s="25">
        <f t="shared" si="14"/>
        <v>0</v>
      </c>
      <c r="AA258" s="26"/>
      <c r="AB258" s="26"/>
      <c r="AC258" s="26"/>
      <c r="AD258" s="26"/>
      <c r="AE258" s="27"/>
      <c r="AF258" s="26"/>
      <c r="AG258" s="26"/>
      <c r="AH258" s="26"/>
      <c r="AI258" s="26"/>
      <c r="AJ258" s="26"/>
      <c r="AK258" s="26"/>
    </row>
    <row r="259" spans="1:37" s="10" customFormat="1" ht="25" customHeight="1" x14ac:dyDescent="0.25">
      <c r="A259" s="11">
        <v>256</v>
      </c>
      <c r="B259" s="12" t="str">
        <f t="shared" si="15"/>
        <v>000-000</v>
      </c>
      <c r="C259" s="12"/>
      <c r="D259" s="12"/>
      <c r="E259" s="12"/>
      <c r="F259" s="12"/>
      <c r="G259" s="16"/>
      <c r="H259" s="16"/>
      <c r="I259" s="15"/>
      <c r="J259" s="16"/>
      <c r="K259" s="16"/>
      <c r="L259" s="17"/>
      <c r="M259" s="18"/>
      <c r="N259" s="18"/>
      <c r="O259" s="20"/>
      <c r="P259" s="21"/>
      <c r="Q259" s="21"/>
      <c r="R259" s="22"/>
      <c r="S259" s="21"/>
      <c r="T259" s="21"/>
      <c r="U259" s="22"/>
      <c r="V259" s="23"/>
      <c r="W259" s="23"/>
      <c r="X259" s="24"/>
      <c r="Y259" s="25">
        <f t="shared" si="13"/>
        <v>0</v>
      </c>
      <c r="Z259" s="25">
        <f t="shared" si="14"/>
        <v>0</v>
      </c>
      <c r="AA259" s="26"/>
      <c r="AB259" s="26"/>
      <c r="AC259" s="26"/>
      <c r="AD259" s="26"/>
      <c r="AE259" s="27"/>
      <c r="AF259" s="26"/>
      <c r="AG259" s="26"/>
      <c r="AH259" s="26"/>
      <c r="AI259" s="26"/>
      <c r="AJ259" s="26"/>
      <c r="AK259" s="26"/>
    </row>
    <row r="260" spans="1:37" s="10" customFormat="1" ht="25" customHeight="1" x14ac:dyDescent="0.25">
      <c r="A260" s="11">
        <v>257</v>
      </c>
      <c r="B260" s="12" t="str">
        <f t="shared" si="15"/>
        <v>000-000</v>
      </c>
      <c r="C260" s="12"/>
      <c r="D260" s="12"/>
      <c r="E260" s="12"/>
      <c r="F260" s="12"/>
      <c r="G260" s="16"/>
      <c r="H260" s="16"/>
      <c r="I260" s="15"/>
      <c r="J260" s="16"/>
      <c r="K260" s="16"/>
      <c r="L260" s="17"/>
      <c r="M260" s="18"/>
      <c r="N260" s="18"/>
      <c r="O260" s="20"/>
      <c r="P260" s="21"/>
      <c r="Q260" s="21"/>
      <c r="R260" s="22"/>
      <c r="S260" s="21"/>
      <c r="T260" s="21"/>
      <c r="U260" s="22"/>
      <c r="V260" s="23"/>
      <c r="W260" s="23"/>
      <c r="X260" s="24"/>
      <c r="Y260" s="25">
        <f t="shared" ref="Y260:Y323" si="16">ROUND(I260-U260-X260,2)</f>
        <v>0</v>
      </c>
      <c r="Z260" s="25">
        <f t="shared" ref="Z260:Z323" si="17">ROUND(L260+O260-R260,2)</f>
        <v>0</v>
      </c>
      <c r="AA260" s="26"/>
      <c r="AB260" s="26"/>
      <c r="AC260" s="26"/>
      <c r="AD260" s="26"/>
      <c r="AE260" s="27"/>
      <c r="AF260" s="26"/>
      <c r="AG260" s="26"/>
      <c r="AH260" s="26"/>
      <c r="AI260" s="26"/>
      <c r="AJ260" s="26"/>
      <c r="AK260" s="26"/>
    </row>
    <row r="261" spans="1:37" s="10" customFormat="1" ht="25" customHeight="1" x14ac:dyDescent="0.25">
      <c r="A261" s="11">
        <v>258</v>
      </c>
      <c r="B261" s="12" t="str">
        <f t="shared" si="15"/>
        <v>000-000</v>
      </c>
      <c r="C261" s="12"/>
      <c r="D261" s="12"/>
      <c r="E261" s="12"/>
      <c r="F261" s="12"/>
      <c r="G261" s="16"/>
      <c r="H261" s="16"/>
      <c r="I261" s="15"/>
      <c r="J261" s="16"/>
      <c r="K261" s="16"/>
      <c r="L261" s="17"/>
      <c r="M261" s="18"/>
      <c r="N261" s="19"/>
      <c r="O261" s="20"/>
      <c r="P261" s="21"/>
      <c r="Q261" s="21"/>
      <c r="R261" s="22"/>
      <c r="S261" s="21"/>
      <c r="T261" s="21"/>
      <c r="U261" s="22"/>
      <c r="V261" s="23"/>
      <c r="W261" s="23"/>
      <c r="X261" s="24"/>
      <c r="Y261" s="25">
        <f t="shared" si="16"/>
        <v>0</v>
      </c>
      <c r="Z261" s="25">
        <f t="shared" si="17"/>
        <v>0</v>
      </c>
      <c r="AA261" s="26"/>
      <c r="AB261" s="26"/>
      <c r="AC261" s="26"/>
      <c r="AD261" s="26"/>
      <c r="AE261" s="27"/>
      <c r="AF261" s="26"/>
      <c r="AG261" s="26"/>
      <c r="AH261" s="26"/>
      <c r="AI261" s="26"/>
      <c r="AJ261" s="26"/>
      <c r="AK261" s="26"/>
    </row>
    <row r="262" spans="1:37" s="10" customFormat="1" ht="25" customHeight="1" x14ac:dyDescent="0.25">
      <c r="A262" s="11">
        <v>259</v>
      </c>
      <c r="B262" s="12" t="str">
        <f t="shared" si="15"/>
        <v>000-000</v>
      </c>
      <c r="C262" s="12"/>
      <c r="D262" s="12"/>
      <c r="E262" s="12"/>
      <c r="F262" s="12"/>
      <c r="G262" s="16"/>
      <c r="H262" s="16"/>
      <c r="I262" s="15"/>
      <c r="J262" s="16"/>
      <c r="K262" s="16"/>
      <c r="L262" s="17"/>
      <c r="M262" s="18"/>
      <c r="N262" s="19"/>
      <c r="O262" s="20"/>
      <c r="P262" s="21"/>
      <c r="Q262" s="21"/>
      <c r="R262" s="22"/>
      <c r="S262" s="21"/>
      <c r="T262" s="21"/>
      <c r="U262" s="22"/>
      <c r="V262" s="23"/>
      <c r="W262" s="23"/>
      <c r="X262" s="24"/>
      <c r="Y262" s="25">
        <f t="shared" si="16"/>
        <v>0</v>
      </c>
      <c r="Z262" s="25">
        <f t="shared" si="17"/>
        <v>0</v>
      </c>
      <c r="AA262" s="26"/>
      <c r="AB262" s="26"/>
      <c r="AC262" s="26"/>
      <c r="AD262" s="26"/>
      <c r="AE262" s="27"/>
      <c r="AF262" s="26"/>
      <c r="AG262" s="26"/>
      <c r="AH262" s="26"/>
      <c r="AI262" s="26"/>
      <c r="AJ262" s="26"/>
      <c r="AK262" s="26"/>
    </row>
    <row r="263" spans="1:37" s="10" customFormat="1" ht="25" customHeight="1" x14ac:dyDescent="0.25">
      <c r="A263" s="11">
        <v>260</v>
      </c>
      <c r="B263" s="12" t="str">
        <f t="shared" si="15"/>
        <v>000-000</v>
      </c>
      <c r="C263" s="12"/>
      <c r="D263" s="12"/>
      <c r="E263" s="12"/>
      <c r="F263" s="12"/>
      <c r="G263" s="16"/>
      <c r="H263" s="16"/>
      <c r="I263" s="15"/>
      <c r="J263" s="16"/>
      <c r="K263" s="16"/>
      <c r="L263" s="17"/>
      <c r="M263" s="18"/>
      <c r="N263" s="18"/>
      <c r="O263" s="20"/>
      <c r="P263" s="21"/>
      <c r="Q263" s="21"/>
      <c r="R263" s="22"/>
      <c r="S263" s="21"/>
      <c r="T263" s="21"/>
      <c r="U263" s="22"/>
      <c r="V263" s="23"/>
      <c r="W263" s="23"/>
      <c r="X263" s="24"/>
      <c r="Y263" s="25">
        <f t="shared" si="16"/>
        <v>0</v>
      </c>
      <c r="Z263" s="25">
        <f t="shared" si="17"/>
        <v>0</v>
      </c>
      <c r="AA263" s="26"/>
      <c r="AB263" s="26"/>
      <c r="AC263" s="26"/>
      <c r="AD263" s="26"/>
      <c r="AE263" s="27"/>
      <c r="AF263" s="26"/>
      <c r="AG263" s="26"/>
      <c r="AH263" s="26"/>
      <c r="AI263" s="26"/>
      <c r="AJ263" s="26"/>
      <c r="AK263" s="26"/>
    </row>
    <row r="264" spans="1:37" s="10" customFormat="1" ht="25" customHeight="1" x14ac:dyDescent="0.25">
      <c r="A264" s="11">
        <v>261</v>
      </c>
      <c r="B264" s="12" t="str">
        <f t="shared" si="15"/>
        <v>000-000</v>
      </c>
      <c r="C264" s="12"/>
      <c r="D264" s="12"/>
      <c r="E264" s="12"/>
      <c r="F264" s="12"/>
      <c r="G264" s="16"/>
      <c r="H264" s="16"/>
      <c r="I264" s="15"/>
      <c r="J264" s="16"/>
      <c r="K264" s="16"/>
      <c r="L264" s="17"/>
      <c r="M264" s="18"/>
      <c r="N264" s="18"/>
      <c r="O264" s="20"/>
      <c r="P264" s="21"/>
      <c r="Q264" s="21"/>
      <c r="R264" s="22"/>
      <c r="S264" s="21"/>
      <c r="T264" s="21"/>
      <c r="U264" s="22"/>
      <c r="V264" s="23"/>
      <c r="W264" s="23"/>
      <c r="X264" s="24"/>
      <c r="Y264" s="25">
        <f t="shared" si="16"/>
        <v>0</v>
      </c>
      <c r="Z264" s="25">
        <f t="shared" si="17"/>
        <v>0</v>
      </c>
      <c r="AA264" s="26"/>
      <c r="AB264" s="26"/>
      <c r="AC264" s="26"/>
      <c r="AD264" s="26"/>
      <c r="AE264" s="27"/>
      <c r="AF264" s="26"/>
      <c r="AG264" s="26"/>
      <c r="AH264" s="26"/>
      <c r="AI264" s="26"/>
      <c r="AJ264" s="26"/>
      <c r="AK264" s="26"/>
    </row>
    <row r="265" spans="1:37" s="10" customFormat="1" ht="25" customHeight="1" x14ac:dyDescent="0.25">
      <c r="A265" s="11">
        <v>262</v>
      </c>
      <c r="B265" s="12" t="str">
        <f t="shared" si="15"/>
        <v>000-000</v>
      </c>
      <c r="C265" s="12"/>
      <c r="D265" s="12"/>
      <c r="E265" s="12"/>
      <c r="F265" s="12"/>
      <c r="G265" s="16"/>
      <c r="H265" s="16"/>
      <c r="I265" s="15"/>
      <c r="J265" s="16"/>
      <c r="K265" s="16"/>
      <c r="L265" s="17"/>
      <c r="M265" s="18"/>
      <c r="N265" s="18"/>
      <c r="O265" s="20"/>
      <c r="P265" s="21"/>
      <c r="Q265" s="21"/>
      <c r="R265" s="22"/>
      <c r="S265" s="21"/>
      <c r="T265" s="21"/>
      <c r="U265" s="22"/>
      <c r="V265" s="23"/>
      <c r="W265" s="23"/>
      <c r="X265" s="24"/>
      <c r="Y265" s="25">
        <f t="shared" si="16"/>
        <v>0</v>
      </c>
      <c r="Z265" s="25">
        <f t="shared" si="17"/>
        <v>0</v>
      </c>
      <c r="AA265" s="26"/>
      <c r="AB265" s="26"/>
      <c r="AC265" s="26"/>
      <c r="AD265" s="26"/>
      <c r="AE265" s="27"/>
      <c r="AF265" s="26"/>
      <c r="AG265" s="26"/>
      <c r="AH265" s="26"/>
      <c r="AI265" s="26"/>
      <c r="AJ265" s="26"/>
      <c r="AK265" s="26"/>
    </row>
    <row r="266" spans="1:37" s="10" customFormat="1" ht="25" customHeight="1" x14ac:dyDescent="0.25">
      <c r="A266" s="11">
        <v>263</v>
      </c>
      <c r="B266" s="12" t="str">
        <f t="shared" si="15"/>
        <v>000-000</v>
      </c>
      <c r="C266" s="12"/>
      <c r="D266" s="12"/>
      <c r="E266" s="12"/>
      <c r="F266" s="12"/>
      <c r="G266" s="16"/>
      <c r="H266" s="16"/>
      <c r="I266" s="15"/>
      <c r="J266" s="16"/>
      <c r="K266" s="16"/>
      <c r="L266" s="17"/>
      <c r="M266" s="18"/>
      <c r="N266" s="18"/>
      <c r="O266" s="20"/>
      <c r="P266" s="21"/>
      <c r="Q266" s="21"/>
      <c r="R266" s="22"/>
      <c r="S266" s="21"/>
      <c r="T266" s="21"/>
      <c r="U266" s="22"/>
      <c r="V266" s="23"/>
      <c r="W266" s="23"/>
      <c r="X266" s="24"/>
      <c r="Y266" s="25">
        <f t="shared" si="16"/>
        <v>0</v>
      </c>
      <c r="Z266" s="25">
        <f t="shared" si="17"/>
        <v>0</v>
      </c>
      <c r="AA266" s="26"/>
      <c r="AB266" s="26"/>
      <c r="AC266" s="26"/>
      <c r="AD266" s="26"/>
      <c r="AE266" s="27"/>
      <c r="AF266" s="26"/>
      <c r="AG266" s="26"/>
      <c r="AH266" s="26"/>
      <c r="AI266" s="26"/>
      <c r="AJ266" s="26"/>
      <c r="AK266" s="26"/>
    </row>
    <row r="267" spans="1:37" s="10" customFormat="1" ht="25" customHeight="1" x14ac:dyDescent="0.25">
      <c r="A267" s="11">
        <v>264</v>
      </c>
      <c r="B267" s="12" t="str">
        <f t="shared" si="15"/>
        <v>000-000</v>
      </c>
      <c r="C267" s="12"/>
      <c r="D267" s="12"/>
      <c r="E267" s="12"/>
      <c r="F267" s="12"/>
      <c r="G267" s="16"/>
      <c r="H267" s="16"/>
      <c r="I267" s="15"/>
      <c r="J267" s="16"/>
      <c r="K267" s="16"/>
      <c r="L267" s="17"/>
      <c r="M267" s="18"/>
      <c r="N267" s="18"/>
      <c r="O267" s="20"/>
      <c r="P267" s="21"/>
      <c r="Q267" s="21"/>
      <c r="R267" s="22"/>
      <c r="S267" s="21"/>
      <c r="T267" s="21"/>
      <c r="U267" s="22"/>
      <c r="V267" s="23"/>
      <c r="W267" s="23"/>
      <c r="X267" s="24"/>
      <c r="Y267" s="25">
        <f t="shared" si="16"/>
        <v>0</v>
      </c>
      <c r="Z267" s="25">
        <f t="shared" si="17"/>
        <v>0</v>
      </c>
      <c r="AA267" s="26"/>
      <c r="AB267" s="26"/>
      <c r="AC267" s="26"/>
      <c r="AD267" s="26"/>
      <c r="AE267" s="27"/>
      <c r="AF267" s="26"/>
      <c r="AG267" s="26"/>
      <c r="AH267" s="26"/>
      <c r="AI267" s="26"/>
      <c r="AJ267" s="26"/>
      <c r="AK267" s="26"/>
    </row>
    <row r="268" spans="1:37" s="10" customFormat="1" ht="25" customHeight="1" x14ac:dyDescent="0.25">
      <c r="A268" s="11">
        <v>265</v>
      </c>
      <c r="B268" s="12" t="str">
        <f t="shared" si="15"/>
        <v>000-000</v>
      </c>
      <c r="C268" s="12"/>
      <c r="D268" s="12"/>
      <c r="E268" s="12"/>
      <c r="F268" s="12"/>
      <c r="G268" s="16"/>
      <c r="H268" s="16"/>
      <c r="I268" s="15"/>
      <c r="J268" s="16"/>
      <c r="K268" s="16"/>
      <c r="L268" s="17"/>
      <c r="M268" s="18"/>
      <c r="N268" s="18"/>
      <c r="O268" s="20"/>
      <c r="P268" s="21"/>
      <c r="Q268" s="21"/>
      <c r="R268" s="22"/>
      <c r="S268" s="21"/>
      <c r="T268" s="21"/>
      <c r="U268" s="22"/>
      <c r="V268" s="23"/>
      <c r="W268" s="23"/>
      <c r="X268" s="24"/>
      <c r="Y268" s="25">
        <f t="shared" si="16"/>
        <v>0</v>
      </c>
      <c r="Z268" s="25">
        <f t="shared" si="17"/>
        <v>0</v>
      </c>
      <c r="AA268" s="26"/>
      <c r="AB268" s="26"/>
      <c r="AC268" s="26"/>
      <c r="AD268" s="26"/>
      <c r="AE268" s="27"/>
      <c r="AF268" s="26"/>
      <c r="AG268" s="26"/>
      <c r="AH268" s="26"/>
      <c r="AI268" s="26"/>
      <c r="AJ268" s="26"/>
      <c r="AK268" s="26"/>
    </row>
    <row r="269" spans="1:37" s="10" customFormat="1" ht="25" customHeight="1" x14ac:dyDescent="0.25">
      <c r="A269" s="11">
        <v>266</v>
      </c>
      <c r="B269" s="12" t="str">
        <f t="shared" si="15"/>
        <v>000-000</v>
      </c>
      <c r="C269" s="12"/>
      <c r="D269" s="12"/>
      <c r="E269" s="12"/>
      <c r="F269" s="12"/>
      <c r="G269" s="16"/>
      <c r="H269" s="16"/>
      <c r="I269" s="15"/>
      <c r="J269" s="16"/>
      <c r="K269" s="16"/>
      <c r="L269" s="17"/>
      <c r="M269" s="18"/>
      <c r="N269" s="18"/>
      <c r="O269" s="20"/>
      <c r="P269" s="21"/>
      <c r="Q269" s="21"/>
      <c r="R269" s="22"/>
      <c r="S269" s="21"/>
      <c r="T269" s="21"/>
      <c r="U269" s="22"/>
      <c r="V269" s="23"/>
      <c r="W269" s="23"/>
      <c r="X269" s="24"/>
      <c r="Y269" s="25">
        <f t="shared" si="16"/>
        <v>0</v>
      </c>
      <c r="Z269" s="25">
        <f t="shared" si="17"/>
        <v>0</v>
      </c>
      <c r="AA269" s="26"/>
      <c r="AB269" s="26"/>
      <c r="AC269" s="26"/>
      <c r="AD269" s="26"/>
      <c r="AE269" s="27"/>
      <c r="AF269" s="26"/>
      <c r="AG269" s="26"/>
      <c r="AH269" s="26"/>
      <c r="AI269" s="26"/>
      <c r="AJ269" s="26"/>
      <c r="AK269" s="26"/>
    </row>
    <row r="270" spans="1:37" s="10" customFormat="1" ht="25" customHeight="1" x14ac:dyDescent="0.25">
      <c r="A270" s="11">
        <v>267</v>
      </c>
      <c r="B270" s="12" t="str">
        <f t="shared" si="15"/>
        <v>000-000</v>
      </c>
      <c r="C270" s="12"/>
      <c r="D270" s="12"/>
      <c r="E270" s="12"/>
      <c r="F270" s="12"/>
      <c r="G270" s="16"/>
      <c r="H270" s="16"/>
      <c r="I270" s="15"/>
      <c r="J270" s="16"/>
      <c r="K270" s="16"/>
      <c r="L270" s="17"/>
      <c r="M270" s="18"/>
      <c r="N270" s="18"/>
      <c r="O270" s="20"/>
      <c r="P270" s="21"/>
      <c r="Q270" s="21"/>
      <c r="R270" s="22"/>
      <c r="S270" s="21"/>
      <c r="T270" s="21"/>
      <c r="U270" s="22"/>
      <c r="V270" s="23"/>
      <c r="W270" s="23"/>
      <c r="X270" s="24"/>
      <c r="Y270" s="25">
        <f t="shared" si="16"/>
        <v>0</v>
      </c>
      <c r="Z270" s="25">
        <f t="shared" si="17"/>
        <v>0</v>
      </c>
      <c r="AA270" s="26"/>
      <c r="AB270" s="26"/>
      <c r="AC270" s="26"/>
      <c r="AD270" s="26"/>
      <c r="AE270" s="27"/>
      <c r="AF270" s="26"/>
      <c r="AG270" s="26"/>
      <c r="AH270" s="26"/>
      <c r="AI270" s="26"/>
      <c r="AJ270" s="26"/>
      <c r="AK270" s="26"/>
    </row>
    <row r="271" spans="1:37" s="10" customFormat="1" ht="25" customHeight="1" x14ac:dyDescent="0.25">
      <c r="A271" s="11">
        <v>268</v>
      </c>
      <c r="B271" s="12" t="str">
        <f t="shared" si="15"/>
        <v>000-000</v>
      </c>
      <c r="C271" s="12"/>
      <c r="D271" s="12"/>
      <c r="E271" s="12"/>
      <c r="F271" s="12"/>
      <c r="G271" s="16"/>
      <c r="H271" s="16"/>
      <c r="I271" s="15"/>
      <c r="J271" s="16"/>
      <c r="K271" s="16"/>
      <c r="L271" s="17"/>
      <c r="M271" s="18"/>
      <c r="N271" s="18"/>
      <c r="O271" s="20"/>
      <c r="P271" s="21"/>
      <c r="Q271" s="21"/>
      <c r="R271" s="22"/>
      <c r="S271" s="21"/>
      <c r="T271" s="21"/>
      <c r="U271" s="22"/>
      <c r="V271" s="23"/>
      <c r="W271" s="23"/>
      <c r="X271" s="24"/>
      <c r="Y271" s="25">
        <f t="shared" si="16"/>
        <v>0</v>
      </c>
      <c r="Z271" s="25">
        <f t="shared" si="17"/>
        <v>0</v>
      </c>
      <c r="AA271" s="26"/>
      <c r="AB271" s="26"/>
      <c r="AC271" s="26"/>
      <c r="AD271" s="26"/>
      <c r="AE271" s="27"/>
      <c r="AF271" s="26"/>
      <c r="AG271" s="26"/>
      <c r="AH271" s="26"/>
      <c r="AI271" s="26"/>
      <c r="AJ271" s="26"/>
      <c r="AK271" s="26"/>
    </row>
    <row r="272" spans="1:37" s="10" customFormat="1" ht="25" customHeight="1" x14ac:dyDescent="0.25">
      <c r="A272" s="11">
        <v>269</v>
      </c>
      <c r="B272" s="12" t="str">
        <f t="shared" si="15"/>
        <v>000-000</v>
      </c>
      <c r="C272" s="12"/>
      <c r="D272" s="12"/>
      <c r="E272" s="12"/>
      <c r="F272" s="12"/>
      <c r="G272" s="16"/>
      <c r="H272" s="16"/>
      <c r="I272" s="15"/>
      <c r="J272" s="16"/>
      <c r="K272" s="16"/>
      <c r="L272" s="17"/>
      <c r="M272" s="18"/>
      <c r="N272" s="19"/>
      <c r="O272" s="20"/>
      <c r="P272" s="21"/>
      <c r="Q272" s="21"/>
      <c r="R272" s="22"/>
      <c r="S272" s="21"/>
      <c r="T272" s="21"/>
      <c r="U272" s="22"/>
      <c r="V272" s="23"/>
      <c r="W272" s="23"/>
      <c r="X272" s="24"/>
      <c r="Y272" s="25">
        <f t="shared" si="16"/>
        <v>0</v>
      </c>
      <c r="Z272" s="25">
        <f t="shared" si="17"/>
        <v>0</v>
      </c>
      <c r="AA272" s="26"/>
      <c r="AB272" s="26"/>
      <c r="AC272" s="26"/>
      <c r="AD272" s="26"/>
      <c r="AE272" s="27"/>
      <c r="AF272" s="26"/>
      <c r="AG272" s="26"/>
      <c r="AH272" s="26"/>
      <c r="AI272" s="26"/>
      <c r="AJ272" s="26"/>
      <c r="AK272" s="26"/>
    </row>
    <row r="273" spans="1:37" s="10" customFormat="1" ht="25" customHeight="1" x14ac:dyDescent="0.25">
      <c r="A273" s="11">
        <v>270</v>
      </c>
      <c r="B273" s="12" t="str">
        <f t="shared" si="15"/>
        <v>000-000</v>
      </c>
      <c r="C273" s="12"/>
      <c r="D273" s="12"/>
      <c r="E273" s="12"/>
      <c r="F273" s="12"/>
      <c r="G273" s="16"/>
      <c r="H273" s="16"/>
      <c r="I273" s="15"/>
      <c r="J273" s="16"/>
      <c r="K273" s="16"/>
      <c r="L273" s="17"/>
      <c r="M273" s="18"/>
      <c r="N273" s="19"/>
      <c r="O273" s="20"/>
      <c r="P273" s="21"/>
      <c r="Q273" s="21"/>
      <c r="R273" s="22"/>
      <c r="S273" s="21"/>
      <c r="T273" s="21"/>
      <c r="U273" s="22"/>
      <c r="V273" s="23"/>
      <c r="W273" s="23"/>
      <c r="X273" s="24"/>
      <c r="Y273" s="25">
        <f t="shared" si="16"/>
        <v>0</v>
      </c>
      <c r="Z273" s="25">
        <f t="shared" si="17"/>
        <v>0</v>
      </c>
      <c r="AA273" s="26"/>
      <c r="AB273" s="26"/>
      <c r="AC273" s="26"/>
      <c r="AD273" s="26"/>
      <c r="AE273" s="27"/>
      <c r="AF273" s="26"/>
      <c r="AG273" s="26"/>
      <c r="AH273" s="26"/>
      <c r="AI273" s="26"/>
      <c r="AJ273" s="26"/>
      <c r="AK273" s="26"/>
    </row>
    <row r="274" spans="1:37" s="10" customFormat="1" ht="25" customHeight="1" x14ac:dyDescent="0.25">
      <c r="A274" s="11">
        <v>271</v>
      </c>
      <c r="B274" s="12" t="str">
        <f t="shared" si="15"/>
        <v>000-000</v>
      </c>
      <c r="C274" s="12"/>
      <c r="D274" s="12"/>
      <c r="E274" s="12"/>
      <c r="F274" s="12"/>
      <c r="G274" s="16"/>
      <c r="H274" s="16"/>
      <c r="I274" s="15"/>
      <c r="J274" s="16"/>
      <c r="K274" s="16"/>
      <c r="L274" s="17"/>
      <c r="M274" s="18"/>
      <c r="N274" s="18"/>
      <c r="O274" s="20"/>
      <c r="P274" s="21"/>
      <c r="Q274" s="21"/>
      <c r="R274" s="22"/>
      <c r="S274" s="21"/>
      <c r="T274" s="21"/>
      <c r="U274" s="22"/>
      <c r="V274" s="23"/>
      <c r="W274" s="23"/>
      <c r="X274" s="24"/>
      <c r="Y274" s="25">
        <f t="shared" si="16"/>
        <v>0</v>
      </c>
      <c r="Z274" s="25">
        <f t="shared" si="17"/>
        <v>0</v>
      </c>
      <c r="AA274" s="26"/>
      <c r="AB274" s="26"/>
      <c r="AC274" s="26"/>
      <c r="AD274" s="26"/>
      <c r="AE274" s="27"/>
      <c r="AF274" s="26"/>
      <c r="AG274" s="26"/>
      <c r="AH274" s="26"/>
      <c r="AI274" s="26"/>
      <c r="AJ274" s="26"/>
      <c r="AK274" s="26"/>
    </row>
    <row r="275" spans="1:37" s="10" customFormat="1" ht="25" customHeight="1" x14ac:dyDescent="0.25">
      <c r="A275" s="11">
        <v>272</v>
      </c>
      <c r="B275" s="12" t="str">
        <f t="shared" si="15"/>
        <v>000-000</v>
      </c>
      <c r="C275" s="12"/>
      <c r="D275" s="12"/>
      <c r="E275" s="12"/>
      <c r="F275" s="12"/>
      <c r="G275" s="16"/>
      <c r="H275" s="16"/>
      <c r="I275" s="15"/>
      <c r="J275" s="16"/>
      <c r="K275" s="16"/>
      <c r="L275" s="17"/>
      <c r="M275" s="18"/>
      <c r="N275" s="18"/>
      <c r="O275" s="20"/>
      <c r="P275" s="21"/>
      <c r="Q275" s="21"/>
      <c r="R275" s="22"/>
      <c r="S275" s="21"/>
      <c r="T275" s="21"/>
      <c r="U275" s="22"/>
      <c r="V275" s="23"/>
      <c r="W275" s="23"/>
      <c r="X275" s="24"/>
      <c r="Y275" s="25">
        <f t="shared" si="16"/>
        <v>0</v>
      </c>
      <c r="Z275" s="25">
        <f t="shared" si="17"/>
        <v>0</v>
      </c>
      <c r="AA275" s="26"/>
      <c r="AB275" s="26"/>
      <c r="AC275" s="26"/>
      <c r="AD275" s="26"/>
      <c r="AE275" s="27"/>
      <c r="AF275" s="26"/>
      <c r="AG275" s="26"/>
      <c r="AH275" s="26"/>
      <c r="AI275" s="26"/>
      <c r="AJ275" s="26"/>
      <c r="AK275" s="26"/>
    </row>
    <row r="276" spans="1:37" s="10" customFormat="1" ht="25" customHeight="1" x14ac:dyDescent="0.25">
      <c r="A276" s="11">
        <v>273</v>
      </c>
      <c r="B276" s="12" t="str">
        <f t="shared" si="15"/>
        <v>000-000</v>
      </c>
      <c r="C276" s="12"/>
      <c r="D276" s="12"/>
      <c r="E276" s="12"/>
      <c r="F276" s="12"/>
      <c r="G276" s="16"/>
      <c r="H276" s="16"/>
      <c r="I276" s="15"/>
      <c r="J276" s="16"/>
      <c r="K276" s="16"/>
      <c r="L276" s="17"/>
      <c r="M276" s="18"/>
      <c r="N276" s="18"/>
      <c r="O276" s="20"/>
      <c r="P276" s="21"/>
      <c r="Q276" s="21"/>
      <c r="R276" s="22"/>
      <c r="S276" s="21"/>
      <c r="T276" s="21"/>
      <c r="U276" s="22"/>
      <c r="V276" s="23"/>
      <c r="W276" s="23"/>
      <c r="X276" s="24"/>
      <c r="Y276" s="25">
        <f t="shared" si="16"/>
        <v>0</v>
      </c>
      <c r="Z276" s="25">
        <f t="shared" si="17"/>
        <v>0</v>
      </c>
      <c r="AA276" s="26"/>
      <c r="AB276" s="26"/>
      <c r="AC276" s="26"/>
      <c r="AD276" s="26"/>
      <c r="AE276" s="27"/>
      <c r="AF276" s="26"/>
      <c r="AG276" s="26"/>
      <c r="AH276" s="26"/>
      <c r="AI276" s="26"/>
      <c r="AJ276" s="26"/>
      <c r="AK276" s="26"/>
    </row>
    <row r="277" spans="1:37" s="10" customFormat="1" ht="25" customHeight="1" x14ac:dyDescent="0.25">
      <c r="A277" s="11">
        <v>274</v>
      </c>
      <c r="B277" s="12" t="str">
        <f t="shared" si="15"/>
        <v>000-000</v>
      </c>
      <c r="C277" s="12"/>
      <c r="D277" s="12"/>
      <c r="E277" s="12"/>
      <c r="F277" s="12"/>
      <c r="G277" s="16"/>
      <c r="H277" s="16"/>
      <c r="I277" s="15"/>
      <c r="J277" s="16"/>
      <c r="K277" s="16"/>
      <c r="L277" s="17"/>
      <c r="M277" s="18"/>
      <c r="N277" s="18"/>
      <c r="O277" s="20"/>
      <c r="P277" s="21"/>
      <c r="Q277" s="21"/>
      <c r="R277" s="22"/>
      <c r="S277" s="21"/>
      <c r="T277" s="21"/>
      <c r="U277" s="22"/>
      <c r="V277" s="23"/>
      <c r="W277" s="23"/>
      <c r="X277" s="24"/>
      <c r="Y277" s="25">
        <f t="shared" si="16"/>
        <v>0</v>
      </c>
      <c r="Z277" s="25">
        <f t="shared" si="17"/>
        <v>0</v>
      </c>
      <c r="AA277" s="26"/>
      <c r="AB277" s="26"/>
      <c r="AC277" s="26"/>
      <c r="AD277" s="26"/>
      <c r="AE277" s="27"/>
      <c r="AF277" s="26"/>
      <c r="AG277" s="26"/>
      <c r="AH277" s="26"/>
      <c r="AI277" s="26"/>
      <c r="AJ277" s="26"/>
      <c r="AK277" s="26"/>
    </row>
    <row r="278" spans="1:37" s="10" customFormat="1" ht="25" customHeight="1" x14ac:dyDescent="0.25">
      <c r="A278" s="11">
        <v>275</v>
      </c>
      <c r="B278" s="12" t="str">
        <f t="shared" si="15"/>
        <v>000-000</v>
      </c>
      <c r="C278" s="12"/>
      <c r="D278" s="12"/>
      <c r="E278" s="12"/>
      <c r="F278" s="12"/>
      <c r="G278" s="16"/>
      <c r="H278" s="16"/>
      <c r="I278" s="15"/>
      <c r="J278" s="16"/>
      <c r="K278" s="16"/>
      <c r="L278" s="17"/>
      <c r="M278" s="18"/>
      <c r="N278" s="18"/>
      <c r="O278" s="20"/>
      <c r="P278" s="21"/>
      <c r="Q278" s="21"/>
      <c r="R278" s="22"/>
      <c r="S278" s="21"/>
      <c r="T278" s="21"/>
      <c r="U278" s="22"/>
      <c r="V278" s="23"/>
      <c r="W278" s="23"/>
      <c r="X278" s="24"/>
      <c r="Y278" s="25">
        <f t="shared" si="16"/>
        <v>0</v>
      </c>
      <c r="Z278" s="25">
        <f t="shared" si="17"/>
        <v>0</v>
      </c>
      <c r="AA278" s="26"/>
      <c r="AB278" s="26"/>
      <c r="AC278" s="26"/>
      <c r="AD278" s="26"/>
      <c r="AE278" s="27"/>
      <c r="AF278" s="26"/>
      <c r="AG278" s="26"/>
      <c r="AH278" s="26"/>
      <c r="AI278" s="26"/>
      <c r="AJ278" s="26"/>
      <c r="AK278" s="26"/>
    </row>
    <row r="279" spans="1:37" s="10" customFormat="1" ht="25" customHeight="1" x14ac:dyDescent="0.25">
      <c r="A279" s="11">
        <v>276</v>
      </c>
      <c r="B279" s="12" t="str">
        <f t="shared" si="15"/>
        <v>000-000</v>
      </c>
      <c r="C279" s="12"/>
      <c r="D279" s="12"/>
      <c r="E279" s="12"/>
      <c r="F279" s="12"/>
      <c r="G279" s="16"/>
      <c r="H279" s="16"/>
      <c r="I279" s="15"/>
      <c r="J279" s="16"/>
      <c r="K279" s="16"/>
      <c r="L279" s="17"/>
      <c r="M279" s="18"/>
      <c r="N279" s="18"/>
      <c r="O279" s="20"/>
      <c r="P279" s="21"/>
      <c r="Q279" s="21"/>
      <c r="R279" s="22"/>
      <c r="S279" s="21"/>
      <c r="T279" s="21"/>
      <c r="U279" s="22"/>
      <c r="V279" s="23"/>
      <c r="W279" s="23"/>
      <c r="X279" s="24"/>
      <c r="Y279" s="25">
        <f t="shared" si="16"/>
        <v>0</v>
      </c>
      <c r="Z279" s="25">
        <f t="shared" si="17"/>
        <v>0</v>
      </c>
      <c r="AA279" s="26"/>
      <c r="AB279" s="26"/>
      <c r="AC279" s="26"/>
      <c r="AD279" s="26"/>
      <c r="AE279" s="27"/>
      <c r="AF279" s="26"/>
      <c r="AG279" s="26"/>
      <c r="AH279" s="26"/>
      <c r="AI279" s="26"/>
      <c r="AJ279" s="26"/>
      <c r="AK279" s="26"/>
    </row>
    <row r="280" spans="1:37" s="10" customFormat="1" ht="25" customHeight="1" x14ac:dyDescent="0.25">
      <c r="A280" s="11">
        <v>277</v>
      </c>
      <c r="B280" s="12" t="str">
        <f t="shared" si="15"/>
        <v>000-000</v>
      </c>
      <c r="C280" s="12"/>
      <c r="D280" s="12"/>
      <c r="E280" s="12"/>
      <c r="F280" s="12"/>
      <c r="G280" s="16"/>
      <c r="H280" s="16"/>
      <c r="I280" s="15"/>
      <c r="J280" s="16"/>
      <c r="K280" s="16"/>
      <c r="L280" s="17"/>
      <c r="M280" s="18"/>
      <c r="N280" s="18"/>
      <c r="O280" s="20"/>
      <c r="P280" s="21"/>
      <c r="Q280" s="21"/>
      <c r="R280" s="22"/>
      <c r="S280" s="21"/>
      <c r="T280" s="21"/>
      <c r="U280" s="22"/>
      <c r="V280" s="23"/>
      <c r="W280" s="23"/>
      <c r="X280" s="24"/>
      <c r="Y280" s="25">
        <f t="shared" si="16"/>
        <v>0</v>
      </c>
      <c r="Z280" s="25">
        <f t="shared" si="17"/>
        <v>0</v>
      </c>
      <c r="AA280" s="26"/>
      <c r="AB280" s="26"/>
      <c r="AC280" s="26"/>
      <c r="AD280" s="26"/>
      <c r="AE280" s="27"/>
      <c r="AF280" s="26"/>
      <c r="AG280" s="26"/>
      <c r="AH280" s="26"/>
      <c r="AI280" s="26"/>
      <c r="AJ280" s="26"/>
      <c r="AK280" s="26"/>
    </row>
    <row r="281" spans="1:37" s="10" customFormat="1" ht="25" customHeight="1" x14ac:dyDescent="0.25">
      <c r="A281" s="11">
        <v>278</v>
      </c>
      <c r="B281" s="12" t="str">
        <f t="shared" si="15"/>
        <v>000-000</v>
      </c>
      <c r="C281" s="12"/>
      <c r="D281" s="12"/>
      <c r="E281" s="12"/>
      <c r="F281" s="12"/>
      <c r="G281" s="16"/>
      <c r="H281" s="16"/>
      <c r="I281" s="15"/>
      <c r="J281" s="16"/>
      <c r="K281" s="16"/>
      <c r="L281" s="17"/>
      <c r="M281" s="18"/>
      <c r="N281" s="18"/>
      <c r="O281" s="20"/>
      <c r="P281" s="21"/>
      <c r="Q281" s="21"/>
      <c r="R281" s="22"/>
      <c r="S281" s="21"/>
      <c r="T281" s="21"/>
      <c r="U281" s="22"/>
      <c r="V281" s="23"/>
      <c r="W281" s="23"/>
      <c r="X281" s="24"/>
      <c r="Y281" s="25">
        <f t="shared" si="16"/>
        <v>0</v>
      </c>
      <c r="Z281" s="25">
        <f t="shared" si="17"/>
        <v>0</v>
      </c>
      <c r="AA281" s="26"/>
      <c r="AB281" s="26"/>
      <c r="AC281" s="26"/>
      <c r="AD281" s="26"/>
      <c r="AE281" s="27"/>
      <c r="AF281" s="26"/>
      <c r="AG281" s="26"/>
      <c r="AH281" s="26"/>
      <c r="AI281" s="26"/>
      <c r="AJ281" s="26"/>
      <c r="AK281" s="26"/>
    </row>
    <row r="282" spans="1:37" s="10" customFormat="1" ht="25" customHeight="1" x14ac:dyDescent="0.25">
      <c r="A282" s="11">
        <v>279</v>
      </c>
      <c r="B282" s="12" t="str">
        <f t="shared" si="15"/>
        <v>000-000</v>
      </c>
      <c r="C282" s="12"/>
      <c r="D282" s="12"/>
      <c r="E282" s="12"/>
      <c r="F282" s="12"/>
      <c r="G282" s="16"/>
      <c r="H282" s="16"/>
      <c r="I282" s="15"/>
      <c r="J282" s="16"/>
      <c r="K282" s="16"/>
      <c r="L282" s="17"/>
      <c r="M282" s="18"/>
      <c r="N282" s="18"/>
      <c r="O282" s="20"/>
      <c r="P282" s="21"/>
      <c r="Q282" s="21"/>
      <c r="R282" s="22"/>
      <c r="S282" s="21"/>
      <c r="T282" s="21"/>
      <c r="U282" s="22"/>
      <c r="V282" s="23"/>
      <c r="W282" s="23"/>
      <c r="X282" s="24"/>
      <c r="Y282" s="25">
        <f t="shared" si="16"/>
        <v>0</v>
      </c>
      <c r="Z282" s="25">
        <f t="shared" si="17"/>
        <v>0</v>
      </c>
      <c r="AA282" s="26"/>
      <c r="AB282" s="26"/>
      <c r="AC282" s="26"/>
      <c r="AD282" s="26"/>
      <c r="AE282" s="27"/>
      <c r="AF282" s="26"/>
      <c r="AG282" s="26"/>
      <c r="AH282" s="26"/>
      <c r="AI282" s="26"/>
      <c r="AJ282" s="26"/>
      <c r="AK282" s="26"/>
    </row>
    <row r="283" spans="1:37" s="10" customFormat="1" ht="25" customHeight="1" x14ac:dyDescent="0.25">
      <c r="A283" s="11">
        <v>280</v>
      </c>
      <c r="B283" s="12" t="str">
        <f t="shared" si="15"/>
        <v>000-000</v>
      </c>
      <c r="C283" s="12"/>
      <c r="D283" s="12"/>
      <c r="E283" s="12"/>
      <c r="F283" s="12"/>
      <c r="G283" s="16"/>
      <c r="H283" s="16"/>
      <c r="I283" s="15"/>
      <c r="J283" s="16"/>
      <c r="K283" s="16"/>
      <c r="L283" s="17"/>
      <c r="M283" s="18"/>
      <c r="N283" s="19"/>
      <c r="O283" s="20"/>
      <c r="P283" s="21"/>
      <c r="Q283" s="21"/>
      <c r="R283" s="22"/>
      <c r="S283" s="21"/>
      <c r="T283" s="21"/>
      <c r="U283" s="22"/>
      <c r="V283" s="23"/>
      <c r="W283" s="23"/>
      <c r="X283" s="24"/>
      <c r="Y283" s="25">
        <f t="shared" si="16"/>
        <v>0</v>
      </c>
      <c r="Z283" s="25">
        <f t="shared" si="17"/>
        <v>0</v>
      </c>
      <c r="AA283" s="26"/>
      <c r="AB283" s="26"/>
      <c r="AC283" s="26"/>
      <c r="AD283" s="26"/>
      <c r="AE283" s="27"/>
      <c r="AF283" s="26"/>
      <c r="AG283" s="26"/>
      <c r="AH283" s="26"/>
      <c r="AI283" s="26"/>
      <c r="AJ283" s="26"/>
      <c r="AK283" s="26"/>
    </row>
    <row r="284" spans="1:37" s="10" customFormat="1" ht="25" customHeight="1" x14ac:dyDescent="0.25">
      <c r="A284" s="11">
        <v>281</v>
      </c>
      <c r="B284" s="12" t="str">
        <f t="shared" si="15"/>
        <v>000-000</v>
      </c>
      <c r="C284" s="12"/>
      <c r="D284" s="12"/>
      <c r="E284" s="12"/>
      <c r="F284" s="12"/>
      <c r="G284" s="16"/>
      <c r="H284" s="16"/>
      <c r="I284" s="15"/>
      <c r="J284" s="16"/>
      <c r="K284" s="16"/>
      <c r="L284" s="17"/>
      <c r="M284" s="18"/>
      <c r="N284" s="19"/>
      <c r="O284" s="20"/>
      <c r="P284" s="21"/>
      <c r="Q284" s="21"/>
      <c r="R284" s="22"/>
      <c r="S284" s="21"/>
      <c r="T284" s="21"/>
      <c r="U284" s="22"/>
      <c r="V284" s="23"/>
      <c r="W284" s="23"/>
      <c r="X284" s="24"/>
      <c r="Y284" s="25">
        <f t="shared" si="16"/>
        <v>0</v>
      </c>
      <c r="Z284" s="25">
        <f t="shared" si="17"/>
        <v>0</v>
      </c>
      <c r="AA284" s="26"/>
      <c r="AB284" s="26"/>
      <c r="AC284" s="26"/>
      <c r="AD284" s="26"/>
      <c r="AE284" s="27"/>
      <c r="AF284" s="26"/>
      <c r="AG284" s="26"/>
      <c r="AH284" s="26"/>
      <c r="AI284" s="26"/>
      <c r="AJ284" s="26"/>
      <c r="AK284" s="26"/>
    </row>
    <row r="285" spans="1:37" s="10" customFormat="1" ht="25" customHeight="1" x14ac:dyDescent="0.25">
      <c r="A285" s="11">
        <v>282</v>
      </c>
      <c r="B285" s="12" t="str">
        <f t="shared" si="15"/>
        <v>000-000</v>
      </c>
      <c r="C285" s="12"/>
      <c r="D285" s="12"/>
      <c r="E285" s="12"/>
      <c r="F285" s="12"/>
      <c r="G285" s="16"/>
      <c r="H285" s="16"/>
      <c r="I285" s="15"/>
      <c r="J285" s="16"/>
      <c r="K285" s="16"/>
      <c r="L285" s="17"/>
      <c r="M285" s="18"/>
      <c r="N285" s="18"/>
      <c r="O285" s="20"/>
      <c r="P285" s="21"/>
      <c r="Q285" s="21"/>
      <c r="R285" s="22"/>
      <c r="S285" s="21"/>
      <c r="T285" s="21"/>
      <c r="U285" s="22"/>
      <c r="V285" s="23"/>
      <c r="W285" s="23"/>
      <c r="X285" s="24"/>
      <c r="Y285" s="25">
        <f t="shared" si="16"/>
        <v>0</v>
      </c>
      <c r="Z285" s="25">
        <f t="shared" si="17"/>
        <v>0</v>
      </c>
      <c r="AA285" s="26"/>
      <c r="AB285" s="26"/>
      <c r="AC285" s="26"/>
      <c r="AD285" s="26"/>
      <c r="AE285" s="27"/>
      <c r="AF285" s="26"/>
      <c r="AG285" s="26"/>
      <c r="AH285" s="26"/>
      <c r="AI285" s="26"/>
      <c r="AJ285" s="26"/>
      <c r="AK285" s="26"/>
    </row>
    <row r="286" spans="1:37" s="10" customFormat="1" ht="25" customHeight="1" x14ac:dyDescent="0.25">
      <c r="A286" s="11">
        <v>283</v>
      </c>
      <c r="B286" s="12" t="str">
        <f t="shared" si="15"/>
        <v>000-000</v>
      </c>
      <c r="C286" s="12"/>
      <c r="D286" s="12"/>
      <c r="E286" s="12"/>
      <c r="F286" s="12"/>
      <c r="G286" s="16"/>
      <c r="H286" s="16"/>
      <c r="I286" s="15"/>
      <c r="J286" s="16"/>
      <c r="K286" s="16"/>
      <c r="L286" s="17"/>
      <c r="M286" s="18"/>
      <c r="N286" s="18"/>
      <c r="O286" s="20"/>
      <c r="P286" s="21"/>
      <c r="Q286" s="21"/>
      <c r="R286" s="22"/>
      <c r="S286" s="21"/>
      <c r="T286" s="21"/>
      <c r="U286" s="22"/>
      <c r="V286" s="23"/>
      <c r="W286" s="23"/>
      <c r="X286" s="24"/>
      <c r="Y286" s="25">
        <f t="shared" si="16"/>
        <v>0</v>
      </c>
      <c r="Z286" s="25">
        <f t="shared" si="17"/>
        <v>0</v>
      </c>
      <c r="AA286" s="26"/>
      <c r="AB286" s="26"/>
      <c r="AC286" s="26"/>
      <c r="AD286" s="26"/>
      <c r="AE286" s="27"/>
      <c r="AF286" s="26"/>
      <c r="AG286" s="26"/>
      <c r="AH286" s="26"/>
      <c r="AI286" s="26"/>
      <c r="AJ286" s="26"/>
      <c r="AK286" s="26"/>
    </row>
    <row r="287" spans="1:37" s="10" customFormat="1" ht="25" customHeight="1" x14ac:dyDescent="0.25">
      <c r="A287" s="11">
        <v>284</v>
      </c>
      <c r="B287" s="12" t="str">
        <f t="shared" si="15"/>
        <v>000-000</v>
      </c>
      <c r="C287" s="12"/>
      <c r="D287" s="12"/>
      <c r="E287" s="12"/>
      <c r="F287" s="12"/>
      <c r="G287" s="16"/>
      <c r="H287" s="16"/>
      <c r="I287" s="15"/>
      <c r="J287" s="16"/>
      <c r="K287" s="16"/>
      <c r="L287" s="17"/>
      <c r="M287" s="18"/>
      <c r="N287" s="18"/>
      <c r="O287" s="20"/>
      <c r="P287" s="21"/>
      <c r="Q287" s="21"/>
      <c r="R287" s="22"/>
      <c r="S287" s="21"/>
      <c r="T287" s="21"/>
      <c r="U287" s="22"/>
      <c r="V287" s="23"/>
      <c r="W287" s="23"/>
      <c r="X287" s="24"/>
      <c r="Y287" s="25">
        <f t="shared" si="16"/>
        <v>0</v>
      </c>
      <c r="Z287" s="25">
        <f t="shared" si="17"/>
        <v>0</v>
      </c>
      <c r="AA287" s="26"/>
      <c r="AB287" s="26"/>
      <c r="AC287" s="26"/>
      <c r="AD287" s="26"/>
      <c r="AE287" s="27"/>
      <c r="AF287" s="26"/>
      <c r="AG287" s="26"/>
      <c r="AH287" s="26"/>
      <c r="AI287" s="26"/>
      <c r="AJ287" s="26"/>
      <c r="AK287" s="26"/>
    </row>
    <row r="288" spans="1:37" s="10" customFormat="1" ht="25" customHeight="1" x14ac:dyDescent="0.25">
      <c r="A288" s="11">
        <v>285</v>
      </c>
      <c r="B288" s="12" t="str">
        <f t="shared" si="15"/>
        <v>000-000</v>
      </c>
      <c r="C288" s="12"/>
      <c r="D288" s="12"/>
      <c r="E288" s="12"/>
      <c r="F288" s="12"/>
      <c r="G288" s="16"/>
      <c r="H288" s="16"/>
      <c r="I288" s="15"/>
      <c r="J288" s="16"/>
      <c r="K288" s="16"/>
      <c r="L288" s="17"/>
      <c r="M288" s="18"/>
      <c r="N288" s="18"/>
      <c r="O288" s="20"/>
      <c r="P288" s="21"/>
      <c r="Q288" s="21"/>
      <c r="R288" s="22"/>
      <c r="S288" s="21"/>
      <c r="T288" s="21"/>
      <c r="U288" s="22"/>
      <c r="V288" s="23"/>
      <c r="W288" s="23"/>
      <c r="X288" s="24"/>
      <c r="Y288" s="25">
        <f t="shared" si="16"/>
        <v>0</v>
      </c>
      <c r="Z288" s="25">
        <f t="shared" si="17"/>
        <v>0</v>
      </c>
      <c r="AA288" s="26"/>
      <c r="AB288" s="26"/>
      <c r="AC288" s="26"/>
      <c r="AD288" s="26"/>
      <c r="AE288" s="27"/>
      <c r="AF288" s="26"/>
      <c r="AG288" s="26"/>
      <c r="AH288" s="26"/>
      <c r="AI288" s="26"/>
      <c r="AJ288" s="26"/>
      <c r="AK288" s="26"/>
    </row>
    <row r="289" spans="1:37" s="10" customFormat="1" ht="25" customHeight="1" x14ac:dyDescent="0.25">
      <c r="A289" s="11">
        <v>286</v>
      </c>
      <c r="B289" s="12" t="str">
        <f t="shared" si="15"/>
        <v>000-000</v>
      </c>
      <c r="C289" s="12"/>
      <c r="D289" s="12"/>
      <c r="E289" s="12"/>
      <c r="F289" s="12"/>
      <c r="G289" s="16"/>
      <c r="H289" s="16"/>
      <c r="I289" s="15"/>
      <c r="J289" s="16"/>
      <c r="K289" s="16"/>
      <c r="L289" s="17"/>
      <c r="M289" s="18"/>
      <c r="N289" s="18"/>
      <c r="O289" s="20"/>
      <c r="P289" s="21"/>
      <c r="Q289" s="21"/>
      <c r="R289" s="22"/>
      <c r="S289" s="21"/>
      <c r="T289" s="21"/>
      <c r="U289" s="22"/>
      <c r="V289" s="23"/>
      <c r="W289" s="23"/>
      <c r="X289" s="24"/>
      <c r="Y289" s="25">
        <f t="shared" si="16"/>
        <v>0</v>
      </c>
      <c r="Z289" s="25">
        <f t="shared" si="17"/>
        <v>0</v>
      </c>
      <c r="AA289" s="26"/>
      <c r="AB289" s="26"/>
      <c r="AC289" s="26"/>
      <c r="AD289" s="26"/>
      <c r="AE289" s="27"/>
      <c r="AF289" s="26"/>
      <c r="AG289" s="26"/>
      <c r="AH289" s="26"/>
      <c r="AI289" s="26"/>
      <c r="AJ289" s="26"/>
      <c r="AK289" s="26"/>
    </row>
    <row r="290" spans="1:37" s="10" customFormat="1" ht="25" customHeight="1" x14ac:dyDescent="0.25">
      <c r="A290" s="11">
        <v>287</v>
      </c>
      <c r="B290" s="12" t="str">
        <f t="shared" si="15"/>
        <v>000-000</v>
      </c>
      <c r="C290" s="12"/>
      <c r="D290" s="12"/>
      <c r="E290" s="12"/>
      <c r="F290" s="12"/>
      <c r="G290" s="16"/>
      <c r="H290" s="16"/>
      <c r="I290" s="15"/>
      <c r="J290" s="16"/>
      <c r="K290" s="16"/>
      <c r="L290" s="17"/>
      <c r="M290" s="18"/>
      <c r="N290" s="18"/>
      <c r="O290" s="20"/>
      <c r="P290" s="21"/>
      <c r="Q290" s="21"/>
      <c r="R290" s="22"/>
      <c r="S290" s="21"/>
      <c r="T290" s="21"/>
      <c r="U290" s="22"/>
      <c r="V290" s="23"/>
      <c r="W290" s="23"/>
      <c r="X290" s="24"/>
      <c r="Y290" s="25">
        <f t="shared" si="16"/>
        <v>0</v>
      </c>
      <c r="Z290" s="25">
        <f t="shared" si="17"/>
        <v>0</v>
      </c>
      <c r="AA290" s="26"/>
      <c r="AB290" s="26"/>
      <c r="AC290" s="26"/>
      <c r="AD290" s="26"/>
      <c r="AE290" s="27"/>
      <c r="AF290" s="26"/>
      <c r="AG290" s="26"/>
      <c r="AH290" s="26"/>
      <c r="AI290" s="26"/>
      <c r="AJ290" s="26"/>
      <c r="AK290" s="26"/>
    </row>
    <row r="291" spans="1:37" s="10" customFormat="1" ht="25" customHeight="1" x14ac:dyDescent="0.25">
      <c r="A291" s="11">
        <v>288</v>
      </c>
      <c r="B291" s="12" t="str">
        <f t="shared" si="15"/>
        <v>000-000</v>
      </c>
      <c r="C291" s="12"/>
      <c r="D291" s="12"/>
      <c r="E291" s="12"/>
      <c r="F291" s="12"/>
      <c r="G291" s="16"/>
      <c r="H291" s="16"/>
      <c r="I291" s="15"/>
      <c r="J291" s="16"/>
      <c r="K291" s="16"/>
      <c r="L291" s="17"/>
      <c r="M291" s="18"/>
      <c r="N291" s="18"/>
      <c r="O291" s="20"/>
      <c r="P291" s="21"/>
      <c r="Q291" s="21"/>
      <c r="R291" s="22"/>
      <c r="S291" s="21"/>
      <c r="T291" s="21"/>
      <c r="U291" s="22"/>
      <c r="V291" s="23"/>
      <c r="W291" s="23"/>
      <c r="X291" s="24"/>
      <c r="Y291" s="25">
        <f t="shared" si="16"/>
        <v>0</v>
      </c>
      <c r="Z291" s="25">
        <f t="shared" si="17"/>
        <v>0</v>
      </c>
      <c r="AA291" s="26"/>
      <c r="AB291" s="26"/>
      <c r="AC291" s="26"/>
      <c r="AD291" s="26"/>
      <c r="AE291" s="27"/>
      <c r="AF291" s="26"/>
      <c r="AG291" s="26"/>
      <c r="AH291" s="26"/>
      <c r="AI291" s="26"/>
      <c r="AJ291" s="26"/>
      <c r="AK291" s="26"/>
    </row>
    <row r="292" spans="1:37" s="10" customFormat="1" ht="25" customHeight="1" x14ac:dyDescent="0.25">
      <c r="A292" s="11">
        <v>289</v>
      </c>
      <c r="B292" s="12" t="str">
        <f t="shared" si="15"/>
        <v>000-000</v>
      </c>
      <c r="C292" s="12"/>
      <c r="D292" s="12"/>
      <c r="E292" s="12"/>
      <c r="F292" s="12"/>
      <c r="G292" s="16"/>
      <c r="H292" s="16"/>
      <c r="I292" s="15"/>
      <c r="J292" s="16"/>
      <c r="K292" s="16"/>
      <c r="L292" s="17"/>
      <c r="M292" s="18"/>
      <c r="N292" s="18"/>
      <c r="O292" s="20"/>
      <c r="P292" s="21"/>
      <c r="Q292" s="21"/>
      <c r="R292" s="22"/>
      <c r="S292" s="21"/>
      <c r="T292" s="21"/>
      <c r="U292" s="22"/>
      <c r="V292" s="23"/>
      <c r="W292" s="23"/>
      <c r="X292" s="24"/>
      <c r="Y292" s="25">
        <f t="shared" si="16"/>
        <v>0</v>
      </c>
      <c r="Z292" s="25">
        <f t="shared" si="17"/>
        <v>0</v>
      </c>
      <c r="AA292" s="26"/>
      <c r="AB292" s="26"/>
      <c r="AC292" s="26"/>
      <c r="AD292" s="26"/>
      <c r="AE292" s="27"/>
      <c r="AF292" s="26"/>
      <c r="AG292" s="26"/>
      <c r="AH292" s="26"/>
      <c r="AI292" s="26"/>
      <c r="AJ292" s="26"/>
      <c r="AK292" s="26"/>
    </row>
    <row r="293" spans="1:37" s="10" customFormat="1" ht="25" customHeight="1" x14ac:dyDescent="0.25">
      <c r="A293" s="11">
        <v>290</v>
      </c>
      <c r="B293" s="12" t="str">
        <f t="shared" si="15"/>
        <v>000-000</v>
      </c>
      <c r="C293" s="12"/>
      <c r="D293" s="12"/>
      <c r="E293" s="12"/>
      <c r="F293" s="12"/>
      <c r="G293" s="16"/>
      <c r="H293" s="16"/>
      <c r="I293" s="15"/>
      <c r="J293" s="16"/>
      <c r="K293" s="16"/>
      <c r="L293" s="17"/>
      <c r="M293" s="18"/>
      <c r="N293" s="18"/>
      <c r="O293" s="20"/>
      <c r="P293" s="21"/>
      <c r="Q293" s="21"/>
      <c r="R293" s="22"/>
      <c r="S293" s="21"/>
      <c r="T293" s="21"/>
      <c r="U293" s="22"/>
      <c r="V293" s="23"/>
      <c r="W293" s="23"/>
      <c r="X293" s="24"/>
      <c r="Y293" s="25">
        <f t="shared" si="16"/>
        <v>0</v>
      </c>
      <c r="Z293" s="25">
        <f t="shared" si="17"/>
        <v>0</v>
      </c>
      <c r="AA293" s="26"/>
      <c r="AB293" s="26"/>
      <c r="AC293" s="26"/>
      <c r="AD293" s="26"/>
      <c r="AE293" s="27"/>
      <c r="AF293" s="26"/>
      <c r="AG293" s="26"/>
      <c r="AH293" s="26"/>
      <c r="AI293" s="26"/>
      <c r="AJ293" s="26"/>
      <c r="AK293" s="26"/>
    </row>
    <row r="294" spans="1:37" s="10" customFormat="1" ht="25" customHeight="1" x14ac:dyDescent="0.25">
      <c r="A294" s="11">
        <v>291</v>
      </c>
      <c r="B294" s="12" t="str">
        <f t="shared" si="15"/>
        <v>000-000</v>
      </c>
      <c r="C294" s="12"/>
      <c r="D294" s="12"/>
      <c r="E294" s="12"/>
      <c r="F294" s="12"/>
      <c r="G294" s="16"/>
      <c r="H294" s="16"/>
      <c r="I294" s="15"/>
      <c r="J294" s="16"/>
      <c r="K294" s="16"/>
      <c r="L294" s="17"/>
      <c r="M294" s="18"/>
      <c r="N294" s="19"/>
      <c r="O294" s="20"/>
      <c r="P294" s="21"/>
      <c r="Q294" s="21"/>
      <c r="R294" s="22"/>
      <c r="S294" s="21"/>
      <c r="T294" s="21"/>
      <c r="U294" s="22"/>
      <c r="V294" s="23"/>
      <c r="W294" s="23"/>
      <c r="X294" s="24"/>
      <c r="Y294" s="25">
        <f t="shared" si="16"/>
        <v>0</v>
      </c>
      <c r="Z294" s="25">
        <f t="shared" si="17"/>
        <v>0</v>
      </c>
      <c r="AA294" s="26"/>
      <c r="AB294" s="26"/>
      <c r="AC294" s="26"/>
      <c r="AD294" s="26"/>
      <c r="AE294" s="27"/>
      <c r="AF294" s="26"/>
      <c r="AG294" s="26"/>
      <c r="AH294" s="26"/>
      <c r="AI294" s="26"/>
      <c r="AJ294" s="26"/>
      <c r="AK294" s="26"/>
    </row>
    <row r="295" spans="1:37" s="10" customFormat="1" ht="25" customHeight="1" x14ac:dyDescent="0.25">
      <c r="A295" s="11">
        <v>292</v>
      </c>
      <c r="B295" s="12" t="str">
        <f t="shared" si="15"/>
        <v>000-000</v>
      </c>
      <c r="C295" s="12"/>
      <c r="D295" s="12"/>
      <c r="E295" s="12"/>
      <c r="F295" s="12"/>
      <c r="G295" s="16"/>
      <c r="H295" s="16"/>
      <c r="I295" s="15"/>
      <c r="J295" s="16"/>
      <c r="K295" s="16"/>
      <c r="L295" s="17"/>
      <c r="M295" s="18"/>
      <c r="N295" s="19"/>
      <c r="O295" s="20"/>
      <c r="P295" s="21"/>
      <c r="Q295" s="21"/>
      <c r="R295" s="22"/>
      <c r="S295" s="21"/>
      <c r="T295" s="21"/>
      <c r="U295" s="22"/>
      <c r="V295" s="23"/>
      <c r="W295" s="23"/>
      <c r="X295" s="24"/>
      <c r="Y295" s="25">
        <f t="shared" si="16"/>
        <v>0</v>
      </c>
      <c r="Z295" s="25">
        <f t="shared" si="17"/>
        <v>0</v>
      </c>
      <c r="AA295" s="26"/>
      <c r="AB295" s="26"/>
      <c r="AC295" s="26"/>
      <c r="AD295" s="26"/>
      <c r="AE295" s="27"/>
      <c r="AF295" s="26"/>
      <c r="AG295" s="26"/>
      <c r="AH295" s="26"/>
      <c r="AI295" s="26"/>
      <c r="AJ295" s="26"/>
      <c r="AK295" s="26"/>
    </row>
    <row r="296" spans="1:37" s="10" customFormat="1" ht="25" customHeight="1" x14ac:dyDescent="0.25">
      <c r="A296" s="11">
        <v>293</v>
      </c>
      <c r="B296" s="12" t="str">
        <f t="shared" si="15"/>
        <v>000-000</v>
      </c>
      <c r="C296" s="12"/>
      <c r="D296" s="12"/>
      <c r="E296" s="12"/>
      <c r="F296" s="12"/>
      <c r="G296" s="16"/>
      <c r="H296" s="16"/>
      <c r="I296" s="15"/>
      <c r="J296" s="16"/>
      <c r="K296" s="16"/>
      <c r="L296" s="17"/>
      <c r="M296" s="18"/>
      <c r="N296" s="18"/>
      <c r="O296" s="20"/>
      <c r="P296" s="21"/>
      <c r="Q296" s="21"/>
      <c r="R296" s="22"/>
      <c r="S296" s="21"/>
      <c r="T296" s="21"/>
      <c r="U296" s="22"/>
      <c r="V296" s="23"/>
      <c r="W296" s="23"/>
      <c r="X296" s="24"/>
      <c r="Y296" s="25">
        <f t="shared" si="16"/>
        <v>0</v>
      </c>
      <c r="Z296" s="25">
        <f t="shared" si="17"/>
        <v>0</v>
      </c>
      <c r="AA296" s="26"/>
      <c r="AB296" s="26"/>
      <c r="AC296" s="26"/>
      <c r="AD296" s="26"/>
      <c r="AE296" s="27"/>
      <c r="AF296" s="26"/>
      <c r="AG296" s="26"/>
      <c r="AH296" s="26"/>
      <c r="AI296" s="26"/>
      <c r="AJ296" s="26"/>
      <c r="AK296" s="26"/>
    </row>
    <row r="297" spans="1:37" s="10" customFormat="1" ht="25" customHeight="1" x14ac:dyDescent="0.25">
      <c r="A297" s="11">
        <v>294</v>
      </c>
      <c r="B297" s="12" t="str">
        <f t="shared" si="15"/>
        <v>000-000</v>
      </c>
      <c r="C297" s="12"/>
      <c r="D297" s="12"/>
      <c r="E297" s="12"/>
      <c r="F297" s="12"/>
      <c r="G297" s="16"/>
      <c r="H297" s="16"/>
      <c r="I297" s="15"/>
      <c r="J297" s="16"/>
      <c r="K297" s="16"/>
      <c r="L297" s="17"/>
      <c r="M297" s="18"/>
      <c r="N297" s="18"/>
      <c r="O297" s="20"/>
      <c r="P297" s="21"/>
      <c r="Q297" s="21"/>
      <c r="R297" s="22"/>
      <c r="S297" s="21"/>
      <c r="T297" s="21"/>
      <c r="U297" s="22"/>
      <c r="V297" s="23"/>
      <c r="W297" s="23"/>
      <c r="X297" s="24"/>
      <c r="Y297" s="25">
        <f t="shared" si="16"/>
        <v>0</v>
      </c>
      <c r="Z297" s="25">
        <f t="shared" si="17"/>
        <v>0</v>
      </c>
      <c r="AA297" s="26"/>
      <c r="AB297" s="26"/>
      <c r="AC297" s="26"/>
      <c r="AD297" s="26"/>
      <c r="AE297" s="27"/>
      <c r="AF297" s="26"/>
      <c r="AG297" s="26"/>
      <c r="AH297" s="26"/>
      <c r="AI297" s="26"/>
      <c r="AJ297" s="26"/>
      <c r="AK297" s="26"/>
    </row>
    <row r="298" spans="1:37" s="10" customFormat="1" ht="25" customHeight="1" x14ac:dyDescent="0.25">
      <c r="A298" s="11">
        <v>295</v>
      </c>
      <c r="B298" s="12" t="str">
        <f t="shared" si="15"/>
        <v>000-000</v>
      </c>
      <c r="C298" s="12"/>
      <c r="D298" s="12"/>
      <c r="E298" s="12"/>
      <c r="F298" s="12"/>
      <c r="G298" s="16"/>
      <c r="H298" s="16"/>
      <c r="I298" s="15"/>
      <c r="J298" s="16"/>
      <c r="K298" s="16"/>
      <c r="L298" s="17"/>
      <c r="M298" s="18"/>
      <c r="N298" s="18"/>
      <c r="O298" s="20"/>
      <c r="P298" s="21"/>
      <c r="Q298" s="21"/>
      <c r="R298" s="22"/>
      <c r="S298" s="21"/>
      <c r="T298" s="21"/>
      <c r="U298" s="22"/>
      <c r="V298" s="23"/>
      <c r="W298" s="23"/>
      <c r="X298" s="24"/>
      <c r="Y298" s="25">
        <f t="shared" si="16"/>
        <v>0</v>
      </c>
      <c r="Z298" s="25">
        <f t="shared" si="17"/>
        <v>0</v>
      </c>
      <c r="AA298" s="26"/>
      <c r="AB298" s="26"/>
      <c r="AC298" s="26"/>
      <c r="AD298" s="26"/>
      <c r="AE298" s="27"/>
      <c r="AF298" s="26"/>
      <c r="AG298" s="26"/>
      <c r="AH298" s="26"/>
      <c r="AI298" s="26"/>
      <c r="AJ298" s="26"/>
      <c r="AK298" s="26"/>
    </row>
    <row r="299" spans="1:37" s="10" customFormat="1" ht="25" customHeight="1" x14ac:dyDescent="0.25">
      <c r="A299" s="11">
        <v>296</v>
      </c>
      <c r="B299" s="12" t="str">
        <f t="shared" si="15"/>
        <v>000-000</v>
      </c>
      <c r="C299" s="12"/>
      <c r="D299" s="12"/>
      <c r="E299" s="12"/>
      <c r="F299" s="12"/>
      <c r="G299" s="16"/>
      <c r="H299" s="16"/>
      <c r="I299" s="15"/>
      <c r="J299" s="16"/>
      <c r="K299" s="16"/>
      <c r="L299" s="17"/>
      <c r="M299" s="18"/>
      <c r="N299" s="18"/>
      <c r="O299" s="20"/>
      <c r="P299" s="21"/>
      <c r="Q299" s="21"/>
      <c r="R299" s="22"/>
      <c r="S299" s="21"/>
      <c r="T299" s="21"/>
      <c r="U299" s="22"/>
      <c r="V299" s="23"/>
      <c r="W299" s="23"/>
      <c r="X299" s="24"/>
      <c r="Y299" s="25">
        <f t="shared" si="16"/>
        <v>0</v>
      </c>
      <c r="Z299" s="25">
        <f t="shared" si="17"/>
        <v>0</v>
      </c>
      <c r="AA299" s="26"/>
      <c r="AB299" s="26"/>
      <c r="AC299" s="26"/>
      <c r="AD299" s="26"/>
      <c r="AE299" s="27"/>
      <c r="AF299" s="26"/>
      <c r="AG299" s="26"/>
      <c r="AH299" s="26"/>
      <c r="AI299" s="26"/>
      <c r="AJ299" s="26"/>
      <c r="AK299" s="26"/>
    </row>
    <row r="300" spans="1:37" s="10" customFormat="1" ht="25" customHeight="1" x14ac:dyDescent="0.25">
      <c r="A300" s="11">
        <v>297</v>
      </c>
      <c r="B300" s="12" t="str">
        <f t="shared" si="15"/>
        <v>000-000</v>
      </c>
      <c r="C300" s="12"/>
      <c r="D300" s="12"/>
      <c r="E300" s="12"/>
      <c r="F300" s="12"/>
      <c r="G300" s="16"/>
      <c r="H300" s="16"/>
      <c r="I300" s="15"/>
      <c r="J300" s="16"/>
      <c r="K300" s="16"/>
      <c r="L300" s="17"/>
      <c r="M300" s="18"/>
      <c r="N300" s="18"/>
      <c r="O300" s="20"/>
      <c r="P300" s="21"/>
      <c r="Q300" s="21"/>
      <c r="R300" s="22"/>
      <c r="S300" s="21"/>
      <c r="T300" s="21"/>
      <c r="U300" s="22"/>
      <c r="V300" s="23"/>
      <c r="W300" s="23"/>
      <c r="X300" s="24"/>
      <c r="Y300" s="25">
        <f t="shared" si="16"/>
        <v>0</v>
      </c>
      <c r="Z300" s="25">
        <f t="shared" si="17"/>
        <v>0</v>
      </c>
      <c r="AA300" s="26"/>
      <c r="AB300" s="26"/>
      <c r="AC300" s="26"/>
      <c r="AD300" s="26"/>
      <c r="AE300" s="27"/>
      <c r="AF300" s="26"/>
      <c r="AG300" s="26"/>
      <c r="AH300" s="26"/>
      <c r="AI300" s="26"/>
      <c r="AJ300" s="26"/>
      <c r="AK300" s="26"/>
    </row>
    <row r="301" spans="1:37" s="10" customFormat="1" ht="25" customHeight="1" x14ac:dyDescent="0.25">
      <c r="A301" s="11">
        <v>298</v>
      </c>
      <c r="B301" s="12" t="str">
        <f t="shared" si="15"/>
        <v>000-000</v>
      </c>
      <c r="C301" s="12"/>
      <c r="D301" s="12"/>
      <c r="E301" s="12"/>
      <c r="F301" s="12"/>
      <c r="G301" s="16"/>
      <c r="H301" s="16"/>
      <c r="I301" s="15"/>
      <c r="J301" s="16"/>
      <c r="K301" s="16"/>
      <c r="L301" s="17"/>
      <c r="M301" s="18"/>
      <c r="N301" s="18"/>
      <c r="O301" s="20"/>
      <c r="P301" s="21"/>
      <c r="Q301" s="21"/>
      <c r="R301" s="22"/>
      <c r="S301" s="21"/>
      <c r="T301" s="21"/>
      <c r="U301" s="22"/>
      <c r="V301" s="23"/>
      <c r="W301" s="23"/>
      <c r="X301" s="24"/>
      <c r="Y301" s="25">
        <f t="shared" si="16"/>
        <v>0</v>
      </c>
      <c r="Z301" s="25">
        <f t="shared" si="17"/>
        <v>0</v>
      </c>
      <c r="AA301" s="26"/>
      <c r="AB301" s="26"/>
      <c r="AC301" s="26"/>
      <c r="AD301" s="26"/>
      <c r="AE301" s="27"/>
      <c r="AF301" s="26"/>
      <c r="AG301" s="26"/>
      <c r="AH301" s="26"/>
      <c r="AI301" s="26"/>
      <c r="AJ301" s="26"/>
      <c r="AK301" s="26"/>
    </row>
    <row r="302" spans="1:37" s="10" customFormat="1" ht="25" customHeight="1" x14ac:dyDescent="0.25">
      <c r="A302" s="11">
        <v>299</v>
      </c>
      <c r="B302" s="12" t="str">
        <f t="shared" ref="B302:B365" si="18">TEXT(C302,"000")&amp;"-"&amp;TEXT(E302,"000")</f>
        <v>000-000</v>
      </c>
      <c r="C302" s="12"/>
      <c r="D302" s="12"/>
      <c r="E302" s="12"/>
      <c r="F302" s="12"/>
      <c r="G302" s="16"/>
      <c r="H302" s="16"/>
      <c r="I302" s="15"/>
      <c r="J302" s="16"/>
      <c r="K302" s="16"/>
      <c r="L302" s="17"/>
      <c r="M302" s="18"/>
      <c r="N302" s="18"/>
      <c r="O302" s="20"/>
      <c r="P302" s="21"/>
      <c r="Q302" s="21"/>
      <c r="R302" s="22"/>
      <c r="S302" s="21"/>
      <c r="T302" s="21"/>
      <c r="U302" s="22"/>
      <c r="V302" s="23"/>
      <c r="W302" s="23"/>
      <c r="X302" s="24"/>
      <c r="Y302" s="25">
        <f t="shared" si="16"/>
        <v>0</v>
      </c>
      <c r="Z302" s="25">
        <f t="shared" si="17"/>
        <v>0</v>
      </c>
      <c r="AA302" s="26"/>
      <c r="AB302" s="26"/>
      <c r="AC302" s="26"/>
      <c r="AD302" s="26"/>
      <c r="AE302" s="27"/>
      <c r="AF302" s="26"/>
      <c r="AG302" s="26"/>
      <c r="AH302" s="26"/>
      <c r="AI302" s="26"/>
      <c r="AJ302" s="26"/>
      <c r="AK302" s="26"/>
    </row>
    <row r="303" spans="1:37" s="10" customFormat="1" ht="25" customHeight="1" x14ac:dyDescent="0.25">
      <c r="A303" s="11">
        <v>300</v>
      </c>
      <c r="B303" s="12" t="str">
        <f t="shared" si="18"/>
        <v>000-000</v>
      </c>
      <c r="C303" s="12"/>
      <c r="D303" s="12"/>
      <c r="E303" s="12"/>
      <c r="F303" s="12"/>
      <c r="G303" s="16"/>
      <c r="H303" s="16"/>
      <c r="I303" s="15"/>
      <c r="J303" s="16"/>
      <c r="K303" s="16"/>
      <c r="L303" s="17"/>
      <c r="M303" s="18"/>
      <c r="N303" s="18"/>
      <c r="O303" s="20"/>
      <c r="P303" s="21"/>
      <c r="Q303" s="21"/>
      <c r="R303" s="22"/>
      <c r="S303" s="21"/>
      <c r="T303" s="21"/>
      <c r="U303" s="22"/>
      <c r="V303" s="23"/>
      <c r="W303" s="23"/>
      <c r="X303" s="24"/>
      <c r="Y303" s="25">
        <f t="shared" si="16"/>
        <v>0</v>
      </c>
      <c r="Z303" s="25">
        <f t="shared" si="17"/>
        <v>0</v>
      </c>
      <c r="AA303" s="26"/>
      <c r="AB303" s="26"/>
      <c r="AC303" s="26"/>
      <c r="AD303" s="26"/>
      <c r="AE303" s="27"/>
      <c r="AF303" s="26"/>
      <c r="AG303" s="26"/>
      <c r="AH303" s="26"/>
      <c r="AI303" s="26"/>
      <c r="AJ303" s="26"/>
      <c r="AK303" s="26"/>
    </row>
    <row r="304" spans="1:37" s="10" customFormat="1" ht="25" customHeight="1" x14ac:dyDescent="0.25">
      <c r="A304" s="11">
        <v>301</v>
      </c>
      <c r="B304" s="12" t="str">
        <f t="shared" si="18"/>
        <v>000-000</v>
      </c>
      <c r="C304" s="12"/>
      <c r="D304" s="12"/>
      <c r="E304" s="12"/>
      <c r="F304" s="12"/>
      <c r="G304" s="16"/>
      <c r="H304" s="16"/>
      <c r="I304" s="15"/>
      <c r="J304" s="16"/>
      <c r="K304" s="16"/>
      <c r="L304" s="17"/>
      <c r="M304" s="18"/>
      <c r="N304" s="18"/>
      <c r="O304" s="20"/>
      <c r="P304" s="21"/>
      <c r="Q304" s="21"/>
      <c r="R304" s="22"/>
      <c r="S304" s="21"/>
      <c r="T304" s="21"/>
      <c r="U304" s="22"/>
      <c r="V304" s="23"/>
      <c r="W304" s="23"/>
      <c r="X304" s="24"/>
      <c r="Y304" s="25">
        <f t="shared" si="16"/>
        <v>0</v>
      </c>
      <c r="Z304" s="25">
        <f t="shared" si="17"/>
        <v>0</v>
      </c>
      <c r="AA304" s="26"/>
      <c r="AB304" s="26"/>
      <c r="AC304" s="26"/>
      <c r="AD304" s="26"/>
      <c r="AE304" s="27"/>
      <c r="AF304" s="26"/>
      <c r="AG304" s="26"/>
      <c r="AH304" s="26"/>
      <c r="AI304" s="26"/>
      <c r="AJ304" s="26"/>
      <c r="AK304" s="26"/>
    </row>
    <row r="305" spans="1:37" s="10" customFormat="1" ht="25" customHeight="1" x14ac:dyDescent="0.25">
      <c r="A305" s="11">
        <v>302</v>
      </c>
      <c r="B305" s="12" t="str">
        <f t="shared" si="18"/>
        <v>000-000</v>
      </c>
      <c r="C305" s="12"/>
      <c r="D305" s="12"/>
      <c r="E305" s="12"/>
      <c r="F305" s="12"/>
      <c r="G305" s="16"/>
      <c r="H305" s="16"/>
      <c r="I305" s="15"/>
      <c r="J305" s="16"/>
      <c r="K305" s="16"/>
      <c r="L305" s="17"/>
      <c r="M305" s="18"/>
      <c r="N305" s="19"/>
      <c r="O305" s="20"/>
      <c r="P305" s="21"/>
      <c r="Q305" s="21"/>
      <c r="R305" s="22"/>
      <c r="S305" s="21"/>
      <c r="T305" s="21"/>
      <c r="U305" s="22"/>
      <c r="V305" s="23"/>
      <c r="W305" s="23"/>
      <c r="X305" s="24"/>
      <c r="Y305" s="25">
        <f t="shared" si="16"/>
        <v>0</v>
      </c>
      <c r="Z305" s="25">
        <f t="shared" si="17"/>
        <v>0</v>
      </c>
      <c r="AA305" s="26"/>
      <c r="AB305" s="26"/>
      <c r="AC305" s="26"/>
      <c r="AD305" s="26"/>
      <c r="AE305" s="27"/>
      <c r="AF305" s="26"/>
      <c r="AG305" s="26"/>
      <c r="AH305" s="26"/>
      <c r="AI305" s="26"/>
      <c r="AJ305" s="26"/>
      <c r="AK305" s="26"/>
    </row>
    <row r="306" spans="1:37" s="10" customFormat="1" ht="25" customHeight="1" x14ac:dyDescent="0.25">
      <c r="A306" s="11">
        <v>303</v>
      </c>
      <c r="B306" s="12" t="str">
        <f t="shared" si="18"/>
        <v>000-000</v>
      </c>
      <c r="C306" s="12"/>
      <c r="D306" s="12"/>
      <c r="E306" s="12"/>
      <c r="F306" s="12"/>
      <c r="G306" s="16"/>
      <c r="H306" s="16"/>
      <c r="I306" s="15"/>
      <c r="J306" s="16"/>
      <c r="K306" s="16"/>
      <c r="L306" s="17"/>
      <c r="M306" s="18"/>
      <c r="N306" s="19"/>
      <c r="O306" s="20"/>
      <c r="P306" s="21"/>
      <c r="Q306" s="21"/>
      <c r="R306" s="22"/>
      <c r="S306" s="21"/>
      <c r="T306" s="21"/>
      <c r="U306" s="22"/>
      <c r="V306" s="23"/>
      <c r="W306" s="23"/>
      <c r="X306" s="24"/>
      <c r="Y306" s="25">
        <f t="shared" si="16"/>
        <v>0</v>
      </c>
      <c r="Z306" s="25">
        <f t="shared" si="17"/>
        <v>0</v>
      </c>
      <c r="AA306" s="26"/>
      <c r="AB306" s="26"/>
      <c r="AC306" s="26"/>
      <c r="AD306" s="26"/>
      <c r="AE306" s="27"/>
      <c r="AF306" s="26"/>
      <c r="AG306" s="26"/>
      <c r="AH306" s="26"/>
      <c r="AI306" s="26"/>
      <c r="AJ306" s="26"/>
      <c r="AK306" s="26"/>
    </row>
    <row r="307" spans="1:37" s="10" customFormat="1" ht="25" customHeight="1" x14ac:dyDescent="0.25">
      <c r="A307" s="11">
        <v>304</v>
      </c>
      <c r="B307" s="12" t="str">
        <f t="shared" si="18"/>
        <v>000-000</v>
      </c>
      <c r="C307" s="12"/>
      <c r="D307" s="12"/>
      <c r="E307" s="12"/>
      <c r="F307" s="12"/>
      <c r="G307" s="16"/>
      <c r="H307" s="16"/>
      <c r="I307" s="15"/>
      <c r="J307" s="16"/>
      <c r="K307" s="16"/>
      <c r="L307" s="17"/>
      <c r="M307" s="18"/>
      <c r="N307" s="18"/>
      <c r="O307" s="20"/>
      <c r="P307" s="21"/>
      <c r="Q307" s="21"/>
      <c r="R307" s="22"/>
      <c r="S307" s="21"/>
      <c r="T307" s="21"/>
      <c r="U307" s="22"/>
      <c r="V307" s="23"/>
      <c r="W307" s="23"/>
      <c r="X307" s="24"/>
      <c r="Y307" s="25">
        <f t="shared" si="16"/>
        <v>0</v>
      </c>
      <c r="Z307" s="25">
        <f t="shared" si="17"/>
        <v>0</v>
      </c>
      <c r="AA307" s="26"/>
      <c r="AB307" s="26"/>
      <c r="AC307" s="26"/>
      <c r="AD307" s="26"/>
      <c r="AE307" s="27"/>
      <c r="AF307" s="26"/>
      <c r="AG307" s="26"/>
      <c r="AH307" s="26"/>
      <c r="AI307" s="26"/>
      <c r="AJ307" s="26"/>
      <c r="AK307" s="26"/>
    </row>
    <row r="308" spans="1:37" s="10" customFormat="1" ht="25" customHeight="1" x14ac:dyDescent="0.25">
      <c r="A308" s="11">
        <v>305</v>
      </c>
      <c r="B308" s="12" t="str">
        <f t="shared" si="18"/>
        <v>000-000</v>
      </c>
      <c r="C308" s="12"/>
      <c r="D308" s="12"/>
      <c r="E308" s="12"/>
      <c r="F308" s="12"/>
      <c r="G308" s="16"/>
      <c r="H308" s="16"/>
      <c r="I308" s="15"/>
      <c r="J308" s="16"/>
      <c r="K308" s="16"/>
      <c r="L308" s="17"/>
      <c r="M308" s="18"/>
      <c r="N308" s="18"/>
      <c r="O308" s="20"/>
      <c r="P308" s="21"/>
      <c r="Q308" s="21"/>
      <c r="R308" s="22"/>
      <c r="S308" s="21"/>
      <c r="T308" s="21"/>
      <c r="U308" s="22"/>
      <c r="V308" s="23"/>
      <c r="W308" s="23"/>
      <c r="X308" s="24"/>
      <c r="Y308" s="25">
        <f t="shared" si="16"/>
        <v>0</v>
      </c>
      <c r="Z308" s="25">
        <f t="shared" si="17"/>
        <v>0</v>
      </c>
      <c r="AA308" s="26"/>
      <c r="AB308" s="26"/>
      <c r="AC308" s="26"/>
      <c r="AD308" s="26"/>
      <c r="AE308" s="27"/>
      <c r="AF308" s="26"/>
      <c r="AG308" s="26"/>
      <c r="AH308" s="26"/>
      <c r="AI308" s="26"/>
      <c r="AJ308" s="26"/>
      <c r="AK308" s="26"/>
    </row>
    <row r="309" spans="1:37" s="10" customFormat="1" ht="25" customHeight="1" x14ac:dyDescent="0.25">
      <c r="A309" s="11">
        <v>306</v>
      </c>
      <c r="B309" s="12" t="str">
        <f t="shared" si="18"/>
        <v>000-000</v>
      </c>
      <c r="C309" s="12"/>
      <c r="D309" s="12"/>
      <c r="E309" s="12"/>
      <c r="F309" s="12"/>
      <c r="G309" s="16"/>
      <c r="H309" s="16"/>
      <c r="I309" s="15"/>
      <c r="J309" s="16"/>
      <c r="K309" s="16"/>
      <c r="L309" s="17"/>
      <c r="M309" s="18"/>
      <c r="N309" s="18"/>
      <c r="O309" s="20"/>
      <c r="P309" s="21"/>
      <c r="Q309" s="21"/>
      <c r="R309" s="22"/>
      <c r="S309" s="21"/>
      <c r="T309" s="21"/>
      <c r="U309" s="22"/>
      <c r="V309" s="23"/>
      <c r="W309" s="23"/>
      <c r="X309" s="24"/>
      <c r="Y309" s="25">
        <f t="shared" si="16"/>
        <v>0</v>
      </c>
      <c r="Z309" s="25">
        <f t="shared" si="17"/>
        <v>0</v>
      </c>
      <c r="AA309" s="26"/>
      <c r="AB309" s="26"/>
      <c r="AC309" s="26"/>
      <c r="AD309" s="26"/>
      <c r="AE309" s="27"/>
      <c r="AF309" s="26"/>
      <c r="AG309" s="26"/>
      <c r="AH309" s="26"/>
      <c r="AI309" s="26"/>
      <c r="AJ309" s="26"/>
      <c r="AK309" s="26"/>
    </row>
    <row r="310" spans="1:37" s="10" customFormat="1" ht="25" customHeight="1" x14ac:dyDescent="0.25">
      <c r="A310" s="11">
        <v>307</v>
      </c>
      <c r="B310" s="12" t="str">
        <f t="shared" si="18"/>
        <v>000-000</v>
      </c>
      <c r="C310" s="12"/>
      <c r="D310" s="12"/>
      <c r="E310" s="12"/>
      <c r="F310" s="12"/>
      <c r="G310" s="16"/>
      <c r="H310" s="16"/>
      <c r="I310" s="15"/>
      <c r="J310" s="16"/>
      <c r="K310" s="16"/>
      <c r="L310" s="17"/>
      <c r="M310" s="18"/>
      <c r="N310" s="18"/>
      <c r="O310" s="20"/>
      <c r="P310" s="21"/>
      <c r="Q310" s="21"/>
      <c r="R310" s="22"/>
      <c r="S310" s="21"/>
      <c r="T310" s="21"/>
      <c r="U310" s="22"/>
      <c r="V310" s="23"/>
      <c r="W310" s="23"/>
      <c r="X310" s="24"/>
      <c r="Y310" s="25">
        <f t="shared" si="16"/>
        <v>0</v>
      </c>
      <c r="Z310" s="25">
        <f t="shared" si="17"/>
        <v>0</v>
      </c>
      <c r="AA310" s="26"/>
      <c r="AB310" s="26"/>
      <c r="AC310" s="26"/>
      <c r="AD310" s="26"/>
      <c r="AE310" s="27"/>
      <c r="AF310" s="26"/>
      <c r="AG310" s="26"/>
      <c r="AH310" s="26"/>
      <c r="AI310" s="26"/>
      <c r="AJ310" s="26"/>
      <c r="AK310" s="26"/>
    </row>
    <row r="311" spans="1:37" s="10" customFormat="1" ht="25" customHeight="1" x14ac:dyDescent="0.25">
      <c r="A311" s="11">
        <v>308</v>
      </c>
      <c r="B311" s="12" t="str">
        <f t="shared" si="18"/>
        <v>000-000</v>
      </c>
      <c r="C311" s="12"/>
      <c r="D311" s="12"/>
      <c r="E311" s="12"/>
      <c r="F311" s="12"/>
      <c r="G311" s="16"/>
      <c r="H311" s="16"/>
      <c r="I311" s="15"/>
      <c r="J311" s="16"/>
      <c r="K311" s="16"/>
      <c r="L311" s="17"/>
      <c r="M311" s="18"/>
      <c r="N311" s="18"/>
      <c r="O311" s="20"/>
      <c r="P311" s="21"/>
      <c r="Q311" s="21"/>
      <c r="R311" s="22"/>
      <c r="S311" s="21"/>
      <c r="T311" s="21"/>
      <c r="U311" s="22"/>
      <c r="V311" s="23"/>
      <c r="W311" s="23"/>
      <c r="X311" s="24"/>
      <c r="Y311" s="25">
        <f t="shared" si="16"/>
        <v>0</v>
      </c>
      <c r="Z311" s="25">
        <f t="shared" si="17"/>
        <v>0</v>
      </c>
      <c r="AA311" s="26"/>
      <c r="AB311" s="26"/>
      <c r="AC311" s="26"/>
      <c r="AD311" s="26"/>
      <c r="AE311" s="27"/>
      <c r="AF311" s="26"/>
      <c r="AG311" s="26"/>
      <c r="AH311" s="26"/>
      <c r="AI311" s="26"/>
      <c r="AJ311" s="26"/>
      <c r="AK311" s="26"/>
    </row>
    <row r="312" spans="1:37" s="10" customFormat="1" ht="25" customHeight="1" x14ac:dyDescent="0.25">
      <c r="A312" s="11">
        <v>309</v>
      </c>
      <c r="B312" s="12" t="str">
        <f t="shared" si="18"/>
        <v>000-000</v>
      </c>
      <c r="C312" s="12"/>
      <c r="D312" s="12"/>
      <c r="E312" s="12"/>
      <c r="F312" s="12"/>
      <c r="G312" s="16"/>
      <c r="H312" s="16"/>
      <c r="I312" s="15"/>
      <c r="J312" s="16"/>
      <c r="K312" s="16"/>
      <c r="L312" s="17"/>
      <c r="M312" s="18"/>
      <c r="N312" s="18"/>
      <c r="O312" s="20"/>
      <c r="P312" s="21"/>
      <c r="Q312" s="21"/>
      <c r="R312" s="22"/>
      <c r="S312" s="21"/>
      <c r="T312" s="21"/>
      <c r="U312" s="22"/>
      <c r="V312" s="23"/>
      <c r="W312" s="23"/>
      <c r="X312" s="24"/>
      <c r="Y312" s="25">
        <f t="shared" si="16"/>
        <v>0</v>
      </c>
      <c r="Z312" s="25">
        <f t="shared" si="17"/>
        <v>0</v>
      </c>
      <c r="AA312" s="26"/>
      <c r="AB312" s="26"/>
      <c r="AC312" s="26"/>
      <c r="AD312" s="26"/>
      <c r="AE312" s="27"/>
      <c r="AF312" s="26"/>
      <c r="AG312" s="26"/>
      <c r="AH312" s="26"/>
      <c r="AI312" s="26"/>
      <c r="AJ312" s="26"/>
      <c r="AK312" s="26"/>
    </row>
    <row r="313" spans="1:37" s="10" customFormat="1" ht="25" customHeight="1" x14ac:dyDescent="0.25">
      <c r="A313" s="11">
        <v>310</v>
      </c>
      <c r="B313" s="12" t="str">
        <f t="shared" si="18"/>
        <v>000-000</v>
      </c>
      <c r="C313" s="12"/>
      <c r="D313" s="12"/>
      <c r="E313" s="12"/>
      <c r="F313" s="12"/>
      <c r="G313" s="16"/>
      <c r="H313" s="16"/>
      <c r="I313" s="15"/>
      <c r="J313" s="16"/>
      <c r="K313" s="16"/>
      <c r="L313" s="17"/>
      <c r="M313" s="18"/>
      <c r="N313" s="18"/>
      <c r="O313" s="20"/>
      <c r="P313" s="21"/>
      <c r="Q313" s="21"/>
      <c r="R313" s="22"/>
      <c r="S313" s="21"/>
      <c r="T313" s="21"/>
      <c r="U313" s="22"/>
      <c r="V313" s="23"/>
      <c r="W313" s="23"/>
      <c r="X313" s="24"/>
      <c r="Y313" s="25">
        <f t="shared" si="16"/>
        <v>0</v>
      </c>
      <c r="Z313" s="25">
        <f t="shared" si="17"/>
        <v>0</v>
      </c>
      <c r="AA313" s="26"/>
      <c r="AB313" s="26"/>
      <c r="AC313" s="26"/>
      <c r="AD313" s="26"/>
      <c r="AE313" s="27"/>
      <c r="AF313" s="26"/>
      <c r="AG313" s="26"/>
      <c r="AH313" s="26"/>
      <c r="AI313" s="26"/>
      <c r="AJ313" s="26"/>
      <c r="AK313" s="26"/>
    </row>
    <row r="314" spans="1:37" s="10" customFormat="1" ht="25" customHeight="1" x14ac:dyDescent="0.25">
      <c r="A314" s="11">
        <v>311</v>
      </c>
      <c r="B314" s="12" t="str">
        <f t="shared" si="18"/>
        <v>000-000</v>
      </c>
      <c r="C314" s="12"/>
      <c r="D314" s="12"/>
      <c r="E314" s="12"/>
      <c r="F314" s="12"/>
      <c r="G314" s="16"/>
      <c r="H314" s="16"/>
      <c r="I314" s="15"/>
      <c r="J314" s="16"/>
      <c r="K314" s="16"/>
      <c r="L314" s="17"/>
      <c r="M314" s="18"/>
      <c r="N314" s="18"/>
      <c r="O314" s="20"/>
      <c r="P314" s="21"/>
      <c r="Q314" s="21"/>
      <c r="R314" s="22"/>
      <c r="S314" s="21"/>
      <c r="T314" s="21"/>
      <c r="U314" s="22"/>
      <c r="V314" s="23"/>
      <c r="W314" s="23"/>
      <c r="X314" s="24"/>
      <c r="Y314" s="25">
        <f t="shared" si="16"/>
        <v>0</v>
      </c>
      <c r="Z314" s="25">
        <f t="shared" si="17"/>
        <v>0</v>
      </c>
      <c r="AA314" s="26"/>
      <c r="AB314" s="26"/>
      <c r="AC314" s="26"/>
      <c r="AD314" s="26"/>
      <c r="AE314" s="27"/>
      <c r="AF314" s="26"/>
      <c r="AG314" s="26"/>
      <c r="AH314" s="26"/>
      <c r="AI314" s="26"/>
      <c r="AJ314" s="26"/>
      <c r="AK314" s="26"/>
    </row>
    <row r="315" spans="1:37" s="10" customFormat="1" ht="25" customHeight="1" x14ac:dyDescent="0.25">
      <c r="A315" s="11">
        <v>312</v>
      </c>
      <c r="B315" s="12" t="str">
        <f t="shared" si="18"/>
        <v>000-000</v>
      </c>
      <c r="C315" s="12"/>
      <c r="D315" s="12"/>
      <c r="E315" s="12"/>
      <c r="F315" s="12"/>
      <c r="G315" s="16"/>
      <c r="H315" s="16"/>
      <c r="I315" s="15"/>
      <c r="J315" s="16"/>
      <c r="K315" s="16"/>
      <c r="L315" s="17"/>
      <c r="M315" s="18"/>
      <c r="N315" s="18"/>
      <c r="O315" s="20"/>
      <c r="P315" s="21"/>
      <c r="Q315" s="21"/>
      <c r="R315" s="22"/>
      <c r="S315" s="21"/>
      <c r="T315" s="21"/>
      <c r="U315" s="22"/>
      <c r="V315" s="23"/>
      <c r="W315" s="23"/>
      <c r="X315" s="24"/>
      <c r="Y315" s="25">
        <f t="shared" si="16"/>
        <v>0</v>
      </c>
      <c r="Z315" s="25">
        <f t="shared" si="17"/>
        <v>0</v>
      </c>
      <c r="AA315" s="26"/>
      <c r="AB315" s="26"/>
      <c r="AC315" s="26"/>
      <c r="AD315" s="26"/>
      <c r="AE315" s="27"/>
      <c r="AF315" s="26"/>
      <c r="AG315" s="26"/>
      <c r="AH315" s="26"/>
      <c r="AI315" s="26"/>
      <c r="AJ315" s="26"/>
      <c r="AK315" s="26"/>
    </row>
    <row r="316" spans="1:37" s="10" customFormat="1" ht="25" customHeight="1" x14ac:dyDescent="0.25">
      <c r="A316" s="11">
        <v>313</v>
      </c>
      <c r="B316" s="12" t="str">
        <f t="shared" si="18"/>
        <v>000-000</v>
      </c>
      <c r="C316" s="12"/>
      <c r="D316" s="12"/>
      <c r="E316" s="12"/>
      <c r="F316" s="12"/>
      <c r="G316" s="16"/>
      <c r="H316" s="16"/>
      <c r="I316" s="15"/>
      <c r="J316" s="16"/>
      <c r="K316" s="16"/>
      <c r="L316" s="17"/>
      <c r="M316" s="18"/>
      <c r="N316" s="19"/>
      <c r="O316" s="20"/>
      <c r="P316" s="21"/>
      <c r="Q316" s="21"/>
      <c r="R316" s="22"/>
      <c r="S316" s="21"/>
      <c r="T316" s="21"/>
      <c r="U316" s="22"/>
      <c r="V316" s="23"/>
      <c r="W316" s="23"/>
      <c r="X316" s="24"/>
      <c r="Y316" s="25">
        <f t="shared" si="16"/>
        <v>0</v>
      </c>
      <c r="Z316" s="25">
        <f t="shared" si="17"/>
        <v>0</v>
      </c>
      <c r="AA316" s="26"/>
      <c r="AB316" s="26"/>
      <c r="AC316" s="26"/>
      <c r="AD316" s="26"/>
      <c r="AE316" s="27"/>
      <c r="AF316" s="26"/>
      <c r="AG316" s="26"/>
      <c r="AH316" s="26"/>
      <c r="AI316" s="26"/>
      <c r="AJ316" s="26"/>
      <c r="AK316" s="26"/>
    </row>
    <row r="317" spans="1:37" s="10" customFormat="1" ht="25" customHeight="1" x14ac:dyDescent="0.25">
      <c r="A317" s="11">
        <v>314</v>
      </c>
      <c r="B317" s="12" t="str">
        <f t="shared" si="18"/>
        <v>000-000</v>
      </c>
      <c r="C317" s="12"/>
      <c r="D317" s="12"/>
      <c r="E317" s="12"/>
      <c r="F317" s="12"/>
      <c r="G317" s="16"/>
      <c r="H317" s="16"/>
      <c r="I317" s="15"/>
      <c r="J317" s="16"/>
      <c r="K317" s="16"/>
      <c r="L317" s="17"/>
      <c r="M317" s="18"/>
      <c r="N317" s="19"/>
      <c r="O317" s="20"/>
      <c r="P317" s="21"/>
      <c r="Q317" s="21"/>
      <c r="R317" s="22"/>
      <c r="S317" s="21"/>
      <c r="T317" s="21"/>
      <c r="U317" s="22"/>
      <c r="V317" s="23"/>
      <c r="W317" s="23"/>
      <c r="X317" s="24"/>
      <c r="Y317" s="25">
        <f t="shared" si="16"/>
        <v>0</v>
      </c>
      <c r="Z317" s="25">
        <f t="shared" si="17"/>
        <v>0</v>
      </c>
      <c r="AA317" s="26"/>
      <c r="AB317" s="26"/>
      <c r="AC317" s="26"/>
      <c r="AD317" s="26"/>
      <c r="AE317" s="27"/>
      <c r="AF317" s="26"/>
      <c r="AG317" s="26"/>
      <c r="AH317" s="26"/>
      <c r="AI317" s="26"/>
      <c r="AJ317" s="26"/>
      <c r="AK317" s="26"/>
    </row>
    <row r="318" spans="1:37" s="10" customFormat="1" ht="25" customHeight="1" x14ac:dyDescent="0.25">
      <c r="A318" s="11">
        <v>315</v>
      </c>
      <c r="B318" s="12" t="str">
        <f t="shared" si="18"/>
        <v>000-000</v>
      </c>
      <c r="C318" s="12"/>
      <c r="D318" s="12"/>
      <c r="E318" s="12"/>
      <c r="F318" s="12"/>
      <c r="G318" s="16"/>
      <c r="H318" s="16"/>
      <c r="I318" s="15"/>
      <c r="J318" s="16"/>
      <c r="K318" s="16"/>
      <c r="L318" s="17"/>
      <c r="M318" s="18"/>
      <c r="N318" s="18"/>
      <c r="O318" s="20"/>
      <c r="P318" s="21"/>
      <c r="Q318" s="21"/>
      <c r="R318" s="22"/>
      <c r="S318" s="21"/>
      <c r="T318" s="21"/>
      <c r="U318" s="22"/>
      <c r="V318" s="23"/>
      <c r="W318" s="23"/>
      <c r="X318" s="24"/>
      <c r="Y318" s="25">
        <f t="shared" si="16"/>
        <v>0</v>
      </c>
      <c r="Z318" s="25">
        <f t="shared" si="17"/>
        <v>0</v>
      </c>
      <c r="AA318" s="26"/>
      <c r="AB318" s="26"/>
      <c r="AC318" s="26"/>
      <c r="AD318" s="26"/>
      <c r="AE318" s="27"/>
      <c r="AF318" s="26"/>
      <c r="AG318" s="26"/>
      <c r="AH318" s="26"/>
      <c r="AI318" s="26"/>
      <c r="AJ318" s="26"/>
      <c r="AK318" s="26"/>
    </row>
    <row r="319" spans="1:37" s="10" customFormat="1" ht="25" customHeight="1" x14ac:dyDescent="0.25">
      <c r="A319" s="11">
        <v>316</v>
      </c>
      <c r="B319" s="12" t="str">
        <f t="shared" si="18"/>
        <v>000-000</v>
      </c>
      <c r="C319" s="12"/>
      <c r="D319" s="12"/>
      <c r="E319" s="12"/>
      <c r="F319" s="12"/>
      <c r="G319" s="16"/>
      <c r="H319" s="16"/>
      <c r="I319" s="15"/>
      <c r="J319" s="16"/>
      <c r="K319" s="16"/>
      <c r="L319" s="17"/>
      <c r="M319" s="18"/>
      <c r="N319" s="18"/>
      <c r="O319" s="20"/>
      <c r="P319" s="21"/>
      <c r="Q319" s="21"/>
      <c r="R319" s="22"/>
      <c r="S319" s="21"/>
      <c r="T319" s="21"/>
      <c r="U319" s="22"/>
      <c r="V319" s="23"/>
      <c r="W319" s="23"/>
      <c r="X319" s="24"/>
      <c r="Y319" s="25">
        <f t="shared" si="16"/>
        <v>0</v>
      </c>
      <c r="Z319" s="25">
        <f t="shared" si="17"/>
        <v>0</v>
      </c>
      <c r="AA319" s="26"/>
      <c r="AB319" s="26"/>
      <c r="AC319" s="26"/>
      <c r="AD319" s="26"/>
      <c r="AE319" s="27"/>
      <c r="AF319" s="26"/>
      <c r="AG319" s="26"/>
      <c r="AH319" s="26"/>
      <c r="AI319" s="26"/>
      <c r="AJ319" s="26"/>
      <c r="AK319" s="26"/>
    </row>
    <row r="320" spans="1:37" s="10" customFormat="1" ht="25" customHeight="1" x14ac:dyDescent="0.25">
      <c r="A320" s="11">
        <v>317</v>
      </c>
      <c r="B320" s="12" t="str">
        <f t="shared" si="18"/>
        <v>000-000</v>
      </c>
      <c r="C320" s="12"/>
      <c r="D320" s="12"/>
      <c r="E320" s="12"/>
      <c r="F320" s="12"/>
      <c r="G320" s="16"/>
      <c r="H320" s="16"/>
      <c r="I320" s="15"/>
      <c r="J320" s="16"/>
      <c r="K320" s="16"/>
      <c r="L320" s="17"/>
      <c r="M320" s="18"/>
      <c r="N320" s="18"/>
      <c r="O320" s="20"/>
      <c r="P320" s="21"/>
      <c r="Q320" s="21"/>
      <c r="R320" s="22"/>
      <c r="S320" s="21"/>
      <c r="T320" s="21"/>
      <c r="U320" s="22"/>
      <c r="V320" s="23"/>
      <c r="W320" s="23"/>
      <c r="X320" s="24"/>
      <c r="Y320" s="25">
        <f t="shared" si="16"/>
        <v>0</v>
      </c>
      <c r="Z320" s="25">
        <f t="shared" si="17"/>
        <v>0</v>
      </c>
      <c r="AA320" s="26"/>
      <c r="AB320" s="26"/>
      <c r="AC320" s="26"/>
      <c r="AD320" s="26"/>
      <c r="AE320" s="27"/>
      <c r="AF320" s="26"/>
      <c r="AG320" s="26"/>
      <c r="AH320" s="26"/>
      <c r="AI320" s="26"/>
      <c r="AJ320" s="26"/>
      <c r="AK320" s="26"/>
    </row>
    <row r="321" spans="1:37" s="10" customFormat="1" ht="25" customHeight="1" x14ac:dyDescent="0.25">
      <c r="A321" s="11">
        <v>318</v>
      </c>
      <c r="B321" s="12" t="str">
        <f t="shared" si="18"/>
        <v>000-000</v>
      </c>
      <c r="C321" s="12"/>
      <c r="D321" s="12"/>
      <c r="E321" s="12"/>
      <c r="F321" s="12"/>
      <c r="G321" s="16"/>
      <c r="H321" s="16"/>
      <c r="I321" s="15"/>
      <c r="J321" s="16"/>
      <c r="K321" s="16"/>
      <c r="L321" s="17"/>
      <c r="M321" s="18"/>
      <c r="N321" s="18"/>
      <c r="O321" s="20"/>
      <c r="P321" s="21"/>
      <c r="Q321" s="21"/>
      <c r="R321" s="22"/>
      <c r="S321" s="21"/>
      <c r="T321" s="21"/>
      <c r="U321" s="22"/>
      <c r="V321" s="23"/>
      <c r="W321" s="23"/>
      <c r="X321" s="24"/>
      <c r="Y321" s="25">
        <f t="shared" si="16"/>
        <v>0</v>
      </c>
      <c r="Z321" s="25">
        <f t="shared" si="17"/>
        <v>0</v>
      </c>
      <c r="AA321" s="26"/>
      <c r="AB321" s="26"/>
      <c r="AC321" s="26"/>
      <c r="AD321" s="26"/>
      <c r="AE321" s="27"/>
      <c r="AF321" s="26"/>
      <c r="AG321" s="26"/>
      <c r="AH321" s="26"/>
      <c r="AI321" s="26"/>
      <c r="AJ321" s="26"/>
      <c r="AK321" s="26"/>
    </row>
    <row r="322" spans="1:37" s="10" customFormat="1" ht="25" customHeight="1" x14ac:dyDescent="0.25">
      <c r="A322" s="11">
        <v>319</v>
      </c>
      <c r="B322" s="12" t="str">
        <f t="shared" si="18"/>
        <v>000-000</v>
      </c>
      <c r="C322" s="12"/>
      <c r="D322" s="12"/>
      <c r="E322" s="12"/>
      <c r="F322" s="12"/>
      <c r="G322" s="16"/>
      <c r="H322" s="16"/>
      <c r="I322" s="15"/>
      <c r="J322" s="16"/>
      <c r="K322" s="16"/>
      <c r="L322" s="17"/>
      <c r="M322" s="18"/>
      <c r="N322" s="18"/>
      <c r="O322" s="20"/>
      <c r="P322" s="21"/>
      <c r="Q322" s="21"/>
      <c r="R322" s="22"/>
      <c r="S322" s="21"/>
      <c r="T322" s="21"/>
      <c r="U322" s="22"/>
      <c r="V322" s="23"/>
      <c r="W322" s="23"/>
      <c r="X322" s="24"/>
      <c r="Y322" s="25">
        <f t="shared" si="16"/>
        <v>0</v>
      </c>
      <c r="Z322" s="25">
        <f t="shared" si="17"/>
        <v>0</v>
      </c>
      <c r="AA322" s="26"/>
      <c r="AB322" s="26"/>
      <c r="AC322" s="26"/>
      <c r="AD322" s="26"/>
      <c r="AE322" s="27"/>
      <c r="AF322" s="26"/>
      <c r="AG322" s="26"/>
      <c r="AH322" s="26"/>
      <c r="AI322" s="26"/>
      <c r="AJ322" s="26"/>
      <c r="AK322" s="26"/>
    </row>
    <row r="323" spans="1:37" s="10" customFormat="1" ht="25" customHeight="1" x14ac:dyDescent="0.25">
      <c r="A323" s="11">
        <v>320</v>
      </c>
      <c r="B323" s="12" t="str">
        <f t="shared" si="18"/>
        <v>000-000</v>
      </c>
      <c r="C323" s="12"/>
      <c r="D323" s="12"/>
      <c r="E323" s="12"/>
      <c r="F323" s="12"/>
      <c r="G323" s="16"/>
      <c r="H323" s="16"/>
      <c r="I323" s="15"/>
      <c r="J323" s="16"/>
      <c r="K323" s="16"/>
      <c r="L323" s="17"/>
      <c r="M323" s="18"/>
      <c r="N323" s="18"/>
      <c r="O323" s="20"/>
      <c r="P323" s="21"/>
      <c r="Q323" s="21"/>
      <c r="R323" s="22"/>
      <c r="S323" s="21"/>
      <c r="T323" s="21"/>
      <c r="U323" s="22"/>
      <c r="V323" s="23"/>
      <c r="W323" s="23"/>
      <c r="X323" s="24"/>
      <c r="Y323" s="25">
        <f t="shared" si="16"/>
        <v>0</v>
      </c>
      <c r="Z323" s="25">
        <f t="shared" si="17"/>
        <v>0</v>
      </c>
      <c r="AA323" s="26"/>
      <c r="AB323" s="26"/>
      <c r="AC323" s="26"/>
      <c r="AD323" s="26"/>
      <c r="AE323" s="27"/>
      <c r="AF323" s="26"/>
      <c r="AG323" s="26"/>
      <c r="AH323" s="26"/>
      <c r="AI323" s="26"/>
      <c r="AJ323" s="26"/>
      <c r="AK323" s="26"/>
    </row>
    <row r="324" spans="1:37" s="10" customFormat="1" ht="25" customHeight="1" x14ac:dyDescent="0.25">
      <c r="A324" s="11">
        <v>321</v>
      </c>
      <c r="B324" s="12" t="str">
        <f t="shared" si="18"/>
        <v>000-000</v>
      </c>
      <c r="C324" s="12"/>
      <c r="D324" s="12"/>
      <c r="E324" s="12"/>
      <c r="F324" s="12"/>
      <c r="G324" s="16"/>
      <c r="H324" s="16"/>
      <c r="I324" s="15"/>
      <c r="J324" s="16"/>
      <c r="K324" s="16"/>
      <c r="L324" s="17"/>
      <c r="M324" s="18"/>
      <c r="N324" s="18"/>
      <c r="O324" s="20"/>
      <c r="P324" s="21"/>
      <c r="Q324" s="21"/>
      <c r="R324" s="22"/>
      <c r="S324" s="21"/>
      <c r="T324" s="21"/>
      <c r="U324" s="22"/>
      <c r="V324" s="23"/>
      <c r="W324" s="23"/>
      <c r="X324" s="24"/>
      <c r="Y324" s="25">
        <f t="shared" ref="Y324:Y387" si="19">ROUND(I324-U324-X324,2)</f>
        <v>0</v>
      </c>
      <c r="Z324" s="25">
        <f t="shared" ref="Z324:Z387" si="20">ROUND(L324+O324-R324,2)</f>
        <v>0</v>
      </c>
      <c r="AA324" s="26"/>
      <c r="AB324" s="26"/>
      <c r="AC324" s="26"/>
      <c r="AD324" s="26"/>
      <c r="AE324" s="27"/>
      <c r="AF324" s="26"/>
      <c r="AG324" s="26"/>
      <c r="AH324" s="26"/>
      <c r="AI324" s="26"/>
      <c r="AJ324" s="26"/>
      <c r="AK324" s="26"/>
    </row>
    <row r="325" spans="1:37" s="10" customFormat="1" ht="25" customHeight="1" x14ac:dyDescent="0.25">
      <c r="A325" s="11">
        <v>322</v>
      </c>
      <c r="B325" s="12" t="str">
        <f t="shared" si="18"/>
        <v>000-000</v>
      </c>
      <c r="C325" s="12"/>
      <c r="D325" s="12"/>
      <c r="E325" s="12"/>
      <c r="F325" s="12"/>
      <c r="G325" s="16"/>
      <c r="H325" s="16"/>
      <c r="I325" s="15"/>
      <c r="J325" s="16"/>
      <c r="K325" s="16"/>
      <c r="L325" s="17"/>
      <c r="M325" s="18"/>
      <c r="N325" s="18"/>
      <c r="O325" s="20"/>
      <c r="P325" s="21"/>
      <c r="Q325" s="21"/>
      <c r="R325" s="22"/>
      <c r="S325" s="21"/>
      <c r="T325" s="21"/>
      <c r="U325" s="22"/>
      <c r="V325" s="23"/>
      <c r="W325" s="23"/>
      <c r="X325" s="24"/>
      <c r="Y325" s="25">
        <f t="shared" si="19"/>
        <v>0</v>
      </c>
      <c r="Z325" s="25">
        <f t="shared" si="20"/>
        <v>0</v>
      </c>
      <c r="AA325" s="26"/>
      <c r="AB325" s="26"/>
      <c r="AC325" s="26"/>
      <c r="AD325" s="26"/>
      <c r="AE325" s="27"/>
      <c r="AF325" s="26"/>
      <c r="AG325" s="26"/>
      <c r="AH325" s="26"/>
      <c r="AI325" s="26"/>
      <c r="AJ325" s="26"/>
      <c r="AK325" s="26"/>
    </row>
    <row r="326" spans="1:37" s="10" customFormat="1" ht="25" customHeight="1" x14ac:dyDescent="0.25">
      <c r="A326" s="11">
        <v>323</v>
      </c>
      <c r="B326" s="12" t="str">
        <f t="shared" si="18"/>
        <v>000-000</v>
      </c>
      <c r="C326" s="12"/>
      <c r="D326" s="12"/>
      <c r="E326" s="12"/>
      <c r="F326" s="12"/>
      <c r="G326" s="16"/>
      <c r="H326" s="16"/>
      <c r="I326" s="15"/>
      <c r="J326" s="16"/>
      <c r="K326" s="16"/>
      <c r="L326" s="17"/>
      <c r="M326" s="18"/>
      <c r="N326" s="18"/>
      <c r="O326" s="20"/>
      <c r="P326" s="21"/>
      <c r="Q326" s="21"/>
      <c r="R326" s="22"/>
      <c r="S326" s="21"/>
      <c r="T326" s="21"/>
      <c r="U326" s="22"/>
      <c r="V326" s="23"/>
      <c r="W326" s="23"/>
      <c r="X326" s="24"/>
      <c r="Y326" s="25">
        <f t="shared" si="19"/>
        <v>0</v>
      </c>
      <c r="Z326" s="25">
        <f t="shared" si="20"/>
        <v>0</v>
      </c>
      <c r="AA326" s="26"/>
      <c r="AB326" s="26"/>
      <c r="AC326" s="26"/>
      <c r="AD326" s="26"/>
      <c r="AE326" s="27"/>
      <c r="AF326" s="26"/>
      <c r="AG326" s="26"/>
      <c r="AH326" s="26"/>
      <c r="AI326" s="26"/>
      <c r="AJ326" s="26"/>
      <c r="AK326" s="26"/>
    </row>
    <row r="327" spans="1:37" s="10" customFormat="1" ht="25" customHeight="1" x14ac:dyDescent="0.25">
      <c r="A327" s="11">
        <v>324</v>
      </c>
      <c r="B327" s="12" t="str">
        <f t="shared" si="18"/>
        <v>000-000</v>
      </c>
      <c r="C327" s="12"/>
      <c r="D327" s="12"/>
      <c r="E327" s="12"/>
      <c r="F327" s="12"/>
      <c r="G327" s="16"/>
      <c r="H327" s="16"/>
      <c r="I327" s="15"/>
      <c r="J327" s="16"/>
      <c r="K327" s="16"/>
      <c r="L327" s="17"/>
      <c r="M327" s="18"/>
      <c r="N327" s="19"/>
      <c r="O327" s="20"/>
      <c r="P327" s="21"/>
      <c r="Q327" s="21"/>
      <c r="R327" s="22"/>
      <c r="S327" s="21"/>
      <c r="T327" s="21"/>
      <c r="U327" s="22"/>
      <c r="V327" s="23"/>
      <c r="W327" s="23"/>
      <c r="X327" s="24"/>
      <c r="Y327" s="25">
        <f t="shared" si="19"/>
        <v>0</v>
      </c>
      <c r="Z327" s="25">
        <f t="shared" si="20"/>
        <v>0</v>
      </c>
      <c r="AA327" s="26"/>
      <c r="AB327" s="26"/>
      <c r="AC327" s="26"/>
      <c r="AD327" s="26"/>
      <c r="AE327" s="27"/>
      <c r="AF327" s="26"/>
      <c r="AG327" s="26"/>
      <c r="AH327" s="26"/>
      <c r="AI327" s="26"/>
      <c r="AJ327" s="26"/>
      <c r="AK327" s="26"/>
    </row>
    <row r="328" spans="1:37" s="10" customFormat="1" ht="25" customHeight="1" x14ac:dyDescent="0.25">
      <c r="A328" s="11">
        <v>325</v>
      </c>
      <c r="B328" s="12" t="str">
        <f t="shared" si="18"/>
        <v>000-000</v>
      </c>
      <c r="C328" s="12"/>
      <c r="D328" s="12"/>
      <c r="E328" s="12"/>
      <c r="F328" s="12"/>
      <c r="G328" s="16"/>
      <c r="H328" s="16"/>
      <c r="I328" s="15"/>
      <c r="J328" s="16"/>
      <c r="K328" s="16"/>
      <c r="L328" s="17"/>
      <c r="M328" s="18"/>
      <c r="N328" s="19"/>
      <c r="O328" s="20"/>
      <c r="P328" s="21"/>
      <c r="Q328" s="21"/>
      <c r="R328" s="22"/>
      <c r="S328" s="21"/>
      <c r="T328" s="21"/>
      <c r="U328" s="22"/>
      <c r="V328" s="23"/>
      <c r="W328" s="23"/>
      <c r="X328" s="24"/>
      <c r="Y328" s="25">
        <f t="shared" si="19"/>
        <v>0</v>
      </c>
      <c r="Z328" s="25">
        <f t="shared" si="20"/>
        <v>0</v>
      </c>
      <c r="AA328" s="26"/>
      <c r="AB328" s="26"/>
      <c r="AC328" s="26"/>
      <c r="AD328" s="26"/>
      <c r="AE328" s="27"/>
      <c r="AF328" s="26"/>
      <c r="AG328" s="26"/>
      <c r="AH328" s="26"/>
      <c r="AI328" s="26"/>
      <c r="AJ328" s="26"/>
      <c r="AK328" s="26"/>
    </row>
    <row r="329" spans="1:37" s="10" customFormat="1" ht="25" customHeight="1" x14ac:dyDescent="0.25">
      <c r="A329" s="11">
        <v>326</v>
      </c>
      <c r="B329" s="12" t="str">
        <f t="shared" si="18"/>
        <v>000-000</v>
      </c>
      <c r="C329" s="12"/>
      <c r="D329" s="12"/>
      <c r="E329" s="12"/>
      <c r="F329" s="12"/>
      <c r="G329" s="16"/>
      <c r="H329" s="16"/>
      <c r="I329" s="15"/>
      <c r="J329" s="16"/>
      <c r="K329" s="16"/>
      <c r="L329" s="17"/>
      <c r="M329" s="18"/>
      <c r="N329" s="18"/>
      <c r="O329" s="20"/>
      <c r="P329" s="21"/>
      <c r="Q329" s="21"/>
      <c r="R329" s="22"/>
      <c r="S329" s="21"/>
      <c r="T329" s="21"/>
      <c r="U329" s="22"/>
      <c r="V329" s="23"/>
      <c r="W329" s="23"/>
      <c r="X329" s="24"/>
      <c r="Y329" s="25">
        <f t="shared" si="19"/>
        <v>0</v>
      </c>
      <c r="Z329" s="25">
        <f t="shared" si="20"/>
        <v>0</v>
      </c>
      <c r="AA329" s="26"/>
      <c r="AB329" s="26"/>
      <c r="AC329" s="26"/>
      <c r="AD329" s="26"/>
      <c r="AE329" s="27"/>
      <c r="AF329" s="26"/>
      <c r="AG329" s="26"/>
      <c r="AH329" s="26"/>
      <c r="AI329" s="26"/>
      <c r="AJ329" s="26"/>
      <c r="AK329" s="26"/>
    </row>
    <row r="330" spans="1:37" s="10" customFormat="1" ht="25" customHeight="1" x14ac:dyDescent="0.25">
      <c r="A330" s="11">
        <v>327</v>
      </c>
      <c r="B330" s="12" t="str">
        <f t="shared" si="18"/>
        <v>000-000</v>
      </c>
      <c r="C330" s="12"/>
      <c r="D330" s="12"/>
      <c r="E330" s="12"/>
      <c r="F330" s="12"/>
      <c r="G330" s="16"/>
      <c r="H330" s="16"/>
      <c r="I330" s="15"/>
      <c r="J330" s="16"/>
      <c r="K330" s="16"/>
      <c r="L330" s="17"/>
      <c r="M330" s="18"/>
      <c r="N330" s="18"/>
      <c r="O330" s="20"/>
      <c r="P330" s="21"/>
      <c r="Q330" s="21"/>
      <c r="R330" s="22"/>
      <c r="S330" s="21"/>
      <c r="T330" s="21"/>
      <c r="U330" s="22"/>
      <c r="V330" s="23"/>
      <c r="W330" s="23"/>
      <c r="X330" s="24"/>
      <c r="Y330" s="25">
        <f t="shared" si="19"/>
        <v>0</v>
      </c>
      <c r="Z330" s="25">
        <f t="shared" si="20"/>
        <v>0</v>
      </c>
      <c r="AA330" s="26"/>
      <c r="AB330" s="26"/>
      <c r="AC330" s="26"/>
      <c r="AD330" s="26"/>
      <c r="AE330" s="27"/>
      <c r="AF330" s="26"/>
      <c r="AG330" s="26"/>
      <c r="AH330" s="26"/>
      <c r="AI330" s="26"/>
      <c r="AJ330" s="26"/>
      <c r="AK330" s="26"/>
    </row>
    <row r="331" spans="1:37" s="10" customFormat="1" ht="25" customHeight="1" x14ac:dyDescent="0.25">
      <c r="A331" s="11">
        <v>328</v>
      </c>
      <c r="B331" s="12" t="str">
        <f t="shared" si="18"/>
        <v>000-000</v>
      </c>
      <c r="C331" s="12"/>
      <c r="D331" s="12"/>
      <c r="E331" s="12"/>
      <c r="F331" s="12"/>
      <c r="G331" s="16"/>
      <c r="H331" s="16"/>
      <c r="I331" s="15"/>
      <c r="J331" s="16"/>
      <c r="K331" s="16"/>
      <c r="L331" s="17"/>
      <c r="M331" s="18"/>
      <c r="N331" s="18"/>
      <c r="O331" s="20"/>
      <c r="P331" s="21"/>
      <c r="Q331" s="21"/>
      <c r="R331" s="22"/>
      <c r="S331" s="21"/>
      <c r="T331" s="21"/>
      <c r="U331" s="22"/>
      <c r="V331" s="23"/>
      <c r="W331" s="23"/>
      <c r="X331" s="24"/>
      <c r="Y331" s="25">
        <f t="shared" si="19"/>
        <v>0</v>
      </c>
      <c r="Z331" s="25">
        <f t="shared" si="20"/>
        <v>0</v>
      </c>
      <c r="AA331" s="26"/>
      <c r="AB331" s="26"/>
      <c r="AC331" s="26"/>
      <c r="AD331" s="26"/>
      <c r="AE331" s="27"/>
      <c r="AF331" s="26"/>
      <c r="AG331" s="26"/>
      <c r="AH331" s="26"/>
      <c r="AI331" s="26"/>
      <c r="AJ331" s="26"/>
      <c r="AK331" s="26"/>
    </row>
    <row r="332" spans="1:37" s="10" customFormat="1" ht="25" customHeight="1" x14ac:dyDescent="0.25">
      <c r="A332" s="11">
        <v>329</v>
      </c>
      <c r="B332" s="12" t="str">
        <f t="shared" si="18"/>
        <v>000-000</v>
      </c>
      <c r="C332" s="12"/>
      <c r="D332" s="12"/>
      <c r="E332" s="12"/>
      <c r="F332" s="12"/>
      <c r="G332" s="16"/>
      <c r="H332" s="16"/>
      <c r="I332" s="15"/>
      <c r="J332" s="16"/>
      <c r="K332" s="16"/>
      <c r="L332" s="17"/>
      <c r="M332" s="18"/>
      <c r="N332" s="18"/>
      <c r="O332" s="20"/>
      <c r="P332" s="21"/>
      <c r="Q332" s="21"/>
      <c r="R332" s="22"/>
      <c r="S332" s="21"/>
      <c r="T332" s="21"/>
      <c r="U332" s="22"/>
      <c r="V332" s="23"/>
      <c r="W332" s="23"/>
      <c r="X332" s="24"/>
      <c r="Y332" s="25">
        <f t="shared" si="19"/>
        <v>0</v>
      </c>
      <c r="Z332" s="25">
        <f t="shared" si="20"/>
        <v>0</v>
      </c>
      <c r="AA332" s="26"/>
      <c r="AB332" s="26"/>
      <c r="AC332" s="26"/>
      <c r="AD332" s="26"/>
      <c r="AE332" s="27"/>
      <c r="AF332" s="26"/>
      <c r="AG332" s="26"/>
      <c r="AH332" s="26"/>
      <c r="AI332" s="26"/>
      <c r="AJ332" s="26"/>
      <c r="AK332" s="26"/>
    </row>
    <row r="333" spans="1:37" s="10" customFormat="1" ht="25" customHeight="1" x14ac:dyDescent="0.25">
      <c r="A333" s="11">
        <v>330</v>
      </c>
      <c r="B333" s="12" t="str">
        <f t="shared" si="18"/>
        <v>000-000</v>
      </c>
      <c r="C333" s="12"/>
      <c r="D333" s="12"/>
      <c r="E333" s="12"/>
      <c r="F333" s="12"/>
      <c r="G333" s="16"/>
      <c r="H333" s="16"/>
      <c r="I333" s="15"/>
      <c r="J333" s="16"/>
      <c r="K333" s="16"/>
      <c r="L333" s="17"/>
      <c r="M333" s="18"/>
      <c r="N333" s="18"/>
      <c r="O333" s="20"/>
      <c r="P333" s="21"/>
      <c r="Q333" s="21"/>
      <c r="R333" s="22"/>
      <c r="S333" s="21"/>
      <c r="T333" s="21"/>
      <c r="U333" s="22"/>
      <c r="V333" s="23"/>
      <c r="W333" s="23"/>
      <c r="X333" s="24"/>
      <c r="Y333" s="25">
        <f t="shared" si="19"/>
        <v>0</v>
      </c>
      <c r="Z333" s="25">
        <f t="shared" si="20"/>
        <v>0</v>
      </c>
      <c r="AA333" s="26"/>
      <c r="AB333" s="26"/>
      <c r="AC333" s="26"/>
      <c r="AD333" s="26"/>
      <c r="AE333" s="27"/>
      <c r="AF333" s="26"/>
      <c r="AG333" s="26"/>
      <c r="AH333" s="26"/>
      <c r="AI333" s="26"/>
      <c r="AJ333" s="26"/>
      <c r="AK333" s="26"/>
    </row>
    <row r="334" spans="1:37" s="10" customFormat="1" ht="25" customHeight="1" x14ac:dyDescent="0.25">
      <c r="A334" s="11">
        <v>331</v>
      </c>
      <c r="B334" s="12" t="str">
        <f t="shared" si="18"/>
        <v>000-000</v>
      </c>
      <c r="C334" s="12"/>
      <c r="D334" s="12"/>
      <c r="E334" s="12"/>
      <c r="F334" s="12"/>
      <c r="G334" s="16"/>
      <c r="H334" s="16"/>
      <c r="I334" s="15"/>
      <c r="J334" s="16"/>
      <c r="K334" s="16"/>
      <c r="L334" s="17"/>
      <c r="M334" s="18"/>
      <c r="N334" s="18"/>
      <c r="O334" s="20"/>
      <c r="P334" s="21"/>
      <c r="Q334" s="21"/>
      <c r="R334" s="22"/>
      <c r="S334" s="21"/>
      <c r="T334" s="21"/>
      <c r="U334" s="22"/>
      <c r="V334" s="23"/>
      <c r="W334" s="23"/>
      <c r="X334" s="24"/>
      <c r="Y334" s="25">
        <f t="shared" si="19"/>
        <v>0</v>
      </c>
      <c r="Z334" s="25">
        <f t="shared" si="20"/>
        <v>0</v>
      </c>
      <c r="AA334" s="26"/>
      <c r="AB334" s="26"/>
      <c r="AC334" s="26"/>
      <c r="AD334" s="26"/>
      <c r="AE334" s="27"/>
      <c r="AF334" s="26"/>
      <c r="AG334" s="26"/>
      <c r="AH334" s="26"/>
      <c r="AI334" s="26"/>
      <c r="AJ334" s="26"/>
      <c r="AK334" s="26"/>
    </row>
    <row r="335" spans="1:37" s="10" customFormat="1" ht="25" customHeight="1" x14ac:dyDescent="0.25">
      <c r="A335" s="11">
        <v>332</v>
      </c>
      <c r="B335" s="12" t="str">
        <f t="shared" si="18"/>
        <v>000-000</v>
      </c>
      <c r="C335" s="12"/>
      <c r="D335" s="12"/>
      <c r="E335" s="12"/>
      <c r="F335" s="12"/>
      <c r="G335" s="16"/>
      <c r="H335" s="16"/>
      <c r="I335" s="15"/>
      <c r="J335" s="16"/>
      <c r="K335" s="16"/>
      <c r="L335" s="17"/>
      <c r="M335" s="18"/>
      <c r="N335" s="18"/>
      <c r="O335" s="20"/>
      <c r="P335" s="21"/>
      <c r="Q335" s="21"/>
      <c r="R335" s="22"/>
      <c r="S335" s="21"/>
      <c r="T335" s="21"/>
      <c r="U335" s="22"/>
      <c r="V335" s="23"/>
      <c r="W335" s="23"/>
      <c r="X335" s="24"/>
      <c r="Y335" s="25">
        <f t="shared" si="19"/>
        <v>0</v>
      </c>
      <c r="Z335" s="25">
        <f t="shared" si="20"/>
        <v>0</v>
      </c>
      <c r="AA335" s="26"/>
      <c r="AB335" s="26"/>
      <c r="AC335" s="26"/>
      <c r="AD335" s="26"/>
      <c r="AE335" s="27"/>
      <c r="AF335" s="26"/>
      <c r="AG335" s="26"/>
      <c r="AH335" s="26"/>
      <c r="AI335" s="26"/>
      <c r="AJ335" s="26"/>
      <c r="AK335" s="26"/>
    </row>
    <row r="336" spans="1:37" s="10" customFormat="1" ht="25" customHeight="1" x14ac:dyDescent="0.25">
      <c r="A336" s="11">
        <v>333</v>
      </c>
      <c r="B336" s="12" t="str">
        <f t="shared" si="18"/>
        <v>000-000</v>
      </c>
      <c r="C336" s="12"/>
      <c r="D336" s="12"/>
      <c r="E336" s="12"/>
      <c r="F336" s="12"/>
      <c r="G336" s="16"/>
      <c r="H336" s="16"/>
      <c r="I336" s="15"/>
      <c r="J336" s="16"/>
      <c r="K336" s="16"/>
      <c r="L336" s="17"/>
      <c r="M336" s="18"/>
      <c r="N336" s="18"/>
      <c r="O336" s="20"/>
      <c r="P336" s="21"/>
      <c r="Q336" s="21"/>
      <c r="R336" s="22"/>
      <c r="S336" s="21"/>
      <c r="T336" s="21"/>
      <c r="U336" s="22"/>
      <c r="V336" s="23"/>
      <c r="W336" s="23"/>
      <c r="X336" s="24"/>
      <c r="Y336" s="25">
        <f t="shared" si="19"/>
        <v>0</v>
      </c>
      <c r="Z336" s="25">
        <f t="shared" si="20"/>
        <v>0</v>
      </c>
      <c r="AA336" s="26"/>
      <c r="AB336" s="26"/>
      <c r="AC336" s="26"/>
      <c r="AD336" s="26"/>
      <c r="AE336" s="27"/>
      <c r="AF336" s="26"/>
      <c r="AG336" s="26"/>
      <c r="AH336" s="26"/>
      <c r="AI336" s="26"/>
      <c r="AJ336" s="26"/>
      <c r="AK336" s="26"/>
    </row>
    <row r="337" spans="1:37" s="10" customFormat="1" ht="25" customHeight="1" x14ac:dyDescent="0.25">
      <c r="A337" s="11">
        <v>334</v>
      </c>
      <c r="B337" s="12" t="str">
        <f t="shared" si="18"/>
        <v>000-000</v>
      </c>
      <c r="C337" s="12"/>
      <c r="D337" s="12"/>
      <c r="E337" s="12"/>
      <c r="F337" s="12"/>
      <c r="G337" s="16"/>
      <c r="H337" s="16"/>
      <c r="I337" s="15"/>
      <c r="J337" s="16"/>
      <c r="K337" s="16"/>
      <c r="L337" s="17"/>
      <c r="M337" s="18"/>
      <c r="N337" s="18"/>
      <c r="O337" s="20"/>
      <c r="P337" s="21"/>
      <c r="Q337" s="21"/>
      <c r="R337" s="22"/>
      <c r="S337" s="21"/>
      <c r="T337" s="21"/>
      <c r="U337" s="22"/>
      <c r="V337" s="23"/>
      <c r="W337" s="23"/>
      <c r="X337" s="24"/>
      <c r="Y337" s="25">
        <f t="shared" si="19"/>
        <v>0</v>
      </c>
      <c r="Z337" s="25">
        <f t="shared" si="20"/>
        <v>0</v>
      </c>
      <c r="AA337" s="26"/>
      <c r="AB337" s="26"/>
      <c r="AC337" s="26"/>
      <c r="AD337" s="26"/>
      <c r="AE337" s="27"/>
      <c r="AF337" s="26"/>
      <c r="AG337" s="26"/>
      <c r="AH337" s="26"/>
      <c r="AI337" s="26"/>
      <c r="AJ337" s="26"/>
      <c r="AK337" s="26"/>
    </row>
    <row r="338" spans="1:37" s="10" customFormat="1" ht="25" customHeight="1" x14ac:dyDescent="0.25">
      <c r="A338" s="11">
        <v>335</v>
      </c>
      <c r="B338" s="12" t="str">
        <f t="shared" si="18"/>
        <v>000-000</v>
      </c>
      <c r="C338" s="12"/>
      <c r="D338" s="12"/>
      <c r="E338" s="12"/>
      <c r="F338" s="12"/>
      <c r="G338" s="16"/>
      <c r="H338" s="16"/>
      <c r="I338" s="15"/>
      <c r="J338" s="16"/>
      <c r="K338" s="16"/>
      <c r="L338" s="17"/>
      <c r="M338" s="18"/>
      <c r="N338" s="19"/>
      <c r="O338" s="20"/>
      <c r="P338" s="21"/>
      <c r="Q338" s="21"/>
      <c r="R338" s="22"/>
      <c r="S338" s="21"/>
      <c r="T338" s="21"/>
      <c r="U338" s="22"/>
      <c r="V338" s="23"/>
      <c r="W338" s="23"/>
      <c r="X338" s="24"/>
      <c r="Y338" s="25">
        <f t="shared" si="19"/>
        <v>0</v>
      </c>
      <c r="Z338" s="25">
        <f t="shared" si="20"/>
        <v>0</v>
      </c>
      <c r="AA338" s="26"/>
      <c r="AB338" s="26"/>
      <c r="AC338" s="26"/>
      <c r="AD338" s="26"/>
      <c r="AE338" s="27"/>
      <c r="AF338" s="26"/>
      <c r="AG338" s="26"/>
      <c r="AH338" s="26"/>
      <c r="AI338" s="26"/>
      <c r="AJ338" s="26"/>
      <c r="AK338" s="26"/>
    </row>
    <row r="339" spans="1:37" s="10" customFormat="1" ht="25" customHeight="1" x14ac:dyDescent="0.25">
      <c r="A339" s="11">
        <v>336</v>
      </c>
      <c r="B339" s="12" t="str">
        <f t="shared" si="18"/>
        <v>000-000</v>
      </c>
      <c r="C339" s="12"/>
      <c r="D339" s="12"/>
      <c r="E339" s="12"/>
      <c r="F339" s="12"/>
      <c r="G339" s="16"/>
      <c r="H339" s="16"/>
      <c r="I339" s="15"/>
      <c r="J339" s="16"/>
      <c r="K339" s="16"/>
      <c r="L339" s="17"/>
      <c r="M339" s="18"/>
      <c r="N339" s="19"/>
      <c r="O339" s="20"/>
      <c r="P339" s="21"/>
      <c r="Q339" s="21"/>
      <c r="R339" s="22"/>
      <c r="S339" s="21"/>
      <c r="T339" s="21"/>
      <c r="U339" s="22"/>
      <c r="V339" s="23"/>
      <c r="W339" s="23"/>
      <c r="X339" s="24"/>
      <c r="Y339" s="25">
        <f t="shared" si="19"/>
        <v>0</v>
      </c>
      <c r="Z339" s="25">
        <f t="shared" si="20"/>
        <v>0</v>
      </c>
      <c r="AA339" s="26"/>
      <c r="AB339" s="26"/>
      <c r="AC339" s="26"/>
      <c r="AD339" s="26"/>
      <c r="AE339" s="27"/>
      <c r="AF339" s="26"/>
      <c r="AG339" s="26"/>
      <c r="AH339" s="26"/>
      <c r="AI339" s="26"/>
      <c r="AJ339" s="26"/>
      <c r="AK339" s="26"/>
    </row>
    <row r="340" spans="1:37" s="10" customFormat="1" ht="25" customHeight="1" x14ac:dyDescent="0.25">
      <c r="A340" s="11">
        <v>337</v>
      </c>
      <c r="B340" s="12" t="str">
        <f t="shared" si="18"/>
        <v>000-000</v>
      </c>
      <c r="C340" s="12"/>
      <c r="D340" s="12"/>
      <c r="E340" s="12"/>
      <c r="F340" s="12"/>
      <c r="G340" s="16"/>
      <c r="H340" s="16"/>
      <c r="I340" s="15"/>
      <c r="J340" s="16"/>
      <c r="K340" s="16"/>
      <c r="L340" s="17"/>
      <c r="M340" s="18"/>
      <c r="N340" s="18"/>
      <c r="O340" s="20"/>
      <c r="P340" s="21"/>
      <c r="Q340" s="21"/>
      <c r="R340" s="22"/>
      <c r="S340" s="21"/>
      <c r="T340" s="21"/>
      <c r="U340" s="22"/>
      <c r="V340" s="23"/>
      <c r="W340" s="23"/>
      <c r="X340" s="24"/>
      <c r="Y340" s="25">
        <f t="shared" si="19"/>
        <v>0</v>
      </c>
      <c r="Z340" s="25">
        <f t="shared" si="20"/>
        <v>0</v>
      </c>
      <c r="AA340" s="26"/>
      <c r="AB340" s="26"/>
      <c r="AC340" s="26"/>
      <c r="AD340" s="26"/>
      <c r="AE340" s="27"/>
      <c r="AF340" s="26"/>
      <c r="AG340" s="26"/>
      <c r="AH340" s="26"/>
      <c r="AI340" s="26"/>
      <c r="AJ340" s="26"/>
      <c r="AK340" s="26"/>
    </row>
    <row r="341" spans="1:37" s="10" customFormat="1" ht="25" customHeight="1" x14ac:dyDescent="0.25">
      <c r="A341" s="11">
        <v>338</v>
      </c>
      <c r="B341" s="12" t="str">
        <f t="shared" si="18"/>
        <v>000-000</v>
      </c>
      <c r="C341" s="12"/>
      <c r="D341" s="12"/>
      <c r="E341" s="12"/>
      <c r="F341" s="12"/>
      <c r="G341" s="16"/>
      <c r="H341" s="16"/>
      <c r="I341" s="15"/>
      <c r="J341" s="16"/>
      <c r="K341" s="16"/>
      <c r="L341" s="17"/>
      <c r="M341" s="18"/>
      <c r="N341" s="18"/>
      <c r="O341" s="20"/>
      <c r="P341" s="21"/>
      <c r="Q341" s="21"/>
      <c r="R341" s="22"/>
      <c r="S341" s="21"/>
      <c r="T341" s="21"/>
      <c r="U341" s="22"/>
      <c r="V341" s="23"/>
      <c r="W341" s="23"/>
      <c r="X341" s="24"/>
      <c r="Y341" s="25">
        <f t="shared" si="19"/>
        <v>0</v>
      </c>
      <c r="Z341" s="25">
        <f t="shared" si="20"/>
        <v>0</v>
      </c>
      <c r="AA341" s="26"/>
      <c r="AB341" s="26"/>
      <c r="AC341" s="26"/>
      <c r="AD341" s="26"/>
      <c r="AE341" s="27"/>
      <c r="AF341" s="26"/>
      <c r="AG341" s="26"/>
      <c r="AH341" s="26"/>
      <c r="AI341" s="26"/>
      <c r="AJ341" s="26"/>
      <c r="AK341" s="26"/>
    </row>
    <row r="342" spans="1:37" s="10" customFormat="1" ht="25" customHeight="1" x14ac:dyDescent="0.25">
      <c r="A342" s="11">
        <v>339</v>
      </c>
      <c r="B342" s="12" t="str">
        <f t="shared" si="18"/>
        <v>000-000</v>
      </c>
      <c r="C342" s="12"/>
      <c r="D342" s="12"/>
      <c r="E342" s="12"/>
      <c r="F342" s="12"/>
      <c r="G342" s="16"/>
      <c r="H342" s="16"/>
      <c r="I342" s="15"/>
      <c r="J342" s="16"/>
      <c r="K342" s="16"/>
      <c r="L342" s="17"/>
      <c r="M342" s="18"/>
      <c r="N342" s="18"/>
      <c r="O342" s="20"/>
      <c r="P342" s="21"/>
      <c r="Q342" s="21"/>
      <c r="R342" s="22"/>
      <c r="S342" s="21"/>
      <c r="T342" s="21"/>
      <c r="U342" s="22"/>
      <c r="V342" s="23"/>
      <c r="W342" s="23"/>
      <c r="X342" s="24"/>
      <c r="Y342" s="25">
        <f t="shared" si="19"/>
        <v>0</v>
      </c>
      <c r="Z342" s="25">
        <f t="shared" si="20"/>
        <v>0</v>
      </c>
      <c r="AA342" s="26"/>
      <c r="AB342" s="26"/>
      <c r="AC342" s="26"/>
      <c r="AD342" s="26"/>
      <c r="AE342" s="27"/>
      <c r="AF342" s="26"/>
      <c r="AG342" s="26"/>
      <c r="AH342" s="26"/>
      <c r="AI342" s="26"/>
      <c r="AJ342" s="26"/>
      <c r="AK342" s="26"/>
    </row>
    <row r="343" spans="1:37" s="10" customFormat="1" ht="25" customHeight="1" x14ac:dyDescent="0.25">
      <c r="A343" s="11">
        <v>340</v>
      </c>
      <c r="B343" s="12" t="str">
        <f t="shared" si="18"/>
        <v>000-000</v>
      </c>
      <c r="C343" s="12"/>
      <c r="D343" s="12"/>
      <c r="E343" s="12"/>
      <c r="F343" s="12"/>
      <c r="G343" s="16"/>
      <c r="H343" s="16"/>
      <c r="I343" s="15"/>
      <c r="J343" s="16"/>
      <c r="K343" s="16"/>
      <c r="L343" s="17"/>
      <c r="M343" s="18"/>
      <c r="N343" s="18"/>
      <c r="O343" s="20"/>
      <c r="P343" s="21"/>
      <c r="Q343" s="21"/>
      <c r="R343" s="22"/>
      <c r="S343" s="21"/>
      <c r="T343" s="21"/>
      <c r="U343" s="22"/>
      <c r="V343" s="23"/>
      <c r="W343" s="23"/>
      <c r="X343" s="24"/>
      <c r="Y343" s="25">
        <f t="shared" si="19"/>
        <v>0</v>
      </c>
      <c r="Z343" s="25">
        <f t="shared" si="20"/>
        <v>0</v>
      </c>
      <c r="AA343" s="26"/>
      <c r="AB343" s="26"/>
      <c r="AC343" s="26"/>
      <c r="AD343" s="26"/>
      <c r="AE343" s="27"/>
      <c r="AF343" s="26"/>
      <c r="AG343" s="26"/>
      <c r="AH343" s="26"/>
      <c r="AI343" s="26"/>
      <c r="AJ343" s="26"/>
      <c r="AK343" s="26"/>
    </row>
    <row r="344" spans="1:37" s="10" customFormat="1" ht="25" customHeight="1" x14ac:dyDescent="0.25">
      <c r="A344" s="11">
        <v>341</v>
      </c>
      <c r="B344" s="12" t="str">
        <f t="shared" si="18"/>
        <v>000-000</v>
      </c>
      <c r="C344" s="12"/>
      <c r="D344" s="12"/>
      <c r="E344" s="12"/>
      <c r="F344" s="12"/>
      <c r="G344" s="16"/>
      <c r="H344" s="16"/>
      <c r="I344" s="15"/>
      <c r="J344" s="16"/>
      <c r="K344" s="16"/>
      <c r="L344" s="17"/>
      <c r="M344" s="18"/>
      <c r="N344" s="18"/>
      <c r="O344" s="20"/>
      <c r="P344" s="21"/>
      <c r="Q344" s="21"/>
      <c r="R344" s="22"/>
      <c r="S344" s="21"/>
      <c r="T344" s="21"/>
      <c r="U344" s="22"/>
      <c r="V344" s="23"/>
      <c r="W344" s="23"/>
      <c r="X344" s="24"/>
      <c r="Y344" s="25">
        <f t="shared" si="19"/>
        <v>0</v>
      </c>
      <c r="Z344" s="25">
        <f t="shared" si="20"/>
        <v>0</v>
      </c>
      <c r="AA344" s="26"/>
      <c r="AB344" s="26"/>
      <c r="AC344" s="26"/>
      <c r="AD344" s="26"/>
      <c r="AE344" s="27"/>
      <c r="AF344" s="26"/>
      <c r="AG344" s="26"/>
      <c r="AH344" s="26"/>
      <c r="AI344" s="26"/>
      <c r="AJ344" s="26"/>
      <c r="AK344" s="26"/>
    </row>
    <row r="345" spans="1:37" s="10" customFormat="1" ht="25" customHeight="1" x14ac:dyDescent="0.25">
      <c r="A345" s="11">
        <v>342</v>
      </c>
      <c r="B345" s="12" t="str">
        <f t="shared" si="18"/>
        <v>000-000</v>
      </c>
      <c r="C345" s="12"/>
      <c r="D345" s="12"/>
      <c r="E345" s="12"/>
      <c r="F345" s="12"/>
      <c r="G345" s="16"/>
      <c r="H345" s="16"/>
      <c r="I345" s="15"/>
      <c r="J345" s="16"/>
      <c r="K345" s="16"/>
      <c r="L345" s="17"/>
      <c r="M345" s="18"/>
      <c r="N345" s="18"/>
      <c r="O345" s="20"/>
      <c r="P345" s="21"/>
      <c r="Q345" s="21"/>
      <c r="R345" s="22"/>
      <c r="S345" s="21"/>
      <c r="T345" s="21"/>
      <c r="U345" s="22"/>
      <c r="V345" s="23"/>
      <c r="W345" s="23"/>
      <c r="X345" s="24"/>
      <c r="Y345" s="25">
        <f t="shared" si="19"/>
        <v>0</v>
      </c>
      <c r="Z345" s="25">
        <f t="shared" si="20"/>
        <v>0</v>
      </c>
      <c r="AA345" s="26"/>
      <c r="AB345" s="26"/>
      <c r="AC345" s="26"/>
      <c r="AD345" s="26"/>
      <c r="AE345" s="27"/>
      <c r="AF345" s="26"/>
      <c r="AG345" s="26"/>
      <c r="AH345" s="26"/>
      <c r="AI345" s="26"/>
      <c r="AJ345" s="26"/>
      <c r="AK345" s="26"/>
    </row>
    <row r="346" spans="1:37" s="10" customFormat="1" ht="25" customHeight="1" x14ac:dyDescent="0.25">
      <c r="A346" s="11">
        <v>343</v>
      </c>
      <c r="B346" s="12" t="str">
        <f t="shared" si="18"/>
        <v>000-000</v>
      </c>
      <c r="C346" s="12"/>
      <c r="D346" s="12"/>
      <c r="E346" s="12"/>
      <c r="F346" s="12"/>
      <c r="G346" s="16"/>
      <c r="H346" s="16"/>
      <c r="I346" s="15"/>
      <c r="J346" s="16"/>
      <c r="K346" s="16"/>
      <c r="L346" s="17"/>
      <c r="M346" s="18"/>
      <c r="N346" s="18"/>
      <c r="O346" s="20"/>
      <c r="P346" s="21"/>
      <c r="Q346" s="21"/>
      <c r="R346" s="22"/>
      <c r="S346" s="21"/>
      <c r="T346" s="21"/>
      <c r="U346" s="22"/>
      <c r="V346" s="23"/>
      <c r="W346" s="23"/>
      <c r="X346" s="24"/>
      <c r="Y346" s="25">
        <f t="shared" si="19"/>
        <v>0</v>
      </c>
      <c r="Z346" s="25">
        <f t="shared" si="20"/>
        <v>0</v>
      </c>
      <c r="AA346" s="26"/>
      <c r="AB346" s="26"/>
      <c r="AC346" s="26"/>
      <c r="AD346" s="26"/>
      <c r="AE346" s="27"/>
      <c r="AF346" s="26"/>
      <c r="AG346" s="26"/>
      <c r="AH346" s="26"/>
      <c r="AI346" s="26"/>
      <c r="AJ346" s="26"/>
      <c r="AK346" s="26"/>
    </row>
    <row r="347" spans="1:37" s="10" customFormat="1" ht="25" customHeight="1" x14ac:dyDescent="0.25">
      <c r="A347" s="11">
        <v>344</v>
      </c>
      <c r="B347" s="12" t="str">
        <f t="shared" si="18"/>
        <v>000-000</v>
      </c>
      <c r="C347" s="12"/>
      <c r="D347" s="12"/>
      <c r="E347" s="12"/>
      <c r="F347" s="12"/>
      <c r="G347" s="16"/>
      <c r="H347" s="16"/>
      <c r="I347" s="15"/>
      <c r="J347" s="16"/>
      <c r="K347" s="16"/>
      <c r="L347" s="17"/>
      <c r="M347" s="18"/>
      <c r="N347" s="18"/>
      <c r="O347" s="20"/>
      <c r="P347" s="21"/>
      <c r="Q347" s="21"/>
      <c r="R347" s="22"/>
      <c r="S347" s="21"/>
      <c r="T347" s="21"/>
      <c r="U347" s="22"/>
      <c r="V347" s="23"/>
      <c r="W347" s="23"/>
      <c r="X347" s="24"/>
      <c r="Y347" s="25">
        <f t="shared" si="19"/>
        <v>0</v>
      </c>
      <c r="Z347" s="25">
        <f t="shared" si="20"/>
        <v>0</v>
      </c>
      <c r="AA347" s="26"/>
      <c r="AB347" s="26"/>
      <c r="AC347" s="26"/>
      <c r="AD347" s="26"/>
      <c r="AE347" s="27"/>
      <c r="AF347" s="26"/>
      <c r="AG347" s="26"/>
      <c r="AH347" s="26"/>
      <c r="AI347" s="26"/>
      <c r="AJ347" s="26"/>
      <c r="AK347" s="26"/>
    </row>
    <row r="348" spans="1:37" s="10" customFormat="1" ht="25" customHeight="1" x14ac:dyDescent="0.25">
      <c r="A348" s="11">
        <v>345</v>
      </c>
      <c r="B348" s="12" t="str">
        <f t="shared" si="18"/>
        <v>000-000</v>
      </c>
      <c r="C348" s="12"/>
      <c r="D348" s="12"/>
      <c r="E348" s="12"/>
      <c r="F348" s="12"/>
      <c r="G348" s="16"/>
      <c r="H348" s="16"/>
      <c r="I348" s="15"/>
      <c r="J348" s="16"/>
      <c r="K348" s="16"/>
      <c r="L348" s="17"/>
      <c r="M348" s="18"/>
      <c r="N348" s="18"/>
      <c r="O348" s="20"/>
      <c r="P348" s="21"/>
      <c r="Q348" s="21"/>
      <c r="R348" s="22"/>
      <c r="S348" s="21"/>
      <c r="T348" s="21"/>
      <c r="U348" s="22"/>
      <c r="V348" s="23"/>
      <c r="W348" s="23"/>
      <c r="X348" s="24"/>
      <c r="Y348" s="25">
        <f t="shared" si="19"/>
        <v>0</v>
      </c>
      <c r="Z348" s="25">
        <f t="shared" si="20"/>
        <v>0</v>
      </c>
      <c r="AA348" s="26"/>
      <c r="AB348" s="26"/>
      <c r="AC348" s="26"/>
      <c r="AD348" s="26"/>
      <c r="AE348" s="27"/>
      <c r="AF348" s="26"/>
      <c r="AG348" s="26"/>
      <c r="AH348" s="26"/>
      <c r="AI348" s="26"/>
      <c r="AJ348" s="26"/>
      <c r="AK348" s="26"/>
    </row>
    <row r="349" spans="1:37" s="10" customFormat="1" ht="25" customHeight="1" x14ac:dyDescent="0.25">
      <c r="A349" s="11">
        <v>346</v>
      </c>
      <c r="B349" s="12" t="str">
        <f t="shared" si="18"/>
        <v>000-000</v>
      </c>
      <c r="C349" s="12"/>
      <c r="D349" s="12"/>
      <c r="E349" s="12"/>
      <c r="F349" s="12"/>
      <c r="G349" s="16"/>
      <c r="H349" s="16"/>
      <c r="I349" s="15"/>
      <c r="J349" s="16"/>
      <c r="K349" s="16"/>
      <c r="L349" s="17"/>
      <c r="M349" s="18"/>
      <c r="N349" s="19"/>
      <c r="O349" s="20"/>
      <c r="P349" s="21"/>
      <c r="Q349" s="21"/>
      <c r="R349" s="22"/>
      <c r="S349" s="21"/>
      <c r="T349" s="21"/>
      <c r="U349" s="22"/>
      <c r="V349" s="23"/>
      <c r="W349" s="23"/>
      <c r="X349" s="24"/>
      <c r="Y349" s="25">
        <f t="shared" si="19"/>
        <v>0</v>
      </c>
      <c r="Z349" s="25">
        <f t="shared" si="20"/>
        <v>0</v>
      </c>
      <c r="AA349" s="26"/>
      <c r="AB349" s="26"/>
      <c r="AC349" s="26"/>
      <c r="AD349" s="26"/>
      <c r="AE349" s="27"/>
      <c r="AF349" s="26"/>
      <c r="AG349" s="26"/>
      <c r="AH349" s="26"/>
      <c r="AI349" s="26"/>
      <c r="AJ349" s="26"/>
      <c r="AK349" s="26"/>
    </row>
    <row r="350" spans="1:37" s="10" customFormat="1" ht="25" customHeight="1" x14ac:dyDescent="0.25">
      <c r="A350" s="11">
        <v>347</v>
      </c>
      <c r="B350" s="12" t="str">
        <f t="shared" si="18"/>
        <v>000-000</v>
      </c>
      <c r="C350" s="12"/>
      <c r="D350" s="12"/>
      <c r="E350" s="12"/>
      <c r="F350" s="12"/>
      <c r="G350" s="16"/>
      <c r="H350" s="16"/>
      <c r="I350" s="15"/>
      <c r="J350" s="16"/>
      <c r="K350" s="16"/>
      <c r="L350" s="17"/>
      <c r="M350" s="18"/>
      <c r="N350" s="19"/>
      <c r="O350" s="20"/>
      <c r="P350" s="21"/>
      <c r="Q350" s="21"/>
      <c r="R350" s="22"/>
      <c r="S350" s="21"/>
      <c r="T350" s="21"/>
      <c r="U350" s="22"/>
      <c r="V350" s="23"/>
      <c r="W350" s="23"/>
      <c r="X350" s="24"/>
      <c r="Y350" s="25">
        <f t="shared" si="19"/>
        <v>0</v>
      </c>
      <c r="Z350" s="25">
        <f t="shared" si="20"/>
        <v>0</v>
      </c>
      <c r="AA350" s="26"/>
      <c r="AB350" s="26"/>
      <c r="AC350" s="26"/>
      <c r="AD350" s="26"/>
      <c r="AE350" s="27"/>
      <c r="AF350" s="26"/>
      <c r="AG350" s="26"/>
      <c r="AH350" s="26"/>
      <c r="AI350" s="26"/>
      <c r="AJ350" s="26"/>
      <c r="AK350" s="26"/>
    </row>
    <row r="351" spans="1:37" s="10" customFormat="1" ht="25" customHeight="1" x14ac:dyDescent="0.25">
      <c r="A351" s="11">
        <v>348</v>
      </c>
      <c r="B351" s="12" t="str">
        <f t="shared" si="18"/>
        <v>000-000</v>
      </c>
      <c r="C351" s="12"/>
      <c r="D351" s="12"/>
      <c r="E351" s="12"/>
      <c r="F351" s="12"/>
      <c r="G351" s="16"/>
      <c r="H351" s="16"/>
      <c r="I351" s="15"/>
      <c r="J351" s="16"/>
      <c r="K351" s="16"/>
      <c r="L351" s="17"/>
      <c r="M351" s="18"/>
      <c r="N351" s="18"/>
      <c r="O351" s="20"/>
      <c r="P351" s="21"/>
      <c r="Q351" s="21"/>
      <c r="R351" s="22"/>
      <c r="S351" s="21"/>
      <c r="T351" s="21"/>
      <c r="U351" s="22"/>
      <c r="V351" s="23"/>
      <c r="W351" s="23"/>
      <c r="X351" s="24"/>
      <c r="Y351" s="25">
        <f t="shared" si="19"/>
        <v>0</v>
      </c>
      <c r="Z351" s="25">
        <f t="shared" si="20"/>
        <v>0</v>
      </c>
      <c r="AA351" s="26"/>
      <c r="AB351" s="26"/>
      <c r="AC351" s="26"/>
      <c r="AD351" s="26"/>
      <c r="AE351" s="27"/>
      <c r="AF351" s="26"/>
      <c r="AG351" s="26"/>
      <c r="AH351" s="26"/>
      <c r="AI351" s="26"/>
      <c r="AJ351" s="26"/>
      <c r="AK351" s="26"/>
    </row>
    <row r="352" spans="1:37" s="10" customFormat="1" ht="25" customHeight="1" x14ac:dyDescent="0.25">
      <c r="A352" s="11">
        <v>349</v>
      </c>
      <c r="B352" s="12" t="str">
        <f t="shared" si="18"/>
        <v>000-000</v>
      </c>
      <c r="C352" s="12"/>
      <c r="D352" s="12"/>
      <c r="E352" s="12"/>
      <c r="F352" s="12"/>
      <c r="G352" s="16"/>
      <c r="H352" s="16"/>
      <c r="I352" s="15"/>
      <c r="J352" s="16"/>
      <c r="K352" s="16"/>
      <c r="L352" s="17"/>
      <c r="M352" s="18"/>
      <c r="N352" s="18"/>
      <c r="O352" s="20"/>
      <c r="P352" s="21"/>
      <c r="Q352" s="21"/>
      <c r="R352" s="22"/>
      <c r="S352" s="21"/>
      <c r="T352" s="21"/>
      <c r="U352" s="22"/>
      <c r="V352" s="23"/>
      <c r="W352" s="23"/>
      <c r="X352" s="24"/>
      <c r="Y352" s="25">
        <f t="shared" si="19"/>
        <v>0</v>
      </c>
      <c r="Z352" s="25">
        <f t="shared" si="20"/>
        <v>0</v>
      </c>
      <c r="AA352" s="26"/>
      <c r="AB352" s="26"/>
      <c r="AC352" s="26"/>
      <c r="AD352" s="26"/>
      <c r="AE352" s="27"/>
      <c r="AF352" s="26"/>
      <c r="AG352" s="26"/>
      <c r="AH352" s="26"/>
      <c r="AI352" s="26"/>
      <c r="AJ352" s="26"/>
      <c r="AK352" s="26"/>
    </row>
    <row r="353" spans="1:37" s="10" customFormat="1" ht="25" customHeight="1" x14ac:dyDescent="0.25">
      <c r="A353" s="11">
        <v>350</v>
      </c>
      <c r="B353" s="12" t="str">
        <f t="shared" si="18"/>
        <v>000-000</v>
      </c>
      <c r="C353" s="12"/>
      <c r="D353" s="12"/>
      <c r="E353" s="12"/>
      <c r="F353" s="12"/>
      <c r="G353" s="16"/>
      <c r="H353" s="16"/>
      <c r="I353" s="15"/>
      <c r="J353" s="16"/>
      <c r="K353" s="16"/>
      <c r="L353" s="17"/>
      <c r="M353" s="18"/>
      <c r="N353" s="18"/>
      <c r="O353" s="20"/>
      <c r="P353" s="21"/>
      <c r="Q353" s="21"/>
      <c r="R353" s="22"/>
      <c r="S353" s="21"/>
      <c r="T353" s="21"/>
      <c r="U353" s="22"/>
      <c r="V353" s="23"/>
      <c r="W353" s="23"/>
      <c r="X353" s="24"/>
      <c r="Y353" s="25">
        <f t="shared" si="19"/>
        <v>0</v>
      </c>
      <c r="Z353" s="25">
        <f t="shared" si="20"/>
        <v>0</v>
      </c>
      <c r="AA353" s="26"/>
      <c r="AB353" s="26"/>
      <c r="AC353" s="26"/>
      <c r="AD353" s="26"/>
      <c r="AE353" s="27"/>
      <c r="AF353" s="26"/>
      <c r="AG353" s="26"/>
      <c r="AH353" s="26"/>
      <c r="AI353" s="26"/>
      <c r="AJ353" s="26"/>
      <c r="AK353" s="26"/>
    </row>
    <row r="354" spans="1:37" s="10" customFormat="1" ht="25" customHeight="1" x14ac:dyDescent="0.25">
      <c r="A354" s="11">
        <v>351</v>
      </c>
      <c r="B354" s="12" t="str">
        <f t="shared" si="18"/>
        <v>000-000</v>
      </c>
      <c r="C354" s="12"/>
      <c r="D354" s="12"/>
      <c r="E354" s="12"/>
      <c r="F354" s="12"/>
      <c r="G354" s="16"/>
      <c r="H354" s="16"/>
      <c r="I354" s="15"/>
      <c r="J354" s="16"/>
      <c r="K354" s="16"/>
      <c r="L354" s="17"/>
      <c r="M354" s="18"/>
      <c r="N354" s="18"/>
      <c r="O354" s="20"/>
      <c r="P354" s="21"/>
      <c r="Q354" s="21"/>
      <c r="R354" s="22"/>
      <c r="S354" s="21"/>
      <c r="T354" s="21"/>
      <c r="U354" s="22"/>
      <c r="V354" s="23"/>
      <c r="W354" s="23"/>
      <c r="X354" s="24"/>
      <c r="Y354" s="25">
        <f t="shared" si="19"/>
        <v>0</v>
      </c>
      <c r="Z354" s="25">
        <f t="shared" si="20"/>
        <v>0</v>
      </c>
      <c r="AA354" s="26"/>
      <c r="AB354" s="26"/>
      <c r="AC354" s="26"/>
      <c r="AD354" s="26"/>
      <c r="AE354" s="27"/>
      <c r="AF354" s="26"/>
      <c r="AG354" s="26"/>
      <c r="AH354" s="26"/>
      <c r="AI354" s="26"/>
      <c r="AJ354" s="26"/>
      <c r="AK354" s="26"/>
    </row>
    <row r="355" spans="1:37" s="10" customFormat="1" ht="25" customHeight="1" x14ac:dyDescent="0.25">
      <c r="A355" s="11">
        <v>352</v>
      </c>
      <c r="B355" s="12" t="str">
        <f t="shared" si="18"/>
        <v>000-000</v>
      </c>
      <c r="C355" s="12"/>
      <c r="D355" s="12"/>
      <c r="E355" s="12"/>
      <c r="F355" s="12"/>
      <c r="G355" s="16"/>
      <c r="H355" s="16"/>
      <c r="I355" s="15"/>
      <c r="J355" s="16"/>
      <c r="K355" s="16"/>
      <c r="L355" s="17"/>
      <c r="M355" s="18"/>
      <c r="N355" s="18"/>
      <c r="O355" s="20"/>
      <c r="P355" s="21"/>
      <c r="Q355" s="21"/>
      <c r="R355" s="22"/>
      <c r="S355" s="21"/>
      <c r="T355" s="21"/>
      <c r="U355" s="22"/>
      <c r="V355" s="23"/>
      <c r="W355" s="23"/>
      <c r="X355" s="24"/>
      <c r="Y355" s="25">
        <f t="shared" si="19"/>
        <v>0</v>
      </c>
      <c r="Z355" s="25">
        <f t="shared" si="20"/>
        <v>0</v>
      </c>
      <c r="AA355" s="26"/>
      <c r="AB355" s="26"/>
      <c r="AC355" s="26"/>
      <c r="AD355" s="26"/>
      <c r="AE355" s="27"/>
      <c r="AF355" s="26"/>
      <c r="AG355" s="26"/>
      <c r="AH355" s="26"/>
      <c r="AI355" s="26"/>
      <c r="AJ355" s="26"/>
      <c r="AK355" s="26"/>
    </row>
    <row r="356" spans="1:37" s="10" customFormat="1" ht="25" customHeight="1" x14ac:dyDescent="0.25">
      <c r="A356" s="11">
        <v>353</v>
      </c>
      <c r="B356" s="12" t="str">
        <f t="shared" si="18"/>
        <v>000-000</v>
      </c>
      <c r="C356" s="12"/>
      <c r="D356" s="12"/>
      <c r="E356" s="12"/>
      <c r="F356" s="12"/>
      <c r="G356" s="16"/>
      <c r="H356" s="16"/>
      <c r="I356" s="15"/>
      <c r="J356" s="16"/>
      <c r="K356" s="16"/>
      <c r="L356" s="17"/>
      <c r="M356" s="18"/>
      <c r="N356" s="18"/>
      <c r="O356" s="20"/>
      <c r="P356" s="21"/>
      <c r="Q356" s="21"/>
      <c r="R356" s="22"/>
      <c r="S356" s="21"/>
      <c r="T356" s="21"/>
      <c r="U356" s="22"/>
      <c r="V356" s="23"/>
      <c r="W356" s="23"/>
      <c r="X356" s="24"/>
      <c r="Y356" s="25">
        <f t="shared" si="19"/>
        <v>0</v>
      </c>
      <c r="Z356" s="25">
        <f t="shared" si="20"/>
        <v>0</v>
      </c>
      <c r="AA356" s="26"/>
      <c r="AB356" s="26"/>
      <c r="AC356" s="26"/>
      <c r="AD356" s="26"/>
      <c r="AE356" s="27"/>
      <c r="AF356" s="26"/>
      <c r="AG356" s="26"/>
      <c r="AH356" s="26"/>
      <c r="AI356" s="26"/>
      <c r="AJ356" s="26"/>
      <c r="AK356" s="26"/>
    </row>
    <row r="357" spans="1:37" s="10" customFormat="1" ht="25" customHeight="1" x14ac:dyDescent="0.25">
      <c r="A357" s="11">
        <v>354</v>
      </c>
      <c r="B357" s="12" t="str">
        <f t="shared" si="18"/>
        <v>000-000</v>
      </c>
      <c r="C357" s="12"/>
      <c r="D357" s="12"/>
      <c r="E357" s="12"/>
      <c r="F357" s="12"/>
      <c r="G357" s="16"/>
      <c r="H357" s="16"/>
      <c r="I357" s="15"/>
      <c r="J357" s="16"/>
      <c r="K357" s="16"/>
      <c r="L357" s="17"/>
      <c r="M357" s="18"/>
      <c r="N357" s="18"/>
      <c r="O357" s="20"/>
      <c r="P357" s="21"/>
      <c r="Q357" s="21"/>
      <c r="R357" s="22"/>
      <c r="S357" s="21"/>
      <c r="T357" s="21"/>
      <c r="U357" s="22"/>
      <c r="V357" s="23"/>
      <c r="W357" s="23"/>
      <c r="X357" s="24"/>
      <c r="Y357" s="25">
        <f t="shared" si="19"/>
        <v>0</v>
      </c>
      <c r="Z357" s="25">
        <f t="shared" si="20"/>
        <v>0</v>
      </c>
      <c r="AA357" s="26"/>
      <c r="AB357" s="26"/>
      <c r="AC357" s="26"/>
      <c r="AD357" s="26"/>
      <c r="AE357" s="27"/>
      <c r="AF357" s="26"/>
      <c r="AG357" s="26"/>
      <c r="AH357" s="26"/>
      <c r="AI357" s="26"/>
      <c r="AJ357" s="26"/>
      <c r="AK357" s="26"/>
    </row>
    <row r="358" spans="1:37" s="10" customFormat="1" ht="25" customHeight="1" x14ac:dyDescent="0.25">
      <c r="A358" s="11">
        <v>355</v>
      </c>
      <c r="B358" s="12" t="str">
        <f t="shared" si="18"/>
        <v>000-000</v>
      </c>
      <c r="C358" s="12"/>
      <c r="D358" s="12"/>
      <c r="E358" s="12"/>
      <c r="F358" s="12"/>
      <c r="G358" s="16"/>
      <c r="H358" s="16"/>
      <c r="I358" s="15"/>
      <c r="J358" s="16"/>
      <c r="K358" s="16"/>
      <c r="L358" s="17"/>
      <c r="M358" s="18"/>
      <c r="N358" s="18"/>
      <c r="O358" s="20"/>
      <c r="P358" s="21"/>
      <c r="Q358" s="21"/>
      <c r="R358" s="22"/>
      <c r="S358" s="21"/>
      <c r="T358" s="21"/>
      <c r="U358" s="22"/>
      <c r="V358" s="23"/>
      <c r="W358" s="23"/>
      <c r="X358" s="24"/>
      <c r="Y358" s="25">
        <f t="shared" si="19"/>
        <v>0</v>
      </c>
      <c r="Z358" s="25">
        <f t="shared" si="20"/>
        <v>0</v>
      </c>
      <c r="AA358" s="26"/>
      <c r="AB358" s="26"/>
      <c r="AC358" s="26"/>
      <c r="AD358" s="26"/>
      <c r="AE358" s="27"/>
      <c r="AF358" s="26"/>
      <c r="AG358" s="26"/>
      <c r="AH358" s="26"/>
      <c r="AI358" s="26"/>
      <c r="AJ358" s="26"/>
      <c r="AK358" s="26"/>
    </row>
    <row r="359" spans="1:37" s="10" customFormat="1" ht="25" customHeight="1" x14ac:dyDescent="0.25">
      <c r="A359" s="11">
        <v>356</v>
      </c>
      <c r="B359" s="12" t="str">
        <f t="shared" si="18"/>
        <v>000-000</v>
      </c>
      <c r="C359" s="12"/>
      <c r="D359" s="12"/>
      <c r="E359" s="12"/>
      <c r="F359" s="12"/>
      <c r="G359" s="16"/>
      <c r="H359" s="16"/>
      <c r="I359" s="15"/>
      <c r="J359" s="16"/>
      <c r="K359" s="16"/>
      <c r="L359" s="17"/>
      <c r="M359" s="18"/>
      <c r="N359" s="18"/>
      <c r="O359" s="20"/>
      <c r="P359" s="21"/>
      <c r="Q359" s="21"/>
      <c r="R359" s="22"/>
      <c r="S359" s="21"/>
      <c r="T359" s="21"/>
      <c r="U359" s="22"/>
      <c r="V359" s="23"/>
      <c r="W359" s="23"/>
      <c r="X359" s="24"/>
      <c r="Y359" s="25">
        <f t="shared" si="19"/>
        <v>0</v>
      </c>
      <c r="Z359" s="25">
        <f t="shared" si="20"/>
        <v>0</v>
      </c>
      <c r="AA359" s="26"/>
      <c r="AB359" s="26"/>
      <c r="AC359" s="26"/>
      <c r="AD359" s="26"/>
      <c r="AE359" s="27"/>
      <c r="AF359" s="26"/>
      <c r="AG359" s="26"/>
      <c r="AH359" s="26"/>
      <c r="AI359" s="26"/>
      <c r="AJ359" s="26"/>
      <c r="AK359" s="26"/>
    </row>
    <row r="360" spans="1:37" s="10" customFormat="1" ht="25" customHeight="1" x14ac:dyDescent="0.25">
      <c r="A360" s="11">
        <v>357</v>
      </c>
      <c r="B360" s="12" t="str">
        <f t="shared" si="18"/>
        <v>000-000</v>
      </c>
      <c r="C360" s="12"/>
      <c r="D360" s="12"/>
      <c r="E360" s="12"/>
      <c r="F360" s="12"/>
      <c r="G360" s="16"/>
      <c r="H360" s="16"/>
      <c r="I360" s="15"/>
      <c r="J360" s="16"/>
      <c r="K360" s="16"/>
      <c r="L360" s="17"/>
      <c r="M360" s="18"/>
      <c r="N360" s="19"/>
      <c r="O360" s="20"/>
      <c r="P360" s="21"/>
      <c r="Q360" s="21"/>
      <c r="R360" s="22"/>
      <c r="S360" s="21"/>
      <c r="T360" s="21"/>
      <c r="U360" s="22"/>
      <c r="V360" s="23"/>
      <c r="W360" s="23"/>
      <c r="X360" s="24"/>
      <c r="Y360" s="25">
        <f t="shared" si="19"/>
        <v>0</v>
      </c>
      <c r="Z360" s="25">
        <f t="shared" si="20"/>
        <v>0</v>
      </c>
      <c r="AA360" s="26"/>
      <c r="AB360" s="26"/>
      <c r="AC360" s="26"/>
      <c r="AD360" s="26"/>
      <c r="AE360" s="27"/>
      <c r="AF360" s="26"/>
      <c r="AG360" s="26"/>
      <c r="AH360" s="26"/>
      <c r="AI360" s="26"/>
      <c r="AJ360" s="26"/>
      <c r="AK360" s="26"/>
    </row>
    <row r="361" spans="1:37" s="10" customFormat="1" ht="25" customHeight="1" x14ac:dyDescent="0.25">
      <c r="A361" s="11">
        <v>358</v>
      </c>
      <c r="B361" s="12" t="str">
        <f t="shared" si="18"/>
        <v>000-000</v>
      </c>
      <c r="C361" s="12"/>
      <c r="D361" s="12"/>
      <c r="E361" s="12"/>
      <c r="F361" s="12"/>
      <c r="G361" s="16"/>
      <c r="H361" s="16"/>
      <c r="I361" s="15"/>
      <c r="J361" s="16"/>
      <c r="K361" s="16"/>
      <c r="L361" s="17"/>
      <c r="M361" s="18"/>
      <c r="N361" s="19"/>
      <c r="O361" s="20"/>
      <c r="P361" s="21"/>
      <c r="Q361" s="21"/>
      <c r="R361" s="22"/>
      <c r="S361" s="21"/>
      <c r="T361" s="21"/>
      <c r="U361" s="22"/>
      <c r="V361" s="23"/>
      <c r="W361" s="23"/>
      <c r="X361" s="24"/>
      <c r="Y361" s="25">
        <f t="shared" si="19"/>
        <v>0</v>
      </c>
      <c r="Z361" s="25">
        <f t="shared" si="20"/>
        <v>0</v>
      </c>
      <c r="AA361" s="26"/>
      <c r="AB361" s="26"/>
      <c r="AC361" s="26"/>
      <c r="AD361" s="26"/>
      <c r="AE361" s="27"/>
      <c r="AF361" s="26"/>
      <c r="AG361" s="26"/>
      <c r="AH361" s="26"/>
      <c r="AI361" s="26"/>
      <c r="AJ361" s="26"/>
      <c r="AK361" s="26"/>
    </row>
    <row r="362" spans="1:37" s="10" customFormat="1" ht="25" customHeight="1" x14ac:dyDescent="0.25">
      <c r="A362" s="11">
        <v>359</v>
      </c>
      <c r="B362" s="12" t="str">
        <f t="shared" si="18"/>
        <v>000-000</v>
      </c>
      <c r="C362" s="12"/>
      <c r="D362" s="12"/>
      <c r="E362" s="12"/>
      <c r="F362" s="12"/>
      <c r="G362" s="16"/>
      <c r="H362" s="16"/>
      <c r="I362" s="15"/>
      <c r="J362" s="16"/>
      <c r="K362" s="16"/>
      <c r="L362" s="17"/>
      <c r="M362" s="18"/>
      <c r="N362" s="18"/>
      <c r="O362" s="20"/>
      <c r="P362" s="21"/>
      <c r="Q362" s="21"/>
      <c r="R362" s="22"/>
      <c r="S362" s="21"/>
      <c r="T362" s="21"/>
      <c r="U362" s="22"/>
      <c r="V362" s="23"/>
      <c r="W362" s="23"/>
      <c r="X362" s="24"/>
      <c r="Y362" s="25">
        <f t="shared" si="19"/>
        <v>0</v>
      </c>
      <c r="Z362" s="25">
        <f t="shared" si="20"/>
        <v>0</v>
      </c>
      <c r="AA362" s="26"/>
      <c r="AB362" s="26"/>
      <c r="AC362" s="26"/>
      <c r="AD362" s="26"/>
      <c r="AE362" s="27"/>
      <c r="AF362" s="26"/>
      <c r="AG362" s="26"/>
      <c r="AH362" s="26"/>
      <c r="AI362" s="26"/>
      <c r="AJ362" s="26"/>
      <c r="AK362" s="26"/>
    </row>
    <row r="363" spans="1:37" s="10" customFormat="1" ht="25" customHeight="1" x14ac:dyDescent="0.25">
      <c r="A363" s="11">
        <v>360</v>
      </c>
      <c r="B363" s="12" t="str">
        <f t="shared" si="18"/>
        <v>000-000</v>
      </c>
      <c r="C363" s="12"/>
      <c r="D363" s="12"/>
      <c r="E363" s="12"/>
      <c r="F363" s="12"/>
      <c r="G363" s="16"/>
      <c r="H363" s="16"/>
      <c r="I363" s="15"/>
      <c r="J363" s="16"/>
      <c r="K363" s="16"/>
      <c r="L363" s="17"/>
      <c r="M363" s="18"/>
      <c r="N363" s="18"/>
      <c r="O363" s="20"/>
      <c r="P363" s="21"/>
      <c r="Q363" s="21"/>
      <c r="R363" s="22"/>
      <c r="S363" s="21"/>
      <c r="T363" s="21"/>
      <c r="U363" s="22"/>
      <c r="V363" s="23"/>
      <c r="W363" s="23"/>
      <c r="X363" s="24"/>
      <c r="Y363" s="25">
        <f t="shared" si="19"/>
        <v>0</v>
      </c>
      <c r="Z363" s="25">
        <f t="shared" si="20"/>
        <v>0</v>
      </c>
      <c r="AA363" s="26"/>
      <c r="AB363" s="26"/>
      <c r="AC363" s="26"/>
      <c r="AD363" s="26"/>
      <c r="AE363" s="27"/>
      <c r="AF363" s="26"/>
      <c r="AG363" s="26"/>
      <c r="AH363" s="26"/>
      <c r="AI363" s="26"/>
      <c r="AJ363" s="26"/>
      <c r="AK363" s="26"/>
    </row>
    <row r="364" spans="1:37" s="10" customFormat="1" ht="25" customHeight="1" x14ac:dyDescent="0.25">
      <c r="A364" s="11">
        <v>361</v>
      </c>
      <c r="B364" s="12" t="str">
        <f t="shared" si="18"/>
        <v>000-000</v>
      </c>
      <c r="C364" s="12"/>
      <c r="D364" s="12"/>
      <c r="E364" s="12"/>
      <c r="F364" s="12"/>
      <c r="G364" s="16"/>
      <c r="H364" s="16"/>
      <c r="I364" s="15"/>
      <c r="J364" s="16"/>
      <c r="K364" s="16"/>
      <c r="L364" s="17"/>
      <c r="M364" s="18"/>
      <c r="N364" s="18"/>
      <c r="O364" s="20"/>
      <c r="P364" s="21"/>
      <c r="Q364" s="21"/>
      <c r="R364" s="22"/>
      <c r="S364" s="21"/>
      <c r="T364" s="21"/>
      <c r="U364" s="22"/>
      <c r="V364" s="23"/>
      <c r="W364" s="23"/>
      <c r="X364" s="24"/>
      <c r="Y364" s="25">
        <f t="shared" si="19"/>
        <v>0</v>
      </c>
      <c r="Z364" s="25">
        <f t="shared" si="20"/>
        <v>0</v>
      </c>
      <c r="AA364" s="26"/>
      <c r="AB364" s="26"/>
      <c r="AC364" s="26"/>
      <c r="AD364" s="26"/>
      <c r="AE364" s="27"/>
      <c r="AF364" s="26"/>
      <c r="AG364" s="26"/>
      <c r="AH364" s="26"/>
      <c r="AI364" s="26"/>
      <c r="AJ364" s="26"/>
      <c r="AK364" s="26"/>
    </row>
    <row r="365" spans="1:37" s="10" customFormat="1" ht="25" customHeight="1" x14ac:dyDescent="0.25">
      <c r="A365" s="11">
        <v>362</v>
      </c>
      <c r="B365" s="12" t="str">
        <f t="shared" si="18"/>
        <v>000-000</v>
      </c>
      <c r="C365" s="12"/>
      <c r="D365" s="12"/>
      <c r="E365" s="12"/>
      <c r="F365" s="12"/>
      <c r="G365" s="16"/>
      <c r="H365" s="16"/>
      <c r="I365" s="15"/>
      <c r="J365" s="16"/>
      <c r="K365" s="16"/>
      <c r="L365" s="17"/>
      <c r="M365" s="18"/>
      <c r="N365" s="18"/>
      <c r="O365" s="20"/>
      <c r="P365" s="21"/>
      <c r="Q365" s="21"/>
      <c r="R365" s="22"/>
      <c r="S365" s="21"/>
      <c r="T365" s="21"/>
      <c r="U365" s="22"/>
      <c r="V365" s="23"/>
      <c r="W365" s="23"/>
      <c r="X365" s="24"/>
      <c r="Y365" s="25">
        <f t="shared" si="19"/>
        <v>0</v>
      </c>
      <c r="Z365" s="25">
        <f t="shared" si="20"/>
        <v>0</v>
      </c>
      <c r="AA365" s="26"/>
      <c r="AB365" s="26"/>
      <c r="AC365" s="26"/>
      <c r="AD365" s="26"/>
      <c r="AE365" s="27"/>
      <c r="AF365" s="26"/>
      <c r="AG365" s="26"/>
      <c r="AH365" s="26"/>
      <c r="AI365" s="26"/>
      <c r="AJ365" s="26"/>
      <c r="AK365" s="26"/>
    </row>
    <row r="366" spans="1:37" s="10" customFormat="1" ht="25" customHeight="1" x14ac:dyDescent="0.25">
      <c r="A366" s="11">
        <v>363</v>
      </c>
      <c r="B366" s="12" t="str">
        <f t="shared" ref="B366:B403" si="21">TEXT(C366,"000")&amp;"-"&amp;TEXT(E366,"000")</f>
        <v>000-000</v>
      </c>
      <c r="C366" s="12"/>
      <c r="D366" s="12"/>
      <c r="E366" s="12"/>
      <c r="F366" s="12"/>
      <c r="G366" s="16"/>
      <c r="H366" s="16"/>
      <c r="I366" s="15"/>
      <c r="J366" s="16"/>
      <c r="K366" s="16"/>
      <c r="L366" s="17"/>
      <c r="M366" s="18"/>
      <c r="N366" s="18"/>
      <c r="O366" s="20"/>
      <c r="P366" s="21"/>
      <c r="Q366" s="21"/>
      <c r="R366" s="22"/>
      <c r="S366" s="21"/>
      <c r="T366" s="21"/>
      <c r="U366" s="22"/>
      <c r="V366" s="23"/>
      <c r="W366" s="23"/>
      <c r="X366" s="24"/>
      <c r="Y366" s="25">
        <f t="shared" si="19"/>
        <v>0</v>
      </c>
      <c r="Z366" s="25">
        <f t="shared" si="20"/>
        <v>0</v>
      </c>
      <c r="AA366" s="26"/>
      <c r="AB366" s="26"/>
      <c r="AC366" s="26"/>
      <c r="AD366" s="26"/>
      <c r="AE366" s="27"/>
      <c r="AF366" s="26"/>
      <c r="AG366" s="26"/>
      <c r="AH366" s="26"/>
      <c r="AI366" s="26"/>
      <c r="AJ366" s="26"/>
      <c r="AK366" s="26"/>
    </row>
    <row r="367" spans="1:37" s="10" customFormat="1" ht="25" customHeight="1" x14ac:dyDescent="0.25">
      <c r="A367" s="11">
        <v>364</v>
      </c>
      <c r="B367" s="12" t="str">
        <f t="shared" si="21"/>
        <v>000-000</v>
      </c>
      <c r="C367" s="12"/>
      <c r="D367" s="12"/>
      <c r="E367" s="12"/>
      <c r="F367" s="12"/>
      <c r="G367" s="16"/>
      <c r="H367" s="16"/>
      <c r="I367" s="15"/>
      <c r="J367" s="16"/>
      <c r="K367" s="16"/>
      <c r="L367" s="17"/>
      <c r="M367" s="18"/>
      <c r="N367" s="18"/>
      <c r="O367" s="20"/>
      <c r="P367" s="21"/>
      <c r="Q367" s="21"/>
      <c r="R367" s="22"/>
      <c r="S367" s="21"/>
      <c r="T367" s="21"/>
      <c r="U367" s="22"/>
      <c r="V367" s="23"/>
      <c r="W367" s="23"/>
      <c r="X367" s="24"/>
      <c r="Y367" s="25">
        <f t="shared" si="19"/>
        <v>0</v>
      </c>
      <c r="Z367" s="25">
        <f t="shared" si="20"/>
        <v>0</v>
      </c>
      <c r="AA367" s="26"/>
      <c r="AB367" s="26"/>
      <c r="AC367" s="26"/>
      <c r="AD367" s="26"/>
      <c r="AE367" s="27"/>
      <c r="AF367" s="26"/>
      <c r="AG367" s="26"/>
      <c r="AH367" s="26"/>
      <c r="AI367" s="26"/>
      <c r="AJ367" s="26"/>
      <c r="AK367" s="26"/>
    </row>
    <row r="368" spans="1:37" s="10" customFormat="1" ht="25" customHeight="1" x14ac:dyDescent="0.25">
      <c r="A368" s="11">
        <v>365</v>
      </c>
      <c r="B368" s="12" t="str">
        <f t="shared" si="21"/>
        <v>000-000</v>
      </c>
      <c r="C368" s="12"/>
      <c r="D368" s="12"/>
      <c r="E368" s="12"/>
      <c r="F368" s="12"/>
      <c r="G368" s="16"/>
      <c r="H368" s="16"/>
      <c r="I368" s="15"/>
      <c r="J368" s="16"/>
      <c r="K368" s="16"/>
      <c r="L368" s="17"/>
      <c r="M368" s="18"/>
      <c r="N368" s="18"/>
      <c r="O368" s="20"/>
      <c r="P368" s="21"/>
      <c r="Q368" s="21"/>
      <c r="R368" s="22"/>
      <c r="S368" s="21"/>
      <c r="T368" s="21"/>
      <c r="U368" s="22"/>
      <c r="V368" s="23"/>
      <c r="W368" s="23"/>
      <c r="X368" s="24"/>
      <c r="Y368" s="25">
        <f t="shared" si="19"/>
        <v>0</v>
      </c>
      <c r="Z368" s="25">
        <f t="shared" si="20"/>
        <v>0</v>
      </c>
      <c r="AA368" s="26"/>
      <c r="AB368" s="26"/>
      <c r="AC368" s="26"/>
      <c r="AD368" s="26"/>
      <c r="AE368" s="27"/>
      <c r="AF368" s="26"/>
      <c r="AG368" s="26"/>
      <c r="AH368" s="26"/>
      <c r="AI368" s="26"/>
      <c r="AJ368" s="26"/>
      <c r="AK368" s="26"/>
    </row>
    <row r="369" spans="1:37" s="10" customFormat="1" ht="25" customHeight="1" x14ac:dyDescent="0.25">
      <c r="A369" s="11">
        <v>366</v>
      </c>
      <c r="B369" s="12" t="str">
        <f t="shared" si="21"/>
        <v>000-000</v>
      </c>
      <c r="C369" s="12"/>
      <c r="D369" s="12"/>
      <c r="E369" s="12"/>
      <c r="F369" s="12"/>
      <c r="G369" s="16"/>
      <c r="H369" s="16"/>
      <c r="I369" s="15"/>
      <c r="J369" s="16"/>
      <c r="K369" s="16"/>
      <c r="L369" s="17"/>
      <c r="M369" s="18"/>
      <c r="N369" s="18"/>
      <c r="O369" s="20"/>
      <c r="P369" s="21"/>
      <c r="Q369" s="21"/>
      <c r="R369" s="22"/>
      <c r="S369" s="21"/>
      <c r="T369" s="21"/>
      <c r="U369" s="22"/>
      <c r="V369" s="23"/>
      <c r="W369" s="23"/>
      <c r="X369" s="24"/>
      <c r="Y369" s="25">
        <f t="shared" si="19"/>
        <v>0</v>
      </c>
      <c r="Z369" s="25">
        <f t="shared" si="20"/>
        <v>0</v>
      </c>
      <c r="AA369" s="26"/>
      <c r="AB369" s="26"/>
      <c r="AC369" s="26"/>
      <c r="AD369" s="26"/>
      <c r="AE369" s="27"/>
      <c r="AF369" s="26"/>
      <c r="AG369" s="26"/>
      <c r="AH369" s="26"/>
      <c r="AI369" s="26"/>
      <c r="AJ369" s="26"/>
      <c r="AK369" s="26"/>
    </row>
    <row r="370" spans="1:37" s="10" customFormat="1" ht="25" customHeight="1" x14ac:dyDescent="0.25">
      <c r="A370" s="11">
        <v>367</v>
      </c>
      <c r="B370" s="12" t="str">
        <f t="shared" si="21"/>
        <v>000-000</v>
      </c>
      <c r="C370" s="12"/>
      <c r="D370" s="12"/>
      <c r="E370" s="12"/>
      <c r="F370" s="12"/>
      <c r="G370" s="16"/>
      <c r="H370" s="16"/>
      <c r="I370" s="15"/>
      <c r="J370" s="16"/>
      <c r="K370" s="16"/>
      <c r="L370" s="17"/>
      <c r="M370" s="18"/>
      <c r="N370" s="18"/>
      <c r="O370" s="20"/>
      <c r="P370" s="21"/>
      <c r="Q370" s="21"/>
      <c r="R370" s="22"/>
      <c r="S370" s="21"/>
      <c r="T370" s="21"/>
      <c r="U370" s="22"/>
      <c r="V370" s="23"/>
      <c r="W370" s="23"/>
      <c r="X370" s="24"/>
      <c r="Y370" s="25">
        <f t="shared" si="19"/>
        <v>0</v>
      </c>
      <c r="Z370" s="25">
        <f t="shared" si="20"/>
        <v>0</v>
      </c>
      <c r="AA370" s="26"/>
      <c r="AB370" s="26"/>
      <c r="AC370" s="26"/>
      <c r="AD370" s="26"/>
      <c r="AE370" s="27"/>
      <c r="AF370" s="26"/>
      <c r="AG370" s="26"/>
      <c r="AH370" s="26"/>
      <c r="AI370" s="26"/>
      <c r="AJ370" s="26"/>
      <c r="AK370" s="26"/>
    </row>
    <row r="371" spans="1:37" s="10" customFormat="1" ht="25" customHeight="1" x14ac:dyDescent="0.25">
      <c r="A371" s="11">
        <v>368</v>
      </c>
      <c r="B371" s="12" t="str">
        <f t="shared" si="21"/>
        <v>000-000</v>
      </c>
      <c r="C371" s="12"/>
      <c r="D371" s="12"/>
      <c r="E371" s="12"/>
      <c r="F371" s="12"/>
      <c r="G371" s="16"/>
      <c r="H371" s="16"/>
      <c r="I371" s="15"/>
      <c r="J371" s="16"/>
      <c r="K371" s="16"/>
      <c r="L371" s="17"/>
      <c r="M371" s="18"/>
      <c r="N371" s="19"/>
      <c r="O371" s="20"/>
      <c r="P371" s="21"/>
      <c r="Q371" s="21"/>
      <c r="R371" s="22"/>
      <c r="S371" s="21"/>
      <c r="T371" s="21"/>
      <c r="U371" s="22"/>
      <c r="V371" s="23"/>
      <c r="W371" s="23"/>
      <c r="X371" s="24"/>
      <c r="Y371" s="25">
        <f t="shared" si="19"/>
        <v>0</v>
      </c>
      <c r="Z371" s="25">
        <f t="shared" si="20"/>
        <v>0</v>
      </c>
      <c r="AA371" s="26"/>
      <c r="AB371" s="26"/>
      <c r="AC371" s="26"/>
      <c r="AD371" s="26"/>
      <c r="AE371" s="27"/>
      <c r="AF371" s="26"/>
      <c r="AG371" s="26"/>
      <c r="AH371" s="26"/>
      <c r="AI371" s="26"/>
      <c r="AJ371" s="26"/>
      <c r="AK371" s="26"/>
    </row>
    <row r="372" spans="1:37" s="10" customFormat="1" ht="25" customHeight="1" x14ac:dyDescent="0.25">
      <c r="A372" s="11">
        <v>369</v>
      </c>
      <c r="B372" s="12" t="str">
        <f t="shared" si="21"/>
        <v>000-000</v>
      </c>
      <c r="C372" s="12"/>
      <c r="D372" s="12"/>
      <c r="E372" s="12"/>
      <c r="F372" s="12"/>
      <c r="G372" s="16"/>
      <c r="H372" s="16"/>
      <c r="I372" s="15"/>
      <c r="J372" s="16"/>
      <c r="K372" s="16"/>
      <c r="L372" s="17"/>
      <c r="M372" s="18"/>
      <c r="N372" s="19"/>
      <c r="O372" s="20"/>
      <c r="P372" s="21"/>
      <c r="Q372" s="21"/>
      <c r="R372" s="22"/>
      <c r="S372" s="21"/>
      <c r="T372" s="21"/>
      <c r="U372" s="22"/>
      <c r="V372" s="23"/>
      <c r="W372" s="23"/>
      <c r="X372" s="24"/>
      <c r="Y372" s="25">
        <f t="shared" si="19"/>
        <v>0</v>
      </c>
      <c r="Z372" s="25">
        <f t="shared" si="20"/>
        <v>0</v>
      </c>
      <c r="AA372" s="26"/>
      <c r="AB372" s="26"/>
      <c r="AC372" s="26"/>
      <c r="AD372" s="26"/>
      <c r="AE372" s="27"/>
      <c r="AF372" s="26"/>
      <c r="AG372" s="26"/>
      <c r="AH372" s="26"/>
      <c r="AI372" s="26"/>
      <c r="AJ372" s="26"/>
      <c r="AK372" s="26"/>
    </row>
    <row r="373" spans="1:37" s="10" customFormat="1" ht="25" customHeight="1" x14ac:dyDescent="0.25">
      <c r="A373" s="11">
        <v>370</v>
      </c>
      <c r="B373" s="12" t="str">
        <f t="shared" si="21"/>
        <v>000-000</v>
      </c>
      <c r="C373" s="12"/>
      <c r="D373" s="12"/>
      <c r="E373" s="12"/>
      <c r="F373" s="12"/>
      <c r="G373" s="16"/>
      <c r="H373" s="16"/>
      <c r="I373" s="15"/>
      <c r="J373" s="16"/>
      <c r="K373" s="16"/>
      <c r="L373" s="17"/>
      <c r="M373" s="18"/>
      <c r="N373" s="18"/>
      <c r="O373" s="20"/>
      <c r="P373" s="21"/>
      <c r="Q373" s="21"/>
      <c r="R373" s="22"/>
      <c r="S373" s="21"/>
      <c r="T373" s="21"/>
      <c r="U373" s="22"/>
      <c r="V373" s="23"/>
      <c r="W373" s="23"/>
      <c r="X373" s="24"/>
      <c r="Y373" s="25">
        <f t="shared" si="19"/>
        <v>0</v>
      </c>
      <c r="Z373" s="25">
        <f t="shared" si="20"/>
        <v>0</v>
      </c>
      <c r="AA373" s="26"/>
      <c r="AB373" s="26"/>
      <c r="AC373" s="26"/>
      <c r="AD373" s="26"/>
      <c r="AE373" s="27"/>
      <c r="AF373" s="26"/>
      <c r="AG373" s="26"/>
      <c r="AH373" s="26"/>
      <c r="AI373" s="26"/>
      <c r="AJ373" s="26"/>
      <c r="AK373" s="26"/>
    </row>
    <row r="374" spans="1:37" s="10" customFormat="1" ht="25" customHeight="1" x14ac:dyDescent="0.25">
      <c r="A374" s="11">
        <v>371</v>
      </c>
      <c r="B374" s="12" t="str">
        <f t="shared" si="21"/>
        <v>000-000</v>
      </c>
      <c r="C374" s="12"/>
      <c r="D374" s="12"/>
      <c r="E374" s="12"/>
      <c r="F374" s="12"/>
      <c r="G374" s="16"/>
      <c r="H374" s="16"/>
      <c r="I374" s="15"/>
      <c r="J374" s="16"/>
      <c r="K374" s="16"/>
      <c r="L374" s="17"/>
      <c r="M374" s="18"/>
      <c r="N374" s="18"/>
      <c r="O374" s="20"/>
      <c r="P374" s="21"/>
      <c r="Q374" s="21"/>
      <c r="R374" s="22"/>
      <c r="S374" s="21"/>
      <c r="T374" s="21"/>
      <c r="U374" s="22"/>
      <c r="V374" s="23"/>
      <c r="W374" s="23"/>
      <c r="X374" s="24"/>
      <c r="Y374" s="25">
        <f t="shared" si="19"/>
        <v>0</v>
      </c>
      <c r="Z374" s="25">
        <f t="shared" si="20"/>
        <v>0</v>
      </c>
      <c r="AA374" s="26"/>
      <c r="AB374" s="26"/>
      <c r="AC374" s="26"/>
      <c r="AD374" s="26"/>
      <c r="AE374" s="27"/>
      <c r="AF374" s="26"/>
      <c r="AG374" s="26"/>
      <c r="AH374" s="26"/>
      <c r="AI374" s="26"/>
      <c r="AJ374" s="26"/>
      <c r="AK374" s="26"/>
    </row>
    <row r="375" spans="1:37" s="10" customFormat="1" ht="25" customHeight="1" x14ac:dyDescent="0.25">
      <c r="A375" s="11">
        <v>372</v>
      </c>
      <c r="B375" s="12" t="str">
        <f t="shared" si="21"/>
        <v>000-000</v>
      </c>
      <c r="C375" s="12"/>
      <c r="D375" s="12"/>
      <c r="E375" s="12"/>
      <c r="F375" s="12"/>
      <c r="G375" s="16"/>
      <c r="H375" s="16"/>
      <c r="I375" s="15"/>
      <c r="J375" s="16"/>
      <c r="K375" s="16"/>
      <c r="L375" s="17"/>
      <c r="M375" s="18"/>
      <c r="N375" s="18"/>
      <c r="O375" s="20"/>
      <c r="P375" s="21"/>
      <c r="Q375" s="21"/>
      <c r="R375" s="22"/>
      <c r="S375" s="21"/>
      <c r="T375" s="21"/>
      <c r="U375" s="22"/>
      <c r="V375" s="23"/>
      <c r="W375" s="23"/>
      <c r="X375" s="24"/>
      <c r="Y375" s="25">
        <f t="shared" si="19"/>
        <v>0</v>
      </c>
      <c r="Z375" s="25">
        <f t="shared" si="20"/>
        <v>0</v>
      </c>
      <c r="AA375" s="26"/>
      <c r="AB375" s="26"/>
      <c r="AC375" s="26"/>
      <c r="AD375" s="26"/>
      <c r="AE375" s="27"/>
      <c r="AF375" s="26"/>
      <c r="AG375" s="26"/>
      <c r="AH375" s="26"/>
      <c r="AI375" s="26"/>
      <c r="AJ375" s="26"/>
      <c r="AK375" s="26"/>
    </row>
    <row r="376" spans="1:37" s="10" customFormat="1" ht="25" customHeight="1" x14ac:dyDescent="0.25">
      <c r="A376" s="11">
        <v>373</v>
      </c>
      <c r="B376" s="12" t="str">
        <f t="shared" si="21"/>
        <v>000-000</v>
      </c>
      <c r="C376" s="12"/>
      <c r="D376" s="12"/>
      <c r="E376" s="12"/>
      <c r="F376" s="12"/>
      <c r="G376" s="16"/>
      <c r="H376" s="16"/>
      <c r="I376" s="15"/>
      <c r="J376" s="16"/>
      <c r="K376" s="16"/>
      <c r="L376" s="17"/>
      <c r="M376" s="18"/>
      <c r="N376" s="18"/>
      <c r="O376" s="20"/>
      <c r="P376" s="21"/>
      <c r="Q376" s="21"/>
      <c r="R376" s="22"/>
      <c r="S376" s="21"/>
      <c r="T376" s="21"/>
      <c r="U376" s="22"/>
      <c r="V376" s="23"/>
      <c r="W376" s="23"/>
      <c r="X376" s="24"/>
      <c r="Y376" s="25">
        <f t="shared" si="19"/>
        <v>0</v>
      </c>
      <c r="Z376" s="25">
        <f t="shared" si="20"/>
        <v>0</v>
      </c>
      <c r="AA376" s="26"/>
      <c r="AB376" s="26"/>
      <c r="AC376" s="26"/>
      <c r="AD376" s="26"/>
      <c r="AE376" s="27"/>
      <c r="AF376" s="26"/>
      <c r="AG376" s="26"/>
      <c r="AH376" s="26"/>
      <c r="AI376" s="26"/>
      <c r="AJ376" s="26"/>
      <c r="AK376" s="26"/>
    </row>
    <row r="377" spans="1:37" s="10" customFormat="1" ht="25" customHeight="1" x14ac:dyDescent="0.25">
      <c r="A377" s="11">
        <v>374</v>
      </c>
      <c r="B377" s="12" t="str">
        <f t="shared" si="21"/>
        <v>000-000</v>
      </c>
      <c r="C377" s="12"/>
      <c r="D377" s="12"/>
      <c r="E377" s="12"/>
      <c r="F377" s="12"/>
      <c r="G377" s="16"/>
      <c r="H377" s="16"/>
      <c r="I377" s="15"/>
      <c r="J377" s="16"/>
      <c r="K377" s="16"/>
      <c r="L377" s="17"/>
      <c r="M377" s="18"/>
      <c r="N377" s="18"/>
      <c r="O377" s="20"/>
      <c r="P377" s="21"/>
      <c r="Q377" s="21"/>
      <c r="R377" s="22"/>
      <c r="S377" s="21"/>
      <c r="T377" s="21"/>
      <c r="U377" s="22"/>
      <c r="V377" s="23"/>
      <c r="W377" s="23"/>
      <c r="X377" s="24"/>
      <c r="Y377" s="25">
        <f t="shared" si="19"/>
        <v>0</v>
      </c>
      <c r="Z377" s="25">
        <f t="shared" si="20"/>
        <v>0</v>
      </c>
      <c r="AA377" s="26"/>
      <c r="AB377" s="26"/>
      <c r="AC377" s="26"/>
      <c r="AD377" s="26"/>
      <c r="AE377" s="27"/>
      <c r="AF377" s="26"/>
      <c r="AG377" s="26"/>
      <c r="AH377" s="26"/>
      <c r="AI377" s="26"/>
      <c r="AJ377" s="26"/>
      <c r="AK377" s="26"/>
    </row>
    <row r="378" spans="1:37" s="10" customFormat="1" ht="25" customHeight="1" x14ac:dyDescent="0.25">
      <c r="A378" s="11">
        <v>375</v>
      </c>
      <c r="B378" s="12" t="str">
        <f t="shared" si="21"/>
        <v>000-000</v>
      </c>
      <c r="C378" s="12"/>
      <c r="D378" s="12"/>
      <c r="E378" s="12"/>
      <c r="F378" s="12"/>
      <c r="G378" s="16"/>
      <c r="H378" s="16"/>
      <c r="I378" s="15"/>
      <c r="J378" s="16"/>
      <c r="K378" s="16"/>
      <c r="L378" s="17"/>
      <c r="M378" s="18"/>
      <c r="N378" s="18"/>
      <c r="O378" s="20"/>
      <c r="P378" s="21"/>
      <c r="Q378" s="21"/>
      <c r="R378" s="22"/>
      <c r="S378" s="21"/>
      <c r="T378" s="21"/>
      <c r="U378" s="22"/>
      <c r="V378" s="23"/>
      <c r="W378" s="23"/>
      <c r="X378" s="24"/>
      <c r="Y378" s="25">
        <f t="shared" si="19"/>
        <v>0</v>
      </c>
      <c r="Z378" s="25">
        <f t="shared" si="20"/>
        <v>0</v>
      </c>
      <c r="AA378" s="26"/>
      <c r="AB378" s="26"/>
      <c r="AC378" s="26"/>
      <c r="AD378" s="26"/>
      <c r="AE378" s="27"/>
      <c r="AF378" s="26"/>
      <c r="AG378" s="26"/>
      <c r="AH378" s="26"/>
      <c r="AI378" s="26"/>
      <c r="AJ378" s="26"/>
      <c r="AK378" s="26"/>
    </row>
    <row r="379" spans="1:37" s="10" customFormat="1" ht="25" customHeight="1" x14ac:dyDescent="0.25">
      <c r="A379" s="11">
        <v>376</v>
      </c>
      <c r="B379" s="12" t="str">
        <f t="shared" si="21"/>
        <v>000-000</v>
      </c>
      <c r="C379" s="12"/>
      <c r="D379" s="12"/>
      <c r="E379" s="12"/>
      <c r="F379" s="12"/>
      <c r="G379" s="16"/>
      <c r="H379" s="16"/>
      <c r="I379" s="15"/>
      <c r="J379" s="16"/>
      <c r="K379" s="16"/>
      <c r="L379" s="17"/>
      <c r="M379" s="18"/>
      <c r="N379" s="18"/>
      <c r="O379" s="20"/>
      <c r="P379" s="21"/>
      <c r="Q379" s="21"/>
      <c r="R379" s="22"/>
      <c r="S379" s="21"/>
      <c r="T379" s="21"/>
      <c r="U379" s="22"/>
      <c r="V379" s="23"/>
      <c r="W379" s="23"/>
      <c r="X379" s="24"/>
      <c r="Y379" s="25">
        <f t="shared" si="19"/>
        <v>0</v>
      </c>
      <c r="Z379" s="25">
        <f t="shared" si="20"/>
        <v>0</v>
      </c>
      <c r="AA379" s="26"/>
      <c r="AB379" s="26"/>
      <c r="AC379" s="26"/>
      <c r="AD379" s="26"/>
      <c r="AE379" s="27"/>
      <c r="AF379" s="26"/>
      <c r="AG379" s="26"/>
      <c r="AH379" s="26"/>
      <c r="AI379" s="26"/>
      <c r="AJ379" s="26"/>
      <c r="AK379" s="26"/>
    </row>
    <row r="380" spans="1:37" s="10" customFormat="1" ht="25" customHeight="1" x14ac:dyDescent="0.25">
      <c r="A380" s="11">
        <v>377</v>
      </c>
      <c r="B380" s="12" t="str">
        <f t="shared" si="21"/>
        <v>000-000</v>
      </c>
      <c r="C380" s="12"/>
      <c r="D380" s="12"/>
      <c r="E380" s="12"/>
      <c r="F380" s="12"/>
      <c r="G380" s="16"/>
      <c r="H380" s="16"/>
      <c r="I380" s="15"/>
      <c r="J380" s="16"/>
      <c r="K380" s="16"/>
      <c r="L380" s="17"/>
      <c r="M380" s="18"/>
      <c r="N380" s="18"/>
      <c r="O380" s="20"/>
      <c r="P380" s="21"/>
      <c r="Q380" s="21"/>
      <c r="R380" s="22"/>
      <c r="S380" s="21"/>
      <c r="T380" s="21"/>
      <c r="U380" s="22"/>
      <c r="V380" s="23"/>
      <c r="W380" s="23"/>
      <c r="X380" s="24"/>
      <c r="Y380" s="25">
        <f t="shared" si="19"/>
        <v>0</v>
      </c>
      <c r="Z380" s="25">
        <f t="shared" si="20"/>
        <v>0</v>
      </c>
      <c r="AA380" s="26"/>
      <c r="AB380" s="26"/>
      <c r="AC380" s="26"/>
      <c r="AD380" s="26"/>
      <c r="AE380" s="27"/>
      <c r="AF380" s="26"/>
      <c r="AG380" s="26"/>
      <c r="AH380" s="26"/>
      <c r="AI380" s="26"/>
      <c r="AJ380" s="26"/>
      <c r="AK380" s="26"/>
    </row>
    <row r="381" spans="1:37" s="10" customFormat="1" ht="25" customHeight="1" x14ac:dyDescent="0.25">
      <c r="A381" s="11">
        <v>378</v>
      </c>
      <c r="B381" s="12" t="str">
        <f t="shared" si="21"/>
        <v>000-000</v>
      </c>
      <c r="C381" s="12"/>
      <c r="D381" s="12"/>
      <c r="E381" s="12"/>
      <c r="F381" s="12"/>
      <c r="G381" s="16"/>
      <c r="H381" s="16"/>
      <c r="I381" s="15"/>
      <c r="J381" s="16"/>
      <c r="K381" s="16"/>
      <c r="L381" s="17"/>
      <c r="M381" s="18"/>
      <c r="N381" s="18"/>
      <c r="O381" s="20"/>
      <c r="P381" s="21"/>
      <c r="Q381" s="21"/>
      <c r="R381" s="22"/>
      <c r="S381" s="21"/>
      <c r="T381" s="21"/>
      <c r="U381" s="22"/>
      <c r="V381" s="23"/>
      <c r="W381" s="23"/>
      <c r="X381" s="24"/>
      <c r="Y381" s="25">
        <f t="shared" si="19"/>
        <v>0</v>
      </c>
      <c r="Z381" s="25">
        <f t="shared" si="20"/>
        <v>0</v>
      </c>
      <c r="AA381" s="26"/>
      <c r="AB381" s="26"/>
      <c r="AC381" s="26"/>
      <c r="AD381" s="26"/>
      <c r="AE381" s="27"/>
      <c r="AF381" s="26"/>
      <c r="AG381" s="26"/>
      <c r="AH381" s="26"/>
      <c r="AI381" s="26"/>
      <c r="AJ381" s="26"/>
      <c r="AK381" s="26"/>
    </row>
    <row r="382" spans="1:37" s="10" customFormat="1" ht="25" customHeight="1" x14ac:dyDescent="0.25">
      <c r="A382" s="11">
        <v>379</v>
      </c>
      <c r="B382" s="12" t="str">
        <f t="shared" si="21"/>
        <v>000-000</v>
      </c>
      <c r="C382" s="12"/>
      <c r="D382" s="12"/>
      <c r="E382" s="12"/>
      <c r="F382" s="12"/>
      <c r="G382" s="16"/>
      <c r="H382" s="16"/>
      <c r="I382" s="15"/>
      <c r="J382" s="16"/>
      <c r="K382" s="16"/>
      <c r="L382" s="17"/>
      <c r="M382" s="18"/>
      <c r="N382" s="19"/>
      <c r="O382" s="20"/>
      <c r="P382" s="21"/>
      <c r="Q382" s="21"/>
      <c r="R382" s="22"/>
      <c r="S382" s="21"/>
      <c r="T382" s="21"/>
      <c r="U382" s="22"/>
      <c r="V382" s="23"/>
      <c r="W382" s="23"/>
      <c r="X382" s="24"/>
      <c r="Y382" s="25">
        <f t="shared" si="19"/>
        <v>0</v>
      </c>
      <c r="Z382" s="25">
        <f t="shared" si="20"/>
        <v>0</v>
      </c>
      <c r="AA382" s="26"/>
      <c r="AB382" s="26"/>
      <c r="AC382" s="26"/>
      <c r="AD382" s="26"/>
      <c r="AE382" s="27"/>
      <c r="AF382" s="26"/>
      <c r="AG382" s="26"/>
      <c r="AH382" s="26"/>
      <c r="AI382" s="26"/>
      <c r="AJ382" s="26"/>
      <c r="AK382" s="26"/>
    </row>
    <row r="383" spans="1:37" s="10" customFormat="1" ht="25" customHeight="1" x14ac:dyDescent="0.25">
      <c r="A383" s="11">
        <v>380</v>
      </c>
      <c r="B383" s="12" t="str">
        <f t="shared" si="21"/>
        <v>000-000</v>
      </c>
      <c r="C383" s="12"/>
      <c r="D383" s="12"/>
      <c r="E383" s="12"/>
      <c r="F383" s="12"/>
      <c r="G383" s="16"/>
      <c r="H383" s="16"/>
      <c r="I383" s="15"/>
      <c r="J383" s="16"/>
      <c r="K383" s="16"/>
      <c r="L383" s="17"/>
      <c r="M383" s="18"/>
      <c r="N383" s="19"/>
      <c r="O383" s="20"/>
      <c r="P383" s="21"/>
      <c r="Q383" s="21"/>
      <c r="R383" s="22"/>
      <c r="S383" s="21"/>
      <c r="T383" s="21"/>
      <c r="U383" s="22"/>
      <c r="V383" s="23"/>
      <c r="W383" s="23"/>
      <c r="X383" s="24"/>
      <c r="Y383" s="25">
        <f t="shared" si="19"/>
        <v>0</v>
      </c>
      <c r="Z383" s="25">
        <f t="shared" si="20"/>
        <v>0</v>
      </c>
      <c r="AA383" s="26"/>
      <c r="AB383" s="26"/>
      <c r="AC383" s="26"/>
      <c r="AD383" s="26"/>
      <c r="AE383" s="27"/>
      <c r="AF383" s="26"/>
      <c r="AG383" s="26"/>
      <c r="AH383" s="26"/>
      <c r="AI383" s="26"/>
      <c r="AJ383" s="26"/>
      <c r="AK383" s="26"/>
    </row>
    <row r="384" spans="1:37" s="10" customFormat="1" ht="25" customHeight="1" x14ac:dyDescent="0.25">
      <c r="A384" s="11">
        <v>381</v>
      </c>
      <c r="B384" s="12" t="str">
        <f t="shared" si="21"/>
        <v>000-000</v>
      </c>
      <c r="C384" s="12"/>
      <c r="D384" s="12"/>
      <c r="E384" s="12"/>
      <c r="F384" s="12"/>
      <c r="G384" s="16"/>
      <c r="H384" s="16"/>
      <c r="I384" s="15"/>
      <c r="J384" s="16"/>
      <c r="K384" s="16"/>
      <c r="L384" s="17"/>
      <c r="M384" s="18"/>
      <c r="N384" s="18"/>
      <c r="O384" s="20"/>
      <c r="P384" s="21"/>
      <c r="Q384" s="21"/>
      <c r="R384" s="22"/>
      <c r="S384" s="21"/>
      <c r="T384" s="21"/>
      <c r="U384" s="22"/>
      <c r="V384" s="23"/>
      <c r="W384" s="23"/>
      <c r="X384" s="24"/>
      <c r="Y384" s="25">
        <f t="shared" si="19"/>
        <v>0</v>
      </c>
      <c r="Z384" s="25">
        <f t="shared" si="20"/>
        <v>0</v>
      </c>
      <c r="AA384" s="26"/>
      <c r="AB384" s="26"/>
      <c r="AC384" s="26"/>
      <c r="AD384" s="26"/>
      <c r="AE384" s="27"/>
      <c r="AF384" s="26"/>
      <c r="AG384" s="26"/>
      <c r="AH384" s="26"/>
      <c r="AI384" s="26"/>
      <c r="AJ384" s="26"/>
      <c r="AK384" s="26"/>
    </row>
    <row r="385" spans="1:37" s="10" customFormat="1" ht="25" customHeight="1" x14ac:dyDescent="0.25">
      <c r="A385" s="11">
        <v>382</v>
      </c>
      <c r="B385" s="12" t="str">
        <f t="shared" si="21"/>
        <v>000-000</v>
      </c>
      <c r="C385" s="12"/>
      <c r="D385" s="12"/>
      <c r="E385" s="12"/>
      <c r="F385" s="12"/>
      <c r="G385" s="16"/>
      <c r="H385" s="16"/>
      <c r="I385" s="15"/>
      <c r="J385" s="16"/>
      <c r="K385" s="16"/>
      <c r="L385" s="17"/>
      <c r="M385" s="18"/>
      <c r="N385" s="18"/>
      <c r="O385" s="20"/>
      <c r="P385" s="21"/>
      <c r="Q385" s="21"/>
      <c r="R385" s="22"/>
      <c r="S385" s="21"/>
      <c r="T385" s="21"/>
      <c r="U385" s="22"/>
      <c r="V385" s="23"/>
      <c r="W385" s="23"/>
      <c r="X385" s="24"/>
      <c r="Y385" s="25">
        <f t="shared" si="19"/>
        <v>0</v>
      </c>
      <c r="Z385" s="25">
        <f t="shared" si="20"/>
        <v>0</v>
      </c>
      <c r="AA385" s="26"/>
      <c r="AB385" s="26"/>
      <c r="AC385" s="26"/>
      <c r="AD385" s="26"/>
      <c r="AE385" s="27"/>
      <c r="AF385" s="26"/>
      <c r="AG385" s="26"/>
      <c r="AH385" s="26"/>
      <c r="AI385" s="26"/>
      <c r="AJ385" s="26"/>
      <c r="AK385" s="26"/>
    </row>
    <row r="386" spans="1:37" s="10" customFormat="1" ht="25" customHeight="1" x14ac:dyDescent="0.25">
      <c r="A386" s="11">
        <v>383</v>
      </c>
      <c r="B386" s="12" t="str">
        <f t="shared" si="21"/>
        <v>000-000</v>
      </c>
      <c r="C386" s="12"/>
      <c r="D386" s="12"/>
      <c r="E386" s="12"/>
      <c r="F386" s="12"/>
      <c r="G386" s="16"/>
      <c r="H386" s="16"/>
      <c r="I386" s="15"/>
      <c r="J386" s="16"/>
      <c r="K386" s="16"/>
      <c r="L386" s="17"/>
      <c r="M386" s="18"/>
      <c r="N386" s="18"/>
      <c r="O386" s="20"/>
      <c r="P386" s="21"/>
      <c r="Q386" s="21"/>
      <c r="R386" s="22"/>
      <c r="S386" s="21"/>
      <c r="T386" s="21"/>
      <c r="U386" s="22"/>
      <c r="V386" s="23"/>
      <c r="W386" s="23"/>
      <c r="X386" s="24"/>
      <c r="Y386" s="25">
        <f t="shared" si="19"/>
        <v>0</v>
      </c>
      <c r="Z386" s="25">
        <f t="shared" si="20"/>
        <v>0</v>
      </c>
      <c r="AA386" s="26"/>
      <c r="AB386" s="26"/>
      <c r="AC386" s="26"/>
      <c r="AD386" s="26"/>
      <c r="AE386" s="27"/>
      <c r="AF386" s="26"/>
      <c r="AG386" s="26"/>
      <c r="AH386" s="26"/>
      <c r="AI386" s="26"/>
      <c r="AJ386" s="26"/>
      <c r="AK386" s="26"/>
    </row>
    <row r="387" spans="1:37" s="10" customFormat="1" ht="25" customHeight="1" x14ac:dyDescent="0.25">
      <c r="A387" s="11">
        <v>384</v>
      </c>
      <c r="B387" s="12" t="str">
        <f t="shared" si="21"/>
        <v>000-000</v>
      </c>
      <c r="C387" s="12"/>
      <c r="D387" s="12"/>
      <c r="E387" s="12"/>
      <c r="F387" s="12"/>
      <c r="G387" s="16"/>
      <c r="H387" s="16"/>
      <c r="I387" s="15"/>
      <c r="J387" s="16"/>
      <c r="K387" s="16"/>
      <c r="L387" s="17"/>
      <c r="M387" s="18"/>
      <c r="N387" s="18"/>
      <c r="O387" s="20"/>
      <c r="P387" s="21"/>
      <c r="Q387" s="21"/>
      <c r="R387" s="22"/>
      <c r="S387" s="21"/>
      <c r="T387" s="21"/>
      <c r="U387" s="22"/>
      <c r="V387" s="23"/>
      <c r="W387" s="23"/>
      <c r="X387" s="24"/>
      <c r="Y387" s="25">
        <f t="shared" si="19"/>
        <v>0</v>
      </c>
      <c r="Z387" s="25">
        <f t="shared" si="20"/>
        <v>0</v>
      </c>
      <c r="AA387" s="26"/>
      <c r="AB387" s="26"/>
      <c r="AC387" s="26"/>
      <c r="AD387" s="26"/>
      <c r="AE387" s="27"/>
      <c r="AF387" s="26"/>
      <c r="AG387" s="26"/>
      <c r="AH387" s="26"/>
      <c r="AI387" s="26"/>
      <c r="AJ387" s="26"/>
      <c r="AK387" s="26"/>
    </row>
    <row r="388" spans="1:37" s="10" customFormat="1" ht="25" customHeight="1" x14ac:dyDescent="0.25">
      <c r="A388" s="11">
        <v>385</v>
      </c>
      <c r="B388" s="12" t="str">
        <f t="shared" si="21"/>
        <v>000-000</v>
      </c>
      <c r="C388" s="12"/>
      <c r="D388" s="12"/>
      <c r="E388" s="12"/>
      <c r="F388" s="12"/>
      <c r="G388" s="16"/>
      <c r="H388" s="16"/>
      <c r="I388" s="15"/>
      <c r="J388" s="16"/>
      <c r="K388" s="16"/>
      <c r="L388" s="17"/>
      <c r="M388" s="18"/>
      <c r="N388" s="18"/>
      <c r="O388" s="20"/>
      <c r="P388" s="21"/>
      <c r="Q388" s="21"/>
      <c r="R388" s="22"/>
      <c r="S388" s="21"/>
      <c r="T388" s="21"/>
      <c r="U388" s="22"/>
      <c r="V388" s="23"/>
      <c r="W388" s="23"/>
      <c r="X388" s="24"/>
      <c r="Y388" s="25">
        <f t="shared" ref="Y388:Y403" si="22">ROUND(I388-U388-X388,2)</f>
        <v>0</v>
      </c>
      <c r="Z388" s="25">
        <f t="shared" ref="Z388:Z403" si="23">ROUND(L388+O388-R388,2)</f>
        <v>0</v>
      </c>
      <c r="AA388" s="26"/>
      <c r="AB388" s="26"/>
      <c r="AC388" s="26"/>
      <c r="AD388" s="26"/>
      <c r="AE388" s="27"/>
      <c r="AF388" s="26"/>
      <c r="AG388" s="26"/>
      <c r="AH388" s="26"/>
      <c r="AI388" s="26"/>
      <c r="AJ388" s="26"/>
      <c r="AK388" s="26"/>
    </row>
    <row r="389" spans="1:37" s="10" customFormat="1" ht="25" customHeight="1" x14ac:dyDescent="0.25">
      <c r="A389" s="11">
        <v>386</v>
      </c>
      <c r="B389" s="12" t="str">
        <f t="shared" si="21"/>
        <v>000-000</v>
      </c>
      <c r="C389" s="12"/>
      <c r="D389" s="12"/>
      <c r="E389" s="12"/>
      <c r="F389" s="12"/>
      <c r="G389" s="16"/>
      <c r="H389" s="16"/>
      <c r="I389" s="15"/>
      <c r="J389" s="16"/>
      <c r="K389" s="16"/>
      <c r="L389" s="17"/>
      <c r="M389" s="18"/>
      <c r="N389" s="18"/>
      <c r="O389" s="20"/>
      <c r="P389" s="21"/>
      <c r="Q389" s="21"/>
      <c r="R389" s="22"/>
      <c r="S389" s="21"/>
      <c r="T389" s="21"/>
      <c r="U389" s="22"/>
      <c r="V389" s="23"/>
      <c r="W389" s="23"/>
      <c r="X389" s="24"/>
      <c r="Y389" s="25">
        <f t="shared" si="22"/>
        <v>0</v>
      </c>
      <c r="Z389" s="25">
        <f t="shared" si="23"/>
        <v>0</v>
      </c>
      <c r="AA389" s="26"/>
      <c r="AB389" s="26"/>
      <c r="AC389" s="26"/>
      <c r="AD389" s="26"/>
      <c r="AE389" s="27"/>
      <c r="AF389" s="26"/>
      <c r="AG389" s="26"/>
      <c r="AH389" s="26"/>
      <c r="AI389" s="26"/>
      <c r="AJ389" s="26"/>
      <c r="AK389" s="26"/>
    </row>
    <row r="390" spans="1:37" s="10" customFormat="1" ht="25" customHeight="1" x14ac:dyDescent="0.25">
      <c r="A390" s="11">
        <v>387</v>
      </c>
      <c r="B390" s="12" t="str">
        <f t="shared" si="21"/>
        <v>000-000</v>
      </c>
      <c r="C390" s="12"/>
      <c r="D390" s="12"/>
      <c r="E390" s="12"/>
      <c r="F390" s="12"/>
      <c r="G390" s="16"/>
      <c r="H390" s="16"/>
      <c r="I390" s="15"/>
      <c r="J390" s="16"/>
      <c r="K390" s="16"/>
      <c r="L390" s="17"/>
      <c r="M390" s="18"/>
      <c r="N390" s="18"/>
      <c r="O390" s="20"/>
      <c r="P390" s="21"/>
      <c r="Q390" s="21"/>
      <c r="R390" s="22"/>
      <c r="S390" s="21"/>
      <c r="T390" s="21"/>
      <c r="U390" s="22"/>
      <c r="V390" s="23"/>
      <c r="W390" s="23"/>
      <c r="X390" s="24"/>
      <c r="Y390" s="25">
        <f t="shared" si="22"/>
        <v>0</v>
      </c>
      <c r="Z390" s="25">
        <f t="shared" si="23"/>
        <v>0</v>
      </c>
      <c r="AA390" s="26"/>
      <c r="AB390" s="26"/>
      <c r="AC390" s="26"/>
      <c r="AD390" s="26"/>
      <c r="AE390" s="27"/>
      <c r="AF390" s="26"/>
      <c r="AG390" s="26"/>
      <c r="AH390" s="26"/>
      <c r="AI390" s="26"/>
      <c r="AJ390" s="26"/>
      <c r="AK390" s="26"/>
    </row>
    <row r="391" spans="1:37" s="10" customFormat="1" ht="25" customHeight="1" x14ac:dyDescent="0.25">
      <c r="A391" s="11">
        <v>388</v>
      </c>
      <c r="B391" s="12" t="str">
        <f t="shared" si="21"/>
        <v>000-000</v>
      </c>
      <c r="C391" s="12"/>
      <c r="D391" s="12"/>
      <c r="E391" s="12"/>
      <c r="F391" s="12"/>
      <c r="G391" s="16"/>
      <c r="H391" s="16"/>
      <c r="I391" s="15"/>
      <c r="J391" s="16"/>
      <c r="K391" s="16"/>
      <c r="L391" s="17"/>
      <c r="M391" s="18"/>
      <c r="N391" s="18"/>
      <c r="O391" s="20"/>
      <c r="P391" s="21"/>
      <c r="Q391" s="21"/>
      <c r="R391" s="22"/>
      <c r="S391" s="21"/>
      <c r="T391" s="21"/>
      <c r="U391" s="22"/>
      <c r="V391" s="23"/>
      <c r="W391" s="23"/>
      <c r="X391" s="24"/>
      <c r="Y391" s="25">
        <f t="shared" si="22"/>
        <v>0</v>
      </c>
      <c r="Z391" s="25">
        <f t="shared" si="23"/>
        <v>0</v>
      </c>
      <c r="AA391" s="26"/>
      <c r="AB391" s="26"/>
      <c r="AC391" s="26"/>
      <c r="AD391" s="26"/>
      <c r="AE391" s="27"/>
      <c r="AF391" s="26"/>
      <c r="AG391" s="26"/>
      <c r="AH391" s="26"/>
      <c r="AI391" s="26"/>
      <c r="AJ391" s="26"/>
      <c r="AK391" s="26"/>
    </row>
    <row r="392" spans="1:37" s="10" customFormat="1" ht="25" customHeight="1" x14ac:dyDescent="0.25">
      <c r="A392" s="11">
        <v>389</v>
      </c>
      <c r="B392" s="12" t="str">
        <f t="shared" si="21"/>
        <v>000-000</v>
      </c>
      <c r="C392" s="12"/>
      <c r="D392" s="12"/>
      <c r="E392" s="12"/>
      <c r="F392" s="12"/>
      <c r="G392" s="16"/>
      <c r="H392" s="16"/>
      <c r="I392" s="15"/>
      <c r="J392" s="16"/>
      <c r="K392" s="16"/>
      <c r="L392" s="17"/>
      <c r="M392" s="18"/>
      <c r="N392" s="18"/>
      <c r="O392" s="20"/>
      <c r="P392" s="21"/>
      <c r="Q392" s="21"/>
      <c r="R392" s="22"/>
      <c r="S392" s="21"/>
      <c r="T392" s="21"/>
      <c r="U392" s="22"/>
      <c r="V392" s="23"/>
      <c r="W392" s="23"/>
      <c r="X392" s="24"/>
      <c r="Y392" s="25">
        <f t="shared" si="22"/>
        <v>0</v>
      </c>
      <c r="Z392" s="25">
        <f t="shared" si="23"/>
        <v>0</v>
      </c>
      <c r="AA392" s="26"/>
      <c r="AB392" s="26"/>
      <c r="AC392" s="26"/>
      <c r="AD392" s="26"/>
      <c r="AE392" s="27"/>
      <c r="AF392" s="26"/>
      <c r="AG392" s="26"/>
      <c r="AH392" s="26"/>
      <c r="AI392" s="26"/>
      <c r="AJ392" s="26"/>
      <c r="AK392" s="26"/>
    </row>
    <row r="393" spans="1:37" s="10" customFormat="1" ht="25" customHeight="1" x14ac:dyDescent="0.25">
      <c r="A393" s="11">
        <v>390</v>
      </c>
      <c r="B393" s="12" t="str">
        <f t="shared" si="21"/>
        <v>000-000</v>
      </c>
      <c r="C393" s="12"/>
      <c r="D393" s="12"/>
      <c r="E393" s="12"/>
      <c r="F393" s="12"/>
      <c r="G393" s="16"/>
      <c r="H393" s="16"/>
      <c r="I393" s="15"/>
      <c r="J393" s="16"/>
      <c r="K393" s="16"/>
      <c r="L393" s="17"/>
      <c r="M393" s="18"/>
      <c r="N393" s="19"/>
      <c r="O393" s="20"/>
      <c r="P393" s="21"/>
      <c r="Q393" s="21"/>
      <c r="R393" s="22"/>
      <c r="S393" s="21"/>
      <c r="T393" s="21"/>
      <c r="U393" s="22"/>
      <c r="V393" s="23"/>
      <c r="W393" s="23"/>
      <c r="X393" s="24"/>
      <c r="Y393" s="25">
        <f t="shared" si="22"/>
        <v>0</v>
      </c>
      <c r="Z393" s="25">
        <f t="shared" si="23"/>
        <v>0</v>
      </c>
      <c r="AA393" s="26"/>
      <c r="AB393" s="26"/>
      <c r="AC393" s="26"/>
      <c r="AD393" s="26"/>
      <c r="AE393" s="27"/>
      <c r="AF393" s="26"/>
      <c r="AG393" s="26"/>
      <c r="AH393" s="26"/>
      <c r="AI393" s="26"/>
      <c r="AJ393" s="26"/>
      <c r="AK393" s="26"/>
    </row>
    <row r="394" spans="1:37" s="10" customFormat="1" ht="25" customHeight="1" x14ac:dyDescent="0.25">
      <c r="A394" s="11">
        <v>391</v>
      </c>
      <c r="B394" s="12" t="str">
        <f t="shared" si="21"/>
        <v>000-000</v>
      </c>
      <c r="C394" s="12"/>
      <c r="D394" s="12"/>
      <c r="E394" s="12"/>
      <c r="F394" s="12"/>
      <c r="G394" s="16"/>
      <c r="H394" s="16"/>
      <c r="I394" s="15"/>
      <c r="J394" s="16"/>
      <c r="K394" s="16"/>
      <c r="L394" s="17"/>
      <c r="M394" s="18"/>
      <c r="N394" s="19"/>
      <c r="O394" s="20"/>
      <c r="P394" s="21"/>
      <c r="Q394" s="21"/>
      <c r="R394" s="22"/>
      <c r="S394" s="21"/>
      <c r="T394" s="21"/>
      <c r="U394" s="22"/>
      <c r="V394" s="23"/>
      <c r="W394" s="23"/>
      <c r="X394" s="24"/>
      <c r="Y394" s="25">
        <f t="shared" si="22"/>
        <v>0</v>
      </c>
      <c r="Z394" s="25">
        <f t="shared" si="23"/>
        <v>0</v>
      </c>
      <c r="AA394" s="26"/>
      <c r="AB394" s="26"/>
      <c r="AC394" s="26"/>
      <c r="AD394" s="26"/>
      <c r="AE394" s="27"/>
      <c r="AF394" s="26"/>
      <c r="AG394" s="26"/>
      <c r="AH394" s="26"/>
      <c r="AI394" s="26"/>
      <c r="AJ394" s="26"/>
      <c r="AK394" s="26"/>
    </row>
    <row r="395" spans="1:37" s="10" customFormat="1" ht="25" customHeight="1" x14ac:dyDescent="0.25">
      <c r="A395" s="11">
        <v>392</v>
      </c>
      <c r="B395" s="12" t="str">
        <f t="shared" si="21"/>
        <v>000-000</v>
      </c>
      <c r="C395" s="12"/>
      <c r="D395" s="12"/>
      <c r="E395" s="12"/>
      <c r="F395" s="12"/>
      <c r="G395" s="16"/>
      <c r="H395" s="16"/>
      <c r="I395" s="15"/>
      <c r="J395" s="16"/>
      <c r="K395" s="16"/>
      <c r="L395" s="17"/>
      <c r="M395" s="18"/>
      <c r="N395" s="18"/>
      <c r="O395" s="20"/>
      <c r="P395" s="21"/>
      <c r="Q395" s="21"/>
      <c r="R395" s="22"/>
      <c r="S395" s="21"/>
      <c r="T395" s="21"/>
      <c r="U395" s="22"/>
      <c r="V395" s="23"/>
      <c r="W395" s="23"/>
      <c r="X395" s="24"/>
      <c r="Y395" s="25">
        <f t="shared" si="22"/>
        <v>0</v>
      </c>
      <c r="Z395" s="25">
        <f t="shared" si="23"/>
        <v>0</v>
      </c>
      <c r="AA395" s="26"/>
      <c r="AB395" s="26"/>
      <c r="AC395" s="26"/>
      <c r="AD395" s="26"/>
      <c r="AE395" s="27"/>
      <c r="AF395" s="26"/>
      <c r="AG395" s="26"/>
      <c r="AH395" s="26"/>
      <c r="AI395" s="26"/>
      <c r="AJ395" s="26"/>
      <c r="AK395" s="26"/>
    </row>
    <row r="396" spans="1:37" s="10" customFormat="1" ht="25" customHeight="1" x14ac:dyDescent="0.25">
      <c r="A396" s="11">
        <v>393</v>
      </c>
      <c r="B396" s="12" t="str">
        <f t="shared" si="21"/>
        <v>000-000</v>
      </c>
      <c r="C396" s="12"/>
      <c r="D396" s="12"/>
      <c r="E396" s="12"/>
      <c r="F396" s="12"/>
      <c r="G396" s="16"/>
      <c r="H396" s="16"/>
      <c r="I396" s="15"/>
      <c r="J396" s="16"/>
      <c r="K396" s="16"/>
      <c r="L396" s="17"/>
      <c r="M396" s="18"/>
      <c r="N396" s="18"/>
      <c r="O396" s="20"/>
      <c r="P396" s="21"/>
      <c r="Q396" s="21"/>
      <c r="R396" s="22"/>
      <c r="S396" s="21"/>
      <c r="T396" s="21"/>
      <c r="U396" s="22"/>
      <c r="V396" s="23"/>
      <c r="W396" s="23"/>
      <c r="X396" s="24"/>
      <c r="Y396" s="25">
        <f t="shared" si="22"/>
        <v>0</v>
      </c>
      <c r="Z396" s="25">
        <f t="shared" si="23"/>
        <v>0</v>
      </c>
      <c r="AA396" s="26"/>
      <c r="AB396" s="26"/>
      <c r="AC396" s="26"/>
      <c r="AD396" s="26"/>
      <c r="AE396" s="27"/>
      <c r="AF396" s="26"/>
      <c r="AG396" s="26"/>
      <c r="AH396" s="26"/>
      <c r="AI396" s="26"/>
      <c r="AJ396" s="26"/>
      <c r="AK396" s="26"/>
    </row>
    <row r="397" spans="1:37" s="10" customFormat="1" ht="25" customHeight="1" x14ac:dyDescent="0.25">
      <c r="A397" s="11">
        <v>394</v>
      </c>
      <c r="B397" s="12" t="str">
        <f t="shared" si="21"/>
        <v>000-000</v>
      </c>
      <c r="C397" s="12"/>
      <c r="D397" s="12"/>
      <c r="E397" s="12"/>
      <c r="F397" s="12"/>
      <c r="G397" s="16"/>
      <c r="H397" s="16"/>
      <c r="I397" s="15"/>
      <c r="J397" s="16"/>
      <c r="K397" s="16"/>
      <c r="L397" s="17"/>
      <c r="M397" s="18"/>
      <c r="N397" s="18"/>
      <c r="O397" s="20"/>
      <c r="P397" s="21"/>
      <c r="Q397" s="21"/>
      <c r="R397" s="22"/>
      <c r="S397" s="21"/>
      <c r="T397" s="21"/>
      <c r="U397" s="22"/>
      <c r="V397" s="23"/>
      <c r="W397" s="23"/>
      <c r="X397" s="24"/>
      <c r="Y397" s="25">
        <f t="shared" si="22"/>
        <v>0</v>
      </c>
      <c r="Z397" s="25">
        <f t="shared" si="23"/>
        <v>0</v>
      </c>
      <c r="AA397" s="26"/>
      <c r="AB397" s="26"/>
      <c r="AC397" s="26"/>
      <c r="AD397" s="26"/>
      <c r="AE397" s="27"/>
      <c r="AF397" s="26"/>
      <c r="AG397" s="26"/>
      <c r="AH397" s="26"/>
      <c r="AI397" s="26"/>
      <c r="AJ397" s="26"/>
      <c r="AK397" s="26"/>
    </row>
    <row r="398" spans="1:37" s="10" customFormat="1" ht="25" customHeight="1" x14ac:dyDescent="0.25">
      <c r="A398" s="11">
        <v>395</v>
      </c>
      <c r="B398" s="12" t="str">
        <f t="shared" si="21"/>
        <v>000-000</v>
      </c>
      <c r="C398" s="12"/>
      <c r="D398" s="12"/>
      <c r="E398" s="12"/>
      <c r="F398" s="12"/>
      <c r="G398" s="16"/>
      <c r="H398" s="16"/>
      <c r="I398" s="15"/>
      <c r="J398" s="16"/>
      <c r="K398" s="16"/>
      <c r="L398" s="17"/>
      <c r="M398" s="18"/>
      <c r="N398" s="18"/>
      <c r="O398" s="20"/>
      <c r="P398" s="21"/>
      <c r="Q398" s="21"/>
      <c r="R398" s="22"/>
      <c r="S398" s="21"/>
      <c r="T398" s="21"/>
      <c r="U398" s="22"/>
      <c r="V398" s="23"/>
      <c r="W398" s="23"/>
      <c r="X398" s="24"/>
      <c r="Y398" s="25">
        <f t="shared" si="22"/>
        <v>0</v>
      </c>
      <c r="Z398" s="25">
        <f t="shared" si="23"/>
        <v>0</v>
      </c>
      <c r="AA398" s="26"/>
      <c r="AB398" s="26"/>
      <c r="AC398" s="26"/>
      <c r="AD398" s="26"/>
      <c r="AE398" s="27"/>
      <c r="AF398" s="26"/>
      <c r="AG398" s="26"/>
      <c r="AH398" s="26"/>
      <c r="AI398" s="26"/>
      <c r="AJ398" s="26"/>
      <c r="AK398" s="26"/>
    </row>
    <row r="399" spans="1:37" s="10" customFormat="1" ht="25" customHeight="1" x14ac:dyDescent="0.25">
      <c r="A399" s="11">
        <v>396</v>
      </c>
      <c r="B399" s="12" t="str">
        <f t="shared" si="21"/>
        <v>000-000</v>
      </c>
      <c r="C399" s="12"/>
      <c r="D399" s="12"/>
      <c r="E399" s="12"/>
      <c r="F399" s="12"/>
      <c r="G399" s="16"/>
      <c r="H399" s="16"/>
      <c r="I399" s="15"/>
      <c r="J399" s="16"/>
      <c r="K399" s="16"/>
      <c r="L399" s="17"/>
      <c r="M399" s="18"/>
      <c r="N399" s="18"/>
      <c r="O399" s="20"/>
      <c r="P399" s="21"/>
      <c r="Q399" s="21"/>
      <c r="R399" s="22"/>
      <c r="S399" s="21"/>
      <c r="T399" s="21"/>
      <c r="U399" s="22"/>
      <c r="V399" s="23"/>
      <c r="W399" s="23"/>
      <c r="X399" s="24"/>
      <c r="Y399" s="25">
        <f t="shared" si="22"/>
        <v>0</v>
      </c>
      <c r="Z399" s="25">
        <f t="shared" si="23"/>
        <v>0</v>
      </c>
      <c r="AA399" s="26"/>
      <c r="AB399" s="26"/>
      <c r="AC399" s="26"/>
      <c r="AD399" s="26"/>
      <c r="AE399" s="27"/>
      <c r="AF399" s="26"/>
      <c r="AG399" s="26"/>
      <c r="AH399" s="26"/>
      <c r="AI399" s="26"/>
      <c r="AJ399" s="26"/>
      <c r="AK399" s="26"/>
    </row>
    <row r="400" spans="1:37" s="10" customFormat="1" ht="25" customHeight="1" x14ac:dyDescent="0.25">
      <c r="A400" s="11">
        <v>397</v>
      </c>
      <c r="B400" s="12" t="str">
        <f t="shared" si="21"/>
        <v>000-000</v>
      </c>
      <c r="C400" s="12"/>
      <c r="D400" s="12"/>
      <c r="E400" s="12"/>
      <c r="F400" s="12"/>
      <c r="G400" s="16"/>
      <c r="H400" s="16"/>
      <c r="I400" s="15"/>
      <c r="J400" s="16"/>
      <c r="K400" s="16"/>
      <c r="L400" s="17"/>
      <c r="M400" s="18"/>
      <c r="N400" s="18"/>
      <c r="O400" s="20"/>
      <c r="P400" s="21"/>
      <c r="Q400" s="21"/>
      <c r="R400" s="22"/>
      <c r="S400" s="21"/>
      <c r="T400" s="21"/>
      <c r="U400" s="22"/>
      <c r="V400" s="23"/>
      <c r="W400" s="23"/>
      <c r="X400" s="24"/>
      <c r="Y400" s="25">
        <f t="shared" si="22"/>
        <v>0</v>
      </c>
      <c r="Z400" s="25">
        <f t="shared" si="23"/>
        <v>0</v>
      </c>
      <c r="AA400" s="26"/>
      <c r="AB400" s="26"/>
      <c r="AC400" s="26"/>
      <c r="AD400" s="26"/>
      <c r="AE400" s="27"/>
      <c r="AF400" s="26"/>
      <c r="AG400" s="26"/>
      <c r="AH400" s="26"/>
      <c r="AI400" s="26"/>
      <c r="AJ400" s="26"/>
      <c r="AK400" s="26"/>
    </row>
    <row r="401" spans="1:37" s="10" customFormat="1" ht="25" customHeight="1" x14ac:dyDescent="0.25">
      <c r="A401" s="11">
        <v>398</v>
      </c>
      <c r="B401" s="12" t="str">
        <f t="shared" si="21"/>
        <v>000-000</v>
      </c>
      <c r="C401" s="12"/>
      <c r="D401" s="12"/>
      <c r="E401" s="12"/>
      <c r="F401" s="12"/>
      <c r="G401" s="16"/>
      <c r="H401" s="16"/>
      <c r="I401" s="15"/>
      <c r="J401" s="16"/>
      <c r="K401" s="16"/>
      <c r="L401" s="17"/>
      <c r="M401" s="18"/>
      <c r="N401" s="18"/>
      <c r="O401" s="20"/>
      <c r="P401" s="21"/>
      <c r="Q401" s="21"/>
      <c r="R401" s="22"/>
      <c r="S401" s="21"/>
      <c r="T401" s="21"/>
      <c r="U401" s="22"/>
      <c r="V401" s="23"/>
      <c r="W401" s="23"/>
      <c r="X401" s="24"/>
      <c r="Y401" s="25">
        <f t="shared" si="22"/>
        <v>0</v>
      </c>
      <c r="Z401" s="25">
        <f t="shared" si="23"/>
        <v>0</v>
      </c>
      <c r="AA401" s="26"/>
      <c r="AB401" s="26"/>
      <c r="AC401" s="26"/>
      <c r="AD401" s="26"/>
      <c r="AE401" s="27"/>
      <c r="AF401" s="26"/>
      <c r="AG401" s="26"/>
      <c r="AH401" s="26"/>
      <c r="AI401" s="26"/>
      <c r="AJ401" s="26"/>
      <c r="AK401" s="26"/>
    </row>
    <row r="402" spans="1:37" s="10" customFormat="1" ht="25" customHeight="1" x14ac:dyDescent="0.25">
      <c r="A402" s="11">
        <v>399</v>
      </c>
      <c r="B402" s="12" t="str">
        <f t="shared" si="21"/>
        <v>000-000</v>
      </c>
      <c r="C402" s="12"/>
      <c r="D402" s="12"/>
      <c r="E402" s="12"/>
      <c r="F402" s="12"/>
      <c r="G402" s="16"/>
      <c r="H402" s="16"/>
      <c r="I402" s="15"/>
      <c r="J402" s="16"/>
      <c r="K402" s="16"/>
      <c r="L402" s="17"/>
      <c r="M402" s="18"/>
      <c r="N402" s="18"/>
      <c r="O402" s="20"/>
      <c r="P402" s="21"/>
      <c r="Q402" s="21"/>
      <c r="R402" s="22"/>
      <c r="S402" s="21"/>
      <c r="T402" s="21"/>
      <c r="U402" s="22"/>
      <c r="V402" s="23"/>
      <c r="W402" s="23"/>
      <c r="X402" s="24"/>
      <c r="Y402" s="25">
        <f t="shared" si="22"/>
        <v>0</v>
      </c>
      <c r="Z402" s="25">
        <f t="shared" si="23"/>
        <v>0</v>
      </c>
      <c r="AA402" s="26"/>
      <c r="AB402" s="26"/>
      <c r="AC402" s="26"/>
      <c r="AD402" s="26"/>
      <c r="AE402" s="27"/>
      <c r="AF402" s="26"/>
      <c r="AG402" s="26"/>
      <c r="AH402" s="26"/>
      <c r="AI402" s="26"/>
      <c r="AJ402" s="26"/>
      <c r="AK402" s="26"/>
    </row>
    <row r="403" spans="1:37" s="10" customFormat="1" ht="25" customHeight="1" x14ac:dyDescent="0.25">
      <c r="A403" s="11">
        <v>400</v>
      </c>
      <c r="B403" s="12" t="str">
        <f t="shared" si="21"/>
        <v>000-000</v>
      </c>
      <c r="C403" s="12"/>
      <c r="D403" s="12"/>
      <c r="E403" s="12"/>
      <c r="F403" s="12"/>
      <c r="G403" s="16"/>
      <c r="H403" s="16"/>
      <c r="I403" s="15"/>
      <c r="J403" s="16"/>
      <c r="K403" s="16"/>
      <c r="L403" s="17"/>
      <c r="M403" s="18"/>
      <c r="N403" s="18"/>
      <c r="O403" s="20"/>
      <c r="P403" s="21"/>
      <c r="Q403" s="21"/>
      <c r="R403" s="22"/>
      <c r="S403" s="21"/>
      <c r="T403" s="21"/>
      <c r="U403" s="22"/>
      <c r="V403" s="23"/>
      <c r="W403" s="23"/>
      <c r="X403" s="24"/>
      <c r="Y403" s="25">
        <f t="shared" si="22"/>
        <v>0</v>
      </c>
      <c r="Z403" s="25">
        <f t="shared" si="23"/>
        <v>0</v>
      </c>
      <c r="AA403" s="26"/>
      <c r="AB403" s="26"/>
      <c r="AC403" s="26"/>
      <c r="AD403" s="26"/>
      <c r="AE403" s="27"/>
      <c r="AF403" s="26"/>
      <c r="AG403" s="26"/>
      <c r="AH403" s="26"/>
      <c r="AI403" s="26"/>
      <c r="AJ403" s="26"/>
      <c r="AK403" s="26"/>
    </row>
    <row r="404" spans="1:37" ht="16.5" customHeight="1" x14ac:dyDescent="0.25">
      <c r="B404" s="1" t="s">
        <v>70</v>
      </c>
      <c r="C404" s="1"/>
      <c r="D404" s="29"/>
    </row>
    <row r="405" spans="1:37" ht="15.75" customHeight="1" x14ac:dyDescent="0.25">
      <c r="B405" s="2" t="s">
        <v>404</v>
      </c>
    </row>
    <row r="406" spans="1:37" ht="13" x14ac:dyDescent="0.25">
      <c r="B406" s="30" t="s">
        <v>405</v>
      </c>
      <c r="C406" s="30"/>
    </row>
    <row r="407" spans="1:37" ht="13" x14ac:dyDescent="0.25">
      <c r="B407" s="30" t="s">
        <v>406</v>
      </c>
      <c r="C407" s="30"/>
    </row>
    <row r="408" spans="1:37" ht="13" x14ac:dyDescent="0.25">
      <c r="B408" s="2" t="s">
        <v>407</v>
      </c>
    </row>
    <row r="409" spans="1:37" ht="13" x14ac:dyDescent="0.25">
      <c r="B409" s="30" t="s">
        <v>408</v>
      </c>
      <c r="C409" s="30"/>
    </row>
    <row r="410" spans="1:37" ht="13" x14ac:dyDescent="0.25">
      <c r="B410" s="2" t="s">
        <v>409</v>
      </c>
    </row>
  </sheetData>
  <sheetProtection insertColumns="0"/>
  <phoneticPr fontId="23" type="noConversion"/>
  <dataValidations count="3">
    <dataValidation type="list" allowBlank="1" showInputMessage="1" showErrorMessage="1" sqref="D4:D172 D174:D403 F4:F403" xr:uid="{00000000-0002-0000-0C00-000000000000}">
      <formula1>INDIRECT("_"&amp;C4)</formula1>
    </dataValidation>
    <dataValidation type="list" allowBlank="1" showInputMessage="1" showErrorMessage="1" sqref="C4:C40 E4:E40" xr:uid="{00000000-0002-0000-0C00-000001000000}">
      <formula1>#REF!</formula1>
    </dataValidation>
    <dataValidation type="list" allowBlank="1" showInputMessage="1" showErrorMessage="1" sqref="E173" xr:uid="{00000000-0002-0000-0C00-000002000000}">
      <formula1>INDIRECT("_"&amp;C173)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4" max="1048575" man="1"/>
  </col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C00-000003000000}">
          <x14:formula1>
            <xm:f>'C:\Users\chizh\Desktop\关联交易表\[02-关联交易等事项统计表（1月21日前交）--鹰金钱汇总.xlsx]Sheet2'!#REF!</xm:f>
          </x14:formula1>
          <xm:sqref>C41:C403 E41:E172 E174:E403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AK410"/>
  <sheetViews>
    <sheetView view="pageBreakPreview" zoomScale="80" zoomScaleNormal="100" zoomScaleSheetLayoutView="80" workbookViewId="0">
      <pane xSplit="2" ySplit="3" topLeftCell="C31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3" customHeight="1" outlineLevelCol="1" x14ac:dyDescent="0.25"/>
  <cols>
    <col min="1" max="1" width="6.6328125" style="2" customWidth="1"/>
    <col min="2" max="2" width="26.36328125" style="2" customWidth="1"/>
    <col min="3" max="3" width="6.1796875" style="2" bestFit="1" customWidth="1"/>
    <col min="4" max="4" width="48.36328125" style="2" bestFit="1" customWidth="1"/>
    <col min="5" max="5" width="15.1796875" style="2" customWidth="1"/>
    <col min="6" max="6" width="29.1796875" style="2" customWidth="1"/>
    <col min="7" max="7" width="14.1796875" style="2" bestFit="1" customWidth="1"/>
    <col min="8" max="8" width="13" style="31" bestFit="1" customWidth="1"/>
    <col min="9" max="9" width="17" style="32" bestFit="1" customWidth="1"/>
    <col min="10" max="10" width="18" style="2" bestFit="1" customWidth="1"/>
    <col min="11" max="11" width="13" style="31" bestFit="1" customWidth="1"/>
    <col min="12" max="12" width="17" style="32" bestFit="1" customWidth="1"/>
    <col min="13" max="13" width="18" style="2" bestFit="1" customWidth="1"/>
    <col min="14" max="14" width="13" style="2" bestFit="1" customWidth="1"/>
    <col min="15" max="15" width="18" style="2" bestFit="1" customWidth="1"/>
    <col min="16" max="16" width="10.81640625" style="2" bestFit="1" customWidth="1" outlineLevel="1"/>
    <col min="17" max="18" width="13" style="2" bestFit="1" customWidth="1" outlineLevel="1"/>
    <col min="19" max="19" width="15.6328125" style="2" bestFit="1" customWidth="1" outlineLevel="1"/>
    <col min="20" max="21" width="13" style="2" bestFit="1" customWidth="1" outlineLevel="1"/>
    <col min="22" max="22" width="18" style="2" bestFit="1" customWidth="1" outlineLevel="1"/>
    <col min="23" max="23" width="13" style="2" bestFit="1" customWidth="1" outlineLevel="1"/>
    <col min="24" max="26" width="18" style="2" bestFit="1" customWidth="1" outlineLevel="1"/>
    <col min="27" max="28" width="10.81640625" style="2" bestFit="1" customWidth="1" outlineLevel="1"/>
    <col min="29" max="29" width="14.1796875" style="2" bestFit="1" customWidth="1" outlineLevel="1"/>
    <col min="30" max="30" width="13" style="33" bestFit="1" customWidth="1" outlineLevel="1"/>
    <col min="31" max="31" width="13" style="34" bestFit="1" customWidth="1" outlineLevel="1"/>
    <col min="32" max="32" width="15.6328125" style="33" bestFit="1" customWidth="1" outlineLevel="1"/>
    <col min="33" max="33" width="10.81640625" style="33" bestFit="1" customWidth="1" outlineLevel="1"/>
    <col min="34" max="34" width="14.36328125" style="33" bestFit="1" customWidth="1" outlineLevel="1"/>
    <col min="35" max="35" width="13" style="33" bestFit="1" customWidth="1" outlineLevel="1"/>
    <col min="36" max="36" width="10.81640625" style="33" bestFit="1" customWidth="1" outlineLevel="1"/>
    <col min="37" max="37" width="13" style="33" bestFit="1" customWidth="1" outlineLevel="1"/>
    <col min="38" max="16384" width="10.1796875" style="33"/>
  </cols>
  <sheetData>
    <row r="1" spans="1:37" s="3" customFormat="1" ht="14.2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 t="s">
        <v>8</v>
      </c>
      <c r="G1" s="154" t="s">
        <v>9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7" t="s">
        <v>10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8" t="s">
        <v>11</v>
      </c>
      <c r="Z1" s="158" t="s">
        <v>11</v>
      </c>
      <c r="AA1" s="158" t="s">
        <v>11</v>
      </c>
      <c r="AB1" s="158" t="s">
        <v>11</v>
      </c>
      <c r="AC1" s="159" t="s">
        <v>12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</row>
    <row r="2" spans="1:37" s="3" customFormat="1" ht="14.2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 t="s">
        <v>8</v>
      </c>
      <c r="G2" s="154" t="s">
        <v>13</v>
      </c>
      <c r="H2" s="154" t="s">
        <v>13</v>
      </c>
      <c r="I2" s="154" t="s">
        <v>13</v>
      </c>
      <c r="J2" s="168" t="s">
        <v>14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57" t="s">
        <v>13</v>
      </c>
      <c r="Q2" s="157" t="s">
        <v>13</v>
      </c>
      <c r="R2" s="157" t="s">
        <v>13</v>
      </c>
      <c r="S2" s="169" t="s">
        <v>14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59" t="s">
        <v>15</v>
      </c>
      <c r="Z2" s="159" t="s">
        <v>16</v>
      </c>
      <c r="AA2" s="166" t="s">
        <v>17</v>
      </c>
      <c r="AB2" s="166" t="s">
        <v>18</v>
      </c>
      <c r="AC2" s="159" t="s">
        <v>13</v>
      </c>
      <c r="AD2" s="159" t="s">
        <v>13</v>
      </c>
      <c r="AE2" s="159" t="s">
        <v>13</v>
      </c>
      <c r="AF2" s="160" t="s">
        <v>14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</row>
    <row r="3" spans="1:37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 t="s">
        <v>8</v>
      </c>
      <c r="G3" s="4" t="s">
        <v>19</v>
      </c>
      <c r="H3" s="4" t="s">
        <v>20</v>
      </c>
      <c r="I3" s="7" t="s">
        <v>411</v>
      </c>
      <c r="J3" s="4" t="s">
        <v>22</v>
      </c>
      <c r="K3" s="4" t="s">
        <v>20</v>
      </c>
      <c r="L3" s="7" t="s">
        <v>23</v>
      </c>
      <c r="M3" s="4" t="s">
        <v>24</v>
      </c>
      <c r="N3" s="4" t="s">
        <v>20</v>
      </c>
      <c r="O3" s="4" t="s">
        <v>25</v>
      </c>
      <c r="P3" s="5" t="s">
        <v>19</v>
      </c>
      <c r="Q3" s="5" t="s">
        <v>20</v>
      </c>
      <c r="R3" s="8" t="s">
        <v>411</v>
      </c>
      <c r="S3" s="5" t="s">
        <v>22</v>
      </c>
      <c r="T3" s="5" t="s">
        <v>20</v>
      </c>
      <c r="U3" s="8" t="s">
        <v>23</v>
      </c>
      <c r="V3" s="5" t="s">
        <v>24</v>
      </c>
      <c r="W3" s="5" t="s">
        <v>20</v>
      </c>
      <c r="X3" s="5" t="s">
        <v>25</v>
      </c>
      <c r="Y3" s="159" t="s">
        <v>15</v>
      </c>
      <c r="Z3" s="159" t="s">
        <v>16</v>
      </c>
      <c r="AA3" s="166" t="s">
        <v>17</v>
      </c>
      <c r="AB3" s="166" t="s">
        <v>18</v>
      </c>
      <c r="AC3" s="5" t="s">
        <v>19</v>
      </c>
      <c r="AD3" s="5" t="s">
        <v>20</v>
      </c>
      <c r="AE3" s="9" t="s">
        <v>26</v>
      </c>
      <c r="AF3" s="5" t="s">
        <v>22</v>
      </c>
      <c r="AG3" s="5" t="s">
        <v>20</v>
      </c>
      <c r="AH3" s="8" t="s">
        <v>23</v>
      </c>
      <c r="AI3" s="5" t="s">
        <v>24</v>
      </c>
      <c r="AJ3" s="5" t="s">
        <v>20</v>
      </c>
      <c r="AK3" s="5" t="s">
        <v>25</v>
      </c>
    </row>
    <row r="4" spans="1:37" s="338" customFormat="1" ht="25" customHeight="1" x14ac:dyDescent="0.25">
      <c r="A4" s="226">
        <v>1</v>
      </c>
      <c r="B4" s="183" t="str">
        <f t="shared" ref="B4:B35" si="0">TEXT(C4,"000")&amp;"-"&amp;TEXT(E4,"000")</f>
        <v>2级-3级</v>
      </c>
      <c r="C4" s="335" t="s">
        <v>29</v>
      </c>
      <c r="D4" s="183" t="s">
        <v>412</v>
      </c>
      <c r="E4" s="183" t="s">
        <v>33</v>
      </c>
      <c r="F4" s="336" t="s">
        <v>310</v>
      </c>
      <c r="G4" s="245" t="s">
        <v>144</v>
      </c>
      <c r="H4" s="245" t="s">
        <v>413</v>
      </c>
      <c r="I4" s="337">
        <v>381113028.91000003</v>
      </c>
      <c r="J4" s="245" t="s">
        <v>164</v>
      </c>
      <c r="K4" s="245" t="s">
        <v>414</v>
      </c>
      <c r="L4" s="234">
        <v>70203243.640000001</v>
      </c>
      <c r="M4" s="235"/>
      <c r="N4" s="246"/>
      <c r="O4" s="236"/>
      <c r="P4" s="233"/>
      <c r="Q4" s="233"/>
      <c r="R4" s="234"/>
      <c r="S4" s="233"/>
      <c r="T4" s="233"/>
      <c r="U4" s="234"/>
      <c r="V4" s="235"/>
      <c r="W4" s="235"/>
      <c r="X4" s="236"/>
      <c r="Y4" s="237">
        <f t="shared" ref="Y4:Y67" si="1">ROUND(I4-U4-X4,2)</f>
        <v>381113028.91000003</v>
      </c>
      <c r="Z4" s="237">
        <f t="shared" ref="Z4:Z67" si="2">ROUND(L4+O4-R4,2)</f>
        <v>70203243.640000001</v>
      </c>
      <c r="AA4" s="238"/>
      <c r="AB4" s="238"/>
      <c r="AC4" s="238"/>
      <c r="AD4" s="238"/>
      <c r="AE4" s="239"/>
      <c r="AF4" s="238"/>
      <c r="AG4" s="238"/>
      <c r="AH4" s="238"/>
      <c r="AI4" s="238"/>
      <c r="AJ4" s="238"/>
      <c r="AK4" s="238"/>
    </row>
    <row r="5" spans="1:37" s="338" customFormat="1" ht="25" customHeight="1" x14ac:dyDescent="0.25">
      <c r="A5" s="226">
        <v>2</v>
      </c>
      <c r="B5" s="183" t="str">
        <f t="shared" si="0"/>
        <v>2级-3级</v>
      </c>
      <c r="C5" s="335" t="s">
        <v>29</v>
      </c>
      <c r="D5" s="183" t="s">
        <v>412</v>
      </c>
      <c r="E5" s="183" t="s">
        <v>33</v>
      </c>
      <c r="F5" s="336" t="s">
        <v>415</v>
      </c>
      <c r="G5" s="245" t="s">
        <v>144</v>
      </c>
      <c r="H5" s="245" t="s">
        <v>416</v>
      </c>
      <c r="I5" s="337">
        <v>22575.85</v>
      </c>
      <c r="J5" s="245" t="s">
        <v>164</v>
      </c>
      <c r="K5" s="245" t="s">
        <v>414</v>
      </c>
      <c r="L5" s="234">
        <v>22111.53</v>
      </c>
      <c r="M5" s="235"/>
      <c r="N5" s="246"/>
      <c r="O5" s="236"/>
      <c r="P5" s="233"/>
      <c r="Q5" s="233"/>
      <c r="R5" s="234"/>
      <c r="S5" s="233"/>
      <c r="T5" s="233"/>
      <c r="U5" s="234"/>
      <c r="V5" s="235"/>
      <c r="W5" s="235"/>
      <c r="X5" s="236"/>
      <c r="Y5" s="237">
        <f t="shared" si="1"/>
        <v>22575.85</v>
      </c>
      <c r="Z5" s="237">
        <f t="shared" si="2"/>
        <v>22111.53</v>
      </c>
      <c r="AA5" s="238"/>
      <c r="AB5" s="238"/>
      <c r="AC5" s="238"/>
      <c r="AD5" s="238"/>
      <c r="AE5" s="239"/>
      <c r="AF5" s="238"/>
      <c r="AG5" s="238"/>
      <c r="AH5" s="238"/>
      <c r="AI5" s="238"/>
      <c r="AJ5" s="238"/>
      <c r="AK5" s="238"/>
    </row>
    <row r="6" spans="1:37" s="338" customFormat="1" ht="25" customHeight="1" x14ac:dyDescent="0.25">
      <c r="A6" s="226">
        <v>3</v>
      </c>
      <c r="B6" s="183" t="str">
        <f t="shared" si="0"/>
        <v>2级-3级</v>
      </c>
      <c r="C6" s="335" t="s">
        <v>29</v>
      </c>
      <c r="D6" s="183" t="s">
        <v>412</v>
      </c>
      <c r="E6" s="183" t="s">
        <v>33</v>
      </c>
      <c r="F6" s="336" t="s">
        <v>417</v>
      </c>
      <c r="G6" s="245" t="s">
        <v>144</v>
      </c>
      <c r="H6" s="245" t="s">
        <v>418</v>
      </c>
      <c r="I6" s="337">
        <v>1599645.31</v>
      </c>
      <c r="J6" s="245" t="s">
        <v>164</v>
      </c>
      <c r="K6" s="245" t="s">
        <v>414</v>
      </c>
      <c r="L6" s="234">
        <v>1586711.5</v>
      </c>
      <c r="M6" s="235"/>
      <c r="N6" s="246"/>
      <c r="O6" s="236"/>
      <c r="P6" s="233"/>
      <c r="Q6" s="233"/>
      <c r="R6" s="234"/>
      <c r="S6" s="233"/>
      <c r="T6" s="233"/>
      <c r="U6" s="234"/>
      <c r="V6" s="235"/>
      <c r="W6" s="235"/>
      <c r="X6" s="236"/>
      <c r="Y6" s="237">
        <f t="shared" si="1"/>
        <v>1599645.31</v>
      </c>
      <c r="Z6" s="237">
        <f t="shared" si="2"/>
        <v>1586711.5</v>
      </c>
      <c r="AA6" s="238"/>
      <c r="AB6" s="238"/>
      <c r="AC6" s="238"/>
      <c r="AD6" s="238"/>
      <c r="AE6" s="239"/>
      <c r="AF6" s="238"/>
      <c r="AG6" s="238"/>
      <c r="AH6" s="238"/>
      <c r="AI6" s="238"/>
      <c r="AJ6" s="238"/>
      <c r="AK6" s="238"/>
    </row>
    <row r="7" spans="1:37" s="338" customFormat="1" ht="25" customHeight="1" x14ac:dyDescent="0.25">
      <c r="A7" s="226">
        <v>4</v>
      </c>
      <c r="B7" s="183" t="str">
        <f t="shared" si="0"/>
        <v>2级-3级</v>
      </c>
      <c r="C7" s="335" t="s">
        <v>29</v>
      </c>
      <c r="D7" s="183" t="s">
        <v>412</v>
      </c>
      <c r="E7" s="183" t="s">
        <v>33</v>
      </c>
      <c r="F7" s="336" t="s">
        <v>419</v>
      </c>
      <c r="G7" s="245" t="s">
        <v>144</v>
      </c>
      <c r="H7" s="245" t="s">
        <v>420</v>
      </c>
      <c r="I7" s="337">
        <v>591748.04</v>
      </c>
      <c r="J7" s="245" t="s">
        <v>164</v>
      </c>
      <c r="K7" s="245" t="s">
        <v>414</v>
      </c>
      <c r="L7" s="234">
        <v>584966</v>
      </c>
      <c r="M7" s="235"/>
      <c r="N7" s="246"/>
      <c r="O7" s="236"/>
      <c r="P7" s="233"/>
      <c r="Q7" s="233"/>
      <c r="R7" s="234"/>
      <c r="S7" s="233"/>
      <c r="T7" s="233"/>
      <c r="U7" s="234"/>
      <c r="V7" s="235"/>
      <c r="W7" s="235"/>
      <c r="X7" s="236"/>
      <c r="Y7" s="237">
        <f t="shared" si="1"/>
        <v>591748.04</v>
      </c>
      <c r="Z7" s="237">
        <f t="shared" si="2"/>
        <v>584966</v>
      </c>
      <c r="AA7" s="238"/>
      <c r="AB7" s="238"/>
      <c r="AC7" s="238"/>
      <c r="AD7" s="238"/>
      <c r="AE7" s="239"/>
      <c r="AF7" s="238"/>
      <c r="AG7" s="238"/>
      <c r="AH7" s="238"/>
      <c r="AI7" s="238"/>
      <c r="AJ7" s="238"/>
      <c r="AK7" s="238"/>
    </row>
    <row r="8" spans="1:37" s="10" customFormat="1" ht="25" customHeight="1" x14ac:dyDescent="0.25">
      <c r="A8" s="11">
        <v>5</v>
      </c>
      <c r="B8" s="12" t="str">
        <f t="shared" si="0"/>
        <v>2级-3级</v>
      </c>
      <c r="C8" s="102" t="s">
        <v>29</v>
      </c>
      <c r="D8" s="85" t="s">
        <v>412</v>
      </c>
      <c r="E8" s="85" t="s">
        <v>33</v>
      </c>
      <c r="F8" s="103" t="s">
        <v>421</v>
      </c>
      <c r="G8" s="87"/>
      <c r="H8" s="87"/>
      <c r="I8" s="88"/>
      <c r="J8" s="87" t="s">
        <v>422</v>
      </c>
      <c r="K8" s="87" t="s">
        <v>423</v>
      </c>
      <c r="L8" s="17">
        <v>803.6</v>
      </c>
      <c r="M8" s="89"/>
      <c r="N8" s="89"/>
      <c r="O8" s="91"/>
      <c r="P8" s="21"/>
      <c r="Q8" s="21"/>
      <c r="R8" s="22"/>
      <c r="S8" s="21"/>
      <c r="T8" s="21"/>
      <c r="U8" s="22"/>
      <c r="V8" s="23"/>
      <c r="W8" s="23"/>
      <c r="X8" s="24"/>
      <c r="Y8" s="25">
        <f t="shared" si="1"/>
        <v>0</v>
      </c>
      <c r="Z8" s="25">
        <f t="shared" si="2"/>
        <v>803.6</v>
      </c>
      <c r="AA8" s="26"/>
      <c r="AB8" s="26"/>
      <c r="AC8" s="26"/>
      <c r="AD8" s="26"/>
      <c r="AE8" s="27"/>
      <c r="AF8" s="26"/>
      <c r="AG8" s="26"/>
      <c r="AH8" s="26"/>
      <c r="AI8" s="26"/>
      <c r="AJ8" s="26"/>
      <c r="AK8" s="26"/>
    </row>
    <row r="9" spans="1:37" s="10" customFormat="1" ht="25" customHeight="1" x14ac:dyDescent="0.25">
      <c r="A9" s="11">
        <v>6</v>
      </c>
      <c r="B9" s="12" t="str">
        <f t="shared" si="0"/>
        <v>2级-3级</v>
      </c>
      <c r="C9" s="102" t="s">
        <v>29</v>
      </c>
      <c r="D9" s="85" t="s">
        <v>412</v>
      </c>
      <c r="E9" s="85" t="s">
        <v>33</v>
      </c>
      <c r="F9" s="103" t="s">
        <v>424</v>
      </c>
      <c r="G9" s="87"/>
      <c r="H9" s="87"/>
      <c r="I9" s="88"/>
      <c r="J9" s="87" t="s">
        <v>422</v>
      </c>
      <c r="K9" s="87" t="s">
        <v>423</v>
      </c>
      <c r="L9" s="17">
        <v>840</v>
      </c>
      <c r="M9" s="89"/>
      <c r="N9" s="89"/>
      <c r="O9" s="91"/>
      <c r="P9" s="21"/>
      <c r="Q9" s="21"/>
      <c r="R9" s="22"/>
      <c r="S9" s="21"/>
      <c r="T9" s="21"/>
      <c r="U9" s="22"/>
      <c r="V9" s="23"/>
      <c r="W9" s="23"/>
      <c r="X9" s="24"/>
      <c r="Y9" s="25">
        <f t="shared" si="1"/>
        <v>0</v>
      </c>
      <c r="Z9" s="25">
        <f t="shared" si="2"/>
        <v>840</v>
      </c>
      <c r="AA9" s="26"/>
      <c r="AB9" s="26"/>
      <c r="AC9" s="26"/>
      <c r="AD9" s="26"/>
      <c r="AE9" s="27"/>
      <c r="AF9" s="26"/>
      <c r="AG9" s="26"/>
      <c r="AH9" s="26"/>
      <c r="AI9" s="26"/>
      <c r="AJ9" s="26"/>
      <c r="AK9" s="26"/>
    </row>
    <row r="10" spans="1:37" s="10" customFormat="1" ht="25" customHeight="1" x14ac:dyDescent="0.25">
      <c r="A10" s="11">
        <v>7</v>
      </c>
      <c r="B10" s="12" t="str">
        <f t="shared" si="0"/>
        <v>2级-3级</v>
      </c>
      <c r="C10" s="102" t="s">
        <v>29</v>
      </c>
      <c r="D10" s="85" t="s">
        <v>412</v>
      </c>
      <c r="E10" s="85" t="s">
        <v>33</v>
      </c>
      <c r="F10" s="103" t="s">
        <v>425</v>
      </c>
      <c r="G10" s="87"/>
      <c r="H10" s="87"/>
      <c r="I10" s="88"/>
      <c r="J10" s="87" t="s">
        <v>422</v>
      </c>
      <c r="K10" s="87" t="s">
        <v>423</v>
      </c>
      <c r="L10" s="17">
        <v>900</v>
      </c>
      <c r="M10" s="89"/>
      <c r="N10" s="89"/>
      <c r="O10" s="91"/>
      <c r="P10" s="21"/>
      <c r="Q10" s="21"/>
      <c r="R10" s="22"/>
      <c r="S10" s="21"/>
      <c r="T10" s="21"/>
      <c r="U10" s="22"/>
      <c r="V10" s="23"/>
      <c r="W10" s="23"/>
      <c r="X10" s="24"/>
      <c r="Y10" s="25">
        <f t="shared" si="1"/>
        <v>0</v>
      </c>
      <c r="Z10" s="25">
        <f t="shared" si="2"/>
        <v>900</v>
      </c>
      <c r="AA10" s="26"/>
      <c r="AB10" s="26"/>
      <c r="AC10" s="26"/>
      <c r="AD10" s="26"/>
      <c r="AE10" s="27"/>
      <c r="AF10" s="26"/>
      <c r="AG10" s="26"/>
      <c r="AH10" s="26"/>
      <c r="AI10" s="26"/>
      <c r="AJ10" s="26"/>
      <c r="AK10" s="26"/>
    </row>
    <row r="11" spans="1:37" s="10" customFormat="1" ht="25" customHeight="1" x14ac:dyDescent="0.25">
      <c r="A11" s="11">
        <v>8</v>
      </c>
      <c r="B11" s="12" t="str">
        <f t="shared" si="0"/>
        <v>2级-4级</v>
      </c>
      <c r="C11" s="102" t="s">
        <v>29</v>
      </c>
      <c r="D11" s="85" t="s">
        <v>412</v>
      </c>
      <c r="E11" s="85" t="s">
        <v>37</v>
      </c>
      <c r="F11" s="103" t="s">
        <v>426</v>
      </c>
      <c r="G11" s="87"/>
      <c r="H11" s="87"/>
      <c r="I11" s="88"/>
      <c r="J11" s="87" t="s">
        <v>422</v>
      </c>
      <c r="K11" s="87" t="s">
        <v>423</v>
      </c>
      <c r="L11" s="17">
        <v>808.5</v>
      </c>
      <c r="M11" s="89"/>
      <c r="N11" s="89"/>
      <c r="O11" s="91"/>
      <c r="P11" s="21"/>
      <c r="Q11" s="21"/>
      <c r="R11" s="22"/>
      <c r="S11" s="21"/>
      <c r="T11" s="21"/>
      <c r="U11" s="22"/>
      <c r="V11" s="23"/>
      <c r="W11" s="23"/>
      <c r="X11" s="24"/>
      <c r="Y11" s="25">
        <f t="shared" si="1"/>
        <v>0</v>
      </c>
      <c r="Z11" s="25">
        <f t="shared" si="2"/>
        <v>808.5</v>
      </c>
      <c r="AA11" s="26"/>
      <c r="AB11" s="26"/>
      <c r="AC11" s="26"/>
      <c r="AD11" s="26"/>
      <c r="AE11" s="27"/>
      <c r="AF11" s="26"/>
      <c r="AG11" s="26"/>
      <c r="AH11" s="26"/>
      <c r="AI11" s="26"/>
      <c r="AJ11" s="26"/>
      <c r="AK11" s="26"/>
    </row>
    <row r="12" spans="1:37" s="10" customFormat="1" ht="25" customHeight="1" x14ac:dyDescent="0.25">
      <c r="A12" s="11">
        <v>9</v>
      </c>
      <c r="B12" s="12" t="str">
        <f t="shared" si="0"/>
        <v>2级-3级</v>
      </c>
      <c r="C12" s="102" t="s">
        <v>29</v>
      </c>
      <c r="D12" s="85" t="s">
        <v>412</v>
      </c>
      <c r="E12" s="85" t="s">
        <v>33</v>
      </c>
      <c r="F12" s="103" t="s">
        <v>427</v>
      </c>
      <c r="G12" s="87"/>
      <c r="H12" s="87"/>
      <c r="I12" s="88"/>
      <c r="J12" s="87" t="s">
        <v>422</v>
      </c>
      <c r="K12" s="87" t="s">
        <v>423</v>
      </c>
      <c r="L12" s="17">
        <v>800</v>
      </c>
      <c r="M12" s="89"/>
      <c r="N12" s="89"/>
      <c r="O12" s="91"/>
      <c r="P12" s="21"/>
      <c r="Q12" s="21"/>
      <c r="R12" s="22"/>
      <c r="S12" s="21"/>
      <c r="T12" s="21"/>
      <c r="U12" s="22"/>
      <c r="V12" s="23"/>
      <c r="W12" s="23"/>
      <c r="X12" s="24"/>
      <c r="Y12" s="25">
        <f t="shared" si="1"/>
        <v>0</v>
      </c>
      <c r="Z12" s="25">
        <f t="shared" si="2"/>
        <v>800</v>
      </c>
      <c r="AA12" s="26"/>
      <c r="AB12" s="26"/>
      <c r="AC12" s="26"/>
      <c r="AD12" s="26"/>
      <c r="AE12" s="27"/>
      <c r="AF12" s="26"/>
      <c r="AG12" s="26"/>
      <c r="AH12" s="26"/>
      <c r="AI12" s="26"/>
      <c r="AJ12" s="26"/>
      <c r="AK12" s="26"/>
    </row>
    <row r="13" spans="1:37" s="10" customFormat="1" ht="25" customHeight="1" x14ac:dyDescent="0.25">
      <c r="A13" s="11">
        <v>10</v>
      </c>
      <c r="B13" s="12" t="str">
        <f t="shared" si="0"/>
        <v>2级-3级</v>
      </c>
      <c r="C13" s="102" t="s">
        <v>29</v>
      </c>
      <c r="D13" s="85" t="s">
        <v>412</v>
      </c>
      <c r="E13" s="85" t="s">
        <v>33</v>
      </c>
      <c r="F13" s="103" t="s">
        <v>427</v>
      </c>
      <c r="G13" s="87"/>
      <c r="H13" s="87"/>
      <c r="I13" s="88"/>
      <c r="J13" s="87" t="s">
        <v>68</v>
      </c>
      <c r="K13" s="87" t="s">
        <v>428</v>
      </c>
      <c r="L13" s="17">
        <v>88260</v>
      </c>
      <c r="M13" s="89"/>
      <c r="N13" s="89"/>
      <c r="O13" s="91"/>
      <c r="P13" s="21"/>
      <c r="Q13" s="21"/>
      <c r="R13" s="22"/>
      <c r="S13" s="21"/>
      <c r="T13" s="21"/>
      <c r="U13" s="22"/>
      <c r="V13" s="23"/>
      <c r="W13" s="23"/>
      <c r="X13" s="24"/>
      <c r="Y13" s="25">
        <f t="shared" si="1"/>
        <v>0</v>
      </c>
      <c r="Z13" s="25">
        <f t="shared" si="2"/>
        <v>88260</v>
      </c>
      <c r="AA13" s="26"/>
      <c r="AB13" s="26"/>
      <c r="AC13" s="26"/>
      <c r="AD13" s="26"/>
      <c r="AE13" s="27"/>
      <c r="AF13" s="26"/>
      <c r="AG13" s="26"/>
      <c r="AH13" s="26"/>
      <c r="AI13" s="26"/>
      <c r="AJ13" s="26"/>
      <c r="AK13" s="26"/>
    </row>
    <row r="14" spans="1:37" s="10" customFormat="1" ht="25" customHeight="1" x14ac:dyDescent="0.25">
      <c r="A14" s="11">
        <v>11</v>
      </c>
      <c r="B14" s="12" t="str">
        <f t="shared" si="0"/>
        <v>2级-3级</v>
      </c>
      <c r="C14" s="102" t="s">
        <v>29</v>
      </c>
      <c r="D14" s="85" t="s">
        <v>412</v>
      </c>
      <c r="E14" s="85" t="s">
        <v>33</v>
      </c>
      <c r="F14" s="103" t="s">
        <v>429</v>
      </c>
      <c r="G14" s="87"/>
      <c r="H14" s="87"/>
      <c r="I14" s="88"/>
      <c r="J14" s="87" t="s">
        <v>422</v>
      </c>
      <c r="K14" s="87" t="s">
        <v>423</v>
      </c>
      <c r="L14" s="17">
        <v>832</v>
      </c>
      <c r="M14" s="89"/>
      <c r="N14" s="89"/>
      <c r="O14" s="91"/>
      <c r="P14" s="21"/>
      <c r="Q14" s="21"/>
      <c r="R14" s="22"/>
      <c r="S14" s="21"/>
      <c r="T14" s="21"/>
      <c r="U14" s="22"/>
      <c r="V14" s="23"/>
      <c r="W14" s="23"/>
      <c r="X14" s="24"/>
      <c r="Y14" s="25">
        <f t="shared" si="1"/>
        <v>0</v>
      </c>
      <c r="Z14" s="25">
        <f t="shared" si="2"/>
        <v>832</v>
      </c>
      <c r="AA14" s="26"/>
      <c r="AB14" s="26"/>
      <c r="AC14" s="26"/>
      <c r="AD14" s="26"/>
      <c r="AE14" s="27"/>
      <c r="AF14" s="26"/>
      <c r="AG14" s="26"/>
      <c r="AH14" s="26"/>
      <c r="AI14" s="26"/>
      <c r="AJ14" s="26"/>
      <c r="AK14" s="26"/>
    </row>
    <row r="15" spans="1:37" s="10" customFormat="1" ht="25" customHeight="1" x14ac:dyDescent="0.25">
      <c r="A15" s="11">
        <v>12</v>
      </c>
      <c r="B15" s="12" t="str">
        <f t="shared" si="0"/>
        <v>2级-3级</v>
      </c>
      <c r="C15" s="102" t="s">
        <v>29</v>
      </c>
      <c r="D15" s="85" t="s">
        <v>412</v>
      </c>
      <c r="E15" s="85" t="s">
        <v>33</v>
      </c>
      <c r="F15" s="103" t="s">
        <v>430</v>
      </c>
      <c r="G15" s="87"/>
      <c r="H15" s="87"/>
      <c r="I15" s="88"/>
      <c r="J15" s="87" t="s">
        <v>422</v>
      </c>
      <c r="K15" s="87" t="s">
        <v>423</v>
      </c>
      <c r="L15" s="17">
        <v>884</v>
      </c>
      <c r="M15" s="89"/>
      <c r="N15" s="89"/>
      <c r="O15" s="91"/>
      <c r="P15" s="21"/>
      <c r="Q15" s="21"/>
      <c r="R15" s="22"/>
      <c r="S15" s="21"/>
      <c r="T15" s="21"/>
      <c r="U15" s="22"/>
      <c r="V15" s="23"/>
      <c r="W15" s="23"/>
      <c r="X15" s="24"/>
      <c r="Y15" s="25">
        <f t="shared" si="1"/>
        <v>0</v>
      </c>
      <c r="Z15" s="25">
        <f t="shared" si="2"/>
        <v>884</v>
      </c>
      <c r="AA15" s="26"/>
      <c r="AB15" s="26"/>
      <c r="AC15" s="26"/>
      <c r="AD15" s="26"/>
      <c r="AE15" s="27"/>
      <c r="AF15" s="26"/>
      <c r="AG15" s="26"/>
      <c r="AH15" s="26"/>
      <c r="AI15" s="26"/>
      <c r="AJ15" s="26"/>
      <c r="AK15" s="26"/>
    </row>
    <row r="16" spans="1:37" s="10" customFormat="1" ht="25" customHeight="1" x14ac:dyDescent="0.25">
      <c r="A16" s="11">
        <v>13</v>
      </c>
      <c r="B16" s="12" t="str">
        <f t="shared" si="0"/>
        <v>2级-3级</v>
      </c>
      <c r="C16" s="102" t="s">
        <v>29</v>
      </c>
      <c r="D16" s="85" t="s">
        <v>412</v>
      </c>
      <c r="E16" s="85" t="s">
        <v>33</v>
      </c>
      <c r="F16" s="103" t="s">
        <v>431</v>
      </c>
      <c r="G16" s="87"/>
      <c r="H16" s="87"/>
      <c r="I16" s="88"/>
      <c r="J16" s="87" t="s">
        <v>422</v>
      </c>
      <c r="K16" s="87" t="s">
        <v>423</v>
      </c>
      <c r="L16" s="17">
        <v>840</v>
      </c>
      <c r="M16" s="89"/>
      <c r="N16" s="89"/>
      <c r="O16" s="91"/>
      <c r="P16" s="21"/>
      <c r="Q16" s="21"/>
      <c r="R16" s="22"/>
      <c r="S16" s="21"/>
      <c r="T16" s="21"/>
      <c r="U16" s="22"/>
      <c r="V16" s="23"/>
      <c r="W16" s="23"/>
      <c r="X16" s="24"/>
      <c r="Y16" s="25">
        <f t="shared" si="1"/>
        <v>0</v>
      </c>
      <c r="Z16" s="25">
        <f t="shared" si="2"/>
        <v>840</v>
      </c>
      <c r="AA16" s="26"/>
      <c r="AB16" s="26"/>
      <c r="AC16" s="26"/>
      <c r="AD16" s="26"/>
      <c r="AE16" s="27"/>
      <c r="AF16" s="26"/>
      <c r="AG16" s="26"/>
      <c r="AH16" s="26"/>
      <c r="AI16" s="26"/>
      <c r="AJ16" s="26"/>
      <c r="AK16" s="26"/>
    </row>
    <row r="17" spans="1:37" s="10" customFormat="1" ht="25" customHeight="1" x14ac:dyDescent="0.25">
      <c r="A17" s="11">
        <v>14</v>
      </c>
      <c r="B17" s="12" t="str">
        <f t="shared" si="0"/>
        <v>2级-3级</v>
      </c>
      <c r="C17" s="102" t="s">
        <v>29</v>
      </c>
      <c r="D17" s="85" t="s">
        <v>412</v>
      </c>
      <c r="E17" s="85" t="s">
        <v>33</v>
      </c>
      <c r="F17" s="103" t="s">
        <v>432</v>
      </c>
      <c r="G17" s="87"/>
      <c r="H17" s="87"/>
      <c r="I17" s="88"/>
      <c r="J17" s="87" t="s">
        <v>422</v>
      </c>
      <c r="K17" s="87" t="s">
        <v>423</v>
      </c>
      <c r="L17" s="17">
        <v>1037.4000000000001</v>
      </c>
      <c r="M17" s="89"/>
      <c r="N17" s="89"/>
      <c r="O17" s="91"/>
      <c r="P17" s="21"/>
      <c r="Q17" s="21"/>
      <c r="R17" s="22"/>
      <c r="S17" s="21"/>
      <c r="T17" s="21"/>
      <c r="U17" s="22"/>
      <c r="V17" s="23"/>
      <c r="W17" s="23"/>
      <c r="X17" s="24"/>
      <c r="Y17" s="25">
        <f t="shared" si="1"/>
        <v>0</v>
      </c>
      <c r="Z17" s="25">
        <f t="shared" si="2"/>
        <v>1037.4000000000001</v>
      </c>
      <c r="AA17" s="26"/>
      <c r="AB17" s="26"/>
      <c r="AC17" s="26"/>
      <c r="AD17" s="26"/>
      <c r="AE17" s="27"/>
      <c r="AF17" s="26"/>
      <c r="AG17" s="26"/>
      <c r="AH17" s="26"/>
      <c r="AI17" s="26"/>
      <c r="AJ17" s="26"/>
      <c r="AK17" s="26"/>
    </row>
    <row r="18" spans="1:37" s="10" customFormat="1" ht="25" customHeight="1" x14ac:dyDescent="0.25">
      <c r="A18" s="11">
        <v>15</v>
      </c>
      <c r="B18" s="12" t="str">
        <f t="shared" si="0"/>
        <v>2级-3级</v>
      </c>
      <c r="C18" s="102" t="s">
        <v>29</v>
      </c>
      <c r="D18" s="85" t="s">
        <v>412</v>
      </c>
      <c r="E18" s="85" t="s">
        <v>33</v>
      </c>
      <c r="F18" s="103" t="s">
        <v>433</v>
      </c>
      <c r="G18" s="87"/>
      <c r="H18" s="87"/>
      <c r="I18" s="88"/>
      <c r="J18" s="87" t="s">
        <v>422</v>
      </c>
      <c r="K18" s="87" t="s">
        <v>423</v>
      </c>
      <c r="L18" s="17">
        <v>819</v>
      </c>
      <c r="M18" s="89"/>
      <c r="N18" s="90"/>
      <c r="O18" s="91"/>
      <c r="P18" s="21"/>
      <c r="Q18" s="21"/>
      <c r="R18" s="22"/>
      <c r="S18" s="21"/>
      <c r="T18" s="21"/>
      <c r="U18" s="22"/>
      <c r="V18" s="23"/>
      <c r="W18" s="23"/>
      <c r="X18" s="24"/>
      <c r="Y18" s="25">
        <f t="shared" si="1"/>
        <v>0</v>
      </c>
      <c r="Z18" s="25">
        <f t="shared" si="2"/>
        <v>819</v>
      </c>
      <c r="AA18" s="26"/>
      <c r="AB18" s="26"/>
      <c r="AC18" s="26"/>
      <c r="AD18" s="26"/>
      <c r="AE18" s="27"/>
      <c r="AF18" s="26"/>
      <c r="AG18" s="26"/>
      <c r="AH18" s="26"/>
      <c r="AI18" s="26"/>
      <c r="AJ18" s="26"/>
      <c r="AK18" s="26"/>
    </row>
    <row r="19" spans="1:37" s="10" customFormat="1" ht="25" customHeight="1" x14ac:dyDescent="0.25">
      <c r="A19" s="11">
        <v>16</v>
      </c>
      <c r="B19" s="12" t="str">
        <f t="shared" si="0"/>
        <v>2级-3级</v>
      </c>
      <c r="C19" s="102" t="s">
        <v>29</v>
      </c>
      <c r="D19" s="85" t="s">
        <v>412</v>
      </c>
      <c r="E19" s="85" t="s">
        <v>33</v>
      </c>
      <c r="F19" s="103" t="s">
        <v>307</v>
      </c>
      <c r="G19" s="87"/>
      <c r="H19" s="87"/>
      <c r="I19" s="88"/>
      <c r="J19" s="87" t="s">
        <v>422</v>
      </c>
      <c r="K19" s="87" t="s">
        <v>423</v>
      </c>
      <c r="L19" s="17">
        <v>2000</v>
      </c>
      <c r="M19" s="89"/>
      <c r="N19" s="90"/>
      <c r="O19" s="91"/>
      <c r="P19" s="21"/>
      <c r="Q19" s="21"/>
      <c r="R19" s="22"/>
      <c r="S19" s="21"/>
      <c r="T19" s="21"/>
      <c r="U19" s="22"/>
      <c r="V19" s="23"/>
      <c r="W19" s="23"/>
      <c r="X19" s="24"/>
      <c r="Y19" s="25">
        <f t="shared" si="1"/>
        <v>0</v>
      </c>
      <c r="Z19" s="25">
        <f t="shared" si="2"/>
        <v>2000</v>
      </c>
      <c r="AA19" s="26"/>
      <c r="AB19" s="26"/>
      <c r="AC19" s="26"/>
      <c r="AD19" s="26"/>
      <c r="AE19" s="27"/>
      <c r="AF19" s="26"/>
      <c r="AG19" s="26"/>
      <c r="AH19" s="26"/>
      <c r="AI19" s="26"/>
      <c r="AJ19" s="26"/>
      <c r="AK19" s="26"/>
    </row>
    <row r="20" spans="1:37" s="338" customFormat="1" ht="25" customHeight="1" x14ac:dyDescent="0.25">
      <c r="A20" s="226">
        <v>17</v>
      </c>
      <c r="B20" s="183" t="str">
        <f t="shared" si="0"/>
        <v>2级-3级</v>
      </c>
      <c r="C20" s="335" t="s">
        <v>29</v>
      </c>
      <c r="D20" s="183" t="s">
        <v>412</v>
      </c>
      <c r="E20" s="183" t="s">
        <v>33</v>
      </c>
      <c r="F20" s="336" t="s">
        <v>434</v>
      </c>
      <c r="G20" s="245"/>
      <c r="H20" s="245"/>
      <c r="I20" s="337"/>
      <c r="J20" s="245" t="s">
        <v>422</v>
      </c>
      <c r="K20" s="245" t="s">
        <v>423</v>
      </c>
      <c r="L20" s="234">
        <v>836</v>
      </c>
      <c r="M20" s="235"/>
      <c r="N20" s="235"/>
      <c r="O20" s="236"/>
      <c r="P20" s="233"/>
      <c r="Q20" s="233"/>
      <c r="R20" s="234"/>
      <c r="S20" s="233"/>
      <c r="T20" s="233"/>
      <c r="U20" s="234"/>
      <c r="V20" s="235"/>
      <c r="W20" s="235"/>
      <c r="X20" s="236"/>
      <c r="Y20" s="237">
        <f t="shared" si="1"/>
        <v>0</v>
      </c>
      <c r="Z20" s="237">
        <f t="shared" si="2"/>
        <v>836</v>
      </c>
      <c r="AA20" s="238"/>
      <c r="AB20" s="238"/>
      <c r="AC20" s="238"/>
      <c r="AD20" s="238"/>
      <c r="AE20" s="239"/>
      <c r="AF20" s="238"/>
      <c r="AG20" s="238"/>
      <c r="AH20" s="238"/>
      <c r="AI20" s="238"/>
      <c r="AJ20" s="238"/>
      <c r="AK20" s="238"/>
    </row>
    <row r="21" spans="1:37" s="338" customFormat="1" ht="25" customHeight="1" x14ac:dyDescent="0.25">
      <c r="A21" s="226">
        <v>18</v>
      </c>
      <c r="B21" s="183" t="str">
        <f t="shared" si="0"/>
        <v>2级-4级</v>
      </c>
      <c r="C21" s="335" t="s">
        <v>29</v>
      </c>
      <c r="D21" s="183" t="s">
        <v>412</v>
      </c>
      <c r="E21" s="183" t="s">
        <v>37</v>
      </c>
      <c r="F21" s="336" t="s">
        <v>435</v>
      </c>
      <c r="G21" s="245"/>
      <c r="H21" s="245"/>
      <c r="I21" s="337"/>
      <c r="J21" s="245" t="s">
        <v>422</v>
      </c>
      <c r="K21" s="245" t="s">
        <v>423</v>
      </c>
      <c r="L21" s="234">
        <v>830</v>
      </c>
      <c r="M21" s="235"/>
      <c r="N21" s="235"/>
      <c r="O21" s="236"/>
      <c r="P21" s="233"/>
      <c r="Q21" s="233"/>
      <c r="R21" s="234"/>
      <c r="S21" s="233"/>
      <c r="T21" s="233"/>
      <c r="U21" s="234"/>
      <c r="V21" s="235"/>
      <c r="W21" s="235"/>
      <c r="X21" s="236"/>
      <c r="Y21" s="237">
        <f t="shared" si="1"/>
        <v>0</v>
      </c>
      <c r="Z21" s="237">
        <f t="shared" si="2"/>
        <v>830</v>
      </c>
      <c r="AA21" s="238"/>
      <c r="AB21" s="238"/>
      <c r="AC21" s="238"/>
      <c r="AD21" s="238"/>
      <c r="AE21" s="239"/>
      <c r="AF21" s="238"/>
      <c r="AG21" s="238"/>
      <c r="AH21" s="238"/>
      <c r="AI21" s="238"/>
      <c r="AJ21" s="238"/>
      <c r="AK21" s="238"/>
    </row>
    <row r="22" spans="1:37" s="10" customFormat="1" ht="25" customHeight="1" x14ac:dyDescent="0.25">
      <c r="A22" s="11">
        <v>19</v>
      </c>
      <c r="B22" s="12" t="str">
        <f t="shared" si="0"/>
        <v>2级-4级</v>
      </c>
      <c r="C22" s="102" t="s">
        <v>29</v>
      </c>
      <c r="D22" s="85" t="s">
        <v>412</v>
      </c>
      <c r="E22" s="85" t="s">
        <v>37</v>
      </c>
      <c r="F22" s="103" t="s">
        <v>246</v>
      </c>
      <c r="G22" s="87"/>
      <c r="H22" s="87"/>
      <c r="I22" s="88"/>
      <c r="J22" s="87" t="s">
        <v>422</v>
      </c>
      <c r="K22" s="87" t="s">
        <v>423</v>
      </c>
      <c r="L22" s="17">
        <v>1060</v>
      </c>
      <c r="M22" s="89"/>
      <c r="N22" s="89"/>
      <c r="O22" s="91"/>
      <c r="P22" s="21"/>
      <c r="Q22" s="21"/>
      <c r="R22" s="22"/>
      <c r="S22" s="21"/>
      <c r="T22" s="21"/>
      <c r="U22" s="22"/>
      <c r="V22" s="23"/>
      <c r="W22" s="23"/>
      <c r="X22" s="24"/>
      <c r="Y22" s="25">
        <f t="shared" si="1"/>
        <v>0</v>
      </c>
      <c r="Z22" s="25">
        <f t="shared" si="2"/>
        <v>1060</v>
      </c>
      <c r="AA22" s="26"/>
      <c r="AB22" s="26"/>
      <c r="AC22" s="26"/>
      <c r="AD22" s="26"/>
      <c r="AE22" s="27"/>
      <c r="AF22" s="26"/>
      <c r="AG22" s="26"/>
      <c r="AH22" s="26"/>
      <c r="AI22" s="26"/>
      <c r="AJ22" s="26"/>
      <c r="AK22" s="26"/>
    </row>
    <row r="23" spans="1:37" s="10" customFormat="1" ht="25" customHeight="1" x14ac:dyDescent="0.25">
      <c r="A23" s="11">
        <v>20</v>
      </c>
      <c r="B23" s="12" t="str">
        <f t="shared" si="0"/>
        <v>2级-2级</v>
      </c>
      <c r="C23" s="102" t="s">
        <v>29</v>
      </c>
      <c r="D23" s="85" t="s">
        <v>412</v>
      </c>
      <c r="E23" s="85" t="s">
        <v>29</v>
      </c>
      <c r="F23" s="103" t="s">
        <v>436</v>
      </c>
      <c r="G23" s="87"/>
      <c r="H23" s="87"/>
      <c r="I23" s="88"/>
      <c r="J23" s="87" t="s">
        <v>68</v>
      </c>
      <c r="K23" s="87" t="s">
        <v>437</v>
      </c>
      <c r="L23" s="17">
        <v>1349.8</v>
      </c>
      <c r="M23" s="89"/>
      <c r="N23" s="89"/>
      <c r="O23" s="91"/>
      <c r="P23" s="21"/>
      <c r="Q23" s="21"/>
      <c r="R23" s="22"/>
      <c r="S23" s="21"/>
      <c r="T23" s="21"/>
      <c r="U23" s="22"/>
      <c r="V23" s="23"/>
      <c r="W23" s="23"/>
      <c r="X23" s="24"/>
      <c r="Y23" s="25">
        <f t="shared" si="1"/>
        <v>0</v>
      </c>
      <c r="Z23" s="25">
        <f t="shared" si="2"/>
        <v>1349.8</v>
      </c>
      <c r="AA23" s="26"/>
      <c r="AB23" s="26"/>
      <c r="AC23" s="26"/>
      <c r="AD23" s="26"/>
      <c r="AE23" s="27"/>
      <c r="AF23" s="26"/>
      <c r="AG23" s="26"/>
      <c r="AH23" s="26"/>
      <c r="AI23" s="26"/>
      <c r="AJ23" s="26"/>
      <c r="AK23" s="26"/>
    </row>
    <row r="24" spans="1:37" s="10" customFormat="1" ht="25" customHeight="1" x14ac:dyDescent="0.25">
      <c r="A24" s="11">
        <v>21</v>
      </c>
      <c r="B24" s="12" t="str">
        <f t="shared" si="0"/>
        <v>2级-2级</v>
      </c>
      <c r="C24" s="102" t="s">
        <v>29</v>
      </c>
      <c r="D24" s="85" t="s">
        <v>412</v>
      </c>
      <c r="E24" s="85" t="s">
        <v>29</v>
      </c>
      <c r="F24" s="103" t="s">
        <v>438</v>
      </c>
      <c r="G24" s="87"/>
      <c r="H24" s="87"/>
      <c r="I24" s="88"/>
      <c r="J24" s="87" t="s">
        <v>68</v>
      </c>
      <c r="K24" s="87" t="s">
        <v>439</v>
      </c>
      <c r="L24" s="17">
        <v>608</v>
      </c>
      <c r="M24" s="89"/>
      <c r="N24" s="89"/>
      <c r="O24" s="91"/>
      <c r="P24" s="21"/>
      <c r="Q24" s="21"/>
      <c r="R24" s="22"/>
      <c r="S24" s="21"/>
      <c r="T24" s="21"/>
      <c r="U24" s="22"/>
      <c r="V24" s="23"/>
      <c r="W24" s="23"/>
      <c r="X24" s="24"/>
      <c r="Y24" s="25">
        <f t="shared" si="1"/>
        <v>0</v>
      </c>
      <c r="Z24" s="25">
        <f t="shared" si="2"/>
        <v>608</v>
      </c>
      <c r="AA24" s="26"/>
      <c r="AB24" s="26"/>
      <c r="AC24" s="26"/>
      <c r="AD24" s="26"/>
      <c r="AE24" s="27"/>
      <c r="AF24" s="26"/>
      <c r="AG24" s="26"/>
      <c r="AH24" s="26"/>
      <c r="AI24" s="26"/>
      <c r="AJ24" s="26"/>
      <c r="AK24" s="26"/>
    </row>
    <row r="25" spans="1:37" s="10" customFormat="1" ht="25" customHeight="1" x14ac:dyDescent="0.25">
      <c r="A25" s="11">
        <v>22</v>
      </c>
      <c r="B25" s="12" t="str">
        <f t="shared" si="0"/>
        <v>2级-2级</v>
      </c>
      <c r="C25" s="102" t="s">
        <v>29</v>
      </c>
      <c r="D25" s="85" t="s">
        <v>412</v>
      </c>
      <c r="E25" s="85" t="s">
        <v>29</v>
      </c>
      <c r="F25" s="103" t="s">
        <v>440</v>
      </c>
      <c r="G25" s="87"/>
      <c r="H25" s="87"/>
      <c r="I25" s="88"/>
      <c r="J25" s="87" t="s">
        <v>68</v>
      </c>
      <c r="K25" s="87" t="s">
        <v>439</v>
      </c>
      <c r="L25" s="17">
        <v>280</v>
      </c>
      <c r="M25" s="89"/>
      <c r="N25" s="89"/>
      <c r="O25" s="91"/>
      <c r="P25" s="21"/>
      <c r="Q25" s="21"/>
      <c r="R25" s="22"/>
      <c r="S25" s="21"/>
      <c r="T25" s="21"/>
      <c r="U25" s="22"/>
      <c r="V25" s="23"/>
      <c r="W25" s="23"/>
      <c r="X25" s="24"/>
      <c r="Y25" s="25">
        <f t="shared" si="1"/>
        <v>0</v>
      </c>
      <c r="Z25" s="25">
        <f t="shared" si="2"/>
        <v>280</v>
      </c>
      <c r="AA25" s="26"/>
      <c r="AB25" s="26"/>
      <c r="AC25" s="26"/>
      <c r="AD25" s="26"/>
      <c r="AE25" s="27"/>
      <c r="AF25" s="26"/>
      <c r="AG25" s="26"/>
      <c r="AH25" s="26"/>
      <c r="AI25" s="26"/>
      <c r="AJ25" s="26"/>
      <c r="AK25" s="26"/>
    </row>
    <row r="26" spans="1:37" s="10" customFormat="1" ht="25" customHeight="1" x14ac:dyDescent="0.25">
      <c r="A26" s="11">
        <v>23</v>
      </c>
      <c r="B26" s="12" t="str">
        <f t="shared" si="0"/>
        <v>2级-3级</v>
      </c>
      <c r="C26" s="102" t="s">
        <v>29</v>
      </c>
      <c r="D26" s="85" t="s">
        <v>412</v>
      </c>
      <c r="E26" s="85" t="s">
        <v>33</v>
      </c>
      <c r="F26" s="103" t="s">
        <v>251</v>
      </c>
      <c r="G26" s="87"/>
      <c r="H26" s="87"/>
      <c r="I26" s="88"/>
      <c r="J26" s="87" t="s">
        <v>68</v>
      </c>
      <c r="K26" s="87" t="s">
        <v>441</v>
      </c>
      <c r="L26" s="17">
        <v>43100</v>
      </c>
      <c r="M26" s="89"/>
      <c r="N26" s="89"/>
      <c r="O26" s="91"/>
      <c r="P26" s="21"/>
      <c r="Q26" s="21"/>
      <c r="R26" s="22"/>
      <c r="S26" s="21"/>
      <c r="T26" s="21"/>
      <c r="U26" s="22"/>
      <c r="V26" s="23"/>
      <c r="W26" s="23"/>
      <c r="X26" s="24"/>
      <c r="Y26" s="25">
        <f t="shared" si="1"/>
        <v>0</v>
      </c>
      <c r="Z26" s="25">
        <f t="shared" si="2"/>
        <v>43100</v>
      </c>
      <c r="AA26" s="26"/>
      <c r="AB26" s="26"/>
      <c r="AC26" s="26"/>
      <c r="AD26" s="26"/>
      <c r="AE26" s="27"/>
      <c r="AF26" s="26"/>
      <c r="AG26" s="26"/>
      <c r="AH26" s="26"/>
      <c r="AI26" s="26"/>
      <c r="AJ26" s="26"/>
      <c r="AK26" s="26"/>
    </row>
    <row r="27" spans="1:37" s="10" customFormat="1" ht="25" customHeight="1" x14ac:dyDescent="0.25">
      <c r="A27" s="11">
        <v>24</v>
      </c>
      <c r="B27" s="12" t="str">
        <f t="shared" si="0"/>
        <v>2级-3级</v>
      </c>
      <c r="C27" s="102" t="s">
        <v>29</v>
      </c>
      <c r="D27" s="85" t="s">
        <v>412</v>
      </c>
      <c r="E27" s="85" t="s">
        <v>33</v>
      </c>
      <c r="F27" s="103" t="s">
        <v>442</v>
      </c>
      <c r="G27" s="87"/>
      <c r="H27" s="87"/>
      <c r="I27" s="88"/>
      <c r="J27" s="87" t="s">
        <v>68</v>
      </c>
      <c r="K27" s="87" t="s">
        <v>443</v>
      </c>
      <c r="L27" s="17">
        <v>143166.51</v>
      </c>
      <c r="M27" s="89"/>
      <c r="N27" s="89"/>
      <c r="O27" s="91"/>
      <c r="P27" s="21"/>
      <c r="Q27" s="21"/>
      <c r="R27" s="22"/>
      <c r="S27" s="21"/>
      <c r="T27" s="21"/>
      <c r="U27" s="22"/>
      <c r="V27" s="23"/>
      <c r="W27" s="23"/>
      <c r="X27" s="24"/>
      <c r="Y27" s="25">
        <f t="shared" si="1"/>
        <v>0</v>
      </c>
      <c r="Z27" s="25">
        <f t="shared" si="2"/>
        <v>143166.51</v>
      </c>
      <c r="AA27" s="26"/>
      <c r="AB27" s="26"/>
      <c r="AC27" s="26"/>
      <c r="AD27" s="26"/>
      <c r="AE27" s="27"/>
      <c r="AF27" s="26"/>
      <c r="AG27" s="26"/>
      <c r="AH27" s="26"/>
      <c r="AI27" s="26"/>
      <c r="AJ27" s="26"/>
      <c r="AK27" s="26"/>
    </row>
    <row r="28" spans="1:37" s="338" customFormat="1" ht="25" customHeight="1" x14ac:dyDescent="0.25">
      <c r="A28" s="226">
        <v>25</v>
      </c>
      <c r="B28" s="183" t="str">
        <f t="shared" si="0"/>
        <v>3级-3级</v>
      </c>
      <c r="C28" s="183" t="s">
        <v>444</v>
      </c>
      <c r="D28" s="183" t="s">
        <v>445</v>
      </c>
      <c r="E28" s="183" t="s">
        <v>444</v>
      </c>
      <c r="F28" s="183" t="s">
        <v>446</v>
      </c>
      <c r="G28" s="245" t="s">
        <v>144</v>
      </c>
      <c r="H28" s="245"/>
      <c r="I28" s="337">
        <v>124492052.12</v>
      </c>
      <c r="J28" s="245" t="s">
        <v>447</v>
      </c>
      <c r="K28" s="245"/>
      <c r="L28" s="234">
        <v>151390633.46000001</v>
      </c>
      <c r="M28" s="339" t="s">
        <v>447</v>
      </c>
      <c r="N28" s="246"/>
      <c r="O28" s="337">
        <v>2679617.42</v>
      </c>
      <c r="P28" s="233"/>
      <c r="Q28" s="233"/>
      <c r="R28" s="234"/>
      <c r="S28" s="233"/>
      <c r="T28" s="233"/>
      <c r="U28" s="234"/>
      <c r="V28" s="235"/>
      <c r="W28" s="235"/>
      <c r="X28" s="236"/>
      <c r="Y28" s="237">
        <f t="shared" si="1"/>
        <v>124492052.12</v>
      </c>
      <c r="Z28" s="237">
        <f t="shared" si="2"/>
        <v>154070250.88</v>
      </c>
      <c r="AA28" s="238"/>
      <c r="AB28" s="238"/>
      <c r="AC28" s="238"/>
      <c r="AD28" s="238"/>
      <c r="AE28" s="239"/>
      <c r="AF28" s="238"/>
      <c r="AG28" s="238"/>
      <c r="AH28" s="238"/>
      <c r="AI28" s="238"/>
      <c r="AJ28" s="238"/>
      <c r="AK28" s="238"/>
    </row>
    <row r="29" spans="1:37" s="338" customFormat="1" ht="25" customHeight="1" x14ac:dyDescent="0.25">
      <c r="A29" s="226">
        <v>26</v>
      </c>
      <c r="B29" s="183" t="str">
        <f t="shared" si="0"/>
        <v>3级-3级</v>
      </c>
      <c r="C29" s="183" t="s">
        <v>444</v>
      </c>
      <c r="D29" s="183" t="s">
        <v>445</v>
      </c>
      <c r="E29" s="183" t="s">
        <v>444</v>
      </c>
      <c r="F29" s="183" t="s">
        <v>446</v>
      </c>
      <c r="G29" s="245" t="s">
        <v>99</v>
      </c>
      <c r="H29" s="245"/>
      <c r="I29" s="337">
        <v>46785.82</v>
      </c>
      <c r="J29" s="245"/>
      <c r="K29" s="245"/>
      <c r="L29" s="234"/>
      <c r="M29" s="339"/>
      <c r="N29" s="246"/>
      <c r="O29" s="337"/>
      <c r="P29" s="233"/>
      <c r="Q29" s="233"/>
      <c r="R29" s="234"/>
      <c r="S29" s="233"/>
      <c r="T29" s="233"/>
      <c r="U29" s="234"/>
      <c r="V29" s="235"/>
      <c r="W29" s="235"/>
      <c r="X29" s="236"/>
      <c r="Y29" s="237">
        <f t="shared" si="1"/>
        <v>46785.82</v>
      </c>
      <c r="Z29" s="237">
        <f t="shared" si="2"/>
        <v>0</v>
      </c>
      <c r="AA29" s="238"/>
      <c r="AB29" s="238"/>
      <c r="AC29" s="238"/>
      <c r="AD29" s="238"/>
      <c r="AE29" s="239"/>
      <c r="AF29" s="238"/>
      <c r="AG29" s="238"/>
      <c r="AH29" s="238"/>
      <c r="AI29" s="238"/>
      <c r="AJ29" s="238"/>
      <c r="AK29" s="238"/>
    </row>
    <row r="30" spans="1:37" s="338" customFormat="1" ht="25" customHeight="1" x14ac:dyDescent="0.25">
      <c r="A30" s="226">
        <v>27</v>
      </c>
      <c r="B30" s="183" t="str">
        <f t="shared" si="0"/>
        <v>3级-2级</v>
      </c>
      <c r="C30" s="183" t="s">
        <v>444</v>
      </c>
      <c r="D30" s="183" t="s">
        <v>445</v>
      </c>
      <c r="E30" s="183" t="s">
        <v>448</v>
      </c>
      <c r="F30" s="183" t="s">
        <v>57</v>
      </c>
      <c r="G30" s="245"/>
      <c r="H30" s="245"/>
      <c r="I30" s="337"/>
      <c r="J30" s="245" t="s">
        <v>447</v>
      </c>
      <c r="K30" s="245"/>
      <c r="L30" s="234">
        <v>1686331.06</v>
      </c>
      <c r="M30" s="339"/>
      <c r="N30" s="246"/>
      <c r="O30" s="337"/>
      <c r="P30" s="233"/>
      <c r="Q30" s="233"/>
      <c r="R30" s="234"/>
      <c r="S30" s="233"/>
      <c r="T30" s="233"/>
      <c r="U30" s="234"/>
      <c r="V30" s="235"/>
      <c r="W30" s="235"/>
      <c r="X30" s="236"/>
      <c r="Y30" s="237">
        <f t="shared" si="1"/>
        <v>0</v>
      </c>
      <c r="Z30" s="237">
        <f t="shared" si="2"/>
        <v>1686331.06</v>
      </c>
      <c r="AA30" s="238"/>
      <c r="AB30" s="238"/>
      <c r="AC30" s="238"/>
      <c r="AD30" s="238"/>
      <c r="AE30" s="239"/>
      <c r="AF30" s="238"/>
      <c r="AG30" s="238"/>
      <c r="AH30" s="238"/>
      <c r="AI30" s="238"/>
      <c r="AJ30" s="238"/>
      <c r="AK30" s="238"/>
    </row>
    <row r="31" spans="1:37" s="338" customFormat="1" ht="25" customHeight="1" x14ac:dyDescent="0.25">
      <c r="A31" s="226">
        <v>28</v>
      </c>
      <c r="B31" s="183" t="str">
        <f t="shared" si="0"/>
        <v>3级-3级</v>
      </c>
      <c r="C31" s="183" t="s">
        <v>444</v>
      </c>
      <c r="D31" s="183" t="s">
        <v>445</v>
      </c>
      <c r="E31" s="183" t="s">
        <v>444</v>
      </c>
      <c r="F31" s="336" t="s">
        <v>449</v>
      </c>
      <c r="G31" s="245"/>
      <c r="H31" s="245"/>
      <c r="I31" s="337"/>
      <c r="J31" s="245" t="s">
        <v>447</v>
      </c>
      <c r="K31" s="245"/>
      <c r="L31" s="234">
        <v>28200</v>
      </c>
      <c r="M31" s="235"/>
      <c r="N31" s="246"/>
      <c r="O31" s="236"/>
      <c r="P31" s="233"/>
      <c r="Q31" s="233"/>
      <c r="R31" s="234"/>
      <c r="S31" s="233"/>
      <c r="T31" s="233"/>
      <c r="U31" s="234"/>
      <c r="V31" s="235"/>
      <c r="W31" s="235"/>
      <c r="X31" s="236"/>
      <c r="Y31" s="237">
        <f t="shared" si="1"/>
        <v>0</v>
      </c>
      <c r="Z31" s="237">
        <f t="shared" si="2"/>
        <v>28200</v>
      </c>
      <c r="AA31" s="238"/>
      <c r="AB31" s="238"/>
      <c r="AC31" s="238"/>
      <c r="AD31" s="238"/>
      <c r="AE31" s="239"/>
      <c r="AF31" s="238"/>
      <c r="AG31" s="238"/>
      <c r="AH31" s="238"/>
      <c r="AI31" s="238"/>
      <c r="AJ31" s="238"/>
      <c r="AK31" s="238"/>
    </row>
    <row r="32" spans="1:37" s="338" customFormat="1" ht="25" customHeight="1" x14ac:dyDescent="0.25">
      <c r="A32" s="226">
        <v>29</v>
      </c>
      <c r="B32" s="183" t="str">
        <f t="shared" si="0"/>
        <v>3级-3级</v>
      </c>
      <c r="C32" s="183" t="s">
        <v>444</v>
      </c>
      <c r="D32" s="183" t="s">
        <v>445</v>
      </c>
      <c r="E32" s="183" t="s">
        <v>444</v>
      </c>
      <c r="F32" s="183" t="s">
        <v>112</v>
      </c>
      <c r="G32" s="245" t="s">
        <v>144</v>
      </c>
      <c r="H32" s="245"/>
      <c r="I32" s="337">
        <v>64539.81</v>
      </c>
      <c r="J32" s="245"/>
      <c r="K32" s="245"/>
      <c r="L32" s="234"/>
      <c r="M32" s="235"/>
      <c r="N32" s="246"/>
      <c r="O32" s="236"/>
      <c r="P32" s="233"/>
      <c r="Q32" s="233"/>
      <c r="R32" s="234"/>
      <c r="S32" s="233"/>
      <c r="T32" s="233"/>
      <c r="U32" s="234"/>
      <c r="V32" s="235"/>
      <c r="W32" s="235"/>
      <c r="X32" s="236"/>
      <c r="Y32" s="237">
        <f t="shared" si="1"/>
        <v>64539.81</v>
      </c>
      <c r="Z32" s="237">
        <f t="shared" si="2"/>
        <v>0</v>
      </c>
      <c r="AA32" s="238"/>
      <c r="AB32" s="238"/>
      <c r="AC32" s="238"/>
      <c r="AD32" s="238"/>
      <c r="AE32" s="239"/>
      <c r="AF32" s="238"/>
      <c r="AG32" s="238"/>
      <c r="AH32" s="238"/>
      <c r="AI32" s="238"/>
      <c r="AJ32" s="238"/>
      <c r="AK32" s="238"/>
    </row>
    <row r="33" spans="1:37" s="338" customFormat="1" ht="25" customHeight="1" x14ac:dyDescent="0.25">
      <c r="A33" s="226">
        <v>30</v>
      </c>
      <c r="B33" s="183" t="str">
        <f t="shared" si="0"/>
        <v>4级-3级</v>
      </c>
      <c r="C33" s="183" t="s">
        <v>37</v>
      </c>
      <c r="D33" s="183" t="s">
        <v>148</v>
      </c>
      <c r="E33" s="183" t="s">
        <v>33</v>
      </c>
      <c r="F33" s="183" t="s">
        <v>112</v>
      </c>
      <c r="G33" s="245" t="s">
        <v>144</v>
      </c>
      <c r="H33" s="245" t="s">
        <v>144</v>
      </c>
      <c r="I33" s="238">
        <v>11023077.279999999</v>
      </c>
      <c r="J33" s="241" t="s">
        <v>164</v>
      </c>
      <c r="K33" s="241" t="s">
        <v>164</v>
      </c>
      <c r="L33" s="238">
        <v>42420427.479999997</v>
      </c>
      <c r="M33" s="241"/>
      <c r="N33" s="340"/>
      <c r="O33" s="238"/>
      <c r="P33" s="233"/>
      <c r="Q33" s="233"/>
      <c r="R33" s="234"/>
      <c r="S33" s="233"/>
      <c r="T33" s="233"/>
      <c r="U33" s="234"/>
      <c r="V33" s="235"/>
      <c r="W33" s="235"/>
      <c r="X33" s="236"/>
      <c r="Y33" s="237">
        <f t="shared" si="1"/>
        <v>11023077.279999999</v>
      </c>
      <c r="Z33" s="237">
        <f t="shared" si="2"/>
        <v>42420427.479999997</v>
      </c>
      <c r="AA33" s="238"/>
      <c r="AB33" s="238"/>
      <c r="AC33" s="238"/>
      <c r="AD33" s="238"/>
      <c r="AE33" s="239"/>
      <c r="AF33" s="238"/>
      <c r="AG33" s="238"/>
      <c r="AH33" s="238"/>
      <c r="AI33" s="238"/>
      <c r="AJ33" s="238"/>
      <c r="AK33" s="238"/>
    </row>
    <row r="34" spans="1:37" s="338" customFormat="1" ht="25" customHeight="1" x14ac:dyDescent="0.25">
      <c r="A34" s="226">
        <v>31</v>
      </c>
      <c r="B34" s="183" t="str">
        <f t="shared" si="0"/>
        <v>4级-3级</v>
      </c>
      <c r="C34" s="183" t="s">
        <v>37</v>
      </c>
      <c r="D34" s="183" t="s">
        <v>148</v>
      </c>
      <c r="E34" s="183" t="s">
        <v>33</v>
      </c>
      <c r="F34" s="183" t="s">
        <v>112</v>
      </c>
      <c r="G34" s="245"/>
      <c r="H34" s="245"/>
      <c r="I34" s="238"/>
      <c r="J34" s="241" t="s">
        <v>68</v>
      </c>
      <c r="K34" s="241" t="s">
        <v>36</v>
      </c>
      <c r="L34" s="341">
        <v>16966187.559999999</v>
      </c>
      <c r="M34" s="241"/>
      <c r="N34" s="340"/>
      <c r="O34" s="238"/>
      <c r="P34" s="233"/>
      <c r="Q34" s="233"/>
      <c r="R34" s="234"/>
      <c r="S34" s="233"/>
      <c r="T34" s="233"/>
      <c r="U34" s="234"/>
      <c r="V34" s="235"/>
      <c r="W34" s="235"/>
      <c r="X34" s="236"/>
      <c r="Y34" s="237">
        <f t="shared" si="1"/>
        <v>0</v>
      </c>
      <c r="Z34" s="237">
        <f t="shared" si="2"/>
        <v>16966187.559999999</v>
      </c>
      <c r="AA34" s="238"/>
      <c r="AB34" s="238"/>
      <c r="AC34" s="238"/>
      <c r="AD34" s="238"/>
      <c r="AE34" s="239"/>
      <c r="AF34" s="238"/>
      <c r="AG34" s="238"/>
      <c r="AH34" s="238"/>
      <c r="AI34" s="238"/>
      <c r="AJ34" s="238"/>
      <c r="AK34" s="238"/>
    </row>
    <row r="35" spans="1:37" s="10" customFormat="1" ht="25" customHeight="1" x14ac:dyDescent="0.25">
      <c r="A35" s="11">
        <v>32</v>
      </c>
      <c r="B35" s="12" t="str">
        <f t="shared" si="0"/>
        <v>4级-2级</v>
      </c>
      <c r="C35" s="85" t="s">
        <v>37</v>
      </c>
      <c r="D35" s="85" t="s">
        <v>148</v>
      </c>
      <c r="E35" s="85" t="s">
        <v>29</v>
      </c>
      <c r="F35" s="85" t="s">
        <v>450</v>
      </c>
      <c r="G35" s="87" t="s">
        <v>144</v>
      </c>
      <c r="H35" s="87" t="s">
        <v>144</v>
      </c>
      <c r="I35" s="88">
        <v>44790.265486725701</v>
      </c>
      <c r="J35" s="92" t="s">
        <v>164</v>
      </c>
      <c r="K35" s="92" t="s">
        <v>164</v>
      </c>
      <c r="L35" s="17">
        <v>23825.99</v>
      </c>
      <c r="M35" s="89"/>
      <c r="N35" s="90"/>
      <c r="O35" s="91"/>
      <c r="P35" s="21"/>
      <c r="Q35" s="21"/>
      <c r="R35" s="22"/>
      <c r="S35" s="21"/>
      <c r="T35" s="21"/>
      <c r="U35" s="22"/>
      <c r="V35" s="23"/>
      <c r="W35" s="23"/>
      <c r="X35" s="24"/>
      <c r="Y35" s="25">
        <f t="shared" si="1"/>
        <v>44790.27</v>
      </c>
      <c r="Z35" s="25">
        <f t="shared" si="2"/>
        <v>23825.99</v>
      </c>
      <c r="AA35" s="26"/>
      <c r="AB35" s="26"/>
      <c r="AC35" s="26"/>
      <c r="AD35" s="26"/>
      <c r="AE35" s="27"/>
      <c r="AF35" s="26"/>
      <c r="AG35" s="26"/>
      <c r="AH35" s="26"/>
      <c r="AI35" s="26"/>
      <c r="AJ35" s="26"/>
      <c r="AK35" s="26"/>
    </row>
    <row r="36" spans="1:37" s="10" customFormat="1" ht="25" customHeight="1" x14ac:dyDescent="0.25">
      <c r="A36" s="11">
        <v>33</v>
      </c>
      <c r="B36" s="12" t="str">
        <f t="shared" ref="B36:B67" si="3">TEXT(C36,"000")&amp;"-"&amp;TEXT(E36,"000")</f>
        <v>4级-2级</v>
      </c>
      <c r="C36" s="85" t="s">
        <v>37</v>
      </c>
      <c r="D36" s="85" t="s">
        <v>148</v>
      </c>
      <c r="E36" s="85" t="s">
        <v>29</v>
      </c>
      <c r="F36" s="85" t="s">
        <v>194</v>
      </c>
      <c r="G36" s="87" t="s">
        <v>144</v>
      </c>
      <c r="H36" s="87" t="s">
        <v>144</v>
      </c>
      <c r="I36" s="88">
        <v>36164.601769911496</v>
      </c>
      <c r="J36" s="92" t="s">
        <v>164</v>
      </c>
      <c r="K36" s="92" t="s">
        <v>164</v>
      </c>
      <c r="L36" s="17">
        <v>18212.560000000001</v>
      </c>
      <c r="M36" s="89"/>
      <c r="N36" s="90"/>
      <c r="O36" s="91"/>
      <c r="P36" s="21"/>
      <c r="Q36" s="21"/>
      <c r="R36" s="22"/>
      <c r="S36" s="21"/>
      <c r="T36" s="21"/>
      <c r="U36" s="22"/>
      <c r="V36" s="23"/>
      <c r="W36" s="23"/>
      <c r="X36" s="24"/>
      <c r="Y36" s="25">
        <f t="shared" si="1"/>
        <v>36164.6</v>
      </c>
      <c r="Z36" s="25">
        <f t="shared" si="2"/>
        <v>18212.560000000001</v>
      </c>
      <c r="AA36" s="26"/>
      <c r="AB36" s="26"/>
      <c r="AC36" s="26"/>
      <c r="AD36" s="26"/>
      <c r="AE36" s="27"/>
      <c r="AF36" s="26"/>
      <c r="AG36" s="26"/>
      <c r="AH36" s="26"/>
      <c r="AI36" s="26"/>
      <c r="AJ36" s="26"/>
      <c r="AK36" s="26"/>
    </row>
    <row r="37" spans="1:37" s="10" customFormat="1" ht="25" customHeight="1" x14ac:dyDescent="0.25">
      <c r="A37" s="11">
        <v>34</v>
      </c>
      <c r="B37" s="12" t="str">
        <f t="shared" si="3"/>
        <v>4级-3级</v>
      </c>
      <c r="C37" s="85" t="s">
        <v>37</v>
      </c>
      <c r="D37" s="85" t="s">
        <v>148</v>
      </c>
      <c r="E37" s="85" t="s">
        <v>33</v>
      </c>
      <c r="F37" s="85" t="s">
        <v>451</v>
      </c>
      <c r="G37" s="87" t="s">
        <v>144</v>
      </c>
      <c r="H37" s="87" t="s">
        <v>144</v>
      </c>
      <c r="I37" s="88">
        <v>31128.318584070799</v>
      </c>
      <c r="J37" s="92" t="s">
        <v>164</v>
      </c>
      <c r="K37" s="92" t="s">
        <v>164</v>
      </c>
      <c r="L37" s="17">
        <v>21109.03</v>
      </c>
      <c r="M37" s="89"/>
      <c r="N37" s="90"/>
      <c r="O37" s="91"/>
      <c r="P37" s="21"/>
      <c r="Q37" s="21"/>
      <c r="R37" s="22"/>
      <c r="S37" s="21"/>
      <c r="T37" s="21"/>
      <c r="U37" s="22"/>
      <c r="V37" s="23"/>
      <c r="W37" s="23"/>
      <c r="X37" s="24"/>
      <c r="Y37" s="25">
        <f t="shared" si="1"/>
        <v>31128.32</v>
      </c>
      <c r="Z37" s="25">
        <f t="shared" si="2"/>
        <v>21109.03</v>
      </c>
      <c r="AA37" s="26"/>
      <c r="AB37" s="26"/>
      <c r="AC37" s="26"/>
      <c r="AD37" s="26"/>
      <c r="AE37" s="27"/>
      <c r="AF37" s="26"/>
      <c r="AG37" s="26"/>
      <c r="AH37" s="26"/>
      <c r="AI37" s="26"/>
      <c r="AJ37" s="26"/>
      <c r="AK37" s="26"/>
    </row>
    <row r="38" spans="1:37" s="10" customFormat="1" ht="25" customHeight="1" x14ac:dyDescent="0.25">
      <c r="A38" s="11">
        <v>35</v>
      </c>
      <c r="B38" s="12" t="str">
        <f t="shared" si="3"/>
        <v>4级-3级</v>
      </c>
      <c r="C38" s="85" t="s">
        <v>37</v>
      </c>
      <c r="D38" s="85" t="s">
        <v>148</v>
      </c>
      <c r="E38" s="85" t="s">
        <v>33</v>
      </c>
      <c r="F38" s="85" t="s">
        <v>452</v>
      </c>
      <c r="G38" s="87" t="s">
        <v>144</v>
      </c>
      <c r="H38" s="87" t="s">
        <v>144</v>
      </c>
      <c r="I38" s="88">
        <v>2389.3805309734498</v>
      </c>
      <c r="J38" s="92" t="s">
        <v>164</v>
      </c>
      <c r="K38" s="92" t="s">
        <v>164</v>
      </c>
      <c r="L38" s="17">
        <v>748.51</v>
      </c>
      <c r="M38" s="89"/>
      <c r="N38" s="89"/>
      <c r="O38" s="91"/>
      <c r="P38" s="21"/>
      <c r="Q38" s="21"/>
      <c r="R38" s="22"/>
      <c r="S38" s="21"/>
      <c r="T38" s="21"/>
      <c r="U38" s="22"/>
      <c r="V38" s="23"/>
      <c r="W38" s="23"/>
      <c r="X38" s="24"/>
      <c r="Y38" s="25">
        <f t="shared" si="1"/>
        <v>2389.38</v>
      </c>
      <c r="Z38" s="25">
        <f t="shared" si="2"/>
        <v>748.51</v>
      </c>
      <c r="AA38" s="26"/>
      <c r="AB38" s="26"/>
      <c r="AC38" s="26"/>
      <c r="AD38" s="26"/>
      <c r="AE38" s="27"/>
      <c r="AF38" s="26"/>
      <c r="AG38" s="26"/>
      <c r="AH38" s="26"/>
      <c r="AI38" s="26"/>
      <c r="AJ38" s="26"/>
      <c r="AK38" s="26"/>
    </row>
    <row r="39" spans="1:37" s="10" customFormat="1" ht="25" customHeight="1" x14ac:dyDescent="0.25">
      <c r="A39" s="11">
        <v>36</v>
      </c>
      <c r="B39" s="12" t="str">
        <f t="shared" si="3"/>
        <v>4级-3级</v>
      </c>
      <c r="C39" s="85" t="s">
        <v>37</v>
      </c>
      <c r="D39" s="85" t="s">
        <v>148</v>
      </c>
      <c r="E39" s="85" t="s">
        <v>33</v>
      </c>
      <c r="F39" s="85" t="s">
        <v>453</v>
      </c>
      <c r="G39" s="87" t="s">
        <v>144</v>
      </c>
      <c r="H39" s="87" t="s">
        <v>144</v>
      </c>
      <c r="I39" s="88">
        <v>4274.3362831858403</v>
      </c>
      <c r="J39" s="92" t="s">
        <v>164</v>
      </c>
      <c r="K39" s="92" t="s">
        <v>164</v>
      </c>
      <c r="L39" s="17">
        <v>2102.14</v>
      </c>
      <c r="M39" s="89"/>
      <c r="N39" s="89"/>
      <c r="O39" s="91"/>
      <c r="P39" s="21"/>
      <c r="Q39" s="21"/>
      <c r="R39" s="22"/>
      <c r="S39" s="21"/>
      <c r="T39" s="21"/>
      <c r="U39" s="22"/>
      <c r="V39" s="23"/>
      <c r="W39" s="23"/>
      <c r="X39" s="24"/>
      <c r="Y39" s="25">
        <f t="shared" si="1"/>
        <v>4274.34</v>
      </c>
      <c r="Z39" s="25">
        <f t="shared" si="2"/>
        <v>2102.14</v>
      </c>
      <c r="AA39" s="26"/>
      <c r="AB39" s="26"/>
      <c r="AC39" s="26"/>
      <c r="AD39" s="26"/>
      <c r="AE39" s="27"/>
      <c r="AF39" s="26"/>
      <c r="AG39" s="26"/>
      <c r="AH39" s="26"/>
      <c r="AI39" s="26"/>
      <c r="AJ39" s="26"/>
      <c r="AK39" s="26"/>
    </row>
    <row r="40" spans="1:37" s="10" customFormat="1" ht="25" customHeight="1" x14ac:dyDescent="0.25">
      <c r="A40" s="11">
        <v>37</v>
      </c>
      <c r="B40" s="12" t="str">
        <f t="shared" si="3"/>
        <v>4级-2级</v>
      </c>
      <c r="C40" s="85" t="s">
        <v>37</v>
      </c>
      <c r="D40" s="85" t="s">
        <v>148</v>
      </c>
      <c r="E40" s="85" t="s">
        <v>29</v>
      </c>
      <c r="F40" s="85" t="s">
        <v>454</v>
      </c>
      <c r="G40" s="87" t="s">
        <v>144</v>
      </c>
      <c r="H40" s="87" t="s">
        <v>144</v>
      </c>
      <c r="I40" s="88">
        <v>46361.061946902701</v>
      </c>
      <c r="J40" s="92" t="s">
        <v>164</v>
      </c>
      <c r="K40" s="92" t="s">
        <v>164</v>
      </c>
      <c r="L40" s="17">
        <v>18017.27</v>
      </c>
      <c r="M40" s="89"/>
      <c r="N40" s="89"/>
      <c r="O40" s="91"/>
      <c r="P40" s="21"/>
      <c r="Q40" s="21"/>
      <c r="R40" s="22"/>
      <c r="S40" s="21"/>
      <c r="T40" s="21"/>
      <c r="U40" s="22"/>
      <c r="V40" s="23"/>
      <c r="W40" s="23"/>
      <c r="X40" s="24"/>
      <c r="Y40" s="25">
        <f t="shared" si="1"/>
        <v>46361.06</v>
      </c>
      <c r="Z40" s="25">
        <f t="shared" si="2"/>
        <v>18017.27</v>
      </c>
      <c r="AA40" s="26"/>
      <c r="AB40" s="26"/>
      <c r="AC40" s="26"/>
      <c r="AD40" s="26"/>
      <c r="AE40" s="27"/>
      <c r="AF40" s="26"/>
      <c r="AG40" s="26"/>
      <c r="AH40" s="26"/>
      <c r="AI40" s="26"/>
      <c r="AJ40" s="26"/>
      <c r="AK40" s="26"/>
    </row>
    <row r="41" spans="1:37" s="10" customFormat="1" ht="25" customHeight="1" x14ac:dyDescent="0.25">
      <c r="A41" s="11">
        <v>38</v>
      </c>
      <c r="B41" s="12" t="str">
        <f t="shared" si="3"/>
        <v>4级-3级</v>
      </c>
      <c r="C41" s="85" t="s">
        <v>37</v>
      </c>
      <c r="D41" s="85" t="s">
        <v>148</v>
      </c>
      <c r="E41" s="85" t="s">
        <v>33</v>
      </c>
      <c r="F41" s="85" t="s">
        <v>425</v>
      </c>
      <c r="G41" s="87" t="s">
        <v>144</v>
      </c>
      <c r="H41" s="87" t="s">
        <v>144</v>
      </c>
      <c r="I41" s="88">
        <v>2477.8761061946898</v>
      </c>
      <c r="J41" s="92" t="s">
        <v>164</v>
      </c>
      <c r="K41" s="92" t="s">
        <v>164</v>
      </c>
      <c r="L41" s="17">
        <v>831.68</v>
      </c>
      <c r="M41" s="89"/>
      <c r="N41" s="89"/>
      <c r="O41" s="91"/>
      <c r="P41" s="21"/>
      <c r="Q41" s="21"/>
      <c r="R41" s="22"/>
      <c r="S41" s="21"/>
      <c r="T41" s="21"/>
      <c r="U41" s="22"/>
      <c r="V41" s="23"/>
      <c r="W41" s="23"/>
      <c r="X41" s="24"/>
      <c r="Y41" s="25">
        <f t="shared" si="1"/>
        <v>2477.88</v>
      </c>
      <c r="Z41" s="25">
        <f t="shared" si="2"/>
        <v>831.68</v>
      </c>
      <c r="AA41" s="26"/>
      <c r="AB41" s="26"/>
      <c r="AC41" s="26"/>
      <c r="AD41" s="26"/>
      <c r="AE41" s="27"/>
      <c r="AF41" s="26"/>
      <c r="AG41" s="26"/>
      <c r="AH41" s="26"/>
      <c r="AI41" s="26"/>
      <c r="AJ41" s="26"/>
      <c r="AK41" s="26"/>
    </row>
    <row r="42" spans="1:37" s="10" customFormat="1" ht="25" customHeight="1" x14ac:dyDescent="0.25">
      <c r="A42" s="11">
        <v>39</v>
      </c>
      <c r="B42" s="12" t="str">
        <f t="shared" si="3"/>
        <v>4级-2级</v>
      </c>
      <c r="C42" s="85" t="s">
        <v>37</v>
      </c>
      <c r="D42" s="85" t="s">
        <v>148</v>
      </c>
      <c r="E42" s="85" t="s">
        <v>29</v>
      </c>
      <c r="F42" s="85" t="s">
        <v>455</v>
      </c>
      <c r="G42" s="87" t="s">
        <v>144</v>
      </c>
      <c r="H42" s="87" t="s">
        <v>144</v>
      </c>
      <c r="I42" s="88">
        <v>5129.20353982301</v>
      </c>
      <c r="J42" s="92" t="s">
        <v>164</v>
      </c>
      <c r="K42" s="92" t="s">
        <v>164</v>
      </c>
      <c r="L42" s="17">
        <v>1770.83</v>
      </c>
      <c r="M42" s="89"/>
      <c r="N42" s="89"/>
      <c r="O42" s="91"/>
      <c r="P42" s="21"/>
      <c r="Q42" s="21"/>
      <c r="R42" s="22"/>
      <c r="S42" s="21"/>
      <c r="T42" s="21"/>
      <c r="U42" s="22"/>
      <c r="V42" s="23"/>
      <c r="W42" s="23"/>
      <c r="X42" s="24"/>
      <c r="Y42" s="25">
        <f t="shared" si="1"/>
        <v>5129.2</v>
      </c>
      <c r="Z42" s="25">
        <f t="shared" si="2"/>
        <v>1770.83</v>
      </c>
      <c r="AA42" s="26"/>
      <c r="AB42" s="26"/>
      <c r="AC42" s="26"/>
      <c r="AD42" s="26"/>
      <c r="AE42" s="27"/>
      <c r="AF42" s="26"/>
      <c r="AG42" s="26"/>
      <c r="AH42" s="26"/>
      <c r="AI42" s="26"/>
      <c r="AJ42" s="26"/>
      <c r="AK42" s="26"/>
    </row>
    <row r="43" spans="1:37" s="10" customFormat="1" ht="25" customHeight="1" x14ac:dyDescent="0.25">
      <c r="A43" s="11">
        <v>40</v>
      </c>
      <c r="B43" s="12" t="str">
        <f t="shared" si="3"/>
        <v>4级-2级</v>
      </c>
      <c r="C43" s="85" t="s">
        <v>37</v>
      </c>
      <c r="D43" s="85" t="s">
        <v>148</v>
      </c>
      <c r="E43" s="85" t="s">
        <v>29</v>
      </c>
      <c r="F43" s="85" t="s">
        <v>436</v>
      </c>
      <c r="G43" s="87" t="s">
        <v>144</v>
      </c>
      <c r="H43" s="87" t="s">
        <v>144</v>
      </c>
      <c r="I43" s="88">
        <v>21168.141592920401</v>
      </c>
      <c r="J43" s="92" t="s">
        <v>164</v>
      </c>
      <c r="K43" s="92" t="s">
        <v>164</v>
      </c>
      <c r="L43" s="17">
        <v>7114.38</v>
      </c>
      <c r="M43" s="89"/>
      <c r="N43" s="89"/>
      <c r="O43" s="91"/>
      <c r="P43" s="21"/>
      <c r="Q43" s="21"/>
      <c r="R43" s="22"/>
      <c r="S43" s="21"/>
      <c r="T43" s="21"/>
      <c r="U43" s="22"/>
      <c r="V43" s="23"/>
      <c r="W43" s="23"/>
      <c r="X43" s="24"/>
      <c r="Y43" s="25">
        <f t="shared" si="1"/>
        <v>21168.14</v>
      </c>
      <c r="Z43" s="25">
        <f t="shared" si="2"/>
        <v>7114.38</v>
      </c>
      <c r="AA43" s="26"/>
      <c r="AB43" s="26"/>
      <c r="AC43" s="26"/>
      <c r="AD43" s="26"/>
      <c r="AE43" s="27"/>
      <c r="AF43" s="26"/>
      <c r="AG43" s="26"/>
      <c r="AH43" s="26"/>
      <c r="AI43" s="26"/>
      <c r="AJ43" s="26"/>
      <c r="AK43" s="26"/>
    </row>
    <row r="44" spans="1:37" s="10" customFormat="1" ht="25" customHeight="1" x14ac:dyDescent="0.25">
      <c r="A44" s="11">
        <v>41</v>
      </c>
      <c r="B44" s="12" t="str">
        <f t="shared" si="3"/>
        <v>4级-2级</v>
      </c>
      <c r="C44" s="85" t="s">
        <v>37</v>
      </c>
      <c r="D44" s="85" t="s">
        <v>148</v>
      </c>
      <c r="E44" s="85" t="s">
        <v>29</v>
      </c>
      <c r="F44" s="85" t="s">
        <v>438</v>
      </c>
      <c r="G44" s="87" t="s">
        <v>144</v>
      </c>
      <c r="H44" s="87" t="s">
        <v>144</v>
      </c>
      <c r="I44" s="88">
        <v>1946.90265486726</v>
      </c>
      <c r="J44" s="92" t="s">
        <v>164</v>
      </c>
      <c r="K44" s="92" t="s">
        <v>164</v>
      </c>
      <c r="L44" s="17">
        <v>1053.54</v>
      </c>
      <c r="M44" s="89"/>
      <c r="N44" s="89"/>
      <c r="O44" s="91"/>
      <c r="P44" s="21"/>
      <c r="Q44" s="21"/>
      <c r="R44" s="22"/>
      <c r="S44" s="21"/>
      <c r="T44" s="21"/>
      <c r="U44" s="22"/>
      <c r="V44" s="23"/>
      <c r="W44" s="23"/>
      <c r="X44" s="24"/>
      <c r="Y44" s="25">
        <f t="shared" si="1"/>
        <v>1946.9</v>
      </c>
      <c r="Z44" s="25">
        <f t="shared" si="2"/>
        <v>1053.54</v>
      </c>
      <c r="AA44" s="26"/>
      <c r="AB44" s="26"/>
      <c r="AC44" s="26"/>
      <c r="AD44" s="26"/>
      <c r="AE44" s="27"/>
      <c r="AF44" s="26"/>
      <c r="AG44" s="26"/>
      <c r="AH44" s="26"/>
      <c r="AI44" s="26"/>
      <c r="AJ44" s="26"/>
      <c r="AK44" s="26"/>
    </row>
    <row r="45" spans="1:37" s="10" customFormat="1" ht="25" customHeight="1" x14ac:dyDescent="0.25">
      <c r="A45" s="11">
        <v>42</v>
      </c>
      <c r="B45" s="12" t="str">
        <f t="shared" si="3"/>
        <v>4级-2级</v>
      </c>
      <c r="C45" s="85" t="s">
        <v>37</v>
      </c>
      <c r="D45" s="85" t="s">
        <v>148</v>
      </c>
      <c r="E45" s="85" t="s">
        <v>29</v>
      </c>
      <c r="F45" s="85" t="s">
        <v>440</v>
      </c>
      <c r="G45" s="87" t="s">
        <v>144</v>
      </c>
      <c r="H45" s="87" t="s">
        <v>144</v>
      </c>
      <c r="I45" s="88">
        <v>13663.716814159299</v>
      </c>
      <c r="J45" s="92" t="s">
        <v>164</v>
      </c>
      <c r="K45" s="92" t="s">
        <v>164</v>
      </c>
      <c r="L45" s="17">
        <v>7522.56</v>
      </c>
      <c r="M45" s="89"/>
      <c r="N45" s="89"/>
      <c r="O45" s="91"/>
      <c r="P45" s="21"/>
      <c r="Q45" s="21"/>
      <c r="R45" s="22"/>
      <c r="S45" s="21"/>
      <c r="T45" s="21"/>
      <c r="U45" s="22"/>
      <c r="V45" s="23"/>
      <c r="W45" s="23"/>
      <c r="X45" s="24"/>
      <c r="Y45" s="25">
        <f t="shared" si="1"/>
        <v>13663.72</v>
      </c>
      <c r="Z45" s="25">
        <f t="shared" si="2"/>
        <v>7522.56</v>
      </c>
      <c r="AA45" s="26"/>
      <c r="AB45" s="26"/>
      <c r="AC45" s="26"/>
      <c r="AD45" s="26"/>
      <c r="AE45" s="27"/>
      <c r="AF45" s="26"/>
      <c r="AG45" s="26"/>
      <c r="AH45" s="26"/>
      <c r="AI45" s="26"/>
      <c r="AJ45" s="26"/>
      <c r="AK45" s="26"/>
    </row>
    <row r="46" spans="1:37" s="10" customFormat="1" ht="25" customHeight="1" x14ac:dyDescent="0.25">
      <c r="A46" s="11">
        <v>43</v>
      </c>
      <c r="B46" s="12" t="str">
        <f t="shared" si="3"/>
        <v>4级-2级</v>
      </c>
      <c r="C46" s="85" t="s">
        <v>37</v>
      </c>
      <c r="D46" s="85" t="s">
        <v>148</v>
      </c>
      <c r="E46" s="85" t="s">
        <v>29</v>
      </c>
      <c r="F46" s="85" t="s">
        <v>184</v>
      </c>
      <c r="G46" s="87" t="s">
        <v>144</v>
      </c>
      <c r="H46" s="87" t="s">
        <v>144</v>
      </c>
      <c r="I46" s="88">
        <v>13389.3805309735</v>
      </c>
      <c r="J46" s="92" t="s">
        <v>164</v>
      </c>
      <c r="K46" s="92" t="s">
        <v>164</v>
      </c>
      <c r="L46" s="17">
        <v>5036.2</v>
      </c>
      <c r="M46" s="89"/>
      <c r="N46" s="89"/>
      <c r="O46" s="91"/>
      <c r="P46" s="21"/>
      <c r="Q46" s="21"/>
      <c r="R46" s="22"/>
      <c r="S46" s="21"/>
      <c r="T46" s="21"/>
      <c r="U46" s="22"/>
      <c r="V46" s="23"/>
      <c r="W46" s="23"/>
      <c r="X46" s="24"/>
      <c r="Y46" s="25">
        <f t="shared" si="1"/>
        <v>13389.38</v>
      </c>
      <c r="Z46" s="25">
        <f t="shared" si="2"/>
        <v>5036.2</v>
      </c>
      <c r="AA46" s="26"/>
      <c r="AB46" s="26"/>
      <c r="AC46" s="26"/>
      <c r="AD46" s="26"/>
      <c r="AE46" s="27"/>
      <c r="AF46" s="26"/>
      <c r="AG46" s="26"/>
      <c r="AH46" s="26"/>
      <c r="AI46" s="26"/>
      <c r="AJ46" s="26"/>
      <c r="AK46" s="26"/>
    </row>
    <row r="47" spans="1:37" s="10" customFormat="1" ht="25" customHeight="1" x14ac:dyDescent="0.25">
      <c r="A47" s="11">
        <v>44</v>
      </c>
      <c r="B47" s="12" t="str">
        <f t="shared" si="3"/>
        <v>4级-3级</v>
      </c>
      <c r="C47" s="85" t="s">
        <v>37</v>
      </c>
      <c r="D47" s="85" t="s">
        <v>148</v>
      </c>
      <c r="E47" s="85" t="s">
        <v>33</v>
      </c>
      <c r="F47" s="85" t="s">
        <v>456</v>
      </c>
      <c r="G47" s="87" t="s">
        <v>144</v>
      </c>
      <c r="H47" s="87" t="s">
        <v>144</v>
      </c>
      <c r="I47" s="88">
        <v>3596.1061946902701</v>
      </c>
      <c r="J47" s="92" t="s">
        <v>164</v>
      </c>
      <c r="K47" s="92" t="s">
        <v>164</v>
      </c>
      <c r="L47" s="17">
        <v>1126.4100000000001</v>
      </c>
      <c r="M47" s="89"/>
      <c r="N47" s="90"/>
      <c r="O47" s="91"/>
      <c r="P47" s="21"/>
      <c r="Q47" s="21"/>
      <c r="R47" s="22"/>
      <c r="S47" s="21"/>
      <c r="T47" s="21"/>
      <c r="U47" s="22"/>
      <c r="V47" s="23"/>
      <c r="W47" s="23"/>
      <c r="X47" s="24"/>
      <c r="Y47" s="25">
        <f t="shared" si="1"/>
        <v>3596.11</v>
      </c>
      <c r="Z47" s="25">
        <f t="shared" si="2"/>
        <v>1126.4100000000001</v>
      </c>
      <c r="AA47" s="26"/>
      <c r="AB47" s="26"/>
      <c r="AC47" s="26"/>
      <c r="AD47" s="26"/>
      <c r="AE47" s="27"/>
      <c r="AF47" s="26"/>
      <c r="AG47" s="26"/>
      <c r="AH47" s="26"/>
      <c r="AI47" s="26"/>
      <c r="AJ47" s="26"/>
      <c r="AK47" s="26"/>
    </row>
    <row r="48" spans="1:37" s="10" customFormat="1" ht="25" customHeight="1" x14ac:dyDescent="0.25">
      <c r="A48" s="11">
        <v>45</v>
      </c>
      <c r="B48" s="12" t="str">
        <f t="shared" si="3"/>
        <v>4级-3级</v>
      </c>
      <c r="C48" s="85" t="s">
        <v>37</v>
      </c>
      <c r="D48" s="85" t="s">
        <v>148</v>
      </c>
      <c r="E48" s="85" t="s">
        <v>33</v>
      </c>
      <c r="F48" s="85" t="s">
        <v>442</v>
      </c>
      <c r="G48" s="87" t="s">
        <v>144</v>
      </c>
      <c r="H48" s="87" t="s">
        <v>144</v>
      </c>
      <c r="I48" s="88">
        <v>566.37168141592895</v>
      </c>
      <c r="J48" s="92" t="s">
        <v>164</v>
      </c>
      <c r="K48" s="92" t="s">
        <v>164</v>
      </c>
      <c r="L48" s="17">
        <v>287.98</v>
      </c>
      <c r="M48" s="89"/>
      <c r="N48" s="90"/>
      <c r="O48" s="91"/>
      <c r="P48" s="21"/>
      <c r="Q48" s="21"/>
      <c r="R48" s="22"/>
      <c r="S48" s="21"/>
      <c r="T48" s="21"/>
      <c r="U48" s="22"/>
      <c r="V48" s="23"/>
      <c r="W48" s="23"/>
      <c r="X48" s="24"/>
      <c r="Y48" s="25">
        <f t="shared" si="1"/>
        <v>566.37</v>
      </c>
      <c r="Z48" s="25">
        <f t="shared" si="2"/>
        <v>287.98</v>
      </c>
      <c r="AA48" s="26"/>
      <c r="AB48" s="26"/>
      <c r="AC48" s="26"/>
      <c r="AD48" s="26"/>
      <c r="AE48" s="27"/>
      <c r="AF48" s="26"/>
      <c r="AG48" s="26"/>
      <c r="AH48" s="26"/>
      <c r="AI48" s="26"/>
      <c r="AJ48" s="26"/>
      <c r="AK48" s="26"/>
    </row>
    <row r="49" spans="1:37" s="10" customFormat="1" ht="25" customHeight="1" x14ac:dyDescent="0.25">
      <c r="A49" s="11">
        <v>46</v>
      </c>
      <c r="B49" s="12" t="str">
        <f t="shared" si="3"/>
        <v>4级-3级</v>
      </c>
      <c r="C49" s="85" t="s">
        <v>37</v>
      </c>
      <c r="D49" s="85" t="s">
        <v>148</v>
      </c>
      <c r="E49" s="85" t="s">
        <v>33</v>
      </c>
      <c r="F49" s="85" t="s">
        <v>427</v>
      </c>
      <c r="G49" s="87" t="s">
        <v>144</v>
      </c>
      <c r="H49" s="87" t="s">
        <v>144</v>
      </c>
      <c r="I49" s="88">
        <v>1353.9823008849601</v>
      </c>
      <c r="J49" s="92" t="s">
        <v>164</v>
      </c>
      <c r="K49" s="92" t="s">
        <v>164</v>
      </c>
      <c r="L49" s="17">
        <v>765.22</v>
      </c>
      <c r="M49" s="89"/>
      <c r="N49" s="89"/>
      <c r="O49" s="91"/>
      <c r="P49" s="21"/>
      <c r="Q49" s="21"/>
      <c r="R49" s="22"/>
      <c r="S49" s="21"/>
      <c r="T49" s="21"/>
      <c r="U49" s="22"/>
      <c r="V49" s="23"/>
      <c r="W49" s="23"/>
      <c r="X49" s="24"/>
      <c r="Y49" s="25">
        <f t="shared" si="1"/>
        <v>1353.98</v>
      </c>
      <c r="Z49" s="25">
        <f t="shared" si="2"/>
        <v>765.22</v>
      </c>
      <c r="AA49" s="26"/>
      <c r="AB49" s="26"/>
      <c r="AC49" s="26"/>
      <c r="AD49" s="26"/>
      <c r="AE49" s="27"/>
      <c r="AF49" s="26"/>
      <c r="AG49" s="26"/>
      <c r="AH49" s="26"/>
      <c r="AI49" s="26"/>
      <c r="AJ49" s="26"/>
      <c r="AK49" s="26"/>
    </row>
    <row r="50" spans="1:37" s="10" customFormat="1" ht="25" customHeight="1" x14ac:dyDescent="0.25">
      <c r="A50" s="11">
        <v>47</v>
      </c>
      <c r="B50" s="12" t="str">
        <f t="shared" si="3"/>
        <v>4级-2级</v>
      </c>
      <c r="C50" s="85" t="s">
        <v>37</v>
      </c>
      <c r="D50" s="85" t="s">
        <v>148</v>
      </c>
      <c r="E50" s="85" t="s">
        <v>29</v>
      </c>
      <c r="F50" s="85" t="s">
        <v>304</v>
      </c>
      <c r="G50" s="87" t="s">
        <v>144</v>
      </c>
      <c r="H50" s="87" t="s">
        <v>144</v>
      </c>
      <c r="I50" s="88">
        <v>8495.5752212389398</v>
      </c>
      <c r="J50" s="92" t="s">
        <v>164</v>
      </c>
      <c r="K50" s="92" t="s">
        <v>164</v>
      </c>
      <c r="L50" s="17">
        <v>4590.6400000000003</v>
      </c>
      <c r="M50" s="89"/>
      <c r="N50" s="89"/>
      <c r="O50" s="91"/>
      <c r="P50" s="21"/>
      <c r="Q50" s="21"/>
      <c r="R50" s="22"/>
      <c r="S50" s="21"/>
      <c r="T50" s="21"/>
      <c r="U50" s="22"/>
      <c r="V50" s="23"/>
      <c r="W50" s="23"/>
      <c r="X50" s="24"/>
      <c r="Y50" s="25">
        <f t="shared" si="1"/>
        <v>8495.58</v>
      </c>
      <c r="Z50" s="25">
        <f t="shared" si="2"/>
        <v>4590.6400000000003</v>
      </c>
      <c r="AA50" s="26"/>
      <c r="AB50" s="26"/>
      <c r="AC50" s="26"/>
      <c r="AD50" s="26"/>
      <c r="AE50" s="27"/>
      <c r="AF50" s="26"/>
      <c r="AG50" s="26"/>
      <c r="AH50" s="26"/>
      <c r="AI50" s="26"/>
      <c r="AJ50" s="26"/>
      <c r="AK50" s="26"/>
    </row>
    <row r="51" spans="1:37" s="10" customFormat="1" ht="25" customHeight="1" x14ac:dyDescent="0.25">
      <c r="A51" s="11">
        <v>48</v>
      </c>
      <c r="B51" s="12" t="str">
        <f t="shared" si="3"/>
        <v>4级-2级</v>
      </c>
      <c r="C51" s="85" t="s">
        <v>37</v>
      </c>
      <c r="D51" s="85" t="s">
        <v>148</v>
      </c>
      <c r="E51" s="85" t="s">
        <v>29</v>
      </c>
      <c r="F51" s="85" t="s">
        <v>457</v>
      </c>
      <c r="G51" s="87" t="s">
        <v>144</v>
      </c>
      <c r="H51" s="87" t="s">
        <v>144</v>
      </c>
      <c r="I51" s="88">
        <v>743.36283185840705</v>
      </c>
      <c r="J51" s="92" t="s">
        <v>164</v>
      </c>
      <c r="K51" s="92" t="s">
        <v>164</v>
      </c>
      <c r="L51" s="17">
        <v>460.38</v>
      </c>
      <c r="M51" s="89"/>
      <c r="N51" s="89"/>
      <c r="O51" s="91"/>
      <c r="P51" s="21"/>
      <c r="Q51" s="21"/>
      <c r="R51" s="22"/>
      <c r="S51" s="21"/>
      <c r="T51" s="21"/>
      <c r="U51" s="22"/>
      <c r="V51" s="23"/>
      <c r="W51" s="23"/>
      <c r="X51" s="24"/>
      <c r="Y51" s="25">
        <f t="shared" si="1"/>
        <v>743.36</v>
      </c>
      <c r="Z51" s="25">
        <f t="shared" si="2"/>
        <v>460.38</v>
      </c>
      <c r="AA51" s="26"/>
      <c r="AB51" s="26"/>
      <c r="AC51" s="26"/>
      <c r="AD51" s="26"/>
      <c r="AE51" s="27"/>
      <c r="AF51" s="26"/>
      <c r="AG51" s="26"/>
      <c r="AH51" s="26"/>
      <c r="AI51" s="26"/>
      <c r="AJ51" s="26"/>
      <c r="AK51" s="26"/>
    </row>
    <row r="52" spans="1:37" s="10" customFormat="1" ht="25" customHeight="1" x14ac:dyDescent="0.25">
      <c r="A52" s="11">
        <v>49</v>
      </c>
      <c r="B52" s="12" t="str">
        <f t="shared" si="3"/>
        <v>4级-2级</v>
      </c>
      <c r="C52" s="85" t="s">
        <v>37</v>
      </c>
      <c r="D52" s="85" t="s">
        <v>148</v>
      </c>
      <c r="E52" s="85" t="s">
        <v>29</v>
      </c>
      <c r="F52" s="85" t="s">
        <v>458</v>
      </c>
      <c r="G52" s="87" t="s">
        <v>144</v>
      </c>
      <c r="H52" s="87" t="s">
        <v>144</v>
      </c>
      <c r="I52" s="88">
        <v>3500.8849557522099</v>
      </c>
      <c r="J52" s="92" t="s">
        <v>164</v>
      </c>
      <c r="K52" s="92" t="s">
        <v>164</v>
      </c>
      <c r="L52" s="17">
        <v>1953.96</v>
      </c>
      <c r="M52" s="89"/>
      <c r="N52" s="89"/>
      <c r="O52" s="91"/>
      <c r="P52" s="21"/>
      <c r="Q52" s="21"/>
      <c r="R52" s="22"/>
      <c r="S52" s="21"/>
      <c r="T52" s="21"/>
      <c r="U52" s="22"/>
      <c r="V52" s="23"/>
      <c r="W52" s="23"/>
      <c r="X52" s="24"/>
      <c r="Y52" s="25">
        <f t="shared" si="1"/>
        <v>3500.88</v>
      </c>
      <c r="Z52" s="25">
        <f t="shared" si="2"/>
        <v>1953.96</v>
      </c>
      <c r="AA52" s="26"/>
      <c r="AB52" s="26"/>
      <c r="AC52" s="26"/>
      <c r="AD52" s="26"/>
      <c r="AE52" s="27"/>
      <c r="AF52" s="26"/>
      <c r="AG52" s="26"/>
      <c r="AH52" s="26"/>
      <c r="AI52" s="26"/>
      <c r="AJ52" s="26"/>
      <c r="AK52" s="26"/>
    </row>
    <row r="53" spans="1:37" s="10" customFormat="1" ht="25" customHeight="1" x14ac:dyDescent="0.25">
      <c r="A53" s="11">
        <v>50</v>
      </c>
      <c r="B53" s="12" t="str">
        <f t="shared" si="3"/>
        <v>4级-3级</v>
      </c>
      <c r="C53" s="85" t="s">
        <v>37</v>
      </c>
      <c r="D53" s="85" t="s">
        <v>148</v>
      </c>
      <c r="E53" s="85" t="s">
        <v>33</v>
      </c>
      <c r="F53" s="85" t="s">
        <v>251</v>
      </c>
      <c r="G53" s="87" t="s">
        <v>144</v>
      </c>
      <c r="H53" s="87" t="s">
        <v>144</v>
      </c>
      <c r="I53" s="88">
        <v>24809.734513274299</v>
      </c>
      <c r="J53" s="92" t="s">
        <v>164</v>
      </c>
      <c r="K53" s="92" t="s">
        <v>164</v>
      </c>
      <c r="L53" s="17">
        <v>12288.27</v>
      </c>
      <c r="M53" s="89"/>
      <c r="N53" s="89"/>
      <c r="O53" s="91"/>
      <c r="P53" s="21"/>
      <c r="Q53" s="21"/>
      <c r="R53" s="22"/>
      <c r="S53" s="21"/>
      <c r="T53" s="21"/>
      <c r="U53" s="22"/>
      <c r="V53" s="23"/>
      <c r="W53" s="23"/>
      <c r="X53" s="24"/>
      <c r="Y53" s="25">
        <f t="shared" si="1"/>
        <v>24809.73</v>
      </c>
      <c r="Z53" s="25">
        <f t="shared" si="2"/>
        <v>12288.27</v>
      </c>
      <c r="AA53" s="26"/>
      <c r="AB53" s="26"/>
      <c r="AC53" s="26"/>
      <c r="AD53" s="26"/>
      <c r="AE53" s="27"/>
      <c r="AF53" s="26"/>
      <c r="AG53" s="26"/>
      <c r="AH53" s="26"/>
      <c r="AI53" s="26"/>
      <c r="AJ53" s="26"/>
      <c r="AK53" s="26"/>
    </row>
    <row r="54" spans="1:37" s="10" customFormat="1" ht="25" customHeight="1" x14ac:dyDescent="0.25">
      <c r="A54" s="11">
        <v>51</v>
      </c>
      <c r="B54" s="12" t="str">
        <f t="shared" si="3"/>
        <v>4级-4级</v>
      </c>
      <c r="C54" s="85" t="s">
        <v>37</v>
      </c>
      <c r="D54" s="85" t="s">
        <v>148</v>
      </c>
      <c r="E54" s="85" t="s">
        <v>37</v>
      </c>
      <c r="F54" s="85" t="s">
        <v>247</v>
      </c>
      <c r="G54" s="87" t="s">
        <v>144</v>
      </c>
      <c r="H54" s="87" t="s">
        <v>144</v>
      </c>
      <c r="I54" s="88">
        <v>19380.530973451299</v>
      </c>
      <c r="J54" s="92" t="s">
        <v>164</v>
      </c>
      <c r="K54" s="92" t="s">
        <v>164</v>
      </c>
      <c r="L54" s="17">
        <v>8531.27</v>
      </c>
      <c r="M54" s="89"/>
      <c r="N54" s="89"/>
      <c r="O54" s="91"/>
      <c r="P54" s="21"/>
      <c r="Q54" s="21"/>
      <c r="R54" s="22"/>
      <c r="S54" s="21"/>
      <c r="T54" s="21"/>
      <c r="U54" s="22"/>
      <c r="V54" s="23"/>
      <c r="W54" s="23"/>
      <c r="X54" s="24"/>
      <c r="Y54" s="25">
        <f t="shared" si="1"/>
        <v>19380.53</v>
      </c>
      <c r="Z54" s="25">
        <f t="shared" si="2"/>
        <v>8531.27</v>
      </c>
      <c r="AA54" s="26"/>
      <c r="AB54" s="26"/>
      <c r="AC54" s="26"/>
      <c r="AD54" s="26"/>
      <c r="AE54" s="27"/>
      <c r="AF54" s="26"/>
      <c r="AG54" s="26"/>
      <c r="AH54" s="26"/>
      <c r="AI54" s="26"/>
      <c r="AJ54" s="26"/>
      <c r="AK54" s="26"/>
    </row>
    <row r="55" spans="1:37" s="10" customFormat="1" ht="25" customHeight="1" x14ac:dyDescent="0.25">
      <c r="A55" s="11">
        <v>52</v>
      </c>
      <c r="B55" s="12" t="str">
        <f t="shared" si="3"/>
        <v>3级-2级</v>
      </c>
      <c r="C55" s="85" t="s">
        <v>33</v>
      </c>
      <c r="D55" s="85" t="s">
        <v>112</v>
      </c>
      <c r="E55" s="85" t="s">
        <v>29</v>
      </c>
      <c r="F55" s="85" t="s">
        <v>438</v>
      </c>
      <c r="G55" s="87" t="s">
        <v>144</v>
      </c>
      <c r="H55" s="87" t="s">
        <v>144</v>
      </c>
      <c r="I55" s="88">
        <v>1437348.68</v>
      </c>
      <c r="J55" s="92" t="s">
        <v>164</v>
      </c>
      <c r="K55" s="92" t="s">
        <v>164</v>
      </c>
      <c r="L55" s="17">
        <v>1355662.89</v>
      </c>
      <c r="M55" s="89"/>
      <c r="N55" s="89"/>
      <c r="O55" s="91"/>
      <c r="P55" s="21"/>
      <c r="Q55" s="21"/>
      <c r="R55" s="22"/>
      <c r="S55" s="21"/>
      <c r="T55" s="21"/>
      <c r="U55" s="22"/>
      <c r="V55" s="23"/>
      <c r="W55" s="23"/>
      <c r="X55" s="24"/>
      <c r="Y55" s="25">
        <f t="shared" si="1"/>
        <v>1437348.68</v>
      </c>
      <c r="Z55" s="25">
        <f t="shared" si="2"/>
        <v>1355662.89</v>
      </c>
      <c r="AA55" s="26"/>
      <c r="AB55" s="26"/>
      <c r="AC55" s="26"/>
      <c r="AD55" s="26"/>
      <c r="AE55" s="27"/>
      <c r="AF55" s="26"/>
      <c r="AG55" s="26"/>
      <c r="AH55" s="26"/>
      <c r="AI55" s="26"/>
      <c r="AJ55" s="26"/>
      <c r="AK55" s="26"/>
    </row>
    <row r="56" spans="1:37" s="338" customFormat="1" ht="25" customHeight="1" x14ac:dyDescent="0.25">
      <c r="A56" s="226">
        <v>53</v>
      </c>
      <c r="B56" s="183" t="str">
        <f t="shared" si="3"/>
        <v>3级-3级</v>
      </c>
      <c r="C56" s="183" t="s">
        <v>33</v>
      </c>
      <c r="D56" s="183" t="s">
        <v>112</v>
      </c>
      <c r="E56" s="183" t="s">
        <v>33</v>
      </c>
      <c r="F56" s="183" t="s">
        <v>417</v>
      </c>
      <c r="G56" s="245"/>
      <c r="H56" s="245"/>
      <c r="I56" s="337"/>
      <c r="J56" s="245" t="s">
        <v>422</v>
      </c>
      <c r="K56" s="245" t="s">
        <v>422</v>
      </c>
      <c r="L56" s="234">
        <v>71442.460000000006</v>
      </c>
      <c r="M56" s="235"/>
      <c r="N56" s="235"/>
      <c r="O56" s="236"/>
      <c r="P56" s="233"/>
      <c r="Q56" s="233"/>
      <c r="R56" s="234"/>
      <c r="S56" s="233"/>
      <c r="T56" s="233"/>
      <c r="U56" s="234"/>
      <c r="V56" s="235"/>
      <c r="W56" s="235"/>
      <c r="X56" s="236"/>
      <c r="Y56" s="237">
        <f t="shared" si="1"/>
        <v>0</v>
      </c>
      <c r="Z56" s="237">
        <f t="shared" si="2"/>
        <v>71442.460000000006</v>
      </c>
      <c r="AA56" s="238"/>
      <c r="AB56" s="238"/>
      <c r="AC56" s="238"/>
      <c r="AD56" s="238"/>
      <c r="AE56" s="239"/>
      <c r="AF56" s="238"/>
      <c r="AG56" s="238"/>
      <c r="AH56" s="238"/>
      <c r="AI56" s="238"/>
      <c r="AJ56" s="238"/>
      <c r="AK56" s="238"/>
    </row>
    <row r="57" spans="1:37" s="10" customFormat="1" ht="25" customHeight="1" x14ac:dyDescent="0.25">
      <c r="A57" s="11">
        <v>54</v>
      </c>
      <c r="B57" s="12" t="str">
        <f t="shared" si="3"/>
        <v>3级-2级</v>
      </c>
      <c r="C57" s="85" t="s">
        <v>33</v>
      </c>
      <c r="D57" s="85" t="s">
        <v>112</v>
      </c>
      <c r="E57" s="85" t="s">
        <v>29</v>
      </c>
      <c r="F57" s="85" t="s">
        <v>458</v>
      </c>
      <c r="G57" s="87"/>
      <c r="H57" s="87"/>
      <c r="I57" s="88"/>
      <c r="J57" s="87" t="s">
        <v>422</v>
      </c>
      <c r="K57" s="87" t="s">
        <v>422</v>
      </c>
      <c r="L57" s="17">
        <v>241912.27</v>
      </c>
      <c r="M57" s="89"/>
      <c r="N57" s="89"/>
      <c r="O57" s="91"/>
      <c r="P57" s="21"/>
      <c r="Q57" s="21"/>
      <c r="R57" s="22"/>
      <c r="S57" s="21"/>
      <c r="T57" s="21"/>
      <c r="U57" s="22"/>
      <c r="V57" s="23"/>
      <c r="W57" s="23"/>
      <c r="X57" s="24"/>
      <c r="Y57" s="25">
        <f t="shared" si="1"/>
        <v>0</v>
      </c>
      <c r="Z57" s="25">
        <f t="shared" si="2"/>
        <v>241912.27</v>
      </c>
      <c r="AA57" s="26"/>
      <c r="AB57" s="26"/>
      <c r="AC57" s="26"/>
      <c r="AD57" s="26"/>
      <c r="AE57" s="27"/>
      <c r="AF57" s="26"/>
      <c r="AG57" s="26"/>
      <c r="AH57" s="26"/>
      <c r="AI57" s="26"/>
      <c r="AJ57" s="26"/>
      <c r="AK57" s="26"/>
    </row>
    <row r="58" spans="1:37" s="10" customFormat="1" ht="25" customHeight="1" x14ac:dyDescent="0.25">
      <c r="A58" s="11">
        <v>55</v>
      </c>
      <c r="B58" s="12" t="str">
        <f t="shared" si="3"/>
        <v>3级-3级</v>
      </c>
      <c r="C58" s="85" t="s">
        <v>33</v>
      </c>
      <c r="D58" s="85" t="s">
        <v>112</v>
      </c>
      <c r="E58" s="85" t="s">
        <v>33</v>
      </c>
      <c r="F58" s="85" t="s">
        <v>459</v>
      </c>
      <c r="G58" s="87"/>
      <c r="H58" s="87"/>
      <c r="I58" s="88"/>
      <c r="J58" s="87" t="s">
        <v>422</v>
      </c>
      <c r="K58" s="87" t="s">
        <v>422</v>
      </c>
      <c r="L58" s="17">
        <v>1088986.1399999999</v>
      </c>
      <c r="M58" s="89"/>
      <c r="N58" s="90"/>
      <c r="O58" s="91"/>
      <c r="P58" s="21"/>
      <c r="Q58" s="21"/>
      <c r="R58" s="22"/>
      <c r="S58" s="21"/>
      <c r="T58" s="21"/>
      <c r="U58" s="22"/>
      <c r="V58" s="23"/>
      <c r="W58" s="23"/>
      <c r="X58" s="24"/>
      <c r="Y58" s="25">
        <f t="shared" si="1"/>
        <v>0</v>
      </c>
      <c r="Z58" s="25">
        <f t="shared" si="2"/>
        <v>1088986.1399999999</v>
      </c>
      <c r="AA58" s="26"/>
      <c r="AB58" s="26"/>
      <c r="AC58" s="26"/>
      <c r="AD58" s="26"/>
      <c r="AE58" s="27"/>
      <c r="AF58" s="26"/>
      <c r="AG58" s="26"/>
      <c r="AH58" s="26"/>
      <c r="AI58" s="26"/>
      <c r="AJ58" s="26"/>
      <c r="AK58" s="26"/>
    </row>
    <row r="59" spans="1:37" s="10" customFormat="1" ht="25" customHeight="1" x14ac:dyDescent="0.25">
      <c r="A59" s="11">
        <v>56</v>
      </c>
      <c r="B59" s="12" t="str">
        <f t="shared" si="3"/>
        <v>3级-4级</v>
      </c>
      <c r="C59" s="85" t="s">
        <v>33</v>
      </c>
      <c r="D59" s="85" t="s">
        <v>112</v>
      </c>
      <c r="E59" s="85" t="s">
        <v>37</v>
      </c>
      <c r="F59" s="85" t="s">
        <v>246</v>
      </c>
      <c r="G59" s="87"/>
      <c r="H59" s="87"/>
      <c r="I59" s="88"/>
      <c r="J59" s="87" t="s">
        <v>422</v>
      </c>
      <c r="K59" s="87" t="s">
        <v>422</v>
      </c>
      <c r="L59" s="17">
        <v>313274.34000000003</v>
      </c>
      <c r="M59" s="89"/>
      <c r="N59" s="90"/>
      <c r="O59" s="91"/>
      <c r="P59" s="21"/>
      <c r="Q59" s="21"/>
      <c r="R59" s="22"/>
      <c r="S59" s="21"/>
      <c r="T59" s="21"/>
      <c r="U59" s="22"/>
      <c r="V59" s="23"/>
      <c r="W59" s="23"/>
      <c r="X59" s="24"/>
      <c r="Y59" s="25">
        <f t="shared" si="1"/>
        <v>0</v>
      </c>
      <c r="Z59" s="25">
        <f t="shared" si="2"/>
        <v>313274.34000000003</v>
      </c>
      <c r="AA59" s="26"/>
      <c r="AB59" s="26"/>
      <c r="AC59" s="26"/>
      <c r="AD59" s="26"/>
      <c r="AE59" s="27"/>
      <c r="AF59" s="26"/>
      <c r="AG59" s="26"/>
      <c r="AH59" s="26"/>
      <c r="AI59" s="26"/>
      <c r="AJ59" s="26"/>
      <c r="AK59" s="26"/>
    </row>
    <row r="60" spans="1:37" s="10" customFormat="1" ht="25" customHeight="1" x14ac:dyDescent="0.25">
      <c r="A60" s="11">
        <v>57</v>
      </c>
      <c r="B60" s="12" t="str">
        <f t="shared" si="3"/>
        <v>4级-2级</v>
      </c>
      <c r="C60" s="85" t="s">
        <v>37</v>
      </c>
      <c r="D60" s="85" t="s">
        <v>148</v>
      </c>
      <c r="E60" s="85" t="s">
        <v>29</v>
      </c>
      <c r="F60" s="85" t="s">
        <v>450</v>
      </c>
      <c r="G60" s="87"/>
      <c r="H60" s="87"/>
      <c r="I60" s="88"/>
      <c r="J60" s="87" t="s">
        <v>422</v>
      </c>
      <c r="K60" s="87" t="s">
        <v>422</v>
      </c>
      <c r="L60" s="17">
        <v>2418396.4601769913</v>
      </c>
      <c r="M60" s="89"/>
      <c r="N60" s="89"/>
      <c r="O60" s="91"/>
      <c r="P60" s="21"/>
      <c r="Q60" s="21"/>
      <c r="R60" s="22"/>
      <c r="S60" s="21"/>
      <c r="T60" s="21"/>
      <c r="U60" s="22"/>
      <c r="V60" s="23"/>
      <c r="W60" s="23"/>
      <c r="X60" s="24"/>
      <c r="Y60" s="25">
        <f t="shared" si="1"/>
        <v>0</v>
      </c>
      <c r="Z60" s="25">
        <f t="shared" si="2"/>
        <v>2418396.46</v>
      </c>
      <c r="AA60" s="26"/>
      <c r="AB60" s="26"/>
      <c r="AC60" s="26"/>
      <c r="AD60" s="26"/>
      <c r="AE60" s="27"/>
      <c r="AF60" s="26"/>
      <c r="AG60" s="26"/>
      <c r="AH60" s="26"/>
      <c r="AI60" s="26"/>
      <c r="AJ60" s="26"/>
      <c r="AK60" s="26"/>
    </row>
    <row r="61" spans="1:37" s="338" customFormat="1" ht="25" customHeight="1" x14ac:dyDescent="0.25">
      <c r="A61" s="226">
        <v>58</v>
      </c>
      <c r="B61" s="183" t="str">
        <f t="shared" si="3"/>
        <v>3级-3级</v>
      </c>
      <c r="C61" s="183" t="s">
        <v>33</v>
      </c>
      <c r="D61" s="183" t="s">
        <v>460</v>
      </c>
      <c r="E61" s="183" t="s">
        <v>33</v>
      </c>
      <c r="F61" s="183" t="s">
        <v>446</v>
      </c>
      <c r="G61" s="245" t="s">
        <v>144</v>
      </c>
      <c r="H61" s="245"/>
      <c r="I61" s="337">
        <v>203656.76</v>
      </c>
      <c r="J61" s="245" t="s">
        <v>164</v>
      </c>
      <c r="K61" s="245"/>
      <c r="L61" s="234"/>
      <c r="M61" s="235" t="s">
        <v>461</v>
      </c>
      <c r="N61" s="246"/>
      <c r="O61" s="234">
        <v>288314.23999999999</v>
      </c>
      <c r="P61" s="233"/>
      <c r="Q61" s="233"/>
      <c r="R61" s="234"/>
      <c r="S61" s="233"/>
      <c r="T61" s="233"/>
      <c r="U61" s="234"/>
      <c r="V61" s="235"/>
      <c r="W61" s="235"/>
      <c r="X61" s="236"/>
      <c r="Y61" s="237">
        <f t="shared" si="1"/>
        <v>203656.76</v>
      </c>
      <c r="Z61" s="237">
        <f t="shared" si="2"/>
        <v>288314.23999999999</v>
      </c>
      <c r="AA61" s="238"/>
      <c r="AB61" s="238"/>
      <c r="AC61" s="238"/>
      <c r="AD61" s="238"/>
      <c r="AE61" s="239"/>
      <c r="AF61" s="238"/>
      <c r="AG61" s="238"/>
      <c r="AH61" s="238"/>
      <c r="AI61" s="238"/>
      <c r="AJ61" s="238"/>
      <c r="AK61" s="238"/>
    </row>
    <row r="62" spans="1:37" s="338" customFormat="1" ht="25" customHeight="1" x14ac:dyDescent="0.25">
      <c r="A62" s="226">
        <v>59</v>
      </c>
      <c r="B62" s="183" t="str">
        <f t="shared" si="3"/>
        <v>3级-2级</v>
      </c>
      <c r="C62" s="183" t="s">
        <v>33</v>
      </c>
      <c r="D62" s="183" t="s">
        <v>460</v>
      </c>
      <c r="E62" s="183" t="s">
        <v>29</v>
      </c>
      <c r="F62" s="183" t="s">
        <v>57</v>
      </c>
      <c r="G62" s="245" t="s">
        <v>144</v>
      </c>
      <c r="H62" s="245"/>
      <c r="I62" s="337">
        <v>76447.210000000006</v>
      </c>
      <c r="J62" s="245" t="s">
        <v>164</v>
      </c>
      <c r="K62" s="245"/>
      <c r="L62" s="234"/>
      <c r="M62" s="235"/>
      <c r="N62" s="246"/>
      <c r="O62" s="236"/>
      <c r="P62" s="233"/>
      <c r="Q62" s="233"/>
      <c r="R62" s="234"/>
      <c r="S62" s="233"/>
      <c r="T62" s="233"/>
      <c r="U62" s="234"/>
      <c r="V62" s="235"/>
      <c r="W62" s="235"/>
      <c r="X62" s="236"/>
      <c r="Y62" s="237">
        <f t="shared" si="1"/>
        <v>76447.210000000006</v>
      </c>
      <c r="Z62" s="237">
        <f t="shared" si="2"/>
        <v>0</v>
      </c>
      <c r="AA62" s="238"/>
      <c r="AB62" s="238"/>
      <c r="AC62" s="238"/>
      <c r="AD62" s="238"/>
      <c r="AE62" s="239"/>
      <c r="AF62" s="238"/>
      <c r="AG62" s="238"/>
      <c r="AH62" s="238"/>
      <c r="AI62" s="238"/>
      <c r="AJ62" s="238"/>
      <c r="AK62" s="238"/>
    </row>
    <row r="63" spans="1:37" s="10" customFormat="1" ht="25" customHeight="1" x14ac:dyDescent="0.25">
      <c r="A63" s="11">
        <v>60</v>
      </c>
      <c r="B63" s="12" t="str">
        <f t="shared" si="3"/>
        <v>3级-2级</v>
      </c>
      <c r="C63" s="85" t="s">
        <v>33</v>
      </c>
      <c r="D63" s="85" t="s">
        <v>446</v>
      </c>
      <c r="E63" s="85" t="s">
        <v>29</v>
      </c>
      <c r="F63" s="85" t="s">
        <v>56</v>
      </c>
      <c r="G63" s="87" t="s">
        <v>275</v>
      </c>
      <c r="H63" s="87" t="s">
        <v>275</v>
      </c>
      <c r="I63" s="88">
        <v>4434585.8</v>
      </c>
      <c r="J63" s="92" t="s">
        <v>286</v>
      </c>
      <c r="K63" s="92" t="s">
        <v>286</v>
      </c>
      <c r="L63" s="17">
        <v>3208970</v>
      </c>
      <c r="M63" s="92" t="s">
        <v>286</v>
      </c>
      <c r="N63" s="90" t="s">
        <v>462</v>
      </c>
      <c r="O63" s="91">
        <v>-121767.26</v>
      </c>
      <c r="P63" s="21"/>
      <c r="Q63" s="21"/>
      <c r="R63" s="22"/>
      <c r="S63" s="21"/>
      <c r="T63" s="21"/>
      <c r="U63" s="22"/>
      <c r="V63" s="23"/>
      <c r="W63" s="23"/>
      <c r="X63" s="24"/>
      <c r="Y63" s="25">
        <f t="shared" si="1"/>
        <v>4434585.8</v>
      </c>
      <c r="Z63" s="25">
        <f t="shared" si="2"/>
        <v>3087202.74</v>
      </c>
      <c r="AA63" s="26"/>
      <c r="AB63" s="26"/>
      <c r="AC63" s="26"/>
      <c r="AD63" s="26"/>
      <c r="AE63" s="27"/>
      <c r="AF63" s="26"/>
      <c r="AG63" s="26"/>
      <c r="AH63" s="26"/>
      <c r="AI63" s="26"/>
      <c r="AJ63" s="26"/>
      <c r="AK63" s="26"/>
    </row>
    <row r="64" spans="1:37" s="10" customFormat="1" ht="25" customHeight="1" x14ac:dyDescent="0.25">
      <c r="A64" s="11">
        <v>61</v>
      </c>
      <c r="B64" s="12" t="str">
        <f t="shared" si="3"/>
        <v>3级-3级</v>
      </c>
      <c r="C64" s="85" t="s">
        <v>33</v>
      </c>
      <c r="D64" s="85" t="s">
        <v>446</v>
      </c>
      <c r="E64" s="85" t="s">
        <v>33</v>
      </c>
      <c r="F64" s="85" t="s">
        <v>338</v>
      </c>
      <c r="G64" s="87" t="s">
        <v>275</v>
      </c>
      <c r="H64" s="87" t="s">
        <v>275</v>
      </c>
      <c r="I64" s="88">
        <v>23488319.440000001</v>
      </c>
      <c r="J64" s="92" t="s">
        <v>286</v>
      </c>
      <c r="K64" s="92" t="s">
        <v>286</v>
      </c>
      <c r="L64" s="17">
        <v>3339938</v>
      </c>
      <c r="M64" s="89"/>
      <c r="N64" s="90"/>
      <c r="O64" s="91"/>
      <c r="P64" s="21"/>
      <c r="Q64" s="21"/>
      <c r="R64" s="22"/>
      <c r="S64" s="21"/>
      <c r="T64" s="21"/>
      <c r="U64" s="22"/>
      <c r="V64" s="23"/>
      <c r="W64" s="23"/>
      <c r="X64" s="24"/>
      <c r="Y64" s="25">
        <f t="shared" si="1"/>
        <v>23488319.440000001</v>
      </c>
      <c r="Z64" s="25">
        <f t="shared" si="2"/>
        <v>3339938</v>
      </c>
      <c r="AA64" s="26"/>
      <c r="AB64" s="26"/>
      <c r="AC64" s="26"/>
      <c r="AD64" s="26"/>
      <c r="AE64" s="27"/>
      <c r="AF64" s="26"/>
      <c r="AG64" s="26"/>
      <c r="AH64" s="26"/>
      <c r="AI64" s="26"/>
      <c r="AJ64" s="26"/>
      <c r="AK64" s="26"/>
    </row>
    <row r="65" spans="1:37" s="10" customFormat="1" ht="25" customHeight="1" x14ac:dyDescent="0.25">
      <c r="A65" s="11">
        <v>62</v>
      </c>
      <c r="B65" s="12" t="str">
        <f t="shared" si="3"/>
        <v>3级-2级</v>
      </c>
      <c r="C65" s="85" t="s">
        <v>33</v>
      </c>
      <c r="D65" s="85" t="s">
        <v>446</v>
      </c>
      <c r="E65" s="85" t="s">
        <v>29</v>
      </c>
      <c r="F65" s="85" t="s">
        <v>163</v>
      </c>
      <c r="G65" s="87"/>
      <c r="H65" s="87"/>
      <c r="I65" s="88"/>
      <c r="J65" s="92" t="s">
        <v>286</v>
      </c>
      <c r="K65" s="92" t="s">
        <v>286</v>
      </c>
      <c r="L65" s="17">
        <v>7800181.4400000004</v>
      </c>
      <c r="M65" s="92" t="s">
        <v>286</v>
      </c>
      <c r="N65" s="90" t="s">
        <v>462</v>
      </c>
      <c r="O65" s="91">
        <v>1337039.3400000001</v>
      </c>
      <c r="P65" s="21"/>
      <c r="Q65" s="21"/>
      <c r="R65" s="22"/>
      <c r="S65" s="21"/>
      <c r="T65" s="21"/>
      <c r="U65" s="22"/>
      <c r="V65" s="23"/>
      <c r="W65" s="23"/>
      <c r="X65" s="24"/>
      <c r="Y65" s="25">
        <f t="shared" si="1"/>
        <v>0</v>
      </c>
      <c r="Z65" s="25">
        <f t="shared" si="2"/>
        <v>9137220.7799999993</v>
      </c>
      <c r="AA65" s="26"/>
      <c r="AB65" s="26"/>
      <c r="AC65" s="26"/>
      <c r="AD65" s="26"/>
      <c r="AE65" s="27"/>
      <c r="AF65" s="26"/>
      <c r="AG65" s="26"/>
      <c r="AH65" s="26"/>
      <c r="AI65" s="26"/>
      <c r="AJ65" s="26"/>
      <c r="AK65" s="26"/>
    </row>
    <row r="66" spans="1:37" s="10" customFormat="1" ht="25" customHeight="1" x14ac:dyDescent="0.25">
      <c r="A66" s="11">
        <v>63</v>
      </c>
      <c r="B66" s="12" t="str">
        <f t="shared" si="3"/>
        <v>3级-3级</v>
      </c>
      <c r="C66" s="85" t="s">
        <v>33</v>
      </c>
      <c r="D66" s="85" t="s">
        <v>446</v>
      </c>
      <c r="E66" s="85" t="s">
        <v>33</v>
      </c>
      <c r="F66" s="85" t="s">
        <v>463</v>
      </c>
      <c r="G66" s="87"/>
      <c r="H66" s="87"/>
      <c r="I66" s="88"/>
      <c r="J66" s="92" t="s">
        <v>286</v>
      </c>
      <c r="K66" s="92" t="s">
        <v>286</v>
      </c>
      <c r="L66" s="17">
        <v>451013.69</v>
      </c>
      <c r="M66" s="92" t="s">
        <v>286</v>
      </c>
      <c r="N66" s="90" t="s">
        <v>462</v>
      </c>
      <c r="O66" s="91">
        <v>-115110.62</v>
      </c>
      <c r="P66" s="21"/>
      <c r="Q66" s="21"/>
      <c r="R66" s="22"/>
      <c r="S66" s="21"/>
      <c r="T66" s="21"/>
      <c r="U66" s="22"/>
      <c r="V66" s="23"/>
      <c r="W66" s="23"/>
      <c r="X66" s="24"/>
      <c r="Y66" s="25">
        <f t="shared" si="1"/>
        <v>0</v>
      </c>
      <c r="Z66" s="25">
        <f t="shared" si="2"/>
        <v>335903.07</v>
      </c>
      <c r="AA66" s="26"/>
      <c r="AB66" s="26"/>
      <c r="AC66" s="26"/>
      <c r="AD66" s="26"/>
      <c r="AE66" s="27"/>
      <c r="AF66" s="26"/>
      <c r="AG66" s="26"/>
      <c r="AH66" s="26"/>
      <c r="AI66" s="26"/>
      <c r="AJ66" s="26"/>
      <c r="AK66" s="26"/>
    </row>
    <row r="67" spans="1:37" s="338" customFormat="1" ht="25" customHeight="1" x14ac:dyDescent="0.25">
      <c r="A67" s="226">
        <v>64</v>
      </c>
      <c r="B67" s="183" t="str">
        <f t="shared" si="3"/>
        <v>3级-2级</v>
      </c>
      <c r="C67" s="183" t="s">
        <v>33</v>
      </c>
      <c r="D67" s="183" t="s">
        <v>446</v>
      </c>
      <c r="E67" s="183" t="s">
        <v>29</v>
      </c>
      <c r="F67" s="183" t="s">
        <v>57</v>
      </c>
      <c r="G67" s="245" t="s">
        <v>275</v>
      </c>
      <c r="H67" s="245" t="s">
        <v>275</v>
      </c>
      <c r="I67" s="337">
        <v>125759086.94</v>
      </c>
      <c r="J67" s="241" t="s">
        <v>286</v>
      </c>
      <c r="K67" s="241" t="s">
        <v>286</v>
      </c>
      <c r="L67" s="234">
        <v>112077355.29000001</v>
      </c>
      <c r="M67" s="241" t="s">
        <v>286</v>
      </c>
      <c r="N67" s="246" t="s">
        <v>462</v>
      </c>
      <c r="O67" s="236">
        <v>-64275403.079999998</v>
      </c>
      <c r="P67" s="233"/>
      <c r="Q67" s="233"/>
      <c r="R67" s="234"/>
      <c r="S67" s="233"/>
      <c r="T67" s="233"/>
      <c r="U67" s="234"/>
      <c r="V67" s="235"/>
      <c r="W67" s="235"/>
      <c r="X67" s="236"/>
      <c r="Y67" s="237">
        <f t="shared" si="1"/>
        <v>125759086.94</v>
      </c>
      <c r="Z67" s="237">
        <f t="shared" si="2"/>
        <v>47801952.210000001</v>
      </c>
      <c r="AA67" s="238"/>
      <c r="AB67" s="238"/>
      <c r="AC67" s="238"/>
      <c r="AD67" s="238"/>
      <c r="AE67" s="239"/>
      <c r="AF67" s="238"/>
      <c r="AG67" s="238"/>
      <c r="AH67" s="238"/>
      <c r="AI67" s="238"/>
      <c r="AJ67" s="238"/>
      <c r="AK67" s="238"/>
    </row>
    <row r="68" spans="1:37" s="338" customFormat="1" ht="25" customHeight="1" x14ac:dyDescent="0.25">
      <c r="A68" s="226">
        <v>65</v>
      </c>
      <c r="B68" s="183" t="str">
        <f t="shared" ref="B68:B99" si="4">TEXT(C68,"000")&amp;"-"&amp;TEXT(E68,"000")</f>
        <v>3级-3级</v>
      </c>
      <c r="C68" s="183" t="s">
        <v>33</v>
      </c>
      <c r="D68" s="183" t="s">
        <v>446</v>
      </c>
      <c r="E68" s="183" t="s">
        <v>33</v>
      </c>
      <c r="F68" s="183" t="s">
        <v>445</v>
      </c>
      <c r="G68" s="245" t="s">
        <v>275</v>
      </c>
      <c r="H68" s="245" t="s">
        <v>275</v>
      </c>
      <c r="I68" s="337">
        <v>134092172.42</v>
      </c>
      <c r="J68" s="241" t="s">
        <v>286</v>
      </c>
      <c r="K68" s="241" t="s">
        <v>286</v>
      </c>
      <c r="L68" s="234">
        <v>142606057.94999999</v>
      </c>
      <c r="M68" s="241" t="s">
        <v>286</v>
      </c>
      <c r="N68" s="246" t="s">
        <v>462</v>
      </c>
      <c r="O68" s="236">
        <v>3359787.53</v>
      </c>
      <c r="P68" s="233"/>
      <c r="Q68" s="233"/>
      <c r="R68" s="234"/>
      <c r="S68" s="233"/>
      <c r="T68" s="233"/>
      <c r="U68" s="234"/>
      <c r="V68" s="235"/>
      <c r="W68" s="235"/>
      <c r="X68" s="236"/>
      <c r="Y68" s="237">
        <f t="shared" ref="Y68:Y131" si="5">ROUND(I68-U68-X68,2)</f>
        <v>134092172.42</v>
      </c>
      <c r="Z68" s="237">
        <f t="shared" ref="Z68:Z131" si="6">ROUND(L68+O68-R68,2)</f>
        <v>145965845.47999999</v>
      </c>
      <c r="AA68" s="238"/>
      <c r="AB68" s="238"/>
      <c r="AC68" s="238"/>
      <c r="AD68" s="238"/>
      <c r="AE68" s="239"/>
      <c r="AF68" s="238"/>
      <c r="AG68" s="238"/>
      <c r="AH68" s="238"/>
      <c r="AI68" s="238"/>
      <c r="AJ68" s="238"/>
      <c r="AK68" s="238"/>
    </row>
    <row r="69" spans="1:37" s="338" customFormat="1" ht="25" customHeight="1" x14ac:dyDescent="0.25">
      <c r="A69" s="226">
        <v>66</v>
      </c>
      <c r="B69" s="183" t="str">
        <f t="shared" si="4"/>
        <v>3级-3级</v>
      </c>
      <c r="C69" s="183" t="s">
        <v>33</v>
      </c>
      <c r="D69" s="183" t="s">
        <v>446</v>
      </c>
      <c r="E69" s="183" t="s">
        <v>33</v>
      </c>
      <c r="F69" s="183" t="s">
        <v>460</v>
      </c>
      <c r="G69" s="245" t="s">
        <v>275</v>
      </c>
      <c r="H69" s="245" t="s">
        <v>275</v>
      </c>
      <c r="I69" s="337">
        <v>8080.2</v>
      </c>
      <c r="J69" s="241" t="s">
        <v>286</v>
      </c>
      <c r="K69" s="241" t="s">
        <v>286</v>
      </c>
      <c r="L69" s="234">
        <v>230132.1</v>
      </c>
      <c r="M69" s="241" t="s">
        <v>286</v>
      </c>
      <c r="N69" s="246" t="s">
        <v>462</v>
      </c>
      <c r="O69" s="236">
        <v>48988.639999999999</v>
      </c>
      <c r="P69" s="233"/>
      <c r="Q69" s="233"/>
      <c r="R69" s="234"/>
      <c r="S69" s="233"/>
      <c r="T69" s="233"/>
      <c r="U69" s="234"/>
      <c r="V69" s="235"/>
      <c r="W69" s="235"/>
      <c r="X69" s="236"/>
      <c r="Y69" s="237">
        <f t="shared" si="5"/>
        <v>8080.2</v>
      </c>
      <c r="Z69" s="237">
        <f t="shared" si="6"/>
        <v>279120.74</v>
      </c>
      <c r="AA69" s="238"/>
      <c r="AB69" s="238"/>
      <c r="AC69" s="238"/>
      <c r="AD69" s="238"/>
      <c r="AE69" s="239"/>
      <c r="AF69" s="238"/>
      <c r="AG69" s="238"/>
      <c r="AH69" s="238"/>
      <c r="AI69" s="238"/>
      <c r="AJ69" s="238"/>
      <c r="AK69" s="238"/>
    </row>
    <row r="70" spans="1:37" s="338" customFormat="1" ht="25" customHeight="1" x14ac:dyDescent="0.25">
      <c r="A70" s="226">
        <v>67</v>
      </c>
      <c r="B70" s="183" t="str">
        <f t="shared" si="4"/>
        <v>3级-3级</v>
      </c>
      <c r="C70" s="183" t="s">
        <v>33</v>
      </c>
      <c r="D70" s="183" t="s">
        <v>446</v>
      </c>
      <c r="E70" s="183" t="s">
        <v>33</v>
      </c>
      <c r="F70" s="183" t="s">
        <v>464</v>
      </c>
      <c r="G70" s="245" t="s">
        <v>275</v>
      </c>
      <c r="H70" s="245" t="s">
        <v>275</v>
      </c>
      <c r="I70" s="337">
        <v>29969306.379999999</v>
      </c>
      <c r="J70" s="241" t="s">
        <v>286</v>
      </c>
      <c r="K70" s="241" t="s">
        <v>286</v>
      </c>
      <c r="L70" s="234">
        <v>4279377.17</v>
      </c>
      <c r="M70" s="241" t="s">
        <v>286</v>
      </c>
      <c r="N70" s="246" t="s">
        <v>462</v>
      </c>
      <c r="O70" s="236">
        <v>-291927.49</v>
      </c>
      <c r="P70" s="233"/>
      <c r="Q70" s="233"/>
      <c r="R70" s="234"/>
      <c r="S70" s="233"/>
      <c r="T70" s="233"/>
      <c r="U70" s="234"/>
      <c r="V70" s="235"/>
      <c r="W70" s="235"/>
      <c r="X70" s="236"/>
      <c r="Y70" s="237">
        <f t="shared" si="5"/>
        <v>29969306.379999999</v>
      </c>
      <c r="Z70" s="237">
        <f t="shared" si="6"/>
        <v>3987449.68</v>
      </c>
      <c r="AA70" s="238"/>
      <c r="AB70" s="238"/>
      <c r="AC70" s="238"/>
      <c r="AD70" s="238"/>
      <c r="AE70" s="239"/>
      <c r="AF70" s="238"/>
      <c r="AG70" s="238"/>
      <c r="AH70" s="238"/>
      <c r="AI70" s="238"/>
      <c r="AJ70" s="238"/>
      <c r="AK70" s="238"/>
    </row>
    <row r="71" spans="1:37" s="338" customFormat="1" ht="25" customHeight="1" x14ac:dyDescent="0.25">
      <c r="A71" s="226">
        <v>68</v>
      </c>
      <c r="B71" s="183" t="str">
        <f t="shared" si="4"/>
        <v>3级-3级</v>
      </c>
      <c r="C71" s="183" t="s">
        <v>33</v>
      </c>
      <c r="D71" s="183" t="s">
        <v>446</v>
      </c>
      <c r="E71" s="183" t="s">
        <v>33</v>
      </c>
      <c r="F71" s="183" t="s">
        <v>449</v>
      </c>
      <c r="G71" s="245" t="s">
        <v>275</v>
      </c>
      <c r="H71" s="245" t="s">
        <v>275</v>
      </c>
      <c r="I71" s="337">
        <v>28070.81</v>
      </c>
      <c r="J71" s="245"/>
      <c r="K71" s="245"/>
      <c r="L71" s="234"/>
      <c r="M71" s="241" t="s">
        <v>286</v>
      </c>
      <c r="N71" s="246" t="s">
        <v>462</v>
      </c>
      <c r="O71" s="236">
        <v>353252.2</v>
      </c>
      <c r="P71" s="233"/>
      <c r="Q71" s="233"/>
      <c r="R71" s="234"/>
      <c r="S71" s="233"/>
      <c r="T71" s="233"/>
      <c r="U71" s="234"/>
      <c r="V71" s="235"/>
      <c r="W71" s="235"/>
      <c r="X71" s="236"/>
      <c r="Y71" s="237">
        <f t="shared" si="5"/>
        <v>28070.81</v>
      </c>
      <c r="Z71" s="237">
        <f t="shared" si="6"/>
        <v>353252.2</v>
      </c>
      <c r="AA71" s="238"/>
      <c r="AB71" s="238"/>
      <c r="AC71" s="238"/>
      <c r="AD71" s="238"/>
      <c r="AE71" s="239"/>
      <c r="AF71" s="238"/>
      <c r="AG71" s="238"/>
      <c r="AH71" s="238"/>
      <c r="AI71" s="238"/>
      <c r="AJ71" s="238"/>
      <c r="AK71" s="238"/>
    </row>
    <row r="72" spans="1:37" s="10" customFormat="1" ht="25" customHeight="1" x14ac:dyDescent="0.25">
      <c r="A72" s="11">
        <v>69</v>
      </c>
      <c r="B72" s="12" t="str">
        <f t="shared" si="4"/>
        <v>3级-3级</v>
      </c>
      <c r="C72" s="85" t="s">
        <v>33</v>
      </c>
      <c r="D72" s="85" t="s">
        <v>446</v>
      </c>
      <c r="E72" s="85" t="s">
        <v>33</v>
      </c>
      <c r="F72" s="85" t="s">
        <v>162</v>
      </c>
      <c r="G72" s="87" t="s">
        <v>275</v>
      </c>
      <c r="H72" s="87" t="s">
        <v>275</v>
      </c>
      <c r="I72" s="88">
        <v>17128.05</v>
      </c>
      <c r="J72" s="87"/>
      <c r="K72" s="87"/>
      <c r="L72" s="17"/>
      <c r="M72" s="89"/>
      <c r="N72" s="89"/>
      <c r="O72" s="91"/>
      <c r="P72" s="21"/>
      <c r="Q72" s="21"/>
      <c r="R72" s="22"/>
      <c r="S72" s="21"/>
      <c r="T72" s="21"/>
      <c r="U72" s="22"/>
      <c r="V72" s="23"/>
      <c r="W72" s="23"/>
      <c r="X72" s="24"/>
      <c r="Y72" s="25">
        <f t="shared" si="5"/>
        <v>17128.05</v>
      </c>
      <c r="Z72" s="25">
        <f t="shared" si="6"/>
        <v>0</v>
      </c>
      <c r="AA72" s="26"/>
      <c r="AB72" s="26"/>
      <c r="AC72" s="26"/>
      <c r="AD72" s="26"/>
      <c r="AE72" s="27"/>
      <c r="AF72" s="26"/>
      <c r="AG72" s="26"/>
      <c r="AH72" s="26"/>
      <c r="AI72" s="26"/>
      <c r="AJ72" s="26"/>
      <c r="AK72" s="26"/>
    </row>
    <row r="73" spans="1:37" s="338" customFormat="1" ht="25" customHeight="1" x14ac:dyDescent="0.25">
      <c r="A73" s="226">
        <v>70</v>
      </c>
      <c r="B73" s="183" t="str">
        <f t="shared" si="4"/>
        <v>3级-3级</v>
      </c>
      <c r="C73" s="183" t="s">
        <v>33</v>
      </c>
      <c r="D73" s="183" t="s">
        <v>446</v>
      </c>
      <c r="E73" s="183" t="s">
        <v>33</v>
      </c>
      <c r="F73" s="183" t="s">
        <v>114</v>
      </c>
      <c r="G73" s="245" t="s">
        <v>275</v>
      </c>
      <c r="H73" s="245" t="s">
        <v>275</v>
      </c>
      <c r="I73" s="337">
        <v>376025.05</v>
      </c>
      <c r="J73" s="245"/>
      <c r="K73" s="245"/>
      <c r="L73" s="234"/>
      <c r="M73" s="235"/>
      <c r="N73" s="235"/>
      <c r="O73" s="236"/>
      <c r="P73" s="233"/>
      <c r="Q73" s="233"/>
      <c r="R73" s="234"/>
      <c r="S73" s="233"/>
      <c r="T73" s="233"/>
      <c r="U73" s="234"/>
      <c r="V73" s="235"/>
      <c r="W73" s="235"/>
      <c r="X73" s="236"/>
      <c r="Y73" s="237">
        <f t="shared" si="5"/>
        <v>376025.05</v>
      </c>
      <c r="Z73" s="237">
        <f t="shared" si="6"/>
        <v>0</v>
      </c>
      <c r="AA73" s="238"/>
      <c r="AB73" s="238"/>
      <c r="AC73" s="238"/>
      <c r="AD73" s="238"/>
      <c r="AE73" s="239"/>
      <c r="AF73" s="238"/>
      <c r="AG73" s="238"/>
      <c r="AH73" s="238"/>
      <c r="AI73" s="238"/>
      <c r="AJ73" s="238"/>
      <c r="AK73" s="238"/>
    </row>
    <row r="74" spans="1:37" s="10" customFormat="1" ht="25" customHeight="1" x14ac:dyDescent="0.25">
      <c r="A74" s="11">
        <v>71</v>
      </c>
      <c r="B74" s="12" t="str">
        <f t="shared" si="4"/>
        <v>3级-3级</v>
      </c>
      <c r="C74" s="85" t="s">
        <v>33</v>
      </c>
      <c r="D74" s="85" t="s">
        <v>449</v>
      </c>
      <c r="E74" s="85" t="s">
        <v>33</v>
      </c>
      <c r="F74" s="107" t="s">
        <v>146</v>
      </c>
      <c r="G74" s="87"/>
      <c r="H74" s="87"/>
      <c r="I74" s="88"/>
      <c r="J74" s="92" t="s">
        <v>68</v>
      </c>
      <c r="K74" s="87" t="s">
        <v>465</v>
      </c>
      <c r="L74" s="17">
        <v>3398.23</v>
      </c>
      <c r="M74" s="92"/>
      <c r="N74" s="87"/>
      <c r="O74" s="17"/>
      <c r="P74" s="21"/>
      <c r="Q74" s="21"/>
      <c r="R74" s="22"/>
      <c r="S74" s="21"/>
      <c r="T74" s="21"/>
      <c r="U74" s="22"/>
      <c r="V74" s="23"/>
      <c r="W74" s="23"/>
      <c r="X74" s="24"/>
      <c r="Y74" s="25">
        <f t="shared" si="5"/>
        <v>0</v>
      </c>
      <c r="Z74" s="25">
        <f t="shared" si="6"/>
        <v>3398.23</v>
      </c>
      <c r="AA74" s="26"/>
      <c r="AB74" s="26"/>
      <c r="AC74" s="26"/>
      <c r="AD74" s="26"/>
      <c r="AE74" s="27"/>
      <c r="AF74" s="26"/>
      <c r="AG74" s="26"/>
      <c r="AH74" s="26"/>
      <c r="AI74" s="26"/>
      <c r="AJ74" s="26"/>
      <c r="AK74" s="26"/>
    </row>
    <row r="75" spans="1:37" s="338" customFormat="1" ht="25" customHeight="1" x14ac:dyDescent="0.25">
      <c r="A75" s="226">
        <v>72</v>
      </c>
      <c r="B75" s="183" t="str">
        <f t="shared" si="4"/>
        <v>3级-3级</v>
      </c>
      <c r="C75" s="183" t="s">
        <v>33</v>
      </c>
      <c r="D75" s="183" t="s">
        <v>449</v>
      </c>
      <c r="E75" s="183" t="s">
        <v>33</v>
      </c>
      <c r="F75" s="342" t="s">
        <v>466</v>
      </c>
      <c r="G75" s="241" t="s">
        <v>144</v>
      </c>
      <c r="H75" s="241" t="s">
        <v>113</v>
      </c>
      <c r="I75" s="337">
        <v>1333816.54</v>
      </c>
      <c r="J75" s="241" t="s">
        <v>164</v>
      </c>
      <c r="K75" s="241" t="s">
        <v>414</v>
      </c>
      <c r="L75" s="234">
        <v>307661.51</v>
      </c>
      <c r="M75" s="241" t="s">
        <v>422</v>
      </c>
      <c r="N75" s="241" t="s">
        <v>467</v>
      </c>
      <c r="O75" s="234">
        <v>32543.42</v>
      </c>
      <c r="P75" s="233"/>
      <c r="Q75" s="233"/>
      <c r="R75" s="234"/>
      <c r="S75" s="233"/>
      <c r="T75" s="233"/>
      <c r="U75" s="234"/>
      <c r="V75" s="235"/>
      <c r="W75" s="235"/>
      <c r="X75" s="236"/>
      <c r="Y75" s="237">
        <f t="shared" si="5"/>
        <v>1333816.54</v>
      </c>
      <c r="Z75" s="237">
        <f t="shared" si="6"/>
        <v>340204.93</v>
      </c>
      <c r="AA75" s="238"/>
      <c r="AB75" s="238"/>
      <c r="AC75" s="238"/>
      <c r="AD75" s="238"/>
      <c r="AE75" s="239"/>
      <c r="AF75" s="238"/>
      <c r="AG75" s="238"/>
      <c r="AH75" s="238"/>
      <c r="AI75" s="238"/>
      <c r="AJ75" s="238"/>
      <c r="AK75" s="238"/>
    </row>
    <row r="76" spans="1:37" s="338" customFormat="1" ht="25" customHeight="1" x14ac:dyDescent="0.25">
      <c r="A76" s="226">
        <v>73</v>
      </c>
      <c r="B76" s="183" t="str">
        <f t="shared" si="4"/>
        <v>3级-3级</v>
      </c>
      <c r="C76" s="183" t="s">
        <v>33</v>
      </c>
      <c r="D76" s="183" t="s">
        <v>449</v>
      </c>
      <c r="E76" s="183" t="s">
        <v>33</v>
      </c>
      <c r="F76" s="183" t="s">
        <v>445</v>
      </c>
      <c r="G76" s="241" t="s">
        <v>144</v>
      </c>
      <c r="H76" s="241" t="s">
        <v>113</v>
      </c>
      <c r="I76" s="337">
        <v>24955.75</v>
      </c>
      <c r="J76" s="241" t="s">
        <v>164</v>
      </c>
      <c r="K76" s="241" t="s">
        <v>414</v>
      </c>
      <c r="L76" s="234">
        <v>12942.47</v>
      </c>
      <c r="M76" s="235"/>
      <c r="N76" s="246"/>
      <c r="O76" s="236"/>
      <c r="P76" s="233"/>
      <c r="Q76" s="233"/>
      <c r="R76" s="234"/>
      <c r="S76" s="233"/>
      <c r="T76" s="233"/>
      <c r="U76" s="234"/>
      <c r="V76" s="235"/>
      <c r="W76" s="235"/>
      <c r="X76" s="236"/>
      <c r="Y76" s="237">
        <f t="shared" si="5"/>
        <v>24955.75</v>
      </c>
      <c r="Z76" s="237">
        <f t="shared" si="6"/>
        <v>12942.47</v>
      </c>
      <c r="AA76" s="238"/>
      <c r="AB76" s="238"/>
      <c r="AC76" s="238"/>
      <c r="AD76" s="238"/>
      <c r="AE76" s="239"/>
      <c r="AF76" s="238"/>
      <c r="AG76" s="238"/>
      <c r="AH76" s="238"/>
      <c r="AI76" s="238"/>
      <c r="AJ76" s="238"/>
      <c r="AK76" s="238"/>
    </row>
    <row r="77" spans="1:37" s="338" customFormat="1" ht="25" customHeight="1" x14ac:dyDescent="0.25">
      <c r="A77" s="226">
        <v>74</v>
      </c>
      <c r="B77" s="183" t="str">
        <f t="shared" si="4"/>
        <v>3级-3级</v>
      </c>
      <c r="C77" s="183" t="s">
        <v>33</v>
      </c>
      <c r="D77" s="183" t="s">
        <v>464</v>
      </c>
      <c r="E77" s="183" t="s">
        <v>33</v>
      </c>
      <c r="F77" s="183" t="s">
        <v>446</v>
      </c>
      <c r="G77" s="245" t="s">
        <v>144</v>
      </c>
      <c r="H77" s="245"/>
      <c r="I77" s="343">
        <v>1353561.81</v>
      </c>
      <c r="J77" s="245" t="s">
        <v>164</v>
      </c>
      <c r="K77" s="245"/>
      <c r="L77" s="234">
        <v>1312954.9557</v>
      </c>
      <c r="M77" s="235"/>
      <c r="N77" s="235"/>
      <c r="O77" s="236"/>
      <c r="P77" s="233"/>
      <c r="Q77" s="233"/>
      <c r="R77" s="234"/>
      <c r="S77" s="233"/>
      <c r="T77" s="233"/>
      <c r="U77" s="234"/>
      <c r="V77" s="235"/>
      <c r="W77" s="235"/>
      <c r="X77" s="236"/>
      <c r="Y77" s="237">
        <f t="shared" si="5"/>
        <v>1353561.81</v>
      </c>
      <c r="Z77" s="237">
        <f t="shared" si="6"/>
        <v>1312954.96</v>
      </c>
      <c r="AA77" s="238"/>
      <c r="AB77" s="238"/>
      <c r="AC77" s="238"/>
      <c r="AD77" s="238"/>
      <c r="AE77" s="239"/>
      <c r="AF77" s="238"/>
      <c r="AG77" s="238"/>
      <c r="AH77" s="238"/>
      <c r="AI77" s="238"/>
      <c r="AJ77" s="238"/>
      <c r="AK77" s="238"/>
    </row>
    <row r="78" spans="1:37" s="338" customFormat="1" ht="25" customHeight="1" x14ac:dyDescent="0.25">
      <c r="A78" s="226">
        <v>75</v>
      </c>
      <c r="B78" s="183" t="str">
        <f t="shared" si="4"/>
        <v>3级-3级</v>
      </c>
      <c r="C78" s="183" t="s">
        <v>33</v>
      </c>
      <c r="D78" s="183" t="s">
        <v>464</v>
      </c>
      <c r="E78" s="183" t="s">
        <v>33</v>
      </c>
      <c r="F78" s="183" t="s">
        <v>446</v>
      </c>
      <c r="G78" s="245" t="s">
        <v>99</v>
      </c>
      <c r="H78" s="245"/>
      <c r="I78" s="343">
        <v>23790739.609999999</v>
      </c>
      <c r="J78" s="245" t="s">
        <v>58</v>
      </c>
      <c r="K78" s="245"/>
      <c r="L78" s="234">
        <v>23350233.5</v>
      </c>
      <c r="M78" s="235"/>
      <c r="N78" s="235"/>
      <c r="O78" s="236"/>
      <c r="P78" s="233"/>
      <c r="Q78" s="233"/>
      <c r="R78" s="234"/>
      <c r="S78" s="233"/>
      <c r="T78" s="233"/>
      <c r="U78" s="234"/>
      <c r="V78" s="235"/>
      <c r="W78" s="235"/>
      <c r="X78" s="236"/>
      <c r="Y78" s="237">
        <f t="shared" si="5"/>
        <v>23790739.609999999</v>
      </c>
      <c r="Z78" s="237">
        <f t="shared" si="6"/>
        <v>23350233.5</v>
      </c>
      <c r="AA78" s="238"/>
      <c r="AB78" s="238"/>
      <c r="AC78" s="238"/>
      <c r="AD78" s="238"/>
      <c r="AE78" s="239"/>
      <c r="AF78" s="238"/>
      <c r="AG78" s="238"/>
      <c r="AH78" s="238"/>
      <c r="AI78" s="238"/>
      <c r="AJ78" s="238"/>
      <c r="AK78" s="238"/>
    </row>
    <row r="79" spans="1:37" s="10" customFormat="1" ht="25" customHeight="1" x14ac:dyDescent="0.25">
      <c r="A79" s="11">
        <v>76</v>
      </c>
      <c r="B79" s="12" t="str">
        <f t="shared" si="4"/>
        <v>000-000</v>
      </c>
      <c r="C79" s="12"/>
      <c r="D79" s="12"/>
      <c r="E79" s="12"/>
      <c r="F79" s="12"/>
      <c r="G79" s="16"/>
      <c r="H79" s="16"/>
      <c r="I79" s="15"/>
      <c r="J79" s="16"/>
      <c r="K79" s="16"/>
      <c r="L79" s="17"/>
      <c r="M79" s="18"/>
      <c r="N79" s="18"/>
      <c r="O79" s="20"/>
      <c r="P79" s="21"/>
      <c r="Q79" s="21"/>
      <c r="R79" s="22"/>
      <c r="S79" s="21"/>
      <c r="T79" s="21"/>
      <c r="U79" s="22"/>
      <c r="V79" s="23"/>
      <c r="W79" s="23"/>
      <c r="X79" s="24"/>
      <c r="Y79" s="25">
        <f t="shared" si="5"/>
        <v>0</v>
      </c>
      <c r="Z79" s="25">
        <f t="shared" si="6"/>
        <v>0</v>
      </c>
      <c r="AA79" s="26"/>
      <c r="AB79" s="26"/>
      <c r="AC79" s="26"/>
      <c r="AD79" s="26"/>
      <c r="AE79" s="27"/>
      <c r="AF79" s="26"/>
      <c r="AG79" s="26"/>
      <c r="AH79" s="26"/>
      <c r="AI79" s="26"/>
      <c r="AJ79" s="26"/>
      <c r="AK79" s="26"/>
    </row>
    <row r="80" spans="1:37" s="10" customFormat="1" ht="25" customHeight="1" x14ac:dyDescent="0.25">
      <c r="A80" s="11">
        <v>77</v>
      </c>
      <c r="B80" s="12" t="str">
        <f t="shared" si="4"/>
        <v>000-000</v>
      </c>
      <c r="C80" s="12"/>
      <c r="D80" s="12"/>
      <c r="E80" s="12"/>
      <c r="F80" s="12"/>
      <c r="G80" s="16"/>
      <c r="H80" s="16"/>
      <c r="I80" s="15"/>
      <c r="J80" s="16"/>
      <c r="K80" s="16"/>
      <c r="L80" s="17"/>
      <c r="M80" s="18"/>
      <c r="N80" s="18"/>
      <c r="O80" s="20"/>
      <c r="P80" s="21"/>
      <c r="Q80" s="21"/>
      <c r="R80" s="22"/>
      <c r="S80" s="21"/>
      <c r="T80" s="21"/>
      <c r="U80" s="22"/>
      <c r="V80" s="23"/>
      <c r="W80" s="23"/>
      <c r="X80" s="24"/>
      <c r="Y80" s="25">
        <f t="shared" si="5"/>
        <v>0</v>
      </c>
      <c r="Z80" s="25">
        <f t="shared" si="6"/>
        <v>0</v>
      </c>
      <c r="AA80" s="26"/>
      <c r="AB80" s="26"/>
      <c r="AC80" s="26"/>
      <c r="AD80" s="26"/>
      <c r="AE80" s="27"/>
      <c r="AF80" s="26"/>
      <c r="AG80" s="26"/>
      <c r="AH80" s="26"/>
      <c r="AI80" s="26"/>
      <c r="AJ80" s="26"/>
      <c r="AK80" s="26"/>
    </row>
    <row r="81" spans="1:37" s="10" customFormat="1" ht="25" customHeight="1" x14ac:dyDescent="0.25">
      <c r="A81" s="11">
        <v>78</v>
      </c>
      <c r="B81" s="12" t="str">
        <f t="shared" si="4"/>
        <v>000-000</v>
      </c>
      <c r="C81" s="12"/>
      <c r="D81" s="12"/>
      <c r="E81" s="12"/>
      <c r="F81" s="12"/>
      <c r="G81" s="16"/>
      <c r="H81" s="16"/>
      <c r="I81" s="15"/>
      <c r="J81" s="16"/>
      <c r="K81" s="16"/>
      <c r="L81" s="17"/>
      <c r="M81" s="18"/>
      <c r="N81" s="18"/>
      <c r="O81" s="20"/>
      <c r="P81" s="21"/>
      <c r="Q81" s="21"/>
      <c r="R81" s="22"/>
      <c r="S81" s="21"/>
      <c r="T81" s="21"/>
      <c r="U81" s="22"/>
      <c r="V81" s="23"/>
      <c r="W81" s="23"/>
      <c r="X81" s="24"/>
      <c r="Y81" s="25">
        <f t="shared" si="5"/>
        <v>0</v>
      </c>
      <c r="Z81" s="25">
        <f t="shared" si="6"/>
        <v>0</v>
      </c>
      <c r="AA81" s="26"/>
      <c r="AB81" s="26"/>
      <c r="AC81" s="26"/>
      <c r="AD81" s="26"/>
      <c r="AE81" s="27"/>
      <c r="AF81" s="26"/>
      <c r="AG81" s="26"/>
      <c r="AH81" s="26"/>
      <c r="AI81" s="26"/>
      <c r="AJ81" s="26"/>
      <c r="AK81" s="26"/>
    </row>
    <row r="82" spans="1:37" s="10" customFormat="1" ht="25" customHeight="1" x14ac:dyDescent="0.25">
      <c r="A82" s="11">
        <v>79</v>
      </c>
      <c r="B82" s="12" t="str">
        <f t="shared" si="4"/>
        <v>000-000</v>
      </c>
      <c r="C82" s="12"/>
      <c r="D82" s="12"/>
      <c r="E82" s="12"/>
      <c r="F82" s="12"/>
      <c r="G82" s="16"/>
      <c r="H82" s="16"/>
      <c r="I82" s="15"/>
      <c r="J82" s="16"/>
      <c r="K82" s="16"/>
      <c r="L82" s="17"/>
      <c r="M82" s="18"/>
      <c r="N82" s="18"/>
      <c r="O82" s="20"/>
      <c r="P82" s="21"/>
      <c r="Q82" s="21"/>
      <c r="R82" s="22"/>
      <c r="S82" s="21"/>
      <c r="T82" s="21"/>
      <c r="U82" s="22"/>
      <c r="V82" s="23"/>
      <c r="W82" s="23"/>
      <c r="X82" s="24"/>
      <c r="Y82" s="25">
        <f t="shared" si="5"/>
        <v>0</v>
      </c>
      <c r="Z82" s="25">
        <f t="shared" si="6"/>
        <v>0</v>
      </c>
      <c r="AA82" s="26"/>
      <c r="AB82" s="26"/>
      <c r="AC82" s="26"/>
      <c r="AD82" s="26"/>
      <c r="AE82" s="27"/>
      <c r="AF82" s="26"/>
      <c r="AG82" s="26"/>
      <c r="AH82" s="26"/>
      <c r="AI82" s="26"/>
      <c r="AJ82" s="26"/>
      <c r="AK82" s="26"/>
    </row>
    <row r="83" spans="1:37" s="10" customFormat="1" ht="25" customHeight="1" x14ac:dyDescent="0.25">
      <c r="A83" s="11">
        <v>80</v>
      </c>
      <c r="B83" s="12" t="str">
        <f t="shared" si="4"/>
        <v>000-000</v>
      </c>
      <c r="C83" s="12"/>
      <c r="D83" s="12"/>
      <c r="E83" s="12"/>
      <c r="F83" s="12"/>
      <c r="G83" s="16"/>
      <c r="H83" s="16"/>
      <c r="I83" s="15"/>
      <c r="J83" s="16"/>
      <c r="K83" s="16"/>
      <c r="L83" s="17"/>
      <c r="M83" s="18"/>
      <c r="N83" s="19"/>
      <c r="O83" s="20"/>
      <c r="P83" s="21"/>
      <c r="Q83" s="21"/>
      <c r="R83" s="22"/>
      <c r="S83" s="21"/>
      <c r="T83" s="21"/>
      <c r="U83" s="22"/>
      <c r="V83" s="23"/>
      <c r="W83" s="23"/>
      <c r="X83" s="24"/>
      <c r="Y83" s="25">
        <f t="shared" si="5"/>
        <v>0</v>
      </c>
      <c r="Z83" s="25">
        <f t="shared" si="6"/>
        <v>0</v>
      </c>
      <c r="AA83" s="26"/>
      <c r="AB83" s="26"/>
      <c r="AC83" s="26"/>
      <c r="AD83" s="26"/>
      <c r="AE83" s="27"/>
      <c r="AF83" s="26"/>
      <c r="AG83" s="26"/>
      <c r="AH83" s="26"/>
      <c r="AI83" s="26"/>
      <c r="AJ83" s="26"/>
      <c r="AK83" s="26"/>
    </row>
    <row r="84" spans="1:37" s="10" customFormat="1" ht="25" customHeight="1" x14ac:dyDescent="0.25">
      <c r="A84" s="11">
        <v>81</v>
      </c>
      <c r="B84" s="12" t="str">
        <f t="shared" si="4"/>
        <v>000-000</v>
      </c>
      <c r="C84" s="12"/>
      <c r="D84" s="12"/>
      <c r="E84" s="12"/>
      <c r="F84" s="12"/>
      <c r="G84" s="16"/>
      <c r="H84" s="16"/>
      <c r="I84" s="15"/>
      <c r="J84" s="16"/>
      <c r="K84" s="16"/>
      <c r="L84" s="17"/>
      <c r="M84" s="18"/>
      <c r="N84" s="19"/>
      <c r="O84" s="20"/>
      <c r="P84" s="21"/>
      <c r="Q84" s="21"/>
      <c r="R84" s="22"/>
      <c r="S84" s="21"/>
      <c r="T84" s="21"/>
      <c r="U84" s="22"/>
      <c r="V84" s="23"/>
      <c r="W84" s="23"/>
      <c r="X84" s="24"/>
      <c r="Y84" s="25">
        <f t="shared" si="5"/>
        <v>0</v>
      </c>
      <c r="Z84" s="25">
        <f t="shared" si="6"/>
        <v>0</v>
      </c>
      <c r="AA84" s="26"/>
      <c r="AB84" s="26"/>
      <c r="AC84" s="26"/>
      <c r="AD84" s="26"/>
      <c r="AE84" s="27"/>
      <c r="AF84" s="26"/>
      <c r="AG84" s="26"/>
      <c r="AH84" s="26"/>
      <c r="AI84" s="26"/>
      <c r="AJ84" s="26"/>
      <c r="AK84" s="26"/>
    </row>
    <row r="85" spans="1:37" s="10" customFormat="1" ht="25" customHeight="1" x14ac:dyDescent="0.25">
      <c r="A85" s="11">
        <v>82</v>
      </c>
      <c r="B85" s="12" t="str">
        <f t="shared" si="4"/>
        <v>000-000</v>
      </c>
      <c r="C85" s="12"/>
      <c r="D85" s="12"/>
      <c r="E85" s="12"/>
      <c r="F85" s="12"/>
      <c r="G85" s="16"/>
      <c r="H85" s="16"/>
      <c r="I85" s="15"/>
      <c r="J85" s="16"/>
      <c r="K85" s="16"/>
      <c r="L85" s="17"/>
      <c r="M85" s="18"/>
      <c r="N85" s="18"/>
      <c r="O85" s="20"/>
      <c r="P85" s="21"/>
      <c r="Q85" s="21"/>
      <c r="R85" s="22"/>
      <c r="S85" s="21"/>
      <c r="T85" s="21"/>
      <c r="U85" s="22"/>
      <c r="V85" s="23"/>
      <c r="W85" s="23"/>
      <c r="X85" s="24"/>
      <c r="Y85" s="25">
        <f t="shared" si="5"/>
        <v>0</v>
      </c>
      <c r="Z85" s="25">
        <f t="shared" si="6"/>
        <v>0</v>
      </c>
      <c r="AA85" s="26"/>
      <c r="AB85" s="26"/>
      <c r="AC85" s="26"/>
      <c r="AD85" s="26"/>
      <c r="AE85" s="27"/>
      <c r="AF85" s="26"/>
      <c r="AG85" s="26"/>
      <c r="AH85" s="26"/>
      <c r="AI85" s="26"/>
      <c r="AJ85" s="26"/>
      <c r="AK85" s="26"/>
    </row>
    <row r="86" spans="1:37" s="10" customFormat="1" ht="25" customHeight="1" x14ac:dyDescent="0.25">
      <c r="A86" s="11">
        <v>83</v>
      </c>
      <c r="B86" s="12" t="str">
        <f t="shared" si="4"/>
        <v>000-000</v>
      </c>
      <c r="C86" s="12"/>
      <c r="D86" s="12"/>
      <c r="E86" s="12"/>
      <c r="F86" s="12"/>
      <c r="G86" s="16"/>
      <c r="H86" s="16"/>
      <c r="I86" s="15"/>
      <c r="J86" s="16"/>
      <c r="K86" s="16"/>
      <c r="L86" s="17"/>
      <c r="M86" s="18"/>
      <c r="N86" s="18"/>
      <c r="O86" s="20"/>
      <c r="P86" s="21"/>
      <c r="Q86" s="21"/>
      <c r="R86" s="22"/>
      <c r="S86" s="21"/>
      <c r="T86" s="21"/>
      <c r="U86" s="22"/>
      <c r="V86" s="23"/>
      <c r="W86" s="23"/>
      <c r="X86" s="24"/>
      <c r="Y86" s="25">
        <f t="shared" si="5"/>
        <v>0</v>
      </c>
      <c r="Z86" s="25">
        <f t="shared" si="6"/>
        <v>0</v>
      </c>
      <c r="AA86" s="26"/>
      <c r="AB86" s="26"/>
      <c r="AC86" s="26"/>
      <c r="AD86" s="26"/>
      <c r="AE86" s="27"/>
      <c r="AF86" s="26"/>
      <c r="AG86" s="26"/>
      <c r="AH86" s="26"/>
      <c r="AI86" s="26"/>
      <c r="AJ86" s="26"/>
      <c r="AK86" s="26"/>
    </row>
    <row r="87" spans="1:37" s="10" customFormat="1" ht="25" customHeight="1" x14ac:dyDescent="0.25">
      <c r="A87" s="11">
        <v>84</v>
      </c>
      <c r="B87" s="12" t="str">
        <f t="shared" si="4"/>
        <v>000-000</v>
      </c>
      <c r="C87" s="12"/>
      <c r="D87" s="12"/>
      <c r="E87" s="12"/>
      <c r="F87" s="12"/>
      <c r="G87" s="16"/>
      <c r="H87" s="16"/>
      <c r="I87" s="15"/>
      <c r="J87" s="16"/>
      <c r="K87" s="16"/>
      <c r="L87" s="17"/>
      <c r="M87" s="18"/>
      <c r="N87" s="18"/>
      <c r="O87" s="20"/>
      <c r="P87" s="21"/>
      <c r="Q87" s="21"/>
      <c r="R87" s="22"/>
      <c r="S87" s="21"/>
      <c r="T87" s="21"/>
      <c r="U87" s="22"/>
      <c r="V87" s="23"/>
      <c r="W87" s="23"/>
      <c r="X87" s="24"/>
      <c r="Y87" s="25">
        <f t="shared" si="5"/>
        <v>0</v>
      </c>
      <c r="Z87" s="25">
        <f t="shared" si="6"/>
        <v>0</v>
      </c>
      <c r="AA87" s="26"/>
      <c r="AB87" s="26"/>
      <c r="AC87" s="26"/>
      <c r="AD87" s="26"/>
      <c r="AE87" s="27"/>
      <c r="AF87" s="26"/>
      <c r="AG87" s="26"/>
      <c r="AH87" s="26"/>
      <c r="AI87" s="26"/>
      <c r="AJ87" s="26"/>
      <c r="AK87" s="26"/>
    </row>
    <row r="88" spans="1:37" s="10" customFormat="1" ht="25" customHeight="1" x14ac:dyDescent="0.25">
      <c r="A88" s="11">
        <v>85</v>
      </c>
      <c r="B88" s="12" t="str">
        <f t="shared" si="4"/>
        <v>000-000</v>
      </c>
      <c r="C88" s="12"/>
      <c r="D88" s="12"/>
      <c r="E88" s="12"/>
      <c r="F88" s="12"/>
      <c r="G88" s="16"/>
      <c r="H88" s="16"/>
      <c r="I88" s="15"/>
      <c r="J88" s="16"/>
      <c r="K88" s="16"/>
      <c r="L88" s="17"/>
      <c r="M88" s="18"/>
      <c r="N88" s="18"/>
      <c r="O88" s="20"/>
      <c r="P88" s="21"/>
      <c r="Q88" s="21"/>
      <c r="R88" s="22"/>
      <c r="S88" s="21"/>
      <c r="T88" s="21"/>
      <c r="U88" s="22"/>
      <c r="V88" s="23"/>
      <c r="W88" s="23"/>
      <c r="X88" s="24"/>
      <c r="Y88" s="25">
        <f t="shared" si="5"/>
        <v>0</v>
      </c>
      <c r="Z88" s="25">
        <f t="shared" si="6"/>
        <v>0</v>
      </c>
      <c r="AA88" s="26"/>
      <c r="AB88" s="26"/>
      <c r="AC88" s="26"/>
      <c r="AD88" s="26"/>
      <c r="AE88" s="27"/>
      <c r="AF88" s="26"/>
      <c r="AG88" s="26"/>
      <c r="AH88" s="26"/>
      <c r="AI88" s="26"/>
      <c r="AJ88" s="26"/>
      <c r="AK88" s="26"/>
    </row>
    <row r="89" spans="1:37" s="10" customFormat="1" ht="25" customHeight="1" x14ac:dyDescent="0.25">
      <c r="A89" s="11">
        <v>86</v>
      </c>
      <c r="B89" s="12" t="str">
        <f t="shared" si="4"/>
        <v>000-000</v>
      </c>
      <c r="C89" s="12"/>
      <c r="D89" s="12"/>
      <c r="E89" s="12"/>
      <c r="F89" s="12"/>
      <c r="G89" s="16"/>
      <c r="H89" s="16"/>
      <c r="I89" s="15"/>
      <c r="J89" s="16"/>
      <c r="K89" s="16"/>
      <c r="L89" s="17"/>
      <c r="M89" s="18"/>
      <c r="N89" s="18"/>
      <c r="O89" s="20"/>
      <c r="P89" s="21"/>
      <c r="Q89" s="21"/>
      <c r="R89" s="22"/>
      <c r="S89" s="21"/>
      <c r="T89" s="21"/>
      <c r="U89" s="22"/>
      <c r="V89" s="23"/>
      <c r="W89" s="23"/>
      <c r="X89" s="24"/>
      <c r="Y89" s="25">
        <f t="shared" si="5"/>
        <v>0</v>
      </c>
      <c r="Z89" s="25">
        <f t="shared" si="6"/>
        <v>0</v>
      </c>
      <c r="AA89" s="26"/>
      <c r="AB89" s="26"/>
      <c r="AC89" s="26"/>
      <c r="AD89" s="26"/>
      <c r="AE89" s="27"/>
      <c r="AF89" s="26"/>
      <c r="AG89" s="26"/>
      <c r="AH89" s="26"/>
      <c r="AI89" s="26"/>
      <c r="AJ89" s="26"/>
      <c r="AK89" s="26"/>
    </row>
    <row r="90" spans="1:37" s="10" customFormat="1" ht="25" customHeight="1" x14ac:dyDescent="0.25">
      <c r="A90" s="11">
        <v>87</v>
      </c>
      <c r="B90" s="12" t="str">
        <f t="shared" si="4"/>
        <v>000-000</v>
      </c>
      <c r="C90" s="12"/>
      <c r="D90" s="12"/>
      <c r="E90" s="12"/>
      <c r="F90" s="12"/>
      <c r="G90" s="16"/>
      <c r="H90" s="16"/>
      <c r="I90" s="15"/>
      <c r="J90" s="16"/>
      <c r="K90" s="16"/>
      <c r="L90" s="17"/>
      <c r="M90" s="18"/>
      <c r="N90" s="18"/>
      <c r="O90" s="20"/>
      <c r="P90" s="21"/>
      <c r="Q90" s="21"/>
      <c r="R90" s="22"/>
      <c r="S90" s="21"/>
      <c r="T90" s="21"/>
      <c r="U90" s="22"/>
      <c r="V90" s="23"/>
      <c r="W90" s="23"/>
      <c r="X90" s="24"/>
      <c r="Y90" s="25">
        <f t="shared" si="5"/>
        <v>0</v>
      </c>
      <c r="Z90" s="25">
        <f t="shared" si="6"/>
        <v>0</v>
      </c>
      <c r="AA90" s="26"/>
      <c r="AB90" s="26"/>
      <c r="AC90" s="26"/>
      <c r="AD90" s="26"/>
      <c r="AE90" s="27"/>
      <c r="AF90" s="26"/>
      <c r="AG90" s="26"/>
      <c r="AH90" s="26"/>
      <c r="AI90" s="26"/>
      <c r="AJ90" s="26"/>
      <c r="AK90" s="26"/>
    </row>
    <row r="91" spans="1:37" s="10" customFormat="1" ht="25" customHeight="1" x14ac:dyDescent="0.25">
      <c r="A91" s="11">
        <v>88</v>
      </c>
      <c r="B91" s="12" t="str">
        <f t="shared" si="4"/>
        <v>000-000</v>
      </c>
      <c r="C91" s="12"/>
      <c r="D91" s="12"/>
      <c r="E91" s="12"/>
      <c r="F91" s="12"/>
      <c r="G91" s="16"/>
      <c r="H91" s="16"/>
      <c r="I91" s="15"/>
      <c r="J91" s="16"/>
      <c r="K91" s="16"/>
      <c r="L91" s="17"/>
      <c r="M91" s="18"/>
      <c r="N91" s="18"/>
      <c r="O91" s="20"/>
      <c r="P91" s="21"/>
      <c r="Q91" s="21"/>
      <c r="R91" s="22"/>
      <c r="S91" s="21"/>
      <c r="T91" s="21"/>
      <c r="U91" s="22"/>
      <c r="V91" s="23"/>
      <c r="W91" s="23"/>
      <c r="X91" s="24"/>
      <c r="Y91" s="25">
        <f t="shared" si="5"/>
        <v>0</v>
      </c>
      <c r="Z91" s="25">
        <f t="shared" si="6"/>
        <v>0</v>
      </c>
      <c r="AA91" s="26"/>
      <c r="AB91" s="26"/>
      <c r="AC91" s="26"/>
      <c r="AD91" s="26"/>
      <c r="AE91" s="27"/>
      <c r="AF91" s="26"/>
      <c r="AG91" s="26"/>
      <c r="AH91" s="26"/>
      <c r="AI91" s="26"/>
      <c r="AJ91" s="26"/>
      <c r="AK91" s="26"/>
    </row>
    <row r="92" spans="1:37" s="10" customFormat="1" ht="25" customHeight="1" x14ac:dyDescent="0.25">
      <c r="A92" s="11">
        <v>89</v>
      </c>
      <c r="B92" s="12" t="str">
        <f t="shared" si="4"/>
        <v>000-000</v>
      </c>
      <c r="C92" s="12"/>
      <c r="D92" s="12"/>
      <c r="E92" s="12"/>
      <c r="F92" s="12"/>
      <c r="G92" s="16"/>
      <c r="H92" s="16"/>
      <c r="I92" s="15"/>
      <c r="J92" s="16"/>
      <c r="K92" s="16"/>
      <c r="L92" s="17"/>
      <c r="M92" s="18"/>
      <c r="N92" s="18"/>
      <c r="O92" s="20"/>
      <c r="P92" s="21"/>
      <c r="Q92" s="21"/>
      <c r="R92" s="22"/>
      <c r="S92" s="21"/>
      <c r="T92" s="21"/>
      <c r="U92" s="22"/>
      <c r="V92" s="23"/>
      <c r="W92" s="23"/>
      <c r="X92" s="24"/>
      <c r="Y92" s="25">
        <f t="shared" si="5"/>
        <v>0</v>
      </c>
      <c r="Z92" s="25">
        <f t="shared" si="6"/>
        <v>0</v>
      </c>
      <c r="AA92" s="26"/>
      <c r="AB92" s="26"/>
      <c r="AC92" s="26"/>
      <c r="AD92" s="26"/>
      <c r="AE92" s="27"/>
      <c r="AF92" s="26"/>
      <c r="AG92" s="26"/>
      <c r="AH92" s="26"/>
      <c r="AI92" s="26"/>
      <c r="AJ92" s="26"/>
      <c r="AK92" s="26"/>
    </row>
    <row r="93" spans="1:37" s="10" customFormat="1" ht="25" customHeight="1" x14ac:dyDescent="0.25">
      <c r="A93" s="11">
        <v>90</v>
      </c>
      <c r="B93" s="12" t="str">
        <f t="shared" si="4"/>
        <v>000-000</v>
      </c>
      <c r="C93" s="12"/>
      <c r="D93" s="12"/>
      <c r="E93" s="12"/>
      <c r="F93" s="12"/>
      <c r="G93" s="16"/>
      <c r="H93" s="16"/>
      <c r="I93" s="15"/>
      <c r="J93" s="16"/>
      <c r="K93" s="16"/>
      <c r="L93" s="17"/>
      <c r="M93" s="18"/>
      <c r="N93" s="18"/>
      <c r="O93" s="20"/>
      <c r="P93" s="21"/>
      <c r="Q93" s="21"/>
      <c r="R93" s="22"/>
      <c r="S93" s="21"/>
      <c r="T93" s="21"/>
      <c r="U93" s="22"/>
      <c r="V93" s="23"/>
      <c r="W93" s="23"/>
      <c r="X93" s="24"/>
      <c r="Y93" s="25">
        <f t="shared" si="5"/>
        <v>0</v>
      </c>
      <c r="Z93" s="25">
        <f t="shared" si="6"/>
        <v>0</v>
      </c>
      <c r="AA93" s="26"/>
      <c r="AB93" s="26"/>
      <c r="AC93" s="26"/>
      <c r="AD93" s="26"/>
      <c r="AE93" s="27"/>
      <c r="AF93" s="26"/>
      <c r="AG93" s="26"/>
      <c r="AH93" s="26"/>
      <c r="AI93" s="26"/>
      <c r="AJ93" s="26"/>
      <c r="AK93" s="26"/>
    </row>
    <row r="94" spans="1:37" s="10" customFormat="1" ht="25" customHeight="1" x14ac:dyDescent="0.25">
      <c r="A94" s="11">
        <v>91</v>
      </c>
      <c r="B94" s="12" t="str">
        <f t="shared" si="4"/>
        <v>000-000</v>
      </c>
      <c r="C94" s="12"/>
      <c r="D94" s="12"/>
      <c r="E94" s="12"/>
      <c r="F94" s="12"/>
      <c r="G94" s="16"/>
      <c r="H94" s="16"/>
      <c r="I94" s="15"/>
      <c r="J94" s="16"/>
      <c r="K94" s="16"/>
      <c r="L94" s="17"/>
      <c r="M94" s="18"/>
      <c r="N94" s="19"/>
      <c r="O94" s="20"/>
      <c r="P94" s="21"/>
      <c r="Q94" s="21"/>
      <c r="R94" s="22"/>
      <c r="S94" s="21"/>
      <c r="T94" s="21"/>
      <c r="U94" s="22"/>
      <c r="V94" s="23"/>
      <c r="W94" s="23"/>
      <c r="X94" s="24"/>
      <c r="Y94" s="25">
        <f t="shared" si="5"/>
        <v>0</v>
      </c>
      <c r="Z94" s="25">
        <f t="shared" si="6"/>
        <v>0</v>
      </c>
      <c r="AA94" s="26"/>
      <c r="AB94" s="26"/>
      <c r="AC94" s="26"/>
      <c r="AD94" s="26"/>
      <c r="AE94" s="27"/>
      <c r="AF94" s="26"/>
      <c r="AG94" s="26"/>
      <c r="AH94" s="26"/>
      <c r="AI94" s="26"/>
      <c r="AJ94" s="26"/>
      <c r="AK94" s="26"/>
    </row>
    <row r="95" spans="1:37" s="10" customFormat="1" ht="25" customHeight="1" x14ac:dyDescent="0.25">
      <c r="A95" s="11">
        <v>92</v>
      </c>
      <c r="B95" s="12" t="str">
        <f t="shared" si="4"/>
        <v>000-000</v>
      </c>
      <c r="C95" s="12"/>
      <c r="D95" s="12"/>
      <c r="E95" s="12"/>
      <c r="F95" s="12"/>
      <c r="G95" s="16"/>
      <c r="H95" s="16"/>
      <c r="I95" s="15"/>
      <c r="J95" s="16"/>
      <c r="K95" s="16"/>
      <c r="L95" s="17"/>
      <c r="M95" s="18"/>
      <c r="N95" s="19"/>
      <c r="O95" s="20"/>
      <c r="P95" s="21"/>
      <c r="Q95" s="21"/>
      <c r="R95" s="22"/>
      <c r="S95" s="21"/>
      <c r="T95" s="21"/>
      <c r="U95" s="22"/>
      <c r="V95" s="23"/>
      <c r="W95" s="23"/>
      <c r="X95" s="24"/>
      <c r="Y95" s="25">
        <f t="shared" si="5"/>
        <v>0</v>
      </c>
      <c r="Z95" s="25">
        <f t="shared" si="6"/>
        <v>0</v>
      </c>
      <c r="AA95" s="26"/>
      <c r="AB95" s="26"/>
      <c r="AC95" s="26"/>
      <c r="AD95" s="26"/>
      <c r="AE95" s="27"/>
      <c r="AF95" s="26"/>
      <c r="AG95" s="26"/>
      <c r="AH95" s="26"/>
      <c r="AI95" s="26"/>
      <c r="AJ95" s="26"/>
      <c r="AK95" s="26"/>
    </row>
    <row r="96" spans="1:37" s="10" customFormat="1" ht="25" customHeight="1" x14ac:dyDescent="0.25">
      <c r="A96" s="11">
        <v>93</v>
      </c>
      <c r="B96" s="12" t="str">
        <f t="shared" si="4"/>
        <v>000-000</v>
      </c>
      <c r="C96" s="12"/>
      <c r="D96" s="12"/>
      <c r="E96" s="12"/>
      <c r="F96" s="12"/>
      <c r="G96" s="16"/>
      <c r="H96" s="16"/>
      <c r="I96" s="15"/>
      <c r="J96" s="16"/>
      <c r="K96" s="16"/>
      <c r="L96" s="17"/>
      <c r="M96" s="18"/>
      <c r="N96" s="18"/>
      <c r="O96" s="20"/>
      <c r="P96" s="21"/>
      <c r="Q96" s="21"/>
      <c r="R96" s="22"/>
      <c r="S96" s="21"/>
      <c r="T96" s="21"/>
      <c r="U96" s="22"/>
      <c r="V96" s="23"/>
      <c r="W96" s="23"/>
      <c r="X96" s="24"/>
      <c r="Y96" s="25">
        <f t="shared" si="5"/>
        <v>0</v>
      </c>
      <c r="Z96" s="25">
        <f t="shared" si="6"/>
        <v>0</v>
      </c>
      <c r="AA96" s="26"/>
      <c r="AB96" s="26"/>
      <c r="AC96" s="26"/>
      <c r="AD96" s="26"/>
      <c r="AE96" s="27"/>
      <c r="AF96" s="26"/>
      <c r="AG96" s="26"/>
      <c r="AH96" s="26"/>
      <c r="AI96" s="26"/>
      <c r="AJ96" s="26"/>
      <c r="AK96" s="26"/>
    </row>
    <row r="97" spans="1:37" s="10" customFormat="1" ht="25" customHeight="1" x14ac:dyDescent="0.25">
      <c r="A97" s="11">
        <v>94</v>
      </c>
      <c r="B97" s="12" t="str">
        <f t="shared" si="4"/>
        <v>000-000</v>
      </c>
      <c r="C97" s="12"/>
      <c r="D97" s="12"/>
      <c r="E97" s="12"/>
      <c r="F97" s="12"/>
      <c r="G97" s="16"/>
      <c r="H97" s="16"/>
      <c r="I97" s="15"/>
      <c r="J97" s="16"/>
      <c r="K97" s="16"/>
      <c r="L97" s="17"/>
      <c r="M97" s="18"/>
      <c r="N97" s="18"/>
      <c r="O97" s="20"/>
      <c r="P97" s="21"/>
      <c r="Q97" s="21"/>
      <c r="R97" s="22"/>
      <c r="S97" s="21"/>
      <c r="T97" s="21"/>
      <c r="U97" s="22"/>
      <c r="V97" s="23"/>
      <c r="W97" s="23"/>
      <c r="X97" s="24"/>
      <c r="Y97" s="25">
        <f t="shared" si="5"/>
        <v>0</v>
      </c>
      <c r="Z97" s="25">
        <f t="shared" si="6"/>
        <v>0</v>
      </c>
      <c r="AA97" s="26"/>
      <c r="AB97" s="26"/>
      <c r="AC97" s="26"/>
      <c r="AD97" s="26"/>
      <c r="AE97" s="27"/>
      <c r="AF97" s="26"/>
      <c r="AG97" s="26"/>
      <c r="AH97" s="26"/>
      <c r="AI97" s="26"/>
      <c r="AJ97" s="26"/>
      <c r="AK97" s="26"/>
    </row>
    <row r="98" spans="1:37" s="10" customFormat="1" ht="25" customHeight="1" x14ac:dyDescent="0.25">
      <c r="A98" s="11">
        <v>95</v>
      </c>
      <c r="B98" s="12" t="str">
        <f t="shared" si="4"/>
        <v>000-000</v>
      </c>
      <c r="C98" s="12"/>
      <c r="D98" s="12"/>
      <c r="E98" s="12"/>
      <c r="F98" s="12"/>
      <c r="G98" s="16"/>
      <c r="H98" s="16"/>
      <c r="I98" s="15"/>
      <c r="J98" s="16"/>
      <c r="K98" s="16"/>
      <c r="L98" s="17"/>
      <c r="M98" s="18"/>
      <c r="N98" s="18"/>
      <c r="O98" s="20"/>
      <c r="P98" s="21"/>
      <c r="Q98" s="21"/>
      <c r="R98" s="22"/>
      <c r="S98" s="21"/>
      <c r="T98" s="21"/>
      <c r="U98" s="22"/>
      <c r="V98" s="23"/>
      <c r="W98" s="23"/>
      <c r="X98" s="24"/>
      <c r="Y98" s="25">
        <f t="shared" si="5"/>
        <v>0</v>
      </c>
      <c r="Z98" s="25">
        <f t="shared" si="6"/>
        <v>0</v>
      </c>
      <c r="AA98" s="26"/>
      <c r="AB98" s="26"/>
      <c r="AC98" s="26"/>
      <c r="AD98" s="26"/>
      <c r="AE98" s="27"/>
      <c r="AF98" s="26"/>
      <c r="AG98" s="26"/>
      <c r="AH98" s="26"/>
      <c r="AI98" s="26"/>
      <c r="AJ98" s="26"/>
      <c r="AK98" s="26"/>
    </row>
    <row r="99" spans="1:37" s="10" customFormat="1" ht="25" customHeight="1" x14ac:dyDescent="0.25">
      <c r="A99" s="11">
        <v>96</v>
      </c>
      <c r="B99" s="12" t="str">
        <f t="shared" si="4"/>
        <v>000-000</v>
      </c>
      <c r="C99" s="12"/>
      <c r="D99" s="12"/>
      <c r="E99" s="12"/>
      <c r="F99" s="12"/>
      <c r="G99" s="16"/>
      <c r="H99" s="16"/>
      <c r="I99" s="15"/>
      <c r="J99" s="16"/>
      <c r="K99" s="16"/>
      <c r="L99" s="17"/>
      <c r="M99" s="18"/>
      <c r="N99" s="18"/>
      <c r="O99" s="20"/>
      <c r="P99" s="21"/>
      <c r="Q99" s="21"/>
      <c r="R99" s="22"/>
      <c r="S99" s="21"/>
      <c r="T99" s="21"/>
      <c r="U99" s="22"/>
      <c r="V99" s="23"/>
      <c r="W99" s="23"/>
      <c r="X99" s="24"/>
      <c r="Y99" s="25">
        <f t="shared" si="5"/>
        <v>0</v>
      </c>
      <c r="Z99" s="25">
        <f t="shared" si="6"/>
        <v>0</v>
      </c>
      <c r="AA99" s="26"/>
      <c r="AB99" s="26"/>
      <c r="AC99" s="26"/>
      <c r="AD99" s="26"/>
      <c r="AE99" s="27"/>
      <c r="AF99" s="26"/>
      <c r="AG99" s="26"/>
      <c r="AH99" s="26"/>
      <c r="AI99" s="26"/>
      <c r="AJ99" s="26"/>
      <c r="AK99" s="26"/>
    </row>
    <row r="100" spans="1:37" s="10" customFormat="1" ht="25" customHeight="1" x14ac:dyDescent="0.25">
      <c r="A100" s="11">
        <v>97</v>
      </c>
      <c r="B100" s="12" t="str">
        <f t="shared" ref="B100:B131" si="7">TEXT(C100,"000")&amp;"-"&amp;TEXT(E100,"000")</f>
        <v>000-000</v>
      </c>
      <c r="C100" s="12"/>
      <c r="D100" s="12"/>
      <c r="E100" s="12"/>
      <c r="F100" s="12"/>
      <c r="G100" s="16"/>
      <c r="H100" s="16"/>
      <c r="I100" s="15"/>
      <c r="J100" s="16"/>
      <c r="K100" s="16"/>
      <c r="L100" s="17"/>
      <c r="M100" s="18"/>
      <c r="N100" s="18"/>
      <c r="O100" s="20"/>
      <c r="P100" s="21"/>
      <c r="Q100" s="21"/>
      <c r="R100" s="22"/>
      <c r="S100" s="21"/>
      <c r="T100" s="21"/>
      <c r="U100" s="22"/>
      <c r="V100" s="23"/>
      <c r="W100" s="23"/>
      <c r="X100" s="24"/>
      <c r="Y100" s="25">
        <f t="shared" si="5"/>
        <v>0</v>
      </c>
      <c r="Z100" s="25">
        <f t="shared" si="6"/>
        <v>0</v>
      </c>
      <c r="AA100" s="26"/>
      <c r="AB100" s="26"/>
      <c r="AC100" s="26"/>
      <c r="AD100" s="26"/>
      <c r="AE100" s="27"/>
      <c r="AF100" s="26"/>
      <c r="AG100" s="26"/>
      <c r="AH100" s="26"/>
      <c r="AI100" s="26"/>
      <c r="AJ100" s="26"/>
      <c r="AK100" s="26"/>
    </row>
    <row r="101" spans="1:37" s="10" customFormat="1" ht="25" customHeight="1" x14ac:dyDescent="0.25">
      <c r="A101" s="11">
        <v>98</v>
      </c>
      <c r="B101" s="12" t="str">
        <f t="shared" si="7"/>
        <v>000-000</v>
      </c>
      <c r="C101" s="12"/>
      <c r="D101" s="12"/>
      <c r="E101" s="12"/>
      <c r="F101" s="12"/>
      <c r="G101" s="16"/>
      <c r="H101" s="16"/>
      <c r="I101" s="15"/>
      <c r="J101" s="16"/>
      <c r="K101" s="16"/>
      <c r="L101" s="17"/>
      <c r="M101" s="18"/>
      <c r="N101" s="18"/>
      <c r="O101" s="20"/>
      <c r="P101" s="21"/>
      <c r="Q101" s="21"/>
      <c r="R101" s="22"/>
      <c r="S101" s="21"/>
      <c r="T101" s="21"/>
      <c r="U101" s="22"/>
      <c r="V101" s="23"/>
      <c r="W101" s="23"/>
      <c r="X101" s="24"/>
      <c r="Y101" s="25">
        <f t="shared" si="5"/>
        <v>0</v>
      </c>
      <c r="Z101" s="25">
        <f t="shared" si="6"/>
        <v>0</v>
      </c>
      <c r="AA101" s="26"/>
      <c r="AB101" s="26"/>
      <c r="AC101" s="26"/>
      <c r="AD101" s="26"/>
      <c r="AE101" s="27"/>
      <c r="AF101" s="26"/>
      <c r="AG101" s="26"/>
      <c r="AH101" s="26"/>
      <c r="AI101" s="26"/>
      <c r="AJ101" s="26"/>
      <c r="AK101" s="26"/>
    </row>
    <row r="102" spans="1:37" s="10" customFormat="1" ht="25" customHeight="1" x14ac:dyDescent="0.25">
      <c r="A102" s="11">
        <v>99</v>
      </c>
      <c r="B102" s="12" t="str">
        <f t="shared" si="7"/>
        <v>000-000</v>
      </c>
      <c r="C102" s="12"/>
      <c r="D102" s="12"/>
      <c r="E102" s="12"/>
      <c r="F102" s="12"/>
      <c r="G102" s="16"/>
      <c r="H102" s="16"/>
      <c r="I102" s="15"/>
      <c r="J102" s="16"/>
      <c r="K102" s="16"/>
      <c r="L102" s="17"/>
      <c r="M102" s="18"/>
      <c r="N102" s="18"/>
      <c r="O102" s="20"/>
      <c r="P102" s="21"/>
      <c r="Q102" s="21"/>
      <c r="R102" s="22"/>
      <c r="S102" s="21"/>
      <c r="T102" s="21"/>
      <c r="U102" s="22"/>
      <c r="V102" s="23"/>
      <c r="W102" s="23"/>
      <c r="X102" s="24"/>
      <c r="Y102" s="25">
        <f t="shared" si="5"/>
        <v>0</v>
      </c>
      <c r="Z102" s="25">
        <f t="shared" si="6"/>
        <v>0</v>
      </c>
      <c r="AA102" s="26"/>
      <c r="AB102" s="26"/>
      <c r="AC102" s="26"/>
      <c r="AD102" s="26"/>
      <c r="AE102" s="27"/>
      <c r="AF102" s="26"/>
      <c r="AG102" s="26"/>
      <c r="AH102" s="26"/>
      <c r="AI102" s="26"/>
      <c r="AJ102" s="26"/>
      <c r="AK102" s="26"/>
    </row>
    <row r="103" spans="1:37" s="10" customFormat="1" ht="25" customHeight="1" x14ac:dyDescent="0.25">
      <c r="A103" s="11">
        <v>100</v>
      </c>
      <c r="B103" s="12" t="str">
        <f t="shared" si="7"/>
        <v>000-000</v>
      </c>
      <c r="C103" s="12"/>
      <c r="D103" s="12"/>
      <c r="E103" s="12"/>
      <c r="F103" s="12"/>
      <c r="G103" s="16"/>
      <c r="H103" s="16"/>
      <c r="I103" s="15"/>
      <c r="J103" s="16"/>
      <c r="K103" s="16"/>
      <c r="L103" s="17"/>
      <c r="M103" s="18"/>
      <c r="N103" s="18"/>
      <c r="O103" s="20"/>
      <c r="P103" s="21"/>
      <c r="Q103" s="21"/>
      <c r="R103" s="22"/>
      <c r="S103" s="21"/>
      <c r="T103" s="21"/>
      <c r="U103" s="22"/>
      <c r="V103" s="23"/>
      <c r="W103" s="23"/>
      <c r="X103" s="24"/>
      <c r="Y103" s="25">
        <f t="shared" si="5"/>
        <v>0</v>
      </c>
      <c r="Z103" s="25">
        <f t="shared" si="6"/>
        <v>0</v>
      </c>
      <c r="AA103" s="26"/>
      <c r="AB103" s="26"/>
      <c r="AC103" s="26"/>
      <c r="AD103" s="26"/>
      <c r="AE103" s="27"/>
      <c r="AF103" s="26"/>
      <c r="AG103" s="26"/>
      <c r="AH103" s="26"/>
      <c r="AI103" s="26"/>
      <c r="AJ103" s="26"/>
      <c r="AK103" s="26"/>
    </row>
    <row r="104" spans="1:37" s="10" customFormat="1" ht="25" customHeight="1" x14ac:dyDescent="0.25">
      <c r="A104" s="11">
        <v>101</v>
      </c>
      <c r="B104" s="12" t="str">
        <f t="shared" si="7"/>
        <v>000-000</v>
      </c>
      <c r="C104" s="12"/>
      <c r="D104" s="12"/>
      <c r="E104" s="12"/>
      <c r="F104" s="12"/>
      <c r="G104" s="16"/>
      <c r="H104" s="16"/>
      <c r="I104" s="15"/>
      <c r="J104" s="16"/>
      <c r="K104" s="16"/>
      <c r="L104" s="17"/>
      <c r="M104" s="18"/>
      <c r="N104" s="18"/>
      <c r="O104" s="20"/>
      <c r="P104" s="21"/>
      <c r="Q104" s="21"/>
      <c r="R104" s="22"/>
      <c r="S104" s="21"/>
      <c r="T104" s="21"/>
      <c r="U104" s="22"/>
      <c r="V104" s="23"/>
      <c r="W104" s="23"/>
      <c r="X104" s="24"/>
      <c r="Y104" s="25">
        <f t="shared" si="5"/>
        <v>0</v>
      </c>
      <c r="Z104" s="25">
        <f t="shared" si="6"/>
        <v>0</v>
      </c>
      <c r="AA104" s="26"/>
      <c r="AB104" s="26"/>
      <c r="AC104" s="26"/>
      <c r="AD104" s="26"/>
      <c r="AE104" s="27"/>
      <c r="AF104" s="26"/>
      <c r="AG104" s="26"/>
      <c r="AH104" s="26"/>
      <c r="AI104" s="26"/>
      <c r="AJ104" s="26"/>
      <c r="AK104" s="26"/>
    </row>
    <row r="105" spans="1:37" s="10" customFormat="1" ht="25" customHeight="1" x14ac:dyDescent="0.25">
      <c r="A105" s="11">
        <v>102</v>
      </c>
      <c r="B105" s="12" t="str">
        <f t="shared" si="7"/>
        <v>000-000</v>
      </c>
      <c r="C105" s="12"/>
      <c r="D105" s="12"/>
      <c r="E105" s="12"/>
      <c r="F105" s="12"/>
      <c r="G105" s="16"/>
      <c r="H105" s="16"/>
      <c r="I105" s="15"/>
      <c r="J105" s="16"/>
      <c r="K105" s="16"/>
      <c r="L105" s="17"/>
      <c r="M105" s="18"/>
      <c r="N105" s="19"/>
      <c r="O105" s="20"/>
      <c r="P105" s="21"/>
      <c r="Q105" s="21"/>
      <c r="R105" s="22"/>
      <c r="S105" s="21"/>
      <c r="T105" s="21"/>
      <c r="U105" s="22"/>
      <c r="V105" s="23"/>
      <c r="W105" s="23"/>
      <c r="X105" s="24"/>
      <c r="Y105" s="25">
        <f t="shared" si="5"/>
        <v>0</v>
      </c>
      <c r="Z105" s="25">
        <f t="shared" si="6"/>
        <v>0</v>
      </c>
      <c r="AA105" s="26"/>
      <c r="AB105" s="26"/>
      <c r="AC105" s="26"/>
      <c r="AD105" s="26"/>
      <c r="AE105" s="27"/>
      <c r="AF105" s="26"/>
      <c r="AG105" s="26"/>
      <c r="AH105" s="26"/>
      <c r="AI105" s="26"/>
      <c r="AJ105" s="26"/>
      <c r="AK105" s="26"/>
    </row>
    <row r="106" spans="1:37" s="10" customFormat="1" ht="25" customHeight="1" x14ac:dyDescent="0.25">
      <c r="A106" s="11">
        <v>103</v>
      </c>
      <c r="B106" s="12" t="str">
        <f t="shared" si="7"/>
        <v>000-000</v>
      </c>
      <c r="C106" s="12"/>
      <c r="D106" s="12"/>
      <c r="E106" s="12"/>
      <c r="F106" s="12"/>
      <c r="G106" s="16"/>
      <c r="H106" s="16"/>
      <c r="I106" s="15"/>
      <c r="J106" s="16"/>
      <c r="K106" s="16"/>
      <c r="L106" s="17"/>
      <c r="M106" s="18"/>
      <c r="N106" s="19"/>
      <c r="O106" s="20"/>
      <c r="P106" s="21"/>
      <c r="Q106" s="21"/>
      <c r="R106" s="22"/>
      <c r="S106" s="21"/>
      <c r="T106" s="21"/>
      <c r="U106" s="22"/>
      <c r="V106" s="23"/>
      <c r="W106" s="23"/>
      <c r="X106" s="24"/>
      <c r="Y106" s="25">
        <f t="shared" si="5"/>
        <v>0</v>
      </c>
      <c r="Z106" s="25">
        <f t="shared" si="6"/>
        <v>0</v>
      </c>
      <c r="AA106" s="26"/>
      <c r="AB106" s="26"/>
      <c r="AC106" s="26"/>
      <c r="AD106" s="26"/>
      <c r="AE106" s="27"/>
      <c r="AF106" s="26"/>
      <c r="AG106" s="26"/>
      <c r="AH106" s="26"/>
      <c r="AI106" s="26"/>
      <c r="AJ106" s="26"/>
      <c r="AK106" s="26"/>
    </row>
    <row r="107" spans="1:37" s="10" customFormat="1" ht="25" customHeight="1" x14ac:dyDescent="0.25">
      <c r="A107" s="11">
        <v>104</v>
      </c>
      <c r="B107" s="12" t="str">
        <f t="shared" si="7"/>
        <v>000-000</v>
      </c>
      <c r="C107" s="12"/>
      <c r="D107" s="12"/>
      <c r="E107" s="12"/>
      <c r="F107" s="12"/>
      <c r="G107" s="16"/>
      <c r="H107" s="16"/>
      <c r="I107" s="15"/>
      <c r="J107" s="16"/>
      <c r="K107" s="16"/>
      <c r="L107" s="17"/>
      <c r="M107" s="18"/>
      <c r="N107" s="18"/>
      <c r="O107" s="20"/>
      <c r="P107" s="21"/>
      <c r="Q107" s="21"/>
      <c r="R107" s="22"/>
      <c r="S107" s="21"/>
      <c r="T107" s="21"/>
      <c r="U107" s="22"/>
      <c r="V107" s="23"/>
      <c r="W107" s="23"/>
      <c r="X107" s="24"/>
      <c r="Y107" s="25">
        <f t="shared" si="5"/>
        <v>0</v>
      </c>
      <c r="Z107" s="25">
        <f t="shared" si="6"/>
        <v>0</v>
      </c>
      <c r="AA107" s="26"/>
      <c r="AB107" s="26"/>
      <c r="AC107" s="26"/>
      <c r="AD107" s="26"/>
      <c r="AE107" s="27"/>
      <c r="AF107" s="26"/>
      <c r="AG107" s="26"/>
      <c r="AH107" s="26"/>
      <c r="AI107" s="26"/>
      <c r="AJ107" s="26"/>
      <c r="AK107" s="26"/>
    </row>
    <row r="108" spans="1:37" s="10" customFormat="1" ht="25" customHeight="1" x14ac:dyDescent="0.25">
      <c r="A108" s="11">
        <v>105</v>
      </c>
      <c r="B108" s="12" t="str">
        <f t="shared" si="7"/>
        <v>000-000</v>
      </c>
      <c r="C108" s="12"/>
      <c r="D108" s="12"/>
      <c r="E108" s="12"/>
      <c r="F108" s="12"/>
      <c r="G108" s="16"/>
      <c r="H108" s="16"/>
      <c r="I108" s="15"/>
      <c r="J108" s="16"/>
      <c r="K108" s="16"/>
      <c r="L108" s="17"/>
      <c r="M108" s="18"/>
      <c r="N108" s="18"/>
      <c r="O108" s="20"/>
      <c r="P108" s="21"/>
      <c r="Q108" s="21"/>
      <c r="R108" s="22"/>
      <c r="S108" s="21"/>
      <c r="T108" s="21"/>
      <c r="U108" s="22"/>
      <c r="V108" s="23"/>
      <c r="W108" s="23"/>
      <c r="X108" s="24"/>
      <c r="Y108" s="25">
        <f t="shared" si="5"/>
        <v>0</v>
      </c>
      <c r="Z108" s="25">
        <f t="shared" si="6"/>
        <v>0</v>
      </c>
      <c r="AA108" s="26"/>
      <c r="AB108" s="26"/>
      <c r="AC108" s="26"/>
      <c r="AD108" s="26"/>
      <c r="AE108" s="27"/>
      <c r="AF108" s="26"/>
      <c r="AG108" s="26"/>
      <c r="AH108" s="26"/>
      <c r="AI108" s="26"/>
      <c r="AJ108" s="26"/>
      <c r="AK108" s="26"/>
    </row>
    <row r="109" spans="1:37" s="10" customFormat="1" ht="25" customHeight="1" x14ac:dyDescent="0.25">
      <c r="A109" s="11">
        <v>106</v>
      </c>
      <c r="B109" s="12" t="str">
        <f t="shared" si="7"/>
        <v>000-000</v>
      </c>
      <c r="C109" s="12"/>
      <c r="D109" s="12"/>
      <c r="E109" s="12"/>
      <c r="F109" s="12"/>
      <c r="G109" s="16"/>
      <c r="H109" s="16"/>
      <c r="I109" s="15"/>
      <c r="J109" s="16"/>
      <c r="K109" s="16"/>
      <c r="L109" s="17"/>
      <c r="M109" s="18"/>
      <c r="N109" s="18"/>
      <c r="O109" s="20"/>
      <c r="P109" s="21"/>
      <c r="Q109" s="21"/>
      <c r="R109" s="22"/>
      <c r="S109" s="21"/>
      <c r="T109" s="21"/>
      <c r="U109" s="22"/>
      <c r="V109" s="23"/>
      <c r="W109" s="23"/>
      <c r="X109" s="24"/>
      <c r="Y109" s="25">
        <f t="shared" si="5"/>
        <v>0</v>
      </c>
      <c r="Z109" s="25">
        <f t="shared" si="6"/>
        <v>0</v>
      </c>
      <c r="AA109" s="26"/>
      <c r="AB109" s="26"/>
      <c r="AC109" s="26"/>
      <c r="AD109" s="26"/>
      <c r="AE109" s="27"/>
      <c r="AF109" s="26"/>
      <c r="AG109" s="26"/>
      <c r="AH109" s="26"/>
      <c r="AI109" s="26"/>
      <c r="AJ109" s="26"/>
      <c r="AK109" s="26"/>
    </row>
    <row r="110" spans="1:37" s="10" customFormat="1" ht="25" customHeight="1" x14ac:dyDescent="0.25">
      <c r="A110" s="11">
        <v>107</v>
      </c>
      <c r="B110" s="12" t="str">
        <f t="shared" si="7"/>
        <v>000-000</v>
      </c>
      <c r="C110" s="12"/>
      <c r="D110" s="12"/>
      <c r="E110" s="12"/>
      <c r="F110" s="12"/>
      <c r="G110" s="16"/>
      <c r="H110" s="16"/>
      <c r="I110" s="15"/>
      <c r="J110" s="16"/>
      <c r="K110" s="16"/>
      <c r="L110" s="17"/>
      <c r="M110" s="18"/>
      <c r="N110" s="18"/>
      <c r="O110" s="20"/>
      <c r="P110" s="21"/>
      <c r="Q110" s="21"/>
      <c r="R110" s="22"/>
      <c r="S110" s="21"/>
      <c r="T110" s="21"/>
      <c r="U110" s="22"/>
      <c r="V110" s="23"/>
      <c r="W110" s="23"/>
      <c r="X110" s="24"/>
      <c r="Y110" s="25">
        <f t="shared" si="5"/>
        <v>0</v>
      </c>
      <c r="Z110" s="25">
        <f t="shared" si="6"/>
        <v>0</v>
      </c>
      <c r="AA110" s="26"/>
      <c r="AB110" s="26"/>
      <c r="AC110" s="26"/>
      <c r="AD110" s="26"/>
      <c r="AE110" s="27"/>
      <c r="AF110" s="26"/>
      <c r="AG110" s="26"/>
      <c r="AH110" s="26"/>
      <c r="AI110" s="26"/>
      <c r="AJ110" s="26"/>
      <c r="AK110" s="26"/>
    </row>
    <row r="111" spans="1:37" s="10" customFormat="1" ht="25" customHeight="1" x14ac:dyDescent="0.25">
      <c r="A111" s="11">
        <v>108</v>
      </c>
      <c r="B111" s="12" t="str">
        <f t="shared" si="7"/>
        <v>000-000</v>
      </c>
      <c r="C111" s="12"/>
      <c r="D111" s="12"/>
      <c r="E111" s="12"/>
      <c r="F111" s="12"/>
      <c r="G111" s="16"/>
      <c r="H111" s="16"/>
      <c r="I111" s="15"/>
      <c r="J111" s="16"/>
      <c r="K111" s="16"/>
      <c r="L111" s="17"/>
      <c r="M111" s="18"/>
      <c r="N111" s="18"/>
      <c r="O111" s="20"/>
      <c r="P111" s="21"/>
      <c r="Q111" s="21"/>
      <c r="R111" s="22"/>
      <c r="S111" s="21"/>
      <c r="T111" s="21"/>
      <c r="U111" s="22"/>
      <c r="V111" s="23"/>
      <c r="W111" s="23"/>
      <c r="X111" s="24"/>
      <c r="Y111" s="25">
        <f t="shared" si="5"/>
        <v>0</v>
      </c>
      <c r="Z111" s="25">
        <f t="shared" si="6"/>
        <v>0</v>
      </c>
      <c r="AA111" s="26"/>
      <c r="AB111" s="26"/>
      <c r="AC111" s="26"/>
      <c r="AD111" s="26"/>
      <c r="AE111" s="27"/>
      <c r="AF111" s="26"/>
      <c r="AG111" s="26"/>
      <c r="AH111" s="26"/>
      <c r="AI111" s="26"/>
      <c r="AJ111" s="26"/>
      <c r="AK111" s="26"/>
    </row>
    <row r="112" spans="1:37" s="10" customFormat="1" ht="25" customHeight="1" x14ac:dyDescent="0.25">
      <c r="A112" s="11">
        <v>109</v>
      </c>
      <c r="B112" s="12" t="str">
        <f t="shared" si="7"/>
        <v>000-000</v>
      </c>
      <c r="C112" s="12"/>
      <c r="D112" s="12"/>
      <c r="E112" s="12"/>
      <c r="F112" s="12"/>
      <c r="G112" s="16"/>
      <c r="H112" s="16"/>
      <c r="I112" s="15"/>
      <c r="J112" s="16"/>
      <c r="K112" s="16"/>
      <c r="L112" s="17"/>
      <c r="M112" s="18"/>
      <c r="N112" s="18"/>
      <c r="O112" s="20"/>
      <c r="P112" s="21"/>
      <c r="Q112" s="21"/>
      <c r="R112" s="22"/>
      <c r="S112" s="21"/>
      <c r="T112" s="21"/>
      <c r="U112" s="22"/>
      <c r="V112" s="23"/>
      <c r="W112" s="23"/>
      <c r="X112" s="24"/>
      <c r="Y112" s="25">
        <f t="shared" si="5"/>
        <v>0</v>
      </c>
      <c r="Z112" s="25">
        <f t="shared" si="6"/>
        <v>0</v>
      </c>
      <c r="AA112" s="26"/>
      <c r="AB112" s="26"/>
      <c r="AC112" s="26"/>
      <c r="AD112" s="26"/>
      <c r="AE112" s="27"/>
      <c r="AF112" s="26"/>
      <c r="AG112" s="26"/>
      <c r="AH112" s="26"/>
      <c r="AI112" s="26"/>
      <c r="AJ112" s="26"/>
      <c r="AK112" s="26"/>
    </row>
    <row r="113" spans="1:37" s="10" customFormat="1" ht="25" customHeight="1" x14ac:dyDescent="0.25">
      <c r="A113" s="11">
        <v>110</v>
      </c>
      <c r="B113" s="12" t="str">
        <f t="shared" si="7"/>
        <v>000-000</v>
      </c>
      <c r="C113" s="12"/>
      <c r="D113" s="12"/>
      <c r="E113" s="12"/>
      <c r="F113" s="12"/>
      <c r="G113" s="16"/>
      <c r="H113" s="16"/>
      <c r="I113" s="15"/>
      <c r="J113" s="16"/>
      <c r="K113" s="16"/>
      <c r="L113" s="17"/>
      <c r="M113" s="18"/>
      <c r="N113" s="18"/>
      <c r="O113" s="20"/>
      <c r="P113" s="21"/>
      <c r="Q113" s="21"/>
      <c r="R113" s="22"/>
      <c r="S113" s="21"/>
      <c r="T113" s="21"/>
      <c r="U113" s="22"/>
      <c r="V113" s="23"/>
      <c r="W113" s="23"/>
      <c r="X113" s="24"/>
      <c r="Y113" s="25">
        <f t="shared" si="5"/>
        <v>0</v>
      </c>
      <c r="Z113" s="25">
        <f t="shared" si="6"/>
        <v>0</v>
      </c>
      <c r="AA113" s="26"/>
      <c r="AB113" s="26"/>
      <c r="AC113" s="26"/>
      <c r="AD113" s="26"/>
      <c r="AE113" s="27"/>
      <c r="AF113" s="26"/>
      <c r="AG113" s="26"/>
      <c r="AH113" s="26"/>
      <c r="AI113" s="26"/>
      <c r="AJ113" s="26"/>
      <c r="AK113" s="26"/>
    </row>
    <row r="114" spans="1:37" s="10" customFormat="1" ht="25" customHeight="1" x14ac:dyDescent="0.25">
      <c r="A114" s="11">
        <v>111</v>
      </c>
      <c r="B114" s="12" t="str">
        <f t="shared" si="7"/>
        <v>000-000</v>
      </c>
      <c r="C114" s="12"/>
      <c r="D114" s="12"/>
      <c r="E114" s="12"/>
      <c r="F114" s="12"/>
      <c r="G114" s="16"/>
      <c r="H114" s="16"/>
      <c r="I114" s="15"/>
      <c r="J114" s="16"/>
      <c r="K114" s="16"/>
      <c r="L114" s="17"/>
      <c r="M114" s="18"/>
      <c r="N114" s="18"/>
      <c r="O114" s="20"/>
      <c r="P114" s="21"/>
      <c r="Q114" s="21"/>
      <c r="R114" s="22"/>
      <c r="S114" s="21"/>
      <c r="T114" s="21"/>
      <c r="U114" s="22"/>
      <c r="V114" s="23"/>
      <c r="W114" s="23"/>
      <c r="X114" s="24"/>
      <c r="Y114" s="25">
        <f t="shared" si="5"/>
        <v>0</v>
      </c>
      <c r="Z114" s="25">
        <f t="shared" si="6"/>
        <v>0</v>
      </c>
      <c r="AA114" s="26"/>
      <c r="AB114" s="26"/>
      <c r="AC114" s="26"/>
      <c r="AD114" s="26"/>
      <c r="AE114" s="27"/>
      <c r="AF114" s="26"/>
      <c r="AG114" s="26"/>
      <c r="AH114" s="26"/>
      <c r="AI114" s="26"/>
      <c r="AJ114" s="26"/>
      <c r="AK114" s="26"/>
    </row>
    <row r="115" spans="1:37" s="10" customFormat="1" ht="25" customHeight="1" x14ac:dyDescent="0.25">
      <c r="A115" s="11">
        <v>112</v>
      </c>
      <c r="B115" s="12" t="str">
        <f t="shared" si="7"/>
        <v>000-000</v>
      </c>
      <c r="C115" s="12"/>
      <c r="D115" s="12"/>
      <c r="E115" s="12"/>
      <c r="F115" s="12"/>
      <c r="G115" s="16"/>
      <c r="H115" s="16"/>
      <c r="I115" s="15"/>
      <c r="J115" s="16"/>
      <c r="K115" s="16"/>
      <c r="L115" s="17"/>
      <c r="M115" s="18"/>
      <c r="N115" s="18"/>
      <c r="O115" s="20"/>
      <c r="P115" s="21"/>
      <c r="Q115" s="21"/>
      <c r="R115" s="22"/>
      <c r="S115" s="21"/>
      <c r="T115" s="21"/>
      <c r="U115" s="22"/>
      <c r="V115" s="23"/>
      <c r="W115" s="23"/>
      <c r="X115" s="24"/>
      <c r="Y115" s="25">
        <f t="shared" si="5"/>
        <v>0</v>
      </c>
      <c r="Z115" s="25">
        <f t="shared" si="6"/>
        <v>0</v>
      </c>
      <c r="AA115" s="26"/>
      <c r="AB115" s="26"/>
      <c r="AC115" s="26"/>
      <c r="AD115" s="26"/>
      <c r="AE115" s="27"/>
      <c r="AF115" s="26"/>
      <c r="AG115" s="26"/>
      <c r="AH115" s="26"/>
      <c r="AI115" s="26"/>
      <c r="AJ115" s="26"/>
      <c r="AK115" s="26"/>
    </row>
    <row r="116" spans="1:37" s="10" customFormat="1" ht="25" customHeight="1" x14ac:dyDescent="0.25">
      <c r="A116" s="11">
        <v>113</v>
      </c>
      <c r="B116" s="12" t="str">
        <f t="shared" si="7"/>
        <v>000-000</v>
      </c>
      <c r="C116" s="12"/>
      <c r="D116" s="12"/>
      <c r="E116" s="12"/>
      <c r="F116" s="12"/>
      <c r="G116" s="16"/>
      <c r="H116" s="16"/>
      <c r="I116" s="15"/>
      <c r="J116" s="16"/>
      <c r="K116" s="16"/>
      <c r="L116" s="17"/>
      <c r="M116" s="18"/>
      <c r="N116" s="19"/>
      <c r="O116" s="20"/>
      <c r="P116" s="21"/>
      <c r="Q116" s="21"/>
      <c r="R116" s="22"/>
      <c r="S116" s="21"/>
      <c r="T116" s="21"/>
      <c r="U116" s="22"/>
      <c r="V116" s="23"/>
      <c r="W116" s="23"/>
      <c r="X116" s="24"/>
      <c r="Y116" s="25">
        <f t="shared" si="5"/>
        <v>0</v>
      </c>
      <c r="Z116" s="25">
        <f t="shared" si="6"/>
        <v>0</v>
      </c>
      <c r="AA116" s="26"/>
      <c r="AB116" s="26"/>
      <c r="AC116" s="26"/>
      <c r="AD116" s="26"/>
      <c r="AE116" s="27"/>
      <c r="AF116" s="26"/>
      <c r="AG116" s="26"/>
      <c r="AH116" s="26"/>
      <c r="AI116" s="26"/>
      <c r="AJ116" s="26"/>
      <c r="AK116" s="26"/>
    </row>
    <row r="117" spans="1:37" s="10" customFormat="1" ht="25" customHeight="1" x14ac:dyDescent="0.25">
      <c r="A117" s="11">
        <v>114</v>
      </c>
      <c r="B117" s="12" t="str">
        <f t="shared" si="7"/>
        <v>000-000</v>
      </c>
      <c r="C117" s="12"/>
      <c r="D117" s="12"/>
      <c r="E117" s="12"/>
      <c r="F117" s="12"/>
      <c r="G117" s="16"/>
      <c r="H117" s="16"/>
      <c r="I117" s="15"/>
      <c r="J117" s="16"/>
      <c r="K117" s="16"/>
      <c r="L117" s="17"/>
      <c r="M117" s="18"/>
      <c r="N117" s="19"/>
      <c r="O117" s="20"/>
      <c r="P117" s="21"/>
      <c r="Q117" s="21"/>
      <c r="R117" s="22"/>
      <c r="S117" s="21"/>
      <c r="T117" s="21"/>
      <c r="U117" s="22"/>
      <c r="V117" s="23"/>
      <c r="W117" s="23"/>
      <c r="X117" s="24"/>
      <c r="Y117" s="25">
        <f t="shared" si="5"/>
        <v>0</v>
      </c>
      <c r="Z117" s="25">
        <f t="shared" si="6"/>
        <v>0</v>
      </c>
      <c r="AA117" s="26"/>
      <c r="AB117" s="26"/>
      <c r="AC117" s="26"/>
      <c r="AD117" s="26"/>
      <c r="AE117" s="27"/>
      <c r="AF117" s="26"/>
      <c r="AG117" s="26"/>
      <c r="AH117" s="26"/>
      <c r="AI117" s="26"/>
      <c r="AJ117" s="26"/>
      <c r="AK117" s="26"/>
    </row>
    <row r="118" spans="1:37" s="10" customFormat="1" ht="25" customHeight="1" x14ac:dyDescent="0.25">
      <c r="A118" s="11">
        <v>115</v>
      </c>
      <c r="B118" s="12" t="str">
        <f t="shared" si="7"/>
        <v>000-000</v>
      </c>
      <c r="C118" s="12"/>
      <c r="D118" s="12"/>
      <c r="E118" s="12"/>
      <c r="F118" s="12"/>
      <c r="G118" s="16"/>
      <c r="H118" s="16"/>
      <c r="I118" s="15"/>
      <c r="J118" s="16"/>
      <c r="K118" s="16"/>
      <c r="L118" s="17"/>
      <c r="M118" s="18"/>
      <c r="N118" s="18"/>
      <c r="O118" s="20"/>
      <c r="P118" s="21"/>
      <c r="Q118" s="21"/>
      <c r="R118" s="22"/>
      <c r="S118" s="21"/>
      <c r="T118" s="21"/>
      <c r="U118" s="22"/>
      <c r="V118" s="23"/>
      <c r="W118" s="23"/>
      <c r="X118" s="24"/>
      <c r="Y118" s="25">
        <f t="shared" si="5"/>
        <v>0</v>
      </c>
      <c r="Z118" s="25">
        <f t="shared" si="6"/>
        <v>0</v>
      </c>
      <c r="AA118" s="26"/>
      <c r="AB118" s="26"/>
      <c r="AC118" s="26"/>
      <c r="AD118" s="26"/>
      <c r="AE118" s="27"/>
      <c r="AF118" s="26"/>
      <c r="AG118" s="26"/>
      <c r="AH118" s="26"/>
      <c r="AI118" s="26"/>
      <c r="AJ118" s="26"/>
      <c r="AK118" s="26"/>
    </row>
    <row r="119" spans="1:37" s="10" customFormat="1" ht="25" customHeight="1" x14ac:dyDescent="0.25">
      <c r="A119" s="11">
        <v>116</v>
      </c>
      <c r="B119" s="12" t="str">
        <f t="shared" si="7"/>
        <v>000-000</v>
      </c>
      <c r="C119" s="12"/>
      <c r="D119" s="12"/>
      <c r="E119" s="12"/>
      <c r="F119" s="12"/>
      <c r="G119" s="16"/>
      <c r="H119" s="16"/>
      <c r="I119" s="15"/>
      <c r="J119" s="16"/>
      <c r="K119" s="16"/>
      <c r="L119" s="17"/>
      <c r="M119" s="18"/>
      <c r="N119" s="18"/>
      <c r="O119" s="20"/>
      <c r="P119" s="21"/>
      <c r="Q119" s="21"/>
      <c r="R119" s="22"/>
      <c r="S119" s="21"/>
      <c r="T119" s="21"/>
      <c r="U119" s="22"/>
      <c r="V119" s="23"/>
      <c r="W119" s="23"/>
      <c r="X119" s="24"/>
      <c r="Y119" s="25">
        <f t="shared" si="5"/>
        <v>0</v>
      </c>
      <c r="Z119" s="25">
        <f t="shared" si="6"/>
        <v>0</v>
      </c>
      <c r="AA119" s="26"/>
      <c r="AB119" s="26"/>
      <c r="AC119" s="26"/>
      <c r="AD119" s="26"/>
      <c r="AE119" s="27"/>
      <c r="AF119" s="26"/>
      <c r="AG119" s="26"/>
      <c r="AH119" s="26"/>
      <c r="AI119" s="26"/>
      <c r="AJ119" s="26"/>
      <c r="AK119" s="26"/>
    </row>
    <row r="120" spans="1:37" s="10" customFormat="1" ht="25" customHeight="1" x14ac:dyDescent="0.25">
      <c r="A120" s="11">
        <v>117</v>
      </c>
      <c r="B120" s="12" t="str">
        <f t="shared" si="7"/>
        <v>000-000</v>
      </c>
      <c r="C120" s="12"/>
      <c r="D120" s="12"/>
      <c r="E120" s="12"/>
      <c r="F120" s="12"/>
      <c r="G120" s="16"/>
      <c r="H120" s="16"/>
      <c r="I120" s="15"/>
      <c r="J120" s="16"/>
      <c r="K120" s="16"/>
      <c r="L120" s="17"/>
      <c r="M120" s="18"/>
      <c r="N120" s="18"/>
      <c r="O120" s="20"/>
      <c r="P120" s="21"/>
      <c r="Q120" s="21"/>
      <c r="R120" s="22"/>
      <c r="S120" s="21"/>
      <c r="T120" s="21"/>
      <c r="U120" s="22"/>
      <c r="V120" s="23"/>
      <c r="W120" s="23"/>
      <c r="X120" s="24"/>
      <c r="Y120" s="25">
        <f t="shared" si="5"/>
        <v>0</v>
      </c>
      <c r="Z120" s="25">
        <f t="shared" si="6"/>
        <v>0</v>
      </c>
      <c r="AA120" s="26"/>
      <c r="AB120" s="26"/>
      <c r="AC120" s="26"/>
      <c r="AD120" s="26"/>
      <c r="AE120" s="27"/>
      <c r="AF120" s="26"/>
      <c r="AG120" s="26"/>
      <c r="AH120" s="26"/>
      <c r="AI120" s="26"/>
      <c r="AJ120" s="26"/>
      <c r="AK120" s="26"/>
    </row>
    <row r="121" spans="1:37" s="10" customFormat="1" ht="25" customHeight="1" x14ac:dyDescent="0.25">
      <c r="A121" s="11">
        <v>118</v>
      </c>
      <c r="B121" s="12" t="str">
        <f t="shared" si="7"/>
        <v>000-000</v>
      </c>
      <c r="C121" s="12"/>
      <c r="D121" s="12"/>
      <c r="E121" s="12"/>
      <c r="F121" s="12"/>
      <c r="G121" s="16"/>
      <c r="H121" s="16"/>
      <c r="I121" s="15"/>
      <c r="J121" s="16"/>
      <c r="K121" s="16"/>
      <c r="L121" s="17"/>
      <c r="M121" s="18"/>
      <c r="N121" s="18"/>
      <c r="O121" s="20"/>
      <c r="P121" s="21"/>
      <c r="Q121" s="21"/>
      <c r="R121" s="22"/>
      <c r="S121" s="21"/>
      <c r="T121" s="21"/>
      <c r="U121" s="22"/>
      <c r="V121" s="23"/>
      <c r="W121" s="23"/>
      <c r="X121" s="24"/>
      <c r="Y121" s="25">
        <f t="shared" si="5"/>
        <v>0</v>
      </c>
      <c r="Z121" s="25">
        <f t="shared" si="6"/>
        <v>0</v>
      </c>
      <c r="AA121" s="26"/>
      <c r="AB121" s="26"/>
      <c r="AC121" s="26"/>
      <c r="AD121" s="26"/>
      <c r="AE121" s="27"/>
      <c r="AF121" s="26"/>
      <c r="AG121" s="26"/>
      <c r="AH121" s="26"/>
      <c r="AI121" s="26"/>
      <c r="AJ121" s="26"/>
      <c r="AK121" s="26"/>
    </row>
    <row r="122" spans="1:37" s="10" customFormat="1" ht="25" customHeight="1" x14ac:dyDescent="0.25">
      <c r="A122" s="11">
        <v>119</v>
      </c>
      <c r="B122" s="12" t="str">
        <f t="shared" si="7"/>
        <v>000-000</v>
      </c>
      <c r="C122" s="12"/>
      <c r="D122" s="12"/>
      <c r="E122" s="12"/>
      <c r="F122" s="12"/>
      <c r="G122" s="16"/>
      <c r="H122" s="16"/>
      <c r="I122" s="15"/>
      <c r="J122" s="16"/>
      <c r="K122" s="16"/>
      <c r="L122" s="17"/>
      <c r="M122" s="18"/>
      <c r="N122" s="18"/>
      <c r="O122" s="20"/>
      <c r="P122" s="21"/>
      <c r="Q122" s="21"/>
      <c r="R122" s="22"/>
      <c r="S122" s="21"/>
      <c r="T122" s="21"/>
      <c r="U122" s="22"/>
      <c r="V122" s="23"/>
      <c r="W122" s="23"/>
      <c r="X122" s="24"/>
      <c r="Y122" s="25">
        <f t="shared" si="5"/>
        <v>0</v>
      </c>
      <c r="Z122" s="25">
        <f t="shared" si="6"/>
        <v>0</v>
      </c>
      <c r="AA122" s="26"/>
      <c r="AB122" s="26"/>
      <c r="AC122" s="26"/>
      <c r="AD122" s="26"/>
      <c r="AE122" s="27"/>
      <c r="AF122" s="26"/>
      <c r="AG122" s="26"/>
      <c r="AH122" s="26"/>
      <c r="AI122" s="26"/>
      <c r="AJ122" s="26"/>
      <c r="AK122" s="26"/>
    </row>
    <row r="123" spans="1:37" s="10" customFormat="1" ht="25" customHeight="1" x14ac:dyDescent="0.25">
      <c r="A123" s="11">
        <v>120</v>
      </c>
      <c r="B123" s="12" t="str">
        <f t="shared" si="7"/>
        <v>000-000</v>
      </c>
      <c r="C123" s="12"/>
      <c r="D123" s="12"/>
      <c r="E123" s="12"/>
      <c r="F123" s="12"/>
      <c r="G123" s="16"/>
      <c r="H123" s="16"/>
      <c r="I123" s="15"/>
      <c r="J123" s="16"/>
      <c r="K123" s="16"/>
      <c r="L123" s="17"/>
      <c r="M123" s="18"/>
      <c r="N123" s="18"/>
      <c r="O123" s="20"/>
      <c r="P123" s="21"/>
      <c r="Q123" s="21"/>
      <c r="R123" s="22"/>
      <c r="S123" s="21"/>
      <c r="T123" s="21"/>
      <c r="U123" s="22"/>
      <c r="V123" s="23"/>
      <c r="W123" s="23"/>
      <c r="X123" s="24"/>
      <c r="Y123" s="25">
        <f t="shared" si="5"/>
        <v>0</v>
      </c>
      <c r="Z123" s="25">
        <f t="shared" si="6"/>
        <v>0</v>
      </c>
      <c r="AA123" s="26"/>
      <c r="AB123" s="26"/>
      <c r="AC123" s="26"/>
      <c r="AD123" s="26"/>
      <c r="AE123" s="27"/>
      <c r="AF123" s="26"/>
      <c r="AG123" s="26"/>
      <c r="AH123" s="26"/>
      <c r="AI123" s="26"/>
      <c r="AJ123" s="26"/>
      <c r="AK123" s="26"/>
    </row>
    <row r="124" spans="1:37" s="10" customFormat="1" ht="25" customHeight="1" x14ac:dyDescent="0.25">
      <c r="A124" s="11">
        <v>121</v>
      </c>
      <c r="B124" s="12" t="str">
        <f t="shared" si="7"/>
        <v>000-000</v>
      </c>
      <c r="C124" s="12"/>
      <c r="D124" s="12"/>
      <c r="E124" s="12"/>
      <c r="F124" s="12"/>
      <c r="G124" s="16"/>
      <c r="H124" s="16"/>
      <c r="I124" s="15"/>
      <c r="J124" s="16"/>
      <c r="K124" s="16"/>
      <c r="L124" s="17"/>
      <c r="M124" s="18"/>
      <c r="N124" s="18"/>
      <c r="O124" s="20"/>
      <c r="P124" s="21"/>
      <c r="Q124" s="21"/>
      <c r="R124" s="22"/>
      <c r="S124" s="21"/>
      <c r="T124" s="21"/>
      <c r="U124" s="22"/>
      <c r="V124" s="23"/>
      <c r="W124" s="23"/>
      <c r="X124" s="24"/>
      <c r="Y124" s="25">
        <f t="shared" si="5"/>
        <v>0</v>
      </c>
      <c r="Z124" s="25">
        <f t="shared" si="6"/>
        <v>0</v>
      </c>
      <c r="AA124" s="26"/>
      <c r="AB124" s="26"/>
      <c r="AC124" s="26"/>
      <c r="AD124" s="26"/>
      <c r="AE124" s="27"/>
      <c r="AF124" s="26"/>
      <c r="AG124" s="26"/>
      <c r="AH124" s="26"/>
      <c r="AI124" s="26"/>
      <c r="AJ124" s="26"/>
      <c r="AK124" s="26"/>
    </row>
    <row r="125" spans="1:37" s="10" customFormat="1" ht="25" customHeight="1" x14ac:dyDescent="0.25">
      <c r="A125" s="11">
        <v>122</v>
      </c>
      <c r="B125" s="12" t="str">
        <f t="shared" si="7"/>
        <v>000-000</v>
      </c>
      <c r="C125" s="12"/>
      <c r="D125" s="12"/>
      <c r="E125" s="12"/>
      <c r="F125" s="12"/>
      <c r="G125" s="16"/>
      <c r="H125" s="16"/>
      <c r="I125" s="15"/>
      <c r="J125" s="16"/>
      <c r="K125" s="16"/>
      <c r="L125" s="17"/>
      <c r="M125" s="18"/>
      <c r="N125" s="18"/>
      <c r="O125" s="20"/>
      <c r="P125" s="21"/>
      <c r="Q125" s="21"/>
      <c r="R125" s="22"/>
      <c r="S125" s="21"/>
      <c r="T125" s="21"/>
      <c r="U125" s="22"/>
      <c r="V125" s="23"/>
      <c r="W125" s="23"/>
      <c r="X125" s="24"/>
      <c r="Y125" s="25">
        <f t="shared" si="5"/>
        <v>0</v>
      </c>
      <c r="Z125" s="25">
        <f t="shared" si="6"/>
        <v>0</v>
      </c>
      <c r="AA125" s="26"/>
      <c r="AB125" s="26"/>
      <c r="AC125" s="26"/>
      <c r="AD125" s="26"/>
      <c r="AE125" s="27"/>
      <c r="AF125" s="26"/>
      <c r="AG125" s="26"/>
      <c r="AH125" s="26"/>
      <c r="AI125" s="26"/>
      <c r="AJ125" s="26"/>
      <c r="AK125" s="26"/>
    </row>
    <row r="126" spans="1:37" s="10" customFormat="1" ht="25" customHeight="1" x14ac:dyDescent="0.25">
      <c r="A126" s="11">
        <v>123</v>
      </c>
      <c r="B126" s="12" t="str">
        <f t="shared" si="7"/>
        <v>000-000</v>
      </c>
      <c r="C126" s="12"/>
      <c r="D126" s="12"/>
      <c r="E126" s="12"/>
      <c r="F126" s="12"/>
      <c r="G126" s="16"/>
      <c r="H126" s="16"/>
      <c r="I126" s="15"/>
      <c r="J126" s="16"/>
      <c r="K126" s="16"/>
      <c r="L126" s="17"/>
      <c r="M126" s="18"/>
      <c r="N126" s="18"/>
      <c r="O126" s="20"/>
      <c r="P126" s="21"/>
      <c r="Q126" s="21"/>
      <c r="R126" s="22"/>
      <c r="S126" s="21"/>
      <c r="T126" s="21"/>
      <c r="U126" s="22"/>
      <c r="V126" s="23"/>
      <c r="W126" s="23"/>
      <c r="X126" s="24"/>
      <c r="Y126" s="25">
        <f t="shared" si="5"/>
        <v>0</v>
      </c>
      <c r="Z126" s="25">
        <f t="shared" si="6"/>
        <v>0</v>
      </c>
      <c r="AA126" s="26"/>
      <c r="AB126" s="26"/>
      <c r="AC126" s="26"/>
      <c r="AD126" s="26"/>
      <c r="AE126" s="27"/>
      <c r="AF126" s="26"/>
      <c r="AG126" s="26"/>
      <c r="AH126" s="26"/>
      <c r="AI126" s="26"/>
      <c r="AJ126" s="26"/>
      <c r="AK126" s="26"/>
    </row>
    <row r="127" spans="1:37" s="10" customFormat="1" ht="25" customHeight="1" x14ac:dyDescent="0.25">
      <c r="A127" s="11">
        <v>124</v>
      </c>
      <c r="B127" s="12" t="str">
        <f t="shared" si="7"/>
        <v>000-000</v>
      </c>
      <c r="C127" s="12"/>
      <c r="D127" s="12"/>
      <c r="E127" s="12"/>
      <c r="F127" s="12"/>
      <c r="G127" s="16"/>
      <c r="H127" s="16"/>
      <c r="I127" s="15"/>
      <c r="J127" s="16"/>
      <c r="K127" s="16"/>
      <c r="L127" s="17"/>
      <c r="M127" s="18"/>
      <c r="N127" s="19"/>
      <c r="O127" s="20"/>
      <c r="P127" s="21"/>
      <c r="Q127" s="21"/>
      <c r="R127" s="22"/>
      <c r="S127" s="21"/>
      <c r="T127" s="21"/>
      <c r="U127" s="22"/>
      <c r="V127" s="23"/>
      <c r="W127" s="23"/>
      <c r="X127" s="24"/>
      <c r="Y127" s="25">
        <f t="shared" si="5"/>
        <v>0</v>
      </c>
      <c r="Z127" s="25">
        <f t="shared" si="6"/>
        <v>0</v>
      </c>
      <c r="AA127" s="26"/>
      <c r="AB127" s="26"/>
      <c r="AC127" s="26"/>
      <c r="AD127" s="26"/>
      <c r="AE127" s="27"/>
      <c r="AF127" s="26"/>
      <c r="AG127" s="26"/>
      <c r="AH127" s="26"/>
      <c r="AI127" s="26"/>
      <c r="AJ127" s="26"/>
      <c r="AK127" s="26"/>
    </row>
    <row r="128" spans="1:37" s="10" customFormat="1" ht="25" customHeight="1" x14ac:dyDescent="0.25">
      <c r="A128" s="11">
        <v>125</v>
      </c>
      <c r="B128" s="12" t="str">
        <f t="shared" si="7"/>
        <v>000-000</v>
      </c>
      <c r="C128" s="12"/>
      <c r="D128" s="12"/>
      <c r="E128" s="12"/>
      <c r="F128" s="12"/>
      <c r="G128" s="16"/>
      <c r="H128" s="16"/>
      <c r="I128" s="15"/>
      <c r="J128" s="16"/>
      <c r="K128" s="16"/>
      <c r="L128" s="17"/>
      <c r="M128" s="18"/>
      <c r="N128" s="19"/>
      <c r="O128" s="20"/>
      <c r="P128" s="21"/>
      <c r="Q128" s="21"/>
      <c r="R128" s="22"/>
      <c r="S128" s="21"/>
      <c r="T128" s="21"/>
      <c r="U128" s="22"/>
      <c r="V128" s="23"/>
      <c r="W128" s="23"/>
      <c r="X128" s="24"/>
      <c r="Y128" s="25">
        <f t="shared" si="5"/>
        <v>0</v>
      </c>
      <c r="Z128" s="25">
        <f t="shared" si="6"/>
        <v>0</v>
      </c>
      <c r="AA128" s="26"/>
      <c r="AB128" s="26"/>
      <c r="AC128" s="26"/>
      <c r="AD128" s="26"/>
      <c r="AE128" s="27"/>
      <c r="AF128" s="26"/>
      <c r="AG128" s="26"/>
      <c r="AH128" s="26"/>
      <c r="AI128" s="26"/>
      <c r="AJ128" s="26"/>
      <c r="AK128" s="26"/>
    </row>
    <row r="129" spans="1:37" s="10" customFormat="1" ht="25" customHeight="1" x14ac:dyDescent="0.25">
      <c r="A129" s="11">
        <v>126</v>
      </c>
      <c r="B129" s="12" t="str">
        <f t="shared" si="7"/>
        <v>000-000</v>
      </c>
      <c r="C129" s="12"/>
      <c r="D129" s="12"/>
      <c r="E129" s="12"/>
      <c r="F129" s="12"/>
      <c r="G129" s="16"/>
      <c r="H129" s="16"/>
      <c r="I129" s="15"/>
      <c r="J129" s="16"/>
      <c r="K129" s="16"/>
      <c r="L129" s="17"/>
      <c r="M129" s="18"/>
      <c r="N129" s="18"/>
      <c r="O129" s="20"/>
      <c r="P129" s="21"/>
      <c r="Q129" s="21"/>
      <c r="R129" s="22"/>
      <c r="S129" s="21"/>
      <c r="T129" s="21"/>
      <c r="U129" s="22"/>
      <c r="V129" s="23"/>
      <c r="W129" s="23"/>
      <c r="X129" s="24"/>
      <c r="Y129" s="25">
        <f t="shared" si="5"/>
        <v>0</v>
      </c>
      <c r="Z129" s="25">
        <f t="shared" si="6"/>
        <v>0</v>
      </c>
      <c r="AA129" s="26"/>
      <c r="AB129" s="26"/>
      <c r="AC129" s="26"/>
      <c r="AD129" s="26"/>
      <c r="AE129" s="27"/>
      <c r="AF129" s="26"/>
      <c r="AG129" s="26"/>
      <c r="AH129" s="26"/>
      <c r="AI129" s="26"/>
      <c r="AJ129" s="26"/>
      <c r="AK129" s="26"/>
    </row>
    <row r="130" spans="1:37" s="10" customFormat="1" ht="25" customHeight="1" x14ac:dyDescent="0.25">
      <c r="A130" s="11">
        <v>127</v>
      </c>
      <c r="B130" s="12" t="str">
        <f t="shared" si="7"/>
        <v>000-000</v>
      </c>
      <c r="C130" s="12"/>
      <c r="D130" s="12"/>
      <c r="E130" s="12"/>
      <c r="F130" s="12"/>
      <c r="G130" s="16"/>
      <c r="H130" s="16"/>
      <c r="I130" s="15"/>
      <c r="J130" s="16"/>
      <c r="K130" s="16"/>
      <c r="L130" s="17"/>
      <c r="M130" s="18"/>
      <c r="N130" s="18"/>
      <c r="O130" s="20"/>
      <c r="P130" s="21"/>
      <c r="Q130" s="21"/>
      <c r="R130" s="22"/>
      <c r="S130" s="21"/>
      <c r="T130" s="21"/>
      <c r="U130" s="22"/>
      <c r="V130" s="23"/>
      <c r="W130" s="23"/>
      <c r="X130" s="24"/>
      <c r="Y130" s="25">
        <f t="shared" si="5"/>
        <v>0</v>
      </c>
      <c r="Z130" s="25">
        <f t="shared" si="6"/>
        <v>0</v>
      </c>
      <c r="AA130" s="26"/>
      <c r="AB130" s="26"/>
      <c r="AC130" s="26"/>
      <c r="AD130" s="26"/>
      <c r="AE130" s="27"/>
      <c r="AF130" s="26"/>
      <c r="AG130" s="26"/>
      <c r="AH130" s="26"/>
      <c r="AI130" s="26"/>
      <c r="AJ130" s="26"/>
      <c r="AK130" s="26"/>
    </row>
    <row r="131" spans="1:37" s="10" customFormat="1" ht="25" customHeight="1" x14ac:dyDescent="0.25">
      <c r="A131" s="11">
        <v>128</v>
      </c>
      <c r="B131" s="12" t="str">
        <f t="shared" si="7"/>
        <v>000-000</v>
      </c>
      <c r="C131" s="12"/>
      <c r="D131" s="12"/>
      <c r="E131" s="12"/>
      <c r="F131" s="12"/>
      <c r="G131" s="16"/>
      <c r="H131" s="16"/>
      <c r="I131" s="15"/>
      <c r="J131" s="16"/>
      <c r="K131" s="16"/>
      <c r="L131" s="17"/>
      <c r="M131" s="18"/>
      <c r="N131" s="18"/>
      <c r="O131" s="20"/>
      <c r="P131" s="21"/>
      <c r="Q131" s="21"/>
      <c r="R131" s="22"/>
      <c r="S131" s="21"/>
      <c r="T131" s="21"/>
      <c r="U131" s="22"/>
      <c r="V131" s="23"/>
      <c r="W131" s="23"/>
      <c r="X131" s="24"/>
      <c r="Y131" s="25">
        <f t="shared" si="5"/>
        <v>0</v>
      </c>
      <c r="Z131" s="25">
        <f t="shared" si="6"/>
        <v>0</v>
      </c>
      <c r="AA131" s="26"/>
      <c r="AB131" s="26"/>
      <c r="AC131" s="26"/>
      <c r="AD131" s="26"/>
      <c r="AE131" s="27"/>
      <c r="AF131" s="26"/>
      <c r="AG131" s="26"/>
      <c r="AH131" s="26"/>
      <c r="AI131" s="26"/>
      <c r="AJ131" s="26"/>
      <c r="AK131" s="26"/>
    </row>
    <row r="132" spans="1:37" s="10" customFormat="1" ht="25" customHeight="1" x14ac:dyDescent="0.25">
      <c r="A132" s="11">
        <v>129</v>
      </c>
      <c r="B132" s="12" t="str">
        <f t="shared" ref="B132:B163" si="8">TEXT(C132,"000")&amp;"-"&amp;TEXT(E132,"000")</f>
        <v>000-000</v>
      </c>
      <c r="C132" s="12"/>
      <c r="D132" s="12"/>
      <c r="E132" s="12"/>
      <c r="F132" s="12"/>
      <c r="G132" s="16"/>
      <c r="H132" s="16"/>
      <c r="I132" s="15"/>
      <c r="J132" s="16"/>
      <c r="K132" s="16"/>
      <c r="L132" s="17"/>
      <c r="M132" s="18"/>
      <c r="N132" s="18"/>
      <c r="O132" s="20"/>
      <c r="P132" s="21"/>
      <c r="Q132" s="21"/>
      <c r="R132" s="22"/>
      <c r="S132" s="21"/>
      <c r="T132" s="21"/>
      <c r="U132" s="22"/>
      <c r="V132" s="23"/>
      <c r="W132" s="23"/>
      <c r="X132" s="24"/>
      <c r="Y132" s="25">
        <f t="shared" ref="Y132:Y195" si="9">ROUND(I132-U132-X132,2)</f>
        <v>0</v>
      </c>
      <c r="Z132" s="25">
        <f t="shared" ref="Z132:Z195" si="10">ROUND(L132+O132-R132,2)</f>
        <v>0</v>
      </c>
      <c r="AA132" s="26"/>
      <c r="AB132" s="26"/>
      <c r="AC132" s="26"/>
      <c r="AD132" s="26"/>
      <c r="AE132" s="27"/>
      <c r="AF132" s="26"/>
      <c r="AG132" s="26"/>
      <c r="AH132" s="26"/>
      <c r="AI132" s="26"/>
      <c r="AJ132" s="26"/>
      <c r="AK132" s="26"/>
    </row>
    <row r="133" spans="1:37" s="10" customFormat="1" ht="25" customHeight="1" x14ac:dyDescent="0.25">
      <c r="A133" s="11">
        <v>130</v>
      </c>
      <c r="B133" s="12" t="str">
        <f t="shared" si="8"/>
        <v>000-000</v>
      </c>
      <c r="C133" s="12"/>
      <c r="D133" s="12"/>
      <c r="E133" s="12"/>
      <c r="F133" s="12"/>
      <c r="G133" s="16"/>
      <c r="H133" s="16"/>
      <c r="I133" s="15"/>
      <c r="J133" s="16"/>
      <c r="K133" s="16"/>
      <c r="L133" s="17"/>
      <c r="M133" s="18"/>
      <c r="N133" s="18"/>
      <c r="O133" s="20"/>
      <c r="P133" s="21"/>
      <c r="Q133" s="21"/>
      <c r="R133" s="22"/>
      <c r="S133" s="21"/>
      <c r="T133" s="21"/>
      <c r="U133" s="22"/>
      <c r="V133" s="23"/>
      <c r="W133" s="23"/>
      <c r="X133" s="24"/>
      <c r="Y133" s="25">
        <f t="shared" si="9"/>
        <v>0</v>
      </c>
      <c r="Z133" s="25">
        <f t="shared" si="10"/>
        <v>0</v>
      </c>
      <c r="AA133" s="26"/>
      <c r="AB133" s="26"/>
      <c r="AC133" s="26"/>
      <c r="AD133" s="26"/>
      <c r="AE133" s="27"/>
      <c r="AF133" s="26"/>
      <c r="AG133" s="26"/>
      <c r="AH133" s="26"/>
      <c r="AI133" s="26"/>
      <c r="AJ133" s="26"/>
      <c r="AK133" s="26"/>
    </row>
    <row r="134" spans="1:37" s="10" customFormat="1" ht="25" customHeight="1" x14ac:dyDescent="0.25">
      <c r="A134" s="11">
        <v>131</v>
      </c>
      <c r="B134" s="12" t="str">
        <f t="shared" si="8"/>
        <v>000-000</v>
      </c>
      <c r="C134" s="12"/>
      <c r="D134" s="12"/>
      <c r="E134" s="12"/>
      <c r="F134" s="12"/>
      <c r="G134" s="16"/>
      <c r="H134" s="16"/>
      <c r="I134" s="15"/>
      <c r="J134" s="16"/>
      <c r="K134" s="16"/>
      <c r="L134" s="17"/>
      <c r="M134" s="18"/>
      <c r="N134" s="18"/>
      <c r="O134" s="20"/>
      <c r="P134" s="21"/>
      <c r="Q134" s="21"/>
      <c r="R134" s="22"/>
      <c r="S134" s="21"/>
      <c r="T134" s="21"/>
      <c r="U134" s="22"/>
      <c r="V134" s="23"/>
      <c r="W134" s="23"/>
      <c r="X134" s="24"/>
      <c r="Y134" s="25">
        <f t="shared" si="9"/>
        <v>0</v>
      </c>
      <c r="Z134" s="25">
        <f t="shared" si="10"/>
        <v>0</v>
      </c>
      <c r="AA134" s="26"/>
      <c r="AB134" s="26"/>
      <c r="AC134" s="26"/>
      <c r="AD134" s="26"/>
      <c r="AE134" s="27"/>
      <c r="AF134" s="26"/>
      <c r="AG134" s="26"/>
      <c r="AH134" s="26"/>
      <c r="AI134" s="26"/>
      <c r="AJ134" s="26"/>
      <c r="AK134" s="26"/>
    </row>
    <row r="135" spans="1:37" s="10" customFormat="1" ht="25" customHeight="1" x14ac:dyDescent="0.25">
      <c r="A135" s="11">
        <v>132</v>
      </c>
      <c r="B135" s="12" t="str">
        <f t="shared" si="8"/>
        <v>000-000</v>
      </c>
      <c r="C135" s="12"/>
      <c r="D135" s="12"/>
      <c r="E135" s="12"/>
      <c r="F135" s="12"/>
      <c r="G135" s="16"/>
      <c r="H135" s="16"/>
      <c r="I135" s="15"/>
      <c r="J135" s="16"/>
      <c r="K135" s="16"/>
      <c r="L135" s="17"/>
      <c r="M135" s="18"/>
      <c r="N135" s="18"/>
      <c r="O135" s="20"/>
      <c r="P135" s="21"/>
      <c r="Q135" s="21"/>
      <c r="R135" s="22"/>
      <c r="S135" s="21"/>
      <c r="T135" s="21"/>
      <c r="U135" s="22"/>
      <c r="V135" s="23"/>
      <c r="W135" s="23"/>
      <c r="X135" s="24"/>
      <c r="Y135" s="25">
        <f t="shared" si="9"/>
        <v>0</v>
      </c>
      <c r="Z135" s="25">
        <f t="shared" si="10"/>
        <v>0</v>
      </c>
      <c r="AA135" s="26"/>
      <c r="AB135" s="26"/>
      <c r="AC135" s="26"/>
      <c r="AD135" s="26"/>
      <c r="AE135" s="27"/>
      <c r="AF135" s="26"/>
      <c r="AG135" s="26"/>
      <c r="AH135" s="26"/>
      <c r="AI135" s="26"/>
      <c r="AJ135" s="26"/>
      <c r="AK135" s="26"/>
    </row>
    <row r="136" spans="1:37" s="10" customFormat="1" ht="25" customHeight="1" x14ac:dyDescent="0.25">
      <c r="A136" s="11">
        <v>133</v>
      </c>
      <c r="B136" s="12" t="str">
        <f t="shared" si="8"/>
        <v>000-000</v>
      </c>
      <c r="C136" s="12"/>
      <c r="D136" s="12"/>
      <c r="E136" s="12"/>
      <c r="F136" s="12"/>
      <c r="G136" s="16"/>
      <c r="H136" s="16"/>
      <c r="I136" s="15"/>
      <c r="J136" s="16"/>
      <c r="K136" s="16"/>
      <c r="L136" s="17"/>
      <c r="M136" s="18"/>
      <c r="N136" s="18"/>
      <c r="O136" s="20"/>
      <c r="P136" s="21"/>
      <c r="Q136" s="21"/>
      <c r="R136" s="22"/>
      <c r="S136" s="21"/>
      <c r="T136" s="21"/>
      <c r="U136" s="22"/>
      <c r="V136" s="23"/>
      <c r="W136" s="23"/>
      <c r="X136" s="24"/>
      <c r="Y136" s="25">
        <f t="shared" si="9"/>
        <v>0</v>
      </c>
      <c r="Z136" s="25">
        <f t="shared" si="10"/>
        <v>0</v>
      </c>
      <c r="AA136" s="26"/>
      <c r="AB136" s="26"/>
      <c r="AC136" s="26"/>
      <c r="AD136" s="26"/>
      <c r="AE136" s="27"/>
      <c r="AF136" s="26"/>
      <c r="AG136" s="26"/>
      <c r="AH136" s="26"/>
      <c r="AI136" s="26"/>
      <c r="AJ136" s="26"/>
      <c r="AK136" s="26"/>
    </row>
    <row r="137" spans="1:37" s="10" customFormat="1" ht="25" customHeight="1" x14ac:dyDescent="0.25">
      <c r="A137" s="11">
        <v>134</v>
      </c>
      <c r="B137" s="12" t="str">
        <f t="shared" si="8"/>
        <v>000-000</v>
      </c>
      <c r="C137" s="12"/>
      <c r="D137" s="12"/>
      <c r="E137" s="12"/>
      <c r="F137" s="12"/>
      <c r="G137" s="16"/>
      <c r="H137" s="16"/>
      <c r="I137" s="15"/>
      <c r="J137" s="16"/>
      <c r="K137" s="16"/>
      <c r="L137" s="17"/>
      <c r="M137" s="18"/>
      <c r="N137" s="18"/>
      <c r="O137" s="20"/>
      <c r="P137" s="21"/>
      <c r="Q137" s="21"/>
      <c r="R137" s="22"/>
      <c r="S137" s="21"/>
      <c r="T137" s="21"/>
      <c r="U137" s="22"/>
      <c r="V137" s="23"/>
      <c r="W137" s="23"/>
      <c r="X137" s="24"/>
      <c r="Y137" s="25">
        <f t="shared" si="9"/>
        <v>0</v>
      </c>
      <c r="Z137" s="25">
        <f t="shared" si="10"/>
        <v>0</v>
      </c>
      <c r="AA137" s="26"/>
      <c r="AB137" s="26"/>
      <c r="AC137" s="26"/>
      <c r="AD137" s="26"/>
      <c r="AE137" s="27"/>
      <c r="AF137" s="26"/>
      <c r="AG137" s="26"/>
      <c r="AH137" s="26"/>
      <c r="AI137" s="26"/>
      <c r="AJ137" s="26"/>
      <c r="AK137" s="26"/>
    </row>
    <row r="138" spans="1:37" s="10" customFormat="1" ht="25" customHeight="1" x14ac:dyDescent="0.25">
      <c r="A138" s="11">
        <v>135</v>
      </c>
      <c r="B138" s="12" t="str">
        <f t="shared" si="8"/>
        <v>000-000</v>
      </c>
      <c r="C138" s="12"/>
      <c r="D138" s="12"/>
      <c r="E138" s="12"/>
      <c r="F138" s="12"/>
      <c r="G138" s="16"/>
      <c r="H138" s="16"/>
      <c r="I138" s="15"/>
      <c r="J138" s="16"/>
      <c r="K138" s="16"/>
      <c r="L138" s="17"/>
      <c r="M138" s="18"/>
      <c r="N138" s="19"/>
      <c r="O138" s="20"/>
      <c r="P138" s="21"/>
      <c r="Q138" s="21"/>
      <c r="R138" s="22"/>
      <c r="S138" s="21"/>
      <c r="T138" s="21"/>
      <c r="U138" s="22"/>
      <c r="V138" s="23"/>
      <c r="W138" s="23"/>
      <c r="X138" s="24"/>
      <c r="Y138" s="25">
        <f t="shared" si="9"/>
        <v>0</v>
      </c>
      <c r="Z138" s="25">
        <f t="shared" si="10"/>
        <v>0</v>
      </c>
      <c r="AA138" s="26"/>
      <c r="AB138" s="26"/>
      <c r="AC138" s="26"/>
      <c r="AD138" s="26"/>
      <c r="AE138" s="27"/>
      <c r="AF138" s="26"/>
      <c r="AG138" s="26"/>
      <c r="AH138" s="26"/>
      <c r="AI138" s="26"/>
      <c r="AJ138" s="26"/>
      <c r="AK138" s="26"/>
    </row>
    <row r="139" spans="1:37" s="10" customFormat="1" ht="25" customHeight="1" x14ac:dyDescent="0.25">
      <c r="A139" s="11">
        <v>136</v>
      </c>
      <c r="B139" s="12" t="str">
        <f t="shared" si="8"/>
        <v>000-000</v>
      </c>
      <c r="C139" s="12"/>
      <c r="D139" s="12"/>
      <c r="E139" s="12"/>
      <c r="F139" s="12"/>
      <c r="G139" s="16"/>
      <c r="H139" s="16"/>
      <c r="I139" s="15"/>
      <c r="J139" s="16"/>
      <c r="K139" s="16"/>
      <c r="L139" s="17"/>
      <c r="M139" s="18"/>
      <c r="N139" s="19"/>
      <c r="O139" s="20"/>
      <c r="P139" s="21"/>
      <c r="Q139" s="21"/>
      <c r="R139" s="22"/>
      <c r="S139" s="21"/>
      <c r="T139" s="21"/>
      <c r="U139" s="22"/>
      <c r="V139" s="23"/>
      <c r="W139" s="23"/>
      <c r="X139" s="24"/>
      <c r="Y139" s="25">
        <f t="shared" si="9"/>
        <v>0</v>
      </c>
      <c r="Z139" s="25">
        <f t="shared" si="10"/>
        <v>0</v>
      </c>
      <c r="AA139" s="26"/>
      <c r="AB139" s="26"/>
      <c r="AC139" s="26"/>
      <c r="AD139" s="26"/>
      <c r="AE139" s="27"/>
      <c r="AF139" s="26"/>
      <c r="AG139" s="26"/>
      <c r="AH139" s="26"/>
      <c r="AI139" s="26"/>
      <c r="AJ139" s="26"/>
      <c r="AK139" s="26"/>
    </row>
    <row r="140" spans="1:37" s="10" customFormat="1" ht="25" customHeight="1" x14ac:dyDescent="0.25">
      <c r="A140" s="11">
        <v>137</v>
      </c>
      <c r="B140" s="12" t="str">
        <f t="shared" si="8"/>
        <v>000-000</v>
      </c>
      <c r="C140" s="12"/>
      <c r="D140" s="12"/>
      <c r="E140" s="12"/>
      <c r="F140" s="12"/>
      <c r="G140" s="16"/>
      <c r="H140" s="16"/>
      <c r="I140" s="15"/>
      <c r="J140" s="16"/>
      <c r="K140" s="16"/>
      <c r="L140" s="17"/>
      <c r="M140" s="18"/>
      <c r="N140" s="18"/>
      <c r="O140" s="20"/>
      <c r="P140" s="21"/>
      <c r="Q140" s="21"/>
      <c r="R140" s="22"/>
      <c r="S140" s="21"/>
      <c r="T140" s="21"/>
      <c r="U140" s="22"/>
      <c r="V140" s="23"/>
      <c r="W140" s="23"/>
      <c r="X140" s="24"/>
      <c r="Y140" s="25">
        <f t="shared" si="9"/>
        <v>0</v>
      </c>
      <c r="Z140" s="25">
        <f t="shared" si="10"/>
        <v>0</v>
      </c>
      <c r="AA140" s="26"/>
      <c r="AB140" s="26"/>
      <c r="AC140" s="26"/>
      <c r="AD140" s="26"/>
      <c r="AE140" s="27"/>
      <c r="AF140" s="26"/>
      <c r="AG140" s="26"/>
      <c r="AH140" s="26"/>
      <c r="AI140" s="26"/>
      <c r="AJ140" s="26"/>
      <c r="AK140" s="26"/>
    </row>
    <row r="141" spans="1:37" s="10" customFormat="1" ht="25" customHeight="1" x14ac:dyDescent="0.25">
      <c r="A141" s="11">
        <v>138</v>
      </c>
      <c r="B141" s="12" t="str">
        <f t="shared" si="8"/>
        <v>000-000</v>
      </c>
      <c r="C141" s="12"/>
      <c r="D141" s="12"/>
      <c r="E141" s="12"/>
      <c r="F141" s="12"/>
      <c r="G141" s="16"/>
      <c r="H141" s="16"/>
      <c r="I141" s="15"/>
      <c r="J141" s="16"/>
      <c r="K141" s="16"/>
      <c r="L141" s="17"/>
      <c r="M141" s="18"/>
      <c r="N141" s="18"/>
      <c r="O141" s="20"/>
      <c r="P141" s="21"/>
      <c r="Q141" s="21"/>
      <c r="R141" s="22"/>
      <c r="S141" s="21"/>
      <c r="T141" s="21"/>
      <c r="U141" s="22"/>
      <c r="V141" s="23"/>
      <c r="W141" s="23"/>
      <c r="X141" s="24"/>
      <c r="Y141" s="25">
        <f t="shared" si="9"/>
        <v>0</v>
      </c>
      <c r="Z141" s="25">
        <f t="shared" si="10"/>
        <v>0</v>
      </c>
      <c r="AA141" s="26"/>
      <c r="AB141" s="26"/>
      <c r="AC141" s="26"/>
      <c r="AD141" s="26"/>
      <c r="AE141" s="27"/>
      <c r="AF141" s="26"/>
      <c r="AG141" s="26"/>
      <c r="AH141" s="26"/>
      <c r="AI141" s="26"/>
      <c r="AJ141" s="26"/>
      <c r="AK141" s="26"/>
    </row>
    <row r="142" spans="1:37" s="10" customFormat="1" ht="25" customHeight="1" x14ac:dyDescent="0.25">
      <c r="A142" s="11">
        <v>139</v>
      </c>
      <c r="B142" s="12" t="str">
        <f t="shared" si="8"/>
        <v>000-000</v>
      </c>
      <c r="C142" s="12"/>
      <c r="D142" s="12"/>
      <c r="E142" s="12"/>
      <c r="F142" s="12"/>
      <c r="G142" s="16"/>
      <c r="H142" s="16"/>
      <c r="I142" s="15"/>
      <c r="J142" s="16"/>
      <c r="K142" s="16"/>
      <c r="L142" s="17"/>
      <c r="M142" s="18"/>
      <c r="N142" s="18"/>
      <c r="O142" s="20"/>
      <c r="P142" s="21"/>
      <c r="Q142" s="21"/>
      <c r="R142" s="22"/>
      <c r="S142" s="21"/>
      <c r="T142" s="21"/>
      <c r="U142" s="22"/>
      <c r="V142" s="23"/>
      <c r="W142" s="23"/>
      <c r="X142" s="24"/>
      <c r="Y142" s="25">
        <f t="shared" si="9"/>
        <v>0</v>
      </c>
      <c r="Z142" s="25">
        <f t="shared" si="10"/>
        <v>0</v>
      </c>
      <c r="AA142" s="26"/>
      <c r="AB142" s="26"/>
      <c r="AC142" s="26"/>
      <c r="AD142" s="26"/>
      <c r="AE142" s="27"/>
      <c r="AF142" s="26"/>
      <c r="AG142" s="26"/>
      <c r="AH142" s="26"/>
      <c r="AI142" s="26"/>
      <c r="AJ142" s="26"/>
      <c r="AK142" s="26"/>
    </row>
    <row r="143" spans="1:37" s="10" customFormat="1" ht="25" customHeight="1" x14ac:dyDescent="0.25">
      <c r="A143" s="11">
        <v>140</v>
      </c>
      <c r="B143" s="12" t="str">
        <f t="shared" si="8"/>
        <v>000-000</v>
      </c>
      <c r="C143" s="12"/>
      <c r="D143" s="12"/>
      <c r="E143" s="12"/>
      <c r="F143" s="12"/>
      <c r="G143" s="16"/>
      <c r="H143" s="16"/>
      <c r="I143" s="15"/>
      <c r="J143" s="16"/>
      <c r="K143" s="16"/>
      <c r="L143" s="17"/>
      <c r="M143" s="18"/>
      <c r="N143" s="18"/>
      <c r="O143" s="20"/>
      <c r="P143" s="21"/>
      <c r="Q143" s="21"/>
      <c r="R143" s="22"/>
      <c r="S143" s="21"/>
      <c r="T143" s="21"/>
      <c r="U143" s="22"/>
      <c r="V143" s="23"/>
      <c r="W143" s="23"/>
      <c r="X143" s="24"/>
      <c r="Y143" s="25">
        <f t="shared" si="9"/>
        <v>0</v>
      </c>
      <c r="Z143" s="25">
        <f t="shared" si="10"/>
        <v>0</v>
      </c>
      <c r="AA143" s="26"/>
      <c r="AB143" s="26"/>
      <c r="AC143" s="26"/>
      <c r="AD143" s="26"/>
      <c r="AE143" s="27"/>
      <c r="AF143" s="26"/>
      <c r="AG143" s="26"/>
      <c r="AH143" s="26"/>
      <c r="AI143" s="26"/>
      <c r="AJ143" s="26"/>
      <c r="AK143" s="26"/>
    </row>
    <row r="144" spans="1:37" s="10" customFormat="1" ht="25" customHeight="1" x14ac:dyDescent="0.25">
      <c r="A144" s="11">
        <v>141</v>
      </c>
      <c r="B144" s="12" t="str">
        <f t="shared" si="8"/>
        <v>000-000</v>
      </c>
      <c r="C144" s="12"/>
      <c r="D144" s="12"/>
      <c r="E144" s="12"/>
      <c r="F144" s="12"/>
      <c r="G144" s="16"/>
      <c r="H144" s="16"/>
      <c r="I144" s="15"/>
      <c r="J144" s="16"/>
      <c r="K144" s="16"/>
      <c r="L144" s="17"/>
      <c r="M144" s="18"/>
      <c r="N144" s="18"/>
      <c r="O144" s="20"/>
      <c r="P144" s="21"/>
      <c r="Q144" s="21"/>
      <c r="R144" s="22"/>
      <c r="S144" s="21"/>
      <c r="T144" s="21"/>
      <c r="U144" s="22"/>
      <c r="V144" s="23"/>
      <c r="W144" s="23"/>
      <c r="X144" s="24"/>
      <c r="Y144" s="25">
        <f t="shared" si="9"/>
        <v>0</v>
      </c>
      <c r="Z144" s="25">
        <f t="shared" si="10"/>
        <v>0</v>
      </c>
      <c r="AA144" s="26"/>
      <c r="AB144" s="26"/>
      <c r="AC144" s="26"/>
      <c r="AD144" s="26"/>
      <c r="AE144" s="27"/>
      <c r="AF144" s="26"/>
      <c r="AG144" s="26"/>
      <c r="AH144" s="26"/>
      <c r="AI144" s="26"/>
      <c r="AJ144" s="26"/>
      <c r="AK144" s="26"/>
    </row>
    <row r="145" spans="1:37" s="10" customFormat="1" ht="25" customHeight="1" x14ac:dyDescent="0.25">
      <c r="A145" s="11">
        <v>142</v>
      </c>
      <c r="B145" s="12" t="str">
        <f t="shared" si="8"/>
        <v>000-000</v>
      </c>
      <c r="C145" s="12"/>
      <c r="D145" s="12"/>
      <c r="E145" s="12"/>
      <c r="F145" s="12"/>
      <c r="G145" s="16"/>
      <c r="H145" s="16"/>
      <c r="I145" s="15"/>
      <c r="J145" s="16"/>
      <c r="K145" s="16"/>
      <c r="L145" s="17"/>
      <c r="M145" s="18"/>
      <c r="N145" s="18"/>
      <c r="O145" s="20"/>
      <c r="P145" s="21"/>
      <c r="Q145" s="21"/>
      <c r="R145" s="22"/>
      <c r="S145" s="21"/>
      <c r="T145" s="21"/>
      <c r="U145" s="22"/>
      <c r="V145" s="23"/>
      <c r="W145" s="23"/>
      <c r="X145" s="24"/>
      <c r="Y145" s="25">
        <f t="shared" si="9"/>
        <v>0</v>
      </c>
      <c r="Z145" s="25">
        <f t="shared" si="10"/>
        <v>0</v>
      </c>
      <c r="AA145" s="26"/>
      <c r="AB145" s="26"/>
      <c r="AC145" s="26"/>
      <c r="AD145" s="26"/>
      <c r="AE145" s="27"/>
      <c r="AF145" s="26"/>
      <c r="AG145" s="26"/>
      <c r="AH145" s="26"/>
      <c r="AI145" s="26"/>
      <c r="AJ145" s="26"/>
      <c r="AK145" s="26"/>
    </row>
    <row r="146" spans="1:37" s="10" customFormat="1" ht="25" customHeight="1" x14ac:dyDescent="0.25">
      <c r="A146" s="11">
        <v>143</v>
      </c>
      <c r="B146" s="12" t="str">
        <f t="shared" si="8"/>
        <v>000-000</v>
      </c>
      <c r="C146" s="12"/>
      <c r="D146" s="12"/>
      <c r="E146" s="12"/>
      <c r="F146" s="12"/>
      <c r="G146" s="16"/>
      <c r="H146" s="16"/>
      <c r="I146" s="15"/>
      <c r="J146" s="16"/>
      <c r="K146" s="16"/>
      <c r="L146" s="17"/>
      <c r="M146" s="18"/>
      <c r="N146" s="18"/>
      <c r="O146" s="20"/>
      <c r="P146" s="21"/>
      <c r="Q146" s="21"/>
      <c r="R146" s="22"/>
      <c r="S146" s="21"/>
      <c r="T146" s="21"/>
      <c r="U146" s="22"/>
      <c r="V146" s="23"/>
      <c r="W146" s="23"/>
      <c r="X146" s="24"/>
      <c r="Y146" s="25">
        <f t="shared" si="9"/>
        <v>0</v>
      </c>
      <c r="Z146" s="25">
        <f t="shared" si="10"/>
        <v>0</v>
      </c>
      <c r="AA146" s="26"/>
      <c r="AB146" s="26"/>
      <c r="AC146" s="26"/>
      <c r="AD146" s="26"/>
      <c r="AE146" s="27"/>
      <c r="AF146" s="26"/>
      <c r="AG146" s="26"/>
      <c r="AH146" s="26"/>
      <c r="AI146" s="26"/>
      <c r="AJ146" s="26"/>
      <c r="AK146" s="26"/>
    </row>
    <row r="147" spans="1:37" s="10" customFormat="1" ht="25" customHeight="1" x14ac:dyDescent="0.25">
      <c r="A147" s="11">
        <v>144</v>
      </c>
      <c r="B147" s="12" t="str">
        <f t="shared" si="8"/>
        <v>000-000</v>
      </c>
      <c r="C147" s="12"/>
      <c r="D147" s="12"/>
      <c r="E147" s="12"/>
      <c r="F147" s="12"/>
      <c r="G147" s="16"/>
      <c r="H147" s="16"/>
      <c r="I147" s="15"/>
      <c r="J147" s="16"/>
      <c r="K147" s="16"/>
      <c r="L147" s="17"/>
      <c r="M147" s="18"/>
      <c r="N147" s="18"/>
      <c r="O147" s="20"/>
      <c r="P147" s="21"/>
      <c r="Q147" s="21"/>
      <c r="R147" s="22"/>
      <c r="S147" s="21"/>
      <c r="T147" s="21"/>
      <c r="U147" s="22"/>
      <c r="V147" s="23"/>
      <c r="W147" s="23"/>
      <c r="X147" s="24"/>
      <c r="Y147" s="25">
        <f t="shared" si="9"/>
        <v>0</v>
      </c>
      <c r="Z147" s="25">
        <f t="shared" si="10"/>
        <v>0</v>
      </c>
      <c r="AA147" s="26"/>
      <c r="AB147" s="26"/>
      <c r="AC147" s="26"/>
      <c r="AD147" s="26"/>
      <c r="AE147" s="27"/>
      <c r="AF147" s="26"/>
      <c r="AG147" s="26"/>
      <c r="AH147" s="26"/>
      <c r="AI147" s="26"/>
      <c r="AJ147" s="26"/>
      <c r="AK147" s="26"/>
    </row>
    <row r="148" spans="1:37" s="10" customFormat="1" ht="25" customHeight="1" x14ac:dyDescent="0.25">
      <c r="A148" s="11">
        <v>145</v>
      </c>
      <c r="B148" s="12" t="str">
        <f t="shared" si="8"/>
        <v>000-000</v>
      </c>
      <c r="C148" s="12"/>
      <c r="D148" s="12"/>
      <c r="E148" s="12"/>
      <c r="F148" s="12"/>
      <c r="G148" s="16"/>
      <c r="H148" s="16"/>
      <c r="I148" s="15"/>
      <c r="J148" s="16"/>
      <c r="K148" s="16"/>
      <c r="L148" s="17"/>
      <c r="M148" s="18"/>
      <c r="N148" s="18"/>
      <c r="O148" s="20"/>
      <c r="P148" s="21"/>
      <c r="Q148" s="21"/>
      <c r="R148" s="22"/>
      <c r="S148" s="21"/>
      <c r="T148" s="21"/>
      <c r="U148" s="22"/>
      <c r="V148" s="23"/>
      <c r="W148" s="23"/>
      <c r="X148" s="24"/>
      <c r="Y148" s="25">
        <f t="shared" si="9"/>
        <v>0</v>
      </c>
      <c r="Z148" s="25">
        <f t="shared" si="10"/>
        <v>0</v>
      </c>
      <c r="AA148" s="26"/>
      <c r="AB148" s="26"/>
      <c r="AC148" s="26"/>
      <c r="AD148" s="26"/>
      <c r="AE148" s="27"/>
      <c r="AF148" s="26"/>
      <c r="AG148" s="26"/>
      <c r="AH148" s="26"/>
      <c r="AI148" s="26"/>
      <c r="AJ148" s="26"/>
      <c r="AK148" s="26"/>
    </row>
    <row r="149" spans="1:37" s="10" customFormat="1" ht="25" customHeight="1" x14ac:dyDescent="0.25">
      <c r="A149" s="11">
        <v>146</v>
      </c>
      <c r="B149" s="12" t="str">
        <f t="shared" si="8"/>
        <v>000-000</v>
      </c>
      <c r="C149" s="12"/>
      <c r="D149" s="12"/>
      <c r="E149" s="12"/>
      <c r="F149" s="12"/>
      <c r="G149" s="16"/>
      <c r="H149" s="16"/>
      <c r="I149" s="15"/>
      <c r="J149" s="16"/>
      <c r="K149" s="16"/>
      <c r="L149" s="17"/>
      <c r="M149" s="18"/>
      <c r="N149" s="19"/>
      <c r="O149" s="20"/>
      <c r="P149" s="21"/>
      <c r="Q149" s="21"/>
      <c r="R149" s="22"/>
      <c r="S149" s="21"/>
      <c r="T149" s="21"/>
      <c r="U149" s="22"/>
      <c r="V149" s="23"/>
      <c r="W149" s="23"/>
      <c r="X149" s="24"/>
      <c r="Y149" s="25">
        <f t="shared" si="9"/>
        <v>0</v>
      </c>
      <c r="Z149" s="25">
        <f t="shared" si="10"/>
        <v>0</v>
      </c>
      <c r="AA149" s="26"/>
      <c r="AB149" s="26"/>
      <c r="AC149" s="26"/>
      <c r="AD149" s="26"/>
      <c r="AE149" s="27"/>
      <c r="AF149" s="26"/>
      <c r="AG149" s="26"/>
      <c r="AH149" s="26"/>
      <c r="AI149" s="26"/>
      <c r="AJ149" s="26"/>
      <c r="AK149" s="26"/>
    </row>
    <row r="150" spans="1:37" s="10" customFormat="1" ht="25" customHeight="1" x14ac:dyDescent="0.25">
      <c r="A150" s="11">
        <v>147</v>
      </c>
      <c r="B150" s="12" t="str">
        <f t="shared" si="8"/>
        <v>000-000</v>
      </c>
      <c r="C150" s="12"/>
      <c r="D150" s="12"/>
      <c r="E150" s="12"/>
      <c r="F150" s="12"/>
      <c r="G150" s="16"/>
      <c r="H150" s="16"/>
      <c r="I150" s="15"/>
      <c r="J150" s="16"/>
      <c r="K150" s="16"/>
      <c r="L150" s="17"/>
      <c r="M150" s="18"/>
      <c r="N150" s="19"/>
      <c r="O150" s="20"/>
      <c r="P150" s="21"/>
      <c r="Q150" s="21"/>
      <c r="R150" s="22"/>
      <c r="S150" s="21"/>
      <c r="T150" s="21"/>
      <c r="U150" s="22"/>
      <c r="V150" s="23"/>
      <c r="W150" s="23"/>
      <c r="X150" s="24"/>
      <c r="Y150" s="25">
        <f t="shared" si="9"/>
        <v>0</v>
      </c>
      <c r="Z150" s="25">
        <f t="shared" si="10"/>
        <v>0</v>
      </c>
      <c r="AA150" s="26"/>
      <c r="AB150" s="26"/>
      <c r="AC150" s="26"/>
      <c r="AD150" s="26"/>
      <c r="AE150" s="27"/>
      <c r="AF150" s="26"/>
      <c r="AG150" s="26"/>
      <c r="AH150" s="26"/>
      <c r="AI150" s="26"/>
      <c r="AJ150" s="26"/>
      <c r="AK150" s="26"/>
    </row>
    <row r="151" spans="1:37" s="10" customFormat="1" ht="25" customHeight="1" x14ac:dyDescent="0.25">
      <c r="A151" s="11">
        <v>148</v>
      </c>
      <c r="B151" s="12" t="str">
        <f t="shared" si="8"/>
        <v>000-000</v>
      </c>
      <c r="C151" s="12"/>
      <c r="D151" s="12"/>
      <c r="E151" s="12"/>
      <c r="F151" s="12"/>
      <c r="G151" s="16"/>
      <c r="H151" s="16"/>
      <c r="I151" s="15"/>
      <c r="J151" s="16"/>
      <c r="K151" s="16"/>
      <c r="L151" s="17"/>
      <c r="M151" s="18"/>
      <c r="N151" s="18"/>
      <c r="O151" s="20"/>
      <c r="P151" s="21"/>
      <c r="Q151" s="21"/>
      <c r="R151" s="22"/>
      <c r="S151" s="21"/>
      <c r="T151" s="21"/>
      <c r="U151" s="22"/>
      <c r="V151" s="23"/>
      <c r="W151" s="23"/>
      <c r="X151" s="24"/>
      <c r="Y151" s="25">
        <f t="shared" si="9"/>
        <v>0</v>
      </c>
      <c r="Z151" s="25">
        <f t="shared" si="10"/>
        <v>0</v>
      </c>
      <c r="AA151" s="26"/>
      <c r="AB151" s="26"/>
      <c r="AC151" s="26"/>
      <c r="AD151" s="26"/>
      <c r="AE151" s="27"/>
      <c r="AF151" s="26"/>
      <c r="AG151" s="26"/>
      <c r="AH151" s="26"/>
      <c r="AI151" s="26"/>
      <c r="AJ151" s="26"/>
      <c r="AK151" s="26"/>
    </row>
    <row r="152" spans="1:37" s="10" customFormat="1" ht="25" customHeight="1" x14ac:dyDescent="0.25">
      <c r="A152" s="11">
        <v>149</v>
      </c>
      <c r="B152" s="12" t="str">
        <f t="shared" si="8"/>
        <v>000-000</v>
      </c>
      <c r="C152" s="12"/>
      <c r="D152" s="12"/>
      <c r="E152" s="12"/>
      <c r="F152" s="12"/>
      <c r="G152" s="16"/>
      <c r="H152" s="16"/>
      <c r="I152" s="15"/>
      <c r="J152" s="16"/>
      <c r="K152" s="16"/>
      <c r="L152" s="17"/>
      <c r="M152" s="18"/>
      <c r="N152" s="18"/>
      <c r="O152" s="20"/>
      <c r="P152" s="21"/>
      <c r="Q152" s="21"/>
      <c r="R152" s="22"/>
      <c r="S152" s="21"/>
      <c r="T152" s="21"/>
      <c r="U152" s="22"/>
      <c r="V152" s="23"/>
      <c r="W152" s="23"/>
      <c r="X152" s="24"/>
      <c r="Y152" s="25">
        <f t="shared" si="9"/>
        <v>0</v>
      </c>
      <c r="Z152" s="25">
        <f t="shared" si="10"/>
        <v>0</v>
      </c>
      <c r="AA152" s="26"/>
      <c r="AB152" s="26"/>
      <c r="AC152" s="26"/>
      <c r="AD152" s="26"/>
      <c r="AE152" s="27"/>
      <c r="AF152" s="26"/>
      <c r="AG152" s="26"/>
      <c r="AH152" s="26"/>
      <c r="AI152" s="26"/>
      <c r="AJ152" s="26"/>
      <c r="AK152" s="26"/>
    </row>
    <row r="153" spans="1:37" s="10" customFormat="1" ht="25" customHeight="1" x14ac:dyDescent="0.25">
      <c r="A153" s="11">
        <v>150</v>
      </c>
      <c r="B153" s="12" t="str">
        <f t="shared" si="8"/>
        <v>000-000</v>
      </c>
      <c r="C153" s="12"/>
      <c r="D153" s="12"/>
      <c r="E153" s="12"/>
      <c r="F153" s="12"/>
      <c r="G153" s="16"/>
      <c r="H153" s="16"/>
      <c r="I153" s="15"/>
      <c r="J153" s="16"/>
      <c r="K153" s="16"/>
      <c r="L153" s="17"/>
      <c r="M153" s="18"/>
      <c r="N153" s="18"/>
      <c r="O153" s="20"/>
      <c r="P153" s="21"/>
      <c r="Q153" s="21"/>
      <c r="R153" s="22"/>
      <c r="S153" s="21"/>
      <c r="T153" s="21"/>
      <c r="U153" s="22"/>
      <c r="V153" s="23"/>
      <c r="W153" s="23"/>
      <c r="X153" s="24"/>
      <c r="Y153" s="25">
        <f t="shared" si="9"/>
        <v>0</v>
      </c>
      <c r="Z153" s="25">
        <f t="shared" si="10"/>
        <v>0</v>
      </c>
      <c r="AA153" s="26"/>
      <c r="AB153" s="26"/>
      <c r="AC153" s="26"/>
      <c r="AD153" s="26"/>
      <c r="AE153" s="27"/>
      <c r="AF153" s="26"/>
      <c r="AG153" s="26"/>
      <c r="AH153" s="26"/>
      <c r="AI153" s="26"/>
      <c r="AJ153" s="26"/>
      <c r="AK153" s="26"/>
    </row>
    <row r="154" spans="1:37" s="10" customFormat="1" ht="25" customHeight="1" x14ac:dyDescent="0.25">
      <c r="A154" s="11">
        <v>151</v>
      </c>
      <c r="B154" s="12" t="str">
        <f t="shared" si="8"/>
        <v>000-000</v>
      </c>
      <c r="C154" s="12"/>
      <c r="D154" s="12"/>
      <c r="E154" s="12"/>
      <c r="F154" s="12"/>
      <c r="G154" s="16"/>
      <c r="H154" s="16"/>
      <c r="I154" s="15"/>
      <c r="J154" s="16"/>
      <c r="K154" s="16"/>
      <c r="L154" s="17"/>
      <c r="M154" s="18"/>
      <c r="N154" s="18"/>
      <c r="O154" s="20"/>
      <c r="P154" s="21"/>
      <c r="Q154" s="21"/>
      <c r="R154" s="22"/>
      <c r="S154" s="21"/>
      <c r="T154" s="21"/>
      <c r="U154" s="22"/>
      <c r="V154" s="23"/>
      <c r="W154" s="23"/>
      <c r="X154" s="24"/>
      <c r="Y154" s="25">
        <f t="shared" si="9"/>
        <v>0</v>
      </c>
      <c r="Z154" s="25">
        <f t="shared" si="10"/>
        <v>0</v>
      </c>
      <c r="AA154" s="26"/>
      <c r="AB154" s="26"/>
      <c r="AC154" s="26"/>
      <c r="AD154" s="26"/>
      <c r="AE154" s="27"/>
      <c r="AF154" s="26"/>
      <c r="AG154" s="26"/>
      <c r="AH154" s="26"/>
      <c r="AI154" s="26"/>
      <c r="AJ154" s="26"/>
      <c r="AK154" s="26"/>
    </row>
    <row r="155" spans="1:37" s="10" customFormat="1" ht="25" customHeight="1" x14ac:dyDescent="0.25">
      <c r="A155" s="11">
        <v>152</v>
      </c>
      <c r="B155" s="12" t="str">
        <f t="shared" si="8"/>
        <v>000-000</v>
      </c>
      <c r="C155" s="12"/>
      <c r="D155" s="12"/>
      <c r="E155" s="12"/>
      <c r="F155" s="12"/>
      <c r="G155" s="16"/>
      <c r="H155" s="16"/>
      <c r="I155" s="15"/>
      <c r="J155" s="16"/>
      <c r="K155" s="16"/>
      <c r="L155" s="17"/>
      <c r="M155" s="18"/>
      <c r="N155" s="18"/>
      <c r="O155" s="20"/>
      <c r="P155" s="21"/>
      <c r="Q155" s="21"/>
      <c r="R155" s="22"/>
      <c r="S155" s="21"/>
      <c r="T155" s="21"/>
      <c r="U155" s="22"/>
      <c r="V155" s="23"/>
      <c r="W155" s="23"/>
      <c r="X155" s="24"/>
      <c r="Y155" s="25">
        <f t="shared" si="9"/>
        <v>0</v>
      </c>
      <c r="Z155" s="25">
        <f t="shared" si="10"/>
        <v>0</v>
      </c>
      <c r="AA155" s="26"/>
      <c r="AB155" s="26"/>
      <c r="AC155" s="26"/>
      <c r="AD155" s="26"/>
      <c r="AE155" s="27"/>
      <c r="AF155" s="26"/>
      <c r="AG155" s="26"/>
      <c r="AH155" s="26"/>
      <c r="AI155" s="26"/>
      <c r="AJ155" s="26"/>
      <c r="AK155" s="26"/>
    </row>
    <row r="156" spans="1:37" s="10" customFormat="1" ht="25" customHeight="1" x14ac:dyDescent="0.25">
      <c r="A156" s="11">
        <v>153</v>
      </c>
      <c r="B156" s="12" t="str">
        <f t="shared" si="8"/>
        <v>000-000</v>
      </c>
      <c r="C156" s="12"/>
      <c r="D156" s="12"/>
      <c r="E156" s="12"/>
      <c r="F156" s="12"/>
      <c r="G156" s="16"/>
      <c r="H156" s="16"/>
      <c r="I156" s="15"/>
      <c r="J156" s="16"/>
      <c r="K156" s="16"/>
      <c r="L156" s="17"/>
      <c r="M156" s="18"/>
      <c r="N156" s="18"/>
      <c r="O156" s="20"/>
      <c r="P156" s="21"/>
      <c r="Q156" s="21"/>
      <c r="R156" s="22"/>
      <c r="S156" s="21"/>
      <c r="T156" s="21"/>
      <c r="U156" s="22"/>
      <c r="V156" s="23"/>
      <c r="W156" s="23"/>
      <c r="X156" s="24"/>
      <c r="Y156" s="25">
        <f t="shared" si="9"/>
        <v>0</v>
      </c>
      <c r="Z156" s="25">
        <f t="shared" si="10"/>
        <v>0</v>
      </c>
      <c r="AA156" s="26"/>
      <c r="AB156" s="26"/>
      <c r="AC156" s="26"/>
      <c r="AD156" s="26"/>
      <c r="AE156" s="27"/>
      <c r="AF156" s="26"/>
      <c r="AG156" s="26"/>
      <c r="AH156" s="26"/>
      <c r="AI156" s="26"/>
      <c r="AJ156" s="26"/>
      <c r="AK156" s="26"/>
    </row>
    <row r="157" spans="1:37" s="10" customFormat="1" ht="25" customHeight="1" x14ac:dyDescent="0.25">
      <c r="A157" s="11">
        <v>154</v>
      </c>
      <c r="B157" s="12" t="str">
        <f t="shared" si="8"/>
        <v>000-000</v>
      </c>
      <c r="C157" s="12"/>
      <c r="D157" s="12"/>
      <c r="E157" s="12"/>
      <c r="F157" s="12"/>
      <c r="G157" s="16"/>
      <c r="H157" s="16"/>
      <c r="I157" s="15"/>
      <c r="J157" s="16"/>
      <c r="K157" s="16"/>
      <c r="L157" s="17"/>
      <c r="M157" s="18"/>
      <c r="N157" s="18"/>
      <c r="O157" s="20"/>
      <c r="P157" s="21"/>
      <c r="Q157" s="21"/>
      <c r="R157" s="22"/>
      <c r="S157" s="21"/>
      <c r="T157" s="21"/>
      <c r="U157" s="22"/>
      <c r="V157" s="23"/>
      <c r="W157" s="23"/>
      <c r="X157" s="24"/>
      <c r="Y157" s="25">
        <f t="shared" si="9"/>
        <v>0</v>
      </c>
      <c r="Z157" s="25">
        <f t="shared" si="10"/>
        <v>0</v>
      </c>
      <c r="AA157" s="26"/>
      <c r="AB157" s="26"/>
      <c r="AC157" s="26"/>
      <c r="AD157" s="26"/>
      <c r="AE157" s="27"/>
      <c r="AF157" s="26"/>
      <c r="AG157" s="26"/>
      <c r="AH157" s="26"/>
      <c r="AI157" s="26"/>
      <c r="AJ157" s="26"/>
      <c r="AK157" s="26"/>
    </row>
    <row r="158" spans="1:37" s="10" customFormat="1" ht="25" customHeight="1" x14ac:dyDescent="0.25">
      <c r="A158" s="11">
        <v>155</v>
      </c>
      <c r="B158" s="12" t="str">
        <f t="shared" si="8"/>
        <v>000-000</v>
      </c>
      <c r="C158" s="12"/>
      <c r="D158" s="12"/>
      <c r="E158" s="12"/>
      <c r="F158" s="12"/>
      <c r="G158" s="16"/>
      <c r="H158" s="16"/>
      <c r="I158" s="15"/>
      <c r="J158" s="16"/>
      <c r="K158" s="16"/>
      <c r="L158" s="17"/>
      <c r="M158" s="18"/>
      <c r="N158" s="18"/>
      <c r="O158" s="20"/>
      <c r="P158" s="21"/>
      <c r="Q158" s="21"/>
      <c r="R158" s="22"/>
      <c r="S158" s="21"/>
      <c r="T158" s="21"/>
      <c r="U158" s="22"/>
      <c r="V158" s="23"/>
      <c r="W158" s="23"/>
      <c r="X158" s="24"/>
      <c r="Y158" s="25">
        <f t="shared" si="9"/>
        <v>0</v>
      </c>
      <c r="Z158" s="25">
        <f t="shared" si="10"/>
        <v>0</v>
      </c>
      <c r="AA158" s="26"/>
      <c r="AB158" s="26"/>
      <c r="AC158" s="26"/>
      <c r="AD158" s="26"/>
      <c r="AE158" s="27"/>
      <c r="AF158" s="26"/>
      <c r="AG158" s="26"/>
      <c r="AH158" s="26"/>
      <c r="AI158" s="26"/>
      <c r="AJ158" s="26"/>
      <c r="AK158" s="26"/>
    </row>
    <row r="159" spans="1:37" s="10" customFormat="1" ht="25" customHeight="1" x14ac:dyDescent="0.25">
      <c r="A159" s="11">
        <v>156</v>
      </c>
      <c r="B159" s="12" t="str">
        <f t="shared" si="8"/>
        <v>000-000</v>
      </c>
      <c r="C159" s="12"/>
      <c r="D159" s="12"/>
      <c r="E159" s="12"/>
      <c r="F159" s="12"/>
      <c r="G159" s="16"/>
      <c r="H159" s="16"/>
      <c r="I159" s="15"/>
      <c r="J159" s="16"/>
      <c r="K159" s="16"/>
      <c r="L159" s="17"/>
      <c r="M159" s="18"/>
      <c r="N159" s="18"/>
      <c r="O159" s="20"/>
      <c r="P159" s="21"/>
      <c r="Q159" s="21"/>
      <c r="R159" s="22"/>
      <c r="S159" s="21"/>
      <c r="T159" s="21"/>
      <c r="U159" s="22"/>
      <c r="V159" s="23"/>
      <c r="W159" s="23"/>
      <c r="X159" s="24"/>
      <c r="Y159" s="25">
        <f t="shared" si="9"/>
        <v>0</v>
      </c>
      <c r="Z159" s="25">
        <f t="shared" si="10"/>
        <v>0</v>
      </c>
      <c r="AA159" s="26"/>
      <c r="AB159" s="26"/>
      <c r="AC159" s="26"/>
      <c r="AD159" s="26"/>
      <c r="AE159" s="27"/>
      <c r="AF159" s="26"/>
      <c r="AG159" s="26"/>
      <c r="AH159" s="26"/>
      <c r="AI159" s="26"/>
      <c r="AJ159" s="26"/>
      <c r="AK159" s="26"/>
    </row>
    <row r="160" spans="1:37" s="10" customFormat="1" ht="25" customHeight="1" x14ac:dyDescent="0.25">
      <c r="A160" s="11">
        <v>157</v>
      </c>
      <c r="B160" s="12" t="str">
        <f t="shared" si="8"/>
        <v>000-000</v>
      </c>
      <c r="C160" s="12"/>
      <c r="D160" s="12"/>
      <c r="E160" s="12"/>
      <c r="F160" s="12"/>
      <c r="G160" s="16"/>
      <c r="H160" s="16"/>
      <c r="I160" s="15"/>
      <c r="J160" s="16"/>
      <c r="K160" s="16"/>
      <c r="L160" s="17"/>
      <c r="M160" s="18"/>
      <c r="N160" s="19"/>
      <c r="O160" s="20"/>
      <c r="P160" s="21"/>
      <c r="Q160" s="21"/>
      <c r="R160" s="22"/>
      <c r="S160" s="21"/>
      <c r="T160" s="21"/>
      <c r="U160" s="22"/>
      <c r="V160" s="23"/>
      <c r="W160" s="23"/>
      <c r="X160" s="24"/>
      <c r="Y160" s="25">
        <f t="shared" si="9"/>
        <v>0</v>
      </c>
      <c r="Z160" s="25">
        <f t="shared" si="10"/>
        <v>0</v>
      </c>
      <c r="AA160" s="26"/>
      <c r="AB160" s="26"/>
      <c r="AC160" s="26"/>
      <c r="AD160" s="26"/>
      <c r="AE160" s="27"/>
      <c r="AF160" s="26"/>
      <c r="AG160" s="26"/>
      <c r="AH160" s="26"/>
      <c r="AI160" s="26"/>
      <c r="AJ160" s="26"/>
      <c r="AK160" s="26"/>
    </row>
    <row r="161" spans="1:37" s="10" customFormat="1" ht="25" customHeight="1" x14ac:dyDescent="0.25">
      <c r="A161" s="11">
        <v>158</v>
      </c>
      <c r="B161" s="12" t="str">
        <f t="shared" si="8"/>
        <v>000-000</v>
      </c>
      <c r="C161" s="12"/>
      <c r="D161" s="12"/>
      <c r="E161" s="12"/>
      <c r="F161" s="12"/>
      <c r="G161" s="16"/>
      <c r="H161" s="16"/>
      <c r="I161" s="15"/>
      <c r="J161" s="16"/>
      <c r="K161" s="16"/>
      <c r="L161" s="17"/>
      <c r="M161" s="18"/>
      <c r="N161" s="19"/>
      <c r="O161" s="20"/>
      <c r="P161" s="21"/>
      <c r="Q161" s="21"/>
      <c r="R161" s="22"/>
      <c r="S161" s="21"/>
      <c r="T161" s="21"/>
      <c r="U161" s="22"/>
      <c r="V161" s="23"/>
      <c r="W161" s="23"/>
      <c r="X161" s="24"/>
      <c r="Y161" s="25">
        <f t="shared" si="9"/>
        <v>0</v>
      </c>
      <c r="Z161" s="25">
        <f t="shared" si="10"/>
        <v>0</v>
      </c>
      <c r="AA161" s="26"/>
      <c r="AB161" s="26"/>
      <c r="AC161" s="26"/>
      <c r="AD161" s="26"/>
      <c r="AE161" s="27"/>
      <c r="AF161" s="26"/>
      <c r="AG161" s="26"/>
      <c r="AH161" s="26"/>
      <c r="AI161" s="26"/>
      <c r="AJ161" s="26"/>
      <c r="AK161" s="26"/>
    </row>
    <row r="162" spans="1:37" s="10" customFormat="1" ht="25" customHeight="1" x14ac:dyDescent="0.25">
      <c r="A162" s="11">
        <v>159</v>
      </c>
      <c r="B162" s="12" t="str">
        <f t="shared" si="8"/>
        <v>000-000</v>
      </c>
      <c r="C162" s="12"/>
      <c r="D162" s="12"/>
      <c r="E162" s="12"/>
      <c r="F162" s="12"/>
      <c r="G162" s="16"/>
      <c r="H162" s="16"/>
      <c r="I162" s="15"/>
      <c r="J162" s="16"/>
      <c r="K162" s="16"/>
      <c r="L162" s="17"/>
      <c r="M162" s="18"/>
      <c r="N162" s="18"/>
      <c r="O162" s="20"/>
      <c r="P162" s="21"/>
      <c r="Q162" s="21"/>
      <c r="R162" s="22"/>
      <c r="S162" s="21"/>
      <c r="T162" s="21"/>
      <c r="U162" s="22"/>
      <c r="V162" s="23"/>
      <c r="W162" s="23"/>
      <c r="X162" s="24"/>
      <c r="Y162" s="25">
        <f t="shared" si="9"/>
        <v>0</v>
      </c>
      <c r="Z162" s="25">
        <f t="shared" si="10"/>
        <v>0</v>
      </c>
      <c r="AA162" s="26"/>
      <c r="AB162" s="26"/>
      <c r="AC162" s="26"/>
      <c r="AD162" s="26"/>
      <c r="AE162" s="27"/>
      <c r="AF162" s="26"/>
      <c r="AG162" s="26"/>
      <c r="AH162" s="26"/>
      <c r="AI162" s="26"/>
      <c r="AJ162" s="26"/>
      <c r="AK162" s="26"/>
    </row>
    <row r="163" spans="1:37" s="10" customFormat="1" ht="25" customHeight="1" x14ac:dyDescent="0.25">
      <c r="A163" s="11">
        <v>160</v>
      </c>
      <c r="B163" s="12" t="str">
        <f t="shared" si="8"/>
        <v>000-000</v>
      </c>
      <c r="C163" s="12"/>
      <c r="D163" s="12"/>
      <c r="E163" s="12"/>
      <c r="F163" s="12"/>
      <c r="G163" s="16"/>
      <c r="H163" s="16"/>
      <c r="I163" s="15"/>
      <c r="J163" s="16"/>
      <c r="K163" s="16"/>
      <c r="L163" s="17"/>
      <c r="M163" s="18"/>
      <c r="N163" s="18"/>
      <c r="O163" s="20"/>
      <c r="P163" s="21"/>
      <c r="Q163" s="21"/>
      <c r="R163" s="22"/>
      <c r="S163" s="21"/>
      <c r="T163" s="21"/>
      <c r="U163" s="22"/>
      <c r="V163" s="23"/>
      <c r="W163" s="23"/>
      <c r="X163" s="24"/>
      <c r="Y163" s="25">
        <f t="shared" si="9"/>
        <v>0</v>
      </c>
      <c r="Z163" s="25">
        <f t="shared" si="10"/>
        <v>0</v>
      </c>
      <c r="AA163" s="26"/>
      <c r="AB163" s="26"/>
      <c r="AC163" s="26"/>
      <c r="AD163" s="26"/>
      <c r="AE163" s="27"/>
      <c r="AF163" s="26"/>
      <c r="AG163" s="26"/>
      <c r="AH163" s="26"/>
      <c r="AI163" s="26"/>
      <c r="AJ163" s="26"/>
      <c r="AK163" s="26"/>
    </row>
    <row r="164" spans="1:37" s="10" customFormat="1" ht="25" customHeight="1" x14ac:dyDescent="0.25">
      <c r="A164" s="11">
        <v>161</v>
      </c>
      <c r="B164" s="12" t="str">
        <f t="shared" ref="B164:B172" si="11">TEXT(C164,"000")&amp;"-"&amp;TEXT(E164,"000")</f>
        <v>000-000</v>
      </c>
      <c r="C164" s="12"/>
      <c r="D164" s="12"/>
      <c r="E164" s="12"/>
      <c r="F164" s="12"/>
      <c r="G164" s="16"/>
      <c r="H164" s="16"/>
      <c r="I164" s="15"/>
      <c r="J164" s="16"/>
      <c r="K164" s="16"/>
      <c r="L164" s="17"/>
      <c r="M164" s="18"/>
      <c r="N164" s="18"/>
      <c r="O164" s="20"/>
      <c r="P164" s="21"/>
      <c r="Q164" s="21"/>
      <c r="R164" s="22"/>
      <c r="S164" s="21"/>
      <c r="T164" s="21"/>
      <c r="U164" s="22"/>
      <c r="V164" s="23"/>
      <c r="W164" s="23"/>
      <c r="X164" s="24"/>
      <c r="Y164" s="25">
        <f t="shared" si="9"/>
        <v>0</v>
      </c>
      <c r="Z164" s="25">
        <f t="shared" si="10"/>
        <v>0</v>
      </c>
      <c r="AA164" s="26"/>
      <c r="AB164" s="26"/>
      <c r="AC164" s="26"/>
      <c r="AD164" s="26"/>
      <c r="AE164" s="27"/>
      <c r="AF164" s="26"/>
      <c r="AG164" s="26"/>
      <c r="AH164" s="26"/>
      <c r="AI164" s="26"/>
      <c r="AJ164" s="26"/>
      <c r="AK164" s="26"/>
    </row>
    <row r="165" spans="1:37" s="10" customFormat="1" ht="25" customHeight="1" x14ac:dyDescent="0.25">
      <c r="A165" s="11">
        <v>162</v>
      </c>
      <c r="B165" s="12" t="str">
        <f t="shared" si="11"/>
        <v>000-000</v>
      </c>
      <c r="C165" s="12"/>
      <c r="D165" s="12"/>
      <c r="E165" s="12"/>
      <c r="F165" s="12"/>
      <c r="G165" s="16"/>
      <c r="H165" s="16"/>
      <c r="I165" s="15"/>
      <c r="J165" s="16"/>
      <c r="K165" s="16"/>
      <c r="L165" s="17"/>
      <c r="M165" s="18"/>
      <c r="N165" s="18"/>
      <c r="O165" s="20"/>
      <c r="P165" s="21"/>
      <c r="Q165" s="21"/>
      <c r="R165" s="22"/>
      <c r="S165" s="21"/>
      <c r="T165" s="21"/>
      <c r="U165" s="22"/>
      <c r="V165" s="23"/>
      <c r="W165" s="23"/>
      <c r="X165" s="24"/>
      <c r="Y165" s="25">
        <f t="shared" si="9"/>
        <v>0</v>
      </c>
      <c r="Z165" s="25">
        <f t="shared" si="10"/>
        <v>0</v>
      </c>
      <c r="AA165" s="26"/>
      <c r="AB165" s="26"/>
      <c r="AC165" s="26"/>
      <c r="AD165" s="26"/>
      <c r="AE165" s="27"/>
      <c r="AF165" s="26"/>
      <c r="AG165" s="26"/>
      <c r="AH165" s="26"/>
      <c r="AI165" s="26"/>
      <c r="AJ165" s="26"/>
      <c r="AK165" s="26"/>
    </row>
    <row r="166" spans="1:37" s="10" customFormat="1" ht="25" customHeight="1" x14ac:dyDescent="0.25">
      <c r="A166" s="11">
        <v>163</v>
      </c>
      <c r="B166" s="12" t="str">
        <f t="shared" si="11"/>
        <v>000-000</v>
      </c>
      <c r="C166" s="12"/>
      <c r="D166" s="12"/>
      <c r="E166" s="12"/>
      <c r="F166" s="12"/>
      <c r="G166" s="16"/>
      <c r="H166" s="16"/>
      <c r="I166" s="15"/>
      <c r="J166" s="16"/>
      <c r="K166" s="16"/>
      <c r="L166" s="17"/>
      <c r="M166" s="18"/>
      <c r="N166" s="18"/>
      <c r="O166" s="20"/>
      <c r="P166" s="21"/>
      <c r="Q166" s="21"/>
      <c r="R166" s="22"/>
      <c r="S166" s="21"/>
      <c r="T166" s="21"/>
      <c r="U166" s="22"/>
      <c r="V166" s="23"/>
      <c r="W166" s="23"/>
      <c r="X166" s="24"/>
      <c r="Y166" s="25">
        <f t="shared" si="9"/>
        <v>0</v>
      </c>
      <c r="Z166" s="25">
        <f t="shared" si="10"/>
        <v>0</v>
      </c>
      <c r="AA166" s="26"/>
      <c r="AB166" s="26"/>
      <c r="AC166" s="26"/>
      <c r="AD166" s="26"/>
      <c r="AE166" s="27"/>
      <c r="AF166" s="26"/>
      <c r="AG166" s="26"/>
      <c r="AH166" s="26"/>
      <c r="AI166" s="26"/>
      <c r="AJ166" s="26"/>
      <c r="AK166" s="26"/>
    </row>
    <row r="167" spans="1:37" s="10" customFormat="1" ht="25" customHeight="1" x14ac:dyDescent="0.25">
      <c r="A167" s="11">
        <v>164</v>
      </c>
      <c r="B167" s="12" t="str">
        <f t="shared" si="11"/>
        <v>000-000</v>
      </c>
      <c r="C167" s="12"/>
      <c r="D167" s="12"/>
      <c r="E167" s="12"/>
      <c r="F167" s="12"/>
      <c r="G167" s="16"/>
      <c r="H167" s="16"/>
      <c r="I167" s="15"/>
      <c r="J167" s="16"/>
      <c r="K167" s="16"/>
      <c r="L167" s="17"/>
      <c r="M167" s="18"/>
      <c r="N167" s="18"/>
      <c r="O167" s="20"/>
      <c r="P167" s="21"/>
      <c r="Q167" s="21"/>
      <c r="R167" s="22"/>
      <c r="S167" s="21"/>
      <c r="T167" s="21"/>
      <c r="U167" s="22"/>
      <c r="V167" s="23"/>
      <c r="W167" s="23"/>
      <c r="X167" s="24"/>
      <c r="Y167" s="25">
        <f t="shared" si="9"/>
        <v>0</v>
      </c>
      <c r="Z167" s="25">
        <f t="shared" si="10"/>
        <v>0</v>
      </c>
      <c r="AA167" s="26"/>
      <c r="AB167" s="26"/>
      <c r="AC167" s="26"/>
      <c r="AD167" s="26"/>
      <c r="AE167" s="27"/>
      <c r="AF167" s="26"/>
      <c r="AG167" s="26"/>
      <c r="AH167" s="26"/>
      <c r="AI167" s="26"/>
      <c r="AJ167" s="26"/>
      <c r="AK167" s="26"/>
    </row>
    <row r="168" spans="1:37" s="10" customFormat="1" ht="25" customHeight="1" x14ac:dyDescent="0.25">
      <c r="A168" s="11">
        <v>165</v>
      </c>
      <c r="B168" s="12" t="str">
        <f t="shared" si="11"/>
        <v>000-000</v>
      </c>
      <c r="C168" s="12"/>
      <c r="D168" s="12"/>
      <c r="E168" s="12"/>
      <c r="F168" s="12"/>
      <c r="G168" s="16"/>
      <c r="H168" s="16"/>
      <c r="I168" s="15"/>
      <c r="J168" s="16"/>
      <c r="K168" s="16"/>
      <c r="L168" s="17"/>
      <c r="M168" s="18"/>
      <c r="N168" s="18"/>
      <c r="O168" s="20"/>
      <c r="P168" s="21"/>
      <c r="Q168" s="21"/>
      <c r="R168" s="22"/>
      <c r="S168" s="21"/>
      <c r="T168" s="21"/>
      <c r="U168" s="22"/>
      <c r="V168" s="23"/>
      <c r="W168" s="23"/>
      <c r="X168" s="24"/>
      <c r="Y168" s="25">
        <f t="shared" si="9"/>
        <v>0</v>
      </c>
      <c r="Z168" s="25">
        <f t="shared" si="10"/>
        <v>0</v>
      </c>
      <c r="AA168" s="26"/>
      <c r="AB168" s="26"/>
      <c r="AC168" s="26"/>
      <c r="AD168" s="26"/>
      <c r="AE168" s="27"/>
      <c r="AF168" s="26"/>
      <c r="AG168" s="26"/>
      <c r="AH168" s="26"/>
      <c r="AI168" s="26"/>
      <c r="AJ168" s="26"/>
      <c r="AK168" s="26"/>
    </row>
    <row r="169" spans="1:37" s="10" customFormat="1" ht="25" customHeight="1" x14ac:dyDescent="0.25">
      <c r="A169" s="11">
        <v>166</v>
      </c>
      <c r="B169" s="12" t="str">
        <f t="shared" si="11"/>
        <v>000-000</v>
      </c>
      <c r="C169" s="12"/>
      <c r="D169" s="13"/>
      <c r="E169" s="12"/>
      <c r="F169" s="12"/>
      <c r="G169" s="16"/>
      <c r="H169" s="16"/>
      <c r="I169" s="15"/>
      <c r="J169" s="16"/>
      <c r="K169" s="16"/>
      <c r="L169" s="17"/>
      <c r="M169" s="18"/>
      <c r="N169" s="18"/>
      <c r="O169" s="20"/>
      <c r="P169" s="21"/>
      <c r="Q169" s="21"/>
      <c r="R169" s="22"/>
      <c r="S169" s="21"/>
      <c r="T169" s="21"/>
      <c r="U169" s="22"/>
      <c r="V169" s="23"/>
      <c r="W169" s="23"/>
      <c r="X169" s="24"/>
      <c r="Y169" s="25">
        <f t="shared" si="9"/>
        <v>0</v>
      </c>
      <c r="Z169" s="25">
        <f t="shared" si="10"/>
        <v>0</v>
      </c>
      <c r="AA169" s="26"/>
      <c r="AB169" s="26"/>
      <c r="AC169" s="26"/>
      <c r="AD169" s="26"/>
      <c r="AE169" s="27"/>
      <c r="AF169" s="26"/>
      <c r="AG169" s="26"/>
      <c r="AH169" s="26"/>
      <c r="AI169" s="26"/>
      <c r="AJ169" s="26"/>
      <c r="AK169" s="26"/>
    </row>
    <row r="170" spans="1:37" s="10" customFormat="1" ht="25" customHeight="1" x14ac:dyDescent="0.25">
      <c r="A170" s="11">
        <v>167</v>
      </c>
      <c r="B170" s="12" t="str">
        <f t="shared" si="11"/>
        <v>000-000</v>
      </c>
      <c r="C170" s="12"/>
      <c r="D170" s="12"/>
      <c r="E170" s="12"/>
      <c r="F170" s="12"/>
      <c r="G170" s="16"/>
      <c r="H170" s="16"/>
      <c r="I170" s="15"/>
      <c r="J170" s="16"/>
      <c r="K170" s="16"/>
      <c r="L170" s="17"/>
      <c r="M170" s="18"/>
      <c r="N170" s="18"/>
      <c r="O170" s="20"/>
      <c r="P170" s="21"/>
      <c r="Q170" s="21"/>
      <c r="R170" s="22"/>
      <c r="S170" s="21"/>
      <c r="T170" s="21"/>
      <c r="U170" s="22"/>
      <c r="V170" s="23"/>
      <c r="W170" s="23"/>
      <c r="X170" s="24"/>
      <c r="Y170" s="25">
        <f t="shared" si="9"/>
        <v>0</v>
      </c>
      <c r="Z170" s="25">
        <f t="shared" si="10"/>
        <v>0</v>
      </c>
      <c r="AA170" s="26"/>
      <c r="AB170" s="26"/>
      <c r="AC170" s="26"/>
      <c r="AD170" s="26"/>
      <c r="AE170" s="27"/>
      <c r="AF170" s="26"/>
      <c r="AG170" s="26"/>
      <c r="AH170" s="26"/>
      <c r="AI170" s="26"/>
      <c r="AJ170" s="26"/>
      <c r="AK170" s="26"/>
    </row>
    <row r="171" spans="1:37" s="10" customFormat="1" ht="25" customHeight="1" x14ac:dyDescent="0.25">
      <c r="A171" s="11">
        <v>168</v>
      </c>
      <c r="B171" s="12" t="str">
        <f t="shared" si="11"/>
        <v>000-000</v>
      </c>
      <c r="C171" s="12"/>
      <c r="D171" s="12"/>
      <c r="E171" s="12"/>
      <c r="F171" s="12"/>
      <c r="G171" s="16"/>
      <c r="H171" s="16"/>
      <c r="I171" s="15"/>
      <c r="J171" s="16"/>
      <c r="K171" s="16"/>
      <c r="L171" s="17"/>
      <c r="M171" s="18"/>
      <c r="N171" s="19"/>
      <c r="O171" s="20"/>
      <c r="P171" s="21"/>
      <c r="Q171" s="21"/>
      <c r="R171" s="22"/>
      <c r="S171" s="21"/>
      <c r="T171" s="21"/>
      <c r="U171" s="22"/>
      <c r="V171" s="23"/>
      <c r="W171" s="23"/>
      <c r="X171" s="24"/>
      <c r="Y171" s="25">
        <f t="shared" si="9"/>
        <v>0</v>
      </c>
      <c r="Z171" s="25">
        <f t="shared" si="10"/>
        <v>0</v>
      </c>
      <c r="AA171" s="26"/>
      <c r="AB171" s="26"/>
      <c r="AC171" s="26"/>
      <c r="AD171" s="26"/>
      <c r="AE171" s="27"/>
      <c r="AF171" s="26"/>
      <c r="AG171" s="26"/>
      <c r="AH171" s="26"/>
      <c r="AI171" s="26"/>
      <c r="AJ171" s="26"/>
      <c r="AK171" s="26"/>
    </row>
    <row r="172" spans="1:37" s="10" customFormat="1" ht="25" customHeight="1" x14ac:dyDescent="0.25">
      <c r="A172" s="11">
        <v>169</v>
      </c>
      <c r="B172" s="12" t="str">
        <f t="shared" si="11"/>
        <v>000-000</v>
      </c>
      <c r="C172" s="12"/>
      <c r="D172" s="12"/>
      <c r="E172" s="12"/>
      <c r="F172" s="12"/>
      <c r="G172" s="16"/>
      <c r="H172" s="16"/>
      <c r="I172" s="15"/>
      <c r="J172" s="16"/>
      <c r="K172" s="16"/>
      <c r="L172" s="17"/>
      <c r="M172" s="18"/>
      <c r="N172" s="19"/>
      <c r="O172" s="20"/>
      <c r="P172" s="21"/>
      <c r="Q172" s="21"/>
      <c r="R172" s="22"/>
      <c r="S172" s="21"/>
      <c r="T172" s="21"/>
      <c r="U172" s="22"/>
      <c r="V172" s="23"/>
      <c r="W172" s="23"/>
      <c r="X172" s="24"/>
      <c r="Y172" s="25">
        <f t="shared" si="9"/>
        <v>0</v>
      </c>
      <c r="Z172" s="25">
        <f t="shared" si="10"/>
        <v>0</v>
      </c>
      <c r="AA172" s="26"/>
      <c r="AB172" s="26"/>
      <c r="AC172" s="26"/>
      <c r="AD172" s="26"/>
      <c r="AE172" s="27"/>
      <c r="AF172" s="26"/>
      <c r="AG172" s="26"/>
      <c r="AH172" s="26"/>
      <c r="AI172" s="26"/>
      <c r="AJ172" s="26"/>
      <c r="AK172" s="26"/>
    </row>
    <row r="173" spans="1:37" s="10" customFormat="1" ht="25" customHeight="1" x14ac:dyDescent="0.25">
      <c r="A173" s="11">
        <v>170</v>
      </c>
      <c r="B173" s="12" t="e">
        <f>TEXT(C173,"000")&amp;"-"&amp;TEXT(#REF!,"000")</f>
        <v>#REF!</v>
      </c>
      <c r="C173" s="12"/>
      <c r="E173" s="12"/>
      <c r="F173" s="12"/>
      <c r="G173" s="16"/>
      <c r="H173" s="16"/>
      <c r="I173" s="15"/>
      <c r="J173" s="16"/>
      <c r="K173" s="16"/>
      <c r="L173" s="17"/>
      <c r="M173" s="18"/>
      <c r="N173" s="18"/>
      <c r="O173" s="20"/>
      <c r="P173" s="21"/>
      <c r="Q173" s="21"/>
      <c r="R173" s="22"/>
      <c r="S173" s="21"/>
      <c r="T173" s="21"/>
      <c r="U173" s="22"/>
      <c r="V173" s="23"/>
      <c r="W173" s="23"/>
      <c r="X173" s="24"/>
      <c r="Y173" s="25">
        <f t="shared" si="9"/>
        <v>0</v>
      </c>
      <c r="Z173" s="25">
        <f t="shared" si="10"/>
        <v>0</v>
      </c>
      <c r="AA173" s="26"/>
      <c r="AB173" s="26"/>
      <c r="AC173" s="26"/>
      <c r="AD173" s="26"/>
      <c r="AE173" s="27"/>
      <c r="AF173" s="26"/>
      <c r="AG173" s="26"/>
      <c r="AH173" s="26"/>
      <c r="AI173" s="26"/>
      <c r="AJ173" s="26"/>
      <c r="AK173" s="26"/>
    </row>
    <row r="174" spans="1:37" s="10" customFormat="1" ht="25" customHeight="1" x14ac:dyDescent="0.25">
      <c r="A174" s="11">
        <v>171</v>
      </c>
      <c r="B174" s="12" t="str">
        <f t="shared" ref="B174:B237" si="12">TEXT(C174,"000")&amp;"-"&amp;TEXT(E174,"000")</f>
        <v>000-000</v>
      </c>
      <c r="C174" s="12"/>
      <c r="D174" s="12"/>
      <c r="E174" s="12"/>
      <c r="F174" s="12"/>
      <c r="G174" s="16"/>
      <c r="H174" s="16"/>
      <c r="I174" s="15"/>
      <c r="J174" s="16"/>
      <c r="K174" s="16"/>
      <c r="L174" s="17"/>
      <c r="M174" s="18"/>
      <c r="N174" s="18"/>
      <c r="O174" s="20"/>
      <c r="P174" s="21"/>
      <c r="Q174" s="21"/>
      <c r="R174" s="22"/>
      <c r="S174" s="21"/>
      <c r="T174" s="21"/>
      <c r="U174" s="22"/>
      <c r="V174" s="23"/>
      <c r="W174" s="23"/>
      <c r="X174" s="24"/>
      <c r="Y174" s="25">
        <f t="shared" si="9"/>
        <v>0</v>
      </c>
      <c r="Z174" s="25">
        <f t="shared" si="10"/>
        <v>0</v>
      </c>
      <c r="AA174" s="26"/>
      <c r="AB174" s="26"/>
      <c r="AC174" s="26"/>
      <c r="AD174" s="26"/>
      <c r="AE174" s="27"/>
      <c r="AF174" s="26"/>
      <c r="AG174" s="26"/>
      <c r="AH174" s="26"/>
      <c r="AI174" s="26"/>
      <c r="AJ174" s="26"/>
      <c r="AK174" s="26"/>
    </row>
    <row r="175" spans="1:37" s="10" customFormat="1" ht="25" customHeight="1" x14ac:dyDescent="0.25">
      <c r="A175" s="11">
        <v>172</v>
      </c>
      <c r="B175" s="12" t="str">
        <f t="shared" si="12"/>
        <v>000-000</v>
      </c>
      <c r="C175" s="12"/>
      <c r="D175" s="12"/>
      <c r="E175" s="12"/>
      <c r="F175" s="12"/>
      <c r="G175" s="16"/>
      <c r="H175" s="16"/>
      <c r="I175" s="15"/>
      <c r="J175" s="16"/>
      <c r="K175" s="16"/>
      <c r="L175" s="17"/>
      <c r="M175" s="18"/>
      <c r="N175" s="18"/>
      <c r="O175" s="20"/>
      <c r="P175" s="21"/>
      <c r="Q175" s="21"/>
      <c r="R175" s="22"/>
      <c r="S175" s="21"/>
      <c r="T175" s="21"/>
      <c r="U175" s="22"/>
      <c r="V175" s="23"/>
      <c r="W175" s="23"/>
      <c r="X175" s="24"/>
      <c r="Y175" s="25">
        <f t="shared" si="9"/>
        <v>0</v>
      </c>
      <c r="Z175" s="25">
        <f t="shared" si="10"/>
        <v>0</v>
      </c>
      <c r="AA175" s="26"/>
      <c r="AB175" s="26"/>
      <c r="AC175" s="26"/>
      <c r="AD175" s="26"/>
      <c r="AE175" s="27"/>
      <c r="AF175" s="26"/>
      <c r="AG175" s="26"/>
      <c r="AH175" s="26"/>
      <c r="AI175" s="26"/>
      <c r="AJ175" s="26"/>
      <c r="AK175" s="26"/>
    </row>
    <row r="176" spans="1:37" s="10" customFormat="1" ht="25" customHeight="1" x14ac:dyDescent="0.25">
      <c r="A176" s="11">
        <v>173</v>
      </c>
      <c r="B176" s="12" t="str">
        <f t="shared" si="12"/>
        <v>000-000</v>
      </c>
      <c r="C176" s="12"/>
      <c r="D176" s="12"/>
      <c r="E176" s="12"/>
      <c r="F176" s="12"/>
      <c r="G176" s="16"/>
      <c r="H176" s="16"/>
      <c r="I176" s="15"/>
      <c r="J176" s="16"/>
      <c r="K176" s="16"/>
      <c r="L176" s="17"/>
      <c r="M176" s="18"/>
      <c r="N176" s="18"/>
      <c r="O176" s="20"/>
      <c r="P176" s="21"/>
      <c r="Q176" s="21"/>
      <c r="R176" s="22"/>
      <c r="S176" s="21"/>
      <c r="T176" s="21"/>
      <c r="U176" s="22"/>
      <c r="V176" s="23"/>
      <c r="W176" s="23"/>
      <c r="X176" s="24"/>
      <c r="Y176" s="25">
        <f t="shared" si="9"/>
        <v>0</v>
      </c>
      <c r="Z176" s="25">
        <f t="shared" si="10"/>
        <v>0</v>
      </c>
      <c r="AA176" s="26"/>
      <c r="AB176" s="26"/>
      <c r="AC176" s="26"/>
      <c r="AD176" s="26"/>
      <c r="AE176" s="27"/>
      <c r="AF176" s="26"/>
      <c r="AG176" s="26"/>
      <c r="AH176" s="26"/>
      <c r="AI176" s="26"/>
      <c r="AJ176" s="26"/>
      <c r="AK176" s="26"/>
    </row>
    <row r="177" spans="1:37" s="10" customFormat="1" ht="25" customHeight="1" x14ac:dyDescent="0.25">
      <c r="A177" s="11">
        <v>174</v>
      </c>
      <c r="B177" s="12" t="str">
        <f t="shared" si="12"/>
        <v>000-000</v>
      </c>
      <c r="C177" s="12"/>
      <c r="D177" s="12"/>
      <c r="E177" s="12"/>
      <c r="F177" s="12"/>
      <c r="G177" s="16"/>
      <c r="H177" s="16"/>
      <c r="I177" s="15"/>
      <c r="J177" s="16"/>
      <c r="K177" s="16"/>
      <c r="L177" s="17"/>
      <c r="M177" s="18"/>
      <c r="N177" s="18"/>
      <c r="O177" s="20"/>
      <c r="P177" s="21"/>
      <c r="Q177" s="21"/>
      <c r="R177" s="22"/>
      <c r="S177" s="21"/>
      <c r="T177" s="21"/>
      <c r="U177" s="22"/>
      <c r="V177" s="23"/>
      <c r="W177" s="23"/>
      <c r="X177" s="24"/>
      <c r="Y177" s="25">
        <f t="shared" si="9"/>
        <v>0</v>
      </c>
      <c r="Z177" s="25">
        <f t="shared" si="10"/>
        <v>0</v>
      </c>
      <c r="AA177" s="26"/>
      <c r="AB177" s="26"/>
      <c r="AC177" s="26"/>
      <c r="AD177" s="26"/>
      <c r="AE177" s="27"/>
      <c r="AF177" s="26"/>
      <c r="AG177" s="26"/>
      <c r="AH177" s="26"/>
      <c r="AI177" s="26"/>
      <c r="AJ177" s="26"/>
      <c r="AK177" s="26"/>
    </row>
    <row r="178" spans="1:37" s="10" customFormat="1" ht="25" customHeight="1" x14ac:dyDescent="0.25">
      <c r="A178" s="11">
        <v>175</v>
      </c>
      <c r="B178" s="12" t="str">
        <f t="shared" si="12"/>
        <v>000-000</v>
      </c>
      <c r="C178" s="12"/>
      <c r="D178" s="12"/>
      <c r="E178" s="12"/>
      <c r="F178" s="12"/>
      <c r="G178" s="16"/>
      <c r="H178" s="16"/>
      <c r="I178" s="15"/>
      <c r="J178" s="16"/>
      <c r="K178" s="16"/>
      <c r="L178" s="17"/>
      <c r="M178" s="18"/>
      <c r="N178" s="18"/>
      <c r="O178" s="20"/>
      <c r="P178" s="21"/>
      <c r="Q178" s="21"/>
      <c r="R178" s="22"/>
      <c r="S178" s="21"/>
      <c r="T178" s="21"/>
      <c r="U178" s="22"/>
      <c r="V178" s="23"/>
      <c r="W178" s="23"/>
      <c r="X178" s="24"/>
      <c r="Y178" s="25">
        <f t="shared" si="9"/>
        <v>0</v>
      </c>
      <c r="Z178" s="25">
        <f t="shared" si="10"/>
        <v>0</v>
      </c>
      <c r="AA178" s="26"/>
      <c r="AB178" s="26"/>
      <c r="AC178" s="26"/>
      <c r="AD178" s="26"/>
      <c r="AE178" s="27"/>
      <c r="AF178" s="26"/>
      <c r="AG178" s="26"/>
      <c r="AH178" s="26"/>
      <c r="AI178" s="26"/>
      <c r="AJ178" s="26"/>
      <c r="AK178" s="26"/>
    </row>
    <row r="179" spans="1:37" s="10" customFormat="1" ht="25" customHeight="1" x14ac:dyDescent="0.25">
      <c r="A179" s="11">
        <v>176</v>
      </c>
      <c r="B179" s="12" t="str">
        <f t="shared" si="12"/>
        <v>000-000</v>
      </c>
      <c r="C179" s="12"/>
      <c r="D179" s="12"/>
      <c r="E179" s="12"/>
      <c r="F179" s="12"/>
      <c r="G179" s="16"/>
      <c r="H179" s="16"/>
      <c r="I179" s="15"/>
      <c r="J179" s="16"/>
      <c r="K179" s="16"/>
      <c r="L179" s="17"/>
      <c r="M179" s="18"/>
      <c r="N179" s="18"/>
      <c r="O179" s="20"/>
      <c r="P179" s="21"/>
      <c r="Q179" s="21"/>
      <c r="R179" s="22"/>
      <c r="S179" s="21"/>
      <c r="T179" s="21"/>
      <c r="U179" s="22"/>
      <c r="V179" s="23"/>
      <c r="W179" s="23"/>
      <c r="X179" s="24"/>
      <c r="Y179" s="25">
        <f t="shared" si="9"/>
        <v>0</v>
      </c>
      <c r="Z179" s="25">
        <f t="shared" si="10"/>
        <v>0</v>
      </c>
      <c r="AA179" s="26"/>
      <c r="AB179" s="26"/>
      <c r="AC179" s="26"/>
      <c r="AD179" s="26"/>
      <c r="AE179" s="27"/>
      <c r="AF179" s="26"/>
      <c r="AG179" s="26"/>
      <c r="AH179" s="26"/>
      <c r="AI179" s="26"/>
      <c r="AJ179" s="26"/>
      <c r="AK179" s="26"/>
    </row>
    <row r="180" spans="1:37" s="10" customFormat="1" ht="25" customHeight="1" x14ac:dyDescent="0.25">
      <c r="A180" s="11">
        <v>177</v>
      </c>
      <c r="B180" s="12" t="str">
        <f t="shared" si="12"/>
        <v>000-000</v>
      </c>
      <c r="C180" s="12"/>
      <c r="D180" s="12"/>
      <c r="E180" s="12"/>
      <c r="F180" s="12"/>
      <c r="G180" s="16"/>
      <c r="H180" s="16"/>
      <c r="I180" s="15"/>
      <c r="J180" s="16"/>
      <c r="K180" s="16"/>
      <c r="L180" s="17"/>
      <c r="M180" s="18"/>
      <c r="N180" s="18"/>
      <c r="O180" s="20"/>
      <c r="P180" s="21"/>
      <c r="Q180" s="21"/>
      <c r="R180" s="22"/>
      <c r="S180" s="21"/>
      <c r="T180" s="21"/>
      <c r="U180" s="22"/>
      <c r="V180" s="23"/>
      <c r="W180" s="23"/>
      <c r="X180" s="24"/>
      <c r="Y180" s="25">
        <f t="shared" si="9"/>
        <v>0</v>
      </c>
      <c r="Z180" s="25">
        <f t="shared" si="10"/>
        <v>0</v>
      </c>
      <c r="AA180" s="26"/>
      <c r="AB180" s="26"/>
      <c r="AC180" s="26"/>
      <c r="AD180" s="26"/>
      <c r="AE180" s="27"/>
      <c r="AF180" s="26"/>
      <c r="AG180" s="26"/>
      <c r="AH180" s="26"/>
      <c r="AI180" s="26"/>
      <c r="AJ180" s="26"/>
      <c r="AK180" s="26"/>
    </row>
    <row r="181" spans="1:37" s="10" customFormat="1" ht="25" customHeight="1" x14ac:dyDescent="0.25">
      <c r="A181" s="11">
        <v>178</v>
      </c>
      <c r="B181" s="12" t="str">
        <f t="shared" si="12"/>
        <v>000-000</v>
      </c>
      <c r="C181" s="12"/>
      <c r="D181" s="12"/>
      <c r="E181" s="12"/>
      <c r="F181" s="12"/>
      <c r="G181" s="16"/>
      <c r="H181" s="16"/>
      <c r="I181" s="15"/>
      <c r="J181" s="16"/>
      <c r="K181" s="16"/>
      <c r="L181" s="17"/>
      <c r="M181" s="18"/>
      <c r="N181" s="18"/>
      <c r="O181" s="20"/>
      <c r="P181" s="21"/>
      <c r="Q181" s="21"/>
      <c r="R181" s="22"/>
      <c r="S181" s="21"/>
      <c r="T181" s="21"/>
      <c r="U181" s="22"/>
      <c r="V181" s="23"/>
      <c r="W181" s="23"/>
      <c r="X181" s="24"/>
      <c r="Y181" s="25">
        <f t="shared" si="9"/>
        <v>0</v>
      </c>
      <c r="Z181" s="25">
        <f t="shared" si="10"/>
        <v>0</v>
      </c>
      <c r="AA181" s="26"/>
      <c r="AB181" s="26"/>
      <c r="AC181" s="26"/>
      <c r="AD181" s="26"/>
      <c r="AE181" s="27"/>
      <c r="AF181" s="26"/>
      <c r="AG181" s="26"/>
      <c r="AH181" s="26"/>
      <c r="AI181" s="26"/>
      <c r="AJ181" s="26"/>
      <c r="AK181" s="26"/>
    </row>
    <row r="182" spans="1:37" s="10" customFormat="1" ht="25" customHeight="1" x14ac:dyDescent="0.25">
      <c r="A182" s="11">
        <v>179</v>
      </c>
      <c r="B182" s="12" t="str">
        <f t="shared" si="12"/>
        <v>000-000</v>
      </c>
      <c r="C182" s="12"/>
      <c r="D182" s="12"/>
      <c r="E182" s="12"/>
      <c r="F182" s="12"/>
      <c r="G182" s="16"/>
      <c r="H182" s="16"/>
      <c r="I182" s="15"/>
      <c r="J182" s="16"/>
      <c r="K182" s="16"/>
      <c r="L182" s="17"/>
      <c r="M182" s="18"/>
      <c r="N182" s="19"/>
      <c r="O182" s="20"/>
      <c r="P182" s="21"/>
      <c r="Q182" s="21"/>
      <c r="R182" s="22"/>
      <c r="S182" s="21"/>
      <c r="T182" s="21"/>
      <c r="U182" s="22"/>
      <c r="V182" s="23"/>
      <c r="W182" s="23"/>
      <c r="X182" s="24"/>
      <c r="Y182" s="25">
        <f t="shared" si="9"/>
        <v>0</v>
      </c>
      <c r="Z182" s="25">
        <f t="shared" si="10"/>
        <v>0</v>
      </c>
      <c r="AA182" s="26"/>
      <c r="AB182" s="26"/>
      <c r="AC182" s="26"/>
      <c r="AD182" s="26"/>
      <c r="AE182" s="27"/>
      <c r="AF182" s="26"/>
      <c r="AG182" s="26"/>
      <c r="AH182" s="26"/>
      <c r="AI182" s="26"/>
      <c r="AJ182" s="26"/>
      <c r="AK182" s="26"/>
    </row>
    <row r="183" spans="1:37" s="10" customFormat="1" ht="25" customHeight="1" x14ac:dyDescent="0.25">
      <c r="A183" s="11">
        <v>180</v>
      </c>
      <c r="B183" s="12" t="str">
        <f t="shared" si="12"/>
        <v>000-000</v>
      </c>
      <c r="C183" s="12"/>
      <c r="D183" s="12"/>
      <c r="E183" s="12"/>
      <c r="F183" s="12"/>
      <c r="G183" s="16"/>
      <c r="H183" s="16"/>
      <c r="I183" s="15"/>
      <c r="J183" s="16"/>
      <c r="K183" s="16"/>
      <c r="L183" s="17"/>
      <c r="M183" s="18"/>
      <c r="N183" s="19"/>
      <c r="O183" s="20"/>
      <c r="P183" s="21"/>
      <c r="Q183" s="21"/>
      <c r="R183" s="22"/>
      <c r="S183" s="21"/>
      <c r="T183" s="21"/>
      <c r="U183" s="22"/>
      <c r="V183" s="23"/>
      <c r="W183" s="23"/>
      <c r="X183" s="24"/>
      <c r="Y183" s="25">
        <f t="shared" si="9"/>
        <v>0</v>
      </c>
      <c r="Z183" s="25">
        <f t="shared" si="10"/>
        <v>0</v>
      </c>
      <c r="AA183" s="26"/>
      <c r="AB183" s="26"/>
      <c r="AC183" s="26"/>
      <c r="AD183" s="26"/>
      <c r="AE183" s="27"/>
      <c r="AF183" s="26"/>
      <c r="AG183" s="26"/>
      <c r="AH183" s="26"/>
      <c r="AI183" s="26"/>
      <c r="AJ183" s="26"/>
      <c r="AK183" s="26"/>
    </row>
    <row r="184" spans="1:37" s="10" customFormat="1" ht="25" customHeight="1" x14ac:dyDescent="0.25">
      <c r="A184" s="11">
        <v>181</v>
      </c>
      <c r="B184" s="12" t="str">
        <f t="shared" si="12"/>
        <v>000-000</v>
      </c>
      <c r="C184" s="12"/>
      <c r="D184" s="12"/>
      <c r="E184" s="12"/>
      <c r="F184" s="12"/>
      <c r="G184" s="16"/>
      <c r="H184" s="16"/>
      <c r="I184" s="15"/>
      <c r="J184" s="16"/>
      <c r="K184" s="16"/>
      <c r="L184" s="17"/>
      <c r="M184" s="18"/>
      <c r="N184" s="18"/>
      <c r="O184" s="20"/>
      <c r="P184" s="21"/>
      <c r="Q184" s="21"/>
      <c r="R184" s="22"/>
      <c r="S184" s="21"/>
      <c r="T184" s="21"/>
      <c r="U184" s="22"/>
      <c r="V184" s="23"/>
      <c r="W184" s="23"/>
      <c r="X184" s="24"/>
      <c r="Y184" s="25">
        <f t="shared" si="9"/>
        <v>0</v>
      </c>
      <c r="Z184" s="25">
        <f t="shared" si="10"/>
        <v>0</v>
      </c>
      <c r="AA184" s="26"/>
      <c r="AB184" s="26"/>
      <c r="AC184" s="26"/>
      <c r="AD184" s="26"/>
      <c r="AE184" s="27"/>
      <c r="AF184" s="26"/>
      <c r="AG184" s="26"/>
      <c r="AH184" s="26"/>
      <c r="AI184" s="26"/>
      <c r="AJ184" s="26"/>
      <c r="AK184" s="26"/>
    </row>
    <row r="185" spans="1:37" s="10" customFormat="1" ht="25" customHeight="1" x14ac:dyDescent="0.25">
      <c r="A185" s="11">
        <v>182</v>
      </c>
      <c r="B185" s="12" t="str">
        <f t="shared" si="12"/>
        <v>000-000</v>
      </c>
      <c r="C185" s="12"/>
      <c r="D185" s="12"/>
      <c r="E185" s="12"/>
      <c r="F185" s="12"/>
      <c r="G185" s="16"/>
      <c r="H185" s="16"/>
      <c r="I185" s="15"/>
      <c r="J185" s="16"/>
      <c r="K185" s="16"/>
      <c r="L185" s="17"/>
      <c r="M185" s="18"/>
      <c r="N185" s="18"/>
      <c r="O185" s="20"/>
      <c r="P185" s="21"/>
      <c r="Q185" s="21"/>
      <c r="R185" s="22"/>
      <c r="S185" s="21"/>
      <c r="T185" s="21"/>
      <c r="U185" s="22"/>
      <c r="V185" s="23"/>
      <c r="W185" s="23"/>
      <c r="X185" s="24"/>
      <c r="Y185" s="25">
        <f t="shared" si="9"/>
        <v>0</v>
      </c>
      <c r="Z185" s="25">
        <f t="shared" si="10"/>
        <v>0</v>
      </c>
      <c r="AA185" s="26"/>
      <c r="AB185" s="26"/>
      <c r="AC185" s="26"/>
      <c r="AD185" s="26"/>
      <c r="AE185" s="27"/>
      <c r="AF185" s="26"/>
      <c r="AG185" s="26"/>
      <c r="AH185" s="26"/>
      <c r="AI185" s="26"/>
      <c r="AJ185" s="26"/>
      <c r="AK185" s="26"/>
    </row>
    <row r="186" spans="1:37" s="10" customFormat="1" ht="25" customHeight="1" x14ac:dyDescent="0.25">
      <c r="A186" s="11">
        <v>183</v>
      </c>
      <c r="B186" s="12" t="str">
        <f t="shared" si="12"/>
        <v>000-000</v>
      </c>
      <c r="C186" s="12"/>
      <c r="D186" s="12"/>
      <c r="E186" s="12"/>
      <c r="F186" s="12"/>
      <c r="G186" s="16"/>
      <c r="H186" s="16"/>
      <c r="I186" s="15"/>
      <c r="J186" s="16"/>
      <c r="K186" s="16"/>
      <c r="L186" s="17"/>
      <c r="M186" s="18"/>
      <c r="N186" s="18"/>
      <c r="O186" s="20"/>
      <c r="P186" s="21"/>
      <c r="Q186" s="21"/>
      <c r="R186" s="22"/>
      <c r="S186" s="21"/>
      <c r="T186" s="21"/>
      <c r="U186" s="22"/>
      <c r="V186" s="23"/>
      <c r="W186" s="23"/>
      <c r="X186" s="24"/>
      <c r="Y186" s="25">
        <f t="shared" si="9"/>
        <v>0</v>
      </c>
      <c r="Z186" s="25">
        <f t="shared" si="10"/>
        <v>0</v>
      </c>
      <c r="AA186" s="26"/>
      <c r="AB186" s="26"/>
      <c r="AC186" s="26"/>
      <c r="AD186" s="26"/>
      <c r="AE186" s="27"/>
      <c r="AF186" s="26"/>
      <c r="AG186" s="26"/>
      <c r="AH186" s="26"/>
      <c r="AI186" s="26"/>
      <c r="AJ186" s="26"/>
      <c r="AK186" s="26"/>
    </row>
    <row r="187" spans="1:37" s="10" customFormat="1" ht="25" customHeight="1" x14ac:dyDescent="0.25">
      <c r="A187" s="11">
        <v>184</v>
      </c>
      <c r="B187" s="12" t="str">
        <f t="shared" si="12"/>
        <v>000-000</v>
      </c>
      <c r="C187" s="12"/>
      <c r="D187" s="12"/>
      <c r="E187" s="12"/>
      <c r="F187" s="12"/>
      <c r="G187" s="16"/>
      <c r="H187" s="16"/>
      <c r="I187" s="15"/>
      <c r="J187" s="16"/>
      <c r="K187" s="16"/>
      <c r="L187" s="17"/>
      <c r="M187" s="18"/>
      <c r="N187" s="18"/>
      <c r="O187" s="20"/>
      <c r="P187" s="21"/>
      <c r="Q187" s="21"/>
      <c r="R187" s="22"/>
      <c r="S187" s="21"/>
      <c r="T187" s="21"/>
      <c r="U187" s="22"/>
      <c r="V187" s="23"/>
      <c r="W187" s="23"/>
      <c r="X187" s="24"/>
      <c r="Y187" s="25">
        <f t="shared" si="9"/>
        <v>0</v>
      </c>
      <c r="Z187" s="25">
        <f t="shared" si="10"/>
        <v>0</v>
      </c>
      <c r="AA187" s="26"/>
      <c r="AB187" s="26"/>
      <c r="AC187" s="26"/>
      <c r="AD187" s="26"/>
      <c r="AE187" s="27"/>
      <c r="AF187" s="26"/>
      <c r="AG187" s="26"/>
      <c r="AH187" s="26"/>
      <c r="AI187" s="26"/>
      <c r="AJ187" s="26"/>
      <c r="AK187" s="26"/>
    </row>
    <row r="188" spans="1:37" s="10" customFormat="1" ht="25" customHeight="1" x14ac:dyDescent="0.25">
      <c r="A188" s="11">
        <v>185</v>
      </c>
      <c r="B188" s="12" t="str">
        <f t="shared" si="12"/>
        <v>000-000</v>
      </c>
      <c r="C188" s="12"/>
      <c r="D188" s="12"/>
      <c r="E188" s="12"/>
      <c r="F188" s="12"/>
      <c r="G188" s="16"/>
      <c r="H188" s="16"/>
      <c r="I188" s="15"/>
      <c r="J188" s="16"/>
      <c r="K188" s="16"/>
      <c r="L188" s="17"/>
      <c r="M188" s="18"/>
      <c r="N188" s="18"/>
      <c r="O188" s="20"/>
      <c r="P188" s="21"/>
      <c r="Q188" s="21"/>
      <c r="R188" s="22"/>
      <c r="S188" s="21"/>
      <c r="T188" s="21"/>
      <c r="U188" s="22"/>
      <c r="V188" s="23"/>
      <c r="W188" s="23"/>
      <c r="X188" s="24"/>
      <c r="Y188" s="25">
        <f t="shared" si="9"/>
        <v>0</v>
      </c>
      <c r="Z188" s="25">
        <f t="shared" si="10"/>
        <v>0</v>
      </c>
      <c r="AA188" s="26"/>
      <c r="AB188" s="26"/>
      <c r="AC188" s="26"/>
      <c r="AD188" s="26"/>
      <c r="AE188" s="27"/>
      <c r="AF188" s="26"/>
      <c r="AG188" s="26"/>
      <c r="AH188" s="26"/>
      <c r="AI188" s="26"/>
      <c r="AJ188" s="26"/>
      <c r="AK188" s="26"/>
    </row>
    <row r="189" spans="1:37" s="10" customFormat="1" ht="25" customHeight="1" x14ac:dyDescent="0.25">
      <c r="A189" s="11">
        <v>186</v>
      </c>
      <c r="B189" s="12" t="str">
        <f t="shared" si="12"/>
        <v>000-000</v>
      </c>
      <c r="C189" s="12"/>
      <c r="D189" s="12"/>
      <c r="E189" s="12"/>
      <c r="F189" s="12"/>
      <c r="G189" s="16"/>
      <c r="H189" s="16"/>
      <c r="I189" s="15"/>
      <c r="J189" s="16"/>
      <c r="K189" s="16"/>
      <c r="L189" s="17"/>
      <c r="M189" s="18"/>
      <c r="N189" s="18"/>
      <c r="O189" s="20"/>
      <c r="P189" s="21"/>
      <c r="Q189" s="21"/>
      <c r="R189" s="22"/>
      <c r="S189" s="21"/>
      <c r="T189" s="21"/>
      <c r="U189" s="22"/>
      <c r="V189" s="23"/>
      <c r="W189" s="23"/>
      <c r="X189" s="24"/>
      <c r="Y189" s="25">
        <f t="shared" si="9"/>
        <v>0</v>
      </c>
      <c r="Z189" s="25">
        <f t="shared" si="10"/>
        <v>0</v>
      </c>
      <c r="AA189" s="26"/>
      <c r="AB189" s="26"/>
      <c r="AC189" s="26"/>
      <c r="AD189" s="26"/>
      <c r="AE189" s="27"/>
      <c r="AF189" s="26"/>
      <c r="AG189" s="26"/>
      <c r="AH189" s="26"/>
      <c r="AI189" s="26"/>
      <c r="AJ189" s="26"/>
      <c r="AK189" s="26"/>
    </row>
    <row r="190" spans="1:37" s="10" customFormat="1" ht="25" customHeight="1" x14ac:dyDescent="0.25">
      <c r="A190" s="11">
        <v>187</v>
      </c>
      <c r="B190" s="12" t="str">
        <f t="shared" si="12"/>
        <v>000-000</v>
      </c>
      <c r="C190" s="12"/>
      <c r="D190" s="12"/>
      <c r="E190" s="12"/>
      <c r="F190" s="12"/>
      <c r="G190" s="16"/>
      <c r="H190" s="16"/>
      <c r="I190" s="15"/>
      <c r="J190" s="16"/>
      <c r="K190" s="16"/>
      <c r="L190" s="17"/>
      <c r="M190" s="18"/>
      <c r="N190" s="18"/>
      <c r="O190" s="20"/>
      <c r="P190" s="21"/>
      <c r="Q190" s="21"/>
      <c r="R190" s="22"/>
      <c r="S190" s="21"/>
      <c r="T190" s="21"/>
      <c r="U190" s="22"/>
      <c r="V190" s="23"/>
      <c r="W190" s="23"/>
      <c r="X190" s="24"/>
      <c r="Y190" s="25">
        <f t="shared" si="9"/>
        <v>0</v>
      </c>
      <c r="Z190" s="25">
        <f t="shared" si="10"/>
        <v>0</v>
      </c>
      <c r="AA190" s="26"/>
      <c r="AB190" s="26"/>
      <c r="AC190" s="26"/>
      <c r="AD190" s="26"/>
      <c r="AE190" s="27"/>
      <c r="AF190" s="26"/>
      <c r="AG190" s="26"/>
      <c r="AH190" s="26"/>
      <c r="AI190" s="26"/>
      <c r="AJ190" s="26"/>
      <c r="AK190" s="26"/>
    </row>
    <row r="191" spans="1:37" s="10" customFormat="1" ht="25" customHeight="1" x14ac:dyDescent="0.25">
      <c r="A191" s="11">
        <v>188</v>
      </c>
      <c r="B191" s="12" t="str">
        <f t="shared" si="12"/>
        <v>000-000</v>
      </c>
      <c r="C191" s="12"/>
      <c r="D191" s="12"/>
      <c r="E191" s="12"/>
      <c r="F191" s="12"/>
      <c r="G191" s="16"/>
      <c r="H191" s="16"/>
      <c r="I191" s="15"/>
      <c r="J191" s="16"/>
      <c r="K191" s="16"/>
      <c r="L191" s="17"/>
      <c r="M191" s="18"/>
      <c r="N191" s="18"/>
      <c r="O191" s="20"/>
      <c r="P191" s="21"/>
      <c r="Q191" s="21"/>
      <c r="R191" s="22"/>
      <c r="S191" s="21"/>
      <c r="T191" s="21"/>
      <c r="U191" s="22"/>
      <c r="V191" s="23"/>
      <c r="W191" s="23"/>
      <c r="X191" s="24"/>
      <c r="Y191" s="25">
        <f t="shared" si="9"/>
        <v>0</v>
      </c>
      <c r="Z191" s="25">
        <f t="shared" si="10"/>
        <v>0</v>
      </c>
      <c r="AA191" s="26"/>
      <c r="AB191" s="26"/>
      <c r="AC191" s="26"/>
      <c r="AD191" s="26"/>
      <c r="AE191" s="27"/>
      <c r="AF191" s="26"/>
      <c r="AG191" s="26"/>
      <c r="AH191" s="26"/>
      <c r="AI191" s="26"/>
      <c r="AJ191" s="26"/>
      <c r="AK191" s="26"/>
    </row>
    <row r="192" spans="1:37" s="10" customFormat="1" ht="25" customHeight="1" x14ac:dyDescent="0.25">
      <c r="A192" s="11">
        <v>189</v>
      </c>
      <c r="B192" s="12" t="str">
        <f t="shared" si="12"/>
        <v>000-000</v>
      </c>
      <c r="C192" s="12"/>
      <c r="D192" s="12"/>
      <c r="E192" s="12"/>
      <c r="F192" s="12"/>
      <c r="G192" s="16"/>
      <c r="H192" s="16"/>
      <c r="I192" s="15"/>
      <c r="J192" s="16"/>
      <c r="K192" s="16"/>
      <c r="L192" s="17"/>
      <c r="M192" s="18"/>
      <c r="N192" s="18"/>
      <c r="O192" s="20"/>
      <c r="P192" s="21"/>
      <c r="Q192" s="21"/>
      <c r="R192" s="22"/>
      <c r="S192" s="21"/>
      <c r="T192" s="21"/>
      <c r="U192" s="22"/>
      <c r="V192" s="23"/>
      <c r="W192" s="23"/>
      <c r="X192" s="24"/>
      <c r="Y192" s="25">
        <f t="shared" si="9"/>
        <v>0</v>
      </c>
      <c r="Z192" s="25">
        <f t="shared" si="10"/>
        <v>0</v>
      </c>
      <c r="AA192" s="26"/>
      <c r="AB192" s="26"/>
      <c r="AC192" s="26"/>
      <c r="AD192" s="26"/>
      <c r="AE192" s="27"/>
      <c r="AF192" s="26"/>
      <c r="AG192" s="26"/>
      <c r="AH192" s="26"/>
      <c r="AI192" s="26"/>
      <c r="AJ192" s="26"/>
      <c r="AK192" s="26"/>
    </row>
    <row r="193" spans="1:37" s="10" customFormat="1" ht="25" customHeight="1" x14ac:dyDescent="0.25">
      <c r="A193" s="11">
        <v>190</v>
      </c>
      <c r="B193" s="12" t="str">
        <f t="shared" si="12"/>
        <v>000-000</v>
      </c>
      <c r="C193" s="12"/>
      <c r="D193" s="12"/>
      <c r="E193" s="12"/>
      <c r="F193" s="12"/>
      <c r="G193" s="16"/>
      <c r="H193" s="16"/>
      <c r="I193" s="15"/>
      <c r="J193" s="16"/>
      <c r="K193" s="16"/>
      <c r="L193" s="17"/>
      <c r="M193" s="18"/>
      <c r="N193" s="19"/>
      <c r="O193" s="20"/>
      <c r="P193" s="21"/>
      <c r="Q193" s="21"/>
      <c r="R193" s="22"/>
      <c r="S193" s="21"/>
      <c r="T193" s="21"/>
      <c r="U193" s="22"/>
      <c r="V193" s="23"/>
      <c r="W193" s="23"/>
      <c r="X193" s="24"/>
      <c r="Y193" s="25">
        <f t="shared" si="9"/>
        <v>0</v>
      </c>
      <c r="Z193" s="25">
        <f t="shared" si="10"/>
        <v>0</v>
      </c>
      <c r="AA193" s="26"/>
      <c r="AB193" s="26"/>
      <c r="AC193" s="26"/>
      <c r="AD193" s="26"/>
      <c r="AE193" s="27"/>
      <c r="AF193" s="26"/>
      <c r="AG193" s="26"/>
      <c r="AH193" s="26"/>
      <c r="AI193" s="26"/>
      <c r="AJ193" s="26"/>
      <c r="AK193" s="26"/>
    </row>
    <row r="194" spans="1:37" s="10" customFormat="1" ht="25" customHeight="1" x14ac:dyDescent="0.25">
      <c r="A194" s="11">
        <v>191</v>
      </c>
      <c r="B194" s="12" t="str">
        <f t="shared" si="12"/>
        <v>000-000</v>
      </c>
      <c r="C194" s="12"/>
      <c r="D194" s="12"/>
      <c r="E194" s="12"/>
      <c r="F194" s="12"/>
      <c r="G194" s="16"/>
      <c r="H194" s="16"/>
      <c r="I194" s="15"/>
      <c r="J194" s="16"/>
      <c r="K194" s="16"/>
      <c r="L194" s="17"/>
      <c r="M194" s="18"/>
      <c r="N194" s="19"/>
      <c r="O194" s="20"/>
      <c r="P194" s="21"/>
      <c r="Q194" s="21"/>
      <c r="R194" s="22"/>
      <c r="S194" s="21"/>
      <c r="T194" s="21"/>
      <c r="U194" s="22"/>
      <c r="V194" s="23"/>
      <c r="W194" s="23"/>
      <c r="X194" s="24"/>
      <c r="Y194" s="25">
        <f t="shared" si="9"/>
        <v>0</v>
      </c>
      <c r="Z194" s="25">
        <f t="shared" si="10"/>
        <v>0</v>
      </c>
      <c r="AA194" s="26"/>
      <c r="AB194" s="26"/>
      <c r="AC194" s="26"/>
      <c r="AD194" s="26"/>
      <c r="AE194" s="27"/>
      <c r="AF194" s="26"/>
      <c r="AG194" s="26"/>
      <c r="AH194" s="26"/>
      <c r="AI194" s="26"/>
      <c r="AJ194" s="26"/>
      <c r="AK194" s="26"/>
    </row>
    <row r="195" spans="1:37" s="10" customFormat="1" ht="25" customHeight="1" x14ac:dyDescent="0.25">
      <c r="A195" s="11">
        <v>192</v>
      </c>
      <c r="B195" s="12" t="str">
        <f t="shared" si="12"/>
        <v>000-000</v>
      </c>
      <c r="C195" s="12"/>
      <c r="D195" s="12"/>
      <c r="E195" s="12"/>
      <c r="F195" s="12"/>
      <c r="G195" s="16"/>
      <c r="H195" s="16"/>
      <c r="I195" s="15"/>
      <c r="J195" s="16"/>
      <c r="K195" s="16"/>
      <c r="L195" s="17"/>
      <c r="M195" s="18"/>
      <c r="N195" s="18"/>
      <c r="O195" s="20"/>
      <c r="P195" s="21"/>
      <c r="Q195" s="21"/>
      <c r="R195" s="22"/>
      <c r="S195" s="21"/>
      <c r="T195" s="21"/>
      <c r="U195" s="22"/>
      <c r="V195" s="23"/>
      <c r="W195" s="23"/>
      <c r="X195" s="24"/>
      <c r="Y195" s="25">
        <f t="shared" si="9"/>
        <v>0</v>
      </c>
      <c r="Z195" s="25">
        <f t="shared" si="10"/>
        <v>0</v>
      </c>
      <c r="AA195" s="26"/>
      <c r="AB195" s="26"/>
      <c r="AC195" s="26"/>
      <c r="AD195" s="26"/>
      <c r="AE195" s="27"/>
      <c r="AF195" s="26"/>
      <c r="AG195" s="26"/>
      <c r="AH195" s="26"/>
      <c r="AI195" s="26"/>
      <c r="AJ195" s="26"/>
      <c r="AK195" s="26"/>
    </row>
    <row r="196" spans="1:37" s="10" customFormat="1" ht="25" customHeight="1" x14ac:dyDescent="0.25">
      <c r="A196" s="11">
        <v>193</v>
      </c>
      <c r="B196" s="12" t="str">
        <f t="shared" si="12"/>
        <v>000-000</v>
      </c>
      <c r="C196" s="12"/>
      <c r="D196" s="12"/>
      <c r="E196" s="12"/>
      <c r="F196" s="12"/>
      <c r="G196" s="16"/>
      <c r="H196" s="16"/>
      <c r="I196" s="15"/>
      <c r="J196" s="16"/>
      <c r="K196" s="16"/>
      <c r="L196" s="17"/>
      <c r="M196" s="18"/>
      <c r="N196" s="18"/>
      <c r="O196" s="20"/>
      <c r="P196" s="21"/>
      <c r="Q196" s="21"/>
      <c r="R196" s="22"/>
      <c r="S196" s="21"/>
      <c r="T196" s="21"/>
      <c r="U196" s="22"/>
      <c r="V196" s="23"/>
      <c r="W196" s="23"/>
      <c r="X196" s="24"/>
      <c r="Y196" s="25">
        <f t="shared" ref="Y196:Y259" si="13">ROUND(I196-U196-X196,2)</f>
        <v>0</v>
      </c>
      <c r="Z196" s="25">
        <f t="shared" ref="Z196:Z259" si="14">ROUND(L196+O196-R196,2)</f>
        <v>0</v>
      </c>
      <c r="AA196" s="26"/>
      <c r="AB196" s="26"/>
      <c r="AC196" s="26"/>
      <c r="AD196" s="26"/>
      <c r="AE196" s="27"/>
      <c r="AF196" s="26"/>
      <c r="AG196" s="26"/>
      <c r="AH196" s="26"/>
      <c r="AI196" s="26"/>
      <c r="AJ196" s="26"/>
      <c r="AK196" s="26"/>
    </row>
    <row r="197" spans="1:37" s="10" customFormat="1" ht="25" customHeight="1" x14ac:dyDescent="0.25">
      <c r="A197" s="11">
        <v>194</v>
      </c>
      <c r="B197" s="12" t="str">
        <f t="shared" si="12"/>
        <v>000-000</v>
      </c>
      <c r="C197" s="12"/>
      <c r="D197" s="12"/>
      <c r="E197" s="12"/>
      <c r="F197" s="12"/>
      <c r="G197" s="16"/>
      <c r="H197" s="16"/>
      <c r="I197" s="15"/>
      <c r="J197" s="16"/>
      <c r="K197" s="16"/>
      <c r="L197" s="17"/>
      <c r="M197" s="18"/>
      <c r="N197" s="18"/>
      <c r="O197" s="20"/>
      <c r="P197" s="21"/>
      <c r="Q197" s="21"/>
      <c r="R197" s="22"/>
      <c r="S197" s="21"/>
      <c r="T197" s="21"/>
      <c r="U197" s="22"/>
      <c r="V197" s="23"/>
      <c r="W197" s="23"/>
      <c r="X197" s="24"/>
      <c r="Y197" s="25">
        <f t="shared" si="13"/>
        <v>0</v>
      </c>
      <c r="Z197" s="25">
        <f t="shared" si="14"/>
        <v>0</v>
      </c>
      <c r="AA197" s="26"/>
      <c r="AB197" s="26"/>
      <c r="AC197" s="26"/>
      <c r="AD197" s="26"/>
      <c r="AE197" s="27"/>
      <c r="AF197" s="26"/>
      <c r="AG197" s="26"/>
      <c r="AH197" s="26"/>
      <c r="AI197" s="26"/>
      <c r="AJ197" s="26"/>
      <c r="AK197" s="26"/>
    </row>
    <row r="198" spans="1:37" s="10" customFormat="1" ht="25" customHeight="1" x14ac:dyDescent="0.25">
      <c r="A198" s="11">
        <v>195</v>
      </c>
      <c r="B198" s="12" t="str">
        <f t="shared" si="12"/>
        <v>000-000</v>
      </c>
      <c r="C198" s="12"/>
      <c r="D198" s="12"/>
      <c r="E198" s="12"/>
      <c r="F198" s="12"/>
      <c r="G198" s="16"/>
      <c r="H198" s="16"/>
      <c r="I198" s="15"/>
      <c r="J198" s="16"/>
      <c r="K198" s="16"/>
      <c r="L198" s="17"/>
      <c r="M198" s="18"/>
      <c r="N198" s="18"/>
      <c r="O198" s="20"/>
      <c r="P198" s="21"/>
      <c r="Q198" s="21"/>
      <c r="R198" s="22"/>
      <c r="S198" s="21"/>
      <c r="T198" s="21"/>
      <c r="U198" s="22"/>
      <c r="V198" s="23"/>
      <c r="W198" s="23"/>
      <c r="X198" s="24"/>
      <c r="Y198" s="25">
        <f t="shared" si="13"/>
        <v>0</v>
      </c>
      <c r="Z198" s="25">
        <f t="shared" si="14"/>
        <v>0</v>
      </c>
      <c r="AA198" s="26"/>
      <c r="AB198" s="26"/>
      <c r="AC198" s="26"/>
      <c r="AD198" s="26"/>
      <c r="AE198" s="27"/>
      <c r="AF198" s="26"/>
      <c r="AG198" s="26"/>
      <c r="AH198" s="26"/>
      <c r="AI198" s="26"/>
      <c r="AJ198" s="26"/>
      <c r="AK198" s="26"/>
    </row>
    <row r="199" spans="1:37" s="10" customFormat="1" ht="25" customHeight="1" x14ac:dyDescent="0.25">
      <c r="A199" s="11">
        <v>196</v>
      </c>
      <c r="B199" s="12" t="str">
        <f t="shared" si="12"/>
        <v>000-000</v>
      </c>
      <c r="C199" s="12"/>
      <c r="D199" s="12"/>
      <c r="E199" s="12"/>
      <c r="F199" s="12"/>
      <c r="G199" s="16"/>
      <c r="H199" s="16"/>
      <c r="I199" s="15"/>
      <c r="J199" s="16"/>
      <c r="K199" s="16"/>
      <c r="L199" s="17"/>
      <c r="M199" s="18"/>
      <c r="N199" s="18"/>
      <c r="O199" s="20"/>
      <c r="P199" s="21"/>
      <c r="Q199" s="21"/>
      <c r="R199" s="22"/>
      <c r="S199" s="21"/>
      <c r="T199" s="21"/>
      <c r="U199" s="22"/>
      <c r="V199" s="23"/>
      <c r="W199" s="23"/>
      <c r="X199" s="24"/>
      <c r="Y199" s="25">
        <f t="shared" si="13"/>
        <v>0</v>
      </c>
      <c r="Z199" s="25">
        <f t="shared" si="14"/>
        <v>0</v>
      </c>
      <c r="AA199" s="26"/>
      <c r="AB199" s="26"/>
      <c r="AC199" s="26"/>
      <c r="AD199" s="26"/>
      <c r="AE199" s="27"/>
      <c r="AF199" s="26"/>
      <c r="AG199" s="26"/>
      <c r="AH199" s="26"/>
      <c r="AI199" s="26"/>
      <c r="AJ199" s="26"/>
      <c r="AK199" s="26"/>
    </row>
    <row r="200" spans="1:37" s="10" customFormat="1" ht="25" customHeight="1" x14ac:dyDescent="0.25">
      <c r="A200" s="11">
        <v>197</v>
      </c>
      <c r="B200" s="12" t="str">
        <f t="shared" si="12"/>
        <v>000-000</v>
      </c>
      <c r="C200" s="12"/>
      <c r="D200" s="12"/>
      <c r="E200" s="12"/>
      <c r="F200" s="12"/>
      <c r="G200" s="16"/>
      <c r="H200" s="16"/>
      <c r="I200" s="15"/>
      <c r="J200" s="16"/>
      <c r="K200" s="16"/>
      <c r="L200" s="17"/>
      <c r="M200" s="18"/>
      <c r="N200" s="18"/>
      <c r="O200" s="20"/>
      <c r="P200" s="21"/>
      <c r="Q200" s="21"/>
      <c r="R200" s="22"/>
      <c r="S200" s="21"/>
      <c r="T200" s="21"/>
      <c r="U200" s="22"/>
      <c r="V200" s="23"/>
      <c r="W200" s="23"/>
      <c r="X200" s="24"/>
      <c r="Y200" s="25">
        <f t="shared" si="13"/>
        <v>0</v>
      </c>
      <c r="Z200" s="25">
        <f t="shared" si="14"/>
        <v>0</v>
      </c>
      <c r="AA200" s="26"/>
      <c r="AB200" s="26"/>
      <c r="AC200" s="26"/>
      <c r="AD200" s="26"/>
      <c r="AE200" s="27"/>
      <c r="AF200" s="26"/>
      <c r="AG200" s="26"/>
      <c r="AH200" s="26"/>
      <c r="AI200" s="26"/>
      <c r="AJ200" s="26"/>
      <c r="AK200" s="26"/>
    </row>
    <row r="201" spans="1:37" s="10" customFormat="1" ht="25" customHeight="1" x14ac:dyDescent="0.25">
      <c r="A201" s="11">
        <v>198</v>
      </c>
      <c r="B201" s="12" t="str">
        <f t="shared" si="12"/>
        <v>000-000</v>
      </c>
      <c r="C201" s="12"/>
      <c r="D201" s="12"/>
      <c r="E201" s="12"/>
      <c r="F201" s="12"/>
      <c r="G201" s="16"/>
      <c r="H201" s="16"/>
      <c r="I201" s="15"/>
      <c r="J201" s="16"/>
      <c r="K201" s="16"/>
      <c r="L201" s="17"/>
      <c r="M201" s="18"/>
      <c r="N201" s="18"/>
      <c r="O201" s="20"/>
      <c r="P201" s="21"/>
      <c r="Q201" s="21"/>
      <c r="R201" s="22"/>
      <c r="S201" s="21"/>
      <c r="T201" s="21"/>
      <c r="U201" s="22"/>
      <c r="V201" s="23"/>
      <c r="W201" s="23"/>
      <c r="X201" s="24"/>
      <c r="Y201" s="25">
        <f t="shared" si="13"/>
        <v>0</v>
      </c>
      <c r="Z201" s="25">
        <f t="shared" si="14"/>
        <v>0</v>
      </c>
      <c r="AA201" s="26"/>
      <c r="AB201" s="26"/>
      <c r="AC201" s="26"/>
      <c r="AD201" s="26"/>
      <c r="AE201" s="27"/>
      <c r="AF201" s="26"/>
      <c r="AG201" s="26"/>
      <c r="AH201" s="26"/>
      <c r="AI201" s="26"/>
      <c r="AJ201" s="26"/>
      <c r="AK201" s="26"/>
    </row>
    <row r="202" spans="1:37" s="10" customFormat="1" ht="25" customHeight="1" x14ac:dyDescent="0.25">
      <c r="A202" s="11">
        <v>199</v>
      </c>
      <c r="B202" s="12" t="str">
        <f t="shared" si="12"/>
        <v>000-000</v>
      </c>
      <c r="C202" s="12"/>
      <c r="D202" s="12"/>
      <c r="E202" s="12"/>
      <c r="F202" s="12"/>
      <c r="G202" s="16"/>
      <c r="H202" s="16"/>
      <c r="I202" s="15"/>
      <c r="J202" s="16"/>
      <c r="K202" s="16"/>
      <c r="L202" s="17"/>
      <c r="M202" s="18"/>
      <c r="N202" s="18"/>
      <c r="O202" s="20"/>
      <c r="P202" s="21"/>
      <c r="Q202" s="21"/>
      <c r="R202" s="22"/>
      <c r="S202" s="21"/>
      <c r="T202" s="21"/>
      <c r="U202" s="22"/>
      <c r="V202" s="23"/>
      <c r="W202" s="23"/>
      <c r="X202" s="24"/>
      <c r="Y202" s="25">
        <f t="shared" si="13"/>
        <v>0</v>
      </c>
      <c r="Z202" s="25">
        <f t="shared" si="14"/>
        <v>0</v>
      </c>
      <c r="AA202" s="26"/>
      <c r="AB202" s="26"/>
      <c r="AC202" s="26"/>
      <c r="AD202" s="26"/>
      <c r="AE202" s="27"/>
      <c r="AF202" s="26"/>
      <c r="AG202" s="26"/>
      <c r="AH202" s="26"/>
      <c r="AI202" s="26"/>
      <c r="AJ202" s="26"/>
      <c r="AK202" s="26"/>
    </row>
    <row r="203" spans="1:37" s="10" customFormat="1" ht="25" customHeight="1" x14ac:dyDescent="0.25">
      <c r="A203" s="11">
        <v>200</v>
      </c>
      <c r="B203" s="12" t="str">
        <f t="shared" si="12"/>
        <v>000-000</v>
      </c>
      <c r="C203" s="12"/>
      <c r="D203" s="12"/>
      <c r="E203" s="12"/>
      <c r="F203" s="12"/>
      <c r="G203" s="16"/>
      <c r="H203" s="16"/>
      <c r="I203" s="15"/>
      <c r="J203" s="16"/>
      <c r="K203" s="16"/>
      <c r="L203" s="17"/>
      <c r="M203" s="18"/>
      <c r="N203" s="18"/>
      <c r="O203" s="20"/>
      <c r="P203" s="21"/>
      <c r="Q203" s="21"/>
      <c r="R203" s="22"/>
      <c r="S203" s="21"/>
      <c r="T203" s="21"/>
      <c r="U203" s="22"/>
      <c r="V203" s="23"/>
      <c r="W203" s="23"/>
      <c r="X203" s="24"/>
      <c r="Y203" s="25">
        <f t="shared" si="13"/>
        <v>0</v>
      </c>
      <c r="Z203" s="25">
        <f t="shared" si="14"/>
        <v>0</v>
      </c>
      <c r="AA203" s="26"/>
      <c r="AB203" s="26"/>
      <c r="AC203" s="26"/>
      <c r="AD203" s="26"/>
      <c r="AE203" s="27"/>
      <c r="AF203" s="26"/>
      <c r="AG203" s="26"/>
      <c r="AH203" s="26"/>
      <c r="AI203" s="26"/>
      <c r="AJ203" s="26"/>
      <c r="AK203" s="26"/>
    </row>
    <row r="204" spans="1:37" s="10" customFormat="1" ht="25" customHeight="1" x14ac:dyDescent="0.25">
      <c r="A204" s="11">
        <v>201</v>
      </c>
      <c r="B204" s="12" t="str">
        <f t="shared" si="12"/>
        <v>000-000</v>
      </c>
      <c r="C204" s="12"/>
      <c r="D204" s="12"/>
      <c r="E204" s="12"/>
      <c r="F204" s="12"/>
      <c r="G204" s="16"/>
      <c r="H204" s="16"/>
      <c r="I204" s="15"/>
      <c r="J204" s="16"/>
      <c r="K204" s="16"/>
      <c r="L204" s="17"/>
      <c r="M204" s="18"/>
      <c r="N204" s="19"/>
      <c r="O204" s="20"/>
      <c r="P204" s="21"/>
      <c r="Q204" s="21"/>
      <c r="R204" s="22"/>
      <c r="S204" s="21"/>
      <c r="T204" s="21"/>
      <c r="U204" s="22"/>
      <c r="V204" s="23"/>
      <c r="W204" s="23"/>
      <c r="X204" s="24"/>
      <c r="Y204" s="25">
        <f t="shared" si="13"/>
        <v>0</v>
      </c>
      <c r="Z204" s="25">
        <f t="shared" si="14"/>
        <v>0</v>
      </c>
      <c r="AA204" s="26"/>
      <c r="AB204" s="26"/>
      <c r="AC204" s="26"/>
      <c r="AD204" s="26"/>
      <c r="AE204" s="27"/>
      <c r="AF204" s="26"/>
      <c r="AG204" s="26"/>
      <c r="AH204" s="26"/>
      <c r="AI204" s="26"/>
      <c r="AJ204" s="26"/>
      <c r="AK204" s="26"/>
    </row>
    <row r="205" spans="1:37" s="10" customFormat="1" ht="25" customHeight="1" x14ac:dyDescent="0.25">
      <c r="A205" s="11">
        <v>202</v>
      </c>
      <c r="B205" s="12" t="str">
        <f t="shared" si="12"/>
        <v>000-000</v>
      </c>
      <c r="C205" s="12"/>
      <c r="D205" s="12"/>
      <c r="E205" s="12"/>
      <c r="F205" s="12"/>
      <c r="G205" s="16"/>
      <c r="H205" s="16"/>
      <c r="I205" s="15"/>
      <c r="J205" s="16"/>
      <c r="K205" s="16"/>
      <c r="L205" s="17"/>
      <c r="M205" s="18"/>
      <c r="N205" s="19"/>
      <c r="O205" s="20"/>
      <c r="P205" s="21"/>
      <c r="Q205" s="21"/>
      <c r="R205" s="22"/>
      <c r="S205" s="21"/>
      <c r="T205" s="21"/>
      <c r="U205" s="22"/>
      <c r="V205" s="23"/>
      <c r="W205" s="23"/>
      <c r="X205" s="24"/>
      <c r="Y205" s="25">
        <f t="shared" si="13"/>
        <v>0</v>
      </c>
      <c r="Z205" s="25">
        <f t="shared" si="14"/>
        <v>0</v>
      </c>
      <c r="AA205" s="26"/>
      <c r="AB205" s="26"/>
      <c r="AC205" s="26"/>
      <c r="AD205" s="26"/>
      <c r="AE205" s="27"/>
      <c r="AF205" s="26"/>
      <c r="AG205" s="26"/>
      <c r="AH205" s="26"/>
      <c r="AI205" s="26"/>
      <c r="AJ205" s="26"/>
      <c r="AK205" s="26"/>
    </row>
    <row r="206" spans="1:37" s="10" customFormat="1" ht="25" customHeight="1" x14ac:dyDescent="0.25">
      <c r="A206" s="11">
        <v>203</v>
      </c>
      <c r="B206" s="12" t="str">
        <f t="shared" si="12"/>
        <v>000-000</v>
      </c>
      <c r="C206" s="12"/>
      <c r="D206" s="12"/>
      <c r="E206" s="12"/>
      <c r="F206" s="12"/>
      <c r="G206" s="16"/>
      <c r="H206" s="16"/>
      <c r="I206" s="15"/>
      <c r="J206" s="16"/>
      <c r="K206" s="16"/>
      <c r="L206" s="17"/>
      <c r="M206" s="18"/>
      <c r="N206" s="19"/>
      <c r="O206" s="20"/>
      <c r="P206" s="21"/>
      <c r="Q206" s="21"/>
      <c r="R206" s="22"/>
      <c r="S206" s="21"/>
      <c r="T206" s="21"/>
      <c r="U206" s="22"/>
      <c r="V206" s="23"/>
      <c r="W206" s="23"/>
      <c r="X206" s="24"/>
      <c r="Y206" s="25">
        <f t="shared" si="13"/>
        <v>0</v>
      </c>
      <c r="Z206" s="25">
        <f t="shared" si="14"/>
        <v>0</v>
      </c>
      <c r="AA206" s="26"/>
      <c r="AB206" s="26"/>
      <c r="AC206" s="26"/>
      <c r="AD206" s="26"/>
      <c r="AE206" s="27"/>
      <c r="AF206" s="26"/>
      <c r="AG206" s="26"/>
      <c r="AH206" s="26"/>
      <c r="AI206" s="26"/>
      <c r="AJ206" s="26"/>
      <c r="AK206" s="26"/>
    </row>
    <row r="207" spans="1:37" s="10" customFormat="1" ht="25" customHeight="1" x14ac:dyDescent="0.25">
      <c r="A207" s="11">
        <v>204</v>
      </c>
      <c r="B207" s="12" t="str">
        <f t="shared" si="12"/>
        <v>000-000</v>
      </c>
      <c r="C207" s="12"/>
      <c r="D207" s="12"/>
      <c r="E207" s="12"/>
      <c r="F207" s="12"/>
      <c r="G207" s="16"/>
      <c r="H207" s="16"/>
      <c r="I207" s="15"/>
      <c r="J207" s="16"/>
      <c r="K207" s="16"/>
      <c r="L207" s="17"/>
      <c r="M207" s="18"/>
      <c r="N207" s="19"/>
      <c r="O207" s="20"/>
      <c r="P207" s="21"/>
      <c r="Q207" s="21"/>
      <c r="R207" s="22"/>
      <c r="S207" s="21"/>
      <c r="T207" s="21"/>
      <c r="U207" s="22"/>
      <c r="V207" s="23"/>
      <c r="W207" s="23"/>
      <c r="X207" s="24"/>
      <c r="Y207" s="25">
        <f t="shared" si="13"/>
        <v>0</v>
      </c>
      <c r="Z207" s="25">
        <f t="shared" si="14"/>
        <v>0</v>
      </c>
      <c r="AA207" s="26"/>
      <c r="AB207" s="26"/>
      <c r="AC207" s="26"/>
      <c r="AD207" s="26"/>
      <c r="AE207" s="27"/>
      <c r="AF207" s="26"/>
      <c r="AG207" s="26"/>
      <c r="AH207" s="26"/>
      <c r="AI207" s="26"/>
      <c r="AJ207" s="26"/>
      <c r="AK207" s="26"/>
    </row>
    <row r="208" spans="1:37" s="10" customFormat="1" ht="25" customHeight="1" x14ac:dyDescent="0.25">
      <c r="A208" s="11">
        <v>205</v>
      </c>
      <c r="B208" s="12" t="str">
        <f t="shared" si="12"/>
        <v>000-000</v>
      </c>
      <c r="C208" s="12"/>
      <c r="D208" s="12"/>
      <c r="E208" s="12"/>
      <c r="F208" s="12"/>
      <c r="G208" s="16"/>
      <c r="H208" s="16"/>
      <c r="I208" s="15"/>
      <c r="J208" s="16"/>
      <c r="K208" s="16"/>
      <c r="L208" s="17"/>
      <c r="M208" s="18"/>
      <c r="N208" s="18"/>
      <c r="O208" s="20"/>
      <c r="P208" s="21"/>
      <c r="Q208" s="21"/>
      <c r="R208" s="22"/>
      <c r="S208" s="21"/>
      <c r="T208" s="21"/>
      <c r="U208" s="22"/>
      <c r="V208" s="23"/>
      <c r="W208" s="23"/>
      <c r="X208" s="24"/>
      <c r="Y208" s="25">
        <f t="shared" si="13"/>
        <v>0</v>
      </c>
      <c r="Z208" s="25">
        <f t="shared" si="14"/>
        <v>0</v>
      </c>
      <c r="AA208" s="26"/>
      <c r="AB208" s="26"/>
      <c r="AC208" s="26"/>
      <c r="AD208" s="26"/>
      <c r="AE208" s="27"/>
      <c r="AF208" s="26"/>
      <c r="AG208" s="26"/>
      <c r="AH208" s="26"/>
      <c r="AI208" s="26"/>
      <c r="AJ208" s="26"/>
      <c r="AK208" s="26"/>
    </row>
    <row r="209" spans="1:37" s="10" customFormat="1" ht="25" customHeight="1" x14ac:dyDescent="0.25">
      <c r="A209" s="11">
        <v>206</v>
      </c>
      <c r="B209" s="12" t="str">
        <f t="shared" si="12"/>
        <v>000-000</v>
      </c>
      <c r="C209" s="12"/>
      <c r="D209" s="12"/>
      <c r="E209" s="12"/>
      <c r="F209" s="12"/>
      <c r="G209" s="16"/>
      <c r="H209" s="16"/>
      <c r="I209" s="15"/>
      <c r="J209" s="16"/>
      <c r="K209" s="16"/>
      <c r="L209" s="17"/>
      <c r="M209" s="18"/>
      <c r="N209" s="18"/>
      <c r="O209" s="20"/>
      <c r="P209" s="21"/>
      <c r="Q209" s="21"/>
      <c r="R209" s="22"/>
      <c r="S209" s="21"/>
      <c r="T209" s="21"/>
      <c r="U209" s="22"/>
      <c r="V209" s="23"/>
      <c r="W209" s="23"/>
      <c r="X209" s="24"/>
      <c r="Y209" s="25">
        <f t="shared" si="13"/>
        <v>0</v>
      </c>
      <c r="Z209" s="25">
        <f t="shared" si="14"/>
        <v>0</v>
      </c>
      <c r="AA209" s="26"/>
      <c r="AB209" s="26"/>
      <c r="AC209" s="26"/>
      <c r="AD209" s="26"/>
      <c r="AE209" s="27"/>
      <c r="AF209" s="26"/>
      <c r="AG209" s="26"/>
      <c r="AH209" s="26"/>
      <c r="AI209" s="26"/>
      <c r="AJ209" s="26"/>
      <c r="AK209" s="26"/>
    </row>
    <row r="210" spans="1:37" s="10" customFormat="1" ht="25" customHeight="1" x14ac:dyDescent="0.25">
      <c r="A210" s="11">
        <v>207</v>
      </c>
      <c r="B210" s="12" t="str">
        <f t="shared" si="12"/>
        <v>000-000</v>
      </c>
      <c r="C210" s="12"/>
      <c r="D210" s="12"/>
      <c r="E210" s="12"/>
      <c r="F210" s="12"/>
      <c r="G210" s="16"/>
      <c r="H210" s="16"/>
      <c r="I210" s="15"/>
      <c r="J210" s="16"/>
      <c r="K210" s="16"/>
      <c r="L210" s="17"/>
      <c r="M210" s="18"/>
      <c r="N210" s="18"/>
      <c r="O210" s="20"/>
      <c r="P210" s="21"/>
      <c r="Q210" s="21"/>
      <c r="R210" s="22"/>
      <c r="S210" s="21"/>
      <c r="T210" s="21"/>
      <c r="U210" s="22"/>
      <c r="V210" s="23"/>
      <c r="W210" s="23"/>
      <c r="X210" s="24"/>
      <c r="Y210" s="25">
        <f t="shared" si="13"/>
        <v>0</v>
      </c>
      <c r="Z210" s="25">
        <f t="shared" si="14"/>
        <v>0</v>
      </c>
      <c r="AA210" s="26"/>
      <c r="AB210" s="26"/>
      <c r="AC210" s="26"/>
      <c r="AD210" s="26"/>
      <c r="AE210" s="27"/>
      <c r="AF210" s="26"/>
      <c r="AG210" s="26"/>
      <c r="AH210" s="26"/>
      <c r="AI210" s="26"/>
      <c r="AJ210" s="26"/>
      <c r="AK210" s="26"/>
    </row>
    <row r="211" spans="1:37" s="10" customFormat="1" ht="25" customHeight="1" x14ac:dyDescent="0.25">
      <c r="A211" s="11">
        <v>208</v>
      </c>
      <c r="B211" s="12" t="str">
        <f t="shared" si="12"/>
        <v>000-000</v>
      </c>
      <c r="C211" s="12"/>
      <c r="D211" s="12"/>
      <c r="E211" s="12"/>
      <c r="F211" s="12"/>
      <c r="G211" s="16"/>
      <c r="H211" s="16"/>
      <c r="I211" s="15"/>
      <c r="J211" s="16"/>
      <c r="K211" s="16"/>
      <c r="L211" s="17"/>
      <c r="M211" s="18"/>
      <c r="N211" s="18"/>
      <c r="O211" s="20"/>
      <c r="P211" s="21"/>
      <c r="Q211" s="21"/>
      <c r="R211" s="22"/>
      <c r="S211" s="21"/>
      <c r="T211" s="21"/>
      <c r="U211" s="22"/>
      <c r="V211" s="23"/>
      <c r="W211" s="23"/>
      <c r="X211" s="24"/>
      <c r="Y211" s="25">
        <f t="shared" si="13"/>
        <v>0</v>
      </c>
      <c r="Z211" s="25">
        <f t="shared" si="14"/>
        <v>0</v>
      </c>
      <c r="AA211" s="26"/>
      <c r="AB211" s="26"/>
      <c r="AC211" s="26"/>
      <c r="AD211" s="26"/>
      <c r="AE211" s="27"/>
      <c r="AF211" s="26"/>
      <c r="AG211" s="26"/>
      <c r="AH211" s="26"/>
      <c r="AI211" s="26"/>
      <c r="AJ211" s="26"/>
      <c r="AK211" s="26"/>
    </row>
    <row r="212" spans="1:37" s="10" customFormat="1" ht="25" customHeight="1" x14ac:dyDescent="0.25">
      <c r="A212" s="11">
        <v>209</v>
      </c>
      <c r="B212" s="12" t="str">
        <f t="shared" si="12"/>
        <v>000-000</v>
      </c>
      <c r="C212" s="12"/>
      <c r="D212" s="12"/>
      <c r="E212" s="12"/>
      <c r="F212" s="12"/>
      <c r="G212" s="16"/>
      <c r="H212" s="16"/>
      <c r="I212" s="15"/>
      <c r="J212" s="16"/>
      <c r="K212" s="16"/>
      <c r="L212" s="17"/>
      <c r="M212" s="18"/>
      <c r="N212" s="18"/>
      <c r="O212" s="20"/>
      <c r="P212" s="21"/>
      <c r="Q212" s="21"/>
      <c r="R212" s="22"/>
      <c r="S212" s="21"/>
      <c r="T212" s="21"/>
      <c r="U212" s="22"/>
      <c r="V212" s="23"/>
      <c r="W212" s="23"/>
      <c r="X212" s="24"/>
      <c r="Y212" s="25">
        <f t="shared" si="13"/>
        <v>0</v>
      </c>
      <c r="Z212" s="25">
        <f t="shared" si="14"/>
        <v>0</v>
      </c>
      <c r="AA212" s="26"/>
      <c r="AB212" s="26"/>
      <c r="AC212" s="26"/>
      <c r="AD212" s="26"/>
      <c r="AE212" s="27"/>
      <c r="AF212" s="26"/>
      <c r="AG212" s="26"/>
      <c r="AH212" s="26"/>
      <c r="AI212" s="26"/>
      <c r="AJ212" s="26"/>
      <c r="AK212" s="26"/>
    </row>
    <row r="213" spans="1:37" s="10" customFormat="1" ht="25" customHeight="1" x14ac:dyDescent="0.25">
      <c r="A213" s="11">
        <v>210</v>
      </c>
      <c r="B213" s="12" t="str">
        <f t="shared" si="12"/>
        <v>000-000</v>
      </c>
      <c r="C213" s="12"/>
      <c r="D213" s="12"/>
      <c r="E213" s="12"/>
      <c r="F213" s="12"/>
      <c r="G213" s="16"/>
      <c r="H213" s="16"/>
      <c r="I213" s="15"/>
      <c r="J213" s="16"/>
      <c r="K213" s="16"/>
      <c r="L213" s="17"/>
      <c r="M213" s="18"/>
      <c r="N213" s="18"/>
      <c r="O213" s="20"/>
      <c r="P213" s="21"/>
      <c r="Q213" s="21"/>
      <c r="R213" s="22"/>
      <c r="S213" s="21"/>
      <c r="T213" s="21"/>
      <c r="U213" s="22"/>
      <c r="V213" s="23"/>
      <c r="W213" s="23"/>
      <c r="X213" s="24"/>
      <c r="Y213" s="25">
        <f t="shared" si="13"/>
        <v>0</v>
      </c>
      <c r="Z213" s="25">
        <f t="shared" si="14"/>
        <v>0</v>
      </c>
      <c r="AA213" s="26"/>
      <c r="AB213" s="26"/>
      <c r="AC213" s="26"/>
      <c r="AD213" s="26"/>
      <c r="AE213" s="27"/>
      <c r="AF213" s="26"/>
      <c r="AG213" s="26"/>
      <c r="AH213" s="26"/>
      <c r="AI213" s="26"/>
      <c r="AJ213" s="26"/>
      <c r="AK213" s="26"/>
    </row>
    <row r="214" spans="1:37" s="10" customFormat="1" ht="25" customHeight="1" x14ac:dyDescent="0.25">
      <c r="A214" s="11">
        <v>211</v>
      </c>
      <c r="B214" s="12" t="str">
        <f t="shared" si="12"/>
        <v>000-000</v>
      </c>
      <c r="C214" s="12"/>
      <c r="D214" s="12"/>
      <c r="E214" s="12"/>
      <c r="F214" s="12"/>
      <c r="G214" s="16"/>
      <c r="H214" s="16"/>
      <c r="I214" s="15"/>
      <c r="J214" s="16"/>
      <c r="K214" s="16"/>
      <c r="L214" s="17"/>
      <c r="M214" s="18"/>
      <c r="N214" s="18"/>
      <c r="O214" s="20"/>
      <c r="P214" s="21"/>
      <c r="Q214" s="21"/>
      <c r="R214" s="22"/>
      <c r="S214" s="21"/>
      <c r="T214" s="21"/>
      <c r="U214" s="22"/>
      <c r="V214" s="23"/>
      <c r="W214" s="23"/>
      <c r="X214" s="24"/>
      <c r="Y214" s="25">
        <f t="shared" si="13"/>
        <v>0</v>
      </c>
      <c r="Z214" s="25">
        <f t="shared" si="14"/>
        <v>0</v>
      </c>
      <c r="AA214" s="26"/>
      <c r="AB214" s="26"/>
      <c r="AC214" s="26"/>
      <c r="AD214" s="26"/>
      <c r="AE214" s="27"/>
      <c r="AF214" s="26"/>
      <c r="AG214" s="26"/>
      <c r="AH214" s="26"/>
      <c r="AI214" s="26"/>
      <c r="AJ214" s="26"/>
      <c r="AK214" s="26"/>
    </row>
    <row r="215" spans="1:37" s="10" customFormat="1" ht="25" customHeight="1" x14ac:dyDescent="0.25">
      <c r="A215" s="11">
        <v>212</v>
      </c>
      <c r="B215" s="12" t="str">
        <f t="shared" si="12"/>
        <v>000-000</v>
      </c>
      <c r="C215" s="12"/>
      <c r="D215" s="12"/>
      <c r="E215" s="12"/>
      <c r="F215" s="12"/>
      <c r="G215" s="16"/>
      <c r="H215" s="16"/>
      <c r="I215" s="15"/>
      <c r="J215" s="16"/>
      <c r="K215" s="16"/>
      <c r="L215" s="17"/>
      <c r="M215" s="18"/>
      <c r="N215" s="18"/>
      <c r="O215" s="20"/>
      <c r="P215" s="21"/>
      <c r="Q215" s="21"/>
      <c r="R215" s="22"/>
      <c r="S215" s="21"/>
      <c r="T215" s="21"/>
      <c r="U215" s="22"/>
      <c r="V215" s="23"/>
      <c r="W215" s="23"/>
      <c r="X215" s="24"/>
      <c r="Y215" s="25">
        <f t="shared" si="13"/>
        <v>0</v>
      </c>
      <c r="Z215" s="25">
        <f t="shared" si="14"/>
        <v>0</v>
      </c>
      <c r="AA215" s="26"/>
      <c r="AB215" s="26"/>
      <c r="AC215" s="26"/>
      <c r="AD215" s="26"/>
      <c r="AE215" s="27"/>
      <c r="AF215" s="26"/>
      <c r="AG215" s="26"/>
      <c r="AH215" s="26"/>
      <c r="AI215" s="26"/>
      <c r="AJ215" s="26"/>
      <c r="AK215" s="26"/>
    </row>
    <row r="216" spans="1:37" s="10" customFormat="1" ht="25" customHeight="1" x14ac:dyDescent="0.25">
      <c r="A216" s="11">
        <v>213</v>
      </c>
      <c r="B216" s="12" t="str">
        <f t="shared" si="12"/>
        <v>000-000</v>
      </c>
      <c r="C216" s="12"/>
      <c r="D216" s="12"/>
      <c r="E216" s="12"/>
      <c r="F216" s="12"/>
      <c r="G216" s="16"/>
      <c r="H216" s="16"/>
      <c r="I216" s="15"/>
      <c r="J216" s="16"/>
      <c r="K216" s="16"/>
      <c r="L216" s="17"/>
      <c r="M216" s="18"/>
      <c r="N216" s="18"/>
      <c r="O216" s="20"/>
      <c r="P216" s="21"/>
      <c r="Q216" s="21"/>
      <c r="R216" s="22"/>
      <c r="S216" s="21"/>
      <c r="T216" s="21"/>
      <c r="U216" s="22"/>
      <c r="V216" s="23"/>
      <c r="W216" s="23"/>
      <c r="X216" s="24"/>
      <c r="Y216" s="25">
        <f t="shared" si="13"/>
        <v>0</v>
      </c>
      <c r="Z216" s="25">
        <f t="shared" si="14"/>
        <v>0</v>
      </c>
      <c r="AA216" s="26"/>
      <c r="AB216" s="26"/>
      <c r="AC216" s="26"/>
      <c r="AD216" s="26"/>
      <c r="AE216" s="27"/>
      <c r="AF216" s="26"/>
      <c r="AG216" s="26"/>
      <c r="AH216" s="26"/>
      <c r="AI216" s="26"/>
      <c r="AJ216" s="26"/>
      <c r="AK216" s="26"/>
    </row>
    <row r="217" spans="1:37" s="10" customFormat="1" ht="25" customHeight="1" x14ac:dyDescent="0.25">
      <c r="A217" s="11">
        <v>214</v>
      </c>
      <c r="B217" s="12" t="str">
        <f t="shared" si="12"/>
        <v>000-000</v>
      </c>
      <c r="C217" s="12"/>
      <c r="D217" s="12"/>
      <c r="E217" s="12"/>
      <c r="F217" s="12"/>
      <c r="G217" s="16"/>
      <c r="H217" s="16"/>
      <c r="I217" s="15"/>
      <c r="J217" s="16"/>
      <c r="K217" s="16"/>
      <c r="L217" s="17"/>
      <c r="M217" s="18"/>
      <c r="N217" s="19"/>
      <c r="O217" s="20"/>
      <c r="P217" s="21"/>
      <c r="Q217" s="21"/>
      <c r="R217" s="22"/>
      <c r="S217" s="21"/>
      <c r="T217" s="21"/>
      <c r="U217" s="22"/>
      <c r="V217" s="23"/>
      <c r="W217" s="23"/>
      <c r="X217" s="24"/>
      <c r="Y217" s="25">
        <f t="shared" si="13"/>
        <v>0</v>
      </c>
      <c r="Z217" s="25">
        <f t="shared" si="14"/>
        <v>0</v>
      </c>
      <c r="AA217" s="26"/>
      <c r="AB217" s="26"/>
      <c r="AC217" s="26"/>
      <c r="AD217" s="26"/>
      <c r="AE217" s="27"/>
      <c r="AF217" s="26"/>
      <c r="AG217" s="26"/>
      <c r="AH217" s="26"/>
      <c r="AI217" s="26"/>
      <c r="AJ217" s="26"/>
      <c r="AK217" s="26"/>
    </row>
    <row r="218" spans="1:37" s="10" customFormat="1" ht="25" customHeight="1" x14ac:dyDescent="0.25">
      <c r="A218" s="11">
        <v>215</v>
      </c>
      <c r="B218" s="12" t="str">
        <f t="shared" si="12"/>
        <v>000-000</v>
      </c>
      <c r="C218" s="12"/>
      <c r="D218" s="12"/>
      <c r="E218" s="12"/>
      <c r="F218" s="12"/>
      <c r="G218" s="16"/>
      <c r="H218" s="16"/>
      <c r="I218" s="15"/>
      <c r="J218" s="16"/>
      <c r="K218" s="16"/>
      <c r="L218" s="17"/>
      <c r="M218" s="18"/>
      <c r="N218" s="19"/>
      <c r="O218" s="20"/>
      <c r="P218" s="21"/>
      <c r="Q218" s="21"/>
      <c r="R218" s="22"/>
      <c r="S218" s="21"/>
      <c r="T218" s="21"/>
      <c r="U218" s="22"/>
      <c r="V218" s="23"/>
      <c r="W218" s="23"/>
      <c r="X218" s="24"/>
      <c r="Y218" s="25">
        <f t="shared" si="13"/>
        <v>0</v>
      </c>
      <c r="Z218" s="25">
        <f t="shared" si="14"/>
        <v>0</v>
      </c>
      <c r="AA218" s="26"/>
      <c r="AB218" s="26"/>
      <c r="AC218" s="26"/>
      <c r="AD218" s="26"/>
      <c r="AE218" s="27"/>
      <c r="AF218" s="26"/>
      <c r="AG218" s="26"/>
      <c r="AH218" s="26"/>
      <c r="AI218" s="26"/>
      <c r="AJ218" s="26"/>
      <c r="AK218" s="26"/>
    </row>
    <row r="219" spans="1:37" s="10" customFormat="1" ht="25" customHeight="1" x14ac:dyDescent="0.25">
      <c r="A219" s="11">
        <v>216</v>
      </c>
      <c r="B219" s="12" t="str">
        <f t="shared" si="12"/>
        <v>000-000</v>
      </c>
      <c r="C219" s="12"/>
      <c r="D219" s="12"/>
      <c r="E219" s="12"/>
      <c r="F219" s="12"/>
      <c r="G219" s="16"/>
      <c r="H219" s="16"/>
      <c r="I219" s="15"/>
      <c r="J219" s="16"/>
      <c r="K219" s="16"/>
      <c r="L219" s="17"/>
      <c r="M219" s="18"/>
      <c r="N219" s="18"/>
      <c r="O219" s="20"/>
      <c r="P219" s="21"/>
      <c r="Q219" s="21"/>
      <c r="R219" s="22"/>
      <c r="S219" s="21"/>
      <c r="T219" s="21"/>
      <c r="U219" s="22"/>
      <c r="V219" s="23"/>
      <c r="W219" s="23"/>
      <c r="X219" s="24"/>
      <c r="Y219" s="25">
        <f t="shared" si="13"/>
        <v>0</v>
      </c>
      <c r="Z219" s="25">
        <f t="shared" si="14"/>
        <v>0</v>
      </c>
      <c r="AA219" s="26"/>
      <c r="AB219" s="26"/>
      <c r="AC219" s="26"/>
      <c r="AD219" s="26"/>
      <c r="AE219" s="27"/>
      <c r="AF219" s="26"/>
      <c r="AG219" s="26"/>
      <c r="AH219" s="26"/>
      <c r="AI219" s="26"/>
      <c r="AJ219" s="26"/>
      <c r="AK219" s="26"/>
    </row>
    <row r="220" spans="1:37" s="10" customFormat="1" ht="25" customHeight="1" x14ac:dyDescent="0.25">
      <c r="A220" s="11">
        <v>217</v>
      </c>
      <c r="B220" s="12" t="str">
        <f t="shared" si="12"/>
        <v>000-000</v>
      </c>
      <c r="C220" s="12"/>
      <c r="D220" s="12"/>
      <c r="E220" s="12"/>
      <c r="F220" s="12"/>
      <c r="G220" s="16"/>
      <c r="H220" s="16"/>
      <c r="I220" s="15"/>
      <c r="J220" s="16"/>
      <c r="K220" s="16"/>
      <c r="L220" s="17"/>
      <c r="M220" s="18"/>
      <c r="N220" s="18"/>
      <c r="O220" s="20"/>
      <c r="P220" s="21"/>
      <c r="Q220" s="21"/>
      <c r="R220" s="22"/>
      <c r="S220" s="21"/>
      <c r="T220" s="21"/>
      <c r="U220" s="22"/>
      <c r="V220" s="23"/>
      <c r="W220" s="23"/>
      <c r="X220" s="24"/>
      <c r="Y220" s="25">
        <f t="shared" si="13"/>
        <v>0</v>
      </c>
      <c r="Z220" s="25">
        <f t="shared" si="14"/>
        <v>0</v>
      </c>
      <c r="AA220" s="26"/>
      <c r="AB220" s="26"/>
      <c r="AC220" s="26"/>
      <c r="AD220" s="26"/>
      <c r="AE220" s="27"/>
      <c r="AF220" s="26"/>
      <c r="AG220" s="26"/>
      <c r="AH220" s="26"/>
      <c r="AI220" s="26"/>
      <c r="AJ220" s="26"/>
      <c r="AK220" s="26"/>
    </row>
    <row r="221" spans="1:37" s="10" customFormat="1" ht="25" customHeight="1" x14ac:dyDescent="0.25">
      <c r="A221" s="11">
        <v>218</v>
      </c>
      <c r="B221" s="12" t="str">
        <f t="shared" si="12"/>
        <v>000-000</v>
      </c>
      <c r="C221" s="12"/>
      <c r="D221" s="12"/>
      <c r="E221" s="12"/>
      <c r="F221" s="12"/>
      <c r="G221" s="16"/>
      <c r="H221" s="16"/>
      <c r="I221" s="15"/>
      <c r="J221" s="16"/>
      <c r="K221" s="16"/>
      <c r="L221" s="17"/>
      <c r="M221" s="18"/>
      <c r="N221" s="18"/>
      <c r="O221" s="20"/>
      <c r="P221" s="21"/>
      <c r="Q221" s="21"/>
      <c r="R221" s="22"/>
      <c r="S221" s="21"/>
      <c r="T221" s="21"/>
      <c r="U221" s="22"/>
      <c r="V221" s="23"/>
      <c r="W221" s="23"/>
      <c r="X221" s="24"/>
      <c r="Y221" s="25">
        <f t="shared" si="13"/>
        <v>0</v>
      </c>
      <c r="Z221" s="25">
        <f t="shared" si="14"/>
        <v>0</v>
      </c>
      <c r="AA221" s="26"/>
      <c r="AB221" s="26"/>
      <c r="AC221" s="26"/>
      <c r="AD221" s="26"/>
      <c r="AE221" s="27"/>
      <c r="AF221" s="26"/>
      <c r="AG221" s="26"/>
      <c r="AH221" s="26"/>
      <c r="AI221" s="26"/>
      <c r="AJ221" s="26"/>
      <c r="AK221" s="26"/>
    </row>
    <row r="222" spans="1:37" s="10" customFormat="1" ht="25" customHeight="1" x14ac:dyDescent="0.25">
      <c r="A222" s="11">
        <v>219</v>
      </c>
      <c r="B222" s="12" t="str">
        <f t="shared" si="12"/>
        <v>000-000</v>
      </c>
      <c r="C222" s="12"/>
      <c r="D222" s="12"/>
      <c r="E222" s="12"/>
      <c r="F222" s="12"/>
      <c r="G222" s="16"/>
      <c r="H222" s="16"/>
      <c r="I222" s="15"/>
      <c r="J222" s="16"/>
      <c r="K222" s="16"/>
      <c r="L222" s="17"/>
      <c r="M222" s="18"/>
      <c r="N222" s="18"/>
      <c r="O222" s="20"/>
      <c r="P222" s="21"/>
      <c r="Q222" s="21"/>
      <c r="R222" s="22"/>
      <c r="S222" s="21"/>
      <c r="T222" s="21"/>
      <c r="U222" s="22"/>
      <c r="V222" s="23"/>
      <c r="W222" s="23"/>
      <c r="X222" s="24"/>
      <c r="Y222" s="25">
        <f t="shared" si="13"/>
        <v>0</v>
      </c>
      <c r="Z222" s="25">
        <f t="shared" si="14"/>
        <v>0</v>
      </c>
      <c r="AA222" s="26"/>
      <c r="AB222" s="26"/>
      <c r="AC222" s="26"/>
      <c r="AD222" s="26"/>
      <c r="AE222" s="27"/>
      <c r="AF222" s="26"/>
      <c r="AG222" s="26"/>
      <c r="AH222" s="26"/>
      <c r="AI222" s="26"/>
      <c r="AJ222" s="26"/>
      <c r="AK222" s="26"/>
    </row>
    <row r="223" spans="1:37" s="10" customFormat="1" ht="25" customHeight="1" x14ac:dyDescent="0.25">
      <c r="A223" s="11">
        <v>220</v>
      </c>
      <c r="B223" s="12" t="str">
        <f t="shared" si="12"/>
        <v>000-000</v>
      </c>
      <c r="C223" s="12"/>
      <c r="D223" s="12"/>
      <c r="E223" s="12"/>
      <c r="F223" s="12"/>
      <c r="G223" s="16"/>
      <c r="H223" s="16"/>
      <c r="I223" s="15"/>
      <c r="J223" s="16"/>
      <c r="K223" s="16"/>
      <c r="L223" s="17"/>
      <c r="M223" s="18"/>
      <c r="N223" s="18"/>
      <c r="O223" s="20"/>
      <c r="P223" s="21"/>
      <c r="Q223" s="21"/>
      <c r="R223" s="22"/>
      <c r="S223" s="21"/>
      <c r="T223" s="21"/>
      <c r="U223" s="22"/>
      <c r="V223" s="23"/>
      <c r="W223" s="23"/>
      <c r="X223" s="24"/>
      <c r="Y223" s="25">
        <f t="shared" si="13"/>
        <v>0</v>
      </c>
      <c r="Z223" s="25">
        <f t="shared" si="14"/>
        <v>0</v>
      </c>
      <c r="AA223" s="26"/>
      <c r="AB223" s="26"/>
      <c r="AC223" s="26"/>
      <c r="AD223" s="26"/>
      <c r="AE223" s="27"/>
      <c r="AF223" s="26"/>
      <c r="AG223" s="26"/>
      <c r="AH223" s="26"/>
      <c r="AI223" s="26"/>
      <c r="AJ223" s="26"/>
      <c r="AK223" s="26"/>
    </row>
    <row r="224" spans="1:37" s="10" customFormat="1" ht="25" customHeight="1" x14ac:dyDescent="0.25">
      <c r="A224" s="11">
        <v>221</v>
      </c>
      <c r="B224" s="12" t="str">
        <f t="shared" si="12"/>
        <v>000-000</v>
      </c>
      <c r="C224" s="12"/>
      <c r="D224" s="12"/>
      <c r="E224" s="12"/>
      <c r="F224" s="12"/>
      <c r="G224" s="16"/>
      <c r="H224" s="16"/>
      <c r="I224" s="15"/>
      <c r="J224" s="16"/>
      <c r="K224" s="16"/>
      <c r="L224" s="17"/>
      <c r="M224" s="18"/>
      <c r="N224" s="18"/>
      <c r="O224" s="20"/>
      <c r="P224" s="21"/>
      <c r="Q224" s="21"/>
      <c r="R224" s="22"/>
      <c r="S224" s="21"/>
      <c r="T224" s="21"/>
      <c r="U224" s="22"/>
      <c r="V224" s="23"/>
      <c r="W224" s="23"/>
      <c r="X224" s="24"/>
      <c r="Y224" s="25">
        <f t="shared" si="13"/>
        <v>0</v>
      </c>
      <c r="Z224" s="25">
        <f t="shared" si="14"/>
        <v>0</v>
      </c>
      <c r="AA224" s="26"/>
      <c r="AB224" s="26"/>
      <c r="AC224" s="26"/>
      <c r="AD224" s="26"/>
      <c r="AE224" s="27"/>
      <c r="AF224" s="26"/>
      <c r="AG224" s="26"/>
      <c r="AH224" s="26"/>
      <c r="AI224" s="26"/>
      <c r="AJ224" s="26"/>
      <c r="AK224" s="26"/>
    </row>
    <row r="225" spans="1:37" s="10" customFormat="1" ht="25" customHeight="1" x14ac:dyDescent="0.25">
      <c r="A225" s="11">
        <v>222</v>
      </c>
      <c r="B225" s="12" t="str">
        <f t="shared" si="12"/>
        <v>000-000</v>
      </c>
      <c r="C225" s="12"/>
      <c r="D225" s="12"/>
      <c r="E225" s="12"/>
      <c r="F225" s="12"/>
      <c r="G225" s="16"/>
      <c r="H225" s="16"/>
      <c r="I225" s="15"/>
      <c r="J225" s="16"/>
      <c r="K225" s="16"/>
      <c r="L225" s="17"/>
      <c r="M225" s="18"/>
      <c r="N225" s="18"/>
      <c r="O225" s="20"/>
      <c r="P225" s="21"/>
      <c r="Q225" s="21"/>
      <c r="R225" s="22"/>
      <c r="S225" s="21"/>
      <c r="T225" s="21"/>
      <c r="U225" s="22"/>
      <c r="V225" s="23"/>
      <c r="W225" s="23"/>
      <c r="X225" s="24"/>
      <c r="Y225" s="25">
        <f t="shared" si="13"/>
        <v>0</v>
      </c>
      <c r="Z225" s="25">
        <f t="shared" si="14"/>
        <v>0</v>
      </c>
      <c r="AA225" s="26"/>
      <c r="AB225" s="26"/>
      <c r="AC225" s="26"/>
      <c r="AD225" s="26"/>
      <c r="AE225" s="27"/>
      <c r="AF225" s="26"/>
      <c r="AG225" s="26"/>
      <c r="AH225" s="26"/>
      <c r="AI225" s="26"/>
      <c r="AJ225" s="26"/>
      <c r="AK225" s="26"/>
    </row>
    <row r="226" spans="1:37" s="10" customFormat="1" ht="25" customHeight="1" x14ac:dyDescent="0.25">
      <c r="A226" s="11">
        <v>223</v>
      </c>
      <c r="B226" s="12" t="str">
        <f t="shared" si="12"/>
        <v>000-000</v>
      </c>
      <c r="C226" s="12"/>
      <c r="D226" s="12"/>
      <c r="E226" s="12"/>
      <c r="F226" s="12"/>
      <c r="G226" s="16"/>
      <c r="H226" s="16"/>
      <c r="I226" s="15"/>
      <c r="J226" s="16"/>
      <c r="K226" s="16"/>
      <c r="L226" s="17"/>
      <c r="M226" s="18"/>
      <c r="N226" s="18"/>
      <c r="O226" s="20"/>
      <c r="P226" s="21"/>
      <c r="Q226" s="21"/>
      <c r="R226" s="22"/>
      <c r="S226" s="21"/>
      <c r="T226" s="21"/>
      <c r="U226" s="22"/>
      <c r="V226" s="23"/>
      <c r="W226" s="23"/>
      <c r="X226" s="24"/>
      <c r="Y226" s="25">
        <f t="shared" si="13"/>
        <v>0</v>
      </c>
      <c r="Z226" s="25">
        <f t="shared" si="14"/>
        <v>0</v>
      </c>
      <c r="AA226" s="26"/>
      <c r="AB226" s="26"/>
      <c r="AC226" s="26"/>
      <c r="AD226" s="26"/>
      <c r="AE226" s="27"/>
      <c r="AF226" s="26"/>
      <c r="AG226" s="26"/>
      <c r="AH226" s="26"/>
      <c r="AI226" s="26"/>
      <c r="AJ226" s="26"/>
      <c r="AK226" s="26"/>
    </row>
    <row r="227" spans="1:37" s="10" customFormat="1" ht="25" customHeight="1" x14ac:dyDescent="0.25">
      <c r="A227" s="11">
        <v>224</v>
      </c>
      <c r="B227" s="12" t="str">
        <f t="shared" si="12"/>
        <v>000-000</v>
      </c>
      <c r="C227" s="12"/>
      <c r="D227" s="12"/>
      <c r="E227" s="12"/>
      <c r="F227" s="12"/>
      <c r="G227" s="16"/>
      <c r="H227" s="16"/>
      <c r="I227" s="15"/>
      <c r="J227" s="16"/>
      <c r="K227" s="16"/>
      <c r="L227" s="17"/>
      <c r="M227" s="18"/>
      <c r="N227" s="18"/>
      <c r="O227" s="20"/>
      <c r="P227" s="21"/>
      <c r="Q227" s="21"/>
      <c r="R227" s="22"/>
      <c r="S227" s="21"/>
      <c r="T227" s="21"/>
      <c r="U227" s="22"/>
      <c r="V227" s="23"/>
      <c r="W227" s="23"/>
      <c r="X227" s="24"/>
      <c r="Y227" s="25">
        <f t="shared" si="13"/>
        <v>0</v>
      </c>
      <c r="Z227" s="25">
        <f t="shared" si="14"/>
        <v>0</v>
      </c>
      <c r="AA227" s="26"/>
      <c r="AB227" s="26"/>
      <c r="AC227" s="26"/>
      <c r="AD227" s="26"/>
      <c r="AE227" s="27"/>
      <c r="AF227" s="26"/>
      <c r="AG227" s="26"/>
      <c r="AH227" s="26"/>
      <c r="AI227" s="26"/>
      <c r="AJ227" s="26"/>
      <c r="AK227" s="26"/>
    </row>
    <row r="228" spans="1:37" s="10" customFormat="1" ht="25" customHeight="1" x14ac:dyDescent="0.25">
      <c r="A228" s="11">
        <v>225</v>
      </c>
      <c r="B228" s="12" t="str">
        <f t="shared" si="12"/>
        <v>000-000</v>
      </c>
      <c r="C228" s="12"/>
      <c r="D228" s="12"/>
      <c r="E228" s="12"/>
      <c r="F228" s="12"/>
      <c r="G228" s="16"/>
      <c r="H228" s="16"/>
      <c r="I228" s="15"/>
      <c r="J228" s="16"/>
      <c r="K228" s="16"/>
      <c r="L228" s="17"/>
      <c r="M228" s="18"/>
      <c r="N228" s="19"/>
      <c r="O228" s="20"/>
      <c r="P228" s="21"/>
      <c r="Q228" s="21"/>
      <c r="R228" s="22"/>
      <c r="S228" s="21"/>
      <c r="T228" s="21"/>
      <c r="U228" s="22"/>
      <c r="V228" s="23"/>
      <c r="W228" s="23"/>
      <c r="X228" s="24"/>
      <c r="Y228" s="25">
        <f t="shared" si="13"/>
        <v>0</v>
      </c>
      <c r="Z228" s="25">
        <f t="shared" si="14"/>
        <v>0</v>
      </c>
      <c r="AA228" s="26"/>
      <c r="AB228" s="26"/>
      <c r="AC228" s="26"/>
      <c r="AD228" s="26"/>
      <c r="AE228" s="27"/>
      <c r="AF228" s="26"/>
      <c r="AG228" s="26"/>
      <c r="AH228" s="26"/>
      <c r="AI228" s="26"/>
      <c r="AJ228" s="26"/>
      <c r="AK228" s="26"/>
    </row>
    <row r="229" spans="1:37" s="10" customFormat="1" ht="25" customHeight="1" x14ac:dyDescent="0.25">
      <c r="A229" s="11">
        <v>226</v>
      </c>
      <c r="B229" s="12" t="str">
        <f t="shared" si="12"/>
        <v>000-000</v>
      </c>
      <c r="C229" s="12"/>
      <c r="D229" s="12"/>
      <c r="E229" s="12"/>
      <c r="F229" s="12"/>
      <c r="G229" s="16"/>
      <c r="H229" s="16"/>
      <c r="I229" s="15"/>
      <c r="J229" s="16"/>
      <c r="K229" s="16"/>
      <c r="L229" s="17"/>
      <c r="M229" s="18"/>
      <c r="N229" s="19"/>
      <c r="O229" s="20"/>
      <c r="P229" s="21"/>
      <c r="Q229" s="21"/>
      <c r="R229" s="22"/>
      <c r="S229" s="21"/>
      <c r="T229" s="21"/>
      <c r="U229" s="22"/>
      <c r="V229" s="23"/>
      <c r="W229" s="23"/>
      <c r="X229" s="24"/>
      <c r="Y229" s="25">
        <f t="shared" si="13"/>
        <v>0</v>
      </c>
      <c r="Z229" s="25">
        <f t="shared" si="14"/>
        <v>0</v>
      </c>
      <c r="AA229" s="26"/>
      <c r="AB229" s="26"/>
      <c r="AC229" s="26"/>
      <c r="AD229" s="26"/>
      <c r="AE229" s="27"/>
      <c r="AF229" s="26"/>
      <c r="AG229" s="26"/>
      <c r="AH229" s="26"/>
      <c r="AI229" s="26"/>
      <c r="AJ229" s="26"/>
      <c r="AK229" s="26"/>
    </row>
    <row r="230" spans="1:37" s="10" customFormat="1" ht="25" customHeight="1" x14ac:dyDescent="0.25">
      <c r="A230" s="11">
        <v>227</v>
      </c>
      <c r="B230" s="12" t="str">
        <f t="shared" si="12"/>
        <v>000-000</v>
      </c>
      <c r="C230" s="12"/>
      <c r="D230" s="12"/>
      <c r="E230" s="12"/>
      <c r="F230" s="12"/>
      <c r="G230" s="16"/>
      <c r="H230" s="16"/>
      <c r="I230" s="15"/>
      <c r="J230" s="16"/>
      <c r="K230" s="16"/>
      <c r="L230" s="17"/>
      <c r="M230" s="18"/>
      <c r="N230" s="18"/>
      <c r="O230" s="20"/>
      <c r="P230" s="21"/>
      <c r="Q230" s="21"/>
      <c r="R230" s="22"/>
      <c r="S230" s="21"/>
      <c r="T230" s="21"/>
      <c r="U230" s="22"/>
      <c r="V230" s="23"/>
      <c r="W230" s="23"/>
      <c r="X230" s="24"/>
      <c r="Y230" s="25">
        <f t="shared" si="13"/>
        <v>0</v>
      </c>
      <c r="Z230" s="25">
        <f t="shared" si="14"/>
        <v>0</v>
      </c>
      <c r="AA230" s="26"/>
      <c r="AB230" s="26"/>
      <c r="AC230" s="26"/>
      <c r="AD230" s="26"/>
      <c r="AE230" s="27"/>
      <c r="AF230" s="26"/>
      <c r="AG230" s="26"/>
      <c r="AH230" s="26"/>
      <c r="AI230" s="26"/>
      <c r="AJ230" s="26"/>
      <c r="AK230" s="26"/>
    </row>
    <row r="231" spans="1:37" s="10" customFormat="1" ht="25" customHeight="1" x14ac:dyDescent="0.25">
      <c r="A231" s="11">
        <v>228</v>
      </c>
      <c r="B231" s="12" t="str">
        <f t="shared" si="12"/>
        <v>000-000</v>
      </c>
      <c r="C231" s="12"/>
      <c r="D231" s="12"/>
      <c r="E231" s="12"/>
      <c r="F231" s="12"/>
      <c r="G231" s="16"/>
      <c r="H231" s="16"/>
      <c r="I231" s="15"/>
      <c r="J231" s="16"/>
      <c r="K231" s="16"/>
      <c r="L231" s="17"/>
      <c r="M231" s="18"/>
      <c r="N231" s="18"/>
      <c r="O231" s="20"/>
      <c r="P231" s="21"/>
      <c r="Q231" s="21"/>
      <c r="R231" s="22"/>
      <c r="S231" s="21"/>
      <c r="T231" s="21"/>
      <c r="U231" s="22"/>
      <c r="V231" s="23"/>
      <c r="W231" s="23"/>
      <c r="X231" s="24"/>
      <c r="Y231" s="25">
        <f t="shared" si="13"/>
        <v>0</v>
      </c>
      <c r="Z231" s="25">
        <f t="shared" si="14"/>
        <v>0</v>
      </c>
      <c r="AA231" s="26"/>
      <c r="AB231" s="26"/>
      <c r="AC231" s="26"/>
      <c r="AD231" s="26"/>
      <c r="AE231" s="27"/>
      <c r="AF231" s="26"/>
      <c r="AG231" s="26"/>
      <c r="AH231" s="26"/>
      <c r="AI231" s="26"/>
      <c r="AJ231" s="26"/>
      <c r="AK231" s="26"/>
    </row>
    <row r="232" spans="1:37" s="10" customFormat="1" ht="25" customHeight="1" x14ac:dyDescent="0.25">
      <c r="A232" s="11">
        <v>229</v>
      </c>
      <c r="B232" s="12" t="str">
        <f t="shared" si="12"/>
        <v>000-000</v>
      </c>
      <c r="C232" s="12"/>
      <c r="D232" s="12"/>
      <c r="E232" s="12"/>
      <c r="F232" s="12"/>
      <c r="G232" s="16"/>
      <c r="H232" s="16"/>
      <c r="I232" s="15"/>
      <c r="J232" s="16"/>
      <c r="K232" s="16"/>
      <c r="L232" s="17"/>
      <c r="M232" s="18"/>
      <c r="N232" s="18"/>
      <c r="O232" s="20"/>
      <c r="P232" s="21"/>
      <c r="Q232" s="21"/>
      <c r="R232" s="22"/>
      <c r="S232" s="21"/>
      <c r="T232" s="21"/>
      <c r="U232" s="22"/>
      <c r="V232" s="23"/>
      <c r="W232" s="23"/>
      <c r="X232" s="24"/>
      <c r="Y232" s="25">
        <f t="shared" si="13"/>
        <v>0</v>
      </c>
      <c r="Z232" s="25">
        <f t="shared" si="14"/>
        <v>0</v>
      </c>
      <c r="AA232" s="26"/>
      <c r="AB232" s="26"/>
      <c r="AC232" s="26"/>
      <c r="AD232" s="26"/>
      <c r="AE232" s="27"/>
      <c r="AF232" s="26"/>
      <c r="AG232" s="26"/>
      <c r="AH232" s="26"/>
      <c r="AI232" s="26"/>
      <c r="AJ232" s="26"/>
      <c r="AK232" s="26"/>
    </row>
    <row r="233" spans="1:37" s="10" customFormat="1" ht="25" customHeight="1" x14ac:dyDescent="0.25">
      <c r="A233" s="11">
        <v>230</v>
      </c>
      <c r="B233" s="12" t="str">
        <f t="shared" si="12"/>
        <v>000-000</v>
      </c>
      <c r="C233" s="12"/>
      <c r="D233" s="12"/>
      <c r="E233" s="12"/>
      <c r="F233" s="12"/>
      <c r="G233" s="16"/>
      <c r="H233" s="16"/>
      <c r="I233" s="15"/>
      <c r="J233" s="16"/>
      <c r="K233" s="16"/>
      <c r="L233" s="17"/>
      <c r="M233" s="18"/>
      <c r="N233" s="18"/>
      <c r="O233" s="20"/>
      <c r="P233" s="21"/>
      <c r="Q233" s="21"/>
      <c r="R233" s="22"/>
      <c r="S233" s="21"/>
      <c r="T233" s="21"/>
      <c r="U233" s="22"/>
      <c r="V233" s="23"/>
      <c r="W233" s="23"/>
      <c r="X233" s="24"/>
      <c r="Y233" s="25">
        <f t="shared" si="13"/>
        <v>0</v>
      </c>
      <c r="Z233" s="25">
        <f t="shared" si="14"/>
        <v>0</v>
      </c>
      <c r="AA233" s="26"/>
      <c r="AB233" s="26"/>
      <c r="AC233" s="26"/>
      <c r="AD233" s="26"/>
      <c r="AE233" s="27"/>
      <c r="AF233" s="26"/>
      <c r="AG233" s="26"/>
      <c r="AH233" s="26"/>
      <c r="AI233" s="26"/>
      <c r="AJ233" s="26"/>
      <c r="AK233" s="26"/>
    </row>
    <row r="234" spans="1:37" s="10" customFormat="1" ht="25" customHeight="1" x14ac:dyDescent="0.25">
      <c r="A234" s="11">
        <v>231</v>
      </c>
      <c r="B234" s="12" t="str">
        <f t="shared" si="12"/>
        <v>000-000</v>
      </c>
      <c r="C234" s="12"/>
      <c r="D234" s="12"/>
      <c r="E234" s="12"/>
      <c r="F234" s="12"/>
      <c r="G234" s="16"/>
      <c r="H234" s="16"/>
      <c r="I234" s="15"/>
      <c r="J234" s="16"/>
      <c r="K234" s="16"/>
      <c r="L234" s="17"/>
      <c r="M234" s="18"/>
      <c r="N234" s="18"/>
      <c r="O234" s="20"/>
      <c r="P234" s="21"/>
      <c r="Q234" s="21"/>
      <c r="R234" s="22"/>
      <c r="S234" s="21"/>
      <c r="T234" s="21"/>
      <c r="U234" s="22"/>
      <c r="V234" s="23"/>
      <c r="W234" s="23"/>
      <c r="X234" s="24"/>
      <c r="Y234" s="25">
        <f t="shared" si="13"/>
        <v>0</v>
      </c>
      <c r="Z234" s="25">
        <f t="shared" si="14"/>
        <v>0</v>
      </c>
      <c r="AA234" s="26"/>
      <c r="AB234" s="26"/>
      <c r="AC234" s="26"/>
      <c r="AD234" s="26"/>
      <c r="AE234" s="27"/>
      <c r="AF234" s="26"/>
      <c r="AG234" s="26"/>
      <c r="AH234" s="26"/>
      <c r="AI234" s="26"/>
      <c r="AJ234" s="26"/>
      <c r="AK234" s="26"/>
    </row>
    <row r="235" spans="1:37" s="10" customFormat="1" ht="25" customHeight="1" x14ac:dyDescent="0.25">
      <c r="A235" s="11">
        <v>232</v>
      </c>
      <c r="B235" s="12" t="str">
        <f t="shared" si="12"/>
        <v>000-000</v>
      </c>
      <c r="C235" s="12"/>
      <c r="D235" s="12"/>
      <c r="E235" s="12"/>
      <c r="F235" s="12"/>
      <c r="G235" s="16"/>
      <c r="H235" s="16"/>
      <c r="I235" s="15"/>
      <c r="J235" s="16"/>
      <c r="K235" s="16"/>
      <c r="L235" s="17"/>
      <c r="M235" s="18"/>
      <c r="N235" s="18"/>
      <c r="O235" s="20"/>
      <c r="P235" s="21"/>
      <c r="Q235" s="21"/>
      <c r="R235" s="22"/>
      <c r="S235" s="21"/>
      <c r="T235" s="21"/>
      <c r="U235" s="22"/>
      <c r="V235" s="23"/>
      <c r="W235" s="23"/>
      <c r="X235" s="24"/>
      <c r="Y235" s="25">
        <f t="shared" si="13"/>
        <v>0</v>
      </c>
      <c r="Z235" s="25">
        <f t="shared" si="14"/>
        <v>0</v>
      </c>
      <c r="AA235" s="26"/>
      <c r="AB235" s="26"/>
      <c r="AC235" s="26"/>
      <c r="AD235" s="26"/>
      <c r="AE235" s="27"/>
      <c r="AF235" s="26"/>
      <c r="AG235" s="26"/>
      <c r="AH235" s="26"/>
      <c r="AI235" s="26"/>
      <c r="AJ235" s="26"/>
      <c r="AK235" s="26"/>
    </row>
    <row r="236" spans="1:37" s="10" customFormat="1" ht="25" customHeight="1" x14ac:dyDescent="0.25">
      <c r="A236" s="11">
        <v>233</v>
      </c>
      <c r="B236" s="12" t="str">
        <f t="shared" si="12"/>
        <v>000-000</v>
      </c>
      <c r="C236" s="12"/>
      <c r="D236" s="12"/>
      <c r="E236" s="12"/>
      <c r="F236" s="12"/>
      <c r="G236" s="16"/>
      <c r="H236" s="16"/>
      <c r="I236" s="15"/>
      <c r="J236" s="16"/>
      <c r="K236" s="16"/>
      <c r="L236" s="17"/>
      <c r="M236" s="18"/>
      <c r="N236" s="18"/>
      <c r="O236" s="20"/>
      <c r="P236" s="21"/>
      <c r="Q236" s="21"/>
      <c r="R236" s="22"/>
      <c r="S236" s="21"/>
      <c r="T236" s="21"/>
      <c r="U236" s="22"/>
      <c r="V236" s="23"/>
      <c r="W236" s="23"/>
      <c r="X236" s="24"/>
      <c r="Y236" s="25">
        <f t="shared" si="13"/>
        <v>0</v>
      </c>
      <c r="Z236" s="25">
        <f t="shared" si="14"/>
        <v>0</v>
      </c>
      <c r="AA236" s="26"/>
      <c r="AB236" s="26"/>
      <c r="AC236" s="26"/>
      <c r="AD236" s="26"/>
      <c r="AE236" s="27"/>
      <c r="AF236" s="26"/>
      <c r="AG236" s="26"/>
      <c r="AH236" s="26"/>
      <c r="AI236" s="26"/>
      <c r="AJ236" s="26"/>
      <c r="AK236" s="26"/>
    </row>
    <row r="237" spans="1:37" s="10" customFormat="1" ht="25" customHeight="1" x14ac:dyDescent="0.25">
      <c r="A237" s="11">
        <v>234</v>
      </c>
      <c r="B237" s="12" t="str">
        <f t="shared" si="12"/>
        <v>000-000</v>
      </c>
      <c r="C237" s="12"/>
      <c r="D237" s="12"/>
      <c r="E237" s="12"/>
      <c r="F237" s="12"/>
      <c r="G237" s="16"/>
      <c r="H237" s="16"/>
      <c r="I237" s="15"/>
      <c r="J237" s="16"/>
      <c r="K237" s="16"/>
      <c r="L237" s="17"/>
      <c r="M237" s="18"/>
      <c r="N237" s="18"/>
      <c r="O237" s="20"/>
      <c r="P237" s="21"/>
      <c r="Q237" s="21"/>
      <c r="R237" s="22"/>
      <c r="S237" s="21"/>
      <c r="T237" s="21"/>
      <c r="U237" s="22"/>
      <c r="V237" s="23"/>
      <c r="W237" s="23"/>
      <c r="X237" s="24"/>
      <c r="Y237" s="25">
        <f t="shared" si="13"/>
        <v>0</v>
      </c>
      <c r="Z237" s="25">
        <f t="shared" si="14"/>
        <v>0</v>
      </c>
      <c r="AA237" s="26"/>
      <c r="AB237" s="26"/>
      <c r="AC237" s="26"/>
      <c r="AD237" s="26"/>
      <c r="AE237" s="27"/>
      <c r="AF237" s="26"/>
      <c r="AG237" s="26"/>
      <c r="AH237" s="26"/>
      <c r="AI237" s="26"/>
      <c r="AJ237" s="26"/>
      <c r="AK237" s="26"/>
    </row>
    <row r="238" spans="1:37" s="10" customFormat="1" ht="25" customHeight="1" x14ac:dyDescent="0.25">
      <c r="A238" s="11">
        <v>235</v>
      </c>
      <c r="B238" s="12" t="str">
        <f t="shared" ref="B238:B301" si="15">TEXT(C238,"000")&amp;"-"&amp;TEXT(E238,"000")</f>
        <v>000-000</v>
      </c>
      <c r="C238" s="12"/>
      <c r="D238" s="12"/>
      <c r="E238" s="12"/>
      <c r="F238" s="12"/>
      <c r="G238" s="16"/>
      <c r="H238" s="16"/>
      <c r="I238" s="15"/>
      <c r="J238" s="16"/>
      <c r="K238" s="16"/>
      <c r="L238" s="17"/>
      <c r="M238" s="18"/>
      <c r="N238" s="18"/>
      <c r="O238" s="20"/>
      <c r="P238" s="21"/>
      <c r="Q238" s="21"/>
      <c r="R238" s="22"/>
      <c r="S238" s="21"/>
      <c r="T238" s="21"/>
      <c r="U238" s="22"/>
      <c r="V238" s="23"/>
      <c r="W238" s="23"/>
      <c r="X238" s="24"/>
      <c r="Y238" s="25">
        <f t="shared" si="13"/>
        <v>0</v>
      </c>
      <c r="Z238" s="25">
        <f t="shared" si="14"/>
        <v>0</v>
      </c>
      <c r="AA238" s="26"/>
      <c r="AB238" s="26"/>
      <c r="AC238" s="26"/>
      <c r="AD238" s="26"/>
      <c r="AE238" s="27"/>
      <c r="AF238" s="26"/>
      <c r="AG238" s="26"/>
      <c r="AH238" s="26"/>
      <c r="AI238" s="26"/>
      <c r="AJ238" s="26"/>
      <c r="AK238" s="26"/>
    </row>
    <row r="239" spans="1:37" s="10" customFormat="1" ht="25" customHeight="1" x14ac:dyDescent="0.25">
      <c r="A239" s="11">
        <v>236</v>
      </c>
      <c r="B239" s="12" t="str">
        <f t="shared" si="15"/>
        <v>000-000</v>
      </c>
      <c r="C239" s="12"/>
      <c r="D239" s="12"/>
      <c r="E239" s="12"/>
      <c r="F239" s="12"/>
      <c r="G239" s="16"/>
      <c r="H239" s="16"/>
      <c r="I239" s="15"/>
      <c r="J239" s="16"/>
      <c r="K239" s="16"/>
      <c r="L239" s="17"/>
      <c r="M239" s="18"/>
      <c r="N239" s="19"/>
      <c r="O239" s="20"/>
      <c r="P239" s="21"/>
      <c r="Q239" s="21"/>
      <c r="R239" s="22"/>
      <c r="S239" s="21"/>
      <c r="T239" s="21"/>
      <c r="U239" s="22"/>
      <c r="V239" s="23"/>
      <c r="W239" s="23"/>
      <c r="X239" s="24"/>
      <c r="Y239" s="25">
        <f t="shared" si="13"/>
        <v>0</v>
      </c>
      <c r="Z239" s="25">
        <f t="shared" si="14"/>
        <v>0</v>
      </c>
      <c r="AA239" s="26"/>
      <c r="AB239" s="26"/>
      <c r="AC239" s="26"/>
      <c r="AD239" s="26"/>
      <c r="AE239" s="27"/>
      <c r="AF239" s="26"/>
      <c r="AG239" s="26"/>
      <c r="AH239" s="26"/>
      <c r="AI239" s="26"/>
      <c r="AJ239" s="26"/>
      <c r="AK239" s="26"/>
    </row>
    <row r="240" spans="1:37" s="10" customFormat="1" ht="25" customHeight="1" x14ac:dyDescent="0.25">
      <c r="A240" s="11">
        <v>237</v>
      </c>
      <c r="B240" s="12" t="str">
        <f t="shared" si="15"/>
        <v>000-000</v>
      </c>
      <c r="C240" s="12"/>
      <c r="D240" s="12"/>
      <c r="E240" s="12"/>
      <c r="F240" s="12"/>
      <c r="G240" s="16"/>
      <c r="H240" s="16"/>
      <c r="I240" s="15"/>
      <c r="J240" s="16"/>
      <c r="K240" s="16"/>
      <c r="L240" s="17"/>
      <c r="M240" s="18"/>
      <c r="N240" s="19"/>
      <c r="O240" s="20"/>
      <c r="P240" s="21"/>
      <c r="Q240" s="21"/>
      <c r="R240" s="22"/>
      <c r="S240" s="21"/>
      <c r="T240" s="21"/>
      <c r="U240" s="22"/>
      <c r="V240" s="23"/>
      <c r="W240" s="23"/>
      <c r="X240" s="24"/>
      <c r="Y240" s="25">
        <f t="shared" si="13"/>
        <v>0</v>
      </c>
      <c r="Z240" s="25">
        <f t="shared" si="14"/>
        <v>0</v>
      </c>
      <c r="AA240" s="26"/>
      <c r="AB240" s="26"/>
      <c r="AC240" s="26"/>
      <c r="AD240" s="26"/>
      <c r="AE240" s="27"/>
      <c r="AF240" s="26"/>
      <c r="AG240" s="26"/>
      <c r="AH240" s="26"/>
      <c r="AI240" s="26"/>
      <c r="AJ240" s="26"/>
      <c r="AK240" s="26"/>
    </row>
    <row r="241" spans="1:37" s="10" customFormat="1" ht="25" customHeight="1" x14ac:dyDescent="0.25">
      <c r="A241" s="11">
        <v>238</v>
      </c>
      <c r="B241" s="12" t="str">
        <f t="shared" si="15"/>
        <v>000-000</v>
      </c>
      <c r="C241" s="12"/>
      <c r="D241" s="12"/>
      <c r="E241" s="12"/>
      <c r="F241" s="12"/>
      <c r="G241" s="16"/>
      <c r="H241" s="16"/>
      <c r="I241" s="15"/>
      <c r="J241" s="16"/>
      <c r="K241" s="16"/>
      <c r="L241" s="17"/>
      <c r="M241" s="18"/>
      <c r="N241" s="18"/>
      <c r="O241" s="20"/>
      <c r="P241" s="21"/>
      <c r="Q241" s="21"/>
      <c r="R241" s="22"/>
      <c r="S241" s="21"/>
      <c r="T241" s="21"/>
      <c r="U241" s="22"/>
      <c r="V241" s="23"/>
      <c r="W241" s="23"/>
      <c r="X241" s="24"/>
      <c r="Y241" s="25">
        <f t="shared" si="13"/>
        <v>0</v>
      </c>
      <c r="Z241" s="25">
        <f t="shared" si="14"/>
        <v>0</v>
      </c>
      <c r="AA241" s="26"/>
      <c r="AB241" s="26"/>
      <c r="AC241" s="26"/>
      <c r="AD241" s="26"/>
      <c r="AE241" s="27"/>
      <c r="AF241" s="26"/>
      <c r="AG241" s="26"/>
      <c r="AH241" s="26"/>
      <c r="AI241" s="26"/>
      <c r="AJ241" s="26"/>
      <c r="AK241" s="26"/>
    </row>
    <row r="242" spans="1:37" s="10" customFormat="1" ht="25" customHeight="1" x14ac:dyDescent="0.25">
      <c r="A242" s="11">
        <v>239</v>
      </c>
      <c r="B242" s="12" t="str">
        <f t="shared" si="15"/>
        <v>000-000</v>
      </c>
      <c r="C242" s="12"/>
      <c r="D242" s="12"/>
      <c r="E242" s="12"/>
      <c r="F242" s="12"/>
      <c r="G242" s="16"/>
      <c r="H242" s="16"/>
      <c r="I242" s="15"/>
      <c r="J242" s="16"/>
      <c r="K242" s="16"/>
      <c r="L242" s="17"/>
      <c r="M242" s="18"/>
      <c r="N242" s="18"/>
      <c r="O242" s="20"/>
      <c r="P242" s="21"/>
      <c r="Q242" s="21"/>
      <c r="R242" s="22"/>
      <c r="S242" s="21"/>
      <c r="T242" s="21"/>
      <c r="U242" s="22"/>
      <c r="V242" s="23"/>
      <c r="W242" s="23"/>
      <c r="X242" s="24"/>
      <c r="Y242" s="25">
        <f t="shared" si="13"/>
        <v>0</v>
      </c>
      <c r="Z242" s="25">
        <f t="shared" si="14"/>
        <v>0</v>
      </c>
      <c r="AA242" s="26"/>
      <c r="AB242" s="26"/>
      <c r="AC242" s="26"/>
      <c r="AD242" s="26"/>
      <c r="AE242" s="27"/>
      <c r="AF242" s="26"/>
      <c r="AG242" s="26"/>
      <c r="AH242" s="26"/>
      <c r="AI242" s="26"/>
      <c r="AJ242" s="26"/>
      <c r="AK242" s="26"/>
    </row>
    <row r="243" spans="1:37" s="10" customFormat="1" ht="25" customHeight="1" x14ac:dyDescent="0.25">
      <c r="A243" s="11">
        <v>240</v>
      </c>
      <c r="B243" s="12" t="str">
        <f t="shared" si="15"/>
        <v>000-000</v>
      </c>
      <c r="C243" s="12"/>
      <c r="D243" s="12"/>
      <c r="E243" s="12"/>
      <c r="F243" s="12"/>
      <c r="G243" s="16"/>
      <c r="H243" s="16"/>
      <c r="I243" s="15"/>
      <c r="J243" s="16"/>
      <c r="K243" s="16"/>
      <c r="L243" s="17"/>
      <c r="M243" s="18"/>
      <c r="N243" s="18"/>
      <c r="O243" s="20"/>
      <c r="P243" s="21"/>
      <c r="Q243" s="21"/>
      <c r="R243" s="22"/>
      <c r="S243" s="21"/>
      <c r="T243" s="21"/>
      <c r="U243" s="22"/>
      <c r="V243" s="23"/>
      <c r="W243" s="23"/>
      <c r="X243" s="24"/>
      <c r="Y243" s="25">
        <f t="shared" si="13"/>
        <v>0</v>
      </c>
      <c r="Z243" s="25">
        <f t="shared" si="14"/>
        <v>0</v>
      </c>
      <c r="AA243" s="26"/>
      <c r="AB243" s="26"/>
      <c r="AC243" s="26"/>
      <c r="AD243" s="26"/>
      <c r="AE243" s="27"/>
      <c r="AF243" s="26"/>
      <c r="AG243" s="26"/>
      <c r="AH243" s="26"/>
      <c r="AI243" s="26"/>
      <c r="AJ243" s="26"/>
      <c r="AK243" s="26"/>
    </row>
    <row r="244" spans="1:37" s="10" customFormat="1" ht="25" customHeight="1" x14ac:dyDescent="0.25">
      <c r="A244" s="11">
        <v>241</v>
      </c>
      <c r="B244" s="12" t="str">
        <f t="shared" si="15"/>
        <v>000-000</v>
      </c>
      <c r="C244" s="12"/>
      <c r="D244" s="12"/>
      <c r="E244" s="12"/>
      <c r="F244" s="12"/>
      <c r="G244" s="16"/>
      <c r="H244" s="16"/>
      <c r="I244" s="15"/>
      <c r="J244" s="16"/>
      <c r="K244" s="16"/>
      <c r="L244" s="17"/>
      <c r="M244" s="18"/>
      <c r="N244" s="18"/>
      <c r="O244" s="20"/>
      <c r="P244" s="21"/>
      <c r="Q244" s="21"/>
      <c r="R244" s="22"/>
      <c r="S244" s="21"/>
      <c r="T244" s="21"/>
      <c r="U244" s="22"/>
      <c r="V244" s="23"/>
      <c r="W244" s="23"/>
      <c r="X244" s="24"/>
      <c r="Y244" s="25">
        <f t="shared" si="13"/>
        <v>0</v>
      </c>
      <c r="Z244" s="25">
        <f t="shared" si="14"/>
        <v>0</v>
      </c>
      <c r="AA244" s="26"/>
      <c r="AB244" s="26"/>
      <c r="AC244" s="26"/>
      <c r="AD244" s="26"/>
      <c r="AE244" s="27"/>
      <c r="AF244" s="26"/>
      <c r="AG244" s="26"/>
      <c r="AH244" s="26"/>
      <c r="AI244" s="26"/>
      <c r="AJ244" s="26"/>
      <c r="AK244" s="26"/>
    </row>
    <row r="245" spans="1:37" s="10" customFormat="1" ht="25" customHeight="1" x14ac:dyDescent="0.25">
      <c r="A245" s="11">
        <v>242</v>
      </c>
      <c r="B245" s="12" t="str">
        <f t="shared" si="15"/>
        <v>000-000</v>
      </c>
      <c r="C245" s="12"/>
      <c r="D245" s="12"/>
      <c r="E245" s="12"/>
      <c r="F245" s="12"/>
      <c r="G245" s="16"/>
      <c r="H245" s="16"/>
      <c r="I245" s="15"/>
      <c r="J245" s="16"/>
      <c r="K245" s="16"/>
      <c r="L245" s="17"/>
      <c r="M245" s="18"/>
      <c r="N245" s="18"/>
      <c r="O245" s="20"/>
      <c r="P245" s="21"/>
      <c r="Q245" s="21"/>
      <c r="R245" s="22"/>
      <c r="S245" s="21"/>
      <c r="T245" s="21"/>
      <c r="U245" s="22"/>
      <c r="V245" s="23"/>
      <c r="W245" s="23"/>
      <c r="X245" s="24"/>
      <c r="Y245" s="25">
        <f t="shared" si="13"/>
        <v>0</v>
      </c>
      <c r="Z245" s="25">
        <f t="shared" si="14"/>
        <v>0</v>
      </c>
      <c r="AA245" s="26"/>
      <c r="AB245" s="26"/>
      <c r="AC245" s="26"/>
      <c r="AD245" s="26"/>
      <c r="AE245" s="27"/>
      <c r="AF245" s="26"/>
      <c r="AG245" s="26"/>
      <c r="AH245" s="26"/>
      <c r="AI245" s="26"/>
      <c r="AJ245" s="26"/>
      <c r="AK245" s="26"/>
    </row>
    <row r="246" spans="1:37" s="10" customFormat="1" ht="25" customHeight="1" x14ac:dyDescent="0.25">
      <c r="A246" s="11">
        <v>243</v>
      </c>
      <c r="B246" s="12" t="str">
        <f t="shared" si="15"/>
        <v>000-000</v>
      </c>
      <c r="C246" s="12"/>
      <c r="D246" s="12"/>
      <c r="E246" s="12"/>
      <c r="F246" s="12"/>
      <c r="G246" s="16"/>
      <c r="H246" s="16"/>
      <c r="I246" s="15"/>
      <c r="J246" s="16"/>
      <c r="K246" s="16"/>
      <c r="L246" s="17"/>
      <c r="M246" s="18"/>
      <c r="N246" s="18"/>
      <c r="O246" s="20"/>
      <c r="P246" s="21"/>
      <c r="Q246" s="21"/>
      <c r="R246" s="22"/>
      <c r="S246" s="21"/>
      <c r="T246" s="21"/>
      <c r="U246" s="22"/>
      <c r="V246" s="23"/>
      <c r="W246" s="23"/>
      <c r="X246" s="24"/>
      <c r="Y246" s="25">
        <f t="shared" si="13"/>
        <v>0</v>
      </c>
      <c r="Z246" s="25">
        <f t="shared" si="14"/>
        <v>0</v>
      </c>
      <c r="AA246" s="26"/>
      <c r="AB246" s="26"/>
      <c r="AC246" s="26"/>
      <c r="AD246" s="26"/>
      <c r="AE246" s="27"/>
      <c r="AF246" s="26"/>
      <c r="AG246" s="26"/>
      <c r="AH246" s="26"/>
      <c r="AI246" s="26"/>
      <c r="AJ246" s="26"/>
      <c r="AK246" s="26"/>
    </row>
    <row r="247" spans="1:37" s="10" customFormat="1" ht="25" customHeight="1" x14ac:dyDescent="0.25">
      <c r="A247" s="11">
        <v>244</v>
      </c>
      <c r="B247" s="12" t="str">
        <f t="shared" si="15"/>
        <v>000-000</v>
      </c>
      <c r="C247" s="12"/>
      <c r="D247" s="12"/>
      <c r="E247" s="12"/>
      <c r="F247" s="12"/>
      <c r="G247" s="16"/>
      <c r="H247" s="16"/>
      <c r="I247" s="15"/>
      <c r="J247" s="16"/>
      <c r="K247" s="16"/>
      <c r="L247" s="17"/>
      <c r="M247" s="18"/>
      <c r="N247" s="18"/>
      <c r="O247" s="20"/>
      <c r="P247" s="21"/>
      <c r="Q247" s="21"/>
      <c r="R247" s="22"/>
      <c r="S247" s="21"/>
      <c r="T247" s="21"/>
      <c r="U247" s="22"/>
      <c r="V247" s="23"/>
      <c r="W247" s="23"/>
      <c r="X247" s="24"/>
      <c r="Y247" s="25">
        <f t="shared" si="13"/>
        <v>0</v>
      </c>
      <c r="Z247" s="25">
        <f t="shared" si="14"/>
        <v>0</v>
      </c>
      <c r="AA247" s="26"/>
      <c r="AB247" s="26"/>
      <c r="AC247" s="26"/>
      <c r="AD247" s="26"/>
      <c r="AE247" s="27"/>
      <c r="AF247" s="26"/>
      <c r="AG247" s="26"/>
      <c r="AH247" s="26"/>
      <c r="AI247" s="26"/>
      <c r="AJ247" s="26"/>
      <c r="AK247" s="26"/>
    </row>
    <row r="248" spans="1:37" s="10" customFormat="1" ht="25" customHeight="1" x14ac:dyDescent="0.25">
      <c r="A248" s="11">
        <v>245</v>
      </c>
      <c r="B248" s="12" t="str">
        <f t="shared" si="15"/>
        <v>000-000</v>
      </c>
      <c r="C248" s="12"/>
      <c r="D248" s="12"/>
      <c r="E248" s="12"/>
      <c r="F248" s="12"/>
      <c r="G248" s="16"/>
      <c r="H248" s="16"/>
      <c r="I248" s="15"/>
      <c r="J248" s="16"/>
      <c r="K248" s="16"/>
      <c r="L248" s="17"/>
      <c r="M248" s="18"/>
      <c r="N248" s="18"/>
      <c r="O248" s="20"/>
      <c r="P248" s="21"/>
      <c r="Q248" s="21"/>
      <c r="R248" s="22"/>
      <c r="S248" s="21"/>
      <c r="T248" s="21"/>
      <c r="U248" s="22"/>
      <c r="V248" s="23"/>
      <c r="W248" s="23"/>
      <c r="X248" s="24"/>
      <c r="Y248" s="25">
        <f t="shared" si="13"/>
        <v>0</v>
      </c>
      <c r="Z248" s="25">
        <f t="shared" si="14"/>
        <v>0</v>
      </c>
      <c r="AA248" s="26"/>
      <c r="AB248" s="26"/>
      <c r="AC248" s="26"/>
      <c r="AD248" s="26"/>
      <c r="AE248" s="27"/>
      <c r="AF248" s="26"/>
      <c r="AG248" s="26"/>
      <c r="AH248" s="26"/>
      <c r="AI248" s="26"/>
      <c r="AJ248" s="26"/>
      <c r="AK248" s="26"/>
    </row>
    <row r="249" spans="1:37" s="10" customFormat="1" ht="25" customHeight="1" x14ac:dyDescent="0.25">
      <c r="A249" s="11">
        <v>246</v>
      </c>
      <c r="B249" s="12" t="str">
        <f t="shared" si="15"/>
        <v>000-000</v>
      </c>
      <c r="C249" s="12"/>
      <c r="D249" s="12"/>
      <c r="E249" s="12"/>
      <c r="F249" s="12"/>
      <c r="G249" s="16"/>
      <c r="H249" s="16"/>
      <c r="I249" s="15"/>
      <c r="J249" s="16"/>
      <c r="K249" s="16"/>
      <c r="L249" s="17"/>
      <c r="M249" s="18"/>
      <c r="N249" s="18"/>
      <c r="O249" s="20"/>
      <c r="P249" s="21"/>
      <c r="Q249" s="21"/>
      <c r="R249" s="22"/>
      <c r="S249" s="21"/>
      <c r="T249" s="21"/>
      <c r="U249" s="22"/>
      <c r="V249" s="23"/>
      <c r="W249" s="23"/>
      <c r="X249" s="24"/>
      <c r="Y249" s="25">
        <f t="shared" si="13"/>
        <v>0</v>
      </c>
      <c r="Z249" s="25">
        <f t="shared" si="14"/>
        <v>0</v>
      </c>
      <c r="AA249" s="26"/>
      <c r="AB249" s="26"/>
      <c r="AC249" s="26"/>
      <c r="AD249" s="26"/>
      <c r="AE249" s="27"/>
      <c r="AF249" s="26"/>
      <c r="AG249" s="26"/>
      <c r="AH249" s="26"/>
      <c r="AI249" s="26"/>
      <c r="AJ249" s="26"/>
      <c r="AK249" s="26"/>
    </row>
    <row r="250" spans="1:37" s="10" customFormat="1" ht="25" customHeight="1" x14ac:dyDescent="0.25">
      <c r="A250" s="11">
        <v>247</v>
      </c>
      <c r="B250" s="12" t="str">
        <f t="shared" si="15"/>
        <v>000-000</v>
      </c>
      <c r="C250" s="12"/>
      <c r="D250" s="12"/>
      <c r="E250" s="12"/>
      <c r="F250" s="12"/>
      <c r="G250" s="16"/>
      <c r="H250" s="16"/>
      <c r="I250" s="15"/>
      <c r="J250" s="16"/>
      <c r="K250" s="16"/>
      <c r="L250" s="17"/>
      <c r="M250" s="18"/>
      <c r="N250" s="19"/>
      <c r="O250" s="20"/>
      <c r="P250" s="21"/>
      <c r="Q250" s="21"/>
      <c r="R250" s="22"/>
      <c r="S250" s="21"/>
      <c r="T250" s="21"/>
      <c r="U250" s="22"/>
      <c r="V250" s="23"/>
      <c r="W250" s="23"/>
      <c r="X250" s="24"/>
      <c r="Y250" s="25">
        <f t="shared" si="13"/>
        <v>0</v>
      </c>
      <c r="Z250" s="25">
        <f t="shared" si="14"/>
        <v>0</v>
      </c>
      <c r="AA250" s="26"/>
      <c r="AB250" s="26"/>
      <c r="AC250" s="26"/>
      <c r="AD250" s="26"/>
      <c r="AE250" s="27"/>
      <c r="AF250" s="26"/>
      <c r="AG250" s="26"/>
      <c r="AH250" s="26"/>
      <c r="AI250" s="26"/>
      <c r="AJ250" s="26"/>
      <c r="AK250" s="26"/>
    </row>
    <row r="251" spans="1:37" s="10" customFormat="1" ht="25" customHeight="1" x14ac:dyDescent="0.25">
      <c r="A251" s="11">
        <v>248</v>
      </c>
      <c r="B251" s="12" t="str">
        <f t="shared" si="15"/>
        <v>000-000</v>
      </c>
      <c r="C251" s="12"/>
      <c r="D251" s="12"/>
      <c r="E251" s="12"/>
      <c r="F251" s="12"/>
      <c r="G251" s="16"/>
      <c r="H251" s="16"/>
      <c r="I251" s="15"/>
      <c r="J251" s="16"/>
      <c r="K251" s="16"/>
      <c r="L251" s="17"/>
      <c r="M251" s="18"/>
      <c r="N251" s="19"/>
      <c r="O251" s="20"/>
      <c r="P251" s="21"/>
      <c r="Q251" s="21"/>
      <c r="R251" s="22"/>
      <c r="S251" s="21"/>
      <c r="T251" s="21"/>
      <c r="U251" s="22"/>
      <c r="V251" s="23"/>
      <c r="W251" s="23"/>
      <c r="X251" s="24"/>
      <c r="Y251" s="25">
        <f t="shared" si="13"/>
        <v>0</v>
      </c>
      <c r="Z251" s="25">
        <f t="shared" si="14"/>
        <v>0</v>
      </c>
      <c r="AA251" s="26"/>
      <c r="AB251" s="26"/>
      <c r="AC251" s="26"/>
      <c r="AD251" s="26"/>
      <c r="AE251" s="27"/>
      <c r="AF251" s="26"/>
      <c r="AG251" s="26"/>
      <c r="AH251" s="26"/>
      <c r="AI251" s="26"/>
      <c r="AJ251" s="26"/>
      <c r="AK251" s="26"/>
    </row>
    <row r="252" spans="1:37" s="10" customFormat="1" ht="25" customHeight="1" x14ac:dyDescent="0.25">
      <c r="A252" s="11">
        <v>249</v>
      </c>
      <c r="B252" s="12" t="str">
        <f t="shared" si="15"/>
        <v>000-000</v>
      </c>
      <c r="C252" s="12"/>
      <c r="D252" s="12"/>
      <c r="E252" s="12"/>
      <c r="F252" s="12"/>
      <c r="G252" s="16"/>
      <c r="H252" s="16"/>
      <c r="I252" s="15"/>
      <c r="J252" s="16"/>
      <c r="K252" s="16"/>
      <c r="L252" s="17"/>
      <c r="M252" s="18"/>
      <c r="N252" s="18"/>
      <c r="O252" s="20"/>
      <c r="P252" s="21"/>
      <c r="Q252" s="21"/>
      <c r="R252" s="22"/>
      <c r="S252" s="21"/>
      <c r="T252" s="21"/>
      <c r="U252" s="22"/>
      <c r="V252" s="23"/>
      <c r="W252" s="23"/>
      <c r="X252" s="24"/>
      <c r="Y252" s="25">
        <f t="shared" si="13"/>
        <v>0</v>
      </c>
      <c r="Z252" s="25">
        <f t="shared" si="14"/>
        <v>0</v>
      </c>
      <c r="AA252" s="26"/>
      <c r="AB252" s="26"/>
      <c r="AC252" s="26"/>
      <c r="AD252" s="26"/>
      <c r="AE252" s="27"/>
      <c r="AF252" s="26"/>
      <c r="AG252" s="26"/>
      <c r="AH252" s="26"/>
      <c r="AI252" s="26"/>
      <c r="AJ252" s="26"/>
      <c r="AK252" s="26"/>
    </row>
    <row r="253" spans="1:37" s="10" customFormat="1" ht="25" customHeight="1" x14ac:dyDescent="0.25">
      <c r="A253" s="11">
        <v>250</v>
      </c>
      <c r="B253" s="12" t="str">
        <f t="shared" si="15"/>
        <v>000-000</v>
      </c>
      <c r="C253" s="12"/>
      <c r="D253" s="12"/>
      <c r="E253" s="12"/>
      <c r="F253" s="12"/>
      <c r="G253" s="16"/>
      <c r="H253" s="16"/>
      <c r="I253" s="15"/>
      <c r="J253" s="16"/>
      <c r="K253" s="16"/>
      <c r="L253" s="17"/>
      <c r="M253" s="18"/>
      <c r="N253" s="18"/>
      <c r="O253" s="20"/>
      <c r="P253" s="21"/>
      <c r="Q253" s="21"/>
      <c r="R253" s="22"/>
      <c r="S253" s="21"/>
      <c r="T253" s="21"/>
      <c r="U253" s="22"/>
      <c r="V253" s="23"/>
      <c r="W253" s="23"/>
      <c r="X253" s="24"/>
      <c r="Y253" s="25">
        <f t="shared" si="13"/>
        <v>0</v>
      </c>
      <c r="Z253" s="25">
        <f t="shared" si="14"/>
        <v>0</v>
      </c>
      <c r="AA253" s="26"/>
      <c r="AB253" s="26"/>
      <c r="AC253" s="26"/>
      <c r="AD253" s="26"/>
      <c r="AE253" s="27"/>
      <c r="AF253" s="26"/>
      <c r="AG253" s="26"/>
      <c r="AH253" s="26"/>
      <c r="AI253" s="26"/>
      <c r="AJ253" s="26"/>
      <c r="AK253" s="26"/>
    </row>
    <row r="254" spans="1:37" s="10" customFormat="1" ht="25" customHeight="1" x14ac:dyDescent="0.25">
      <c r="A254" s="11">
        <v>251</v>
      </c>
      <c r="B254" s="12" t="str">
        <f t="shared" si="15"/>
        <v>000-000</v>
      </c>
      <c r="C254" s="12"/>
      <c r="D254" s="12"/>
      <c r="E254" s="12"/>
      <c r="F254" s="12"/>
      <c r="G254" s="16"/>
      <c r="H254" s="16"/>
      <c r="I254" s="15"/>
      <c r="J254" s="16"/>
      <c r="K254" s="16"/>
      <c r="L254" s="17"/>
      <c r="M254" s="18"/>
      <c r="N254" s="18"/>
      <c r="O254" s="20"/>
      <c r="P254" s="21"/>
      <c r="Q254" s="21"/>
      <c r="R254" s="22"/>
      <c r="S254" s="21"/>
      <c r="T254" s="21"/>
      <c r="U254" s="22"/>
      <c r="V254" s="23"/>
      <c r="W254" s="23"/>
      <c r="X254" s="24"/>
      <c r="Y254" s="25">
        <f t="shared" si="13"/>
        <v>0</v>
      </c>
      <c r="Z254" s="25">
        <f t="shared" si="14"/>
        <v>0</v>
      </c>
      <c r="AA254" s="26"/>
      <c r="AB254" s="26"/>
      <c r="AC254" s="26"/>
      <c r="AD254" s="26"/>
      <c r="AE254" s="27"/>
      <c r="AF254" s="26"/>
      <c r="AG254" s="26"/>
      <c r="AH254" s="26"/>
      <c r="AI254" s="26"/>
      <c r="AJ254" s="26"/>
      <c r="AK254" s="26"/>
    </row>
    <row r="255" spans="1:37" s="10" customFormat="1" ht="25" customHeight="1" x14ac:dyDescent="0.25">
      <c r="A255" s="11">
        <v>252</v>
      </c>
      <c r="B255" s="12" t="str">
        <f t="shared" si="15"/>
        <v>000-000</v>
      </c>
      <c r="C255" s="12"/>
      <c r="D255" s="12"/>
      <c r="E255" s="12"/>
      <c r="F255" s="12"/>
      <c r="G255" s="16"/>
      <c r="H255" s="16"/>
      <c r="I255" s="15"/>
      <c r="J255" s="16"/>
      <c r="K255" s="16"/>
      <c r="L255" s="17"/>
      <c r="M255" s="18"/>
      <c r="N255" s="18"/>
      <c r="O255" s="20"/>
      <c r="P255" s="21"/>
      <c r="Q255" s="21"/>
      <c r="R255" s="22"/>
      <c r="S255" s="21"/>
      <c r="T255" s="21"/>
      <c r="U255" s="22"/>
      <c r="V255" s="23"/>
      <c r="W255" s="23"/>
      <c r="X255" s="24"/>
      <c r="Y255" s="25">
        <f t="shared" si="13"/>
        <v>0</v>
      </c>
      <c r="Z255" s="25">
        <f t="shared" si="14"/>
        <v>0</v>
      </c>
      <c r="AA255" s="26"/>
      <c r="AB255" s="26"/>
      <c r="AC255" s="26"/>
      <c r="AD255" s="26"/>
      <c r="AE255" s="27"/>
      <c r="AF255" s="26"/>
      <c r="AG255" s="26"/>
      <c r="AH255" s="26"/>
      <c r="AI255" s="26"/>
      <c r="AJ255" s="26"/>
      <c r="AK255" s="26"/>
    </row>
    <row r="256" spans="1:37" s="10" customFormat="1" ht="25" customHeight="1" x14ac:dyDescent="0.25">
      <c r="A256" s="11">
        <v>253</v>
      </c>
      <c r="B256" s="12" t="str">
        <f t="shared" si="15"/>
        <v>000-000</v>
      </c>
      <c r="C256" s="12"/>
      <c r="D256" s="12"/>
      <c r="E256" s="12"/>
      <c r="F256" s="12"/>
      <c r="G256" s="16"/>
      <c r="H256" s="16"/>
      <c r="I256" s="15"/>
      <c r="J256" s="16"/>
      <c r="K256" s="16"/>
      <c r="L256" s="17"/>
      <c r="M256" s="18"/>
      <c r="N256" s="18"/>
      <c r="O256" s="20"/>
      <c r="P256" s="21"/>
      <c r="Q256" s="21"/>
      <c r="R256" s="22"/>
      <c r="S256" s="21"/>
      <c r="T256" s="21"/>
      <c r="U256" s="22"/>
      <c r="V256" s="23"/>
      <c r="W256" s="23"/>
      <c r="X256" s="24"/>
      <c r="Y256" s="25">
        <f t="shared" si="13"/>
        <v>0</v>
      </c>
      <c r="Z256" s="25">
        <f t="shared" si="14"/>
        <v>0</v>
      </c>
      <c r="AA256" s="26"/>
      <c r="AB256" s="26"/>
      <c r="AC256" s="26"/>
      <c r="AD256" s="26"/>
      <c r="AE256" s="27"/>
      <c r="AF256" s="26"/>
      <c r="AG256" s="26"/>
      <c r="AH256" s="26"/>
      <c r="AI256" s="26"/>
      <c r="AJ256" s="26"/>
      <c r="AK256" s="26"/>
    </row>
    <row r="257" spans="1:37" s="10" customFormat="1" ht="25" customHeight="1" x14ac:dyDescent="0.25">
      <c r="A257" s="11">
        <v>254</v>
      </c>
      <c r="B257" s="12" t="str">
        <f t="shared" si="15"/>
        <v>000-000</v>
      </c>
      <c r="C257" s="12"/>
      <c r="D257" s="12"/>
      <c r="E257" s="12"/>
      <c r="F257" s="12"/>
      <c r="G257" s="16"/>
      <c r="H257" s="16"/>
      <c r="I257" s="15"/>
      <c r="J257" s="16"/>
      <c r="K257" s="16"/>
      <c r="L257" s="17"/>
      <c r="M257" s="18"/>
      <c r="N257" s="18"/>
      <c r="O257" s="20"/>
      <c r="P257" s="21"/>
      <c r="Q257" s="21"/>
      <c r="R257" s="22"/>
      <c r="S257" s="21"/>
      <c r="T257" s="21"/>
      <c r="U257" s="22"/>
      <c r="V257" s="23"/>
      <c r="W257" s="23"/>
      <c r="X257" s="24"/>
      <c r="Y257" s="25">
        <f t="shared" si="13"/>
        <v>0</v>
      </c>
      <c r="Z257" s="25">
        <f t="shared" si="14"/>
        <v>0</v>
      </c>
      <c r="AA257" s="26"/>
      <c r="AB257" s="26"/>
      <c r="AC257" s="26"/>
      <c r="AD257" s="26"/>
      <c r="AE257" s="27"/>
      <c r="AF257" s="26"/>
      <c r="AG257" s="26"/>
      <c r="AH257" s="26"/>
      <c r="AI257" s="26"/>
      <c r="AJ257" s="26"/>
      <c r="AK257" s="26"/>
    </row>
    <row r="258" spans="1:37" s="10" customFormat="1" ht="25" customHeight="1" x14ac:dyDescent="0.25">
      <c r="A258" s="11">
        <v>255</v>
      </c>
      <c r="B258" s="12" t="str">
        <f t="shared" si="15"/>
        <v>000-000</v>
      </c>
      <c r="C258" s="12"/>
      <c r="D258" s="12"/>
      <c r="E258" s="12"/>
      <c r="F258" s="12"/>
      <c r="G258" s="16"/>
      <c r="H258" s="16"/>
      <c r="I258" s="15"/>
      <c r="J258" s="16"/>
      <c r="K258" s="16"/>
      <c r="L258" s="17"/>
      <c r="M258" s="18"/>
      <c r="N258" s="18"/>
      <c r="O258" s="20"/>
      <c r="P258" s="21"/>
      <c r="Q258" s="21"/>
      <c r="R258" s="22"/>
      <c r="S258" s="21"/>
      <c r="T258" s="21"/>
      <c r="U258" s="22"/>
      <c r="V258" s="23"/>
      <c r="W258" s="23"/>
      <c r="X258" s="24"/>
      <c r="Y258" s="25">
        <f t="shared" si="13"/>
        <v>0</v>
      </c>
      <c r="Z258" s="25">
        <f t="shared" si="14"/>
        <v>0</v>
      </c>
      <c r="AA258" s="26"/>
      <c r="AB258" s="26"/>
      <c r="AC258" s="26"/>
      <c r="AD258" s="26"/>
      <c r="AE258" s="27"/>
      <c r="AF258" s="26"/>
      <c r="AG258" s="26"/>
      <c r="AH258" s="26"/>
      <c r="AI258" s="26"/>
      <c r="AJ258" s="26"/>
      <c r="AK258" s="26"/>
    </row>
    <row r="259" spans="1:37" s="10" customFormat="1" ht="25" customHeight="1" x14ac:dyDescent="0.25">
      <c r="A259" s="11">
        <v>256</v>
      </c>
      <c r="B259" s="12" t="str">
        <f t="shared" si="15"/>
        <v>000-000</v>
      </c>
      <c r="C259" s="12"/>
      <c r="D259" s="12"/>
      <c r="E259" s="12"/>
      <c r="F259" s="12"/>
      <c r="G259" s="16"/>
      <c r="H259" s="16"/>
      <c r="I259" s="15"/>
      <c r="J259" s="16"/>
      <c r="K259" s="16"/>
      <c r="L259" s="17"/>
      <c r="M259" s="18"/>
      <c r="N259" s="18"/>
      <c r="O259" s="20"/>
      <c r="P259" s="21"/>
      <c r="Q259" s="21"/>
      <c r="R259" s="22"/>
      <c r="S259" s="21"/>
      <c r="T259" s="21"/>
      <c r="U259" s="22"/>
      <c r="V259" s="23"/>
      <c r="W259" s="23"/>
      <c r="X259" s="24"/>
      <c r="Y259" s="25">
        <f t="shared" si="13"/>
        <v>0</v>
      </c>
      <c r="Z259" s="25">
        <f t="shared" si="14"/>
        <v>0</v>
      </c>
      <c r="AA259" s="26"/>
      <c r="AB259" s="26"/>
      <c r="AC259" s="26"/>
      <c r="AD259" s="26"/>
      <c r="AE259" s="27"/>
      <c r="AF259" s="26"/>
      <c r="AG259" s="26"/>
      <c r="AH259" s="26"/>
      <c r="AI259" s="26"/>
      <c r="AJ259" s="26"/>
      <c r="AK259" s="26"/>
    </row>
    <row r="260" spans="1:37" s="10" customFormat="1" ht="25" customHeight="1" x14ac:dyDescent="0.25">
      <c r="A260" s="11">
        <v>257</v>
      </c>
      <c r="B260" s="12" t="str">
        <f t="shared" si="15"/>
        <v>000-000</v>
      </c>
      <c r="C260" s="12"/>
      <c r="D260" s="12"/>
      <c r="E260" s="12"/>
      <c r="F260" s="12"/>
      <c r="G260" s="16"/>
      <c r="H260" s="16"/>
      <c r="I260" s="15"/>
      <c r="J260" s="16"/>
      <c r="K260" s="16"/>
      <c r="L260" s="17"/>
      <c r="M260" s="18"/>
      <c r="N260" s="18"/>
      <c r="O260" s="20"/>
      <c r="P260" s="21"/>
      <c r="Q260" s="21"/>
      <c r="R260" s="22"/>
      <c r="S260" s="21"/>
      <c r="T260" s="21"/>
      <c r="U260" s="22"/>
      <c r="V260" s="23"/>
      <c r="W260" s="23"/>
      <c r="X260" s="24"/>
      <c r="Y260" s="25">
        <f t="shared" ref="Y260:Y323" si="16">ROUND(I260-U260-X260,2)</f>
        <v>0</v>
      </c>
      <c r="Z260" s="25">
        <f t="shared" ref="Z260:Z323" si="17">ROUND(L260+O260-R260,2)</f>
        <v>0</v>
      </c>
      <c r="AA260" s="26"/>
      <c r="AB260" s="26"/>
      <c r="AC260" s="26"/>
      <c r="AD260" s="26"/>
      <c r="AE260" s="27"/>
      <c r="AF260" s="26"/>
      <c r="AG260" s="26"/>
      <c r="AH260" s="26"/>
      <c r="AI260" s="26"/>
      <c r="AJ260" s="26"/>
      <c r="AK260" s="26"/>
    </row>
    <row r="261" spans="1:37" s="10" customFormat="1" ht="25" customHeight="1" x14ac:dyDescent="0.25">
      <c r="A261" s="11">
        <v>258</v>
      </c>
      <c r="B261" s="12" t="str">
        <f t="shared" si="15"/>
        <v>000-000</v>
      </c>
      <c r="C261" s="12"/>
      <c r="D261" s="12"/>
      <c r="E261" s="12"/>
      <c r="F261" s="12"/>
      <c r="G261" s="16"/>
      <c r="H261" s="16"/>
      <c r="I261" s="15"/>
      <c r="J261" s="16"/>
      <c r="K261" s="16"/>
      <c r="L261" s="17"/>
      <c r="M261" s="18"/>
      <c r="N261" s="19"/>
      <c r="O261" s="20"/>
      <c r="P261" s="21"/>
      <c r="Q261" s="21"/>
      <c r="R261" s="22"/>
      <c r="S261" s="21"/>
      <c r="T261" s="21"/>
      <c r="U261" s="22"/>
      <c r="V261" s="23"/>
      <c r="W261" s="23"/>
      <c r="X261" s="24"/>
      <c r="Y261" s="25">
        <f t="shared" si="16"/>
        <v>0</v>
      </c>
      <c r="Z261" s="25">
        <f t="shared" si="17"/>
        <v>0</v>
      </c>
      <c r="AA261" s="26"/>
      <c r="AB261" s="26"/>
      <c r="AC261" s="26"/>
      <c r="AD261" s="26"/>
      <c r="AE261" s="27"/>
      <c r="AF261" s="26"/>
      <c r="AG261" s="26"/>
      <c r="AH261" s="26"/>
      <c r="AI261" s="26"/>
      <c r="AJ261" s="26"/>
      <c r="AK261" s="26"/>
    </row>
    <row r="262" spans="1:37" s="10" customFormat="1" ht="25" customHeight="1" x14ac:dyDescent="0.25">
      <c r="A262" s="11">
        <v>259</v>
      </c>
      <c r="B262" s="12" t="str">
        <f t="shared" si="15"/>
        <v>000-000</v>
      </c>
      <c r="C262" s="12"/>
      <c r="D262" s="12"/>
      <c r="E262" s="12"/>
      <c r="F262" s="12"/>
      <c r="G262" s="16"/>
      <c r="H262" s="16"/>
      <c r="I262" s="15"/>
      <c r="J262" s="16"/>
      <c r="K262" s="16"/>
      <c r="L262" s="17"/>
      <c r="M262" s="18"/>
      <c r="N262" s="19"/>
      <c r="O262" s="20"/>
      <c r="P262" s="21"/>
      <c r="Q262" s="21"/>
      <c r="R262" s="22"/>
      <c r="S262" s="21"/>
      <c r="T262" s="21"/>
      <c r="U262" s="22"/>
      <c r="V262" s="23"/>
      <c r="W262" s="23"/>
      <c r="X262" s="24"/>
      <c r="Y262" s="25">
        <f t="shared" si="16"/>
        <v>0</v>
      </c>
      <c r="Z262" s="25">
        <f t="shared" si="17"/>
        <v>0</v>
      </c>
      <c r="AA262" s="26"/>
      <c r="AB262" s="26"/>
      <c r="AC262" s="26"/>
      <c r="AD262" s="26"/>
      <c r="AE262" s="27"/>
      <c r="AF262" s="26"/>
      <c r="AG262" s="26"/>
      <c r="AH262" s="26"/>
      <c r="AI262" s="26"/>
      <c r="AJ262" s="26"/>
      <c r="AK262" s="26"/>
    </row>
    <row r="263" spans="1:37" s="10" customFormat="1" ht="25" customHeight="1" x14ac:dyDescent="0.25">
      <c r="A263" s="11">
        <v>260</v>
      </c>
      <c r="B263" s="12" t="str">
        <f t="shared" si="15"/>
        <v>000-000</v>
      </c>
      <c r="C263" s="12"/>
      <c r="D263" s="12"/>
      <c r="E263" s="12"/>
      <c r="F263" s="12"/>
      <c r="G263" s="16"/>
      <c r="H263" s="16"/>
      <c r="I263" s="15"/>
      <c r="J263" s="16"/>
      <c r="K263" s="16"/>
      <c r="L263" s="17"/>
      <c r="M263" s="18"/>
      <c r="N263" s="18"/>
      <c r="O263" s="20"/>
      <c r="P263" s="21"/>
      <c r="Q263" s="21"/>
      <c r="R263" s="22"/>
      <c r="S263" s="21"/>
      <c r="T263" s="21"/>
      <c r="U263" s="22"/>
      <c r="V263" s="23"/>
      <c r="W263" s="23"/>
      <c r="X263" s="24"/>
      <c r="Y263" s="25">
        <f t="shared" si="16"/>
        <v>0</v>
      </c>
      <c r="Z263" s="25">
        <f t="shared" si="17"/>
        <v>0</v>
      </c>
      <c r="AA263" s="26"/>
      <c r="AB263" s="26"/>
      <c r="AC263" s="26"/>
      <c r="AD263" s="26"/>
      <c r="AE263" s="27"/>
      <c r="AF263" s="26"/>
      <c r="AG263" s="26"/>
      <c r="AH263" s="26"/>
      <c r="AI263" s="26"/>
      <c r="AJ263" s="26"/>
      <c r="AK263" s="26"/>
    </row>
    <row r="264" spans="1:37" s="10" customFormat="1" ht="25" customHeight="1" x14ac:dyDescent="0.25">
      <c r="A264" s="11">
        <v>261</v>
      </c>
      <c r="B264" s="12" t="str">
        <f t="shared" si="15"/>
        <v>000-000</v>
      </c>
      <c r="C264" s="12"/>
      <c r="D264" s="12"/>
      <c r="E264" s="12"/>
      <c r="F264" s="12"/>
      <c r="G264" s="16"/>
      <c r="H264" s="16"/>
      <c r="I264" s="15"/>
      <c r="J264" s="16"/>
      <c r="K264" s="16"/>
      <c r="L264" s="17"/>
      <c r="M264" s="18"/>
      <c r="N264" s="18"/>
      <c r="O264" s="20"/>
      <c r="P264" s="21"/>
      <c r="Q264" s="21"/>
      <c r="R264" s="22"/>
      <c r="S264" s="21"/>
      <c r="T264" s="21"/>
      <c r="U264" s="22"/>
      <c r="V264" s="23"/>
      <c r="W264" s="23"/>
      <c r="X264" s="24"/>
      <c r="Y264" s="25">
        <f t="shared" si="16"/>
        <v>0</v>
      </c>
      <c r="Z264" s="25">
        <f t="shared" si="17"/>
        <v>0</v>
      </c>
      <c r="AA264" s="26"/>
      <c r="AB264" s="26"/>
      <c r="AC264" s="26"/>
      <c r="AD264" s="26"/>
      <c r="AE264" s="27"/>
      <c r="AF264" s="26"/>
      <c r="AG264" s="26"/>
      <c r="AH264" s="26"/>
      <c r="AI264" s="26"/>
      <c r="AJ264" s="26"/>
      <c r="AK264" s="26"/>
    </row>
    <row r="265" spans="1:37" s="10" customFormat="1" ht="25" customHeight="1" x14ac:dyDescent="0.25">
      <c r="A265" s="11">
        <v>262</v>
      </c>
      <c r="B265" s="12" t="str">
        <f t="shared" si="15"/>
        <v>000-000</v>
      </c>
      <c r="C265" s="12"/>
      <c r="D265" s="12"/>
      <c r="E265" s="12"/>
      <c r="F265" s="12"/>
      <c r="G265" s="16"/>
      <c r="H265" s="16"/>
      <c r="I265" s="15"/>
      <c r="J265" s="16"/>
      <c r="K265" s="16"/>
      <c r="L265" s="17"/>
      <c r="M265" s="18"/>
      <c r="N265" s="18"/>
      <c r="O265" s="20"/>
      <c r="P265" s="21"/>
      <c r="Q265" s="21"/>
      <c r="R265" s="22"/>
      <c r="S265" s="21"/>
      <c r="T265" s="21"/>
      <c r="U265" s="22"/>
      <c r="V265" s="23"/>
      <c r="W265" s="23"/>
      <c r="X265" s="24"/>
      <c r="Y265" s="25">
        <f t="shared" si="16"/>
        <v>0</v>
      </c>
      <c r="Z265" s="25">
        <f t="shared" si="17"/>
        <v>0</v>
      </c>
      <c r="AA265" s="26"/>
      <c r="AB265" s="26"/>
      <c r="AC265" s="26"/>
      <c r="AD265" s="26"/>
      <c r="AE265" s="27"/>
      <c r="AF265" s="26"/>
      <c r="AG265" s="26"/>
      <c r="AH265" s="26"/>
      <c r="AI265" s="26"/>
      <c r="AJ265" s="26"/>
      <c r="AK265" s="26"/>
    </row>
    <row r="266" spans="1:37" s="10" customFormat="1" ht="25" customHeight="1" x14ac:dyDescent="0.25">
      <c r="A266" s="11">
        <v>263</v>
      </c>
      <c r="B266" s="12" t="str">
        <f t="shared" si="15"/>
        <v>000-000</v>
      </c>
      <c r="C266" s="12"/>
      <c r="D266" s="12"/>
      <c r="E266" s="12"/>
      <c r="F266" s="12"/>
      <c r="G266" s="16"/>
      <c r="H266" s="16"/>
      <c r="I266" s="15"/>
      <c r="J266" s="16"/>
      <c r="K266" s="16"/>
      <c r="L266" s="17"/>
      <c r="M266" s="18"/>
      <c r="N266" s="18"/>
      <c r="O266" s="20"/>
      <c r="P266" s="21"/>
      <c r="Q266" s="21"/>
      <c r="R266" s="22"/>
      <c r="S266" s="21"/>
      <c r="T266" s="21"/>
      <c r="U266" s="22"/>
      <c r="V266" s="23"/>
      <c r="W266" s="23"/>
      <c r="X266" s="24"/>
      <c r="Y266" s="25">
        <f t="shared" si="16"/>
        <v>0</v>
      </c>
      <c r="Z266" s="25">
        <f t="shared" si="17"/>
        <v>0</v>
      </c>
      <c r="AA266" s="26"/>
      <c r="AB266" s="26"/>
      <c r="AC266" s="26"/>
      <c r="AD266" s="26"/>
      <c r="AE266" s="27"/>
      <c r="AF266" s="26"/>
      <c r="AG266" s="26"/>
      <c r="AH266" s="26"/>
      <c r="AI266" s="26"/>
      <c r="AJ266" s="26"/>
      <c r="AK266" s="26"/>
    </row>
    <row r="267" spans="1:37" s="10" customFormat="1" ht="25" customHeight="1" x14ac:dyDescent="0.25">
      <c r="A267" s="11">
        <v>264</v>
      </c>
      <c r="B267" s="12" t="str">
        <f t="shared" si="15"/>
        <v>000-000</v>
      </c>
      <c r="C267" s="12"/>
      <c r="D267" s="12"/>
      <c r="E267" s="12"/>
      <c r="F267" s="12"/>
      <c r="G267" s="16"/>
      <c r="H267" s="16"/>
      <c r="I267" s="15"/>
      <c r="J267" s="16"/>
      <c r="K267" s="16"/>
      <c r="L267" s="17"/>
      <c r="M267" s="18"/>
      <c r="N267" s="18"/>
      <c r="O267" s="20"/>
      <c r="P267" s="21"/>
      <c r="Q267" s="21"/>
      <c r="R267" s="22"/>
      <c r="S267" s="21"/>
      <c r="T267" s="21"/>
      <c r="U267" s="22"/>
      <c r="V267" s="23"/>
      <c r="W267" s="23"/>
      <c r="X267" s="24"/>
      <c r="Y267" s="25">
        <f t="shared" si="16"/>
        <v>0</v>
      </c>
      <c r="Z267" s="25">
        <f t="shared" si="17"/>
        <v>0</v>
      </c>
      <c r="AA267" s="26"/>
      <c r="AB267" s="26"/>
      <c r="AC267" s="26"/>
      <c r="AD267" s="26"/>
      <c r="AE267" s="27"/>
      <c r="AF267" s="26"/>
      <c r="AG267" s="26"/>
      <c r="AH267" s="26"/>
      <c r="AI267" s="26"/>
      <c r="AJ267" s="26"/>
      <c r="AK267" s="26"/>
    </row>
    <row r="268" spans="1:37" s="10" customFormat="1" ht="25" customHeight="1" x14ac:dyDescent="0.25">
      <c r="A268" s="11">
        <v>265</v>
      </c>
      <c r="B268" s="12" t="str">
        <f t="shared" si="15"/>
        <v>000-000</v>
      </c>
      <c r="C268" s="12"/>
      <c r="D268" s="12"/>
      <c r="E268" s="12"/>
      <c r="F268" s="12"/>
      <c r="G268" s="16"/>
      <c r="H268" s="16"/>
      <c r="I268" s="15"/>
      <c r="J268" s="16"/>
      <c r="K268" s="16"/>
      <c r="L268" s="17"/>
      <c r="M268" s="18"/>
      <c r="N268" s="18"/>
      <c r="O268" s="20"/>
      <c r="P268" s="21"/>
      <c r="Q268" s="21"/>
      <c r="R268" s="22"/>
      <c r="S268" s="21"/>
      <c r="T268" s="21"/>
      <c r="U268" s="22"/>
      <c r="V268" s="23"/>
      <c r="W268" s="23"/>
      <c r="X268" s="24"/>
      <c r="Y268" s="25">
        <f t="shared" si="16"/>
        <v>0</v>
      </c>
      <c r="Z268" s="25">
        <f t="shared" si="17"/>
        <v>0</v>
      </c>
      <c r="AA268" s="26"/>
      <c r="AB268" s="26"/>
      <c r="AC268" s="26"/>
      <c r="AD268" s="26"/>
      <c r="AE268" s="27"/>
      <c r="AF268" s="26"/>
      <c r="AG268" s="26"/>
      <c r="AH268" s="26"/>
      <c r="AI268" s="26"/>
      <c r="AJ268" s="26"/>
      <c r="AK268" s="26"/>
    </row>
    <row r="269" spans="1:37" s="10" customFormat="1" ht="25" customHeight="1" x14ac:dyDescent="0.25">
      <c r="A269" s="11">
        <v>266</v>
      </c>
      <c r="B269" s="12" t="str">
        <f t="shared" si="15"/>
        <v>000-000</v>
      </c>
      <c r="C269" s="12"/>
      <c r="D269" s="12"/>
      <c r="E269" s="12"/>
      <c r="F269" s="12"/>
      <c r="G269" s="16"/>
      <c r="H269" s="16"/>
      <c r="I269" s="15"/>
      <c r="J269" s="16"/>
      <c r="K269" s="16"/>
      <c r="L269" s="17"/>
      <c r="M269" s="18"/>
      <c r="N269" s="18"/>
      <c r="O269" s="20"/>
      <c r="P269" s="21"/>
      <c r="Q269" s="21"/>
      <c r="R269" s="22"/>
      <c r="S269" s="21"/>
      <c r="T269" s="21"/>
      <c r="U269" s="22"/>
      <c r="V269" s="23"/>
      <c r="W269" s="23"/>
      <c r="X269" s="24"/>
      <c r="Y269" s="25">
        <f t="shared" si="16"/>
        <v>0</v>
      </c>
      <c r="Z269" s="25">
        <f t="shared" si="17"/>
        <v>0</v>
      </c>
      <c r="AA269" s="26"/>
      <c r="AB269" s="26"/>
      <c r="AC269" s="26"/>
      <c r="AD269" s="26"/>
      <c r="AE269" s="27"/>
      <c r="AF269" s="26"/>
      <c r="AG269" s="26"/>
      <c r="AH269" s="26"/>
      <c r="AI269" s="26"/>
      <c r="AJ269" s="26"/>
      <c r="AK269" s="26"/>
    </row>
    <row r="270" spans="1:37" s="10" customFormat="1" ht="25" customHeight="1" x14ac:dyDescent="0.25">
      <c r="A270" s="11">
        <v>267</v>
      </c>
      <c r="B270" s="12" t="str">
        <f t="shared" si="15"/>
        <v>000-000</v>
      </c>
      <c r="C270" s="12"/>
      <c r="D270" s="12"/>
      <c r="E270" s="12"/>
      <c r="F270" s="12"/>
      <c r="G270" s="16"/>
      <c r="H270" s="16"/>
      <c r="I270" s="15"/>
      <c r="J270" s="16"/>
      <c r="K270" s="16"/>
      <c r="L270" s="17"/>
      <c r="M270" s="18"/>
      <c r="N270" s="18"/>
      <c r="O270" s="20"/>
      <c r="P270" s="21"/>
      <c r="Q270" s="21"/>
      <c r="R270" s="22"/>
      <c r="S270" s="21"/>
      <c r="T270" s="21"/>
      <c r="U270" s="22"/>
      <c r="V270" s="23"/>
      <c r="W270" s="23"/>
      <c r="X270" s="24"/>
      <c r="Y270" s="25">
        <f t="shared" si="16"/>
        <v>0</v>
      </c>
      <c r="Z270" s="25">
        <f t="shared" si="17"/>
        <v>0</v>
      </c>
      <c r="AA270" s="26"/>
      <c r="AB270" s="26"/>
      <c r="AC270" s="26"/>
      <c r="AD270" s="26"/>
      <c r="AE270" s="27"/>
      <c r="AF270" s="26"/>
      <c r="AG270" s="26"/>
      <c r="AH270" s="26"/>
      <c r="AI270" s="26"/>
      <c r="AJ270" s="26"/>
      <c r="AK270" s="26"/>
    </row>
    <row r="271" spans="1:37" s="10" customFormat="1" ht="25" customHeight="1" x14ac:dyDescent="0.25">
      <c r="A271" s="11">
        <v>268</v>
      </c>
      <c r="B271" s="12" t="str">
        <f t="shared" si="15"/>
        <v>000-000</v>
      </c>
      <c r="C271" s="12"/>
      <c r="D271" s="12"/>
      <c r="E271" s="12"/>
      <c r="F271" s="12"/>
      <c r="G271" s="16"/>
      <c r="H271" s="16"/>
      <c r="I271" s="15"/>
      <c r="J271" s="16"/>
      <c r="K271" s="16"/>
      <c r="L271" s="17"/>
      <c r="M271" s="18"/>
      <c r="N271" s="18"/>
      <c r="O271" s="20"/>
      <c r="P271" s="21"/>
      <c r="Q271" s="21"/>
      <c r="R271" s="22"/>
      <c r="S271" s="21"/>
      <c r="T271" s="21"/>
      <c r="U271" s="22"/>
      <c r="V271" s="23"/>
      <c r="W271" s="23"/>
      <c r="X271" s="24"/>
      <c r="Y271" s="25">
        <f t="shared" si="16"/>
        <v>0</v>
      </c>
      <c r="Z271" s="25">
        <f t="shared" si="17"/>
        <v>0</v>
      </c>
      <c r="AA271" s="26"/>
      <c r="AB271" s="26"/>
      <c r="AC271" s="26"/>
      <c r="AD271" s="26"/>
      <c r="AE271" s="27"/>
      <c r="AF271" s="26"/>
      <c r="AG271" s="26"/>
      <c r="AH271" s="26"/>
      <c r="AI271" s="26"/>
      <c r="AJ271" s="26"/>
      <c r="AK271" s="26"/>
    </row>
    <row r="272" spans="1:37" s="10" customFormat="1" ht="25" customHeight="1" x14ac:dyDescent="0.25">
      <c r="A272" s="11">
        <v>269</v>
      </c>
      <c r="B272" s="12" t="str">
        <f t="shared" si="15"/>
        <v>000-000</v>
      </c>
      <c r="C272" s="12"/>
      <c r="D272" s="12"/>
      <c r="E272" s="12"/>
      <c r="F272" s="12"/>
      <c r="G272" s="16"/>
      <c r="H272" s="16"/>
      <c r="I272" s="15"/>
      <c r="J272" s="16"/>
      <c r="K272" s="16"/>
      <c r="L272" s="17"/>
      <c r="M272" s="18"/>
      <c r="N272" s="19"/>
      <c r="O272" s="20"/>
      <c r="P272" s="21"/>
      <c r="Q272" s="21"/>
      <c r="R272" s="22"/>
      <c r="S272" s="21"/>
      <c r="T272" s="21"/>
      <c r="U272" s="22"/>
      <c r="V272" s="23"/>
      <c r="W272" s="23"/>
      <c r="X272" s="24"/>
      <c r="Y272" s="25">
        <f t="shared" si="16"/>
        <v>0</v>
      </c>
      <c r="Z272" s="25">
        <f t="shared" si="17"/>
        <v>0</v>
      </c>
      <c r="AA272" s="26"/>
      <c r="AB272" s="26"/>
      <c r="AC272" s="26"/>
      <c r="AD272" s="26"/>
      <c r="AE272" s="27"/>
      <c r="AF272" s="26"/>
      <c r="AG272" s="26"/>
      <c r="AH272" s="26"/>
      <c r="AI272" s="26"/>
      <c r="AJ272" s="26"/>
      <c r="AK272" s="26"/>
    </row>
    <row r="273" spans="1:37" s="10" customFormat="1" ht="25" customHeight="1" x14ac:dyDescent="0.25">
      <c r="A273" s="11">
        <v>270</v>
      </c>
      <c r="B273" s="12" t="str">
        <f t="shared" si="15"/>
        <v>000-000</v>
      </c>
      <c r="C273" s="12"/>
      <c r="D273" s="12"/>
      <c r="E273" s="12"/>
      <c r="F273" s="12"/>
      <c r="G273" s="16"/>
      <c r="H273" s="16"/>
      <c r="I273" s="15"/>
      <c r="J273" s="16"/>
      <c r="K273" s="16"/>
      <c r="L273" s="17"/>
      <c r="M273" s="18"/>
      <c r="N273" s="19"/>
      <c r="O273" s="20"/>
      <c r="P273" s="21"/>
      <c r="Q273" s="21"/>
      <c r="R273" s="22"/>
      <c r="S273" s="21"/>
      <c r="T273" s="21"/>
      <c r="U273" s="22"/>
      <c r="V273" s="23"/>
      <c r="W273" s="23"/>
      <c r="X273" s="24"/>
      <c r="Y273" s="25">
        <f t="shared" si="16"/>
        <v>0</v>
      </c>
      <c r="Z273" s="25">
        <f t="shared" si="17"/>
        <v>0</v>
      </c>
      <c r="AA273" s="26"/>
      <c r="AB273" s="26"/>
      <c r="AC273" s="26"/>
      <c r="AD273" s="26"/>
      <c r="AE273" s="27"/>
      <c r="AF273" s="26"/>
      <c r="AG273" s="26"/>
      <c r="AH273" s="26"/>
      <c r="AI273" s="26"/>
      <c r="AJ273" s="26"/>
      <c r="AK273" s="26"/>
    </row>
    <row r="274" spans="1:37" s="10" customFormat="1" ht="25" customHeight="1" x14ac:dyDescent="0.25">
      <c r="A274" s="11">
        <v>271</v>
      </c>
      <c r="B274" s="12" t="str">
        <f t="shared" si="15"/>
        <v>000-000</v>
      </c>
      <c r="C274" s="12"/>
      <c r="D274" s="12"/>
      <c r="E274" s="12"/>
      <c r="F274" s="12"/>
      <c r="G274" s="16"/>
      <c r="H274" s="16"/>
      <c r="I274" s="15"/>
      <c r="J274" s="16"/>
      <c r="K274" s="16"/>
      <c r="L274" s="17"/>
      <c r="M274" s="18"/>
      <c r="N274" s="18"/>
      <c r="O274" s="20"/>
      <c r="P274" s="21"/>
      <c r="Q274" s="21"/>
      <c r="R274" s="22"/>
      <c r="S274" s="21"/>
      <c r="T274" s="21"/>
      <c r="U274" s="22"/>
      <c r="V274" s="23"/>
      <c r="W274" s="23"/>
      <c r="X274" s="24"/>
      <c r="Y274" s="25">
        <f t="shared" si="16"/>
        <v>0</v>
      </c>
      <c r="Z274" s="25">
        <f t="shared" si="17"/>
        <v>0</v>
      </c>
      <c r="AA274" s="26"/>
      <c r="AB274" s="26"/>
      <c r="AC274" s="26"/>
      <c r="AD274" s="26"/>
      <c r="AE274" s="27"/>
      <c r="AF274" s="26"/>
      <c r="AG274" s="26"/>
      <c r="AH274" s="26"/>
      <c r="AI274" s="26"/>
      <c r="AJ274" s="26"/>
      <c r="AK274" s="26"/>
    </row>
    <row r="275" spans="1:37" s="10" customFormat="1" ht="25" customHeight="1" x14ac:dyDescent="0.25">
      <c r="A275" s="11">
        <v>272</v>
      </c>
      <c r="B275" s="12" t="str">
        <f t="shared" si="15"/>
        <v>000-000</v>
      </c>
      <c r="C275" s="12"/>
      <c r="D275" s="12"/>
      <c r="E275" s="12"/>
      <c r="F275" s="12"/>
      <c r="G275" s="16"/>
      <c r="H275" s="16"/>
      <c r="I275" s="15"/>
      <c r="J275" s="16"/>
      <c r="K275" s="16"/>
      <c r="L275" s="17"/>
      <c r="M275" s="18"/>
      <c r="N275" s="18"/>
      <c r="O275" s="20"/>
      <c r="P275" s="21"/>
      <c r="Q275" s="21"/>
      <c r="R275" s="22"/>
      <c r="S275" s="21"/>
      <c r="T275" s="21"/>
      <c r="U275" s="22"/>
      <c r="V275" s="23"/>
      <c r="W275" s="23"/>
      <c r="X275" s="24"/>
      <c r="Y275" s="25">
        <f t="shared" si="16"/>
        <v>0</v>
      </c>
      <c r="Z275" s="25">
        <f t="shared" si="17"/>
        <v>0</v>
      </c>
      <c r="AA275" s="26"/>
      <c r="AB275" s="26"/>
      <c r="AC275" s="26"/>
      <c r="AD275" s="26"/>
      <c r="AE275" s="27"/>
      <c r="AF275" s="26"/>
      <c r="AG275" s="26"/>
      <c r="AH275" s="26"/>
      <c r="AI275" s="26"/>
      <c r="AJ275" s="26"/>
      <c r="AK275" s="26"/>
    </row>
    <row r="276" spans="1:37" s="10" customFormat="1" ht="25" customHeight="1" x14ac:dyDescent="0.25">
      <c r="A276" s="11">
        <v>273</v>
      </c>
      <c r="B276" s="12" t="str">
        <f t="shared" si="15"/>
        <v>000-000</v>
      </c>
      <c r="C276" s="12"/>
      <c r="D276" s="12"/>
      <c r="E276" s="12"/>
      <c r="F276" s="12"/>
      <c r="G276" s="16"/>
      <c r="H276" s="16"/>
      <c r="I276" s="15"/>
      <c r="J276" s="16"/>
      <c r="K276" s="16"/>
      <c r="L276" s="17"/>
      <c r="M276" s="18"/>
      <c r="N276" s="18"/>
      <c r="O276" s="20"/>
      <c r="P276" s="21"/>
      <c r="Q276" s="21"/>
      <c r="R276" s="22"/>
      <c r="S276" s="21"/>
      <c r="T276" s="21"/>
      <c r="U276" s="22"/>
      <c r="V276" s="23"/>
      <c r="W276" s="23"/>
      <c r="X276" s="24"/>
      <c r="Y276" s="25">
        <f t="shared" si="16"/>
        <v>0</v>
      </c>
      <c r="Z276" s="25">
        <f t="shared" si="17"/>
        <v>0</v>
      </c>
      <c r="AA276" s="26"/>
      <c r="AB276" s="26"/>
      <c r="AC276" s="26"/>
      <c r="AD276" s="26"/>
      <c r="AE276" s="27"/>
      <c r="AF276" s="26"/>
      <c r="AG276" s="26"/>
      <c r="AH276" s="26"/>
      <c r="AI276" s="26"/>
      <c r="AJ276" s="26"/>
      <c r="AK276" s="26"/>
    </row>
    <row r="277" spans="1:37" s="10" customFormat="1" ht="25" customHeight="1" x14ac:dyDescent="0.25">
      <c r="A277" s="11">
        <v>274</v>
      </c>
      <c r="B277" s="12" t="str">
        <f t="shared" si="15"/>
        <v>000-000</v>
      </c>
      <c r="C277" s="12"/>
      <c r="D277" s="12"/>
      <c r="E277" s="12"/>
      <c r="F277" s="12"/>
      <c r="G277" s="16"/>
      <c r="H277" s="16"/>
      <c r="I277" s="15"/>
      <c r="J277" s="16"/>
      <c r="K277" s="16"/>
      <c r="L277" s="17"/>
      <c r="M277" s="18"/>
      <c r="N277" s="18"/>
      <c r="O277" s="20"/>
      <c r="P277" s="21"/>
      <c r="Q277" s="21"/>
      <c r="R277" s="22"/>
      <c r="S277" s="21"/>
      <c r="T277" s="21"/>
      <c r="U277" s="22"/>
      <c r="V277" s="23"/>
      <c r="W277" s="23"/>
      <c r="X277" s="24"/>
      <c r="Y277" s="25">
        <f t="shared" si="16"/>
        <v>0</v>
      </c>
      <c r="Z277" s="25">
        <f t="shared" si="17"/>
        <v>0</v>
      </c>
      <c r="AA277" s="26"/>
      <c r="AB277" s="26"/>
      <c r="AC277" s="26"/>
      <c r="AD277" s="26"/>
      <c r="AE277" s="27"/>
      <c r="AF277" s="26"/>
      <c r="AG277" s="26"/>
      <c r="AH277" s="26"/>
      <c r="AI277" s="26"/>
      <c r="AJ277" s="26"/>
      <c r="AK277" s="26"/>
    </row>
    <row r="278" spans="1:37" s="10" customFormat="1" ht="25" customHeight="1" x14ac:dyDescent="0.25">
      <c r="A278" s="11">
        <v>275</v>
      </c>
      <c r="B278" s="12" t="str">
        <f t="shared" si="15"/>
        <v>000-000</v>
      </c>
      <c r="C278" s="12"/>
      <c r="D278" s="12"/>
      <c r="E278" s="12"/>
      <c r="F278" s="12"/>
      <c r="G278" s="16"/>
      <c r="H278" s="16"/>
      <c r="I278" s="15"/>
      <c r="J278" s="16"/>
      <c r="K278" s="16"/>
      <c r="L278" s="17"/>
      <c r="M278" s="18"/>
      <c r="N278" s="18"/>
      <c r="O278" s="20"/>
      <c r="P278" s="21"/>
      <c r="Q278" s="21"/>
      <c r="R278" s="22"/>
      <c r="S278" s="21"/>
      <c r="T278" s="21"/>
      <c r="U278" s="22"/>
      <c r="V278" s="23"/>
      <c r="W278" s="23"/>
      <c r="X278" s="24"/>
      <c r="Y278" s="25">
        <f t="shared" si="16"/>
        <v>0</v>
      </c>
      <c r="Z278" s="25">
        <f t="shared" si="17"/>
        <v>0</v>
      </c>
      <c r="AA278" s="26"/>
      <c r="AB278" s="26"/>
      <c r="AC278" s="26"/>
      <c r="AD278" s="26"/>
      <c r="AE278" s="27"/>
      <c r="AF278" s="26"/>
      <c r="AG278" s="26"/>
      <c r="AH278" s="26"/>
      <c r="AI278" s="26"/>
      <c r="AJ278" s="26"/>
      <c r="AK278" s="26"/>
    </row>
    <row r="279" spans="1:37" s="10" customFormat="1" ht="25" customHeight="1" x14ac:dyDescent="0.25">
      <c r="A279" s="11">
        <v>276</v>
      </c>
      <c r="B279" s="12" t="str">
        <f t="shared" si="15"/>
        <v>000-000</v>
      </c>
      <c r="C279" s="12"/>
      <c r="D279" s="12"/>
      <c r="E279" s="12"/>
      <c r="F279" s="12"/>
      <c r="G279" s="16"/>
      <c r="H279" s="16"/>
      <c r="I279" s="15"/>
      <c r="J279" s="16"/>
      <c r="K279" s="16"/>
      <c r="L279" s="17"/>
      <c r="M279" s="18"/>
      <c r="N279" s="18"/>
      <c r="O279" s="20"/>
      <c r="P279" s="21"/>
      <c r="Q279" s="21"/>
      <c r="R279" s="22"/>
      <c r="S279" s="21"/>
      <c r="T279" s="21"/>
      <c r="U279" s="22"/>
      <c r="V279" s="23"/>
      <c r="W279" s="23"/>
      <c r="X279" s="24"/>
      <c r="Y279" s="25">
        <f t="shared" si="16"/>
        <v>0</v>
      </c>
      <c r="Z279" s="25">
        <f t="shared" si="17"/>
        <v>0</v>
      </c>
      <c r="AA279" s="26"/>
      <c r="AB279" s="26"/>
      <c r="AC279" s="26"/>
      <c r="AD279" s="26"/>
      <c r="AE279" s="27"/>
      <c r="AF279" s="26"/>
      <c r="AG279" s="26"/>
      <c r="AH279" s="26"/>
      <c r="AI279" s="26"/>
      <c r="AJ279" s="26"/>
      <c r="AK279" s="26"/>
    </row>
    <row r="280" spans="1:37" s="10" customFormat="1" ht="25" customHeight="1" x14ac:dyDescent="0.25">
      <c r="A280" s="11">
        <v>277</v>
      </c>
      <c r="B280" s="12" t="str">
        <f t="shared" si="15"/>
        <v>000-000</v>
      </c>
      <c r="C280" s="12"/>
      <c r="D280" s="12"/>
      <c r="E280" s="12"/>
      <c r="F280" s="12"/>
      <c r="G280" s="16"/>
      <c r="H280" s="16"/>
      <c r="I280" s="15"/>
      <c r="J280" s="16"/>
      <c r="K280" s="16"/>
      <c r="L280" s="17"/>
      <c r="M280" s="18"/>
      <c r="N280" s="18"/>
      <c r="O280" s="20"/>
      <c r="P280" s="21"/>
      <c r="Q280" s="21"/>
      <c r="R280" s="22"/>
      <c r="S280" s="21"/>
      <c r="T280" s="21"/>
      <c r="U280" s="22"/>
      <c r="V280" s="23"/>
      <c r="W280" s="23"/>
      <c r="X280" s="24"/>
      <c r="Y280" s="25">
        <f t="shared" si="16"/>
        <v>0</v>
      </c>
      <c r="Z280" s="25">
        <f t="shared" si="17"/>
        <v>0</v>
      </c>
      <c r="AA280" s="26"/>
      <c r="AB280" s="26"/>
      <c r="AC280" s="26"/>
      <c r="AD280" s="26"/>
      <c r="AE280" s="27"/>
      <c r="AF280" s="26"/>
      <c r="AG280" s="26"/>
      <c r="AH280" s="26"/>
      <c r="AI280" s="26"/>
      <c r="AJ280" s="26"/>
      <c r="AK280" s="26"/>
    </row>
    <row r="281" spans="1:37" s="10" customFormat="1" ht="25" customHeight="1" x14ac:dyDescent="0.25">
      <c r="A281" s="11">
        <v>278</v>
      </c>
      <c r="B281" s="12" t="str">
        <f t="shared" si="15"/>
        <v>000-000</v>
      </c>
      <c r="C281" s="12"/>
      <c r="D281" s="12"/>
      <c r="E281" s="12"/>
      <c r="F281" s="12"/>
      <c r="G281" s="16"/>
      <c r="H281" s="16"/>
      <c r="I281" s="15"/>
      <c r="J281" s="16"/>
      <c r="K281" s="16"/>
      <c r="L281" s="17"/>
      <c r="M281" s="18"/>
      <c r="N281" s="18"/>
      <c r="O281" s="20"/>
      <c r="P281" s="21"/>
      <c r="Q281" s="21"/>
      <c r="R281" s="22"/>
      <c r="S281" s="21"/>
      <c r="T281" s="21"/>
      <c r="U281" s="22"/>
      <c r="V281" s="23"/>
      <c r="W281" s="23"/>
      <c r="X281" s="24"/>
      <c r="Y281" s="25">
        <f t="shared" si="16"/>
        <v>0</v>
      </c>
      <c r="Z281" s="25">
        <f t="shared" si="17"/>
        <v>0</v>
      </c>
      <c r="AA281" s="26"/>
      <c r="AB281" s="26"/>
      <c r="AC281" s="26"/>
      <c r="AD281" s="26"/>
      <c r="AE281" s="27"/>
      <c r="AF281" s="26"/>
      <c r="AG281" s="26"/>
      <c r="AH281" s="26"/>
      <c r="AI281" s="26"/>
      <c r="AJ281" s="26"/>
      <c r="AK281" s="26"/>
    </row>
    <row r="282" spans="1:37" s="10" customFormat="1" ht="25" customHeight="1" x14ac:dyDescent="0.25">
      <c r="A282" s="11">
        <v>279</v>
      </c>
      <c r="B282" s="12" t="str">
        <f t="shared" si="15"/>
        <v>000-000</v>
      </c>
      <c r="C282" s="12"/>
      <c r="D282" s="12"/>
      <c r="E282" s="12"/>
      <c r="F282" s="12"/>
      <c r="G282" s="16"/>
      <c r="H282" s="16"/>
      <c r="I282" s="15"/>
      <c r="J282" s="16"/>
      <c r="K282" s="16"/>
      <c r="L282" s="17"/>
      <c r="M282" s="18"/>
      <c r="N282" s="18"/>
      <c r="O282" s="20"/>
      <c r="P282" s="21"/>
      <c r="Q282" s="21"/>
      <c r="R282" s="22"/>
      <c r="S282" s="21"/>
      <c r="T282" s="21"/>
      <c r="U282" s="22"/>
      <c r="V282" s="23"/>
      <c r="W282" s="23"/>
      <c r="X282" s="24"/>
      <c r="Y282" s="25">
        <f t="shared" si="16"/>
        <v>0</v>
      </c>
      <c r="Z282" s="25">
        <f t="shared" si="17"/>
        <v>0</v>
      </c>
      <c r="AA282" s="26"/>
      <c r="AB282" s="26"/>
      <c r="AC282" s="26"/>
      <c r="AD282" s="26"/>
      <c r="AE282" s="27"/>
      <c r="AF282" s="26"/>
      <c r="AG282" s="26"/>
      <c r="AH282" s="26"/>
      <c r="AI282" s="26"/>
      <c r="AJ282" s="26"/>
      <c r="AK282" s="26"/>
    </row>
    <row r="283" spans="1:37" s="10" customFormat="1" ht="25" customHeight="1" x14ac:dyDescent="0.25">
      <c r="A283" s="11">
        <v>280</v>
      </c>
      <c r="B283" s="12" t="str">
        <f t="shared" si="15"/>
        <v>000-000</v>
      </c>
      <c r="C283" s="12"/>
      <c r="D283" s="12"/>
      <c r="E283" s="12"/>
      <c r="F283" s="12"/>
      <c r="G283" s="16"/>
      <c r="H283" s="16"/>
      <c r="I283" s="15"/>
      <c r="J283" s="16"/>
      <c r="K283" s="16"/>
      <c r="L283" s="17"/>
      <c r="M283" s="18"/>
      <c r="N283" s="19"/>
      <c r="O283" s="20"/>
      <c r="P283" s="21"/>
      <c r="Q283" s="21"/>
      <c r="R283" s="22"/>
      <c r="S283" s="21"/>
      <c r="T283" s="21"/>
      <c r="U283" s="22"/>
      <c r="V283" s="23"/>
      <c r="W283" s="23"/>
      <c r="X283" s="24"/>
      <c r="Y283" s="25">
        <f t="shared" si="16"/>
        <v>0</v>
      </c>
      <c r="Z283" s="25">
        <f t="shared" si="17"/>
        <v>0</v>
      </c>
      <c r="AA283" s="26"/>
      <c r="AB283" s="26"/>
      <c r="AC283" s="26"/>
      <c r="AD283" s="26"/>
      <c r="AE283" s="27"/>
      <c r="AF283" s="26"/>
      <c r="AG283" s="26"/>
      <c r="AH283" s="26"/>
      <c r="AI283" s="26"/>
      <c r="AJ283" s="26"/>
      <c r="AK283" s="26"/>
    </row>
    <row r="284" spans="1:37" s="10" customFormat="1" ht="25" customHeight="1" x14ac:dyDescent="0.25">
      <c r="A284" s="11">
        <v>281</v>
      </c>
      <c r="B284" s="12" t="str">
        <f t="shared" si="15"/>
        <v>000-000</v>
      </c>
      <c r="C284" s="12"/>
      <c r="D284" s="12"/>
      <c r="E284" s="12"/>
      <c r="F284" s="12"/>
      <c r="G284" s="16"/>
      <c r="H284" s="16"/>
      <c r="I284" s="15"/>
      <c r="J284" s="16"/>
      <c r="K284" s="16"/>
      <c r="L284" s="17"/>
      <c r="M284" s="18"/>
      <c r="N284" s="19"/>
      <c r="O284" s="20"/>
      <c r="P284" s="21"/>
      <c r="Q284" s="21"/>
      <c r="R284" s="22"/>
      <c r="S284" s="21"/>
      <c r="T284" s="21"/>
      <c r="U284" s="22"/>
      <c r="V284" s="23"/>
      <c r="W284" s="23"/>
      <c r="X284" s="24"/>
      <c r="Y284" s="25">
        <f t="shared" si="16"/>
        <v>0</v>
      </c>
      <c r="Z284" s="25">
        <f t="shared" si="17"/>
        <v>0</v>
      </c>
      <c r="AA284" s="26"/>
      <c r="AB284" s="26"/>
      <c r="AC284" s="26"/>
      <c r="AD284" s="26"/>
      <c r="AE284" s="27"/>
      <c r="AF284" s="26"/>
      <c r="AG284" s="26"/>
      <c r="AH284" s="26"/>
      <c r="AI284" s="26"/>
      <c r="AJ284" s="26"/>
      <c r="AK284" s="26"/>
    </row>
    <row r="285" spans="1:37" s="10" customFormat="1" ht="25" customHeight="1" x14ac:dyDescent="0.25">
      <c r="A285" s="11">
        <v>282</v>
      </c>
      <c r="B285" s="12" t="str">
        <f t="shared" si="15"/>
        <v>000-000</v>
      </c>
      <c r="C285" s="12"/>
      <c r="D285" s="12"/>
      <c r="E285" s="12"/>
      <c r="F285" s="12"/>
      <c r="G285" s="16"/>
      <c r="H285" s="16"/>
      <c r="I285" s="15"/>
      <c r="J285" s="16"/>
      <c r="K285" s="16"/>
      <c r="L285" s="17"/>
      <c r="M285" s="18"/>
      <c r="N285" s="18"/>
      <c r="O285" s="20"/>
      <c r="P285" s="21"/>
      <c r="Q285" s="21"/>
      <c r="R285" s="22"/>
      <c r="S285" s="21"/>
      <c r="T285" s="21"/>
      <c r="U285" s="22"/>
      <c r="V285" s="23"/>
      <c r="W285" s="23"/>
      <c r="X285" s="24"/>
      <c r="Y285" s="25">
        <f t="shared" si="16"/>
        <v>0</v>
      </c>
      <c r="Z285" s="25">
        <f t="shared" si="17"/>
        <v>0</v>
      </c>
      <c r="AA285" s="26"/>
      <c r="AB285" s="26"/>
      <c r="AC285" s="26"/>
      <c r="AD285" s="26"/>
      <c r="AE285" s="27"/>
      <c r="AF285" s="26"/>
      <c r="AG285" s="26"/>
      <c r="AH285" s="26"/>
      <c r="AI285" s="26"/>
      <c r="AJ285" s="26"/>
      <c r="AK285" s="26"/>
    </row>
    <row r="286" spans="1:37" s="10" customFormat="1" ht="25" customHeight="1" x14ac:dyDescent="0.25">
      <c r="A286" s="11">
        <v>283</v>
      </c>
      <c r="B286" s="12" t="str">
        <f t="shared" si="15"/>
        <v>000-000</v>
      </c>
      <c r="C286" s="12"/>
      <c r="D286" s="12"/>
      <c r="E286" s="12"/>
      <c r="F286" s="12"/>
      <c r="G286" s="16"/>
      <c r="H286" s="16"/>
      <c r="I286" s="15"/>
      <c r="J286" s="16"/>
      <c r="K286" s="16"/>
      <c r="L286" s="17"/>
      <c r="M286" s="18"/>
      <c r="N286" s="18"/>
      <c r="O286" s="20"/>
      <c r="P286" s="21"/>
      <c r="Q286" s="21"/>
      <c r="R286" s="22"/>
      <c r="S286" s="21"/>
      <c r="T286" s="21"/>
      <c r="U286" s="22"/>
      <c r="V286" s="23"/>
      <c r="W286" s="23"/>
      <c r="X286" s="24"/>
      <c r="Y286" s="25">
        <f t="shared" si="16"/>
        <v>0</v>
      </c>
      <c r="Z286" s="25">
        <f t="shared" si="17"/>
        <v>0</v>
      </c>
      <c r="AA286" s="26"/>
      <c r="AB286" s="26"/>
      <c r="AC286" s="26"/>
      <c r="AD286" s="26"/>
      <c r="AE286" s="27"/>
      <c r="AF286" s="26"/>
      <c r="AG286" s="26"/>
      <c r="AH286" s="26"/>
      <c r="AI286" s="26"/>
      <c r="AJ286" s="26"/>
      <c r="AK286" s="26"/>
    </row>
    <row r="287" spans="1:37" s="10" customFormat="1" ht="25" customHeight="1" x14ac:dyDescent="0.25">
      <c r="A287" s="11">
        <v>284</v>
      </c>
      <c r="B287" s="12" t="str">
        <f t="shared" si="15"/>
        <v>000-000</v>
      </c>
      <c r="C287" s="12"/>
      <c r="D287" s="12"/>
      <c r="E287" s="12"/>
      <c r="F287" s="12"/>
      <c r="G287" s="16"/>
      <c r="H287" s="16"/>
      <c r="I287" s="15"/>
      <c r="J287" s="16"/>
      <c r="K287" s="16"/>
      <c r="L287" s="17"/>
      <c r="M287" s="18"/>
      <c r="N287" s="18"/>
      <c r="O287" s="20"/>
      <c r="P287" s="21"/>
      <c r="Q287" s="21"/>
      <c r="R287" s="22"/>
      <c r="S287" s="21"/>
      <c r="T287" s="21"/>
      <c r="U287" s="22"/>
      <c r="V287" s="23"/>
      <c r="W287" s="23"/>
      <c r="X287" s="24"/>
      <c r="Y287" s="25">
        <f t="shared" si="16"/>
        <v>0</v>
      </c>
      <c r="Z287" s="25">
        <f t="shared" si="17"/>
        <v>0</v>
      </c>
      <c r="AA287" s="26"/>
      <c r="AB287" s="26"/>
      <c r="AC287" s="26"/>
      <c r="AD287" s="26"/>
      <c r="AE287" s="27"/>
      <c r="AF287" s="26"/>
      <c r="AG287" s="26"/>
      <c r="AH287" s="26"/>
      <c r="AI287" s="26"/>
      <c r="AJ287" s="26"/>
      <c r="AK287" s="26"/>
    </row>
    <row r="288" spans="1:37" s="10" customFormat="1" ht="25" customHeight="1" x14ac:dyDescent="0.25">
      <c r="A288" s="11">
        <v>285</v>
      </c>
      <c r="B288" s="12" t="str">
        <f t="shared" si="15"/>
        <v>000-000</v>
      </c>
      <c r="C288" s="12"/>
      <c r="D288" s="12"/>
      <c r="E288" s="12"/>
      <c r="F288" s="12"/>
      <c r="G288" s="16"/>
      <c r="H288" s="16"/>
      <c r="I288" s="15"/>
      <c r="J288" s="16"/>
      <c r="K288" s="16"/>
      <c r="L288" s="17"/>
      <c r="M288" s="18"/>
      <c r="N288" s="18"/>
      <c r="O288" s="20"/>
      <c r="P288" s="21"/>
      <c r="Q288" s="21"/>
      <c r="R288" s="22"/>
      <c r="S288" s="21"/>
      <c r="T288" s="21"/>
      <c r="U288" s="22"/>
      <c r="V288" s="23"/>
      <c r="W288" s="23"/>
      <c r="X288" s="24"/>
      <c r="Y288" s="25">
        <f t="shared" si="16"/>
        <v>0</v>
      </c>
      <c r="Z288" s="25">
        <f t="shared" si="17"/>
        <v>0</v>
      </c>
      <c r="AA288" s="26"/>
      <c r="AB288" s="26"/>
      <c r="AC288" s="26"/>
      <c r="AD288" s="26"/>
      <c r="AE288" s="27"/>
      <c r="AF288" s="26"/>
      <c r="AG288" s="26"/>
      <c r="AH288" s="26"/>
      <c r="AI288" s="26"/>
      <c r="AJ288" s="26"/>
      <c r="AK288" s="26"/>
    </row>
    <row r="289" spans="1:37" s="10" customFormat="1" ht="25" customHeight="1" x14ac:dyDescent="0.25">
      <c r="A289" s="11">
        <v>286</v>
      </c>
      <c r="B289" s="12" t="str">
        <f t="shared" si="15"/>
        <v>000-000</v>
      </c>
      <c r="C289" s="12"/>
      <c r="D289" s="12"/>
      <c r="E289" s="12"/>
      <c r="F289" s="12"/>
      <c r="G289" s="16"/>
      <c r="H289" s="16"/>
      <c r="I289" s="15"/>
      <c r="J289" s="16"/>
      <c r="K289" s="16"/>
      <c r="L289" s="17"/>
      <c r="M289" s="18"/>
      <c r="N289" s="18"/>
      <c r="O289" s="20"/>
      <c r="P289" s="21"/>
      <c r="Q289" s="21"/>
      <c r="R289" s="22"/>
      <c r="S289" s="21"/>
      <c r="T289" s="21"/>
      <c r="U289" s="22"/>
      <c r="V289" s="23"/>
      <c r="W289" s="23"/>
      <c r="X289" s="24"/>
      <c r="Y289" s="25">
        <f t="shared" si="16"/>
        <v>0</v>
      </c>
      <c r="Z289" s="25">
        <f t="shared" si="17"/>
        <v>0</v>
      </c>
      <c r="AA289" s="26"/>
      <c r="AB289" s="26"/>
      <c r="AC289" s="26"/>
      <c r="AD289" s="26"/>
      <c r="AE289" s="27"/>
      <c r="AF289" s="26"/>
      <c r="AG289" s="26"/>
      <c r="AH289" s="26"/>
      <c r="AI289" s="26"/>
      <c r="AJ289" s="26"/>
      <c r="AK289" s="26"/>
    </row>
    <row r="290" spans="1:37" s="10" customFormat="1" ht="25" customHeight="1" x14ac:dyDescent="0.25">
      <c r="A290" s="11">
        <v>287</v>
      </c>
      <c r="B290" s="12" t="str">
        <f t="shared" si="15"/>
        <v>000-000</v>
      </c>
      <c r="C290" s="12"/>
      <c r="D290" s="12"/>
      <c r="E290" s="12"/>
      <c r="F290" s="12"/>
      <c r="G290" s="16"/>
      <c r="H290" s="16"/>
      <c r="I290" s="15"/>
      <c r="J290" s="16"/>
      <c r="K290" s="16"/>
      <c r="L290" s="17"/>
      <c r="M290" s="18"/>
      <c r="N290" s="18"/>
      <c r="O290" s="20"/>
      <c r="P290" s="21"/>
      <c r="Q290" s="21"/>
      <c r="R290" s="22"/>
      <c r="S290" s="21"/>
      <c r="T290" s="21"/>
      <c r="U290" s="22"/>
      <c r="V290" s="23"/>
      <c r="W290" s="23"/>
      <c r="X290" s="24"/>
      <c r="Y290" s="25">
        <f t="shared" si="16"/>
        <v>0</v>
      </c>
      <c r="Z290" s="25">
        <f t="shared" si="17"/>
        <v>0</v>
      </c>
      <c r="AA290" s="26"/>
      <c r="AB290" s="26"/>
      <c r="AC290" s="26"/>
      <c r="AD290" s="26"/>
      <c r="AE290" s="27"/>
      <c r="AF290" s="26"/>
      <c r="AG290" s="26"/>
      <c r="AH290" s="26"/>
      <c r="AI290" s="26"/>
      <c r="AJ290" s="26"/>
      <c r="AK290" s="26"/>
    </row>
    <row r="291" spans="1:37" s="10" customFormat="1" ht="25" customHeight="1" x14ac:dyDescent="0.25">
      <c r="A291" s="11">
        <v>288</v>
      </c>
      <c r="B291" s="12" t="str">
        <f t="shared" si="15"/>
        <v>000-000</v>
      </c>
      <c r="C291" s="12"/>
      <c r="D291" s="12"/>
      <c r="E291" s="12"/>
      <c r="F291" s="12"/>
      <c r="G291" s="16"/>
      <c r="H291" s="16"/>
      <c r="I291" s="15"/>
      <c r="J291" s="16"/>
      <c r="K291" s="16"/>
      <c r="L291" s="17"/>
      <c r="M291" s="18"/>
      <c r="N291" s="18"/>
      <c r="O291" s="20"/>
      <c r="P291" s="21"/>
      <c r="Q291" s="21"/>
      <c r="R291" s="22"/>
      <c r="S291" s="21"/>
      <c r="T291" s="21"/>
      <c r="U291" s="22"/>
      <c r="V291" s="23"/>
      <c r="W291" s="23"/>
      <c r="X291" s="24"/>
      <c r="Y291" s="25">
        <f t="shared" si="16"/>
        <v>0</v>
      </c>
      <c r="Z291" s="25">
        <f t="shared" si="17"/>
        <v>0</v>
      </c>
      <c r="AA291" s="26"/>
      <c r="AB291" s="26"/>
      <c r="AC291" s="26"/>
      <c r="AD291" s="26"/>
      <c r="AE291" s="27"/>
      <c r="AF291" s="26"/>
      <c r="AG291" s="26"/>
      <c r="AH291" s="26"/>
      <c r="AI291" s="26"/>
      <c r="AJ291" s="26"/>
      <c r="AK291" s="26"/>
    </row>
    <row r="292" spans="1:37" s="10" customFormat="1" ht="25" customHeight="1" x14ac:dyDescent="0.25">
      <c r="A292" s="11">
        <v>289</v>
      </c>
      <c r="B292" s="12" t="str">
        <f t="shared" si="15"/>
        <v>000-000</v>
      </c>
      <c r="C292" s="12"/>
      <c r="D292" s="12"/>
      <c r="E292" s="12"/>
      <c r="F292" s="12"/>
      <c r="G292" s="16"/>
      <c r="H292" s="16"/>
      <c r="I292" s="15"/>
      <c r="J292" s="16"/>
      <c r="K292" s="16"/>
      <c r="L292" s="17"/>
      <c r="M292" s="18"/>
      <c r="N292" s="18"/>
      <c r="O292" s="20"/>
      <c r="P292" s="21"/>
      <c r="Q292" s="21"/>
      <c r="R292" s="22"/>
      <c r="S292" s="21"/>
      <c r="T292" s="21"/>
      <c r="U292" s="22"/>
      <c r="V292" s="23"/>
      <c r="W292" s="23"/>
      <c r="X292" s="24"/>
      <c r="Y292" s="25">
        <f t="shared" si="16"/>
        <v>0</v>
      </c>
      <c r="Z292" s="25">
        <f t="shared" si="17"/>
        <v>0</v>
      </c>
      <c r="AA292" s="26"/>
      <c r="AB292" s="26"/>
      <c r="AC292" s="26"/>
      <c r="AD292" s="26"/>
      <c r="AE292" s="27"/>
      <c r="AF292" s="26"/>
      <c r="AG292" s="26"/>
      <c r="AH292" s="26"/>
      <c r="AI292" s="26"/>
      <c r="AJ292" s="26"/>
      <c r="AK292" s="26"/>
    </row>
    <row r="293" spans="1:37" s="10" customFormat="1" ht="25" customHeight="1" x14ac:dyDescent="0.25">
      <c r="A293" s="11">
        <v>290</v>
      </c>
      <c r="B293" s="12" t="str">
        <f t="shared" si="15"/>
        <v>000-000</v>
      </c>
      <c r="C293" s="12"/>
      <c r="D293" s="12"/>
      <c r="E293" s="12"/>
      <c r="F293" s="12"/>
      <c r="G293" s="16"/>
      <c r="H293" s="16"/>
      <c r="I293" s="15"/>
      <c r="J293" s="16"/>
      <c r="K293" s="16"/>
      <c r="L293" s="17"/>
      <c r="M293" s="18"/>
      <c r="N293" s="18"/>
      <c r="O293" s="20"/>
      <c r="P293" s="21"/>
      <c r="Q293" s="21"/>
      <c r="R293" s="22"/>
      <c r="S293" s="21"/>
      <c r="T293" s="21"/>
      <c r="U293" s="22"/>
      <c r="V293" s="23"/>
      <c r="W293" s="23"/>
      <c r="X293" s="24"/>
      <c r="Y293" s="25">
        <f t="shared" si="16"/>
        <v>0</v>
      </c>
      <c r="Z293" s="25">
        <f t="shared" si="17"/>
        <v>0</v>
      </c>
      <c r="AA293" s="26"/>
      <c r="AB293" s="26"/>
      <c r="AC293" s="26"/>
      <c r="AD293" s="26"/>
      <c r="AE293" s="27"/>
      <c r="AF293" s="26"/>
      <c r="AG293" s="26"/>
      <c r="AH293" s="26"/>
      <c r="AI293" s="26"/>
      <c r="AJ293" s="26"/>
      <c r="AK293" s="26"/>
    </row>
    <row r="294" spans="1:37" s="10" customFormat="1" ht="25" customHeight="1" x14ac:dyDescent="0.25">
      <c r="A294" s="11">
        <v>291</v>
      </c>
      <c r="B294" s="12" t="str">
        <f t="shared" si="15"/>
        <v>000-000</v>
      </c>
      <c r="C294" s="12"/>
      <c r="D294" s="12"/>
      <c r="E294" s="12"/>
      <c r="F294" s="12"/>
      <c r="G294" s="16"/>
      <c r="H294" s="16"/>
      <c r="I294" s="15"/>
      <c r="J294" s="16"/>
      <c r="K294" s="16"/>
      <c r="L294" s="17"/>
      <c r="M294" s="18"/>
      <c r="N294" s="19"/>
      <c r="O294" s="20"/>
      <c r="P294" s="21"/>
      <c r="Q294" s="21"/>
      <c r="R294" s="22"/>
      <c r="S294" s="21"/>
      <c r="T294" s="21"/>
      <c r="U294" s="22"/>
      <c r="V294" s="23"/>
      <c r="W294" s="23"/>
      <c r="X294" s="24"/>
      <c r="Y294" s="25">
        <f t="shared" si="16"/>
        <v>0</v>
      </c>
      <c r="Z294" s="25">
        <f t="shared" si="17"/>
        <v>0</v>
      </c>
      <c r="AA294" s="26"/>
      <c r="AB294" s="26"/>
      <c r="AC294" s="26"/>
      <c r="AD294" s="26"/>
      <c r="AE294" s="27"/>
      <c r="AF294" s="26"/>
      <c r="AG294" s="26"/>
      <c r="AH294" s="26"/>
      <c r="AI294" s="26"/>
      <c r="AJ294" s="26"/>
      <c r="AK294" s="26"/>
    </row>
    <row r="295" spans="1:37" s="10" customFormat="1" ht="25" customHeight="1" x14ac:dyDescent="0.25">
      <c r="A295" s="11">
        <v>292</v>
      </c>
      <c r="B295" s="12" t="str">
        <f t="shared" si="15"/>
        <v>000-000</v>
      </c>
      <c r="C295" s="12"/>
      <c r="D295" s="12"/>
      <c r="E295" s="12"/>
      <c r="F295" s="12"/>
      <c r="G295" s="16"/>
      <c r="H295" s="16"/>
      <c r="I295" s="15"/>
      <c r="J295" s="16"/>
      <c r="K295" s="16"/>
      <c r="L295" s="17"/>
      <c r="M295" s="18"/>
      <c r="N295" s="19"/>
      <c r="O295" s="20"/>
      <c r="P295" s="21"/>
      <c r="Q295" s="21"/>
      <c r="R295" s="22"/>
      <c r="S295" s="21"/>
      <c r="T295" s="21"/>
      <c r="U295" s="22"/>
      <c r="V295" s="23"/>
      <c r="W295" s="23"/>
      <c r="X295" s="24"/>
      <c r="Y295" s="25">
        <f t="shared" si="16"/>
        <v>0</v>
      </c>
      <c r="Z295" s="25">
        <f t="shared" si="17"/>
        <v>0</v>
      </c>
      <c r="AA295" s="26"/>
      <c r="AB295" s="26"/>
      <c r="AC295" s="26"/>
      <c r="AD295" s="26"/>
      <c r="AE295" s="27"/>
      <c r="AF295" s="26"/>
      <c r="AG295" s="26"/>
      <c r="AH295" s="26"/>
      <c r="AI295" s="26"/>
      <c r="AJ295" s="26"/>
      <c r="AK295" s="26"/>
    </row>
    <row r="296" spans="1:37" s="10" customFormat="1" ht="25" customHeight="1" x14ac:dyDescent="0.25">
      <c r="A296" s="11">
        <v>293</v>
      </c>
      <c r="B296" s="12" t="str">
        <f t="shared" si="15"/>
        <v>000-000</v>
      </c>
      <c r="C296" s="12"/>
      <c r="D296" s="12"/>
      <c r="E296" s="12"/>
      <c r="F296" s="12"/>
      <c r="G296" s="16"/>
      <c r="H296" s="16"/>
      <c r="I296" s="15"/>
      <c r="J296" s="16"/>
      <c r="K296" s="16"/>
      <c r="L296" s="17"/>
      <c r="M296" s="18"/>
      <c r="N296" s="18"/>
      <c r="O296" s="20"/>
      <c r="P296" s="21"/>
      <c r="Q296" s="21"/>
      <c r="R296" s="22"/>
      <c r="S296" s="21"/>
      <c r="T296" s="21"/>
      <c r="U296" s="22"/>
      <c r="V296" s="23"/>
      <c r="W296" s="23"/>
      <c r="X296" s="24"/>
      <c r="Y296" s="25">
        <f t="shared" si="16"/>
        <v>0</v>
      </c>
      <c r="Z296" s="25">
        <f t="shared" si="17"/>
        <v>0</v>
      </c>
      <c r="AA296" s="26"/>
      <c r="AB296" s="26"/>
      <c r="AC296" s="26"/>
      <c r="AD296" s="26"/>
      <c r="AE296" s="27"/>
      <c r="AF296" s="26"/>
      <c r="AG296" s="26"/>
      <c r="AH296" s="26"/>
      <c r="AI296" s="26"/>
      <c r="AJ296" s="26"/>
      <c r="AK296" s="26"/>
    </row>
    <row r="297" spans="1:37" s="10" customFormat="1" ht="25" customHeight="1" x14ac:dyDescent="0.25">
      <c r="A297" s="11">
        <v>294</v>
      </c>
      <c r="B297" s="12" t="str">
        <f t="shared" si="15"/>
        <v>000-000</v>
      </c>
      <c r="C297" s="12"/>
      <c r="D297" s="12"/>
      <c r="E297" s="12"/>
      <c r="F297" s="12"/>
      <c r="G297" s="16"/>
      <c r="H297" s="16"/>
      <c r="I297" s="15"/>
      <c r="J297" s="16"/>
      <c r="K297" s="16"/>
      <c r="L297" s="17"/>
      <c r="M297" s="18"/>
      <c r="N297" s="18"/>
      <c r="O297" s="20"/>
      <c r="P297" s="21"/>
      <c r="Q297" s="21"/>
      <c r="R297" s="22"/>
      <c r="S297" s="21"/>
      <c r="T297" s="21"/>
      <c r="U297" s="22"/>
      <c r="V297" s="23"/>
      <c r="W297" s="23"/>
      <c r="X297" s="24"/>
      <c r="Y297" s="25">
        <f t="shared" si="16"/>
        <v>0</v>
      </c>
      <c r="Z297" s="25">
        <f t="shared" si="17"/>
        <v>0</v>
      </c>
      <c r="AA297" s="26"/>
      <c r="AB297" s="26"/>
      <c r="AC297" s="26"/>
      <c r="AD297" s="26"/>
      <c r="AE297" s="27"/>
      <c r="AF297" s="26"/>
      <c r="AG297" s="26"/>
      <c r="AH297" s="26"/>
      <c r="AI297" s="26"/>
      <c r="AJ297" s="26"/>
      <c r="AK297" s="26"/>
    </row>
    <row r="298" spans="1:37" s="10" customFormat="1" ht="25" customHeight="1" x14ac:dyDescent="0.25">
      <c r="A298" s="11">
        <v>295</v>
      </c>
      <c r="B298" s="12" t="str">
        <f t="shared" si="15"/>
        <v>000-000</v>
      </c>
      <c r="C298" s="12"/>
      <c r="D298" s="12"/>
      <c r="E298" s="12"/>
      <c r="F298" s="12"/>
      <c r="G298" s="16"/>
      <c r="H298" s="16"/>
      <c r="I298" s="15"/>
      <c r="J298" s="16"/>
      <c r="K298" s="16"/>
      <c r="L298" s="17"/>
      <c r="M298" s="18"/>
      <c r="N298" s="18"/>
      <c r="O298" s="20"/>
      <c r="P298" s="21"/>
      <c r="Q298" s="21"/>
      <c r="R298" s="22"/>
      <c r="S298" s="21"/>
      <c r="T298" s="21"/>
      <c r="U298" s="22"/>
      <c r="V298" s="23"/>
      <c r="W298" s="23"/>
      <c r="X298" s="24"/>
      <c r="Y298" s="25">
        <f t="shared" si="16"/>
        <v>0</v>
      </c>
      <c r="Z298" s="25">
        <f t="shared" si="17"/>
        <v>0</v>
      </c>
      <c r="AA298" s="26"/>
      <c r="AB298" s="26"/>
      <c r="AC298" s="26"/>
      <c r="AD298" s="26"/>
      <c r="AE298" s="27"/>
      <c r="AF298" s="26"/>
      <c r="AG298" s="26"/>
      <c r="AH298" s="26"/>
      <c r="AI298" s="26"/>
      <c r="AJ298" s="26"/>
      <c r="AK298" s="26"/>
    </row>
    <row r="299" spans="1:37" s="10" customFormat="1" ht="25" customHeight="1" x14ac:dyDescent="0.25">
      <c r="A299" s="11">
        <v>296</v>
      </c>
      <c r="B299" s="12" t="str">
        <f t="shared" si="15"/>
        <v>000-000</v>
      </c>
      <c r="C299" s="12"/>
      <c r="D299" s="12"/>
      <c r="E299" s="12"/>
      <c r="F299" s="12"/>
      <c r="G299" s="16"/>
      <c r="H299" s="16"/>
      <c r="I299" s="15"/>
      <c r="J299" s="16"/>
      <c r="K299" s="16"/>
      <c r="L299" s="17"/>
      <c r="M299" s="18"/>
      <c r="N299" s="18"/>
      <c r="O299" s="20"/>
      <c r="P299" s="21"/>
      <c r="Q299" s="21"/>
      <c r="R299" s="22"/>
      <c r="S299" s="21"/>
      <c r="T299" s="21"/>
      <c r="U299" s="22"/>
      <c r="V299" s="23"/>
      <c r="W299" s="23"/>
      <c r="X299" s="24"/>
      <c r="Y299" s="25">
        <f t="shared" si="16"/>
        <v>0</v>
      </c>
      <c r="Z299" s="25">
        <f t="shared" si="17"/>
        <v>0</v>
      </c>
      <c r="AA299" s="26"/>
      <c r="AB299" s="26"/>
      <c r="AC299" s="26"/>
      <c r="AD299" s="26"/>
      <c r="AE299" s="27"/>
      <c r="AF299" s="26"/>
      <c r="AG299" s="26"/>
      <c r="AH299" s="26"/>
      <c r="AI299" s="26"/>
      <c r="AJ299" s="26"/>
      <c r="AK299" s="26"/>
    </row>
    <row r="300" spans="1:37" s="10" customFormat="1" ht="25" customHeight="1" x14ac:dyDescent="0.25">
      <c r="A300" s="11">
        <v>297</v>
      </c>
      <c r="B300" s="12" t="str">
        <f t="shared" si="15"/>
        <v>000-000</v>
      </c>
      <c r="C300" s="12"/>
      <c r="D300" s="12"/>
      <c r="E300" s="12"/>
      <c r="F300" s="12"/>
      <c r="G300" s="16"/>
      <c r="H300" s="16"/>
      <c r="I300" s="15"/>
      <c r="J300" s="16"/>
      <c r="K300" s="16"/>
      <c r="L300" s="17"/>
      <c r="M300" s="18"/>
      <c r="N300" s="18"/>
      <c r="O300" s="20"/>
      <c r="P300" s="21"/>
      <c r="Q300" s="21"/>
      <c r="R300" s="22"/>
      <c r="S300" s="21"/>
      <c r="T300" s="21"/>
      <c r="U300" s="22"/>
      <c r="V300" s="23"/>
      <c r="W300" s="23"/>
      <c r="X300" s="24"/>
      <c r="Y300" s="25">
        <f t="shared" si="16"/>
        <v>0</v>
      </c>
      <c r="Z300" s="25">
        <f t="shared" si="17"/>
        <v>0</v>
      </c>
      <c r="AA300" s="26"/>
      <c r="AB300" s="26"/>
      <c r="AC300" s="26"/>
      <c r="AD300" s="26"/>
      <c r="AE300" s="27"/>
      <c r="AF300" s="26"/>
      <c r="AG300" s="26"/>
      <c r="AH300" s="26"/>
      <c r="AI300" s="26"/>
      <c r="AJ300" s="26"/>
      <c r="AK300" s="26"/>
    </row>
    <row r="301" spans="1:37" s="10" customFormat="1" ht="25" customHeight="1" x14ac:dyDescent="0.25">
      <c r="A301" s="11">
        <v>298</v>
      </c>
      <c r="B301" s="12" t="str">
        <f t="shared" si="15"/>
        <v>000-000</v>
      </c>
      <c r="C301" s="12"/>
      <c r="D301" s="12"/>
      <c r="E301" s="12"/>
      <c r="F301" s="12"/>
      <c r="G301" s="16"/>
      <c r="H301" s="16"/>
      <c r="I301" s="15"/>
      <c r="J301" s="16"/>
      <c r="K301" s="16"/>
      <c r="L301" s="17"/>
      <c r="M301" s="18"/>
      <c r="N301" s="18"/>
      <c r="O301" s="20"/>
      <c r="P301" s="21"/>
      <c r="Q301" s="21"/>
      <c r="R301" s="22"/>
      <c r="S301" s="21"/>
      <c r="T301" s="21"/>
      <c r="U301" s="22"/>
      <c r="V301" s="23"/>
      <c r="W301" s="23"/>
      <c r="X301" s="24"/>
      <c r="Y301" s="25">
        <f t="shared" si="16"/>
        <v>0</v>
      </c>
      <c r="Z301" s="25">
        <f t="shared" si="17"/>
        <v>0</v>
      </c>
      <c r="AA301" s="26"/>
      <c r="AB301" s="26"/>
      <c r="AC301" s="26"/>
      <c r="AD301" s="26"/>
      <c r="AE301" s="27"/>
      <c r="AF301" s="26"/>
      <c r="AG301" s="26"/>
      <c r="AH301" s="26"/>
      <c r="AI301" s="26"/>
      <c r="AJ301" s="26"/>
      <c r="AK301" s="26"/>
    </row>
    <row r="302" spans="1:37" s="10" customFormat="1" ht="25" customHeight="1" x14ac:dyDescent="0.25">
      <c r="A302" s="11">
        <v>299</v>
      </c>
      <c r="B302" s="12" t="str">
        <f t="shared" ref="B302:B365" si="18">TEXT(C302,"000")&amp;"-"&amp;TEXT(E302,"000")</f>
        <v>000-000</v>
      </c>
      <c r="C302" s="12"/>
      <c r="D302" s="12"/>
      <c r="E302" s="12"/>
      <c r="F302" s="12"/>
      <c r="G302" s="16"/>
      <c r="H302" s="16"/>
      <c r="I302" s="15"/>
      <c r="J302" s="16"/>
      <c r="K302" s="16"/>
      <c r="L302" s="17"/>
      <c r="M302" s="18"/>
      <c r="N302" s="18"/>
      <c r="O302" s="20"/>
      <c r="P302" s="21"/>
      <c r="Q302" s="21"/>
      <c r="R302" s="22"/>
      <c r="S302" s="21"/>
      <c r="T302" s="21"/>
      <c r="U302" s="22"/>
      <c r="V302" s="23"/>
      <c r="W302" s="23"/>
      <c r="X302" s="24"/>
      <c r="Y302" s="25">
        <f t="shared" si="16"/>
        <v>0</v>
      </c>
      <c r="Z302" s="25">
        <f t="shared" si="17"/>
        <v>0</v>
      </c>
      <c r="AA302" s="26"/>
      <c r="AB302" s="26"/>
      <c r="AC302" s="26"/>
      <c r="AD302" s="26"/>
      <c r="AE302" s="27"/>
      <c r="AF302" s="26"/>
      <c r="AG302" s="26"/>
      <c r="AH302" s="26"/>
      <c r="AI302" s="26"/>
      <c r="AJ302" s="26"/>
      <c r="AK302" s="26"/>
    </row>
    <row r="303" spans="1:37" s="10" customFormat="1" ht="25" customHeight="1" x14ac:dyDescent="0.25">
      <c r="A303" s="11">
        <v>300</v>
      </c>
      <c r="B303" s="12" t="str">
        <f t="shared" si="18"/>
        <v>000-000</v>
      </c>
      <c r="C303" s="12"/>
      <c r="D303" s="12"/>
      <c r="E303" s="12"/>
      <c r="F303" s="12"/>
      <c r="G303" s="16"/>
      <c r="H303" s="16"/>
      <c r="I303" s="15"/>
      <c r="J303" s="16"/>
      <c r="K303" s="16"/>
      <c r="L303" s="17"/>
      <c r="M303" s="18"/>
      <c r="N303" s="18"/>
      <c r="O303" s="20"/>
      <c r="P303" s="21"/>
      <c r="Q303" s="21"/>
      <c r="R303" s="22"/>
      <c r="S303" s="21"/>
      <c r="T303" s="21"/>
      <c r="U303" s="22"/>
      <c r="V303" s="23"/>
      <c r="W303" s="23"/>
      <c r="X303" s="24"/>
      <c r="Y303" s="25">
        <f t="shared" si="16"/>
        <v>0</v>
      </c>
      <c r="Z303" s="25">
        <f t="shared" si="17"/>
        <v>0</v>
      </c>
      <c r="AA303" s="26"/>
      <c r="AB303" s="26"/>
      <c r="AC303" s="26"/>
      <c r="AD303" s="26"/>
      <c r="AE303" s="27"/>
      <c r="AF303" s="26"/>
      <c r="AG303" s="26"/>
      <c r="AH303" s="26"/>
      <c r="AI303" s="26"/>
      <c r="AJ303" s="26"/>
      <c r="AK303" s="26"/>
    </row>
    <row r="304" spans="1:37" s="10" customFormat="1" ht="25" customHeight="1" x14ac:dyDescent="0.25">
      <c r="A304" s="11">
        <v>301</v>
      </c>
      <c r="B304" s="12" t="str">
        <f t="shared" si="18"/>
        <v>000-000</v>
      </c>
      <c r="C304" s="12"/>
      <c r="D304" s="12"/>
      <c r="E304" s="12"/>
      <c r="F304" s="12"/>
      <c r="G304" s="16"/>
      <c r="H304" s="16"/>
      <c r="I304" s="15"/>
      <c r="J304" s="16"/>
      <c r="K304" s="16"/>
      <c r="L304" s="17"/>
      <c r="M304" s="18"/>
      <c r="N304" s="18"/>
      <c r="O304" s="20"/>
      <c r="P304" s="21"/>
      <c r="Q304" s="21"/>
      <c r="R304" s="22"/>
      <c r="S304" s="21"/>
      <c r="T304" s="21"/>
      <c r="U304" s="22"/>
      <c r="V304" s="23"/>
      <c r="W304" s="23"/>
      <c r="X304" s="24"/>
      <c r="Y304" s="25">
        <f t="shared" si="16"/>
        <v>0</v>
      </c>
      <c r="Z304" s="25">
        <f t="shared" si="17"/>
        <v>0</v>
      </c>
      <c r="AA304" s="26"/>
      <c r="AB304" s="26"/>
      <c r="AC304" s="26"/>
      <c r="AD304" s="26"/>
      <c r="AE304" s="27"/>
      <c r="AF304" s="26"/>
      <c r="AG304" s="26"/>
      <c r="AH304" s="26"/>
      <c r="AI304" s="26"/>
      <c r="AJ304" s="26"/>
      <c r="AK304" s="26"/>
    </row>
    <row r="305" spans="1:37" s="10" customFormat="1" ht="25" customHeight="1" x14ac:dyDescent="0.25">
      <c r="A305" s="11">
        <v>302</v>
      </c>
      <c r="B305" s="12" t="str">
        <f t="shared" si="18"/>
        <v>000-000</v>
      </c>
      <c r="C305" s="12"/>
      <c r="D305" s="12"/>
      <c r="E305" s="12"/>
      <c r="F305" s="12"/>
      <c r="G305" s="16"/>
      <c r="H305" s="16"/>
      <c r="I305" s="15"/>
      <c r="J305" s="16"/>
      <c r="K305" s="16"/>
      <c r="L305" s="17"/>
      <c r="M305" s="18"/>
      <c r="N305" s="19"/>
      <c r="O305" s="20"/>
      <c r="P305" s="21"/>
      <c r="Q305" s="21"/>
      <c r="R305" s="22"/>
      <c r="S305" s="21"/>
      <c r="T305" s="21"/>
      <c r="U305" s="22"/>
      <c r="V305" s="23"/>
      <c r="W305" s="23"/>
      <c r="X305" s="24"/>
      <c r="Y305" s="25">
        <f t="shared" si="16"/>
        <v>0</v>
      </c>
      <c r="Z305" s="25">
        <f t="shared" si="17"/>
        <v>0</v>
      </c>
      <c r="AA305" s="26"/>
      <c r="AB305" s="26"/>
      <c r="AC305" s="26"/>
      <c r="AD305" s="26"/>
      <c r="AE305" s="27"/>
      <c r="AF305" s="26"/>
      <c r="AG305" s="26"/>
      <c r="AH305" s="26"/>
      <c r="AI305" s="26"/>
      <c r="AJ305" s="26"/>
      <c r="AK305" s="26"/>
    </row>
    <row r="306" spans="1:37" s="10" customFormat="1" ht="25" customHeight="1" x14ac:dyDescent="0.25">
      <c r="A306" s="11">
        <v>303</v>
      </c>
      <c r="B306" s="12" t="str">
        <f t="shared" si="18"/>
        <v>000-000</v>
      </c>
      <c r="C306" s="12"/>
      <c r="D306" s="12"/>
      <c r="E306" s="12"/>
      <c r="F306" s="12"/>
      <c r="G306" s="16"/>
      <c r="H306" s="16"/>
      <c r="I306" s="15"/>
      <c r="J306" s="16"/>
      <c r="K306" s="16"/>
      <c r="L306" s="17"/>
      <c r="M306" s="18"/>
      <c r="N306" s="19"/>
      <c r="O306" s="20"/>
      <c r="P306" s="21"/>
      <c r="Q306" s="21"/>
      <c r="R306" s="22"/>
      <c r="S306" s="21"/>
      <c r="T306" s="21"/>
      <c r="U306" s="22"/>
      <c r="V306" s="23"/>
      <c r="W306" s="23"/>
      <c r="X306" s="24"/>
      <c r="Y306" s="25">
        <f t="shared" si="16"/>
        <v>0</v>
      </c>
      <c r="Z306" s="25">
        <f t="shared" si="17"/>
        <v>0</v>
      </c>
      <c r="AA306" s="26"/>
      <c r="AB306" s="26"/>
      <c r="AC306" s="26"/>
      <c r="AD306" s="26"/>
      <c r="AE306" s="27"/>
      <c r="AF306" s="26"/>
      <c r="AG306" s="26"/>
      <c r="AH306" s="26"/>
      <c r="AI306" s="26"/>
      <c r="AJ306" s="26"/>
      <c r="AK306" s="26"/>
    </row>
    <row r="307" spans="1:37" s="10" customFormat="1" ht="25" customHeight="1" x14ac:dyDescent="0.25">
      <c r="A307" s="11">
        <v>304</v>
      </c>
      <c r="B307" s="12" t="str">
        <f t="shared" si="18"/>
        <v>000-000</v>
      </c>
      <c r="C307" s="12"/>
      <c r="D307" s="12"/>
      <c r="E307" s="12"/>
      <c r="F307" s="12"/>
      <c r="G307" s="16"/>
      <c r="H307" s="16"/>
      <c r="I307" s="15"/>
      <c r="J307" s="16"/>
      <c r="K307" s="16"/>
      <c r="L307" s="17"/>
      <c r="M307" s="18"/>
      <c r="N307" s="18"/>
      <c r="O307" s="20"/>
      <c r="P307" s="21"/>
      <c r="Q307" s="21"/>
      <c r="R307" s="22"/>
      <c r="S307" s="21"/>
      <c r="T307" s="21"/>
      <c r="U307" s="22"/>
      <c r="V307" s="23"/>
      <c r="W307" s="23"/>
      <c r="X307" s="24"/>
      <c r="Y307" s="25">
        <f t="shared" si="16"/>
        <v>0</v>
      </c>
      <c r="Z307" s="25">
        <f t="shared" si="17"/>
        <v>0</v>
      </c>
      <c r="AA307" s="26"/>
      <c r="AB307" s="26"/>
      <c r="AC307" s="26"/>
      <c r="AD307" s="26"/>
      <c r="AE307" s="27"/>
      <c r="AF307" s="26"/>
      <c r="AG307" s="26"/>
      <c r="AH307" s="26"/>
      <c r="AI307" s="26"/>
      <c r="AJ307" s="26"/>
      <c r="AK307" s="26"/>
    </row>
    <row r="308" spans="1:37" s="10" customFormat="1" ht="25" customHeight="1" x14ac:dyDescent="0.25">
      <c r="A308" s="11">
        <v>305</v>
      </c>
      <c r="B308" s="12" t="str">
        <f t="shared" si="18"/>
        <v>000-000</v>
      </c>
      <c r="C308" s="12"/>
      <c r="D308" s="12"/>
      <c r="E308" s="12"/>
      <c r="F308" s="12"/>
      <c r="G308" s="16"/>
      <c r="H308" s="16"/>
      <c r="I308" s="15"/>
      <c r="J308" s="16"/>
      <c r="K308" s="16"/>
      <c r="L308" s="17"/>
      <c r="M308" s="18"/>
      <c r="N308" s="18"/>
      <c r="O308" s="20"/>
      <c r="P308" s="21"/>
      <c r="Q308" s="21"/>
      <c r="R308" s="22"/>
      <c r="S308" s="21"/>
      <c r="T308" s="21"/>
      <c r="U308" s="22"/>
      <c r="V308" s="23"/>
      <c r="W308" s="23"/>
      <c r="X308" s="24"/>
      <c r="Y308" s="25">
        <f t="shared" si="16"/>
        <v>0</v>
      </c>
      <c r="Z308" s="25">
        <f t="shared" si="17"/>
        <v>0</v>
      </c>
      <c r="AA308" s="26"/>
      <c r="AB308" s="26"/>
      <c r="AC308" s="26"/>
      <c r="AD308" s="26"/>
      <c r="AE308" s="27"/>
      <c r="AF308" s="26"/>
      <c r="AG308" s="26"/>
      <c r="AH308" s="26"/>
      <c r="AI308" s="26"/>
      <c r="AJ308" s="26"/>
      <c r="AK308" s="26"/>
    </row>
    <row r="309" spans="1:37" s="10" customFormat="1" ht="25" customHeight="1" x14ac:dyDescent="0.25">
      <c r="A309" s="11">
        <v>306</v>
      </c>
      <c r="B309" s="12" t="str">
        <f t="shared" si="18"/>
        <v>000-000</v>
      </c>
      <c r="C309" s="12"/>
      <c r="D309" s="12"/>
      <c r="E309" s="12"/>
      <c r="F309" s="12"/>
      <c r="G309" s="16"/>
      <c r="H309" s="16"/>
      <c r="I309" s="15"/>
      <c r="J309" s="16"/>
      <c r="K309" s="16"/>
      <c r="L309" s="17"/>
      <c r="M309" s="18"/>
      <c r="N309" s="18"/>
      <c r="O309" s="20"/>
      <c r="P309" s="21"/>
      <c r="Q309" s="21"/>
      <c r="R309" s="22"/>
      <c r="S309" s="21"/>
      <c r="T309" s="21"/>
      <c r="U309" s="22"/>
      <c r="V309" s="23"/>
      <c r="W309" s="23"/>
      <c r="X309" s="24"/>
      <c r="Y309" s="25">
        <f t="shared" si="16"/>
        <v>0</v>
      </c>
      <c r="Z309" s="25">
        <f t="shared" si="17"/>
        <v>0</v>
      </c>
      <c r="AA309" s="26"/>
      <c r="AB309" s="26"/>
      <c r="AC309" s="26"/>
      <c r="AD309" s="26"/>
      <c r="AE309" s="27"/>
      <c r="AF309" s="26"/>
      <c r="AG309" s="26"/>
      <c r="AH309" s="26"/>
      <c r="AI309" s="26"/>
      <c r="AJ309" s="26"/>
      <c r="AK309" s="26"/>
    </row>
    <row r="310" spans="1:37" s="10" customFormat="1" ht="25" customHeight="1" x14ac:dyDescent="0.25">
      <c r="A310" s="11">
        <v>307</v>
      </c>
      <c r="B310" s="12" t="str">
        <f t="shared" si="18"/>
        <v>000-000</v>
      </c>
      <c r="C310" s="12"/>
      <c r="D310" s="12"/>
      <c r="E310" s="12"/>
      <c r="F310" s="12"/>
      <c r="G310" s="16"/>
      <c r="H310" s="16"/>
      <c r="I310" s="15"/>
      <c r="J310" s="16"/>
      <c r="K310" s="16"/>
      <c r="L310" s="17"/>
      <c r="M310" s="18"/>
      <c r="N310" s="18"/>
      <c r="O310" s="20"/>
      <c r="P310" s="21"/>
      <c r="Q310" s="21"/>
      <c r="R310" s="22"/>
      <c r="S310" s="21"/>
      <c r="T310" s="21"/>
      <c r="U310" s="22"/>
      <c r="V310" s="23"/>
      <c r="W310" s="23"/>
      <c r="X310" s="24"/>
      <c r="Y310" s="25">
        <f t="shared" si="16"/>
        <v>0</v>
      </c>
      <c r="Z310" s="25">
        <f t="shared" si="17"/>
        <v>0</v>
      </c>
      <c r="AA310" s="26"/>
      <c r="AB310" s="26"/>
      <c r="AC310" s="26"/>
      <c r="AD310" s="26"/>
      <c r="AE310" s="27"/>
      <c r="AF310" s="26"/>
      <c r="AG310" s="26"/>
      <c r="AH310" s="26"/>
      <c r="AI310" s="26"/>
      <c r="AJ310" s="26"/>
      <c r="AK310" s="26"/>
    </row>
    <row r="311" spans="1:37" s="10" customFormat="1" ht="25" customHeight="1" x14ac:dyDescent="0.25">
      <c r="A311" s="11">
        <v>308</v>
      </c>
      <c r="B311" s="12" t="str">
        <f t="shared" si="18"/>
        <v>000-000</v>
      </c>
      <c r="C311" s="12"/>
      <c r="D311" s="12"/>
      <c r="E311" s="12"/>
      <c r="F311" s="12"/>
      <c r="G311" s="16"/>
      <c r="H311" s="16"/>
      <c r="I311" s="15"/>
      <c r="J311" s="16"/>
      <c r="K311" s="16"/>
      <c r="L311" s="17"/>
      <c r="M311" s="18"/>
      <c r="N311" s="18"/>
      <c r="O311" s="20"/>
      <c r="P311" s="21"/>
      <c r="Q311" s="21"/>
      <c r="R311" s="22"/>
      <c r="S311" s="21"/>
      <c r="T311" s="21"/>
      <c r="U311" s="22"/>
      <c r="V311" s="23"/>
      <c r="W311" s="23"/>
      <c r="X311" s="24"/>
      <c r="Y311" s="25">
        <f t="shared" si="16"/>
        <v>0</v>
      </c>
      <c r="Z311" s="25">
        <f t="shared" si="17"/>
        <v>0</v>
      </c>
      <c r="AA311" s="26"/>
      <c r="AB311" s="26"/>
      <c r="AC311" s="26"/>
      <c r="AD311" s="26"/>
      <c r="AE311" s="27"/>
      <c r="AF311" s="26"/>
      <c r="AG311" s="26"/>
      <c r="AH311" s="26"/>
      <c r="AI311" s="26"/>
      <c r="AJ311" s="26"/>
      <c r="AK311" s="26"/>
    </row>
    <row r="312" spans="1:37" s="10" customFormat="1" ht="25" customHeight="1" x14ac:dyDescent="0.25">
      <c r="A312" s="11">
        <v>309</v>
      </c>
      <c r="B312" s="12" t="str">
        <f t="shared" si="18"/>
        <v>000-000</v>
      </c>
      <c r="C312" s="12"/>
      <c r="D312" s="12"/>
      <c r="E312" s="12"/>
      <c r="F312" s="12"/>
      <c r="G312" s="16"/>
      <c r="H312" s="16"/>
      <c r="I312" s="15"/>
      <c r="J312" s="16"/>
      <c r="K312" s="16"/>
      <c r="L312" s="17"/>
      <c r="M312" s="18"/>
      <c r="N312" s="18"/>
      <c r="O312" s="20"/>
      <c r="P312" s="21"/>
      <c r="Q312" s="21"/>
      <c r="R312" s="22"/>
      <c r="S312" s="21"/>
      <c r="T312" s="21"/>
      <c r="U312" s="22"/>
      <c r="V312" s="23"/>
      <c r="W312" s="23"/>
      <c r="X312" s="24"/>
      <c r="Y312" s="25">
        <f t="shared" si="16"/>
        <v>0</v>
      </c>
      <c r="Z312" s="25">
        <f t="shared" si="17"/>
        <v>0</v>
      </c>
      <c r="AA312" s="26"/>
      <c r="AB312" s="26"/>
      <c r="AC312" s="26"/>
      <c r="AD312" s="26"/>
      <c r="AE312" s="27"/>
      <c r="AF312" s="26"/>
      <c r="AG312" s="26"/>
      <c r="AH312" s="26"/>
      <c r="AI312" s="26"/>
      <c r="AJ312" s="26"/>
      <c r="AK312" s="26"/>
    </row>
    <row r="313" spans="1:37" s="10" customFormat="1" ht="25" customHeight="1" x14ac:dyDescent="0.25">
      <c r="A313" s="11">
        <v>310</v>
      </c>
      <c r="B313" s="12" t="str">
        <f t="shared" si="18"/>
        <v>000-000</v>
      </c>
      <c r="C313" s="12"/>
      <c r="D313" s="12"/>
      <c r="E313" s="12"/>
      <c r="F313" s="12"/>
      <c r="G313" s="16"/>
      <c r="H313" s="16"/>
      <c r="I313" s="15"/>
      <c r="J313" s="16"/>
      <c r="K313" s="16"/>
      <c r="L313" s="17"/>
      <c r="M313" s="18"/>
      <c r="N313" s="18"/>
      <c r="O313" s="20"/>
      <c r="P313" s="21"/>
      <c r="Q313" s="21"/>
      <c r="R313" s="22"/>
      <c r="S313" s="21"/>
      <c r="T313" s="21"/>
      <c r="U313" s="22"/>
      <c r="V313" s="23"/>
      <c r="W313" s="23"/>
      <c r="X313" s="24"/>
      <c r="Y313" s="25">
        <f t="shared" si="16"/>
        <v>0</v>
      </c>
      <c r="Z313" s="25">
        <f t="shared" si="17"/>
        <v>0</v>
      </c>
      <c r="AA313" s="26"/>
      <c r="AB313" s="26"/>
      <c r="AC313" s="26"/>
      <c r="AD313" s="26"/>
      <c r="AE313" s="27"/>
      <c r="AF313" s="26"/>
      <c r="AG313" s="26"/>
      <c r="AH313" s="26"/>
      <c r="AI313" s="26"/>
      <c r="AJ313" s="26"/>
      <c r="AK313" s="26"/>
    </row>
    <row r="314" spans="1:37" s="10" customFormat="1" ht="25" customHeight="1" x14ac:dyDescent="0.25">
      <c r="A314" s="11">
        <v>311</v>
      </c>
      <c r="B314" s="12" t="str">
        <f t="shared" si="18"/>
        <v>000-000</v>
      </c>
      <c r="C314" s="12"/>
      <c r="D314" s="12"/>
      <c r="E314" s="12"/>
      <c r="F314" s="12"/>
      <c r="G314" s="16"/>
      <c r="H314" s="16"/>
      <c r="I314" s="15"/>
      <c r="J314" s="16"/>
      <c r="K314" s="16"/>
      <c r="L314" s="17"/>
      <c r="M314" s="18"/>
      <c r="N314" s="18"/>
      <c r="O314" s="20"/>
      <c r="P314" s="21"/>
      <c r="Q314" s="21"/>
      <c r="R314" s="22"/>
      <c r="S314" s="21"/>
      <c r="T314" s="21"/>
      <c r="U314" s="22"/>
      <c r="V314" s="23"/>
      <c r="W314" s="23"/>
      <c r="X314" s="24"/>
      <c r="Y314" s="25">
        <f t="shared" si="16"/>
        <v>0</v>
      </c>
      <c r="Z314" s="25">
        <f t="shared" si="17"/>
        <v>0</v>
      </c>
      <c r="AA314" s="26"/>
      <c r="AB314" s="26"/>
      <c r="AC314" s="26"/>
      <c r="AD314" s="26"/>
      <c r="AE314" s="27"/>
      <c r="AF314" s="26"/>
      <c r="AG314" s="26"/>
      <c r="AH314" s="26"/>
      <c r="AI314" s="26"/>
      <c r="AJ314" s="26"/>
      <c r="AK314" s="26"/>
    </row>
    <row r="315" spans="1:37" s="10" customFormat="1" ht="25" customHeight="1" x14ac:dyDescent="0.25">
      <c r="A315" s="11">
        <v>312</v>
      </c>
      <c r="B315" s="12" t="str">
        <f t="shared" si="18"/>
        <v>000-000</v>
      </c>
      <c r="C315" s="12"/>
      <c r="D315" s="12"/>
      <c r="E315" s="12"/>
      <c r="F315" s="12"/>
      <c r="G315" s="16"/>
      <c r="H315" s="16"/>
      <c r="I315" s="15"/>
      <c r="J315" s="16"/>
      <c r="K315" s="16"/>
      <c r="L315" s="17"/>
      <c r="M315" s="18"/>
      <c r="N315" s="18"/>
      <c r="O315" s="20"/>
      <c r="P315" s="21"/>
      <c r="Q315" s="21"/>
      <c r="R315" s="22"/>
      <c r="S315" s="21"/>
      <c r="T315" s="21"/>
      <c r="U315" s="22"/>
      <c r="V315" s="23"/>
      <c r="W315" s="23"/>
      <c r="X315" s="24"/>
      <c r="Y315" s="25">
        <f t="shared" si="16"/>
        <v>0</v>
      </c>
      <c r="Z315" s="25">
        <f t="shared" si="17"/>
        <v>0</v>
      </c>
      <c r="AA315" s="26"/>
      <c r="AB315" s="26"/>
      <c r="AC315" s="26"/>
      <c r="AD315" s="26"/>
      <c r="AE315" s="27"/>
      <c r="AF315" s="26"/>
      <c r="AG315" s="26"/>
      <c r="AH315" s="26"/>
      <c r="AI315" s="26"/>
      <c r="AJ315" s="26"/>
      <c r="AK315" s="26"/>
    </row>
    <row r="316" spans="1:37" s="10" customFormat="1" ht="25" customHeight="1" x14ac:dyDescent="0.25">
      <c r="A316" s="11">
        <v>313</v>
      </c>
      <c r="B316" s="12" t="str">
        <f t="shared" si="18"/>
        <v>000-000</v>
      </c>
      <c r="C316" s="12"/>
      <c r="D316" s="12"/>
      <c r="E316" s="12"/>
      <c r="F316" s="12"/>
      <c r="G316" s="16"/>
      <c r="H316" s="16"/>
      <c r="I316" s="15"/>
      <c r="J316" s="16"/>
      <c r="K316" s="16"/>
      <c r="L316" s="17"/>
      <c r="M316" s="18"/>
      <c r="N316" s="19"/>
      <c r="O316" s="20"/>
      <c r="P316" s="21"/>
      <c r="Q316" s="21"/>
      <c r="R316" s="22"/>
      <c r="S316" s="21"/>
      <c r="T316" s="21"/>
      <c r="U316" s="22"/>
      <c r="V316" s="23"/>
      <c r="W316" s="23"/>
      <c r="X316" s="24"/>
      <c r="Y316" s="25">
        <f t="shared" si="16"/>
        <v>0</v>
      </c>
      <c r="Z316" s="25">
        <f t="shared" si="17"/>
        <v>0</v>
      </c>
      <c r="AA316" s="26"/>
      <c r="AB316" s="26"/>
      <c r="AC316" s="26"/>
      <c r="AD316" s="26"/>
      <c r="AE316" s="27"/>
      <c r="AF316" s="26"/>
      <c r="AG316" s="26"/>
      <c r="AH316" s="26"/>
      <c r="AI316" s="26"/>
      <c r="AJ316" s="26"/>
      <c r="AK316" s="26"/>
    </row>
    <row r="317" spans="1:37" s="10" customFormat="1" ht="25" customHeight="1" x14ac:dyDescent="0.25">
      <c r="A317" s="11">
        <v>314</v>
      </c>
      <c r="B317" s="12" t="str">
        <f t="shared" si="18"/>
        <v>000-000</v>
      </c>
      <c r="C317" s="12"/>
      <c r="D317" s="12"/>
      <c r="E317" s="12"/>
      <c r="F317" s="12"/>
      <c r="G317" s="16"/>
      <c r="H317" s="16"/>
      <c r="I317" s="15"/>
      <c r="J317" s="16"/>
      <c r="K317" s="16"/>
      <c r="L317" s="17"/>
      <c r="M317" s="18"/>
      <c r="N317" s="19"/>
      <c r="O317" s="20"/>
      <c r="P317" s="21"/>
      <c r="Q317" s="21"/>
      <c r="R317" s="22"/>
      <c r="S317" s="21"/>
      <c r="T317" s="21"/>
      <c r="U317" s="22"/>
      <c r="V317" s="23"/>
      <c r="W317" s="23"/>
      <c r="X317" s="24"/>
      <c r="Y317" s="25">
        <f t="shared" si="16"/>
        <v>0</v>
      </c>
      <c r="Z317" s="25">
        <f t="shared" si="17"/>
        <v>0</v>
      </c>
      <c r="AA317" s="26"/>
      <c r="AB317" s="26"/>
      <c r="AC317" s="26"/>
      <c r="AD317" s="26"/>
      <c r="AE317" s="27"/>
      <c r="AF317" s="26"/>
      <c r="AG317" s="26"/>
      <c r="AH317" s="26"/>
      <c r="AI317" s="26"/>
      <c r="AJ317" s="26"/>
      <c r="AK317" s="26"/>
    </row>
    <row r="318" spans="1:37" s="10" customFormat="1" ht="25" customHeight="1" x14ac:dyDescent="0.25">
      <c r="A318" s="11">
        <v>315</v>
      </c>
      <c r="B318" s="12" t="str">
        <f t="shared" si="18"/>
        <v>000-000</v>
      </c>
      <c r="C318" s="12"/>
      <c r="D318" s="12"/>
      <c r="E318" s="12"/>
      <c r="F318" s="12"/>
      <c r="G318" s="16"/>
      <c r="H318" s="16"/>
      <c r="I318" s="15"/>
      <c r="J318" s="16"/>
      <c r="K318" s="16"/>
      <c r="L318" s="17"/>
      <c r="M318" s="18"/>
      <c r="N318" s="18"/>
      <c r="O318" s="20"/>
      <c r="P318" s="21"/>
      <c r="Q318" s="21"/>
      <c r="R318" s="22"/>
      <c r="S318" s="21"/>
      <c r="T318" s="21"/>
      <c r="U318" s="22"/>
      <c r="V318" s="23"/>
      <c r="W318" s="23"/>
      <c r="X318" s="24"/>
      <c r="Y318" s="25">
        <f t="shared" si="16"/>
        <v>0</v>
      </c>
      <c r="Z318" s="25">
        <f t="shared" si="17"/>
        <v>0</v>
      </c>
      <c r="AA318" s="26"/>
      <c r="AB318" s="26"/>
      <c r="AC318" s="26"/>
      <c r="AD318" s="26"/>
      <c r="AE318" s="27"/>
      <c r="AF318" s="26"/>
      <c r="AG318" s="26"/>
      <c r="AH318" s="26"/>
      <c r="AI318" s="26"/>
      <c r="AJ318" s="26"/>
      <c r="AK318" s="26"/>
    </row>
    <row r="319" spans="1:37" s="10" customFormat="1" ht="25" customHeight="1" x14ac:dyDescent="0.25">
      <c r="A319" s="11">
        <v>316</v>
      </c>
      <c r="B319" s="12" t="str">
        <f t="shared" si="18"/>
        <v>000-000</v>
      </c>
      <c r="C319" s="12"/>
      <c r="D319" s="12"/>
      <c r="E319" s="12"/>
      <c r="F319" s="12"/>
      <c r="G319" s="16"/>
      <c r="H319" s="16"/>
      <c r="I319" s="15"/>
      <c r="J319" s="16"/>
      <c r="K319" s="16"/>
      <c r="L319" s="17"/>
      <c r="M319" s="18"/>
      <c r="N319" s="18"/>
      <c r="O319" s="20"/>
      <c r="P319" s="21"/>
      <c r="Q319" s="21"/>
      <c r="R319" s="22"/>
      <c r="S319" s="21"/>
      <c r="T319" s="21"/>
      <c r="U319" s="22"/>
      <c r="V319" s="23"/>
      <c r="W319" s="23"/>
      <c r="X319" s="24"/>
      <c r="Y319" s="25">
        <f t="shared" si="16"/>
        <v>0</v>
      </c>
      <c r="Z319" s="25">
        <f t="shared" si="17"/>
        <v>0</v>
      </c>
      <c r="AA319" s="26"/>
      <c r="AB319" s="26"/>
      <c r="AC319" s="26"/>
      <c r="AD319" s="26"/>
      <c r="AE319" s="27"/>
      <c r="AF319" s="26"/>
      <c r="AG319" s="26"/>
      <c r="AH319" s="26"/>
      <c r="AI319" s="26"/>
      <c r="AJ319" s="26"/>
      <c r="AK319" s="26"/>
    </row>
    <row r="320" spans="1:37" s="10" customFormat="1" ht="25" customHeight="1" x14ac:dyDescent="0.25">
      <c r="A320" s="11">
        <v>317</v>
      </c>
      <c r="B320" s="12" t="str">
        <f t="shared" si="18"/>
        <v>000-000</v>
      </c>
      <c r="C320" s="12"/>
      <c r="D320" s="12"/>
      <c r="E320" s="12"/>
      <c r="F320" s="12"/>
      <c r="G320" s="16"/>
      <c r="H320" s="16"/>
      <c r="I320" s="15"/>
      <c r="J320" s="16"/>
      <c r="K320" s="16"/>
      <c r="L320" s="17"/>
      <c r="M320" s="18"/>
      <c r="N320" s="18"/>
      <c r="O320" s="20"/>
      <c r="P320" s="21"/>
      <c r="Q320" s="21"/>
      <c r="R320" s="22"/>
      <c r="S320" s="21"/>
      <c r="T320" s="21"/>
      <c r="U320" s="22"/>
      <c r="V320" s="23"/>
      <c r="W320" s="23"/>
      <c r="X320" s="24"/>
      <c r="Y320" s="25">
        <f t="shared" si="16"/>
        <v>0</v>
      </c>
      <c r="Z320" s="25">
        <f t="shared" si="17"/>
        <v>0</v>
      </c>
      <c r="AA320" s="26"/>
      <c r="AB320" s="26"/>
      <c r="AC320" s="26"/>
      <c r="AD320" s="26"/>
      <c r="AE320" s="27"/>
      <c r="AF320" s="26"/>
      <c r="AG320" s="26"/>
      <c r="AH320" s="26"/>
      <c r="AI320" s="26"/>
      <c r="AJ320" s="26"/>
      <c r="AK320" s="26"/>
    </row>
    <row r="321" spans="1:37" s="10" customFormat="1" ht="25" customHeight="1" x14ac:dyDescent="0.25">
      <c r="A321" s="11">
        <v>318</v>
      </c>
      <c r="B321" s="12" t="str">
        <f t="shared" si="18"/>
        <v>000-000</v>
      </c>
      <c r="C321" s="12"/>
      <c r="D321" s="12"/>
      <c r="E321" s="12"/>
      <c r="F321" s="12"/>
      <c r="G321" s="16"/>
      <c r="H321" s="16"/>
      <c r="I321" s="15"/>
      <c r="J321" s="16"/>
      <c r="K321" s="16"/>
      <c r="L321" s="17"/>
      <c r="M321" s="18"/>
      <c r="N321" s="18"/>
      <c r="O321" s="20"/>
      <c r="P321" s="21"/>
      <c r="Q321" s="21"/>
      <c r="R321" s="22"/>
      <c r="S321" s="21"/>
      <c r="T321" s="21"/>
      <c r="U321" s="22"/>
      <c r="V321" s="23"/>
      <c r="W321" s="23"/>
      <c r="X321" s="24"/>
      <c r="Y321" s="25">
        <f t="shared" si="16"/>
        <v>0</v>
      </c>
      <c r="Z321" s="25">
        <f t="shared" si="17"/>
        <v>0</v>
      </c>
      <c r="AA321" s="26"/>
      <c r="AB321" s="26"/>
      <c r="AC321" s="26"/>
      <c r="AD321" s="26"/>
      <c r="AE321" s="27"/>
      <c r="AF321" s="26"/>
      <c r="AG321" s="26"/>
      <c r="AH321" s="26"/>
      <c r="AI321" s="26"/>
      <c r="AJ321" s="26"/>
      <c r="AK321" s="26"/>
    </row>
    <row r="322" spans="1:37" s="10" customFormat="1" ht="25" customHeight="1" x14ac:dyDescent="0.25">
      <c r="A322" s="11">
        <v>319</v>
      </c>
      <c r="B322" s="12" t="str">
        <f t="shared" si="18"/>
        <v>000-000</v>
      </c>
      <c r="C322" s="12"/>
      <c r="D322" s="12"/>
      <c r="E322" s="12"/>
      <c r="F322" s="12"/>
      <c r="G322" s="16"/>
      <c r="H322" s="16"/>
      <c r="I322" s="15"/>
      <c r="J322" s="16"/>
      <c r="K322" s="16"/>
      <c r="L322" s="17"/>
      <c r="M322" s="18"/>
      <c r="N322" s="18"/>
      <c r="O322" s="20"/>
      <c r="P322" s="21"/>
      <c r="Q322" s="21"/>
      <c r="R322" s="22"/>
      <c r="S322" s="21"/>
      <c r="T322" s="21"/>
      <c r="U322" s="22"/>
      <c r="V322" s="23"/>
      <c r="W322" s="23"/>
      <c r="X322" s="24"/>
      <c r="Y322" s="25">
        <f t="shared" si="16"/>
        <v>0</v>
      </c>
      <c r="Z322" s="25">
        <f t="shared" si="17"/>
        <v>0</v>
      </c>
      <c r="AA322" s="26"/>
      <c r="AB322" s="26"/>
      <c r="AC322" s="26"/>
      <c r="AD322" s="26"/>
      <c r="AE322" s="27"/>
      <c r="AF322" s="26"/>
      <c r="AG322" s="26"/>
      <c r="AH322" s="26"/>
      <c r="AI322" s="26"/>
      <c r="AJ322" s="26"/>
      <c r="AK322" s="26"/>
    </row>
    <row r="323" spans="1:37" s="10" customFormat="1" ht="25" customHeight="1" x14ac:dyDescent="0.25">
      <c r="A323" s="11">
        <v>320</v>
      </c>
      <c r="B323" s="12" t="str">
        <f t="shared" si="18"/>
        <v>000-000</v>
      </c>
      <c r="C323" s="12"/>
      <c r="D323" s="12"/>
      <c r="E323" s="12"/>
      <c r="F323" s="12"/>
      <c r="G323" s="16"/>
      <c r="H323" s="16"/>
      <c r="I323" s="15"/>
      <c r="J323" s="16"/>
      <c r="K323" s="16"/>
      <c r="L323" s="17"/>
      <c r="M323" s="18"/>
      <c r="N323" s="18"/>
      <c r="O323" s="20"/>
      <c r="P323" s="21"/>
      <c r="Q323" s="21"/>
      <c r="R323" s="22"/>
      <c r="S323" s="21"/>
      <c r="T323" s="21"/>
      <c r="U323" s="22"/>
      <c r="V323" s="23"/>
      <c r="W323" s="23"/>
      <c r="X323" s="24"/>
      <c r="Y323" s="25">
        <f t="shared" si="16"/>
        <v>0</v>
      </c>
      <c r="Z323" s="25">
        <f t="shared" si="17"/>
        <v>0</v>
      </c>
      <c r="AA323" s="26"/>
      <c r="AB323" s="26"/>
      <c r="AC323" s="26"/>
      <c r="AD323" s="26"/>
      <c r="AE323" s="27"/>
      <c r="AF323" s="26"/>
      <c r="AG323" s="26"/>
      <c r="AH323" s="26"/>
      <c r="AI323" s="26"/>
      <c r="AJ323" s="26"/>
      <c r="AK323" s="26"/>
    </row>
    <row r="324" spans="1:37" s="10" customFormat="1" ht="25" customHeight="1" x14ac:dyDescent="0.25">
      <c r="A324" s="11">
        <v>321</v>
      </c>
      <c r="B324" s="12" t="str">
        <f t="shared" si="18"/>
        <v>000-000</v>
      </c>
      <c r="C324" s="12"/>
      <c r="D324" s="12"/>
      <c r="E324" s="12"/>
      <c r="F324" s="12"/>
      <c r="G324" s="16"/>
      <c r="H324" s="16"/>
      <c r="I324" s="15"/>
      <c r="J324" s="16"/>
      <c r="K324" s="16"/>
      <c r="L324" s="17"/>
      <c r="M324" s="18"/>
      <c r="N324" s="18"/>
      <c r="O324" s="20"/>
      <c r="P324" s="21"/>
      <c r="Q324" s="21"/>
      <c r="R324" s="22"/>
      <c r="S324" s="21"/>
      <c r="T324" s="21"/>
      <c r="U324" s="22"/>
      <c r="V324" s="23"/>
      <c r="W324" s="23"/>
      <c r="X324" s="24"/>
      <c r="Y324" s="25">
        <f t="shared" ref="Y324:Y387" si="19">ROUND(I324-U324-X324,2)</f>
        <v>0</v>
      </c>
      <c r="Z324" s="25">
        <f t="shared" ref="Z324:Z387" si="20">ROUND(L324+O324-R324,2)</f>
        <v>0</v>
      </c>
      <c r="AA324" s="26"/>
      <c r="AB324" s="26"/>
      <c r="AC324" s="26"/>
      <c r="AD324" s="26"/>
      <c r="AE324" s="27"/>
      <c r="AF324" s="26"/>
      <c r="AG324" s="26"/>
      <c r="AH324" s="26"/>
      <c r="AI324" s="26"/>
      <c r="AJ324" s="26"/>
      <c r="AK324" s="26"/>
    </row>
    <row r="325" spans="1:37" s="10" customFormat="1" ht="25" customHeight="1" x14ac:dyDescent="0.25">
      <c r="A325" s="11">
        <v>322</v>
      </c>
      <c r="B325" s="12" t="str">
        <f t="shared" si="18"/>
        <v>000-000</v>
      </c>
      <c r="C325" s="12"/>
      <c r="D325" s="12"/>
      <c r="E325" s="12"/>
      <c r="F325" s="12"/>
      <c r="G325" s="16"/>
      <c r="H325" s="16"/>
      <c r="I325" s="15"/>
      <c r="J325" s="16"/>
      <c r="K325" s="16"/>
      <c r="L325" s="17"/>
      <c r="M325" s="18"/>
      <c r="N325" s="18"/>
      <c r="O325" s="20"/>
      <c r="P325" s="21"/>
      <c r="Q325" s="21"/>
      <c r="R325" s="22"/>
      <c r="S325" s="21"/>
      <c r="T325" s="21"/>
      <c r="U325" s="22"/>
      <c r="V325" s="23"/>
      <c r="W325" s="23"/>
      <c r="X325" s="24"/>
      <c r="Y325" s="25">
        <f t="shared" si="19"/>
        <v>0</v>
      </c>
      <c r="Z325" s="25">
        <f t="shared" si="20"/>
        <v>0</v>
      </c>
      <c r="AA325" s="26"/>
      <c r="AB325" s="26"/>
      <c r="AC325" s="26"/>
      <c r="AD325" s="26"/>
      <c r="AE325" s="27"/>
      <c r="AF325" s="26"/>
      <c r="AG325" s="26"/>
      <c r="AH325" s="26"/>
      <c r="AI325" s="26"/>
      <c r="AJ325" s="26"/>
      <c r="AK325" s="26"/>
    </row>
    <row r="326" spans="1:37" s="10" customFormat="1" ht="25" customHeight="1" x14ac:dyDescent="0.25">
      <c r="A326" s="11">
        <v>323</v>
      </c>
      <c r="B326" s="12" t="str">
        <f t="shared" si="18"/>
        <v>000-000</v>
      </c>
      <c r="C326" s="12"/>
      <c r="D326" s="12"/>
      <c r="E326" s="12"/>
      <c r="F326" s="12"/>
      <c r="G326" s="16"/>
      <c r="H326" s="16"/>
      <c r="I326" s="15"/>
      <c r="J326" s="16"/>
      <c r="K326" s="16"/>
      <c r="L326" s="17"/>
      <c r="M326" s="18"/>
      <c r="N326" s="18"/>
      <c r="O326" s="20"/>
      <c r="P326" s="21"/>
      <c r="Q326" s="21"/>
      <c r="R326" s="22"/>
      <c r="S326" s="21"/>
      <c r="T326" s="21"/>
      <c r="U326" s="22"/>
      <c r="V326" s="23"/>
      <c r="W326" s="23"/>
      <c r="X326" s="24"/>
      <c r="Y326" s="25">
        <f t="shared" si="19"/>
        <v>0</v>
      </c>
      <c r="Z326" s="25">
        <f t="shared" si="20"/>
        <v>0</v>
      </c>
      <c r="AA326" s="26"/>
      <c r="AB326" s="26"/>
      <c r="AC326" s="26"/>
      <c r="AD326" s="26"/>
      <c r="AE326" s="27"/>
      <c r="AF326" s="26"/>
      <c r="AG326" s="26"/>
      <c r="AH326" s="26"/>
      <c r="AI326" s="26"/>
      <c r="AJ326" s="26"/>
      <c r="AK326" s="26"/>
    </row>
    <row r="327" spans="1:37" s="10" customFormat="1" ht="25" customHeight="1" x14ac:dyDescent="0.25">
      <c r="A327" s="11">
        <v>324</v>
      </c>
      <c r="B327" s="12" t="str">
        <f t="shared" si="18"/>
        <v>000-000</v>
      </c>
      <c r="C327" s="12"/>
      <c r="D327" s="12"/>
      <c r="E327" s="12"/>
      <c r="F327" s="12"/>
      <c r="G327" s="16"/>
      <c r="H327" s="16"/>
      <c r="I327" s="15"/>
      <c r="J327" s="16"/>
      <c r="K327" s="16"/>
      <c r="L327" s="17"/>
      <c r="M327" s="18"/>
      <c r="N327" s="19"/>
      <c r="O327" s="20"/>
      <c r="P327" s="21"/>
      <c r="Q327" s="21"/>
      <c r="R327" s="22"/>
      <c r="S327" s="21"/>
      <c r="T327" s="21"/>
      <c r="U327" s="22"/>
      <c r="V327" s="23"/>
      <c r="W327" s="23"/>
      <c r="X327" s="24"/>
      <c r="Y327" s="25">
        <f t="shared" si="19"/>
        <v>0</v>
      </c>
      <c r="Z327" s="25">
        <f t="shared" si="20"/>
        <v>0</v>
      </c>
      <c r="AA327" s="26"/>
      <c r="AB327" s="26"/>
      <c r="AC327" s="26"/>
      <c r="AD327" s="26"/>
      <c r="AE327" s="27"/>
      <c r="AF327" s="26"/>
      <c r="AG327" s="26"/>
      <c r="AH327" s="26"/>
      <c r="AI327" s="26"/>
      <c r="AJ327" s="26"/>
      <c r="AK327" s="26"/>
    </row>
    <row r="328" spans="1:37" s="10" customFormat="1" ht="25" customHeight="1" x14ac:dyDescent="0.25">
      <c r="A328" s="11">
        <v>325</v>
      </c>
      <c r="B328" s="12" t="str">
        <f t="shared" si="18"/>
        <v>000-000</v>
      </c>
      <c r="C328" s="12"/>
      <c r="D328" s="12"/>
      <c r="E328" s="12"/>
      <c r="F328" s="12"/>
      <c r="G328" s="16"/>
      <c r="H328" s="16"/>
      <c r="I328" s="15"/>
      <c r="J328" s="16"/>
      <c r="K328" s="16"/>
      <c r="L328" s="17"/>
      <c r="M328" s="18"/>
      <c r="N328" s="19"/>
      <c r="O328" s="20"/>
      <c r="P328" s="21"/>
      <c r="Q328" s="21"/>
      <c r="R328" s="22"/>
      <c r="S328" s="21"/>
      <c r="T328" s="21"/>
      <c r="U328" s="22"/>
      <c r="V328" s="23"/>
      <c r="W328" s="23"/>
      <c r="X328" s="24"/>
      <c r="Y328" s="25">
        <f t="shared" si="19"/>
        <v>0</v>
      </c>
      <c r="Z328" s="25">
        <f t="shared" si="20"/>
        <v>0</v>
      </c>
      <c r="AA328" s="26"/>
      <c r="AB328" s="26"/>
      <c r="AC328" s="26"/>
      <c r="AD328" s="26"/>
      <c r="AE328" s="27"/>
      <c r="AF328" s="26"/>
      <c r="AG328" s="26"/>
      <c r="AH328" s="26"/>
      <c r="AI328" s="26"/>
      <c r="AJ328" s="26"/>
      <c r="AK328" s="26"/>
    </row>
    <row r="329" spans="1:37" s="10" customFormat="1" ht="25" customHeight="1" x14ac:dyDescent="0.25">
      <c r="A329" s="11">
        <v>326</v>
      </c>
      <c r="B329" s="12" t="str">
        <f t="shared" si="18"/>
        <v>000-000</v>
      </c>
      <c r="C329" s="12"/>
      <c r="D329" s="12"/>
      <c r="E329" s="12"/>
      <c r="F329" s="12"/>
      <c r="G329" s="16"/>
      <c r="H329" s="16"/>
      <c r="I329" s="15"/>
      <c r="J329" s="16"/>
      <c r="K329" s="16"/>
      <c r="L329" s="17"/>
      <c r="M329" s="18"/>
      <c r="N329" s="18"/>
      <c r="O329" s="20"/>
      <c r="P329" s="21"/>
      <c r="Q329" s="21"/>
      <c r="R329" s="22"/>
      <c r="S329" s="21"/>
      <c r="T329" s="21"/>
      <c r="U329" s="22"/>
      <c r="V329" s="23"/>
      <c r="W329" s="23"/>
      <c r="X329" s="24"/>
      <c r="Y329" s="25">
        <f t="shared" si="19"/>
        <v>0</v>
      </c>
      <c r="Z329" s="25">
        <f t="shared" si="20"/>
        <v>0</v>
      </c>
      <c r="AA329" s="26"/>
      <c r="AB329" s="26"/>
      <c r="AC329" s="26"/>
      <c r="AD329" s="26"/>
      <c r="AE329" s="27"/>
      <c r="AF329" s="26"/>
      <c r="AG329" s="26"/>
      <c r="AH329" s="26"/>
      <c r="AI329" s="26"/>
      <c r="AJ329" s="26"/>
      <c r="AK329" s="26"/>
    </row>
    <row r="330" spans="1:37" s="10" customFormat="1" ht="25" customHeight="1" x14ac:dyDescent="0.25">
      <c r="A330" s="11">
        <v>327</v>
      </c>
      <c r="B330" s="12" t="str">
        <f t="shared" si="18"/>
        <v>000-000</v>
      </c>
      <c r="C330" s="12"/>
      <c r="D330" s="12"/>
      <c r="E330" s="12"/>
      <c r="F330" s="12"/>
      <c r="G330" s="16"/>
      <c r="H330" s="16"/>
      <c r="I330" s="15"/>
      <c r="J330" s="16"/>
      <c r="K330" s="16"/>
      <c r="L330" s="17"/>
      <c r="M330" s="18"/>
      <c r="N330" s="18"/>
      <c r="O330" s="20"/>
      <c r="P330" s="21"/>
      <c r="Q330" s="21"/>
      <c r="R330" s="22"/>
      <c r="S330" s="21"/>
      <c r="T330" s="21"/>
      <c r="U330" s="22"/>
      <c r="V330" s="23"/>
      <c r="W330" s="23"/>
      <c r="X330" s="24"/>
      <c r="Y330" s="25">
        <f t="shared" si="19"/>
        <v>0</v>
      </c>
      <c r="Z330" s="25">
        <f t="shared" si="20"/>
        <v>0</v>
      </c>
      <c r="AA330" s="26"/>
      <c r="AB330" s="26"/>
      <c r="AC330" s="26"/>
      <c r="AD330" s="26"/>
      <c r="AE330" s="27"/>
      <c r="AF330" s="26"/>
      <c r="AG330" s="26"/>
      <c r="AH330" s="26"/>
      <c r="AI330" s="26"/>
      <c r="AJ330" s="26"/>
      <c r="AK330" s="26"/>
    </row>
    <row r="331" spans="1:37" s="10" customFormat="1" ht="25" customHeight="1" x14ac:dyDescent="0.25">
      <c r="A331" s="11">
        <v>328</v>
      </c>
      <c r="B331" s="12" t="str">
        <f t="shared" si="18"/>
        <v>000-000</v>
      </c>
      <c r="C331" s="12"/>
      <c r="D331" s="12"/>
      <c r="E331" s="12"/>
      <c r="F331" s="12"/>
      <c r="G331" s="16"/>
      <c r="H331" s="16"/>
      <c r="I331" s="15"/>
      <c r="J331" s="16"/>
      <c r="K331" s="16"/>
      <c r="L331" s="17"/>
      <c r="M331" s="18"/>
      <c r="N331" s="18"/>
      <c r="O331" s="20"/>
      <c r="P331" s="21"/>
      <c r="Q331" s="21"/>
      <c r="R331" s="22"/>
      <c r="S331" s="21"/>
      <c r="T331" s="21"/>
      <c r="U331" s="22"/>
      <c r="V331" s="23"/>
      <c r="W331" s="23"/>
      <c r="X331" s="24"/>
      <c r="Y331" s="25">
        <f t="shared" si="19"/>
        <v>0</v>
      </c>
      <c r="Z331" s="25">
        <f t="shared" si="20"/>
        <v>0</v>
      </c>
      <c r="AA331" s="26"/>
      <c r="AB331" s="26"/>
      <c r="AC331" s="26"/>
      <c r="AD331" s="26"/>
      <c r="AE331" s="27"/>
      <c r="AF331" s="26"/>
      <c r="AG331" s="26"/>
      <c r="AH331" s="26"/>
      <c r="AI331" s="26"/>
      <c r="AJ331" s="26"/>
      <c r="AK331" s="26"/>
    </row>
    <row r="332" spans="1:37" s="10" customFormat="1" ht="25" customHeight="1" x14ac:dyDescent="0.25">
      <c r="A332" s="11">
        <v>329</v>
      </c>
      <c r="B332" s="12" t="str">
        <f t="shared" si="18"/>
        <v>000-000</v>
      </c>
      <c r="C332" s="12"/>
      <c r="D332" s="12"/>
      <c r="E332" s="12"/>
      <c r="F332" s="12"/>
      <c r="G332" s="16"/>
      <c r="H332" s="16"/>
      <c r="I332" s="15"/>
      <c r="J332" s="16"/>
      <c r="K332" s="16"/>
      <c r="L332" s="17"/>
      <c r="M332" s="18"/>
      <c r="N332" s="18"/>
      <c r="O332" s="20"/>
      <c r="P332" s="21"/>
      <c r="Q332" s="21"/>
      <c r="R332" s="22"/>
      <c r="S332" s="21"/>
      <c r="T332" s="21"/>
      <c r="U332" s="22"/>
      <c r="V332" s="23"/>
      <c r="W332" s="23"/>
      <c r="X332" s="24"/>
      <c r="Y332" s="25">
        <f t="shared" si="19"/>
        <v>0</v>
      </c>
      <c r="Z332" s="25">
        <f t="shared" si="20"/>
        <v>0</v>
      </c>
      <c r="AA332" s="26"/>
      <c r="AB332" s="26"/>
      <c r="AC332" s="26"/>
      <c r="AD332" s="26"/>
      <c r="AE332" s="27"/>
      <c r="AF332" s="26"/>
      <c r="AG332" s="26"/>
      <c r="AH332" s="26"/>
      <c r="AI332" s="26"/>
      <c r="AJ332" s="26"/>
      <c r="AK332" s="26"/>
    </row>
    <row r="333" spans="1:37" s="10" customFormat="1" ht="25" customHeight="1" x14ac:dyDescent="0.25">
      <c r="A333" s="11">
        <v>330</v>
      </c>
      <c r="B333" s="12" t="str">
        <f t="shared" si="18"/>
        <v>000-000</v>
      </c>
      <c r="C333" s="12"/>
      <c r="D333" s="12"/>
      <c r="E333" s="12"/>
      <c r="F333" s="12"/>
      <c r="G333" s="16"/>
      <c r="H333" s="16"/>
      <c r="I333" s="15"/>
      <c r="J333" s="16"/>
      <c r="K333" s="16"/>
      <c r="L333" s="17"/>
      <c r="M333" s="18"/>
      <c r="N333" s="18"/>
      <c r="O333" s="20"/>
      <c r="P333" s="21"/>
      <c r="Q333" s="21"/>
      <c r="R333" s="22"/>
      <c r="S333" s="21"/>
      <c r="T333" s="21"/>
      <c r="U333" s="22"/>
      <c r="V333" s="23"/>
      <c r="W333" s="23"/>
      <c r="X333" s="24"/>
      <c r="Y333" s="25">
        <f t="shared" si="19"/>
        <v>0</v>
      </c>
      <c r="Z333" s="25">
        <f t="shared" si="20"/>
        <v>0</v>
      </c>
      <c r="AA333" s="26"/>
      <c r="AB333" s="26"/>
      <c r="AC333" s="26"/>
      <c r="AD333" s="26"/>
      <c r="AE333" s="27"/>
      <c r="AF333" s="26"/>
      <c r="AG333" s="26"/>
      <c r="AH333" s="26"/>
      <c r="AI333" s="26"/>
      <c r="AJ333" s="26"/>
      <c r="AK333" s="26"/>
    </row>
    <row r="334" spans="1:37" s="10" customFormat="1" ht="25" customHeight="1" x14ac:dyDescent="0.25">
      <c r="A334" s="11">
        <v>331</v>
      </c>
      <c r="B334" s="12" t="str">
        <f t="shared" si="18"/>
        <v>000-000</v>
      </c>
      <c r="C334" s="12"/>
      <c r="D334" s="12"/>
      <c r="E334" s="12"/>
      <c r="F334" s="12"/>
      <c r="G334" s="16"/>
      <c r="H334" s="16"/>
      <c r="I334" s="15"/>
      <c r="J334" s="16"/>
      <c r="K334" s="16"/>
      <c r="L334" s="17"/>
      <c r="M334" s="18"/>
      <c r="N334" s="18"/>
      <c r="O334" s="20"/>
      <c r="P334" s="21"/>
      <c r="Q334" s="21"/>
      <c r="R334" s="22"/>
      <c r="S334" s="21"/>
      <c r="T334" s="21"/>
      <c r="U334" s="22"/>
      <c r="V334" s="23"/>
      <c r="W334" s="23"/>
      <c r="X334" s="24"/>
      <c r="Y334" s="25">
        <f t="shared" si="19"/>
        <v>0</v>
      </c>
      <c r="Z334" s="25">
        <f t="shared" si="20"/>
        <v>0</v>
      </c>
      <c r="AA334" s="26"/>
      <c r="AB334" s="26"/>
      <c r="AC334" s="26"/>
      <c r="AD334" s="26"/>
      <c r="AE334" s="27"/>
      <c r="AF334" s="26"/>
      <c r="AG334" s="26"/>
      <c r="AH334" s="26"/>
      <c r="AI334" s="26"/>
      <c r="AJ334" s="26"/>
      <c r="AK334" s="26"/>
    </row>
    <row r="335" spans="1:37" s="10" customFormat="1" ht="25" customHeight="1" x14ac:dyDescent="0.25">
      <c r="A335" s="11">
        <v>332</v>
      </c>
      <c r="B335" s="12" t="str">
        <f t="shared" si="18"/>
        <v>000-000</v>
      </c>
      <c r="C335" s="12"/>
      <c r="D335" s="12"/>
      <c r="E335" s="12"/>
      <c r="F335" s="12"/>
      <c r="G335" s="16"/>
      <c r="H335" s="16"/>
      <c r="I335" s="15"/>
      <c r="J335" s="16"/>
      <c r="K335" s="16"/>
      <c r="L335" s="17"/>
      <c r="M335" s="18"/>
      <c r="N335" s="18"/>
      <c r="O335" s="20"/>
      <c r="P335" s="21"/>
      <c r="Q335" s="21"/>
      <c r="R335" s="22"/>
      <c r="S335" s="21"/>
      <c r="T335" s="21"/>
      <c r="U335" s="22"/>
      <c r="V335" s="23"/>
      <c r="W335" s="23"/>
      <c r="X335" s="24"/>
      <c r="Y335" s="25">
        <f t="shared" si="19"/>
        <v>0</v>
      </c>
      <c r="Z335" s="25">
        <f t="shared" si="20"/>
        <v>0</v>
      </c>
      <c r="AA335" s="26"/>
      <c r="AB335" s="26"/>
      <c r="AC335" s="26"/>
      <c r="AD335" s="26"/>
      <c r="AE335" s="27"/>
      <c r="AF335" s="26"/>
      <c r="AG335" s="26"/>
      <c r="AH335" s="26"/>
      <c r="AI335" s="26"/>
      <c r="AJ335" s="26"/>
      <c r="AK335" s="26"/>
    </row>
    <row r="336" spans="1:37" s="10" customFormat="1" ht="25" customHeight="1" x14ac:dyDescent="0.25">
      <c r="A336" s="11">
        <v>333</v>
      </c>
      <c r="B336" s="12" t="str">
        <f t="shared" si="18"/>
        <v>000-000</v>
      </c>
      <c r="C336" s="12"/>
      <c r="D336" s="12"/>
      <c r="E336" s="12"/>
      <c r="F336" s="12"/>
      <c r="G336" s="16"/>
      <c r="H336" s="16"/>
      <c r="I336" s="15"/>
      <c r="J336" s="16"/>
      <c r="K336" s="16"/>
      <c r="L336" s="17"/>
      <c r="M336" s="18"/>
      <c r="N336" s="18"/>
      <c r="O336" s="20"/>
      <c r="P336" s="21"/>
      <c r="Q336" s="21"/>
      <c r="R336" s="22"/>
      <c r="S336" s="21"/>
      <c r="T336" s="21"/>
      <c r="U336" s="22"/>
      <c r="V336" s="23"/>
      <c r="W336" s="23"/>
      <c r="X336" s="24"/>
      <c r="Y336" s="25">
        <f t="shared" si="19"/>
        <v>0</v>
      </c>
      <c r="Z336" s="25">
        <f t="shared" si="20"/>
        <v>0</v>
      </c>
      <c r="AA336" s="26"/>
      <c r="AB336" s="26"/>
      <c r="AC336" s="26"/>
      <c r="AD336" s="26"/>
      <c r="AE336" s="27"/>
      <c r="AF336" s="26"/>
      <c r="AG336" s="26"/>
      <c r="AH336" s="26"/>
      <c r="AI336" s="26"/>
      <c r="AJ336" s="26"/>
      <c r="AK336" s="26"/>
    </row>
    <row r="337" spans="1:37" s="10" customFormat="1" ht="25" customHeight="1" x14ac:dyDescent="0.25">
      <c r="A337" s="11">
        <v>334</v>
      </c>
      <c r="B337" s="12" t="str">
        <f t="shared" si="18"/>
        <v>000-000</v>
      </c>
      <c r="C337" s="12"/>
      <c r="D337" s="12"/>
      <c r="E337" s="12"/>
      <c r="F337" s="12"/>
      <c r="G337" s="16"/>
      <c r="H337" s="16"/>
      <c r="I337" s="15"/>
      <c r="J337" s="16"/>
      <c r="K337" s="16"/>
      <c r="L337" s="17"/>
      <c r="M337" s="18"/>
      <c r="N337" s="18"/>
      <c r="O337" s="20"/>
      <c r="P337" s="21"/>
      <c r="Q337" s="21"/>
      <c r="R337" s="22"/>
      <c r="S337" s="21"/>
      <c r="T337" s="21"/>
      <c r="U337" s="22"/>
      <c r="V337" s="23"/>
      <c r="W337" s="23"/>
      <c r="X337" s="24"/>
      <c r="Y337" s="25">
        <f t="shared" si="19"/>
        <v>0</v>
      </c>
      <c r="Z337" s="25">
        <f t="shared" si="20"/>
        <v>0</v>
      </c>
      <c r="AA337" s="26"/>
      <c r="AB337" s="26"/>
      <c r="AC337" s="26"/>
      <c r="AD337" s="26"/>
      <c r="AE337" s="27"/>
      <c r="AF337" s="26"/>
      <c r="AG337" s="26"/>
      <c r="AH337" s="26"/>
      <c r="AI337" s="26"/>
      <c r="AJ337" s="26"/>
      <c r="AK337" s="26"/>
    </row>
    <row r="338" spans="1:37" s="10" customFormat="1" ht="25" customHeight="1" x14ac:dyDescent="0.25">
      <c r="A338" s="11">
        <v>335</v>
      </c>
      <c r="B338" s="12" t="str">
        <f t="shared" si="18"/>
        <v>000-000</v>
      </c>
      <c r="C338" s="12"/>
      <c r="D338" s="12"/>
      <c r="E338" s="12"/>
      <c r="F338" s="12"/>
      <c r="G338" s="16"/>
      <c r="H338" s="16"/>
      <c r="I338" s="15"/>
      <c r="J338" s="16"/>
      <c r="K338" s="16"/>
      <c r="L338" s="17"/>
      <c r="M338" s="18"/>
      <c r="N338" s="19"/>
      <c r="O338" s="20"/>
      <c r="P338" s="21"/>
      <c r="Q338" s="21"/>
      <c r="R338" s="22"/>
      <c r="S338" s="21"/>
      <c r="T338" s="21"/>
      <c r="U338" s="22"/>
      <c r="V338" s="23"/>
      <c r="W338" s="23"/>
      <c r="X338" s="24"/>
      <c r="Y338" s="25">
        <f t="shared" si="19"/>
        <v>0</v>
      </c>
      <c r="Z338" s="25">
        <f t="shared" si="20"/>
        <v>0</v>
      </c>
      <c r="AA338" s="26"/>
      <c r="AB338" s="26"/>
      <c r="AC338" s="26"/>
      <c r="AD338" s="26"/>
      <c r="AE338" s="27"/>
      <c r="AF338" s="26"/>
      <c r="AG338" s="26"/>
      <c r="AH338" s="26"/>
      <c r="AI338" s="26"/>
      <c r="AJ338" s="26"/>
      <c r="AK338" s="26"/>
    </row>
    <row r="339" spans="1:37" s="10" customFormat="1" ht="25" customHeight="1" x14ac:dyDescent="0.25">
      <c r="A339" s="11">
        <v>336</v>
      </c>
      <c r="B339" s="12" t="str">
        <f t="shared" si="18"/>
        <v>000-000</v>
      </c>
      <c r="C339" s="12"/>
      <c r="D339" s="12"/>
      <c r="E339" s="12"/>
      <c r="F339" s="12"/>
      <c r="G339" s="16"/>
      <c r="H339" s="16"/>
      <c r="I339" s="15"/>
      <c r="J339" s="16"/>
      <c r="K339" s="16"/>
      <c r="L339" s="17"/>
      <c r="M339" s="18"/>
      <c r="N339" s="19"/>
      <c r="O339" s="20"/>
      <c r="P339" s="21"/>
      <c r="Q339" s="21"/>
      <c r="R339" s="22"/>
      <c r="S339" s="21"/>
      <c r="T339" s="21"/>
      <c r="U339" s="22"/>
      <c r="V339" s="23"/>
      <c r="W339" s="23"/>
      <c r="X339" s="24"/>
      <c r="Y339" s="25">
        <f t="shared" si="19"/>
        <v>0</v>
      </c>
      <c r="Z339" s="25">
        <f t="shared" si="20"/>
        <v>0</v>
      </c>
      <c r="AA339" s="26"/>
      <c r="AB339" s="26"/>
      <c r="AC339" s="26"/>
      <c r="AD339" s="26"/>
      <c r="AE339" s="27"/>
      <c r="AF339" s="26"/>
      <c r="AG339" s="26"/>
      <c r="AH339" s="26"/>
      <c r="AI339" s="26"/>
      <c r="AJ339" s="26"/>
      <c r="AK339" s="26"/>
    </row>
    <row r="340" spans="1:37" s="10" customFormat="1" ht="25" customHeight="1" x14ac:dyDescent="0.25">
      <c r="A340" s="11">
        <v>337</v>
      </c>
      <c r="B340" s="12" t="str">
        <f t="shared" si="18"/>
        <v>000-000</v>
      </c>
      <c r="C340" s="12"/>
      <c r="D340" s="12"/>
      <c r="E340" s="12"/>
      <c r="F340" s="12"/>
      <c r="G340" s="16"/>
      <c r="H340" s="16"/>
      <c r="I340" s="15"/>
      <c r="J340" s="16"/>
      <c r="K340" s="16"/>
      <c r="L340" s="17"/>
      <c r="M340" s="18"/>
      <c r="N340" s="18"/>
      <c r="O340" s="20"/>
      <c r="P340" s="21"/>
      <c r="Q340" s="21"/>
      <c r="R340" s="22"/>
      <c r="S340" s="21"/>
      <c r="T340" s="21"/>
      <c r="U340" s="22"/>
      <c r="V340" s="23"/>
      <c r="W340" s="23"/>
      <c r="X340" s="24"/>
      <c r="Y340" s="25">
        <f t="shared" si="19"/>
        <v>0</v>
      </c>
      <c r="Z340" s="25">
        <f t="shared" si="20"/>
        <v>0</v>
      </c>
      <c r="AA340" s="26"/>
      <c r="AB340" s="26"/>
      <c r="AC340" s="26"/>
      <c r="AD340" s="26"/>
      <c r="AE340" s="27"/>
      <c r="AF340" s="26"/>
      <c r="AG340" s="26"/>
      <c r="AH340" s="26"/>
      <c r="AI340" s="26"/>
      <c r="AJ340" s="26"/>
      <c r="AK340" s="26"/>
    </row>
    <row r="341" spans="1:37" s="10" customFormat="1" ht="25" customHeight="1" x14ac:dyDescent="0.25">
      <c r="A341" s="11">
        <v>338</v>
      </c>
      <c r="B341" s="12" t="str">
        <f t="shared" si="18"/>
        <v>000-000</v>
      </c>
      <c r="C341" s="12"/>
      <c r="D341" s="12"/>
      <c r="E341" s="12"/>
      <c r="F341" s="12"/>
      <c r="G341" s="16"/>
      <c r="H341" s="16"/>
      <c r="I341" s="15"/>
      <c r="J341" s="16"/>
      <c r="K341" s="16"/>
      <c r="L341" s="17"/>
      <c r="M341" s="18"/>
      <c r="N341" s="18"/>
      <c r="O341" s="20"/>
      <c r="P341" s="21"/>
      <c r="Q341" s="21"/>
      <c r="R341" s="22"/>
      <c r="S341" s="21"/>
      <c r="T341" s="21"/>
      <c r="U341" s="22"/>
      <c r="V341" s="23"/>
      <c r="W341" s="23"/>
      <c r="X341" s="24"/>
      <c r="Y341" s="25">
        <f t="shared" si="19"/>
        <v>0</v>
      </c>
      <c r="Z341" s="25">
        <f t="shared" si="20"/>
        <v>0</v>
      </c>
      <c r="AA341" s="26"/>
      <c r="AB341" s="26"/>
      <c r="AC341" s="26"/>
      <c r="AD341" s="26"/>
      <c r="AE341" s="27"/>
      <c r="AF341" s="26"/>
      <c r="AG341" s="26"/>
      <c r="AH341" s="26"/>
      <c r="AI341" s="26"/>
      <c r="AJ341" s="26"/>
      <c r="AK341" s="26"/>
    </row>
    <row r="342" spans="1:37" s="10" customFormat="1" ht="25" customHeight="1" x14ac:dyDescent="0.25">
      <c r="A342" s="11">
        <v>339</v>
      </c>
      <c r="B342" s="12" t="str">
        <f t="shared" si="18"/>
        <v>000-000</v>
      </c>
      <c r="C342" s="12"/>
      <c r="D342" s="12"/>
      <c r="E342" s="12"/>
      <c r="F342" s="12"/>
      <c r="G342" s="16"/>
      <c r="H342" s="16"/>
      <c r="I342" s="15"/>
      <c r="J342" s="16"/>
      <c r="K342" s="16"/>
      <c r="L342" s="17"/>
      <c r="M342" s="18"/>
      <c r="N342" s="18"/>
      <c r="O342" s="20"/>
      <c r="P342" s="21"/>
      <c r="Q342" s="21"/>
      <c r="R342" s="22"/>
      <c r="S342" s="21"/>
      <c r="T342" s="21"/>
      <c r="U342" s="22"/>
      <c r="V342" s="23"/>
      <c r="W342" s="23"/>
      <c r="X342" s="24"/>
      <c r="Y342" s="25">
        <f t="shared" si="19"/>
        <v>0</v>
      </c>
      <c r="Z342" s="25">
        <f t="shared" si="20"/>
        <v>0</v>
      </c>
      <c r="AA342" s="26"/>
      <c r="AB342" s="26"/>
      <c r="AC342" s="26"/>
      <c r="AD342" s="26"/>
      <c r="AE342" s="27"/>
      <c r="AF342" s="26"/>
      <c r="AG342" s="26"/>
      <c r="AH342" s="26"/>
      <c r="AI342" s="26"/>
      <c r="AJ342" s="26"/>
      <c r="AK342" s="26"/>
    </row>
    <row r="343" spans="1:37" s="10" customFormat="1" ht="25" customHeight="1" x14ac:dyDescent="0.25">
      <c r="A343" s="11">
        <v>340</v>
      </c>
      <c r="B343" s="12" t="str">
        <f t="shared" si="18"/>
        <v>000-000</v>
      </c>
      <c r="C343" s="12"/>
      <c r="D343" s="12"/>
      <c r="E343" s="12"/>
      <c r="F343" s="12"/>
      <c r="G343" s="16"/>
      <c r="H343" s="16"/>
      <c r="I343" s="15"/>
      <c r="J343" s="16"/>
      <c r="K343" s="16"/>
      <c r="L343" s="17"/>
      <c r="M343" s="18"/>
      <c r="N343" s="18"/>
      <c r="O343" s="20"/>
      <c r="P343" s="21"/>
      <c r="Q343" s="21"/>
      <c r="R343" s="22"/>
      <c r="S343" s="21"/>
      <c r="T343" s="21"/>
      <c r="U343" s="22"/>
      <c r="V343" s="23"/>
      <c r="W343" s="23"/>
      <c r="X343" s="24"/>
      <c r="Y343" s="25">
        <f t="shared" si="19"/>
        <v>0</v>
      </c>
      <c r="Z343" s="25">
        <f t="shared" si="20"/>
        <v>0</v>
      </c>
      <c r="AA343" s="26"/>
      <c r="AB343" s="26"/>
      <c r="AC343" s="26"/>
      <c r="AD343" s="26"/>
      <c r="AE343" s="27"/>
      <c r="AF343" s="26"/>
      <c r="AG343" s="26"/>
      <c r="AH343" s="26"/>
      <c r="AI343" s="26"/>
      <c r="AJ343" s="26"/>
      <c r="AK343" s="26"/>
    </row>
    <row r="344" spans="1:37" s="10" customFormat="1" ht="25" customHeight="1" x14ac:dyDescent="0.25">
      <c r="A344" s="11">
        <v>341</v>
      </c>
      <c r="B344" s="12" t="str">
        <f t="shared" si="18"/>
        <v>000-000</v>
      </c>
      <c r="C344" s="12"/>
      <c r="D344" s="12"/>
      <c r="E344" s="12"/>
      <c r="F344" s="12"/>
      <c r="G344" s="16"/>
      <c r="H344" s="16"/>
      <c r="I344" s="15"/>
      <c r="J344" s="16"/>
      <c r="K344" s="16"/>
      <c r="L344" s="17"/>
      <c r="M344" s="18"/>
      <c r="N344" s="18"/>
      <c r="O344" s="20"/>
      <c r="P344" s="21"/>
      <c r="Q344" s="21"/>
      <c r="R344" s="22"/>
      <c r="S344" s="21"/>
      <c r="T344" s="21"/>
      <c r="U344" s="22"/>
      <c r="V344" s="23"/>
      <c r="W344" s="23"/>
      <c r="X344" s="24"/>
      <c r="Y344" s="25">
        <f t="shared" si="19"/>
        <v>0</v>
      </c>
      <c r="Z344" s="25">
        <f t="shared" si="20"/>
        <v>0</v>
      </c>
      <c r="AA344" s="26"/>
      <c r="AB344" s="26"/>
      <c r="AC344" s="26"/>
      <c r="AD344" s="26"/>
      <c r="AE344" s="27"/>
      <c r="AF344" s="26"/>
      <c r="AG344" s="26"/>
      <c r="AH344" s="26"/>
      <c r="AI344" s="26"/>
      <c r="AJ344" s="26"/>
      <c r="AK344" s="26"/>
    </row>
    <row r="345" spans="1:37" s="10" customFormat="1" ht="25" customHeight="1" x14ac:dyDescent="0.25">
      <c r="A345" s="11">
        <v>342</v>
      </c>
      <c r="B345" s="12" t="str">
        <f t="shared" si="18"/>
        <v>000-000</v>
      </c>
      <c r="C345" s="12"/>
      <c r="D345" s="12"/>
      <c r="E345" s="12"/>
      <c r="F345" s="12"/>
      <c r="G345" s="16"/>
      <c r="H345" s="16"/>
      <c r="I345" s="15"/>
      <c r="J345" s="16"/>
      <c r="K345" s="16"/>
      <c r="L345" s="17"/>
      <c r="M345" s="18"/>
      <c r="N345" s="18"/>
      <c r="O345" s="20"/>
      <c r="P345" s="21"/>
      <c r="Q345" s="21"/>
      <c r="R345" s="22"/>
      <c r="S345" s="21"/>
      <c r="T345" s="21"/>
      <c r="U345" s="22"/>
      <c r="V345" s="23"/>
      <c r="W345" s="23"/>
      <c r="X345" s="24"/>
      <c r="Y345" s="25">
        <f t="shared" si="19"/>
        <v>0</v>
      </c>
      <c r="Z345" s="25">
        <f t="shared" si="20"/>
        <v>0</v>
      </c>
      <c r="AA345" s="26"/>
      <c r="AB345" s="26"/>
      <c r="AC345" s="26"/>
      <c r="AD345" s="26"/>
      <c r="AE345" s="27"/>
      <c r="AF345" s="26"/>
      <c r="AG345" s="26"/>
      <c r="AH345" s="26"/>
      <c r="AI345" s="26"/>
      <c r="AJ345" s="26"/>
      <c r="AK345" s="26"/>
    </row>
    <row r="346" spans="1:37" s="10" customFormat="1" ht="25" customHeight="1" x14ac:dyDescent="0.25">
      <c r="A346" s="11">
        <v>343</v>
      </c>
      <c r="B346" s="12" t="str">
        <f t="shared" si="18"/>
        <v>000-000</v>
      </c>
      <c r="C346" s="12"/>
      <c r="D346" s="12"/>
      <c r="E346" s="12"/>
      <c r="F346" s="12"/>
      <c r="G346" s="16"/>
      <c r="H346" s="16"/>
      <c r="I346" s="15"/>
      <c r="J346" s="16"/>
      <c r="K346" s="16"/>
      <c r="L346" s="17"/>
      <c r="M346" s="18"/>
      <c r="N346" s="18"/>
      <c r="O346" s="20"/>
      <c r="P346" s="21"/>
      <c r="Q346" s="21"/>
      <c r="R346" s="22"/>
      <c r="S346" s="21"/>
      <c r="T346" s="21"/>
      <c r="U346" s="22"/>
      <c r="V346" s="23"/>
      <c r="W346" s="23"/>
      <c r="X346" s="24"/>
      <c r="Y346" s="25">
        <f t="shared" si="19"/>
        <v>0</v>
      </c>
      <c r="Z346" s="25">
        <f t="shared" si="20"/>
        <v>0</v>
      </c>
      <c r="AA346" s="26"/>
      <c r="AB346" s="26"/>
      <c r="AC346" s="26"/>
      <c r="AD346" s="26"/>
      <c r="AE346" s="27"/>
      <c r="AF346" s="26"/>
      <c r="AG346" s="26"/>
      <c r="AH346" s="26"/>
      <c r="AI346" s="26"/>
      <c r="AJ346" s="26"/>
      <c r="AK346" s="26"/>
    </row>
    <row r="347" spans="1:37" s="10" customFormat="1" ht="25" customHeight="1" x14ac:dyDescent="0.25">
      <c r="A347" s="11">
        <v>344</v>
      </c>
      <c r="B347" s="12" t="str">
        <f t="shared" si="18"/>
        <v>000-000</v>
      </c>
      <c r="C347" s="12"/>
      <c r="D347" s="12"/>
      <c r="E347" s="12"/>
      <c r="F347" s="12"/>
      <c r="G347" s="16"/>
      <c r="H347" s="16"/>
      <c r="I347" s="15"/>
      <c r="J347" s="16"/>
      <c r="K347" s="16"/>
      <c r="L347" s="17"/>
      <c r="M347" s="18"/>
      <c r="N347" s="18"/>
      <c r="O347" s="20"/>
      <c r="P347" s="21"/>
      <c r="Q347" s="21"/>
      <c r="R347" s="22"/>
      <c r="S347" s="21"/>
      <c r="T347" s="21"/>
      <c r="U347" s="22"/>
      <c r="V347" s="23"/>
      <c r="W347" s="23"/>
      <c r="X347" s="24"/>
      <c r="Y347" s="25">
        <f t="shared" si="19"/>
        <v>0</v>
      </c>
      <c r="Z347" s="25">
        <f t="shared" si="20"/>
        <v>0</v>
      </c>
      <c r="AA347" s="26"/>
      <c r="AB347" s="26"/>
      <c r="AC347" s="26"/>
      <c r="AD347" s="26"/>
      <c r="AE347" s="27"/>
      <c r="AF347" s="26"/>
      <c r="AG347" s="26"/>
      <c r="AH347" s="26"/>
      <c r="AI347" s="26"/>
      <c r="AJ347" s="26"/>
      <c r="AK347" s="26"/>
    </row>
    <row r="348" spans="1:37" s="10" customFormat="1" ht="25" customHeight="1" x14ac:dyDescent="0.25">
      <c r="A348" s="11">
        <v>345</v>
      </c>
      <c r="B348" s="12" t="str">
        <f t="shared" si="18"/>
        <v>000-000</v>
      </c>
      <c r="C348" s="12"/>
      <c r="D348" s="12"/>
      <c r="E348" s="12"/>
      <c r="F348" s="12"/>
      <c r="G348" s="16"/>
      <c r="H348" s="16"/>
      <c r="I348" s="15"/>
      <c r="J348" s="16"/>
      <c r="K348" s="16"/>
      <c r="L348" s="17"/>
      <c r="M348" s="18"/>
      <c r="N348" s="18"/>
      <c r="O348" s="20"/>
      <c r="P348" s="21"/>
      <c r="Q348" s="21"/>
      <c r="R348" s="22"/>
      <c r="S348" s="21"/>
      <c r="T348" s="21"/>
      <c r="U348" s="22"/>
      <c r="V348" s="23"/>
      <c r="W348" s="23"/>
      <c r="X348" s="24"/>
      <c r="Y348" s="25">
        <f t="shared" si="19"/>
        <v>0</v>
      </c>
      <c r="Z348" s="25">
        <f t="shared" si="20"/>
        <v>0</v>
      </c>
      <c r="AA348" s="26"/>
      <c r="AB348" s="26"/>
      <c r="AC348" s="26"/>
      <c r="AD348" s="26"/>
      <c r="AE348" s="27"/>
      <c r="AF348" s="26"/>
      <c r="AG348" s="26"/>
      <c r="AH348" s="26"/>
      <c r="AI348" s="26"/>
      <c r="AJ348" s="26"/>
      <c r="AK348" s="26"/>
    </row>
    <row r="349" spans="1:37" s="10" customFormat="1" ht="25" customHeight="1" x14ac:dyDescent="0.25">
      <c r="A349" s="11">
        <v>346</v>
      </c>
      <c r="B349" s="12" t="str">
        <f t="shared" si="18"/>
        <v>000-000</v>
      </c>
      <c r="C349" s="12"/>
      <c r="D349" s="12"/>
      <c r="E349" s="12"/>
      <c r="F349" s="12"/>
      <c r="G349" s="16"/>
      <c r="H349" s="16"/>
      <c r="I349" s="15"/>
      <c r="J349" s="16"/>
      <c r="K349" s="16"/>
      <c r="L349" s="17"/>
      <c r="M349" s="18"/>
      <c r="N349" s="19"/>
      <c r="O349" s="20"/>
      <c r="P349" s="21"/>
      <c r="Q349" s="21"/>
      <c r="R349" s="22"/>
      <c r="S349" s="21"/>
      <c r="T349" s="21"/>
      <c r="U349" s="22"/>
      <c r="V349" s="23"/>
      <c r="W349" s="23"/>
      <c r="X349" s="24"/>
      <c r="Y349" s="25">
        <f t="shared" si="19"/>
        <v>0</v>
      </c>
      <c r="Z349" s="25">
        <f t="shared" si="20"/>
        <v>0</v>
      </c>
      <c r="AA349" s="26"/>
      <c r="AB349" s="26"/>
      <c r="AC349" s="26"/>
      <c r="AD349" s="26"/>
      <c r="AE349" s="27"/>
      <c r="AF349" s="26"/>
      <c r="AG349" s="26"/>
      <c r="AH349" s="26"/>
      <c r="AI349" s="26"/>
      <c r="AJ349" s="26"/>
      <c r="AK349" s="26"/>
    </row>
    <row r="350" spans="1:37" s="10" customFormat="1" ht="25" customHeight="1" x14ac:dyDescent="0.25">
      <c r="A350" s="11">
        <v>347</v>
      </c>
      <c r="B350" s="12" t="str">
        <f t="shared" si="18"/>
        <v>000-000</v>
      </c>
      <c r="C350" s="12"/>
      <c r="D350" s="12"/>
      <c r="E350" s="12"/>
      <c r="F350" s="12"/>
      <c r="G350" s="16"/>
      <c r="H350" s="16"/>
      <c r="I350" s="15"/>
      <c r="J350" s="16"/>
      <c r="K350" s="16"/>
      <c r="L350" s="17"/>
      <c r="M350" s="18"/>
      <c r="N350" s="19"/>
      <c r="O350" s="20"/>
      <c r="P350" s="21"/>
      <c r="Q350" s="21"/>
      <c r="R350" s="22"/>
      <c r="S350" s="21"/>
      <c r="T350" s="21"/>
      <c r="U350" s="22"/>
      <c r="V350" s="23"/>
      <c r="W350" s="23"/>
      <c r="X350" s="24"/>
      <c r="Y350" s="25">
        <f t="shared" si="19"/>
        <v>0</v>
      </c>
      <c r="Z350" s="25">
        <f t="shared" si="20"/>
        <v>0</v>
      </c>
      <c r="AA350" s="26"/>
      <c r="AB350" s="26"/>
      <c r="AC350" s="26"/>
      <c r="AD350" s="26"/>
      <c r="AE350" s="27"/>
      <c r="AF350" s="26"/>
      <c r="AG350" s="26"/>
      <c r="AH350" s="26"/>
      <c r="AI350" s="26"/>
      <c r="AJ350" s="26"/>
      <c r="AK350" s="26"/>
    </row>
    <row r="351" spans="1:37" s="10" customFormat="1" ht="25" customHeight="1" x14ac:dyDescent="0.25">
      <c r="A351" s="11">
        <v>348</v>
      </c>
      <c r="B351" s="12" t="str">
        <f t="shared" si="18"/>
        <v>000-000</v>
      </c>
      <c r="C351" s="12"/>
      <c r="D351" s="12"/>
      <c r="E351" s="12"/>
      <c r="F351" s="12"/>
      <c r="G351" s="16"/>
      <c r="H351" s="16"/>
      <c r="I351" s="15"/>
      <c r="J351" s="16"/>
      <c r="K351" s="16"/>
      <c r="L351" s="17"/>
      <c r="M351" s="18"/>
      <c r="N351" s="18"/>
      <c r="O351" s="20"/>
      <c r="P351" s="21"/>
      <c r="Q351" s="21"/>
      <c r="R351" s="22"/>
      <c r="S351" s="21"/>
      <c r="T351" s="21"/>
      <c r="U351" s="22"/>
      <c r="V351" s="23"/>
      <c r="W351" s="23"/>
      <c r="X351" s="24"/>
      <c r="Y351" s="25">
        <f t="shared" si="19"/>
        <v>0</v>
      </c>
      <c r="Z351" s="25">
        <f t="shared" si="20"/>
        <v>0</v>
      </c>
      <c r="AA351" s="26"/>
      <c r="AB351" s="26"/>
      <c r="AC351" s="26"/>
      <c r="AD351" s="26"/>
      <c r="AE351" s="27"/>
      <c r="AF351" s="26"/>
      <c r="AG351" s="26"/>
      <c r="AH351" s="26"/>
      <c r="AI351" s="26"/>
      <c r="AJ351" s="26"/>
      <c r="AK351" s="26"/>
    </row>
    <row r="352" spans="1:37" s="10" customFormat="1" ht="25" customHeight="1" x14ac:dyDescent="0.25">
      <c r="A352" s="11">
        <v>349</v>
      </c>
      <c r="B352" s="12" t="str">
        <f t="shared" si="18"/>
        <v>000-000</v>
      </c>
      <c r="C352" s="12"/>
      <c r="D352" s="12"/>
      <c r="E352" s="12"/>
      <c r="F352" s="12"/>
      <c r="G352" s="16"/>
      <c r="H352" s="16"/>
      <c r="I352" s="15"/>
      <c r="J352" s="16"/>
      <c r="K352" s="16"/>
      <c r="L352" s="17"/>
      <c r="M352" s="18"/>
      <c r="N352" s="18"/>
      <c r="O352" s="20"/>
      <c r="P352" s="21"/>
      <c r="Q352" s="21"/>
      <c r="R352" s="22"/>
      <c r="S352" s="21"/>
      <c r="T352" s="21"/>
      <c r="U352" s="22"/>
      <c r="V352" s="23"/>
      <c r="W352" s="23"/>
      <c r="X352" s="24"/>
      <c r="Y352" s="25">
        <f t="shared" si="19"/>
        <v>0</v>
      </c>
      <c r="Z352" s="25">
        <f t="shared" si="20"/>
        <v>0</v>
      </c>
      <c r="AA352" s="26"/>
      <c r="AB352" s="26"/>
      <c r="AC352" s="26"/>
      <c r="AD352" s="26"/>
      <c r="AE352" s="27"/>
      <c r="AF352" s="26"/>
      <c r="AG352" s="26"/>
      <c r="AH352" s="26"/>
      <c r="AI352" s="26"/>
      <c r="AJ352" s="26"/>
      <c r="AK352" s="26"/>
    </row>
    <row r="353" spans="1:37" s="10" customFormat="1" ht="25" customHeight="1" x14ac:dyDescent="0.25">
      <c r="A353" s="11">
        <v>350</v>
      </c>
      <c r="B353" s="12" t="str">
        <f t="shared" si="18"/>
        <v>000-000</v>
      </c>
      <c r="C353" s="12"/>
      <c r="D353" s="12"/>
      <c r="E353" s="12"/>
      <c r="F353" s="12"/>
      <c r="G353" s="16"/>
      <c r="H353" s="16"/>
      <c r="I353" s="15"/>
      <c r="J353" s="16"/>
      <c r="K353" s="16"/>
      <c r="L353" s="17"/>
      <c r="M353" s="18"/>
      <c r="N353" s="18"/>
      <c r="O353" s="20"/>
      <c r="P353" s="21"/>
      <c r="Q353" s="21"/>
      <c r="R353" s="22"/>
      <c r="S353" s="21"/>
      <c r="T353" s="21"/>
      <c r="U353" s="22"/>
      <c r="V353" s="23"/>
      <c r="W353" s="23"/>
      <c r="X353" s="24"/>
      <c r="Y353" s="25">
        <f t="shared" si="19"/>
        <v>0</v>
      </c>
      <c r="Z353" s="25">
        <f t="shared" si="20"/>
        <v>0</v>
      </c>
      <c r="AA353" s="26"/>
      <c r="AB353" s="26"/>
      <c r="AC353" s="26"/>
      <c r="AD353" s="26"/>
      <c r="AE353" s="27"/>
      <c r="AF353" s="26"/>
      <c r="AG353" s="26"/>
      <c r="AH353" s="26"/>
      <c r="AI353" s="26"/>
      <c r="AJ353" s="26"/>
      <c r="AK353" s="26"/>
    </row>
    <row r="354" spans="1:37" s="10" customFormat="1" ht="25" customHeight="1" x14ac:dyDescent="0.25">
      <c r="A354" s="11">
        <v>351</v>
      </c>
      <c r="B354" s="12" t="str">
        <f t="shared" si="18"/>
        <v>000-000</v>
      </c>
      <c r="C354" s="12"/>
      <c r="D354" s="12"/>
      <c r="E354" s="12"/>
      <c r="F354" s="12"/>
      <c r="G354" s="16"/>
      <c r="H354" s="16"/>
      <c r="I354" s="15"/>
      <c r="J354" s="16"/>
      <c r="K354" s="16"/>
      <c r="L354" s="17"/>
      <c r="M354" s="18"/>
      <c r="N354" s="18"/>
      <c r="O354" s="20"/>
      <c r="P354" s="21"/>
      <c r="Q354" s="21"/>
      <c r="R354" s="22"/>
      <c r="S354" s="21"/>
      <c r="T354" s="21"/>
      <c r="U354" s="22"/>
      <c r="V354" s="23"/>
      <c r="W354" s="23"/>
      <c r="X354" s="24"/>
      <c r="Y354" s="25">
        <f t="shared" si="19"/>
        <v>0</v>
      </c>
      <c r="Z354" s="25">
        <f t="shared" si="20"/>
        <v>0</v>
      </c>
      <c r="AA354" s="26"/>
      <c r="AB354" s="26"/>
      <c r="AC354" s="26"/>
      <c r="AD354" s="26"/>
      <c r="AE354" s="27"/>
      <c r="AF354" s="26"/>
      <c r="AG354" s="26"/>
      <c r="AH354" s="26"/>
      <c r="AI354" s="26"/>
      <c r="AJ354" s="26"/>
      <c r="AK354" s="26"/>
    </row>
    <row r="355" spans="1:37" s="10" customFormat="1" ht="25" customHeight="1" x14ac:dyDescent="0.25">
      <c r="A355" s="11">
        <v>352</v>
      </c>
      <c r="B355" s="12" t="str">
        <f t="shared" si="18"/>
        <v>000-000</v>
      </c>
      <c r="C355" s="12"/>
      <c r="D355" s="12"/>
      <c r="E355" s="12"/>
      <c r="F355" s="12"/>
      <c r="G355" s="16"/>
      <c r="H355" s="16"/>
      <c r="I355" s="15"/>
      <c r="J355" s="16"/>
      <c r="K355" s="16"/>
      <c r="L355" s="17"/>
      <c r="M355" s="18"/>
      <c r="N355" s="18"/>
      <c r="O355" s="20"/>
      <c r="P355" s="21"/>
      <c r="Q355" s="21"/>
      <c r="R355" s="22"/>
      <c r="S355" s="21"/>
      <c r="T355" s="21"/>
      <c r="U355" s="22"/>
      <c r="V355" s="23"/>
      <c r="W355" s="23"/>
      <c r="X355" s="24"/>
      <c r="Y355" s="25">
        <f t="shared" si="19"/>
        <v>0</v>
      </c>
      <c r="Z355" s="25">
        <f t="shared" si="20"/>
        <v>0</v>
      </c>
      <c r="AA355" s="26"/>
      <c r="AB355" s="26"/>
      <c r="AC355" s="26"/>
      <c r="AD355" s="26"/>
      <c r="AE355" s="27"/>
      <c r="AF355" s="26"/>
      <c r="AG355" s="26"/>
      <c r="AH355" s="26"/>
      <c r="AI355" s="26"/>
      <c r="AJ355" s="26"/>
      <c r="AK355" s="26"/>
    </row>
    <row r="356" spans="1:37" s="10" customFormat="1" ht="25" customHeight="1" x14ac:dyDescent="0.25">
      <c r="A356" s="11">
        <v>353</v>
      </c>
      <c r="B356" s="12" t="str">
        <f t="shared" si="18"/>
        <v>000-000</v>
      </c>
      <c r="C356" s="12"/>
      <c r="D356" s="12"/>
      <c r="E356" s="12"/>
      <c r="F356" s="12"/>
      <c r="G356" s="16"/>
      <c r="H356" s="16"/>
      <c r="I356" s="15"/>
      <c r="J356" s="16"/>
      <c r="K356" s="16"/>
      <c r="L356" s="17"/>
      <c r="M356" s="18"/>
      <c r="N356" s="18"/>
      <c r="O356" s="20"/>
      <c r="P356" s="21"/>
      <c r="Q356" s="21"/>
      <c r="R356" s="22"/>
      <c r="S356" s="21"/>
      <c r="T356" s="21"/>
      <c r="U356" s="22"/>
      <c r="V356" s="23"/>
      <c r="W356" s="23"/>
      <c r="X356" s="24"/>
      <c r="Y356" s="25">
        <f t="shared" si="19"/>
        <v>0</v>
      </c>
      <c r="Z356" s="25">
        <f t="shared" si="20"/>
        <v>0</v>
      </c>
      <c r="AA356" s="26"/>
      <c r="AB356" s="26"/>
      <c r="AC356" s="26"/>
      <c r="AD356" s="26"/>
      <c r="AE356" s="27"/>
      <c r="AF356" s="26"/>
      <c r="AG356" s="26"/>
      <c r="AH356" s="26"/>
      <c r="AI356" s="26"/>
      <c r="AJ356" s="26"/>
      <c r="AK356" s="26"/>
    </row>
    <row r="357" spans="1:37" s="10" customFormat="1" ht="25" customHeight="1" x14ac:dyDescent="0.25">
      <c r="A357" s="11">
        <v>354</v>
      </c>
      <c r="B357" s="12" t="str">
        <f t="shared" si="18"/>
        <v>000-000</v>
      </c>
      <c r="C357" s="12"/>
      <c r="D357" s="12"/>
      <c r="E357" s="12"/>
      <c r="F357" s="12"/>
      <c r="G357" s="16"/>
      <c r="H357" s="16"/>
      <c r="I357" s="15"/>
      <c r="J357" s="16"/>
      <c r="K357" s="16"/>
      <c r="L357" s="17"/>
      <c r="M357" s="18"/>
      <c r="N357" s="18"/>
      <c r="O357" s="20"/>
      <c r="P357" s="21"/>
      <c r="Q357" s="21"/>
      <c r="R357" s="22"/>
      <c r="S357" s="21"/>
      <c r="T357" s="21"/>
      <c r="U357" s="22"/>
      <c r="V357" s="23"/>
      <c r="W357" s="23"/>
      <c r="X357" s="24"/>
      <c r="Y357" s="25">
        <f t="shared" si="19"/>
        <v>0</v>
      </c>
      <c r="Z357" s="25">
        <f t="shared" si="20"/>
        <v>0</v>
      </c>
      <c r="AA357" s="26"/>
      <c r="AB357" s="26"/>
      <c r="AC357" s="26"/>
      <c r="AD357" s="26"/>
      <c r="AE357" s="27"/>
      <c r="AF357" s="26"/>
      <c r="AG357" s="26"/>
      <c r="AH357" s="26"/>
      <c r="AI357" s="26"/>
      <c r="AJ357" s="26"/>
      <c r="AK357" s="26"/>
    </row>
    <row r="358" spans="1:37" s="10" customFormat="1" ht="25" customHeight="1" x14ac:dyDescent="0.25">
      <c r="A358" s="11">
        <v>355</v>
      </c>
      <c r="B358" s="12" t="str">
        <f t="shared" si="18"/>
        <v>000-000</v>
      </c>
      <c r="C358" s="12"/>
      <c r="D358" s="12"/>
      <c r="E358" s="12"/>
      <c r="F358" s="12"/>
      <c r="G358" s="16"/>
      <c r="H358" s="16"/>
      <c r="I358" s="15"/>
      <c r="J358" s="16"/>
      <c r="K358" s="16"/>
      <c r="L358" s="17"/>
      <c r="M358" s="18"/>
      <c r="N358" s="18"/>
      <c r="O358" s="20"/>
      <c r="P358" s="21"/>
      <c r="Q358" s="21"/>
      <c r="R358" s="22"/>
      <c r="S358" s="21"/>
      <c r="T358" s="21"/>
      <c r="U358" s="22"/>
      <c r="V358" s="23"/>
      <c r="W358" s="23"/>
      <c r="X358" s="24"/>
      <c r="Y358" s="25">
        <f t="shared" si="19"/>
        <v>0</v>
      </c>
      <c r="Z358" s="25">
        <f t="shared" si="20"/>
        <v>0</v>
      </c>
      <c r="AA358" s="26"/>
      <c r="AB358" s="26"/>
      <c r="AC358" s="26"/>
      <c r="AD358" s="26"/>
      <c r="AE358" s="27"/>
      <c r="AF358" s="26"/>
      <c r="AG358" s="26"/>
      <c r="AH358" s="26"/>
      <c r="AI358" s="26"/>
      <c r="AJ358" s="26"/>
      <c r="AK358" s="26"/>
    </row>
    <row r="359" spans="1:37" s="10" customFormat="1" ht="25" customHeight="1" x14ac:dyDescent="0.25">
      <c r="A359" s="11">
        <v>356</v>
      </c>
      <c r="B359" s="12" t="str">
        <f t="shared" si="18"/>
        <v>000-000</v>
      </c>
      <c r="C359" s="12"/>
      <c r="D359" s="12"/>
      <c r="E359" s="12"/>
      <c r="F359" s="12"/>
      <c r="G359" s="16"/>
      <c r="H359" s="16"/>
      <c r="I359" s="15"/>
      <c r="J359" s="16"/>
      <c r="K359" s="16"/>
      <c r="L359" s="17"/>
      <c r="M359" s="18"/>
      <c r="N359" s="18"/>
      <c r="O359" s="20"/>
      <c r="P359" s="21"/>
      <c r="Q359" s="21"/>
      <c r="R359" s="22"/>
      <c r="S359" s="21"/>
      <c r="T359" s="21"/>
      <c r="U359" s="22"/>
      <c r="V359" s="23"/>
      <c r="W359" s="23"/>
      <c r="X359" s="24"/>
      <c r="Y359" s="25">
        <f t="shared" si="19"/>
        <v>0</v>
      </c>
      <c r="Z359" s="25">
        <f t="shared" si="20"/>
        <v>0</v>
      </c>
      <c r="AA359" s="26"/>
      <c r="AB359" s="26"/>
      <c r="AC359" s="26"/>
      <c r="AD359" s="26"/>
      <c r="AE359" s="27"/>
      <c r="AF359" s="26"/>
      <c r="AG359" s="26"/>
      <c r="AH359" s="26"/>
      <c r="AI359" s="26"/>
      <c r="AJ359" s="26"/>
      <c r="AK359" s="26"/>
    </row>
    <row r="360" spans="1:37" s="10" customFormat="1" ht="25" customHeight="1" x14ac:dyDescent="0.25">
      <c r="A360" s="11">
        <v>357</v>
      </c>
      <c r="B360" s="12" t="str">
        <f t="shared" si="18"/>
        <v>000-000</v>
      </c>
      <c r="C360" s="12"/>
      <c r="D360" s="12"/>
      <c r="E360" s="12"/>
      <c r="F360" s="12"/>
      <c r="G360" s="16"/>
      <c r="H360" s="16"/>
      <c r="I360" s="15"/>
      <c r="J360" s="16"/>
      <c r="K360" s="16"/>
      <c r="L360" s="17"/>
      <c r="M360" s="18"/>
      <c r="N360" s="19"/>
      <c r="O360" s="20"/>
      <c r="P360" s="21"/>
      <c r="Q360" s="21"/>
      <c r="R360" s="22"/>
      <c r="S360" s="21"/>
      <c r="T360" s="21"/>
      <c r="U360" s="22"/>
      <c r="V360" s="23"/>
      <c r="W360" s="23"/>
      <c r="X360" s="24"/>
      <c r="Y360" s="25">
        <f t="shared" si="19"/>
        <v>0</v>
      </c>
      <c r="Z360" s="25">
        <f t="shared" si="20"/>
        <v>0</v>
      </c>
      <c r="AA360" s="26"/>
      <c r="AB360" s="26"/>
      <c r="AC360" s="26"/>
      <c r="AD360" s="26"/>
      <c r="AE360" s="27"/>
      <c r="AF360" s="26"/>
      <c r="AG360" s="26"/>
      <c r="AH360" s="26"/>
      <c r="AI360" s="26"/>
      <c r="AJ360" s="26"/>
      <c r="AK360" s="26"/>
    </row>
    <row r="361" spans="1:37" s="10" customFormat="1" ht="25" customHeight="1" x14ac:dyDescent="0.25">
      <c r="A361" s="11">
        <v>358</v>
      </c>
      <c r="B361" s="12" t="str">
        <f t="shared" si="18"/>
        <v>000-000</v>
      </c>
      <c r="C361" s="12"/>
      <c r="D361" s="12"/>
      <c r="E361" s="12"/>
      <c r="F361" s="12"/>
      <c r="G361" s="16"/>
      <c r="H361" s="16"/>
      <c r="I361" s="15"/>
      <c r="J361" s="16"/>
      <c r="K361" s="16"/>
      <c r="L361" s="17"/>
      <c r="M361" s="18"/>
      <c r="N361" s="19"/>
      <c r="O361" s="20"/>
      <c r="P361" s="21"/>
      <c r="Q361" s="21"/>
      <c r="R361" s="22"/>
      <c r="S361" s="21"/>
      <c r="T361" s="21"/>
      <c r="U361" s="22"/>
      <c r="V361" s="23"/>
      <c r="W361" s="23"/>
      <c r="X361" s="24"/>
      <c r="Y361" s="25">
        <f t="shared" si="19"/>
        <v>0</v>
      </c>
      <c r="Z361" s="25">
        <f t="shared" si="20"/>
        <v>0</v>
      </c>
      <c r="AA361" s="26"/>
      <c r="AB361" s="26"/>
      <c r="AC361" s="26"/>
      <c r="AD361" s="26"/>
      <c r="AE361" s="27"/>
      <c r="AF361" s="26"/>
      <c r="AG361" s="26"/>
      <c r="AH361" s="26"/>
      <c r="AI361" s="26"/>
      <c r="AJ361" s="26"/>
      <c r="AK361" s="26"/>
    </row>
    <row r="362" spans="1:37" s="10" customFormat="1" ht="25" customHeight="1" x14ac:dyDescent="0.25">
      <c r="A362" s="11">
        <v>359</v>
      </c>
      <c r="B362" s="12" t="str">
        <f t="shared" si="18"/>
        <v>000-000</v>
      </c>
      <c r="C362" s="12"/>
      <c r="D362" s="12"/>
      <c r="E362" s="12"/>
      <c r="F362" s="12"/>
      <c r="G362" s="16"/>
      <c r="H362" s="16"/>
      <c r="I362" s="15"/>
      <c r="J362" s="16"/>
      <c r="K362" s="16"/>
      <c r="L362" s="17"/>
      <c r="M362" s="18"/>
      <c r="N362" s="18"/>
      <c r="O362" s="20"/>
      <c r="P362" s="21"/>
      <c r="Q362" s="21"/>
      <c r="R362" s="22"/>
      <c r="S362" s="21"/>
      <c r="T362" s="21"/>
      <c r="U362" s="22"/>
      <c r="V362" s="23"/>
      <c r="W362" s="23"/>
      <c r="X362" s="24"/>
      <c r="Y362" s="25">
        <f t="shared" si="19"/>
        <v>0</v>
      </c>
      <c r="Z362" s="25">
        <f t="shared" si="20"/>
        <v>0</v>
      </c>
      <c r="AA362" s="26"/>
      <c r="AB362" s="26"/>
      <c r="AC362" s="26"/>
      <c r="AD362" s="26"/>
      <c r="AE362" s="27"/>
      <c r="AF362" s="26"/>
      <c r="AG362" s="26"/>
      <c r="AH362" s="26"/>
      <c r="AI362" s="26"/>
      <c r="AJ362" s="26"/>
      <c r="AK362" s="26"/>
    </row>
    <row r="363" spans="1:37" s="10" customFormat="1" ht="25" customHeight="1" x14ac:dyDescent="0.25">
      <c r="A363" s="11">
        <v>360</v>
      </c>
      <c r="B363" s="12" t="str">
        <f t="shared" si="18"/>
        <v>000-000</v>
      </c>
      <c r="C363" s="12"/>
      <c r="D363" s="12"/>
      <c r="E363" s="12"/>
      <c r="F363" s="12"/>
      <c r="G363" s="16"/>
      <c r="H363" s="16"/>
      <c r="I363" s="15"/>
      <c r="J363" s="16"/>
      <c r="K363" s="16"/>
      <c r="L363" s="17"/>
      <c r="M363" s="18"/>
      <c r="N363" s="18"/>
      <c r="O363" s="20"/>
      <c r="P363" s="21"/>
      <c r="Q363" s="21"/>
      <c r="R363" s="22"/>
      <c r="S363" s="21"/>
      <c r="T363" s="21"/>
      <c r="U363" s="22"/>
      <c r="V363" s="23"/>
      <c r="W363" s="23"/>
      <c r="X363" s="24"/>
      <c r="Y363" s="25">
        <f t="shared" si="19"/>
        <v>0</v>
      </c>
      <c r="Z363" s="25">
        <f t="shared" si="20"/>
        <v>0</v>
      </c>
      <c r="AA363" s="26"/>
      <c r="AB363" s="26"/>
      <c r="AC363" s="26"/>
      <c r="AD363" s="26"/>
      <c r="AE363" s="27"/>
      <c r="AF363" s="26"/>
      <c r="AG363" s="26"/>
      <c r="AH363" s="26"/>
      <c r="AI363" s="26"/>
      <c r="AJ363" s="26"/>
      <c r="AK363" s="26"/>
    </row>
    <row r="364" spans="1:37" s="10" customFormat="1" ht="25" customHeight="1" x14ac:dyDescent="0.25">
      <c r="A364" s="11">
        <v>361</v>
      </c>
      <c r="B364" s="12" t="str">
        <f t="shared" si="18"/>
        <v>000-000</v>
      </c>
      <c r="C364" s="12"/>
      <c r="D364" s="12"/>
      <c r="E364" s="12"/>
      <c r="F364" s="12"/>
      <c r="G364" s="16"/>
      <c r="H364" s="16"/>
      <c r="I364" s="15"/>
      <c r="J364" s="16"/>
      <c r="K364" s="16"/>
      <c r="L364" s="17"/>
      <c r="M364" s="18"/>
      <c r="N364" s="18"/>
      <c r="O364" s="20"/>
      <c r="P364" s="21"/>
      <c r="Q364" s="21"/>
      <c r="R364" s="22"/>
      <c r="S364" s="21"/>
      <c r="T364" s="21"/>
      <c r="U364" s="22"/>
      <c r="V364" s="23"/>
      <c r="W364" s="23"/>
      <c r="X364" s="24"/>
      <c r="Y364" s="25">
        <f t="shared" si="19"/>
        <v>0</v>
      </c>
      <c r="Z364" s="25">
        <f t="shared" si="20"/>
        <v>0</v>
      </c>
      <c r="AA364" s="26"/>
      <c r="AB364" s="26"/>
      <c r="AC364" s="26"/>
      <c r="AD364" s="26"/>
      <c r="AE364" s="27"/>
      <c r="AF364" s="26"/>
      <c r="AG364" s="26"/>
      <c r="AH364" s="26"/>
      <c r="AI364" s="26"/>
      <c r="AJ364" s="26"/>
      <c r="AK364" s="26"/>
    </row>
    <row r="365" spans="1:37" s="10" customFormat="1" ht="25" customHeight="1" x14ac:dyDescent="0.25">
      <c r="A365" s="11">
        <v>362</v>
      </c>
      <c r="B365" s="12" t="str">
        <f t="shared" si="18"/>
        <v>000-000</v>
      </c>
      <c r="C365" s="12"/>
      <c r="D365" s="12"/>
      <c r="E365" s="12"/>
      <c r="F365" s="12"/>
      <c r="G365" s="16"/>
      <c r="H365" s="16"/>
      <c r="I365" s="15"/>
      <c r="J365" s="16"/>
      <c r="K365" s="16"/>
      <c r="L365" s="17"/>
      <c r="M365" s="18"/>
      <c r="N365" s="18"/>
      <c r="O365" s="20"/>
      <c r="P365" s="21"/>
      <c r="Q365" s="21"/>
      <c r="R365" s="22"/>
      <c r="S365" s="21"/>
      <c r="T365" s="21"/>
      <c r="U365" s="22"/>
      <c r="V365" s="23"/>
      <c r="W365" s="23"/>
      <c r="X365" s="24"/>
      <c r="Y365" s="25">
        <f t="shared" si="19"/>
        <v>0</v>
      </c>
      <c r="Z365" s="25">
        <f t="shared" si="20"/>
        <v>0</v>
      </c>
      <c r="AA365" s="26"/>
      <c r="AB365" s="26"/>
      <c r="AC365" s="26"/>
      <c r="AD365" s="26"/>
      <c r="AE365" s="27"/>
      <c r="AF365" s="26"/>
      <c r="AG365" s="26"/>
      <c r="AH365" s="26"/>
      <c r="AI365" s="26"/>
      <c r="AJ365" s="26"/>
      <c r="AK365" s="26"/>
    </row>
    <row r="366" spans="1:37" s="10" customFormat="1" ht="25" customHeight="1" x14ac:dyDescent="0.25">
      <c r="A366" s="11">
        <v>363</v>
      </c>
      <c r="B366" s="12" t="str">
        <f t="shared" ref="B366:B403" si="21">TEXT(C366,"000")&amp;"-"&amp;TEXT(E366,"000")</f>
        <v>000-000</v>
      </c>
      <c r="C366" s="12"/>
      <c r="D366" s="12"/>
      <c r="E366" s="12"/>
      <c r="F366" s="12"/>
      <c r="G366" s="16"/>
      <c r="H366" s="16"/>
      <c r="I366" s="15"/>
      <c r="J366" s="16"/>
      <c r="K366" s="16"/>
      <c r="L366" s="17"/>
      <c r="M366" s="18"/>
      <c r="N366" s="18"/>
      <c r="O366" s="20"/>
      <c r="P366" s="21"/>
      <c r="Q366" s="21"/>
      <c r="R366" s="22"/>
      <c r="S366" s="21"/>
      <c r="T366" s="21"/>
      <c r="U366" s="22"/>
      <c r="V366" s="23"/>
      <c r="W366" s="23"/>
      <c r="X366" s="24"/>
      <c r="Y366" s="25">
        <f t="shared" si="19"/>
        <v>0</v>
      </c>
      <c r="Z366" s="25">
        <f t="shared" si="20"/>
        <v>0</v>
      </c>
      <c r="AA366" s="26"/>
      <c r="AB366" s="26"/>
      <c r="AC366" s="26"/>
      <c r="AD366" s="26"/>
      <c r="AE366" s="27"/>
      <c r="AF366" s="26"/>
      <c r="AG366" s="26"/>
      <c r="AH366" s="26"/>
      <c r="AI366" s="26"/>
      <c r="AJ366" s="26"/>
      <c r="AK366" s="26"/>
    </row>
    <row r="367" spans="1:37" s="10" customFormat="1" ht="25" customHeight="1" x14ac:dyDescent="0.25">
      <c r="A367" s="11">
        <v>364</v>
      </c>
      <c r="B367" s="12" t="str">
        <f t="shared" si="21"/>
        <v>000-000</v>
      </c>
      <c r="C367" s="12"/>
      <c r="D367" s="12"/>
      <c r="E367" s="12"/>
      <c r="F367" s="12"/>
      <c r="G367" s="16"/>
      <c r="H367" s="16"/>
      <c r="I367" s="15"/>
      <c r="J367" s="16"/>
      <c r="K367" s="16"/>
      <c r="L367" s="17"/>
      <c r="M367" s="18"/>
      <c r="N367" s="18"/>
      <c r="O367" s="20"/>
      <c r="P367" s="21"/>
      <c r="Q367" s="21"/>
      <c r="R367" s="22"/>
      <c r="S367" s="21"/>
      <c r="T367" s="21"/>
      <c r="U367" s="22"/>
      <c r="V367" s="23"/>
      <c r="W367" s="23"/>
      <c r="X367" s="24"/>
      <c r="Y367" s="25">
        <f t="shared" si="19"/>
        <v>0</v>
      </c>
      <c r="Z367" s="25">
        <f t="shared" si="20"/>
        <v>0</v>
      </c>
      <c r="AA367" s="26"/>
      <c r="AB367" s="26"/>
      <c r="AC367" s="26"/>
      <c r="AD367" s="26"/>
      <c r="AE367" s="27"/>
      <c r="AF367" s="26"/>
      <c r="AG367" s="26"/>
      <c r="AH367" s="26"/>
      <c r="AI367" s="26"/>
      <c r="AJ367" s="26"/>
      <c r="AK367" s="26"/>
    </row>
    <row r="368" spans="1:37" s="10" customFormat="1" ht="25" customHeight="1" x14ac:dyDescent="0.25">
      <c r="A368" s="11">
        <v>365</v>
      </c>
      <c r="B368" s="12" t="str">
        <f t="shared" si="21"/>
        <v>000-000</v>
      </c>
      <c r="C368" s="12"/>
      <c r="D368" s="12"/>
      <c r="E368" s="12"/>
      <c r="F368" s="12"/>
      <c r="G368" s="16"/>
      <c r="H368" s="16"/>
      <c r="I368" s="15"/>
      <c r="J368" s="16"/>
      <c r="K368" s="16"/>
      <c r="L368" s="17"/>
      <c r="M368" s="18"/>
      <c r="N368" s="18"/>
      <c r="O368" s="20"/>
      <c r="P368" s="21"/>
      <c r="Q368" s="21"/>
      <c r="R368" s="22"/>
      <c r="S368" s="21"/>
      <c r="T368" s="21"/>
      <c r="U368" s="22"/>
      <c r="V368" s="23"/>
      <c r="W368" s="23"/>
      <c r="X368" s="24"/>
      <c r="Y368" s="25">
        <f t="shared" si="19"/>
        <v>0</v>
      </c>
      <c r="Z368" s="25">
        <f t="shared" si="20"/>
        <v>0</v>
      </c>
      <c r="AA368" s="26"/>
      <c r="AB368" s="26"/>
      <c r="AC368" s="26"/>
      <c r="AD368" s="26"/>
      <c r="AE368" s="27"/>
      <c r="AF368" s="26"/>
      <c r="AG368" s="26"/>
      <c r="AH368" s="26"/>
      <c r="AI368" s="26"/>
      <c r="AJ368" s="26"/>
      <c r="AK368" s="26"/>
    </row>
    <row r="369" spans="1:37" s="10" customFormat="1" ht="25" customHeight="1" x14ac:dyDescent="0.25">
      <c r="A369" s="11">
        <v>366</v>
      </c>
      <c r="B369" s="12" t="str">
        <f t="shared" si="21"/>
        <v>000-000</v>
      </c>
      <c r="C369" s="12"/>
      <c r="D369" s="12"/>
      <c r="E369" s="12"/>
      <c r="F369" s="12"/>
      <c r="G369" s="16"/>
      <c r="H369" s="16"/>
      <c r="I369" s="15"/>
      <c r="J369" s="16"/>
      <c r="K369" s="16"/>
      <c r="L369" s="17"/>
      <c r="M369" s="18"/>
      <c r="N369" s="18"/>
      <c r="O369" s="20"/>
      <c r="P369" s="21"/>
      <c r="Q369" s="21"/>
      <c r="R369" s="22"/>
      <c r="S369" s="21"/>
      <c r="T369" s="21"/>
      <c r="U369" s="22"/>
      <c r="V369" s="23"/>
      <c r="W369" s="23"/>
      <c r="X369" s="24"/>
      <c r="Y369" s="25">
        <f t="shared" si="19"/>
        <v>0</v>
      </c>
      <c r="Z369" s="25">
        <f t="shared" si="20"/>
        <v>0</v>
      </c>
      <c r="AA369" s="26"/>
      <c r="AB369" s="26"/>
      <c r="AC369" s="26"/>
      <c r="AD369" s="26"/>
      <c r="AE369" s="27"/>
      <c r="AF369" s="26"/>
      <c r="AG369" s="26"/>
      <c r="AH369" s="26"/>
      <c r="AI369" s="26"/>
      <c r="AJ369" s="26"/>
      <c r="AK369" s="26"/>
    </row>
    <row r="370" spans="1:37" s="10" customFormat="1" ht="25" customHeight="1" x14ac:dyDescent="0.25">
      <c r="A370" s="11">
        <v>367</v>
      </c>
      <c r="B370" s="12" t="str">
        <f t="shared" si="21"/>
        <v>000-000</v>
      </c>
      <c r="C370" s="12"/>
      <c r="D370" s="12"/>
      <c r="E370" s="12"/>
      <c r="F370" s="12"/>
      <c r="G370" s="16"/>
      <c r="H370" s="16"/>
      <c r="I370" s="15"/>
      <c r="J370" s="16"/>
      <c r="K370" s="16"/>
      <c r="L370" s="17"/>
      <c r="M370" s="18"/>
      <c r="N370" s="18"/>
      <c r="O370" s="20"/>
      <c r="P370" s="21"/>
      <c r="Q370" s="21"/>
      <c r="R370" s="22"/>
      <c r="S370" s="21"/>
      <c r="T370" s="21"/>
      <c r="U370" s="22"/>
      <c r="V370" s="23"/>
      <c r="W370" s="23"/>
      <c r="X370" s="24"/>
      <c r="Y370" s="25">
        <f t="shared" si="19"/>
        <v>0</v>
      </c>
      <c r="Z370" s="25">
        <f t="shared" si="20"/>
        <v>0</v>
      </c>
      <c r="AA370" s="26"/>
      <c r="AB370" s="26"/>
      <c r="AC370" s="26"/>
      <c r="AD370" s="26"/>
      <c r="AE370" s="27"/>
      <c r="AF370" s="26"/>
      <c r="AG370" s="26"/>
      <c r="AH370" s="26"/>
      <c r="AI370" s="26"/>
      <c r="AJ370" s="26"/>
      <c r="AK370" s="26"/>
    </row>
    <row r="371" spans="1:37" s="10" customFormat="1" ht="25" customHeight="1" x14ac:dyDescent="0.25">
      <c r="A371" s="11">
        <v>368</v>
      </c>
      <c r="B371" s="12" t="str">
        <f t="shared" si="21"/>
        <v>000-000</v>
      </c>
      <c r="C371" s="12"/>
      <c r="D371" s="12"/>
      <c r="E371" s="12"/>
      <c r="F371" s="12"/>
      <c r="G371" s="16"/>
      <c r="H371" s="16"/>
      <c r="I371" s="15"/>
      <c r="J371" s="16"/>
      <c r="K371" s="16"/>
      <c r="L371" s="17"/>
      <c r="M371" s="18"/>
      <c r="N371" s="19"/>
      <c r="O371" s="20"/>
      <c r="P371" s="21"/>
      <c r="Q371" s="21"/>
      <c r="R371" s="22"/>
      <c r="S371" s="21"/>
      <c r="T371" s="21"/>
      <c r="U371" s="22"/>
      <c r="V371" s="23"/>
      <c r="W371" s="23"/>
      <c r="X371" s="24"/>
      <c r="Y371" s="25">
        <f t="shared" si="19"/>
        <v>0</v>
      </c>
      <c r="Z371" s="25">
        <f t="shared" si="20"/>
        <v>0</v>
      </c>
      <c r="AA371" s="26"/>
      <c r="AB371" s="26"/>
      <c r="AC371" s="26"/>
      <c r="AD371" s="26"/>
      <c r="AE371" s="27"/>
      <c r="AF371" s="26"/>
      <c r="AG371" s="26"/>
      <c r="AH371" s="26"/>
      <c r="AI371" s="26"/>
      <c r="AJ371" s="26"/>
      <c r="AK371" s="26"/>
    </row>
    <row r="372" spans="1:37" s="10" customFormat="1" ht="25" customHeight="1" x14ac:dyDescent="0.25">
      <c r="A372" s="11">
        <v>369</v>
      </c>
      <c r="B372" s="12" t="str">
        <f t="shared" si="21"/>
        <v>000-000</v>
      </c>
      <c r="C372" s="12"/>
      <c r="D372" s="12"/>
      <c r="E372" s="12"/>
      <c r="F372" s="12"/>
      <c r="G372" s="16"/>
      <c r="H372" s="16"/>
      <c r="I372" s="15"/>
      <c r="J372" s="16"/>
      <c r="K372" s="16"/>
      <c r="L372" s="17"/>
      <c r="M372" s="18"/>
      <c r="N372" s="19"/>
      <c r="O372" s="20"/>
      <c r="P372" s="21"/>
      <c r="Q372" s="21"/>
      <c r="R372" s="22"/>
      <c r="S372" s="21"/>
      <c r="T372" s="21"/>
      <c r="U372" s="22"/>
      <c r="V372" s="23"/>
      <c r="W372" s="23"/>
      <c r="X372" s="24"/>
      <c r="Y372" s="25">
        <f t="shared" si="19"/>
        <v>0</v>
      </c>
      <c r="Z372" s="25">
        <f t="shared" si="20"/>
        <v>0</v>
      </c>
      <c r="AA372" s="26"/>
      <c r="AB372" s="26"/>
      <c r="AC372" s="26"/>
      <c r="AD372" s="26"/>
      <c r="AE372" s="27"/>
      <c r="AF372" s="26"/>
      <c r="AG372" s="26"/>
      <c r="AH372" s="26"/>
      <c r="AI372" s="26"/>
      <c r="AJ372" s="26"/>
      <c r="AK372" s="26"/>
    </row>
    <row r="373" spans="1:37" s="10" customFormat="1" ht="25" customHeight="1" x14ac:dyDescent="0.25">
      <c r="A373" s="11">
        <v>370</v>
      </c>
      <c r="B373" s="12" t="str">
        <f t="shared" si="21"/>
        <v>000-000</v>
      </c>
      <c r="C373" s="12"/>
      <c r="D373" s="12"/>
      <c r="E373" s="12"/>
      <c r="F373" s="12"/>
      <c r="G373" s="16"/>
      <c r="H373" s="16"/>
      <c r="I373" s="15"/>
      <c r="J373" s="16"/>
      <c r="K373" s="16"/>
      <c r="L373" s="17"/>
      <c r="M373" s="18"/>
      <c r="N373" s="18"/>
      <c r="O373" s="20"/>
      <c r="P373" s="21"/>
      <c r="Q373" s="21"/>
      <c r="R373" s="22"/>
      <c r="S373" s="21"/>
      <c r="T373" s="21"/>
      <c r="U373" s="22"/>
      <c r="V373" s="23"/>
      <c r="W373" s="23"/>
      <c r="X373" s="24"/>
      <c r="Y373" s="25">
        <f t="shared" si="19"/>
        <v>0</v>
      </c>
      <c r="Z373" s="25">
        <f t="shared" si="20"/>
        <v>0</v>
      </c>
      <c r="AA373" s="26"/>
      <c r="AB373" s="26"/>
      <c r="AC373" s="26"/>
      <c r="AD373" s="26"/>
      <c r="AE373" s="27"/>
      <c r="AF373" s="26"/>
      <c r="AG373" s="26"/>
      <c r="AH373" s="26"/>
      <c r="AI373" s="26"/>
      <c r="AJ373" s="26"/>
      <c r="AK373" s="26"/>
    </row>
    <row r="374" spans="1:37" s="10" customFormat="1" ht="25" customHeight="1" x14ac:dyDescent="0.25">
      <c r="A374" s="11">
        <v>371</v>
      </c>
      <c r="B374" s="12" t="str">
        <f t="shared" si="21"/>
        <v>000-000</v>
      </c>
      <c r="C374" s="12"/>
      <c r="D374" s="12"/>
      <c r="E374" s="12"/>
      <c r="F374" s="12"/>
      <c r="G374" s="16"/>
      <c r="H374" s="16"/>
      <c r="I374" s="15"/>
      <c r="J374" s="16"/>
      <c r="K374" s="16"/>
      <c r="L374" s="17"/>
      <c r="M374" s="18"/>
      <c r="N374" s="18"/>
      <c r="O374" s="20"/>
      <c r="P374" s="21"/>
      <c r="Q374" s="21"/>
      <c r="R374" s="22"/>
      <c r="S374" s="21"/>
      <c r="T374" s="21"/>
      <c r="U374" s="22"/>
      <c r="V374" s="23"/>
      <c r="W374" s="23"/>
      <c r="X374" s="24"/>
      <c r="Y374" s="25">
        <f t="shared" si="19"/>
        <v>0</v>
      </c>
      <c r="Z374" s="25">
        <f t="shared" si="20"/>
        <v>0</v>
      </c>
      <c r="AA374" s="26"/>
      <c r="AB374" s="26"/>
      <c r="AC374" s="26"/>
      <c r="AD374" s="26"/>
      <c r="AE374" s="27"/>
      <c r="AF374" s="26"/>
      <c r="AG374" s="26"/>
      <c r="AH374" s="26"/>
      <c r="AI374" s="26"/>
      <c r="AJ374" s="26"/>
      <c r="AK374" s="26"/>
    </row>
    <row r="375" spans="1:37" s="10" customFormat="1" ht="25" customHeight="1" x14ac:dyDescent="0.25">
      <c r="A375" s="11">
        <v>372</v>
      </c>
      <c r="B375" s="12" t="str">
        <f t="shared" si="21"/>
        <v>000-000</v>
      </c>
      <c r="C375" s="12"/>
      <c r="D375" s="12"/>
      <c r="E375" s="12"/>
      <c r="F375" s="12"/>
      <c r="G375" s="16"/>
      <c r="H375" s="16"/>
      <c r="I375" s="15"/>
      <c r="J375" s="16"/>
      <c r="K375" s="16"/>
      <c r="L375" s="17"/>
      <c r="M375" s="18"/>
      <c r="N375" s="18"/>
      <c r="O375" s="20"/>
      <c r="P375" s="21"/>
      <c r="Q375" s="21"/>
      <c r="R375" s="22"/>
      <c r="S375" s="21"/>
      <c r="T375" s="21"/>
      <c r="U375" s="22"/>
      <c r="V375" s="23"/>
      <c r="W375" s="23"/>
      <c r="X375" s="24"/>
      <c r="Y375" s="25">
        <f t="shared" si="19"/>
        <v>0</v>
      </c>
      <c r="Z375" s="25">
        <f t="shared" si="20"/>
        <v>0</v>
      </c>
      <c r="AA375" s="26"/>
      <c r="AB375" s="26"/>
      <c r="AC375" s="26"/>
      <c r="AD375" s="26"/>
      <c r="AE375" s="27"/>
      <c r="AF375" s="26"/>
      <c r="AG375" s="26"/>
      <c r="AH375" s="26"/>
      <c r="AI375" s="26"/>
      <c r="AJ375" s="26"/>
      <c r="AK375" s="26"/>
    </row>
    <row r="376" spans="1:37" s="10" customFormat="1" ht="25" customHeight="1" x14ac:dyDescent="0.25">
      <c r="A376" s="11">
        <v>373</v>
      </c>
      <c r="B376" s="12" t="str">
        <f t="shared" si="21"/>
        <v>000-000</v>
      </c>
      <c r="C376" s="12"/>
      <c r="D376" s="12"/>
      <c r="E376" s="12"/>
      <c r="F376" s="12"/>
      <c r="G376" s="16"/>
      <c r="H376" s="16"/>
      <c r="I376" s="15"/>
      <c r="J376" s="16"/>
      <c r="K376" s="16"/>
      <c r="L376" s="17"/>
      <c r="M376" s="18"/>
      <c r="N376" s="18"/>
      <c r="O376" s="20"/>
      <c r="P376" s="21"/>
      <c r="Q376" s="21"/>
      <c r="R376" s="22"/>
      <c r="S376" s="21"/>
      <c r="T376" s="21"/>
      <c r="U376" s="22"/>
      <c r="V376" s="23"/>
      <c r="W376" s="23"/>
      <c r="X376" s="24"/>
      <c r="Y376" s="25">
        <f t="shared" si="19"/>
        <v>0</v>
      </c>
      <c r="Z376" s="25">
        <f t="shared" si="20"/>
        <v>0</v>
      </c>
      <c r="AA376" s="26"/>
      <c r="AB376" s="26"/>
      <c r="AC376" s="26"/>
      <c r="AD376" s="26"/>
      <c r="AE376" s="27"/>
      <c r="AF376" s="26"/>
      <c r="AG376" s="26"/>
      <c r="AH376" s="26"/>
      <c r="AI376" s="26"/>
      <c r="AJ376" s="26"/>
      <c r="AK376" s="26"/>
    </row>
    <row r="377" spans="1:37" s="10" customFormat="1" ht="25" customHeight="1" x14ac:dyDescent="0.25">
      <c r="A377" s="11">
        <v>374</v>
      </c>
      <c r="B377" s="12" t="str">
        <f t="shared" si="21"/>
        <v>000-000</v>
      </c>
      <c r="C377" s="12"/>
      <c r="D377" s="12"/>
      <c r="E377" s="12"/>
      <c r="F377" s="12"/>
      <c r="G377" s="16"/>
      <c r="H377" s="16"/>
      <c r="I377" s="15"/>
      <c r="J377" s="16"/>
      <c r="K377" s="16"/>
      <c r="L377" s="17"/>
      <c r="M377" s="18"/>
      <c r="N377" s="18"/>
      <c r="O377" s="20"/>
      <c r="P377" s="21"/>
      <c r="Q377" s="21"/>
      <c r="R377" s="22"/>
      <c r="S377" s="21"/>
      <c r="T377" s="21"/>
      <c r="U377" s="22"/>
      <c r="V377" s="23"/>
      <c r="W377" s="23"/>
      <c r="X377" s="24"/>
      <c r="Y377" s="25">
        <f t="shared" si="19"/>
        <v>0</v>
      </c>
      <c r="Z377" s="25">
        <f t="shared" si="20"/>
        <v>0</v>
      </c>
      <c r="AA377" s="26"/>
      <c r="AB377" s="26"/>
      <c r="AC377" s="26"/>
      <c r="AD377" s="26"/>
      <c r="AE377" s="27"/>
      <c r="AF377" s="26"/>
      <c r="AG377" s="26"/>
      <c r="AH377" s="26"/>
      <c r="AI377" s="26"/>
      <c r="AJ377" s="26"/>
      <c r="AK377" s="26"/>
    </row>
    <row r="378" spans="1:37" s="10" customFormat="1" ht="25" customHeight="1" x14ac:dyDescent="0.25">
      <c r="A378" s="11">
        <v>375</v>
      </c>
      <c r="B378" s="12" t="str">
        <f t="shared" si="21"/>
        <v>000-000</v>
      </c>
      <c r="C378" s="12"/>
      <c r="D378" s="12"/>
      <c r="E378" s="12"/>
      <c r="F378" s="12"/>
      <c r="G378" s="16"/>
      <c r="H378" s="16"/>
      <c r="I378" s="15"/>
      <c r="J378" s="16"/>
      <c r="K378" s="16"/>
      <c r="L378" s="17"/>
      <c r="M378" s="18"/>
      <c r="N378" s="18"/>
      <c r="O378" s="20"/>
      <c r="P378" s="21"/>
      <c r="Q378" s="21"/>
      <c r="R378" s="22"/>
      <c r="S378" s="21"/>
      <c r="T378" s="21"/>
      <c r="U378" s="22"/>
      <c r="V378" s="23"/>
      <c r="W378" s="23"/>
      <c r="X378" s="24"/>
      <c r="Y378" s="25">
        <f t="shared" si="19"/>
        <v>0</v>
      </c>
      <c r="Z378" s="25">
        <f t="shared" si="20"/>
        <v>0</v>
      </c>
      <c r="AA378" s="26"/>
      <c r="AB378" s="26"/>
      <c r="AC378" s="26"/>
      <c r="AD378" s="26"/>
      <c r="AE378" s="27"/>
      <c r="AF378" s="26"/>
      <c r="AG378" s="26"/>
      <c r="AH378" s="26"/>
      <c r="AI378" s="26"/>
      <c r="AJ378" s="26"/>
      <c r="AK378" s="26"/>
    </row>
    <row r="379" spans="1:37" s="10" customFormat="1" ht="25" customHeight="1" x14ac:dyDescent="0.25">
      <c r="A379" s="11">
        <v>376</v>
      </c>
      <c r="B379" s="12" t="str">
        <f t="shared" si="21"/>
        <v>000-000</v>
      </c>
      <c r="C379" s="12"/>
      <c r="D379" s="12"/>
      <c r="E379" s="12"/>
      <c r="F379" s="12"/>
      <c r="G379" s="16"/>
      <c r="H379" s="16"/>
      <c r="I379" s="15"/>
      <c r="J379" s="16"/>
      <c r="K379" s="16"/>
      <c r="L379" s="17"/>
      <c r="M379" s="18"/>
      <c r="N379" s="18"/>
      <c r="O379" s="20"/>
      <c r="P379" s="21"/>
      <c r="Q379" s="21"/>
      <c r="R379" s="22"/>
      <c r="S379" s="21"/>
      <c r="T379" s="21"/>
      <c r="U379" s="22"/>
      <c r="V379" s="23"/>
      <c r="W379" s="23"/>
      <c r="X379" s="24"/>
      <c r="Y379" s="25">
        <f t="shared" si="19"/>
        <v>0</v>
      </c>
      <c r="Z379" s="25">
        <f t="shared" si="20"/>
        <v>0</v>
      </c>
      <c r="AA379" s="26"/>
      <c r="AB379" s="26"/>
      <c r="AC379" s="26"/>
      <c r="AD379" s="26"/>
      <c r="AE379" s="27"/>
      <c r="AF379" s="26"/>
      <c r="AG379" s="26"/>
      <c r="AH379" s="26"/>
      <c r="AI379" s="26"/>
      <c r="AJ379" s="26"/>
      <c r="AK379" s="26"/>
    </row>
    <row r="380" spans="1:37" s="10" customFormat="1" ht="25" customHeight="1" x14ac:dyDescent="0.25">
      <c r="A380" s="11">
        <v>377</v>
      </c>
      <c r="B380" s="12" t="str">
        <f t="shared" si="21"/>
        <v>000-000</v>
      </c>
      <c r="C380" s="12"/>
      <c r="D380" s="12"/>
      <c r="E380" s="12"/>
      <c r="F380" s="12"/>
      <c r="G380" s="16"/>
      <c r="H380" s="16"/>
      <c r="I380" s="15"/>
      <c r="J380" s="16"/>
      <c r="K380" s="16"/>
      <c r="L380" s="17"/>
      <c r="M380" s="18"/>
      <c r="N380" s="18"/>
      <c r="O380" s="20"/>
      <c r="P380" s="21"/>
      <c r="Q380" s="21"/>
      <c r="R380" s="22"/>
      <c r="S380" s="21"/>
      <c r="T380" s="21"/>
      <c r="U380" s="22"/>
      <c r="V380" s="23"/>
      <c r="W380" s="23"/>
      <c r="X380" s="24"/>
      <c r="Y380" s="25">
        <f t="shared" si="19"/>
        <v>0</v>
      </c>
      <c r="Z380" s="25">
        <f t="shared" si="20"/>
        <v>0</v>
      </c>
      <c r="AA380" s="26"/>
      <c r="AB380" s="26"/>
      <c r="AC380" s="26"/>
      <c r="AD380" s="26"/>
      <c r="AE380" s="27"/>
      <c r="AF380" s="26"/>
      <c r="AG380" s="26"/>
      <c r="AH380" s="26"/>
      <c r="AI380" s="26"/>
      <c r="AJ380" s="26"/>
      <c r="AK380" s="26"/>
    </row>
    <row r="381" spans="1:37" s="10" customFormat="1" ht="25" customHeight="1" x14ac:dyDescent="0.25">
      <c r="A381" s="11">
        <v>378</v>
      </c>
      <c r="B381" s="12" t="str">
        <f t="shared" si="21"/>
        <v>000-000</v>
      </c>
      <c r="C381" s="12"/>
      <c r="D381" s="12"/>
      <c r="E381" s="12"/>
      <c r="F381" s="12"/>
      <c r="G381" s="16"/>
      <c r="H381" s="16"/>
      <c r="I381" s="15"/>
      <c r="J381" s="16"/>
      <c r="K381" s="16"/>
      <c r="L381" s="17"/>
      <c r="M381" s="18"/>
      <c r="N381" s="18"/>
      <c r="O381" s="20"/>
      <c r="P381" s="21"/>
      <c r="Q381" s="21"/>
      <c r="R381" s="22"/>
      <c r="S381" s="21"/>
      <c r="T381" s="21"/>
      <c r="U381" s="22"/>
      <c r="V381" s="23"/>
      <c r="W381" s="23"/>
      <c r="X381" s="24"/>
      <c r="Y381" s="25">
        <f t="shared" si="19"/>
        <v>0</v>
      </c>
      <c r="Z381" s="25">
        <f t="shared" si="20"/>
        <v>0</v>
      </c>
      <c r="AA381" s="26"/>
      <c r="AB381" s="26"/>
      <c r="AC381" s="26"/>
      <c r="AD381" s="26"/>
      <c r="AE381" s="27"/>
      <c r="AF381" s="26"/>
      <c r="AG381" s="26"/>
      <c r="AH381" s="26"/>
      <c r="AI381" s="26"/>
      <c r="AJ381" s="26"/>
      <c r="AK381" s="26"/>
    </row>
    <row r="382" spans="1:37" s="10" customFormat="1" ht="25" customHeight="1" x14ac:dyDescent="0.25">
      <c r="A382" s="11">
        <v>379</v>
      </c>
      <c r="B382" s="12" t="str">
        <f t="shared" si="21"/>
        <v>000-000</v>
      </c>
      <c r="C382" s="12"/>
      <c r="D382" s="12"/>
      <c r="E382" s="12"/>
      <c r="F382" s="12"/>
      <c r="G382" s="16"/>
      <c r="H382" s="16"/>
      <c r="I382" s="15"/>
      <c r="J382" s="16"/>
      <c r="K382" s="16"/>
      <c r="L382" s="17"/>
      <c r="M382" s="18"/>
      <c r="N382" s="19"/>
      <c r="O382" s="20"/>
      <c r="P382" s="21"/>
      <c r="Q382" s="21"/>
      <c r="R382" s="22"/>
      <c r="S382" s="21"/>
      <c r="T382" s="21"/>
      <c r="U382" s="22"/>
      <c r="V382" s="23"/>
      <c r="W382" s="23"/>
      <c r="X382" s="24"/>
      <c r="Y382" s="25">
        <f t="shared" si="19"/>
        <v>0</v>
      </c>
      <c r="Z382" s="25">
        <f t="shared" si="20"/>
        <v>0</v>
      </c>
      <c r="AA382" s="26"/>
      <c r="AB382" s="26"/>
      <c r="AC382" s="26"/>
      <c r="AD382" s="26"/>
      <c r="AE382" s="27"/>
      <c r="AF382" s="26"/>
      <c r="AG382" s="26"/>
      <c r="AH382" s="26"/>
      <c r="AI382" s="26"/>
      <c r="AJ382" s="26"/>
      <c r="AK382" s="26"/>
    </row>
    <row r="383" spans="1:37" s="10" customFormat="1" ht="25" customHeight="1" x14ac:dyDescent="0.25">
      <c r="A383" s="11">
        <v>380</v>
      </c>
      <c r="B383" s="12" t="str">
        <f t="shared" si="21"/>
        <v>000-000</v>
      </c>
      <c r="C383" s="12"/>
      <c r="D383" s="12"/>
      <c r="E383" s="12"/>
      <c r="F383" s="12"/>
      <c r="G383" s="16"/>
      <c r="H383" s="16"/>
      <c r="I383" s="15"/>
      <c r="J383" s="16"/>
      <c r="K383" s="16"/>
      <c r="L383" s="17"/>
      <c r="M383" s="18"/>
      <c r="N383" s="19"/>
      <c r="O383" s="20"/>
      <c r="P383" s="21"/>
      <c r="Q383" s="21"/>
      <c r="R383" s="22"/>
      <c r="S383" s="21"/>
      <c r="T383" s="21"/>
      <c r="U383" s="22"/>
      <c r="V383" s="23"/>
      <c r="W383" s="23"/>
      <c r="X383" s="24"/>
      <c r="Y383" s="25">
        <f t="shared" si="19"/>
        <v>0</v>
      </c>
      <c r="Z383" s="25">
        <f t="shared" si="20"/>
        <v>0</v>
      </c>
      <c r="AA383" s="26"/>
      <c r="AB383" s="26"/>
      <c r="AC383" s="26"/>
      <c r="AD383" s="26"/>
      <c r="AE383" s="27"/>
      <c r="AF383" s="26"/>
      <c r="AG383" s="26"/>
      <c r="AH383" s="26"/>
      <c r="AI383" s="26"/>
      <c r="AJ383" s="26"/>
      <c r="AK383" s="26"/>
    </row>
    <row r="384" spans="1:37" s="10" customFormat="1" ht="25" customHeight="1" x14ac:dyDescent="0.25">
      <c r="A384" s="11">
        <v>381</v>
      </c>
      <c r="B384" s="12" t="str">
        <f t="shared" si="21"/>
        <v>000-000</v>
      </c>
      <c r="C384" s="12"/>
      <c r="D384" s="12"/>
      <c r="E384" s="12"/>
      <c r="F384" s="12"/>
      <c r="G384" s="16"/>
      <c r="H384" s="16"/>
      <c r="I384" s="15"/>
      <c r="J384" s="16"/>
      <c r="K384" s="16"/>
      <c r="L384" s="17"/>
      <c r="M384" s="18"/>
      <c r="N384" s="18"/>
      <c r="O384" s="20"/>
      <c r="P384" s="21"/>
      <c r="Q384" s="21"/>
      <c r="R384" s="22"/>
      <c r="S384" s="21"/>
      <c r="T384" s="21"/>
      <c r="U384" s="22"/>
      <c r="V384" s="23"/>
      <c r="W384" s="23"/>
      <c r="X384" s="24"/>
      <c r="Y384" s="25">
        <f t="shared" si="19"/>
        <v>0</v>
      </c>
      <c r="Z384" s="25">
        <f t="shared" si="20"/>
        <v>0</v>
      </c>
      <c r="AA384" s="26"/>
      <c r="AB384" s="26"/>
      <c r="AC384" s="26"/>
      <c r="AD384" s="26"/>
      <c r="AE384" s="27"/>
      <c r="AF384" s="26"/>
      <c r="AG384" s="26"/>
      <c r="AH384" s="26"/>
      <c r="AI384" s="26"/>
      <c r="AJ384" s="26"/>
      <c r="AK384" s="26"/>
    </row>
    <row r="385" spans="1:37" s="10" customFormat="1" ht="25" customHeight="1" x14ac:dyDescent="0.25">
      <c r="A385" s="11">
        <v>382</v>
      </c>
      <c r="B385" s="12" t="str">
        <f t="shared" si="21"/>
        <v>000-000</v>
      </c>
      <c r="C385" s="12"/>
      <c r="D385" s="12"/>
      <c r="E385" s="12"/>
      <c r="F385" s="12"/>
      <c r="G385" s="16"/>
      <c r="H385" s="16"/>
      <c r="I385" s="15"/>
      <c r="J385" s="16"/>
      <c r="K385" s="16"/>
      <c r="L385" s="17"/>
      <c r="M385" s="18"/>
      <c r="N385" s="18"/>
      <c r="O385" s="20"/>
      <c r="P385" s="21"/>
      <c r="Q385" s="21"/>
      <c r="R385" s="22"/>
      <c r="S385" s="21"/>
      <c r="T385" s="21"/>
      <c r="U385" s="22"/>
      <c r="V385" s="23"/>
      <c r="W385" s="23"/>
      <c r="X385" s="24"/>
      <c r="Y385" s="25">
        <f t="shared" si="19"/>
        <v>0</v>
      </c>
      <c r="Z385" s="25">
        <f t="shared" si="20"/>
        <v>0</v>
      </c>
      <c r="AA385" s="26"/>
      <c r="AB385" s="26"/>
      <c r="AC385" s="26"/>
      <c r="AD385" s="26"/>
      <c r="AE385" s="27"/>
      <c r="AF385" s="26"/>
      <c r="AG385" s="26"/>
      <c r="AH385" s="26"/>
      <c r="AI385" s="26"/>
      <c r="AJ385" s="26"/>
      <c r="AK385" s="26"/>
    </row>
    <row r="386" spans="1:37" s="10" customFormat="1" ht="25" customHeight="1" x14ac:dyDescent="0.25">
      <c r="A386" s="11">
        <v>383</v>
      </c>
      <c r="B386" s="12" t="str">
        <f t="shared" si="21"/>
        <v>000-000</v>
      </c>
      <c r="C386" s="12"/>
      <c r="D386" s="12"/>
      <c r="E386" s="12"/>
      <c r="F386" s="12"/>
      <c r="G386" s="16"/>
      <c r="H386" s="16"/>
      <c r="I386" s="15"/>
      <c r="J386" s="16"/>
      <c r="K386" s="16"/>
      <c r="L386" s="17"/>
      <c r="M386" s="18"/>
      <c r="N386" s="18"/>
      <c r="O386" s="20"/>
      <c r="P386" s="21"/>
      <c r="Q386" s="21"/>
      <c r="R386" s="22"/>
      <c r="S386" s="21"/>
      <c r="T386" s="21"/>
      <c r="U386" s="22"/>
      <c r="V386" s="23"/>
      <c r="W386" s="23"/>
      <c r="X386" s="24"/>
      <c r="Y386" s="25">
        <f t="shared" si="19"/>
        <v>0</v>
      </c>
      <c r="Z386" s="25">
        <f t="shared" si="20"/>
        <v>0</v>
      </c>
      <c r="AA386" s="26"/>
      <c r="AB386" s="26"/>
      <c r="AC386" s="26"/>
      <c r="AD386" s="26"/>
      <c r="AE386" s="27"/>
      <c r="AF386" s="26"/>
      <c r="AG386" s="26"/>
      <c r="AH386" s="26"/>
      <c r="AI386" s="26"/>
      <c r="AJ386" s="26"/>
      <c r="AK386" s="26"/>
    </row>
    <row r="387" spans="1:37" s="10" customFormat="1" ht="25" customHeight="1" x14ac:dyDescent="0.25">
      <c r="A387" s="11">
        <v>384</v>
      </c>
      <c r="B387" s="12" t="str">
        <f t="shared" si="21"/>
        <v>000-000</v>
      </c>
      <c r="C387" s="12"/>
      <c r="D387" s="12"/>
      <c r="E387" s="12"/>
      <c r="F387" s="12"/>
      <c r="G387" s="16"/>
      <c r="H387" s="16"/>
      <c r="I387" s="15"/>
      <c r="J387" s="16"/>
      <c r="K387" s="16"/>
      <c r="L387" s="17"/>
      <c r="M387" s="18"/>
      <c r="N387" s="18"/>
      <c r="O387" s="20"/>
      <c r="P387" s="21"/>
      <c r="Q387" s="21"/>
      <c r="R387" s="22"/>
      <c r="S387" s="21"/>
      <c r="T387" s="21"/>
      <c r="U387" s="22"/>
      <c r="V387" s="23"/>
      <c r="W387" s="23"/>
      <c r="X387" s="24"/>
      <c r="Y387" s="25">
        <f t="shared" si="19"/>
        <v>0</v>
      </c>
      <c r="Z387" s="25">
        <f t="shared" si="20"/>
        <v>0</v>
      </c>
      <c r="AA387" s="26"/>
      <c r="AB387" s="26"/>
      <c r="AC387" s="26"/>
      <c r="AD387" s="26"/>
      <c r="AE387" s="27"/>
      <c r="AF387" s="26"/>
      <c r="AG387" s="26"/>
      <c r="AH387" s="26"/>
      <c r="AI387" s="26"/>
      <c r="AJ387" s="26"/>
      <c r="AK387" s="26"/>
    </row>
    <row r="388" spans="1:37" s="10" customFormat="1" ht="25" customHeight="1" x14ac:dyDescent="0.25">
      <c r="A388" s="11">
        <v>385</v>
      </c>
      <c r="B388" s="12" t="str">
        <f t="shared" si="21"/>
        <v>000-000</v>
      </c>
      <c r="C388" s="12"/>
      <c r="D388" s="12"/>
      <c r="E388" s="12"/>
      <c r="F388" s="12"/>
      <c r="G388" s="16"/>
      <c r="H388" s="16"/>
      <c r="I388" s="15"/>
      <c r="J388" s="16"/>
      <c r="K388" s="16"/>
      <c r="L388" s="17"/>
      <c r="M388" s="18"/>
      <c r="N388" s="18"/>
      <c r="O388" s="20"/>
      <c r="P388" s="21"/>
      <c r="Q388" s="21"/>
      <c r="R388" s="22"/>
      <c r="S388" s="21"/>
      <c r="T388" s="21"/>
      <c r="U388" s="22"/>
      <c r="V388" s="23"/>
      <c r="W388" s="23"/>
      <c r="X388" s="24"/>
      <c r="Y388" s="25">
        <f t="shared" ref="Y388:Y403" si="22">ROUND(I388-U388-X388,2)</f>
        <v>0</v>
      </c>
      <c r="Z388" s="25">
        <f t="shared" ref="Z388:Z403" si="23">ROUND(L388+O388-R388,2)</f>
        <v>0</v>
      </c>
      <c r="AA388" s="26"/>
      <c r="AB388" s="26"/>
      <c r="AC388" s="26"/>
      <c r="AD388" s="26"/>
      <c r="AE388" s="27"/>
      <c r="AF388" s="26"/>
      <c r="AG388" s="26"/>
      <c r="AH388" s="26"/>
      <c r="AI388" s="26"/>
      <c r="AJ388" s="26"/>
      <c r="AK388" s="26"/>
    </row>
    <row r="389" spans="1:37" s="10" customFormat="1" ht="25" customHeight="1" x14ac:dyDescent="0.25">
      <c r="A389" s="11">
        <v>386</v>
      </c>
      <c r="B389" s="12" t="str">
        <f t="shared" si="21"/>
        <v>000-000</v>
      </c>
      <c r="C389" s="12"/>
      <c r="D389" s="12"/>
      <c r="E389" s="12"/>
      <c r="F389" s="12"/>
      <c r="G389" s="16"/>
      <c r="H389" s="16"/>
      <c r="I389" s="15"/>
      <c r="J389" s="16"/>
      <c r="K389" s="16"/>
      <c r="L389" s="17"/>
      <c r="M389" s="18"/>
      <c r="N389" s="18"/>
      <c r="O389" s="20"/>
      <c r="P389" s="21"/>
      <c r="Q389" s="21"/>
      <c r="R389" s="22"/>
      <c r="S389" s="21"/>
      <c r="T389" s="21"/>
      <c r="U389" s="22"/>
      <c r="V389" s="23"/>
      <c r="W389" s="23"/>
      <c r="X389" s="24"/>
      <c r="Y389" s="25">
        <f t="shared" si="22"/>
        <v>0</v>
      </c>
      <c r="Z389" s="25">
        <f t="shared" si="23"/>
        <v>0</v>
      </c>
      <c r="AA389" s="26"/>
      <c r="AB389" s="26"/>
      <c r="AC389" s="26"/>
      <c r="AD389" s="26"/>
      <c r="AE389" s="27"/>
      <c r="AF389" s="26"/>
      <c r="AG389" s="26"/>
      <c r="AH389" s="26"/>
      <c r="AI389" s="26"/>
      <c r="AJ389" s="26"/>
      <c r="AK389" s="26"/>
    </row>
    <row r="390" spans="1:37" s="10" customFormat="1" ht="25" customHeight="1" x14ac:dyDescent="0.25">
      <c r="A390" s="11">
        <v>387</v>
      </c>
      <c r="B390" s="12" t="str">
        <f t="shared" si="21"/>
        <v>000-000</v>
      </c>
      <c r="C390" s="12"/>
      <c r="D390" s="12"/>
      <c r="E390" s="12"/>
      <c r="F390" s="12"/>
      <c r="G390" s="16"/>
      <c r="H390" s="16"/>
      <c r="I390" s="15"/>
      <c r="J390" s="16"/>
      <c r="K390" s="16"/>
      <c r="L390" s="17"/>
      <c r="M390" s="18"/>
      <c r="N390" s="18"/>
      <c r="O390" s="20"/>
      <c r="P390" s="21"/>
      <c r="Q390" s="21"/>
      <c r="R390" s="22"/>
      <c r="S390" s="21"/>
      <c r="T390" s="21"/>
      <c r="U390" s="22"/>
      <c r="V390" s="23"/>
      <c r="W390" s="23"/>
      <c r="X390" s="24"/>
      <c r="Y390" s="25">
        <f t="shared" si="22"/>
        <v>0</v>
      </c>
      <c r="Z390" s="25">
        <f t="shared" si="23"/>
        <v>0</v>
      </c>
      <c r="AA390" s="26"/>
      <c r="AB390" s="26"/>
      <c r="AC390" s="26"/>
      <c r="AD390" s="26"/>
      <c r="AE390" s="27"/>
      <c r="AF390" s="26"/>
      <c r="AG390" s="26"/>
      <c r="AH390" s="26"/>
      <c r="AI390" s="26"/>
      <c r="AJ390" s="26"/>
      <c r="AK390" s="26"/>
    </row>
    <row r="391" spans="1:37" s="10" customFormat="1" ht="25" customHeight="1" x14ac:dyDescent="0.25">
      <c r="A391" s="11">
        <v>388</v>
      </c>
      <c r="B391" s="12" t="str">
        <f t="shared" si="21"/>
        <v>000-000</v>
      </c>
      <c r="C391" s="12"/>
      <c r="D391" s="12"/>
      <c r="E391" s="12"/>
      <c r="F391" s="12"/>
      <c r="G391" s="16"/>
      <c r="H391" s="16"/>
      <c r="I391" s="15"/>
      <c r="J391" s="16"/>
      <c r="K391" s="16"/>
      <c r="L391" s="17"/>
      <c r="M391" s="18"/>
      <c r="N391" s="18"/>
      <c r="O391" s="20"/>
      <c r="P391" s="21"/>
      <c r="Q391" s="21"/>
      <c r="R391" s="22"/>
      <c r="S391" s="21"/>
      <c r="T391" s="21"/>
      <c r="U391" s="22"/>
      <c r="V391" s="23"/>
      <c r="W391" s="23"/>
      <c r="X391" s="24"/>
      <c r="Y391" s="25">
        <f t="shared" si="22"/>
        <v>0</v>
      </c>
      <c r="Z391" s="25">
        <f t="shared" si="23"/>
        <v>0</v>
      </c>
      <c r="AA391" s="26"/>
      <c r="AB391" s="26"/>
      <c r="AC391" s="26"/>
      <c r="AD391" s="26"/>
      <c r="AE391" s="27"/>
      <c r="AF391" s="26"/>
      <c r="AG391" s="26"/>
      <c r="AH391" s="26"/>
      <c r="AI391" s="26"/>
      <c r="AJ391" s="26"/>
      <c r="AK391" s="26"/>
    </row>
    <row r="392" spans="1:37" s="10" customFormat="1" ht="25" customHeight="1" x14ac:dyDescent="0.25">
      <c r="A392" s="11">
        <v>389</v>
      </c>
      <c r="B392" s="12" t="str">
        <f t="shared" si="21"/>
        <v>000-000</v>
      </c>
      <c r="C392" s="12"/>
      <c r="D392" s="12"/>
      <c r="E392" s="12"/>
      <c r="F392" s="12"/>
      <c r="G392" s="16"/>
      <c r="H392" s="16"/>
      <c r="I392" s="15"/>
      <c r="J392" s="16"/>
      <c r="K392" s="16"/>
      <c r="L392" s="17"/>
      <c r="M392" s="18"/>
      <c r="N392" s="18"/>
      <c r="O392" s="20"/>
      <c r="P392" s="21"/>
      <c r="Q392" s="21"/>
      <c r="R392" s="22"/>
      <c r="S392" s="21"/>
      <c r="T392" s="21"/>
      <c r="U392" s="22"/>
      <c r="V392" s="23"/>
      <c r="W392" s="23"/>
      <c r="X392" s="24"/>
      <c r="Y392" s="25">
        <f t="shared" si="22"/>
        <v>0</v>
      </c>
      <c r="Z392" s="25">
        <f t="shared" si="23"/>
        <v>0</v>
      </c>
      <c r="AA392" s="26"/>
      <c r="AB392" s="26"/>
      <c r="AC392" s="26"/>
      <c r="AD392" s="26"/>
      <c r="AE392" s="27"/>
      <c r="AF392" s="26"/>
      <c r="AG392" s="26"/>
      <c r="AH392" s="26"/>
      <c r="AI392" s="26"/>
      <c r="AJ392" s="26"/>
      <c r="AK392" s="26"/>
    </row>
    <row r="393" spans="1:37" s="10" customFormat="1" ht="25" customHeight="1" x14ac:dyDescent="0.25">
      <c r="A393" s="11">
        <v>390</v>
      </c>
      <c r="B393" s="12" t="str">
        <f t="shared" si="21"/>
        <v>000-000</v>
      </c>
      <c r="C393" s="12"/>
      <c r="D393" s="12"/>
      <c r="E393" s="12"/>
      <c r="F393" s="12"/>
      <c r="G393" s="16"/>
      <c r="H393" s="16"/>
      <c r="I393" s="15"/>
      <c r="J393" s="16"/>
      <c r="K393" s="16"/>
      <c r="L393" s="17"/>
      <c r="M393" s="18"/>
      <c r="N393" s="19"/>
      <c r="O393" s="20"/>
      <c r="P393" s="21"/>
      <c r="Q393" s="21"/>
      <c r="R393" s="22"/>
      <c r="S393" s="21"/>
      <c r="T393" s="21"/>
      <c r="U393" s="22"/>
      <c r="V393" s="23"/>
      <c r="W393" s="23"/>
      <c r="X393" s="24"/>
      <c r="Y393" s="25">
        <f t="shared" si="22"/>
        <v>0</v>
      </c>
      <c r="Z393" s="25">
        <f t="shared" si="23"/>
        <v>0</v>
      </c>
      <c r="AA393" s="26"/>
      <c r="AB393" s="26"/>
      <c r="AC393" s="26"/>
      <c r="AD393" s="26"/>
      <c r="AE393" s="27"/>
      <c r="AF393" s="26"/>
      <c r="AG393" s="26"/>
      <c r="AH393" s="26"/>
      <c r="AI393" s="26"/>
      <c r="AJ393" s="26"/>
      <c r="AK393" s="26"/>
    </row>
    <row r="394" spans="1:37" s="10" customFormat="1" ht="25" customHeight="1" x14ac:dyDescent="0.25">
      <c r="A394" s="11">
        <v>391</v>
      </c>
      <c r="B394" s="12" t="str">
        <f t="shared" si="21"/>
        <v>000-000</v>
      </c>
      <c r="C394" s="12"/>
      <c r="D394" s="12"/>
      <c r="E394" s="12"/>
      <c r="F394" s="12"/>
      <c r="G394" s="16"/>
      <c r="H394" s="16"/>
      <c r="I394" s="15"/>
      <c r="J394" s="16"/>
      <c r="K394" s="16"/>
      <c r="L394" s="17"/>
      <c r="M394" s="18"/>
      <c r="N394" s="19"/>
      <c r="O394" s="20"/>
      <c r="P394" s="21"/>
      <c r="Q394" s="21"/>
      <c r="R394" s="22"/>
      <c r="S394" s="21"/>
      <c r="T394" s="21"/>
      <c r="U394" s="22"/>
      <c r="V394" s="23"/>
      <c r="W394" s="23"/>
      <c r="X394" s="24"/>
      <c r="Y394" s="25">
        <f t="shared" si="22"/>
        <v>0</v>
      </c>
      <c r="Z394" s="25">
        <f t="shared" si="23"/>
        <v>0</v>
      </c>
      <c r="AA394" s="26"/>
      <c r="AB394" s="26"/>
      <c r="AC394" s="26"/>
      <c r="AD394" s="26"/>
      <c r="AE394" s="27"/>
      <c r="AF394" s="26"/>
      <c r="AG394" s="26"/>
      <c r="AH394" s="26"/>
      <c r="AI394" s="26"/>
      <c r="AJ394" s="26"/>
      <c r="AK394" s="26"/>
    </row>
    <row r="395" spans="1:37" s="10" customFormat="1" ht="25" customHeight="1" x14ac:dyDescent="0.25">
      <c r="A395" s="11">
        <v>392</v>
      </c>
      <c r="B395" s="12" t="str">
        <f t="shared" si="21"/>
        <v>000-000</v>
      </c>
      <c r="C395" s="12"/>
      <c r="D395" s="12"/>
      <c r="E395" s="12"/>
      <c r="F395" s="12"/>
      <c r="G395" s="16"/>
      <c r="H395" s="16"/>
      <c r="I395" s="15"/>
      <c r="J395" s="16"/>
      <c r="K395" s="16"/>
      <c r="L395" s="17"/>
      <c r="M395" s="18"/>
      <c r="N395" s="18"/>
      <c r="O395" s="20"/>
      <c r="P395" s="21"/>
      <c r="Q395" s="21"/>
      <c r="R395" s="22"/>
      <c r="S395" s="21"/>
      <c r="T395" s="21"/>
      <c r="U395" s="22"/>
      <c r="V395" s="23"/>
      <c r="W395" s="23"/>
      <c r="X395" s="24"/>
      <c r="Y395" s="25">
        <f t="shared" si="22"/>
        <v>0</v>
      </c>
      <c r="Z395" s="25">
        <f t="shared" si="23"/>
        <v>0</v>
      </c>
      <c r="AA395" s="26"/>
      <c r="AB395" s="26"/>
      <c r="AC395" s="26"/>
      <c r="AD395" s="26"/>
      <c r="AE395" s="27"/>
      <c r="AF395" s="26"/>
      <c r="AG395" s="26"/>
      <c r="AH395" s="26"/>
      <c r="AI395" s="26"/>
      <c r="AJ395" s="26"/>
      <c r="AK395" s="26"/>
    </row>
    <row r="396" spans="1:37" s="10" customFormat="1" ht="25" customHeight="1" x14ac:dyDescent="0.25">
      <c r="A396" s="11">
        <v>393</v>
      </c>
      <c r="B396" s="12" t="str">
        <f t="shared" si="21"/>
        <v>000-000</v>
      </c>
      <c r="C396" s="12"/>
      <c r="D396" s="12"/>
      <c r="E396" s="12"/>
      <c r="F396" s="12"/>
      <c r="G396" s="16"/>
      <c r="H396" s="16"/>
      <c r="I396" s="15"/>
      <c r="J396" s="16"/>
      <c r="K396" s="16"/>
      <c r="L396" s="17"/>
      <c r="M396" s="18"/>
      <c r="N396" s="18"/>
      <c r="O396" s="20"/>
      <c r="P396" s="21"/>
      <c r="Q396" s="21"/>
      <c r="R396" s="22"/>
      <c r="S396" s="21"/>
      <c r="T396" s="21"/>
      <c r="U396" s="22"/>
      <c r="V396" s="23"/>
      <c r="W396" s="23"/>
      <c r="X396" s="24"/>
      <c r="Y396" s="25">
        <f t="shared" si="22"/>
        <v>0</v>
      </c>
      <c r="Z396" s="25">
        <f t="shared" si="23"/>
        <v>0</v>
      </c>
      <c r="AA396" s="26"/>
      <c r="AB396" s="26"/>
      <c r="AC396" s="26"/>
      <c r="AD396" s="26"/>
      <c r="AE396" s="27"/>
      <c r="AF396" s="26"/>
      <c r="AG396" s="26"/>
      <c r="AH396" s="26"/>
      <c r="AI396" s="26"/>
      <c r="AJ396" s="26"/>
      <c r="AK396" s="26"/>
    </row>
    <row r="397" spans="1:37" s="10" customFormat="1" ht="25" customHeight="1" x14ac:dyDescent="0.25">
      <c r="A397" s="11">
        <v>394</v>
      </c>
      <c r="B397" s="12" t="str">
        <f t="shared" si="21"/>
        <v>000-000</v>
      </c>
      <c r="C397" s="12"/>
      <c r="D397" s="12"/>
      <c r="E397" s="12"/>
      <c r="F397" s="12"/>
      <c r="G397" s="16"/>
      <c r="H397" s="16"/>
      <c r="I397" s="15"/>
      <c r="J397" s="16"/>
      <c r="K397" s="16"/>
      <c r="L397" s="17"/>
      <c r="M397" s="18"/>
      <c r="N397" s="18"/>
      <c r="O397" s="20"/>
      <c r="P397" s="21"/>
      <c r="Q397" s="21"/>
      <c r="R397" s="22"/>
      <c r="S397" s="21"/>
      <c r="T397" s="21"/>
      <c r="U397" s="22"/>
      <c r="V397" s="23"/>
      <c r="W397" s="23"/>
      <c r="X397" s="24"/>
      <c r="Y397" s="25">
        <f t="shared" si="22"/>
        <v>0</v>
      </c>
      <c r="Z397" s="25">
        <f t="shared" si="23"/>
        <v>0</v>
      </c>
      <c r="AA397" s="26"/>
      <c r="AB397" s="26"/>
      <c r="AC397" s="26"/>
      <c r="AD397" s="26"/>
      <c r="AE397" s="27"/>
      <c r="AF397" s="26"/>
      <c r="AG397" s="26"/>
      <c r="AH397" s="26"/>
      <c r="AI397" s="26"/>
      <c r="AJ397" s="26"/>
      <c r="AK397" s="26"/>
    </row>
    <row r="398" spans="1:37" s="10" customFormat="1" ht="25" customHeight="1" x14ac:dyDescent="0.25">
      <c r="A398" s="11">
        <v>395</v>
      </c>
      <c r="B398" s="12" t="str">
        <f t="shared" si="21"/>
        <v>000-000</v>
      </c>
      <c r="C398" s="12"/>
      <c r="D398" s="12"/>
      <c r="E398" s="12"/>
      <c r="F398" s="12"/>
      <c r="G398" s="16"/>
      <c r="H398" s="16"/>
      <c r="I398" s="15"/>
      <c r="J398" s="16"/>
      <c r="K398" s="16"/>
      <c r="L398" s="17"/>
      <c r="M398" s="18"/>
      <c r="N398" s="18"/>
      <c r="O398" s="20"/>
      <c r="P398" s="21"/>
      <c r="Q398" s="21"/>
      <c r="R398" s="22"/>
      <c r="S398" s="21"/>
      <c r="T398" s="21"/>
      <c r="U398" s="22"/>
      <c r="V398" s="23"/>
      <c r="W398" s="23"/>
      <c r="X398" s="24"/>
      <c r="Y398" s="25">
        <f t="shared" si="22"/>
        <v>0</v>
      </c>
      <c r="Z398" s="25">
        <f t="shared" si="23"/>
        <v>0</v>
      </c>
      <c r="AA398" s="26"/>
      <c r="AB398" s="26"/>
      <c r="AC398" s="26"/>
      <c r="AD398" s="26"/>
      <c r="AE398" s="27"/>
      <c r="AF398" s="26"/>
      <c r="AG398" s="26"/>
      <c r="AH398" s="26"/>
      <c r="AI398" s="26"/>
      <c r="AJ398" s="26"/>
      <c r="AK398" s="26"/>
    </row>
    <row r="399" spans="1:37" s="10" customFormat="1" ht="25" customHeight="1" x14ac:dyDescent="0.25">
      <c r="A399" s="11">
        <v>396</v>
      </c>
      <c r="B399" s="12" t="str">
        <f t="shared" si="21"/>
        <v>000-000</v>
      </c>
      <c r="C399" s="12"/>
      <c r="D399" s="12"/>
      <c r="E399" s="12"/>
      <c r="F399" s="12"/>
      <c r="G399" s="16"/>
      <c r="H399" s="16"/>
      <c r="I399" s="15"/>
      <c r="J399" s="16"/>
      <c r="K399" s="16"/>
      <c r="L399" s="17"/>
      <c r="M399" s="18"/>
      <c r="N399" s="18"/>
      <c r="O399" s="20"/>
      <c r="P399" s="21"/>
      <c r="Q399" s="21"/>
      <c r="R399" s="22"/>
      <c r="S399" s="21"/>
      <c r="T399" s="21"/>
      <c r="U399" s="22"/>
      <c r="V399" s="23"/>
      <c r="W399" s="23"/>
      <c r="X399" s="24"/>
      <c r="Y399" s="25">
        <f t="shared" si="22"/>
        <v>0</v>
      </c>
      <c r="Z399" s="25">
        <f t="shared" si="23"/>
        <v>0</v>
      </c>
      <c r="AA399" s="26"/>
      <c r="AB399" s="26"/>
      <c r="AC399" s="26"/>
      <c r="AD399" s="26"/>
      <c r="AE399" s="27"/>
      <c r="AF399" s="26"/>
      <c r="AG399" s="26"/>
      <c r="AH399" s="26"/>
      <c r="AI399" s="26"/>
      <c r="AJ399" s="26"/>
      <c r="AK399" s="26"/>
    </row>
    <row r="400" spans="1:37" s="10" customFormat="1" ht="25" customHeight="1" x14ac:dyDescent="0.25">
      <c r="A400" s="11">
        <v>397</v>
      </c>
      <c r="B400" s="12" t="str">
        <f t="shared" si="21"/>
        <v>000-000</v>
      </c>
      <c r="C400" s="12"/>
      <c r="D400" s="12"/>
      <c r="E400" s="12"/>
      <c r="F400" s="12"/>
      <c r="G400" s="16"/>
      <c r="H400" s="16"/>
      <c r="I400" s="15"/>
      <c r="J400" s="16"/>
      <c r="K400" s="16"/>
      <c r="L400" s="17"/>
      <c r="M400" s="18"/>
      <c r="N400" s="18"/>
      <c r="O400" s="20"/>
      <c r="P400" s="21"/>
      <c r="Q400" s="21"/>
      <c r="R400" s="22"/>
      <c r="S400" s="21"/>
      <c r="T400" s="21"/>
      <c r="U400" s="22"/>
      <c r="V400" s="23"/>
      <c r="W400" s="23"/>
      <c r="X400" s="24"/>
      <c r="Y400" s="25">
        <f t="shared" si="22"/>
        <v>0</v>
      </c>
      <c r="Z400" s="25">
        <f t="shared" si="23"/>
        <v>0</v>
      </c>
      <c r="AA400" s="26"/>
      <c r="AB400" s="26"/>
      <c r="AC400" s="26"/>
      <c r="AD400" s="26"/>
      <c r="AE400" s="27"/>
      <c r="AF400" s="26"/>
      <c r="AG400" s="26"/>
      <c r="AH400" s="26"/>
      <c r="AI400" s="26"/>
      <c r="AJ400" s="26"/>
      <c r="AK400" s="26"/>
    </row>
    <row r="401" spans="1:37" s="10" customFormat="1" ht="25" customHeight="1" x14ac:dyDescent="0.25">
      <c r="A401" s="11">
        <v>398</v>
      </c>
      <c r="B401" s="12" t="str">
        <f t="shared" si="21"/>
        <v>000-000</v>
      </c>
      <c r="C401" s="12"/>
      <c r="D401" s="12"/>
      <c r="E401" s="12"/>
      <c r="F401" s="12"/>
      <c r="G401" s="16"/>
      <c r="H401" s="16"/>
      <c r="I401" s="15"/>
      <c r="J401" s="16"/>
      <c r="K401" s="16"/>
      <c r="L401" s="17"/>
      <c r="M401" s="18"/>
      <c r="N401" s="18"/>
      <c r="O401" s="20"/>
      <c r="P401" s="21"/>
      <c r="Q401" s="21"/>
      <c r="R401" s="22"/>
      <c r="S401" s="21"/>
      <c r="T401" s="21"/>
      <c r="U401" s="22"/>
      <c r="V401" s="23"/>
      <c r="W401" s="23"/>
      <c r="X401" s="24"/>
      <c r="Y401" s="25">
        <f t="shared" si="22"/>
        <v>0</v>
      </c>
      <c r="Z401" s="25">
        <f t="shared" si="23"/>
        <v>0</v>
      </c>
      <c r="AA401" s="26"/>
      <c r="AB401" s="26"/>
      <c r="AC401" s="26"/>
      <c r="AD401" s="26"/>
      <c r="AE401" s="27"/>
      <c r="AF401" s="26"/>
      <c r="AG401" s="26"/>
      <c r="AH401" s="26"/>
      <c r="AI401" s="26"/>
      <c r="AJ401" s="26"/>
      <c r="AK401" s="26"/>
    </row>
    <row r="402" spans="1:37" s="10" customFormat="1" ht="25" customHeight="1" x14ac:dyDescent="0.25">
      <c r="A402" s="11">
        <v>399</v>
      </c>
      <c r="B402" s="12" t="str">
        <f t="shared" si="21"/>
        <v>000-000</v>
      </c>
      <c r="C402" s="12"/>
      <c r="D402" s="12"/>
      <c r="E402" s="12"/>
      <c r="F402" s="12"/>
      <c r="G402" s="16"/>
      <c r="H402" s="16"/>
      <c r="I402" s="15"/>
      <c r="J402" s="16"/>
      <c r="K402" s="16"/>
      <c r="L402" s="17"/>
      <c r="M402" s="18"/>
      <c r="N402" s="18"/>
      <c r="O402" s="20"/>
      <c r="P402" s="21"/>
      <c r="Q402" s="21"/>
      <c r="R402" s="22"/>
      <c r="S402" s="21"/>
      <c r="T402" s="21"/>
      <c r="U402" s="22"/>
      <c r="V402" s="23"/>
      <c r="W402" s="23"/>
      <c r="X402" s="24"/>
      <c r="Y402" s="25">
        <f t="shared" si="22"/>
        <v>0</v>
      </c>
      <c r="Z402" s="25">
        <f t="shared" si="23"/>
        <v>0</v>
      </c>
      <c r="AA402" s="26"/>
      <c r="AB402" s="26"/>
      <c r="AC402" s="26"/>
      <c r="AD402" s="26"/>
      <c r="AE402" s="27"/>
      <c r="AF402" s="26"/>
      <c r="AG402" s="26"/>
      <c r="AH402" s="26"/>
      <c r="AI402" s="26"/>
      <c r="AJ402" s="26"/>
      <c r="AK402" s="26"/>
    </row>
    <row r="403" spans="1:37" s="10" customFormat="1" ht="25" customHeight="1" x14ac:dyDescent="0.25">
      <c r="A403" s="11">
        <v>400</v>
      </c>
      <c r="B403" s="12" t="str">
        <f t="shared" si="21"/>
        <v>000-000</v>
      </c>
      <c r="C403" s="12"/>
      <c r="D403" s="12"/>
      <c r="E403" s="12"/>
      <c r="F403" s="12"/>
      <c r="G403" s="16"/>
      <c r="H403" s="16"/>
      <c r="I403" s="15"/>
      <c r="J403" s="16"/>
      <c r="K403" s="16"/>
      <c r="L403" s="17"/>
      <c r="M403" s="18"/>
      <c r="N403" s="18"/>
      <c r="O403" s="20"/>
      <c r="P403" s="21"/>
      <c r="Q403" s="21"/>
      <c r="R403" s="22"/>
      <c r="S403" s="21"/>
      <c r="T403" s="21"/>
      <c r="U403" s="22"/>
      <c r="V403" s="23"/>
      <c r="W403" s="23"/>
      <c r="X403" s="24"/>
      <c r="Y403" s="25">
        <f t="shared" si="22"/>
        <v>0</v>
      </c>
      <c r="Z403" s="25">
        <f t="shared" si="23"/>
        <v>0</v>
      </c>
      <c r="AA403" s="26"/>
      <c r="AB403" s="26"/>
      <c r="AC403" s="26"/>
      <c r="AD403" s="26"/>
      <c r="AE403" s="27"/>
      <c r="AF403" s="26"/>
      <c r="AG403" s="26"/>
      <c r="AH403" s="26"/>
      <c r="AI403" s="26"/>
      <c r="AJ403" s="26"/>
      <c r="AK403" s="26"/>
    </row>
    <row r="404" spans="1:37" ht="16.5" customHeight="1" x14ac:dyDescent="0.25">
      <c r="B404" s="1" t="s">
        <v>70</v>
      </c>
      <c r="C404" s="1"/>
      <c r="D404" s="29"/>
    </row>
    <row r="405" spans="1:37" ht="15.75" customHeight="1" x14ac:dyDescent="0.25">
      <c r="B405" s="2" t="s">
        <v>468</v>
      </c>
    </row>
    <row r="406" spans="1:37" x14ac:dyDescent="0.25">
      <c r="B406" s="30" t="s">
        <v>469</v>
      </c>
      <c r="C406" s="30"/>
    </row>
    <row r="407" spans="1:37" x14ac:dyDescent="0.25">
      <c r="B407" s="30" t="s">
        <v>470</v>
      </c>
      <c r="C407" s="30"/>
    </row>
    <row r="408" spans="1:37" x14ac:dyDescent="0.25">
      <c r="B408" s="2" t="s">
        <v>471</v>
      </c>
    </row>
    <row r="409" spans="1:37" x14ac:dyDescent="0.25">
      <c r="B409" s="30" t="s">
        <v>472</v>
      </c>
      <c r="C409" s="30"/>
    </row>
    <row r="410" spans="1:37" x14ac:dyDescent="0.25">
      <c r="B410" s="2" t="s">
        <v>473</v>
      </c>
    </row>
  </sheetData>
  <sheetProtection insertColumns="0"/>
  <phoneticPr fontId="23" type="noConversion"/>
  <dataValidations count="2">
    <dataValidation type="list" allowBlank="1" showInputMessage="1" showErrorMessage="1" sqref="D174:D403 D4:D172 F4:F403" xr:uid="{00000000-0002-0000-0D00-000000000000}">
      <formula1>INDIRECT("_"&amp;C4)</formula1>
    </dataValidation>
    <dataValidation type="list" allowBlank="1" showInputMessage="1" showErrorMessage="1" sqref="E173" xr:uid="{00000000-0002-0000-0D00-000001000000}">
      <formula1>INDIRECT("_"&amp;C173)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4" max="1048575" man="1"/>
  </col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D00-000002000000}">
          <x14:formula1>
            <xm:f>'C:\Users\chizh\Desktop\关联交易表\[02-关联交易等事项统计表（1月24日下班前上交）—浪奇合并.xlsx]Sheet2'!#REF!</xm:f>
          </x14:formula1>
          <xm:sqref>E77:E172 E174:E403 C77:C403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AL410"/>
  <sheetViews>
    <sheetView view="pageBreakPreview" zoomScale="80" zoomScaleNormal="100" zoomScaleSheetLayoutView="80" workbookViewId="0">
      <pane xSplit="2" ySplit="3" topLeftCell="C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2.75" customHeight="1" outlineLevelCol="1" x14ac:dyDescent="0.25"/>
  <cols>
    <col min="1" max="1" width="6.6328125" style="2" customWidth="1"/>
    <col min="2" max="3" width="26.36328125" style="2" customWidth="1"/>
    <col min="4" max="4" width="48.36328125" style="2" customWidth="1"/>
    <col min="5" max="5" width="15.6328125" style="2" customWidth="1"/>
    <col min="6" max="7" width="28.81640625" style="2" customWidth="1"/>
    <col min="8" max="8" width="14.1796875" style="2" customWidth="1"/>
    <col min="9" max="9" width="13" style="31" customWidth="1"/>
    <col min="10" max="10" width="17" style="32" customWidth="1"/>
    <col min="11" max="11" width="18" style="2" customWidth="1"/>
    <col min="12" max="12" width="13" style="31" customWidth="1"/>
    <col min="13" max="13" width="17" style="32" customWidth="1"/>
    <col min="14" max="14" width="18" style="2" customWidth="1"/>
    <col min="15" max="15" width="13" style="2" customWidth="1"/>
    <col min="16" max="16" width="18" style="2" customWidth="1"/>
    <col min="17" max="17" width="10.81640625" style="2" customWidth="1" outlineLevel="1"/>
    <col min="18" max="19" width="13" style="2" customWidth="1" outlineLevel="1"/>
    <col min="20" max="20" width="15.6328125" style="2" customWidth="1" outlineLevel="1"/>
    <col min="21" max="22" width="13" style="2" customWidth="1" outlineLevel="1"/>
    <col min="23" max="23" width="18" style="2" customWidth="1" outlineLevel="1"/>
    <col min="24" max="24" width="13" style="2" customWidth="1" outlineLevel="1"/>
    <col min="25" max="27" width="18" style="2" customWidth="1" outlineLevel="1"/>
    <col min="28" max="29" width="10.81640625" style="2" customWidth="1" outlineLevel="1"/>
    <col min="30" max="30" width="14.1796875" style="2" customWidth="1" outlineLevel="1"/>
    <col min="31" max="31" width="13" style="33" customWidth="1" outlineLevel="1"/>
    <col min="32" max="32" width="13" style="34" customWidth="1" outlineLevel="1"/>
    <col min="33" max="33" width="15.6328125" style="33" customWidth="1" outlineLevel="1"/>
    <col min="34" max="34" width="10.81640625" style="33" customWidth="1" outlineLevel="1"/>
    <col min="35" max="35" width="14.36328125" style="33" customWidth="1" outlineLevel="1"/>
    <col min="36" max="36" width="13" style="33" customWidth="1" outlineLevel="1"/>
    <col min="37" max="37" width="10.81640625" style="33" customWidth="1" outlineLevel="1"/>
    <col min="38" max="38" width="13" style="33" customWidth="1" outlineLevel="1"/>
    <col min="39" max="16384" width="10.1796875" style="33"/>
  </cols>
  <sheetData>
    <row r="1" spans="1:38" s="3" customFormat="1" ht="14.1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 t="s">
        <v>8</v>
      </c>
      <c r="G1" s="156"/>
      <c r="H1" s="156"/>
      <c r="I1" s="156"/>
      <c r="J1" s="156"/>
      <c r="K1" s="156"/>
      <c r="L1" s="156"/>
      <c r="M1" s="156"/>
      <c r="N1" s="156"/>
      <c r="O1" s="156"/>
      <c r="P1" s="155"/>
      <c r="Q1" s="155"/>
      <c r="R1" s="155"/>
      <c r="S1" s="155"/>
      <c r="T1" s="155"/>
      <c r="U1" s="155"/>
      <c r="V1" s="155"/>
      <c r="W1" s="155"/>
      <c r="X1" s="155"/>
      <c r="Y1" s="170"/>
      <c r="Z1" s="170"/>
      <c r="AA1" s="170"/>
      <c r="AB1" s="170"/>
      <c r="AC1" s="170"/>
      <c r="AD1" s="170"/>
      <c r="AE1" s="170"/>
      <c r="AF1" s="170"/>
      <c r="AG1" s="170"/>
      <c r="AH1" s="170"/>
      <c r="AI1" s="170"/>
      <c r="AJ1" s="170"/>
      <c r="AK1" s="170"/>
      <c r="AL1" s="109"/>
    </row>
    <row r="2" spans="1:38" s="3" customFormat="1" ht="14.1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 t="s">
        <v>8</v>
      </c>
      <c r="G2" s="167"/>
      <c r="H2" s="167"/>
      <c r="I2" s="167"/>
      <c r="J2" s="155"/>
      <c r="K2" s="155"/>
      <c r="L2" s="155"/>
      <c r="M2" s="155"/>
      <c r="N2" s="155"/>
      <c r="O2" s="155"/>
      <c r="P2" s="155"/>
      <c r="Q2" s="155"/>
      <c r="R2" s="155"/>
      <c r="S2" s="170"/>
      <c r="T2" s="170"/>
      <c r="U2" s="170"/>
      <c r="V2" s="170"/>
      <c r="W2" s="170"/>
      <c r="X2" s="170"/>
      <c r="Y2" s="170"/>
      <c r="Z2" s="165" t="s">
        <v>15</v>
      </c>
      <c r="AA2" s="165" t="s">
        <v>16</v>
      </c>
      <c r="AB2" s="172" t="s">
        <v>17</v>
      </c>
      <c r="AC2" s="172" t="s">
        <v>18</v>
      </c>
      <c r="AD2" s="172" t="s">
        <v>18</v>
      </c>
      <c r="AE2" s="172" t="s">
        <v>18</v>
      </c>
      <c r="AF2" s="171"/>
      <c r="AG2" s="171"/>
      <c r="AH2" s="171"/>
      <c r="AI2" s="171"/>
      <c r="AJ2" s="171"/>
      <c r="AK2" s="171"/>
      <c r="AL2" s="109"/>
    </row>
    <row r="3" spans="1:38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 t="s">
        <v>8</v>
      </c>
      <c r="G3" s="6"/>
      <c r="H3" s="4" t="s">
        <v>19</v>
      </c>
      <c r="I3" s="4" t="s">
        <v>20</v>
      </c>
      <c r="J3" s="7" t="s">
        <v>475</v>
      </c>
      <c r="K3" s="4" t="s">
        <v>22</v>
      </c>
      <c r="L3" s="4" t="s">
        <v>20</v>
      </c>
      <c r="M3" s="7" t="s">
        <v>23</v>
      </c>
      <c r="N3" s="4" t="s">
        <v>24</v>
      </c>
      <c r="O3" s="4" t="s">
        <v>20</v>
      </c>
      <c r="P3" s="4" t="s">
        <v>25</v>
      </c>
      <c r="Q3" s="108" t="s">
        <v>19</v>
      </c>
      <c r="R3" s="108" t="s">
        <v>20</v>
      </c>
      <c r="S3" s="110" t="s">
        <v>475</v>
      </c>
      <c r="T3" s="108" t="s">
        <v>22</v>
      </c>
      <c r="U3" s="108" t="s">
        <v>20</v>
      </c>
      <c r="V3" s="110" t="s">
        <v>23</v>
      </c>
      <c r="W3" s="108" t="s">
        <v>24</v>
      </c>
      <c r="X3" s="108" t="s">
        <v>20</v>
      </c>
      <c r="Y3" s="170"/>
      <c r="Z3" s="165" t="s">
        <v>15</v>
      </c>
      <c r="AA3" s="165" t="s">
        <v>16</v>
      </c>
      <c r="AB3" s="172" t="s">
        <v>17</v>
      </c>
      <c r="AC3" s="111"/>
      <c r="AD3" s="108" t="s">
        <v>19</v>
      </c>
      <c r="AE3" s="108" t="s">
        <v>20</v>
      </c>
      <c r="AF3" s="112" t="s">
        <v>26</v>
      </c>
      <c r="AG3" s="108" t="s">
        <v>22</v>
      </c>
      <c r="AH3" s="108" t="s">
        <v>20</v>
      </c>
      <c r="AI3" s="110" t="s">
        <v>23</v>
      </c>
      <c r="AJ3" s="108" t="s">
        <v>24</v>
      </c>
      <c r="AK3" s="108" t="s">
        <v>20</v>
      </c>
      <c r="AL3" s="108" t="s">
        <v>25</v>
      </c>
    </row>
    <row r="4" spans="1:38" s="10" customFormat="1" ht="25" customHeight="1" x14ac:dyDescent="0.25">
      <c r="A4" s="11">
        <v>1</v>
      </c>
      <c r="B4" s="12" t="str">
        <f t="shared" ref="B4:B35" si="0">TEXT(C4,"000")&amp;"-"&amp;TEXT(E4,"000")</f>
        <v>2级-3级</v>
      </c>
      <c r="C4" s="12" t="s">
        <v>29</v>
      </c>
      <c r="D4" s="13" t="s">
        <v>56</v>
      </c>
      <c r="E4" s="12" t="s">
        <v>33</v>
      </c>
      <c r="F4" s="12" t="s">
        <v>165</v>
      </c>
      <c r="G4" s="12"/>
      <c r="H4" s="14" t="s">
        <v>144</v>
      </c>
      <c r="I4" s="16"/>
      <c r="J4" s="15">
        <v>122343.58</v>
      </c>
      <c r="K4" s="16"/>
      <c r="L4" s="16"/>
      <c r="M4" s="17"/>
      <c r="N4" s="18"/>
      <c r="O4" s="19"/>
      <c r="P4" s="20"/>
      <c r="Q4" s="66"/>
      <c r="R4" s="66"/>
      <c r="S4" s="67"/>
      <c r="T4" s="66"/>
      <c r="U4" s="66"/>
      <c r="V4" s="67"/>
      <c r="W4" s="68"/>
      <c r="X4" s="68"/>
      <c r="Y4" s="69"/>
      <c r="Z4" s="70">
        <f t="shared" ref="Z4:Z67" si="1">ROUND(J4-V4-Y4,2)</f>
        <v>122343.58</v>
      </c>
      <c r="AA4" s="70">
        <f t="shared" ref="AA4:AA67" si="2">ROUND(M4+P4-S4,2)</f>
        <v>0</v>
      </c>
      <c r="AB4" s="71"/>
      <c r="AC4" s="71"/>
      <c r="AD4" s="71"/>
      <c r="AE4" s="71"/>
      <c r="AF4" s="72"/>
      <c r="AG4" s="71"/>
      <c r="AH4" s="71"/>
      <c r="AI4" s="71"/>
      <c r="AJ4" s="71"/>
      <c r="AK4" s="71"/>
      <c r="AL4" s="71"/>
    </row>
    <row r="5" spans="1:38" s="10" customFormat="1" ht="25" customHeight="1" x14ac:dyDescent="0.25">
      <c r="A5" s="11">
        <v>2</v>
      </c>
      <c r="B5" s="12" t="str">
        <f t="shared" si="0"/>
        <v>2级-4级</v>
      </c>
      <c r="C5" s="12" t="s">
        <v>29</v>
      </c>
      <c r="D5" s="13" t="s">
        <v>56</v>
      </c>
      <c r="E5" s="12" t="s">
        <v>37</v>
      </c>
      <c r="F5" s="12" t="s">
        <v>148</v>
      </c>
      <c r="G5" s="12"/>
      <c r="H5" s="14" t="s">
        <v>144</v>
      </c>
      <c r="I5" s="16"/>
      <c r="J5" s="15">
        <v>2339281.2999999998</v>
      </c>
      <c r="K5" s="16"/>
      <c r="L5" s="16"/>
      <c r="M5" s="17"/>
      <c r="N5" s="18"/>
      <c r="O5" s="19"/>
      <c r="P5" s="20"/>
      <c r="Q5" s="66"/>
      <c r="R5" s="66"/>
      <c r="S5" s="67"/>
      <c r="T5" s="66"/>
      <c r="U5" s="66"/>
      <c r="V5" s="67"/>
      <c r="W5" s="68"/>
      <c r="X5" s="68"/>
      <c r="Y5" s="69"/>
      <c r="Z5" s="70">
        <f t="shared" si="1"/>
        <v>2339281.2999999998</v>
      </c>
      <c r="AA5" s="70">
        <f t="shared" si="2"/>
        <v>0</v>
      </c>
      <c r="AB5" s="71"/>
      <c r="AC5" s="71"/>
      <c r="AD5" s="71"/>
      <c r="AE5" s="71"/>
      <c r="AF5" s="72"/>
      <c r="AG5" s="71"/>
      <c r="AH5" s="71"/>
      <c r="AI5" s="71"/>
      <c r="AJ5" s="71"/>
      <c r="AK5" s="71"/>
      <c r="AL5" s="71"/>
    </row>
    <row r="6" spans="1:38" s="10" customFormat="1" ht="25" customHeight="1" x14ac:dyDescent="0.25">
      <c r="A6" s="11">
        <v>3</v>
      </c>
      <c r="B6" s="12" t="str">
        <f t="shared" si="0"/>
        <v>2级-3级</v>
      </c>
      <c r="C6" s="12" t="s">
        <v>29</v>
      </c>
      <c r="D6" s="13" t="s">
        <v>56</v>
      </c>
      <c r="E6" s="12" t="s">
        <v>33</v>
      </c>
      <c r="F6" s="12" t="s">
        <v>446</v>
      </c>
      <c r="G6" s="12"/>
      <c r="H6" s="14" t="s">
        <v>144</v>
      </c>
      <c r="I6" s="16"/>
      <c r="J6" s="15">
        <v>2958385.84</v>
      </c>
      <c r="K6" s="16"/>
      <c r="L6" s="16"/>
      <c r="M6" s="17"/>
      <c r="N6" s="18"/>
      <c r="O6" s="19"/>
      <c r="P6" s="20"/>
      <c r="Q6" s="66"/>
      <c r="R6" s="66"/>
      <c r="S6" s="67"/>
      <c r="T6" s="66"/>
      <c r="U6" s="66"/>
      <c r="V6" s="67"/>
      <c r="W6" s="68"/>
      <c r="X6" s="68"/>
      <c r="Y6" s="69"/>
      <c r="Z6" s="70">
        <f t="shared" si="1"/>
        <v>2958385.84</v>
      </c>
      <c r="AA6" s="70">
        <f t="shared" si="2"/>
        <v>0</v>
      </c>
      <c r="AB6" s="71"/>
      <c r="AC6" s="71"/>
      <c r="AD6" s="71"/>
      <c r="AE6" s="71"/>
      <c r="AF6" s="72"/>
      <c r="AG6" s="71"/>
      <c r="AH6" s="71"/>
      <c r="AI6" s="71"/>
      <c r="AJ6" s="71"/>
      <c r="AK6" s="71"/>
      <c r="AL6" s="71"/>
    </row>
    <row r="7" spans="1:38" s="10" customFormat="1" ht="25" customHeight="1" x14ac:dyDescent="0.25">
      <c r="A7" s="11">
        <v>4</v>
      </c>
      <c r="B7" s="12" t="str">
        <f t="shared" si="0"/>
        <v>2级-2级</v>
      </c>
      <c r="C7" s="12" t="s">
        <v>29</v>
      </c>
      <c r="D7" s="13" t="s">
        <v>56</v>
      </c>
      <c r="E7" s="12" t="s">
        <v>29</v>
      </c>
      <c r="F7" s="12" t="s">
        <v>46</v>
      </c>
      <c r="G7" s="12"/>
      <c r="H7" s="14" t="s">
        <v>144</v>
      </c>
      <c r="I7" s="16"/>
      <c r="J7" s="15">
        <v>53601.74</v>
      </c>
      <c r="K7" s="16"/>
      <c r="L7" s="16"/>
      <c r="M7" s="17"/>
      <c r="N7" s="18"/>
      <c r="O7" s="19"/>
      <c r="P7" s="20"/>
      <c r="Q7" s="66"/>
      <c r="R7" s="66"/>
      <c r="S7" s="67"/>
      <c r="T7" s="66"/>
      <c r="U7" s="66"/>
      <c r="V7" s="67"/>
      <c r="W7" s="68"/>
      <c r="X7" s="68"/>
      <c r="Y7" s="69"/>
      <c r="Z7" s="70">
        <f t="shared" si="1"/>
        <v>53601.74</v>
      </c>
      <c r="AA7" s="70">
        <f t="shared" si="2"/>
        <v>0</v>
      </c>
      <c r="AB7" s="71"/>
      <c r="AC7" s="71"/>
      <c r="AD7" s="71"/>
      <c r="AE7" s="71"/>
      <c r="AF7" s="72"/>
      <c r="AG7" s="71"/>
      <c r="AH7" s="71"/>
      <c r="AI7" s="71"/>
      <c r="AJ7" s="71"/>
      <c r="AK7" s="71"/>
      <c r="AL7" s="71"/>
    </row>
    <row r="8" spans="1:38" s="10" customFormat="1" ht="25" customHeight="1" x14ac:dyDescent="0.25">
      <c r="A8" s="11">
        <v>5</v>
      </c>
      <c r="B8" s="12" t="str">
        <f t="shared" si="0"/>
        <v>3级-3级</v>
      </c>
      <c r="C8" s="12" t="s">
        <v>33</v>
      </c>
      <c r="D8" s="12" t="s">
        <v>352</v>
      </c>
      <c r="E8" s="12" t="s">
        <v>33</v>
      </c>
      <c r="F8" s="12" t="s">
        <v>117</v>
      </c>
      <c r="G8" s="12"/>
      <c r="H8" s="16"/>
      <c r="I8" s="16"/>
      <c r="J8" s="15"/>
      <c r="K8" s="14" t="s">
        <v>68</v>
      </c>
      <c r="L8" s="16"/>
      <c r="M8" s="17">
        <v>18711.669999999998</v>
      </c>
      <c r="N8" s="18"/>
      <c r="O8" s="18"/>
      <c r="P8" s="20"/>
      <c r="Q8" s="66"/>
      <c r="R8" s="66"/>
      <c r="S8" s="67"/>
      <c r="T8" s="66"/>
      <c r="U8" s="66"/>
      <c r="V8" s="67"/>
      <c r="W8" s="68"/>
      <c r="X8" s="68"/>
      <c r="Y8" s="69"/>
      <c r="Z8" s="70">
        <f t="shared" si="1"/>
        <v>0</v>
      </c>
      <c r="AA8" s="70">
        <f t="shared" si="2"/>
        <v>18711.669999999998</v>
      </c>
      <c r="AB8" s="71"/>
      <c r="AC8" s="71"/>
      <c r="AD8" s="71"/>
      <c r="AE8" s="71"/>
      <c r="AF8" s="72"/>
      <c r="AG8" s="71"/>
      <c r="AH8" s="71"/>
      <c r="AI8" s="71"/>
      <c r="AJ8" s="71"/>
      <c r="AK8" s="71"/>
      <c r="AL8" s="71"/>
    </row>
    <row r="9" spans="1:38" s="10" customFormat="1" ht="25" customHeight="1" x14ac:dyDescent="0.25">
      <c r="A9" s="11">
        <v>6</v>
      </c>
      <c r="B9" s="12" t="str">
        <f t="shared" si="0"/>
        <v>3级-2级</v>
      </c>
      <c r="C9" s="12" t="s">
        <v>33</v>
      </c>
      <c r="D9" s="12" t="s">
        <v>352</v>
      </c>
      <c r="E9" s="12" t="s">
        <v>29</v>
      </c>
      <c r="F9" s="12" t="s">
        <v>56</v>
      </c>
      <c r="G9" s="12"/>
      <c r="H9" s="16"/>
      <c r="I9" s="16"/>
      <c r="J9" s="15"/>
      <c r="K9" s="14" t="s">
        <v>291</v>
      </c>
      <c r="L9" s="16"/>
      <c r="M9" s="17">
        <v>2114.96</v>
      </c>
      <c r="N9" s="18"/>
      <c r="O9" s="18"/>
      <c r="P9" s="20"/>
      <c r="Q9" s="66"/>
      <c r="R9" s="66"/>
      <c r="S9" s="67"/>
      <c r="T9" s="66"/>
      <c r="U9" s="66"/>
      <c r="V9" s="67"/>
      <c r="W9" s="68"/>
      <c r="X9" s="68"/>
      <c r="Y9" s="69"/>
      <c r="Z9" s="70">
        <f t="shared" si="1"/>
        <v>0</v>
      </c>
      <c r="AA9" s="70">
        <f t="shared" si="2"/>
        <v>2114.96</v>
      </c>
      <c r="AB9" s="71"/>
      <c r="AC9" s="71"/>
      <c r="AD9" s="71"/>
      <c r="AE9" s="71"/>
      <c r="AF9" s="72"/>
      <c r="AG9" s="71"/>
      <c r="AH9" s="71"/>
      <c r="AI9" s="71"/>
      <c r="AJ9" s="71"/>
      <c r="AK9" s="71"/>
      <c r="AL9" s="71"/>
    </row>
    <row r="10" spans="1:38" s="10" customFormat="1" ht="25" customHeight="1" x14ac:dyDescent="0.25">
      <c r="A10" s="11">
        <v>7</v>
      </c>
      <c r="B10" s="12" t="str">
        <f t="shared" si="0"/>
        <v>2级-3级</v>
      </c>
      <c r="C10" s="12" t="s">
        <v>29</v>
      </c>
      <c r="D10" s="13" t="s">
        <v>56</v>
      </c>
      <c r="E10" s="12" t="s">
        <v>33</v>
      </c>
      <c r="F10" s="12" t="s">
        <v>333</v>
      </c>
      <c r="G10" s="12"/>
      <c r="H10" s="16"/>
      <c r="I10" s="16"/>
      <c r="J10" s="15"/>
      <c r="K10" s="14" t="s">
        <v>68</v>
      </c>
      <c r="L10" s="14" t="s">
        <v>476</v>
      </c>
      <c r="M10" s="17">
        <f>2817435.12+52291.43</f>
        <v>2869726.5500000003</v>
      </c>
      <c r="N10" s="18"/>
      <c r="O10" s="18"/>
      <c r="P10" s="20"/>
      <c r="Q10" s="66"/>
      <c r="R10" s="66"/>
      <c r="S10" s="67"/>
      <c r="T10" s="66"/>
      <c r="U10" s="66"/>
      <c r="V10" s="67"/>
      <c r="W10" s="68"/>
      <c r="X10" s="68"/>
      <c r="Y10" s="69"/>
      <c r="Z10" s="70">
        <f t="shared" si="1"/>
        <v>0</v>
      </c>
      <c r="AA10" s="70">
        <f t="shared" si="2"/>
        <v>2869726.55</v>
      </c>
      <c r="AB10" s="71"/>
      <c r="AC10" s="71"/>
      <c r="AD10" s="71"/>
      <c r="AE10" s="71"/>
      <c r="AF10" s="72"/>
      <c r="AG10" s="71"/>
      <c r="AH10" s="71"/>
      <c r="AI10" s="71"/>
      <c r="AJ10" s="71"/>
      <c r="AK10" s="71"/>
      <c r="AL10" s="71"/>
    </row>
    <row r="11" spans="1:38" s="10" customFormat="1" ht="25" customHeight="1" x14ac:dyDescent="0.25">
      <c r="A11" s="11">
        <v>8</v>
      </c>
      <c r="B11" s="12" t="str">
        <f t="shared" si="0"/>
        <v>2级-3级</v>
      </c>
      <c r="C11" s="12" t="s">
        <v>29</v>
      </c>
      <c r="D11" s="13" t="s">
        <v>56</v>
      </c>
      <c r="E11" s="12" t="s">
        <v>33</v>
      </c>
      <c r="F11" s="12" t="s">
        <v>117</v>
      </c>
      <c r="G11" s="113"/>
      <c r="H11" s="16"/>
      <c r="I11" s="16"/>
      <c r="J11" s="15"/>
      <c r="K11" s="16" t="s">
        <v>68</v>
      </c>
      <c r="L11" s="14" t="s">
        <v>477</v>
      </c>
      <c r="M11" s="17">
        <v>31042.76</v>
      </c>
      <c r="N11" s="18"/>
      <c r="O11" s="18"/>
      <c r="P11" s="20"/>
      <c r="Q11" s="66"/>
      <c r="R11" s="66"/>
      <c r="S11" s="67"/>
      <c r="T11" s="66"/>
      <c r="U11" s="66"/>
      <c r="V11" s="67"/>
      <c r="W11" s="68"/>
      <c r="X11" s="68"/>
      <c r="Y11" s="69"/>
      <c r="Z11" s="70">
        <f t="shared" si="1"/>
        <v>0</v>
      </c>
      <c r="AA11" s="70">
        <f t="shared" si="2"/>
        <v>31042.76</v>
      </c>
      <c r="AB11" s="71"/>
      <c r="AC11" s="71"/>
      <c r="AD11" s="71"/>
      <c r="AE11" s="71"/>
      <c r="AF11" s="72"/>
      <c r="AG11" s="71"/>
      <c r="AH11" s="71"/>
      <c r="AI11" s="71"/>
      <c r="AJ11" s="71"/>
      <c r="AK11" s="71"/>
      <c r="AL11" s="71"/>
    </row>
    <row r="12" spans="1:38" s="10" customFormat="1" ht="25" customHeight="1" x14ac:dyDescent="0.25">
      <c r="A12" s="11">
        <v>9</v>
      </c>
      <c r="B12" s="12" t="str">
        <f t="shared" si="0"/>
        <v>2级-4级</v>
      </c>
      <c r="C12" s="12" t="s">
        <v>29</v>
      </c>
      <c r="D12" s="13" t="s">
        <v>56</v>
      </c>
      <c r="E12" s="12" t="s">
        <v>37</v>
      </c>
      <c r="F12" s="12" t="s">
        <v>148</v>
      </c>
      <c r="G12" s="113"/>
      <c r="H12" s="16"/>
      <c r="I12" s="16"/>
      <c r="J12" s="15"/>
      <c r="K12" s="16" t="s">
        <v>68</v>
      </c>
      <c r="L12" s="14" t="s">
        <v>478</v>
      </c>
      <c r="M12" s="17">
        <v>42359.3</v>
      </c>
      <c r="N12" s="18"/>
      <c r="O12" s="18"/>
      <c r="P12" s="20"/>
      <c r="Q12" s="66"/>
      <c r="R12" s="66"/>
      <c r="S12" s="67"/>
      <c r="T12" s="66"/>
      <c r="U12" s="66"/>
      <c r="V12" s="67"/>
      <c r="W12" s="68"/>
      <c r="X12" s="68"/>
      <c r="Y12" s="69"/>
      <c r="Z12" s="70">
        <f t="shared" si="1"/>
        <v>0</v>
      </c>
      <c r="AA12" s="70">
        <f t="shared" si="2"/>
        <v>42359.3</v>
      </c>
      <c r="AB12" s="71"/>
      <c r="AC12" s="71"/>
      <c r="AD12" s="71"/>
      <c r="AE12" s="71"/>
      <c r="AF12" s="72"/>
      <c r="AG12" s="71"/>
      <c r="AH12" s="71"/>
      <c r="AI12" s="71"/>
      <c r="AJ12" s="71"/>
      <c r="AK12" s="71"/>
      <c r="AL12" s="71"/>
    </row>
    <row r="13" spans="1:38" s="10" customFormat="1" ht="25" customHeight="1" x14ac:dyDescent="0.25">
      <c r="A13" s="11">
        <v>10</v>
      </c>
      <c r="B13" s="12" t="str">
        <f t="shared" si="0"/>
        <v>2级-2级</v>
      </c>
      <c r="C13" s="12" t="s">
        <v>29</v>
      </c>
      <c r="D13" s="13" t="s">
        <v>56</v>
      </c>
      <c r="E13" s="12" t="s">
        <v>29</v>
      </c>
      <c r="F13" s="12" t="s">
        <v>57</v>
      </c>
      <c r="G13" s="113"/>
      <c r="H13" s="16"/>
      <c r="I13" s="16"/>
      <c r="J13" s="15"/>
      <c r="K13" s="14" t="s">
        <v>68</v>
      </c>
      <c r="L13" s="114" t="s">
        <v>479</v>
      </c>
      <c r="M13" s="115">
        <v>137885</v>
      </c>
      <c r="N13" s="18"/>
      <c r="O13" s="18"/>
      <c r="P13" s="20"/>
      <c r="Q13" s="66"/>
      <c r="R13" s="66"/>
      <c r="S13" s="67"/>
      <c r="T13" s="66"/>
      <c r="U13" s="66"/>
      <c r="V13" s="67"/>
      <c r="W13" s="68"/>
      <c r="X13" s="68"/>
      <c r="Y13" s="69"/>
      <c r="Z13" s="70">
        <f t="shared" si="1"/>
        <v>0</v>
      </c>
      <c r="AA13" s="70">
        <f t="shared" si="2"/>
        <v>137885</v>
      </c>
      <c r="AB13" s="71"/>
      <c r="AC13" s="71"/>
      <c r="AD13" s="71"/>
      <c r="AE13" s="71"/>
      <c r="AF13" s="72"/>
      <c r="AG13" s="71"/>
      <c r="AH13" s="71"/>
      <c r="AI13" s="71"/>
      <c r="AJ13" s="71"/>
      <c r="AK13" s="71"/>
      <c r="AL13" s="71"/>
    </row>
    <row r="14" spans="1:38" s="10" customFormat="1" ht="25" customHeight="1" x14ac:dyDescent="0.25">
      <c r="A14" s="11">
        <v>11</v>
      </c>
      <c r="B14" s="12" t="str">
        <f t="shared" si="0"/>
        <v>2级-4级</v>
      </c>
      <c r="C14" s="12" t="s">
        <v>29</v>
      </c>
      <c r="D14" s="13" t="s">
        <v>56</v>
      </c>
      <c r="E14" s="12" t="s">
        <v>37</v>
      </c>
      <c r="F14" s="12" t="s">
        <v>42</v>
      </c>
      <c r="G14" s="113"/>
      <c r="H14" s="16"/>
      <c r="I14" s="16"/>
      <c r="J14" s="15"/>
      <c r="K14" s="14" t="s">
        <v>68</v>
      </c>
      <c r="L14" s="116" t="s">
        <v>256</v>
      </c>
      <c r="M14" s="17">
        <v>2377981.6800000002</v>
      </c>
      <c r="N14" s="18"/>
      <c r="O14" s="18"/>
      <c r="P14" s="20"/>
      <c r="Q14" s="66"/>
      <c r="R14" s="66"/>
      <c r="S14" s="67"/>
      <c r="T14" s="66"/>
      <c r="U14" s="66"/>
      <c r="V14" s="67"/>
      <c r="W14" s="68"/>
      <c r="X14" s="68"/>
      <c r="Y14" s="69"/>
      <c r="Z14" s="70">
        <f t="shared" si="1"/>
        <v>0</v>
      </c>
      <c r="AA14" s="70">
        <f t="shared" si="2"/>
        <v>2377981.6800000002</v>
      </c>
      <c r="AB14" s="71"/>
      <c r="AC14" s="71"/>
      <c r="AD14" s="71"/>
      <c r="AE14" s="71"/>
      <c r="AF14" s="72"/>
      <c r="AG14" s="71"/>
      <c r="AH14" s="71"/>
      <c r="AI14" s="71"/>
      <c r="AJ14" s="71"/>
      <c r="AK14" s="71"/>
      <c r="AL14" s="71"/>
    </row>
    <row r="15" spans="1:38" s="10" customFormat="1" ht="25" customHeight="1" x14ac:dyDescent="0.25">
      <c r="A15" s="11">
        <v>12</v>
      </c>
      <c r="B15" s="12" t="str">
        <f t="shared" si="0"/>
        <v>2级-3级</v>
      </c>
      <c r="C15" s="12" t="s">
        <v>29</v>
      </c>
      <c r="D15" s="13" t="s">
        <v>56</v>
      </c>
      <c r="E15" s="12" t="s">
        <v>33</v>
      </c>
      <c r="F15" s="12" t="s">
        <v>446</v>
      </c>
      <c r="G15" s="113"/>
      <c r="H15" s="16"/>
      <c r="I15" s="16"/>
      <c r="J15" s="15"/>
      <c r="K15" s="14" t="s">
        <v>68</v>
      </c>
      <c r="L15" s="116" t="s">
        <v>256</v>
      </c>
      <c r="M15" s="17">
        <v>2937607.26</v>
      </c>
      <c r="N15" s="18"/>
      <c r="O15" s="18"/>
      <c r="P15" s="20"/>
      <c r="Q15" s="66"/>
      <c r="R15" s="66"/>
      <c r="S15" s="67"/>
      <c r="T15" s="66"/>
      <c r="U15" s="66"/>
      <c r="V15" s="67"/>
      <c r="W15" s="68"/>
      <c r="X15" s="68"/>
      <c r="Y15" s="69"/>
      <c r="Z15" s="70">
        <f t="shared" si="1"/>
        <v>0</v>
      </c>
      <c r="AA15" s="70">
        <f t="shared" si="2"/>
        <v>2937607.26</v>
      </c>
      <c r="AB15" s="71"/>
      <c r="AC15" s="71"/>
      <c r="AD15" s="71"/>
      <c r="AE15" s="71"/>
      <c r="AF15" s="72"/>
      <c r="AG15" s="71"/>
      <c r="AH15" s="71"/>
      <c r="AI15" s="71"/>
      <c r="AJ15" s="71"/>
      <c r="AK15" s="71"/>
      <c r="AL15" s="71"/>
    </row>
    <row r="16" spans="1:38" s="10" customFormat="1" ht="25" customHeight="1" x14ac:dyDescent="0.25">
      <c r="A16" s="11">
        <v>13</v>
      </c>
      <c r="B16" s="12" t="str">
        <f t="shared" si="0"/>
        <v>2级-3级</v>
      </c>
      <c r="C16" s="12" t="s">
        <v>29</v>
      </c>
      <c r="D16" s="13" t="s">
        <v>56</v>
      </c>
      <c r="E16" s="12" t="s">
        <v>33</v>
      </c>
      <c r="F16" s="12" t="s">
        <v>446</v>
      </c>
      <c r="G16" s="113"/>
      <c r="H16" s="16"/>
      <c r="I16" s="16"/>
      <c r="J16" s="15"/>
      <c r="K16" s="14" t="s">
        <v>68</v>
      </c>
      <c r="L16" s="14" t="s">
        <v>480</v>
      </c>
      <c r="M16" s="17">
        <v>1032370.34</v>
      </c>
      <c r="N16" s="18"/>
      <c r="O16" s="18"/>
      <c r="P16" s="20"/>
      <c r="Q16" s="66"/>
      <c r="R16" s="66"/>
      <c r="S16" s="67"/>
      <c r="T16" s="66"/>
      <c r="U16" s="66"/>
      <c r="V16" s="67"/>
      <c r="W16" s="68"/>
      <c r="X16" s="68"/>
      <c r="Y16" s="69"/>
      <c r="Z16" s="70">
        <f t="shared" si="1"/>
        <v>0</v>
      </c>
      <c r="AA16" s="70">
        <f t="shared" si="2"/>
        <v>1032370.34</v>
      </c>
      <c r="AB16" s="71"/>
      <c r="AC16" s="71"/>
      <c r="AD16" s="71"/>
      <c r="AE16" s="71"/>
      <c r="AF16" s="72"/>
      <c r="AG16" s="71"/>
      <c r="AH16" s="71"/>
      <c r="AI16" s="71"/>
      <c r="AJ16" s="71"/>
      <c r="AK16" s="71"/>
      <c r="AL16" s="71"/>
    </row>
    <row r="17" spans="1:38" s="10" customFormat="1" ht="25" customHeight="1" x14ac:dyDescent="0.25">
      <c r="A17" s="11">
        <v>14</v>
      </c>
      <c r="B17" s="12" t="str">
        <f t="shared" si="0"/>
        <v>2级-3级</v>
      </c>
      <c r="C17" s="12" t="s">
        <v>29</v>
      </c>
      <c r="D17" s="13" t="s">
        <v>56</v>
      </c>
      <c r="E17" s="12" t="s">
        <v>33</v>
      </c>
      <c r="F17" s="12" t="s">
        <v>481</v>
      </c>
      <c r="G17" s="113"/>
      <c r="H17" s="16"/>
      <c r="I17" s="16"/>
      <c r="J17" s="15"/>
      <c r="K17" s="14" t="s">
        <v>68</v>
      </c>
      <c r="L17" s="14" t="s">
        <v>482</v>
      </c>
      <c r="M17" s="17">
        <f>341348.51+6401.73</f>
        <v>347750.24</v>
      </c>
      <c r="N17" s="18"/>
      <c r="O17" s="19"/>
      <c r="P17" s="20"/>
      <c r="Q17" s="66"/>
      <c r="R17" s="66"/>
      <c r="S17" s="67"/>
      <c r="T17" s="66"/>
      <c r="U17" s="66"/>
      <c r="V17" s="67"/>
      <c r="W17" s="68"/>
      <c r="X17" s="68"/>
      <c r="Y17" s="69"/>
      <c r="Z17" s="70">
        <f t="shared" si="1"/>
        <v>0</v>
      </c>
      <c r="AA17" s="70">
        <f t="shared" si="2"/>
        <v>347750.24</v>
      </c>
      <c r="AB17" s="71"/>
      <c r="AC17" s="71"/>
      <c r="AD17" s="71"/>
      <c r="AE17" s="71"/>
      <c r="AF17" s="72"/>
      <c r="AG17" s="71"/>
      <c r="AH17" s="71"/>
      <c r="AI17" s="71"/>
      <c r="AJ17" s="71"/>
      <c r="AK17" s="71"/>
      <c r="AL17" s="71"/>
    </row>
    <row r="18" spans="1:38" s="10" customFormat="1" ht="25" customHeight="1" x14ac:dyDescent="0.25">
      <c r="A18" s="11">
        <v>15</v>
      </c>
      <c r="B18" s="12" t="str">
        <f t="shared" si="0"/>
        <v>2级-3级</v>
      </c>
      <c r="C18" s="12" t="s">
        <v>29</v>
      </c>
      <c r="D18" s="13" t="s">
        <v>56</v>
      </c>
      <c r="E18" s="12" t="s">
        <v>33</v>
      </c>
      <c r="F18" s="12" t="s">
        <v>146</v>
      </c>
      <c r="G18" s="113"/>
      <c r="H18" s="16"/>
      <c r="I18" s="16"/>
      <c r="J18" s="15"/>
      <c r="K18" s="14" t="s">
        <v>68</v>
      </c>
      <c r="L18" s="14" t="s">
        <v>483</v>
      </c>
      <c r="M18" s="17">
        <v>20761.7</v>
      </c>
      <c r="N18" s="18"/>
      <c r="O18" s="19"/>
      <c r="P18" s="20"/>
      <c r="Q18" s="66"/>
      <c r="R18" s="66"/>
      <c r="S18" s="67"/>
      <c r="T18" s="66"/>
      <c r="U18" s="66"/>
      <c r="V18" s="67"/>
      <c r="W18" s="68"/>
      <c r="X18" s="68"/>
      <c r="Y18" s="69"/>
      <c r="Z18" s="70">
        <f t="shared" si="1"/>
        <v>0</v>
      </c>
      <c r="AA18" s="70">
        <f t="shared" si="2"/>
        <v>20761.7</v>
      </c>
      <c r="AB18" s="71"/>
      <c r="AC18" s="71"/>
      <c r="AD18" s="71"/>
      <c r="AE18" s="71"/>
      <c r="AF18" s="72"/>
      <c r="AG18" s="71"/>
      <c r="AH18" s="71"/>
      <c r="AI18" s="71"/>
      <c r="AJ18" s="71"/>
      <c r="AK18" s="71"/>
      <c r="AL18" s="71"/>
    </row>
    <row r="19" spans="1:38" s="10" customFormat="1" ht="25" customHeight="1" x14ac:dyDescent="0.25">
      <c r="A19" s="11">
        <v>16</v>
      </c>
      <c r="B19" s="12" t="str">
        <f t="shared" si="0"/>
        <v>2级-3级</v>
      </c>
      <c r="C19" s="12" t="s">
        <v>29</v>
      </c>
      <c r="D19" s="13" t="s">
        <v>56</v>
      </c>
      <c r="E19" s="12" t="s">
        <v>33</v>
      </c>
      <c r="F19" s="12" t="s">
        <v>112</v>
      </c>
      <c r="G19" s="113"/>
      <c r="H19" s="16"/>
      <c r="I19" s="16"/>
      <c r="J19" s="15"/>
      <c r="K19" s="14" t="s">
        <v>68</v>
      </c>
      <c r="L19" s="14" t="s">
        <v>484</v>
      </c>
      <c r="M19" s="115">
        <v>463.4</v>
      </c>
      <c r="N19" s="18"/>
      <c r="O19" s="18"/>
      <c r="P19" s="20"/>
      <c r="Q19" s="66"/>
      <c r="R19" s="66"/>
      <c r="S19" s="67"/>
      <c r="T19" s="66"/>
      <c r="U19" s="66"/>
      <c r="V19" s="67"/>
      <c r="W19" s="68"/>
      <c r="X19" s="68"/>
      <c r="Y19" s="69"/>
      <c r="Z19" s="70">
        <f t="shared" si="1"/>
        <v>0</v>
      </c>
      <c r="AA19" s="70">
        <f t="shared" si="2"/>
        <v>463.4</v>
      </c>
      <c r="AB19" s="71"/>
      <c r="AC19" s="71"/>
      <c r="AD19" s="71"/>
      <c r="AE19" s="71"/>
      <c r="AF19" s="72"/>
      <c r="AG19" s="71"/>
      <c r="AH19" s="71"/>
      <c r="AI19" s="71"/>
      <c r="AJ19" s="71"/>
      <c r="AK19" s="71"/>
      <c r="AL19" s="71"/>
    </row>
    <row r="20" spans="1:38" s="10" customFormat="1" ht="25" customHeight="1" x14ac:dyDescent="0.25">
      <c r="A20" s="11">
        <v>17</v>
      </c>
      <c r="B20" s="12" t="str">
        <f t="shared" si="0"/>
        <v>2级-2级</v>
      </c>
      <c r="C20" s="12" t="s">
        <v>29</v>
      </c>
      <c r="D20" s="13" t="s">
        <v>56</v>
      </c>
      <c r="E20" s="12" t="s">
        <v>29</v>
      </c>
      <c r="F20" s="12" t="s">
        <v>158</v>
      </c>
      <c r="G20" s="113"/>
      <c r="H20" s="16"/>
      <c r="I20" s="16"/>
      <c r="J20" s="15"/>
      <c r="K20" s="14" t="s">
        <v>68</v>
      </c>
      <c r="L20" s="14" t="s">
        <v>484</v>
      </c>
      <c r="M20" s="115">
        <v>176</v>
      </c>
      <c r="N20" s="18"/>
      <c r="O20" s="18"/>
      <c r="P20" s="20"/>
      <c r="Q20" s="66"/>
      <c r="R20" s="66"/>
      <c r="S20" s="67"/>
      <c r="T20" s="66"/>
      <c r="U20" s="66"/>
      <c r="V20" s="67"/>
      <c r="W20" s="68"/>
      <c r="X20" s="68"/>
      <c r="Y20" s="69"/>
      <c r="Z20" s="70">
        <f t="shared" si="1"/>
        <v>0</v>
      </c>
      <c r="AA20" s="70">
        <f t="shared" si="2"/>
        <v>176</v>
      </c>
      <c r="AB20" s="71"/>
      <c r="AC20" s="71"/>
      <c r="AD20" s="71"/>
      <c r="AE20" s="71"/>
      <c r="AF20" s="72"/>
      <c r="AG20" s="71"/>
      <c r="AH20" s="71"/>
      <c r="AI20" s="71"/>
      <c r="AJ20" s="71"/>
      <c r="AK20" s="71"/>
      <c r="AL20" s="71"/>
    </row>
    <row r="21" spans="1:38" s="10" customFormat="1" ht="25" customHeight="1" x14ac:dyDescent="0.25">
      <c r="A21" s="11">
        <v>18</v>
      </c>
      <c r="B21" s="12" t="str">
        <f t="shared" si="0"/>
        <v>2级-2级</v>
      </c>
      <c r="C21" s="12" t="s">
        <v>29</v>
      </c>
      <c r="D21" s="13" t="s">
        <v>56</v>
      </c>
      <c r="E21" s="12" t="s">
        <v>29</v>
      </c>
      <c r="F21" s="12" t="s">
        <v>46</v>
      </c>
      <c r="G21" s="113"/>
      <c r="H21" s="16"/>
      <c r="I21" s="16"/>
      <c r="J21" s="15"/>
      <c r="K21" s="14" t="s">
        <v>68</v>
      </c>
      <c r="L21" s="14" t="s">
        <v>484</v>
      </c>
      <c r="M21" s="115">
        <v>486.4</v>
      </c>
      <c r="N21" s="18"/>
      <c r="O21" s="18"/>
      <c r="P21" s="20"/>
      <c r="Q21" s="66"/>
      <c r="R21" s="66"/>
      <c r="S21" s="67"/>
      <c r="T21" s="66"/>
      <c r="U21" s="66"/>
      <c r="V21" s="67"/>
      <c r="W21" s="68"/>
      <c r="X21" s="68"/>
      <c r="Y21" s="69"/>
      <c r="Z21" s="70">
        <f t="shared" si="1"/>
        <v>0</v>
      </c>
      <c r="AA21" s="70">
        <f t="shared" si="2"/>
        <v>486.4</v>
      </c>
      <c r="AB21" s="71"/>
      <c r="AC21" s="71"/>
      <c r="AD21" s="71"/>
      <c r="AE21" s="71"/>
      <c r="AF21" s="72"/>
      <c r="AG21" s="71"/>
      <c r="AH21" s="71"/>
      <c r="AI21" s="71"/>
      <c r="AJ21" s="71"/>
      <c r="AK21" s="71"/>
      <c r="AL21" s="71"/>
    </row>
    <row r="22" spans="1:38" s="10" customFormat="1" ht="25" customHeight="1" x14ac:dyDescent="0.25">
      <c r="A22" s="11">
        <v>19</v>
      </c>
      <c r="B22" s="12" t="str">
        <f t="shared" si="0"/>
        <v>2级-2级</v>
      </c>
      <c r="C22" s="12" t="s">
        <v>29</v>
      </c>
      <c r="D22" s="13" t="s">
        <v>56</v>
      </c>
      <c r="E22" s="12" t="s">
        <v>29</v>
      </c>
      <c r="F22" s="12" t="s">
        <v>44</v>
      </c>
      <c r="G22" s="113"/>
      <c r="H22" s="16"/>
      <c r="I22" s="16"/>
      <c r="J22" s="15"/>
      <c r="K22" s="14" t="s">
        <v>68</v>
      </c>
      <c r="L22" s="14" t="s">
        <v>484</v>
      </c>
      <c r="M22" s="115">
        <v>224</v>
      </c>
      <c r="N22" s="18"/>
      <c r="O22" s="18"/>
      <c r="P22" s="20"/>
      <c r="Q22" s="66"/>
      <c r="R22" s="66"/>
      <c r="S22" s="67"/>
      <c r="T22" s="66"/>
      <c r="U22" s="66"/>
      <c r="V22" s="67"/>
      <c r="W22" s="68"/>
      <c r="X22" s="68"/>
      <c r="Y22" s="69"/>
      <c r="Z22" s="70">
        <f t="shared" si="1"/>
        <v>0</v>
      </c>
      <c r="AA22" s="70">
        <f t="shared" si="2"/>
        <v>224</v>
      </c>
      <c r="AB22" s="71"/>
      <c r="AC22" s="71"/>
      <c r="AD22" s="71"/>
      <c r="AE22" s="71"/>
      <c r="AF22" s="72"/>
      <c r="AG22" s="71"/>
      <c r="AH22" s="71"/>
      <c r="AI22" s="71"/>
      <c r="AJ22" s="71"/>
      <c r="AK22" s="71"/>
      <c r="AL22" s="71"/>
    </row>
    <row r="23" spans="1:38" s="10" customFormat="1" ht="25" customHeight="1" x14ac:dyDescent="0.25">
      <c r="A23" s="11">
        <v>20</v>
      </c>
      <c r="B23" s="12" t="str">
        <f t="shared" si="0"/>
        <v>2级-1级</v>
      </c>
      <c r="C23" s="12" t="s">
        <v>29</v>
      </c>
      <c r="D23" s="13" t="s">
        <v>56</v>
      </c>
      <c r="E23" s="12" t="s">
        <v>27</v>
      </c>
      <c r="F23" s="12" t="s">
        <v>28</v>
      </c>
      <c r="G23" s="113"/>
      <c r="H23" s="16"/>
      <c r="I23" s="16"/>
      <c r="J23" s="15"/>
      <c r="K23" s="14" t="s">
        <v>68</v>
      </c>
      <c r="L23" s="117" t="s">
        <v>485</v>
      </c>
      <c r="M23" s="115">
        <v>1750000</v>
      </c>
      <c r="N23" s="18"/>
      <c r="O23" s="18"/>
      <c r="P23" s="20"/>
      <c r="Q23" s="66"/>
      <c r="R23" s="66"/>
      <c r="S23" s="67"/>
      <c r="T23" s="66"/>
      <c r="U23" s="66"/>
      <c r="V23" s="67"/>
      <c r="W23" s="68"/>
      <c r="X23" s="68"/>
      <c r="Y23" s="69"/>
      <c r="Z23" s="70">
        <f t="shared" si="1"/>
        <v>0</v>
      </c>
      <c r="AA23" s="70">
        <f t="shared" si="2"/>
        <v>1750000</v>
      </c>
      <c r="AB23" s="71"/>
      <c r="AC23" s="71"/>
      <c r="AD23" s="71"/>
      <c r="AE23" s="71"/>
      <c r="AF23" s="72"/>
      <c r="AG23" s="71"/>
      <c r="AH23" s="71"/>
      <c r="AI23" s="71"/>
      <c r="AJ23" s="71"/>
      <c r="AK23" s="71"/>
      <c r="AL23" s="71"/>
    </row>
    <row r="24" spans="1:38" s="10" customFormat="1" ht="25" customHeight="1" x14ac:dyDescent="0.25">
      <c r="A24" s="11">
        <v>21</v>
      </c>
      <c r="B24" s="12" t="str">
        <f t="shared" si="0"/>
        <v>2级-1级</v>
      </c>
      <c r="C24" s="12" t="s">
        <v>29</v>
      </c>
      <c r="D24" s="13" t="s">
        <v>56</v>
      </c>
      <c r="E24" s="12" t="s">
        <v>27</v>
      </c>
      <c r="F24" s="12" t="s">
        <v>28</v>
      </c>
      <c r="G24" s="113"/>
      <c r="H24" s="16"/>
      <c r="I24" s="16"/>
      <c r="J24" s="15"/>
      <c r="K24" s="14" t="s">
        <v>68</v>
      </c>
      <c r="L24" s="117" t="s">
        <v>486</v>
      </c>
      <c r="M24" s="118">
        <v>4547.17</v>
      </c>
      <c r="N24" s="18"/>
      <c r="O24" s="18"/>
      <c r="P24" s="20"/>
      <c r="Q24" s="66"/>
      <c r="R24" s="66"/>
      <c r="S24" s="67"/>
      <c r="T24" s="66"/>
      <c r="U24" s="66"/>
      <c r="V24" s="67"/>
      <c r="W24" s="68"/>
      <c r="X24" s="68"/>
      <c r="Y24" s="69"/>
      <c r="Z24" s="70">
        <f t="shared" si="1"/>
        <v>0</v>
      </c>
      <c r="AA24" s="70">
        <f t="shared" si="2"/>
        <v>4547.17</v>
      </c>
      <c r="AB24" s="71"/>
      <c r="AC24" s="71"/>
      <c r="AD24" s="71"/>
      <c r="AE24" s="71"/>
      <c r="AF24" s="72"/>
      <c r="AG24" s="71"/>
      <c r="AH24" s="71"/>
      <c r="AI24" s="71"/>
      <c r="AJ24" s="71"/>
      <c r="AK24" s="71"/>
      <c r="AL24" s="71"/>
    </row>
    <row r="25" spans="1:38" s="10" customFormat="1" ht="25" customHeight="1" x14ac:dyDescent="0.25">
      <c r="A25" s="11">
        <v>22</v>
      </c>
      <c r="B25" s="12" t="str">
        <f t="shared" si="0"/>
        <v>2级-2级</v>
      </c>
      <c r="C25" s="12" t="s">
        <v>29</v>
      </c>
      <c r="D25" s="13" t="s">
        <v>56</v>
      </c>
      <c r="E25" s="12" t="s">
        <v>29</v>
      </c>
      <c r="F25" s="12" t="s">
        <v>54</v>
      </c>
      <c r="G25" s="113"/>
      <c r="H25" s="16"/>
      <c r="I25" s="16"/>
      <c r="J25" s="15"/>
      <c r="K25" s="14" t="s">
        <v>68</v>
      </c>
      <c r="L25" s="14" t="s">
        <v>487</v>
      </c>
      <c r="M25" s="119">
        <v>4000</v>
      </c>
      <c r="N25" s="18"/>
      <c r="O25" s="18"/>
      <c r="P25" s="20"/>
      <c r="Q25" s="66"/>
      <c r="R25" s="66"/>
      <c r="S25" s="67"/>
      <c r="T25" s="66"/>
      <c r="U25" s="66"/>
      <c r="V25" s="67"/>
      <c r="W25" s="68"/>
      <c r="X25" s="68"/>
      <c r="Y25" s="69"/>
      <c r="Z25" s="70">
        <f t="shared" si="1"/>
        <v>0</v>
      </c>
      <c r="AA25" s="70">
        <f t="shared" si="2"/>
        <v>4000</v>
      </c>
      <c r="AB25" s="71"/>
      <c r="AC25" s="71"/>
      <c r="AD25" s="71"/>
      <c r="AE25" s="71"/>
      <c r="AF25" s="72"/>
      <c r="AG25" s="71"/>
      <c r="AH25" s="71"/>
      <c r="AI25" s="71"/>
      <c r="AJ25" s="71"/>
      <c r="AK25" s="71"/>
      <c r="AL25" s="71"/>
    </row>
    <row r="26" spans="1:38" s="10" customFormat="1" ht="25" customHeight="1" x14ac:dyDescent="0.25">
      <c r="A26" s="11">
        <v>23</v>
      </c>
      <c r="B26" s="12" t="str">
        <f t="shared" si="0"/>
        <v>000-000</v>
      </c>
      <c r="C26" s="12"/>
      <c r="D26" s="12"/>
      <c r="E26" s="12"/>
      <c r="F26" s="12"/>
      <c r="G26" s="12"/>
      <c r="H26" s="16"/>
      <c r="I26" s="16"/>
      <c r="J26" s="15"/>
      <c r="K26" s="16"/>
      <c r="L26" s="16"/>
      <c r="M26" s="17"/>
      <c r="N26" s="18"/>
      <c r="O26" s="18"/>
      <c r="P26" s="20"/>
      <c r="Q26" s="66"/>
      <c r="R26" s="66"/>
      <c r="S26" s="67"/>
      <c r="T26" s="66"/>
      <c r="U26" s="66"/>
      <c r="V26" s="67"/>
      <c r="W26" s="68"/>
      <c r="X26" s="68"/>
      <c r="Y26" s="69"/>
      <c r="Z26" s="70">
        <f t="shared" si="1"/>
        <v>0</v>
      </c>
      <c r="AA26" s="70">
        <f t="shared" si="2"/>
        <v>0</v>
      </c>
      <c r="AB26" s="71"/>
      <c r="AC26" s="71"/>
      <c r="AD26" s="71"/>
      <c r="AE26" s="71"/>
      <c r="AF26" s="72"/>
      <c r="AG26" s="71"/>
      <c r="AH26" s="71"/>
      <c r="AI26" s="71"/>
      <c r="AJ26" s="71"/>
      <c r="AK26" s="71"/>
      <c r="AL26" s="71"/>
    </row>
    <row r="27" spans="1:38" s="10" customFormat="1" ht="25" customHeight="1" x14ac:dyDescent="0.25">
      <c r="A27" s="11">
        <v>24</v>
      </c>
      <c r="B27" s="12" t="str">
        <f t="shared" si="0"/>
        <v>000-000</v>
      </c>
      <c r="C27" s="12"/>
      <c r="D27" s="12"/>
      <c r="E27" s="12"/>
      <c r="F27" s="12"/>
      <c r="G27" s="12"/>
      <c r="H27" s="16"/>
      <c r="I27" s="16"/>
      <c r="J27" s="15"/>
      <c r="K27" s="16"/>
      <c r="L27" s="16"/>
      <c r="M27" s="17"/>
      <c r="N27" s="18"/>
      <c r="O27" s="18"/>
      <c r="P27" s="20"/>
      <c r="Q27" s="66"/>
      <c r="R27" s="66"/>
      <c r="S27" s="67"/>
      <c r="T27" s="66"/>
      <c r="U27" s="66"/>
      <c r="V27" s="67"/>
      <c r="W27" s="68"/>
      <c r="X27" s="68"/>
      <c r="Y27" s="69"/>
      <c r="Z27" s="70">
        <f t="shared" si="1"/>
        <v>0</v>
      </c>
      <c r="AA27" s="70">
        <f t="shared" si="2"/>
        <v>0</v>
      </c>
      <c r="AB27" s="71"/>
      <c r="AC27" s="71"/>
      <c r="AD27" s="71"/>
      <c r="AE27" s="71"/>
      <c r="AF27" s="72"/>
      <c r="AG27" s="71"/>
      <c r="AH27" s="71"/>
      <c r="AI27" s="71"/>
      <c r="AJ27" s="71"/>
      <c r="AK27" s="71"/>
      <c r="AL27" s="71"/>
    </row>
    <row r="28" spans="1:38" s="10" customFormat="1" ht="25" customHeight="1" x14ac:dyDescent="0.25">
      <c r="A28" s="11">
        <v>25</v>
      </c>
      <c r="B28" s="12" t="str">
        <f t="shared" si="0"/>
        <v>000-000</v>
      </c>
      <c r="C28" s="12"/>
      <c r="D28" s="12"/>
      <c r="E28" s="12"/>
      <c r="F28" s="12"/>
      <c r="G28" s="12"/>
      <c r="H28" s="16"/>
      <c r="I28" s="16"/>
      <c r="J28" s="15"/>
      <c r="K28" s="16"/>
      <c r="L28" s="16"/>
      <c r="M28" s="17"/>
      <c r="N28" s="18"/>
      <c r="O28" s="19"/>
      <c r="P28" s="20"/>
      <c r="Q28" s="66"/>
      <c r="R28" s="66"/>
      <c r="S28" s="67"/>
      <c r="T28" s="66"/>
      <c r="U28" s="66"/>
      <c r="V28" s="67"/>
      <c r="W28" s="68"/>
      <c r="X28" s="68"/>
      <c r="Y28" s="69"/>
      <c r="Z28" s="70">
        <f t="shared" si="1"/>
        <v>0</v>
      </c>
      <c r="AA28" s="70">
        <f t="shared" si="2"/>
        <v>0</v>
      </c>
      <c r="AB28" s="71"/>
      <c r="AC28" s="71"/>
      <c r="AD28" s="71"/>
      <c r="AE28" s="71"/>
      <c r="AF28" s="72"/>
      <c r="AG28" s="71"/>
      <c r="AH28" s="71"/>
      <c r="AI28" s="71"/>
      <c r="AJ28" s="71"/>
      <c r="AK28" s="71"/>
      <c r="AL28" s="71"/>
    </row>
    <row r="29" spans="1:38" s="10" customFormat="1" ht="25" customHeight="1" x14ac:dyDescent="0.25">
      <c r="A29" s="11">
        <v>26</v>
      </c>
      <c r="B29" s="12" t="str">
        <f t="shared" si="0"/>
        <v>000-000</v>
      </c>
      <c r="C29" s="12"/>
      <c r="D29" s="12"/>
      <c r="E29" s="12"/>
      <c r="F29" s="12"/>
      <c r="G29" s="12"/>
      <c r="H29" s="16"/>
      <c r="I29" s="16"/>
      <c r="J29" s="15"/>
      <c r="K29" s="16"/>
      <c r="L29" s="16"/>
      <c r="M29" s="17"/>
      <c r="N29" s="18"/>
      <c r="O29" s="19"/>
      <c r="P29" s="20"/>
      <c r="Q29" s="66"/>
      <c r="R29" s="66"/>
      <c r="S29" s="67"/>
      <c r="T29" s="66"/>
      <c r="U29" s="66"/>
      <c r="V29" s="67"/>
      <c r="W29" s="68"/>
      <c r="X29" s="68"/>
      <c r="Y29" s="69"/>
      <c r="Z29" s="70">
        <f t="shared" si="1"/>
        <v>0</v>
      </c>
      <c r="AA29" s="70">
        <f t="shared" si="2"/>
        <v>0</v>
      </c>
      <c r="AB29" s="71"/>
      <c r="AC29" s="71"/>
      <c r="AD29" s="71"/>
      <c r="AE29" s="71"/>
      <c r="AF29" s="72"/>
      <c r="AG29" s="71"/>
      <c r="AH29" s="71"/>
      <c r="AI29" s="71"/>
      <c r="AJ29" s="71"/>
      <c r="AK29" s="71"/>
      <c r="AL29" s="71"/>
    </row>
    <row r="30" spans="1:38" s="10" customFormat="1" ht="25" customHeight="1" x14ac:dyDescent="0.25">
      <c r="A30" s="11">
        <v>27</v>
      </c>
      <c r="B30" s="12" t="str">
        <f t="shared" si="0"/>
        <v>000-000</v>
      </c>
      <c r="C30" s="12"/>
      <c r="D30" s="12"/>
      <c r="E30" s="12"/>
      <c r="F30" s="12"/>
      <c r="G30" s="12"/>
      <c r="H30" s="16"/>
      <c r="I30" s="16"/>
      <c r="J30" s="15"/>
      <c r="K30" s="16"/>
      <c r="L30" s="16"/>
      <c r="M30" s="17"/>
      <c r="N30" s="18"/>
      <c r="O30" s="18"/>
      <c r="P30" s="20"/>
      <c r="Q30" s="66"/>
      <c r="R30" s="66"/>
      <c r="S30" s="67"/>
      <c r="T30" s="66"/>
      <c r="U30" s="66"/>
      <c r="V30" s="67"/>
      <c r="W30" s="68"/>
      <c r="X30" s="68"/>
      <c r="Y30" s="69"/>
      <c r="Z30" s="70">
        <f t="shared" si="1"/>
        <v>0</v>
      </c>
      <c r="AA30" s="70">
        <f t="shared" si="2"/>
        <v>0</v>
      </c>
      <c r="AB30" s="71"/>
      <c r="AC30" s="71"/>
      <c r="AD30" s="71"/>
      <c r="AE30" s="71"/>
      <c r="AF30" s="72"/>
      <c r="AG30" s="71"/>
      <c r="AH30" s="71"/>
      <c r="AI30" s="71"/>
      <c r="AJ30" s="71"/>
      <c r="AK30" s="71"/>
      <c r="AL30" s="71"/>
    </row>
    <row r="31" spans="1:38" s="10" customFormat="1" ht="25" customHeight="1" x14ac:dyDescent="0.25">
      <c r="A31" s="11">
        <v>28</v>
      </c>
      <c r="B31" s="12" t="str">
        <f t="shared" si="0"/>
        <v>000-000</v>
      </c>
      <c r="C31" s="12"/>
      <c r="D31" s="12"/>
      <c r="E31" s="12"/>
      <c r="F31" s="12"/>
      <c r="G31" s="12"/>
      <c r="H31" s="16"/>
      <c r="I31" s="16"/>
      <c r="J31" s="15"/>
      <c r="K31" s="16"/>
      <c r="L31" s="16"/>
      <c r="M31" s="17"/>
      <c r="N31" s="18"/>
      <c r="O31" s="18"/>
      <c r="P31" s="20"/>
      <c r="Q31" s="66"/>
      <c r="R31" s="66"/>
      <c r="S31" s="67"/>
      <c r="T31" s="66"/>
      <c r="U31" s="66"/>
      <c r="V31" s="67"/>
      <c r="W31" s="68"/>
      <c r="X31" s="68"/>
      <c r="Y31" s="69"/>
      <c r="Z31" s="70">
        <f t="shared" si="1"/>
        <v>0</v>
      </c>
      <c r="AA31" s="70">
        <f t="shared" si="2"/>
        <v>0</v>
      </c>
      <c r="AB31" s="71"/>
      <c r="AC31" s="71"/>
      <c r="AD31" s="71"/>
      <c r="AE31" s="71"/>
      <c r="AF31" s="72"/>
      <c r="AG31" s="71"/>
      <c r="AH31" s="71"/>
      <c r="AI31" s="71"/>
      <c r="AJ31" s="71"/>
      <c r="AK31" s="71"/>
      <c r="AL31" s="71"/>
    </row>
    <row r="32" spans="1:38" s="10" customFormat="1" ht="25" customHeight="1" x14ac:dyDescent="0.25">
      <c r="A32" s="11">
        <v>29</v>
      </c>
      <c r="B32" s="12" t="str">
        <f t="shared" si="0"/>
        <v>000-000</v>
      </c>
      <c r="C32" s="12"/>
      <c r="D32" s="12"/>
      <c r="E32" s="12"/>
      <c r="F32" s="12"/>
      <c r="G32" s="12"/>
      <c r="H32" s="16"/>
      <c r="I32" s="16"/>
      <c r="J32" s="15"/>
      <c r="K32" s="16"/>
      <c r="L32" s="16"/>
      <c r="M32" s="17"/>
      <c r="N32" s="18"/>
      <c r="O32" s="18"/>
      <c r="P32" s="20"/>
      <c r="Q32" s="66"/>
      <c r="R32" s="66"/>
      <c r="S32" s="67"/>
      <c r="T32" s="66"/>
      <c r="U32" s="66"/>
      <c r="V32" s="67"/>
      <c r="W32" s="68"/>
      <c r="X32" s="68"/>
      <c r="Y32" s="69"/>
      <c r="Z32" s="70">
        <f t="shared" si="1"/>
        <v>0</v>
      </c>
      <c r="AA32" s="70">
        <f t="shared" si="2"/>
        <v>0</v>
      </c>
      <c r="AB32" s="71"/>
      <c r="AC32" s="71"/>
      <c r="AD32" s="71"/>
      <c r="AE32" s="71"/>
      <c r="AF32" s="72"/>
      <c r="AG32" s="71"/>
      <c r="AH32" s="71"/>
      <c r="AI32" s="71"/>
      <c r="AJ32" s="71"/>
      <c r="AK32" s="71"/>
      <c r="AL32" s="71"/>
    </row>
    <row r="33" spans="1:38" s="10" customFormat="1" ht="25" customHeight="1" x14ac:dyDescent="0.25">
      <c r="A33" s="11">
        <v>30</v>
      </c>
      <c r="B33" s="12" t="str">
        <f t="shared" si="0"/>
        <v>000-000</v>
      </c>
      <c r="C33" s="12"/>
      <c r="D33" s="12"/>
      <c r="E33" s="12"/>
      <c r="F33" s="12"/>
      <c r="G33" s="12"/>
      <c r="H33" s="16"/>
      <c r="I33" s="16"/>
      <c r="J33" s="15"/>
      <c r="K33" s="16"/>
      <c r="L33" s="16"/>
      <c r="M33" s="17"/>
      <c r="N33" s="18"/>
      <c r="O33" s="18"/>
      <c r="P33" s="20"/>
      <c r="Q33" s="66"/>
      <c r="R33" s="66"/>
      <c r="S33" s="67"/>
      <c r="T33" s="66"/>
      <c r="U33" s="66"/>
      <c r="V33" s="67"/>
      <c r="W33" s="68"/>
      <c r="X33" s="68"/>
      <c r="Y33" s="69"/>
      <c r="Z33" s="70">
        <f t="shared" si="1"/>
        <v>0</v>
      </c>
      <c r="AA33" s="70">
        <f t="shared" si="2"/>
        <v>0</v>
      </c>
      <c r="AB33" s="71"/>
      <c r="AC33" s="71"/>
      <c r="AD33" s="71"/>
      <c r="AE33" s="71"/>
      <c r="AF33" s="72"/>
      <c r="AG33" s="71"/>
      <c r="AH33" s="71"/>
      <c r="AI33" s="71"/>
      <c r="AJ33" s="71"/>
      <c r="AK33" s="71"/>
      <c r="AL33" s="71"/>
    </row>
    <row r="34" spans="1:38" s="10" customFormat="1" ht="25" customHeight="1" x14ac:dyDescent="0.25">
      <c r="A34" s="11">
        <v>31</v>
      </c>
      <c r="B34" s="12" t="str">
        <f t="shared" si="0"/>
        <v>000-000</v>
      </c>
      <c r="C34" s="12"/>
      <c r="D34" s="12"/>
      <c r="E34" s="12"/>
      <c r="F34" s="12"/>
      <c r="G34" s="12"/>
      <c r="H34" s="16"/>
      <c r="I34" s="16"/>
      <c r="J34" s="15"/>
      <c r="K34" s="16"/>
      <c r="L34" s="16"/>
      <c r="M34" s="17"/>
      <c r="N34" s="18"/>
      <c r="O34" s="18"/>
      <c r="P34" s="20"/>
      <c r="Q34" s="66"/>
      <c r="R34" s="66"/>
      <c r="S34" s="67"/>
      <c r="T34" s="66"/>
      <c r="U34" s="66"/>
      <c r="V34" s="67"/>
      <c r="W34" s="68"/>
      <c r="X34" s="68"/>
      <c r="Y34" s="69"/>
      <c r="Z34" s="70">
        <f t="shared" si="1"/>
        <v>0</v>
      </c>
      <c r="AA34" s="70">
        <f t="shared" si="2"/>
        <v>0</v>
      </c>
      <c r="AB34" s="71"/>
      <c r="AC34" s="71"/>
      <c r="AD34" s="71"/>
      <c r="AE34" s="71"/>
      <c r="AF34" s="72"/>
      <c r="AG34" s="71"/>
      <c r="AH34" s="71"/>
      <c r="AI34" s="71"/>
      <c r="AJ34" s="71"/>
      <c r="AK34" s="71"/>
      <c r="AL34" s="71"/>
    </row>
    <row r="35" spans="1:38" s="10" customFormat="1" ht="25" customHeight="1" x14ac:dyDescent="0.25">
      <c r="A35" s="11">
        <v>32</v>
      </c>
      <c r="B35" s="12" t="str">
        <f t="shared" si="0"/>
        <v>000-000</v>
      </c>
      <c r="C35" s="12"/>
      <c r="D35" s="12"/>
      <c r="E35" s="12"/>
      <c r="F35" s="12"/>
      <c r="G35" s="12"/>
      <c r="H35" s="16"/>
      <c r="I35" s="16"/>
      <c r="J35" s="15"/>
      <c r="K35" s="16"/>
      <c r="L35" s="16"/>
      <c r="M35" s="17"/>
      <c r="N35" s="18"/>
      <c r="O35" s="18"/>
      <c r="P35" s="20"/>
      <c r="Q35" s="66"/>
      <c r="R35" s="66"/>
      <c r="S35" s="67"/>
      <c r="T35" s="66"/>
      <c r="U35" s="66"/>
      <c r="V35" s="67"/>
      <c r="W35" s="68"/>
      <c r="X35" s="68"/>
      <c r="Y35" s="69"/>
      <c r="Z35" s="70">
        <f t="shared" si="1"/>
        <v>0</v>
      </c>
      <c r="AA35" s="70">
        <f t="shared" si="2"/>
        <v>0</v>
      </c>
      <c r="AB35" s="71"/>
      <c r="AC35" s="71"/>
      <c r="AD35" s="71"/>
      <c r="AE35" s="71"/>
      <c r="AF35" s="72"/>
      <c r="AG35" s="71"/>
      <c r="AH35" s="71"/>
      <c r="AI35" s="71"/>
      <c r="AJ35" s="71"/>
      <c r="AK35" s="71"/>
      <c r="AL35" s="71"/>
    </row>
    <row r="36" spans="1:38" s="10" customFormat="1" ht="25" customHeight="1" x14ac:dyDescent="0.25">
      <c r="A36" s="11">
        <v>33</v>
      </c>
      <c r="B36" s="12" t="str">
        <f t="shared" ref="B36:B67" si="3">TEXT(C36,"000")&amp;"-"&amp;TEXT(E36,"000")</f>
        <v>000-000</v>
      </c>
      <c r="C36" s="12"/>
      <c r="D36" s="12"/>
      <c r="E36" s="12"/>
      <c r="F36" s="12"/>
      <c r="G36" s="12"/>
      <c r="H36" s="16"/>
      <c r="I36" s="16"/>
      <c r="J36" s="15"/>
      <c r="K36" s="16"/>
      <c r="L36" s="16"/>
      <c r="M36" s="17"/>
      <c r="N36" s="18"/>
      <c r="O36" s="18"/>
      <c r="P36" s="20"/>
      <c r="Q36" s="66"/>
      <c r="R36" s="66"/>
      <c r="S36" s="67"/>
      <c r="T36" s="66"/>
      <c r="U36" s="66"/>
      <c r="V36" s="67"/>
      <c r="W36" s="68"/>
      <c r="X36" s="68"/>
      <c r="Y36" s="69"/>
      <c r="Z36" s="70">
        <f t="shared" si="1"/>
        <v>0</v>
      </c>
      <c r="AA36" s="70">
        <f t="shared" si="2"/>
        <v>0</v>
      </c>
      <c r="AB36" s="71"/>
      <c r="AC36" s="71"/>
      <c r="AD36" s="71"/>
      <c r="AE36" s="71"/>
      <c r="AF36" s="72"/>
      <c r="AG36" s="71"/>
      <c r="AH36" s="71"/>
      <c r="AI36" s="71"/>
      <c r="AJ36" s="71"/>
      <c r="AK36" s="71"/>
      <c r="AL36" s="71"/>
    </row>
    <row r="37" spans="1:38" s="10" customFormat="1" ht="25" customHeight="1" x14ac:dyDescent="0.25">
      <c r="A37" s="11">
        <v>34</v>
      </c>
      <c r="B37" s="12" t="str">
        <f t="shared" si="3"/>
        <v>000-000</v>
      </c>
      <c r="C37" s="12"/>
      <c r="D37" s="12"/>
      <c r="E37" s="12"/>
      <c r="F37" s="12"/>
      <c r="G37" s="12"/>
      <c r="H37" s="16"/>
      <c r="I37" s="16"/>
      <c r="J37" s="15"/>
      <c r="K37" s="16"/>
      <c r="L37" s="16"/>
      <c r="M37" s="17"/>
      <c r="N37" s="18"/>
      <c r="O37" s="18"/>
      <c r="P37" s="20"/>
      <c r="Q37" s="66"/>
      <c r="R37" s="66"/>
      <c r="S37" s="67"/>
      <c r="T37" s="66"/>
      <c r="U37" s="66"/>
      <c r="V37" s="67"/>
      <c r="W37" s="68"/>
      <c r="X37" s="68"/>
      <c r="Y37" s="69"/>
      <c r="Z37" s="70">
        <f t="shared" si="1"/>
        <v>0</v>
      </c>
      <c r="AA37" s="70">
        <f t="shared" si="2"/>
        <v>0</v>
      </c>
      <c r="AB37" s="71"/>
      <c r="AC37" s="71"/>
      <c r="AD37" s="71"/>
      <c r="AE37" s="71"/>
      <c r="AF37" s="72"/>
      <c r="AG37" s="71"/>
      <c r="AH37" s="71"/>
      <c r="AI37" s="71"/>
      <c r="AJ37" s="71"/>
      <c r="AK37" s="71"/>
      <c r="AL37" s="71"/>
    </row>
    <row r="38" spans="1:38" s="10" customFormat="1" ht="25" customHeight="1" x14ac:dyDescent="0.25">
      <c r="A38" s="11">
        <v>35</v>
      </c>
      <c r="B38" s="12" t="str">
        <f t="shared" si="3"/>
        <v>000-000</v>
      </c>
      <c r="C38" s="12"/>
      <c r="D38" s="12"/>
      <c r="E38" s="12"/>
      <c r="F38" s="12"/>
      <c r="G38" s="12"/>
      <c r="H38" s="16"/>
      <c r="I38" s="16"/>
      <c r="J38" s="15"/>
      <c r="K38" s="16"/>
      <c r="L38" s="16"/>
      <c r="M38" s="17"/>
      <c r="N38" s="18"/>
      <c r="O38" s="18"/>
      <c r="P38" s="20"/>
      <c r="Q38" s="66"/>
      <c r="R38" s="66"/>
      <c r="S38" s="67"/>
      <c r="T38" s="66"/>
      <c r="U38" s="66"/>
      <c r="V38" s="67"/>
      <c r="W38" s="68"/>
      <c r="X38" s="68"/>
      <c r="Y38" s="69"/>
      <c r="Z38" s="70">
        <f t="shared" si="1"/>
        <v>0</v>
      </c>
      <c r="AA38" s="70">
        <f t="shared" si="2"/>
        <v>0</v>
      </c>
      <c r="AB38" s="71"/>
      <c r="AC38" s="71"/>
      <c r="AD38" s="71"/>
      <c r="AE38" s="71"/>
      <c r="AF38" s="72"/>
      <c r="AG38" s="71"/>
      <c r="AH38" s="71"/>
      <c r="AI38" s="71"/>
      <c r="AJ38" s="71"/>
      <c r="AK38" s="71"/>
      <c r="AL38" s="71"/>
    </row>
    <row r="39" spans="1:38" s="10" customFormat="1" ht="25" customHeight="1" x14ac:dyDescent="0.25">
      <c r="A39" s="11">
        <v>36</v>
      </c>
      <c r="B39" s="12" t="str">
        <f t="shared" si="3"/>
        <v>000-000</v>
      </c>
      <c r="C39" s="12"/>
      <c r="D39" s="12"/>
      <c r="E39" s="12"/>
      <c r="F39" s="12"/>
      <c r="G39" s="12"/>
      <c r="H39" s="16"/>
      <c r="I39" s="16"/>
      <c r="J39" s="15"/>
      <c r="K39" s="16"/>
      <c r="L39" s="16"/>
      <c r="M39" s="17"/>
      <c r="N39" s="18"/>
      <c r="O39" s="19"/>
      <c r="P39" s="20"/>
      <c r="Q39" s="66"/>
      <c r="R39" s="66"/>
      <c r="S39" s="67"/>
      <c r="T39" s="66"/>
      <c r="U39" s="66"/>
      <c r="V39" s="67"/>
      <c r="W39" s="68"/>
      <c r="X39" s="68"/>
      <c r="Y39" s="69"/>
      <c r="Z39" s="70">
        <f t="shared" si="1"/>
        <v>0</v>
      </c>
      <c r="AA39" s="70">
        <f t="shared" si="2"/>
        <v>0</v>
      </c>
      <c r="AB39" s="71"/>
      <c r="AC39" s="71"/>
      <c r="AD39" s="71"/>
      <c r="AE39" s="71"/>
      <c r="AF39" s="72"/>
      <c r="AG39" s="71"/>
      <c r="AH39" s="71"/>
      <c r="AI39" s="71"/>
      <c r="AJ39" s="71"/>
      <c r="AK39" s="71"/>
      <c r="AL39" s="71"/>
    </row>
    <row r="40" spans="1:38" s="10" customFormat="1" ht="25" customHeight="1" x14ac:dyDescent="0.25">
      <c r="A40" s="11">
        <v>37</v>
      </c>
      <c r="B40" s="12" t="str">
        <f t="shared" si="3"/>
        <v>000-000</v>
      </c>
      <c r="C40" s="12"/>
      <c r="D40" s="12"/>
      <c r="E40" s="12"/>
      <c r="F40" s="12"/>
      <c r="G40" s="12"/>
      <c r="H40" s="16"/>
      <c r="I40" s="16"/>
      <c r="J40" s="15"/>
      <c r="K40" s="16"/>
      <c r="L40" s="16"/>
      <c r="M40" s="17"/>
      <c r="N40" s="18"/>
      <c r="O40" s="19"/>
      <c r="P40" s="20"/>
      <c r="Q40" s="66"/>
      <c r="R40" s="66"/>
      <c r="S40" s="67"/>
      <c r="T40" s="66"/>
      <c r="U40" s="66"/>
      <c r="V40" s="67"/>
      <c r="W40" s="68"/>
      <c r="X40" s="68"/>
      <c r="Y40" s="69"/>
      <c r="Z40" s="70">
        <f t="shared" si="1"/>
        <v>0</v>
      </c>
      <c r="AA40" s="70">
        <f t="shared" si="2"/>
        <v>0</v>
      </c>
      <c r="AB40" s="71"/>
      <c r="AC40" s="71"/>
      <c r="AD40" s="71"/>
      <c r="AE40" s="71"/>
      <c r="AF40" s="72"/>
      <c r="AG40" s="71"/>
      <c r="AH40" s="71"/>
      <c r="AI40" s="71"/>
      <c r="AJ40" s="71"/>
      <c r="AK40" s="71"/>
      <c r="AL40" s="71"/>
    </row>
    <row r="41" spans="1:38" s="10" customFormat="1" ht="25" customHeight="1" x14ac:dyDescent="0.25">
      <c r="A41" s="11">
        <v>38</v>
      </c>
      <c r="B41" s="12" t="str">
        <f t="shared" si="3"/>
        <v>000-000</v>
      </c>
      <c r="C41" s="12"/>
      <c r="D41" s="12"/>
      <c r="E41" s="12"/>
      <c r="F41" s="12"/>
      <c r="G41" s="12"/>
      <c r="H41" s="16"/>
      <c r="I41" s="16"/>
      <c r="J41" s="15"/>
      <c r="K41" s="16"/>
      <c r="L41" s="16"/>
      <c r="M41" s="17"/>
      <c r="N41" s="18"/>
      <c r="O41" s="18"/>
      <c r="P41" s="20"/>
      <c r="Q41" s="66"/>
      <c r="R41" s="66"/>
      <c r="S41" s="67"/>
      <c r="T41" s="66"/>
      <c r="U41" s="66"/>
      <c r="V41" s="67"/>
      <c r="W41" s="68"/>
      <c r="X41" s="68"/>
      <c r="Y41" s="69"/>
      <c r="Z41" s="70">
        <f t="shared" si="1"/>
        <v>0</v>
      </c>
      <c r="AA41" s="70">
        <f t="shared" si="2"/>
        <v>0</v>
      </c>
      <c r="AB41" s="71"/>
      <c r="AC41" s="71"/>
      <c r="AD41" s="71"/>
      <c r="AE41" s="71"/>
      <c r="AF41" s="72"/>
      <c r="AG41" s="71"/>
      <c r="AH41" s="71"/>
      <c r="AI41" s="71"/>
      <c r="AJ41" s="71"/>
      <c r="AK41" s="71"/>
      <c r="AL41" s="71"/>
    </row>
    <row r="42" spans="1:38" s="10" customFormat="1" ht="25" customHeight="1" x14ac:dyDescent="0.25">
      <c r="A42" s="11">
        <v>39</v>
      </c>
      <c r="B42" s="12" t="str">
        <f t="shared" si="3"/>
        <v>000-000</v>
      </c>
      <c r="C42" s="12"/>
      <c r="D42" s="12"/>
      <c r="E42" s="12"/>
      <c r="F42" s="12"/>
      <c r="G42" s="12"/>
      <c r="H42" s="16"/>
      <c r="I42" s="16"/>
      <c r="J42" s="15"/>
      <c r="K42" s="16"/>
      <c r="L42" s="16"/>
      <c r="M42" s="17"/>
      <c r="N42" s="18"/>
      <c r="O42" s="18"/>
      <c r="P42" s="20"/>
      <c r="Q42" s="66"/>
      <c r="R42" s="66"/>
      <c r="S42" s="67"/>
      <c r="T42" s="66"/>
      <c r="U42" s="66"/>
      <c r="V42" s="67"/>
      <c r="W42" s="68"/>
      <c r="X42" s="68"/>
      <c r="Y42" s="69"/>
      <c r="Z42" s="70">
        <f t="shared" si="1"/>
        <v>0</v>
      </c>
      <c r="AA42" s="70">
        <f t="shared" si="2"/>
        <v>0</v>
      </c>
      <c r="AB42" s="71"/>
      <c r="AC42" s="71"/>
      <c r="AD42" s="71"/>
      <c r="AE42" s="71"/>
      <c r="AF42" s="72"/>
      <c r="AG42" s="71"/>
      <c r="AH42" s="71"/>
      <c r="AI42" s="71"/>
      <c r="AJ42" s="71"/>
      <c r="AK42" s="71"/>
      <c r="AL42" s="71"/>
    </row>
    <row r="43" spans="1:38" s="10" customFormat="1" ht="25" customHeight="1" x14ac:dyDescent="0.25">
      <c r="A43" s="11">
        <v>40</v>
      </c>
      <c r="B43" s="12" t="str">
        <f t="shared" si="3"/>
        <v>000-000</v>
      </c>
      <c r="C43" s="12"/>
      <c r="D43" s="12"/>
      <c r="E43" s="12"/>
      <c r="F43" s="12"/>
      <c r="G43" s="12"/>
      <c r="H43" s="16"/>
      <c r="I43" s="16"/>
      <c r="J43" s="15"/>
      <c r="K43" s="16"/>
      <c r="L43" s="16"/>
      <c r="M43" s="17"/>
      <c r="N43" s="18"/>
      <c r="O43" s="18"/>
      <c r="P43" s="20"/>
      <c r="Q43" s="66"/>
      <c r="R43" s="66"/>
      <c r="S43" s="67"/>
      <c r="T43" s="66"/>
      <c r="U43" s="66"/>
      <c r="V43" s="67"/>
      <c r="W43" s="68"/>
      <c r="X43" s="68"/>
      <c r="Y43" s="69"/>
      <c r="Z43" s="70">
        <f t="shared" si="1"/>
        <v>0</v>
      </c>
      <c r="AA43" s="70">
        <f t="shared" si="2"/>
        <v>0</v>
      </c>
      <c r="AB43" s="71"/>
      <c r="AC43" s="71"/>
      <c r="AD43" s="71"/>
      <c r="AE43" s="71"/>
      <c r="AF43" s="72"/>
      <c r="AG43" s="71"/>
      <c r="AH43" s="71"/>
      <c r="AI43" s="71"/>
      <c r="AJ43" s="71"/>
      <c r="AK43" s="71"/>
      <c r="AL43" s="71"/>
    </row>
    <row r="44" spans="1:38" s="10" customFormat="1" ht="25" customHeight="1" x14ac:dyDescent="0.25">
      <c r="A44" s="11">
        <v>41</v>
      </c>
      <c r="B44" s="12" t="str">
        <f t="shared" si="3"/>
        <v>000-000</v>
      </c>
      <c r="C44" s="12"/>
      <c r="D44" s="12"/>
      <c r="E44" s="12"/>
      <c r="F44" s="12"/>
      <c r="G44" s="12"/>
      <c r="H44" s="16"/>
      <c r="I44" s="16"/>
      <c r="J44" s="15"/>
      <c r="K44" s="16"/>
      <c r="L44" s="16"/>
      <c r="M44" s="17"/>
      <c r="N44" s="18"/>
      <c r="O44" s="18"/>
      <c r="P44" s="20"/>
      <c r="Q44" s="66"/>
      <c r="R44" s="66"/>
      <c r="S44" s="67"/>
      <c r="T44" s="66"/>
      <c r="U44" s="66"/>
      <c r="V44" s="67"/>
      <c r="W44" s="68"/>
      <c r="X44" s="68"/>
      <c r="Y44" s="69"/>
      <c r="Z44" s="70">
        <f t="shared" si="1"/>
        <v>0</v>
      </c>
      <c r="AA44" s="70">
        <f t="shared" si="2"/>
        <v>0</v>
      </c>
      <c r="AB44" s="71"/>
      <c r="AC44" s="71"/>
      <c r="AD44" s="71"/>
      <c r="AE44" s="71"/>
      <c r="AF44" s="72"/>
      <c r="AG44" s="71"/>
      <c r="AH44" s="71"/>
      <c r="AI44" s="71"/>
      <c r="AJ44" s="71"/>
      <c r="AK44" s="71"/>
      <c r="AL44" s="71"/>
    </row>
    <row r="45" spans="1:38" s="10" customFormat="1" ht="25" customHeight="1" x14ac:dyDescent="0.25">
      <c r="A45" s="11">
        <v>42</v>
      </c>
      <c r="B45" s="12" t="str">
        <f t="shared" si="3"/>
        <v>000-000</v>
      </c>
      <c r="C45" s="12"/>
      <c r="D45" s="12"/>
      <c r="E45" s="12"/>
      <c r="F45" s="12"/>
      <c r="G45" s="12"/>
      <c r="H45" s="16"/>
      <c r="I45" s="16"/>
      <c r="J45" s="15"/>
      <c r="K45" s="16"/>
      <c r="L45" s="16"/>
      <c r="M45" s="17"/>
      <c r="N45" s="18"/>
      <c r="O45" s="18"/>
      <c r="P45" s="20"/>
      <c r="Q45" s="66"/>
      <c r="R45" s="66"/>
      <c r="S45" s="67"/>
      <c r="T45" s="66"/>
      <c r="U45" s="66"/>
      <c r="V45" s="67"/>
      <c r="W45" s="68"/>
      <c r="X45" s="68"/>
      <c r="Y45" s="69"/>
      <c r="Z45" s="70">
        <f t="shared" si="1"/>
        <v>0</v>
      </c>
      <c r="AA45" s="70">
        <f t="shared" si="2"/>
        <v>0</v>
      </c>
      <c r="AB45" s="71"/>
      <c r="AC45" s="71"/>
      <c r="AD45" s="71"/>
      <c r="AE45" s="71"/>
      <c r="AF45" s="72"/>
      <c r="AG45" s="71"/>
      <c r="AH45" s="71"/>
      <c r="AI45" s="71"/>
      <c r="AJ45" s="71"/>
      <c r="AK45" s="71"/>
      <c r="AL45" s="71"/>
    </row>
    <row r="46" spans="1:38" s="10" customFormat="1" ht="25" customHeight="1" x14ac:dyDescent="0.25">
      <c r="A46" s="11">
        <v>43</v>
      </c>
      <c r="B46" s="12" t="str">
        <f t="shared" si="3"/>
        <v>000-000</v>
      </c>
      <c r="C46" s="12"/>
      <c r="D46" s="12"/>
      <c r="E46" s="12"/>
      <c r="F46" s="12"/>
      <c r="G46" s="12"/>
      <c r="H46" s="16"/>
      <c r="I46" s="16"/>
      <c r="J46" s="15"/>
      <c r="K46" s="16"/>
      <c r="L46" s="16"/>
      <c r="M46" s="17"/>
      <c r="N46" s="18"/>
      <c r="O46" s="18"/>
      <c r="P46" s="20"/>
      <c r="Q46" s="66"/>
      <c r="R46" s="66"/>
      <c r="S46" s="67"/>
      <c r="T46" s="66"/>
      <c r="U46" s="66"/>
      <c r="V46" s="67"/>
      <c r="W46" s="68"/>
      <c r="X46" s="68"/>
      <c r="Y46" s="69"/>
      <c r="Z46" s="70">
        <f t="shared" si="1"/>
        <v>0</v>
      </c>
      <c r="AA46" s="70">
        <f t="shared" si="2"/>
        <v>0</v>
      </c>
      <c r="AB46" s="71"/>
      <c r="AC46" s="71"/>
      <c r="AD46" s="71"/>
      <c r="AE46" s="71"/>
      <c r="AF46" s="72"/>
      <c r="AG46" s="71"/>
      <c r="AH46" s="71"/>
      <c r="AI46" s="71"/>
      <c r="AJ46" s="71"/>
      <c r="AK46" s="71"/>
      <c r="AL46" s="71"/>
    </row>
    <row r="47" spans="1:38" s="10" customFormat="1" ht="25" customHeight="1" x14ac:dyDescent="0.25">
      <c r="A47" s="11">
        <v>44</v>
      </c>
      <c r="B47" s="12" t="str">
        <f t="shared" si="3"/>
        <v>000-000</v>
      </c>
      <c r="C47" s="12"/>
      <c r="D47" s="12"/>
      <c r="E47" s="12"/>
      <c r="F47" s="12"/>
      <c r="G47" s="12"/>
      <c r="H47" s="16"/>
      <c r="I47" s="16"/>
      <c r="J47" s="15"/>
      <c r="K47" s="16"/>
      <c r="L47" s="16"/>
      <c r="M47" s="17"/>
      <c r="N47" s="18"/>
      <c r="O47" s="18"/>
      <c r="P47" s="20"/>
      <c r="Q47" s="66"/>
      <c r="R47" s="66"/>
      <c r="S47" s="67"/>
      <c r="T47" s="66"/>
      <c r="U47" s="66"/>
      <c r="V47" s="67"/>
      <c r="W47" s="68"/>
      <c r="X47" s="68"/>
      <c r="Y47" s="69"/>
      <c r="Z47" s="70">
        <f t="shared" si="1"/>
        <v>0</v>
      </c>
      <c r="AA47" s="70">
        <f t="shared" si="2"/>
        <v>0</v>
      </c>
      <c r="AB47" s="71"/>
      <c r="AC47" s="71"/>
      <c r="AD47" s="71"/>
      <c r="AE47" s="71"/>
      <c r="AF47" s="72"/>
      <c r="AG47" s="71"/>
      <c r="AH47" s="71"/>
      <c r="AI47" s="71"/>
      <c r="AJ47" s="71"/>
      <c r="AK47" s="71"/>
      <c r="AL47" s="71"/>
    </row>
    <row r="48" spans="1:38" s="10" customFormat="1" ht="25" customHeight="1" x14ac:dyDescent="0.25">
      <c r="A48" s="11">
        <v>45</v>
      </c>
      <c r="B48" s="12" t="str">
        <f t="shared" si="3"/>
        <v>000-000</v>
      </c>
      <c r="C48" s="12"/>
      <c r="D48" s="12"/>
      <c r="E48" s="12"/>
      <c r="F48" s="12"/>
      <c r="G48" s="12"/>
      <c r="H48" s="16"/>
      <c r="I48" s="16"/>
      <c r="J48" s="15"/>
      <c r="K48" s="16"/>
      <c r="L48" s="16"/>
      <c r="M48" s="17"/>
      <c r="N48" s="18"/>
      <c r="O48" s="18"/>
      <c r="P48" s="20"/>
      <c r="Q48" s="66"/>
      <c r="R48" s="66"/>
      <c r="S48" s="67"/>
      <c r="T48" s="66"/>
      <c r="U48" s="66"/>
      <c r="V48" s="67"/>
      <c r="W48" s="68"/>
      <c r="X48" s="68"/>
      <c r="Y48" s="69"/>
      <c r="Z48" s="70">
        <f t="shared" si="1"/>
        <v>0</v>
      </c>
      <c r="AA48" s="70">
        <f t="shared" si="2"/>
        <v>0</v>
      </c>
      <c r="AB48" s="71"/>
      <c r="AC48" s="71"/>
      <c r="AD48" s="71"/>
      <c r="AE48" s="71"/>
      <c r="AF48" s="72"/>
      <c r="AG48" s="71"/>
      <c r="AH48" s="71"/>
      <c r="AI48" s="71"/>
      <c r="AJ48" s="71"/>
      <c r="AK48" s="71"/>
      <c r="AL48" s="71"/>
    </row>
    <row r="49" spans="1:38" s="10" customFormat="1" ht="25" customHeight="1" x14ac:dyDescent="0.25">
      <c r="A49" s="11">
        <v>46</v>
      </c>
      <c r="B49" s="12" t="str">
        <f t="shared" si="3"/>
        <v>000-000</v>
      </c>
      <c r="C49" s="12"/>
      <c r="D49" s="12"/>
      <c r="E49" s="12"/>
      <c r="F49" s="12"/>
      <c r="G49" s="12"/>
      <c r="H49" s="16"/>
      <c r="I49" s="16"/>
      <c r="J49" s="15"/>
      <c r="K49" s="16"/>
      <c r="L49" s="16"/>
      <c r="M49" s="17"/>
      <c r="N49" s="18"/>
      <c r="O49" s="18"/>
      <c r="P49" s="20"/>
      <c r="Q49" s="66"/>
      <c r="R49" s="66"/>
      <c r="S49" s="67"/>
      <c r="T49" s="66"/>
      <c r="U49" s="66"/>
      <c r="V49" s="67"/>
      <c r="W49" s="68"/>
      <c r="X49" s="68"/>
      <c r="Y49" s="69"/>
      <c r="Z49" s="70">
        <f t="shared" si="1"/>
        <v>0</v>
      </c>
      <c r="AA49" s="70">
        <f t="shared" si="2"/>
        <v>0</v>
      </c>
      <c r="AB49" s="71"/>
      <c r="AC49" s="71"/>
      <c r="AD49" s="71"/>
      <c r="AE49" s="71"/>
      <c r="AF49" s="72"/>
      <c r="AG49" s="71"/>
      <c r="AH49" s="71"/>
      <c r="AI49" s="71"/>
      <c r="AJ49" s="71"/>
      <c r="AK49" s="71"/>
      <c r="AL49" s="71"/>
    </row>
    <row r="50" spans="1:38" s="10" customFormat="1" ht="25" customHeight="1" x14ac:dyDescent="0.25">
      <c r="A50" s="11">
        <v>47</v>
      </c>
      <c r="B50" s="12" t="str">
        <f t="shared" si="3"/>
        <v>000-000</v>
      </c>
      <c r="C50" s="12"/>
      <c r="D50" s="12"/>
      <c r="E50" s="12"/>
      <c r="F50" s="12"/>
      <c r="G50" s="12"/>
      <c r="H50" s="16"/>
      <c r="I50" s="16"/>
      <c r="J50" s="15"/>
      <c r="K50" s="16"/>
      <c r="L50" s="16"/>
      <c r="M50" s="17"/>
      <c r="N50" s="18"/>
      <c r="O50" s="19"/>
      <c r="P50" s="20"/>
      <c r="Q50" s="66"/>
      <c r="R50" s="66"/>
      <c r="S50" s="67"/>
      <c r="T50" s="66"/>
      <c r="U50" s="66"/>
      <c r="V50" s="67"/>
      <c r="W50" s="68"/>
      <c r="X50" s="68"/>
      <c r="Y50" s="69"/>
      <c r="Z50" s="70">
        <f t="shared" si="1"/>
        <v>0</v>
      </c>
      <c r="AA50" s="70">
        <f t="shared" si="2"/>
        <v>0</v>
      </c>
      <c r="AB50" s="71"/>
      <c r="AC50" s="71"/>
      <c r="AD50" s="71"/>
      <c r="AE50" s="71"/>
      <c r="AF50" s="72"/>
      <c r="AG50" s="71"/>
      <c r="AH50" s="71"/>
      <c r="AI50" s="71"/>
      <c r="AJ50" s="71"/>
      <c r="AK50" s="71"/>
      <c r="AL50" s="71"/>
    </row>
    <row r="51" spans="1:38" s="10" customFormat="1" ht="25" customHeight="1" x14ac:dyDescent="0.25">
      <c r="A51" s="11">
        <v>48</v>
      </c>
      <c r="B51" s="12" t="str">
        <f t="shared" si="3"/>
        <v>000-000</v>
      </c>
      <c r="C51" s="12"/>
      <c r="D51" s="12"/>
      <c r="E51" s="12"/>
      <c r="F51" s="12"/>
      <c r="G51" s="12"/>
      <c r="H51" s="16"/>
      <c r="I51" s="16"/>
      <c r="J51" s="15"/>
      <c r="K51" s="16"/>
      <c r="L51" s="16"/>
      <c r="M51" s="17"/>
      <c r="N51" s="18"/>
      <c r="O51" s="19"/>
      <c r="P51" s="20"/>
      <c r="Q51" s="66"/>
      <c r="R51" s="66"/>
      <c r="S51" s="67"/>
      <c r="T51" s="66"/>
      <c r="U51" s="66"/>
      <c r="V51" s="67"/>
      <c r="W51" s="68"/>
      <c r="X51" s="68"/>
      <c r="Y51" s="69"/>
      <c r="Z51" s="70">
        <f t="shared" si="1"/>
        <v>0</v>
      </c>
      <c r="AA51" s="70">
        <f t="shared" si="2"/>
        <v>0</v>
      </c>
      <c r="AB51" s="71"/>
      <c r="AC51" s="71"/>
      <c r="AD51" s="71"/>
      <c r="AE51" s="71"/>
      <c r="AF51" s="72"/>
      <c r="AG51" s="71"/>
      <c r="AH51" s="71"/>
      <c r="AI51" s="71"/>
      <c r="AJ51" s="71"/>
      <c r="AK51" s="71"/>
      <c r="AL51" s="71"/>
    </row>
    <row r="52" spans="1:38" s="10" customFormat="1" ht="25" customHeight="1" x14ac:dyDescent="0.25">
      <c r="A52" s="11">
        <v>49</v>
      </c>
      <c r="B52" s="12" t="str">
        <f t="shared" si="3"/>
        <v>000-000</v>
      </c>
      <c r="C52" s="12"/>
      <c r="D52" s="12"/>
      <c r="E52" s="12"/>
      <c r="F52" s="12"/>
      <c r="G52" s="12"/>
      <c r="H52" s="16"/>
      <c r="I52" s="16"/>
      <c r="J52" s="15"/>
      <c r="K52" s="16"/>
      <c r="L52" s="16"/>
      <c r="M52" s="17"/>
      <c r="N52" s="18"/>
      <c r="O52" s="18"/>
      <c r="P52" s="20"/>
      <c r="Q52" s="66"/>
      <c r="R52" s="66"/>
      <c r="S52" s="67"/>
      <c r="T52" s="66"/>
      <c r="U52" s="66"/>
      <c r="V52" s="67"/>
      <c r="W52" s="68"/>
      <c r="X52" s="68"/>
      <c r="Y52" s="69"/>
      <c r="Z52" s="70">
        <f t="shared" si="1"/>
        <v>0</v>
      </c>
      <c r="AA52" s="70">
        <f t="shared" si="2"/>
        <v>0</v>
      </c>
      <c r="AB52" s="71"/>
      <c r="AC52" s="71"/>
      <c r="AD52" s="71"/>
      <c r="AE52" s="71"/>
      <c r="AF52" s="72"/>
      <c r="AG52" s="71"/>
      <c r="AH52" s="71"/>
      <c r="AI52" s="71"/>
      <c r="AJ52" s="71"/>
      <c r="AK52" s="71"/>
      <c r="AL52" s="71"/>
    </row>
    <row r="53" spans="1:38" s="10" customFormat="1" ht="25" customHeight="1" x14ac:dyDescent="0.25">
      <c r="A53" s="11">
        <v>50</v>
      </c>
      <c r="B53" s="12" t="str">
        <f t="shared" si="3"/>
        <v>000-000</v>
      </c>
      <c r="C53" s="12"/>
      <c r="D53" s="12"/>
      <c r="E53" s="12"/>
      <c r="F53" s="12"/>
      <c r="G53" s="12"/>
      <c r="H53" s="16"/>
      <c r="I53" s="16"/>
      <c r="J53" s="15"/>
      <c r="K53" s="16"/>
      <c r="L53" s="16"/>
      <c r="M53" s="17"/>
      <c r="N53" s="18"/>
      <c r="O53" s="18"/>
      <c r="P53" s="20"/>
      <c r="Q53" s="66"/>
      <c r="R53" s="66"/>
      <c r="S53" s="67"/>
      <c r="T53" s="66"/>
      <c r="U53" s="66"/>
      <c r="V53" s="67"/>
      <c r="W53" s="68"/>
      <c r="X53" s="68"/>
      <c r="Y53" s="69"/>
      <c r="Z53" s="70">
        <f t="shared" si="1"/>
        <v>0</v>
      </c>
      <c r="AA53" s="70">
        <f t="shared" si="2"/>
        <v>0</v>
      </c>
      <c r="AB53" s="71"/>
      <c r="AC53" s="71"/>
      <c r="AD53" s="71"/>
      <c r="AE53" s="71"/>
      <c r="AF53" s="72"/>
      <c r="AG53" s="71"/>
      <c r="AH53" s="71"/>
      <c r="AI53" s="71"/>
      <c r="AJ53" s="71"/>
      <c r="AK53" s="71"/>
      <c r="AL53" s="71"/>
    </row>
    <row r="54" spans="1:38" s="10" customFormat="1" ht="25" customHeight="1" x14ac:dyDescent="0.25">
      <c r="A54" s="11">
        <v>51</v>
      </c>
      <c r="B54" s="12" t="str">
        <f t="shared" si="3"/>
        <v>000-000</v>
      </c>
      <c r="C54" s="12"/>
      <c r="D54" s="12"/>
      <c r="E54" s="12"/>
      <c r="F54" s="12"/>
      <c r="G54" s="12"/>
      <c r="H54" s="16"/>
      <c r="I54" s="16"/>
      <c r="J54" s="15"/>
      <c r="K54" s="16"/>
      <c r="L54" s="16"/>
      <c r="M54" s="17"/>
      <c r="N54" s="18"/>
      <c r="O54" s="18"/>
      <c r="P54" s="20"/>
      <c r="Q54" s="66"/>
      <c r="R54" s="66"/>
      <c r="S54" s="67"/>
      <c r="T54" s="66"/>
      <c r="U54" s="66"/>
      <c r="V54" s="67"/>
      <c r="W54" s="68"/>
      <c r="X54" s="68"/>
      <c r="Y54" s="69"/>
      <c r="Z54" s="70">
        <f t="shared" si="1"/>
        <v>0</v>
      </c>
      <c r="AA54" s="70">
        <f t="shared" si="2"/>
        <v>0</v>
      </c>
      <c r="AB54" s="71"/>
      <c r="AC54" s="71"/>
      <c r="AD54" s="71"/>
      <c r="AE54" s="71"/>
      <c r="AF54" s="72"/>
      <c r="AG54" s="71"/>
      <c r="AH54" s="71"/>
      <c r="AI54" s="71"/>
      <c r="AJ54" s="71"/>
      <c r="AK54" s="71"/>
      <c r="AL54" s="71"/>
    </row>
    <row r="55" spans="1:38" s="10" customFormat="1" ht="25" customHeight="1" x14ac:dyDescent="0.25">
      <c r="A55" s="11">
        <v>52</v>
      </c>
      <c r="B55" s="12" t="str">
        <f t="shared" si="3"/>
        <v>000-000</v>
      </c>
      <c r="C55" s="12"/>
      <c r="D55" s="12"/>
      <c r="E55" s="12"/>
      <c r="F55" s="12"/>
      <c r="G55" s="12"/>
      <c r="H55" s="16"/>
      <c r="I55" s="16"/>
      <c r="J55" s="15"/>
      <c r="K55" s="16"/>
      <c r="L55" s="16"/>
      <c r="M55" s="17"/>
      <c r="N55" s="18"/>
      <c r="O55" s="18"/>
      <c r="P55" s="20"/>
      <c r="Q55" s="66"/>
      <c r="R55" s="66"/>
      <c r="S55" s="67"/>
      <c r="T55" s="66"/>
      <c r="U55" s="66"/>
      <c r="V55" s="67"/>
      <c r="W55" s="68"/>
      <c r="X55" s="68"/>
      <c r="Y55" s="69"/>
      <c r="Z55" s="70">
        <f t="shared" si="1"/>
        <v>0</v>
      </c>
      <c r="AA55" s="70">
        <f t="shared" si="2"/>
        <v>0</v>
      </c>
      <c r="AB55" s="71"/>
      <c r="AC55" s="71"/>
      <c r="AD55" s="71"/>
      <c r="AE55" s="71"/>
      <c r="AF55" s="72"/>
      <c r="AG55" s="71"/>
      <c r="AH55" s="71"/>
      <c r="AI55" s="71"/>
      <c r="AJ55" s="71"/>
      <c r="AK55" s="71"/>
      <c r="AL55" s="71"/>
    </row>
    <row r="56" spans="1:38" s="10" customFormat="1" ht="25" customHeight="1" x14ac:dyDescent="0.25">
      <c r="A56" s="11">
        <v>53</v>
      </c>
      <c r="B56" s="12" t="str">
        <f t="shared" si="3"/>
        <v>000-000</v>
      </c>
      <c r="C56" s="12"/>
      <c r="D56" s="12"/>
      <c r="E56" s="12"/>
      <c r="F56" s="12"/>
      <c r="G56" s="12"/>
      <c r="H56" s="16"/>
      <c r="I56" s="16"/>
      <c r="J56" s="15"/>
      <c r="K56" s="16"/>
      <c r="L56" s="16"/>
      <c r="M56" s="17"/>
      <c r="N56" s="18"/>
      <c r="O56" s="18"/>
      <c r="P56" s="20"/>
      <c r="Q56" s="66"/>
      <c r="R56" s="66"/>
      <c r="S56" s="67"/>
      <c r="T56" s="66"/>
      <c r="U56" s="66"/>
      <c r="V56" s="67"/>
      <c r="W56" s="68"/>
      <c r="X56" s="68"/>
      <c r="Y56" s="69"/>
      <c r="Z56" s="70">
        <f t="shared" si="1"/>
        <v>0</v>
      </c>
      <c r="AA56" s="70">
        <f t="shared" si="2"/>
        <v>0</v>
      </c>
      <c r="AB56" s="71"/>
      <c r="AC56" s="71"/>
      <c r="AD56" s="71"/>
      <c r="AE56" s="71"/>
      <c r="AF56" s="72"/>
      <c r="AG56" s="71"/>
      <c r="AH56" s="71"/>
      <c r="AI56" s="71"/>
      <c r="AJ56" s="71"/>
      <c r="AK56" s="71"/>
      <c r="AL56" s="71"/>
    </row>
    <row r="57" spans="1:38" s="10" customFormat="1" ht="25" customHeight="1" x14ac:dyDescent="0.25">
      <c r="A57" s="11">
        <v>54</v>
      </c>
      <c r="B57" s="12" t="str">
        <f t="shared" si="3"/>
        <v>000-000</v>
      </c>
      <c r="C57" s="12"/>
      <c r="D57" s="12"/>
      <c r="E57" s="12"/>
      <c r="F57" s="12"/>
      <c r="G57" s="12"/>
      <c r="H57" s="16"/>
      <c r="I57" s="16"/>
      <c r="J57" s="15"/>
      <c r="K57" s="16"/>
      <c r="L57" s="16"/>
      <c r="M57" s="17"/>
      <c r="N57" s="18"/>
      <c r="O57" s="18"/>
      <c r="P57" s="20"/>
      <c r="Q57" s="66"/>
      <c r="R57" s="66"/>
      <c r="S57" s="67"/>
      <c r="T57" s="66"/>
      <c r="U57" s="66"/>
      <c r="V57" s="67"/>
      <c r="W57" s="68"/>
      <c r="X57" s="68"/>
      <c r="Y57" s="69"/>
      <c r="Z57" s="70">
        <f t="shared" si="1"/>
        <v>0</v>
      </c>
      <c r="AA57" s="70">
        <f t="shared" si="2"/>
        <v>0</v>
      </c>
      <c r="AB57" s="71"/>
      <c r="AC57" s="71"/>
      <c r="AD57" s="71"/>
      <c r="AE57" s="71"/>
      <c r="AF57" s="72"/>
      <c r="AG57" s="71"/>
      <c r="AH57" s="71"/>
      <c r="AI57" s="71"/>
      <c r="AJ57" s="71"/>
      <c r="AK57" s="71"/>
      <c r="AL57" s="71"/>
    </row>
    <row r="58" spans="1:38" s="10" customFormat="1" ht="25" customHeight="1" x14ac:dyDescent="0.25">
      <c r="A58" s="11">
        <v>55</v>
      </c>
      <c r="B58" s="12" t="str">
        <f t="shared" si="3"/>
        <v>000-000</v>
      </c>
      <c r="C58" s="12"/>
      <c r="D58" s="12"/>
      <c r="E58" s="12"/>
      <c r="F58" s="12"/>
      <c r="G58" s="12"/>
      <c r="H58" s="16"/>
      <c r="I58" s="16"/>
      <c r="J58" s="15"/>
      <c r="K58" s="16"/>
      <c r="L58" s="16"/>
      <c r="M58" s="17"/>
      <c r="N58" s="18"/>
      <c r="O58" s="18"/>
      <c r="P58" s="20"/>
      <c r="Q58" s="66"/>
      <c r="R58" s="66"/>
      <c r="S58" s="67"/>
      <c r="T58" s="66"/>
      <c r="U58" s="66"/>
      <c r="V58" s="67"/>
      <c r="W58" s="68"/>
      <c r="X58" s="68"/>
      <c r="Y58" s="69"/>
      <c r="Z58" s="70">
        <f t="shared" si="1"/>
        <v>0</v>
      </c>
      <c r="AA58" s="70">
        <f t="shared" si="2"/>
        <v>0</v>
      </c>
      <c r="AB58" s="71"/>
      <c r="AC58" s="71"/>
      <c r="AD58" s="71"/>
      <c r="AE58" s="71"/>
      <c r="AF58" s="72"/>
      <c r="AG58" s="71"/>
      <c r="AH58" s="71"/>
      <c r="AI58" s="71"/>
      <c r="AJ58" s="71"/>
      <c r="AK58" s="71"/>
      <c r="AL58" s="71"/>
    </row>
    <row r="59" spans="1:38" s="10" customFormat="1" ht="25" customHeight="1" x14ac:dyDescent="0.25">
      <c r="A59" s="11">
        <v>56</v>
      </c>
      <c r="B59" s="12" t="str">
        <f t="shared" si="3"/>
        <v>000-000</v>
      </c>
      <c r="C59" s="12"/>
      <c r="D59" s="12"/>
      <c r="E59" s="12"/>
      <c r="F59" s="12"/>
      <c r="G59" s="12"/>
      <c r="H59" s="16"/>
      <c r="I59" s="16"/>
      <c r="J59" s="15"/>
      <c r="K59" s="16"/>
      <c r="L59" s="16"/>
      <c r="M59" s="17"/>
      <c r="N59" s="18"/>
      <c r="O59" s="18"/>
      <c r="P59" s="20"/>
      <c r="Q59" s="66"/>
      <c r="R59" s="66"/>
      <c r="S59" s="67"/>
      <c r="T59" s="66"/>
      <c r="U59" s="66"/>
      <c r="V59" s="67"/>
      <c r="W59" s="68"/>
      <c r="X59" s="68"/>
      <c r="Y59" s="69"/>
      <c r="Z59" s="70">
        <f t="shared" si="1"/>
        <v>0</v>
      </c>
      <c r="AA59" s="70">
        <f t="shared" si="2"/>
        <v>0</v>
      </c>
      <c r="AB59" s="71"/>
      <c r="AC59" s="71"/>
      <c r="AD59" s="71"/>
      <c r="AE59" s="71"/>
      <c r="AF59" s="72"/>
      <c r="AG59" s="71"/>
      <c r="AH59" s="71"/>
      <c r="AI59" s="71"/>
      <c r="AJ59" s="71"/>
      <c r="AK59" s="71"/>
      <c r="AL59" s="71"/>
    </row>
    <row r="60" spans="1:38" s="10" customFormat="1" ht="25" customHeight="1" x14ac:dyDescent="0.25">
      <c r="A60" s="11">
        <v>57</v>
      </c>
      <c r="B60" s="12" t="str">
        <f t="shared" si="3"/>
        <v>000-000</v>
      </c>
      <c r="C60" s="12"/>
      <c r="D60" s="12"/>
      <c r="E60" s="12"/>
      <c r="F60" s="12"/>
      <c r="G60" s="12"/>
      <c r="H60" s="16"/>
      <c r="I60" s="16"/>
      <c r="J60" s="15"/>
      <c r="K60" s="16"/>
      <c r="L60" s="16"/>
      <c r="M60" s="17"/>
      <c r="N60" s="18"/>
      <c r="O60" s="18"/>
      <c r="P60" s="20"/>
      <c r="Q60" s="66"/>
      <c r="R60" s="66"/>
      <c r="S60" s="67"/>
      <c r="T60" s="66"/>
      <c r="U60" s="66"/>
      <c r="V60" s="67"/>
      <c r="W60" s="68"/>
      <c r="X60" s="68"/>
      <c r="Y60" s="69"/>
      <c r="Z60" s="70">
        <f t="shared" si="1"/>
        <v>0</v>
      </c>
      <c r="AA60" s="70">
        <f t="shared" si="2"/>
        <v>0</v>
      </c>
      <c r="AB60" s="71"/>
      <c r="AC60" s="71"/>
      <c r="AD60" s="71"/>
      <c r="AE60" s="71"/>
      <c r="AF60" s="72"/>
      <c r="AG60" s="71"/>
      <c r="AH60" s="71"/>
      <c r="AI60" s="71"/>
      <c r="AJ60" s="71"/>
      <c r="AK60" s="71"/>
      <c r="AL60" s="71"/>
    </row>
    <row r="61" spans="1:38" s="10" customFormat="1" ht="25" customHeight="1" x14ac:dyDescent="0.25">
      <c r="A61" s="11">
        <v>58</v>
      </c>
      <c r="B61" s="12" t="str">
        <f t="shared" si="3"/>
        <v>000-000</v>
      </c>
      <c r="C61" s="12"/>
      <c r="D61" s="12"/>
      <c r="E61" s="12"/>
      <c r="F61" s="12"/>
      <c r="G61" s="12"/>
      <c r="H61" s="16"/>
      <c r="I61" s="16"/>
      <c r="J61" s="15"/>
      <c r="K61" s="16"/>
      <c r="L61" s="16"/>
      <c r="M61" s="17"/>
      <c r="N61" s="18"/>
      <c r="O61" s="19"/>
      <c r="P61" s="20"/>
      <c r="Q61" s="66"/>
      <c r="R61" s="66"/>
      <c r="S61" s="67"/>
      <c r="T61" s="66"/>
      <c r="U61" s="66"/>
      <c r="V61" s="67"/>
      <c r="W61" s="68"/>
      <c r="X61" s="68"/>
      <c r="Y61" s="69"/>
      <c r="Z61" s="70">
        <f t="shared" si="1"/>
        <v>0</v>
      </c>
      <c r="AA61" s="70">
        <f t="shared" si="2"/>
        <v>0</v>
      </c>
      <c r="AB61" s="71"/>
      <c r="AC61" s="71"/>
      <c r="AD61" s="71"/>
      <c r="AE61" s="71"/>
      <c r="AF61" s="72"/>
      <c r="AG61" s="71"/>
      <c r="AH61" s="71"/>
      <c r="AI61" s="71"/>
      <c r="AJ61" s="71"/>
      <c r="AK61" s="71"/>
      <c r="AL61" s="71"/>
    </row>
    <row r="62" spans="1:38" s="10" customFormat="1" ht="25" customHeight="1" x14ac:dyDescent="0.25">
      <c r="A62" s="11">
        <v>59</v>
      </c>
      <c r="B62" s="12" t="str">
        <f t="shared" si="3"/>
        <v>000-000</v>
      </c>
      <c r="C62" s="12"/>
      <c r="D62" s="12"/>
      <c r="E62" s="12"/>
      <c r="F62" s="12"/>
      <c r="G62" s="12"/>
      <c r="H62" s="16"/>
      <c r="I62" s="16"/>
      <c r="J62" s="15"/>
      <c r="K62" s="16"/>
      <c r="L62" s="16"/>
      <c r="M62" s="17"/>
      <c r="N62" s="18"/>
      <c r="O62" s="19"/>
      <c r="P62" s="20"/>
      <c r="Q62" s="66"/>
      <c r="R62" s="66"/>
      <c r="S62" s="67"/>
      <c r="T62" s="66"/>
      <c r="U62" s="66"/>
      <c r="V62" s="67"/>
      <c r="W62" s="68"/>
      <c r="X62" s="68"/>
      <c r="Y62" s="69"/>
      <c r="Z62" s="70">
        <f t="shared" si="1"/>
        <v>0</v>
      </c>
      <c r="AA62" s="70">
        <f t="shared" si="2"/>
        <v>0</v>
      </c>
      <c r="AB62" s="71"/>
      <c r="AC62" s="71"/>
      <c r="AD62" s="71"/>
      <c r="AE62" s="71"/>
      <c r="AF62" s="72"/>
      <c r="AG62" s="71"/>
      <c r="AH62" s="71"/>
      <c r="AI62" s="71"/>
      <c r="AJ62" s="71"/>
      <c r="AK62" s="71"/>
      <c r="AL62" s="71"/>
    </row>
    <row r="63" spans="1:38" s="10" customFormat="1" ht="25" customHeight="1" x14ac:dyDescent="0.25">
      <c r="A63" s="11">
        <v>60</v>
      </c>
      <c r="B63" s="12" t="str">
        <f t="shared" si="3"/>
        <v>000-000</v>
      </c>
      <c r="C63" s="12"/>
      <c r="D63" s="12"/>
      <c r="E63" s="12"/>
      <c r="F63" s="12"/>
      <c r="G63" s="12"/>
      <c r="H63" s="16"/>
      <c r="I63" s="16"/>
      <c r="J63" s="15"/>
      <c r="K63" s="16"/>
      <c r="L63" s="16"/>
      <c r="M63" s="17"/>
      <c r="N63" s="18"/>
      <c r="O63" s="18"/>
      <c r="P63" s="20"/>
      <c r="Q63" s="66"/>
      <c r="R63" s="66"/>
      <c r="S63" s="67"/>
      <c r="T63" s="66"/>
      <c r="U63" s="66"/>
      <c r="V63" s="67"/>
      <c r="W63" s="68"/>
      <c r="X63" s="68"/>
      <c r="Y63" s="69"/>
      <c r="Z63" s="70">
        <f t="shared" si="1"/>
        <v>0</v>
      </c>
      <c r="AA63" s="70">
        <f t="shared" si="2"/>
        <v>0</v>
      </c>
      <c r="AB63" s="71"/>
      <c r="AC63" s="71"/>
      <c r="AD63" s="71"/>
      <c r="AE63" s="71"/>
      <c r="AF63" s="72"/>
      <c r="AG63" s="71"/>
      <c r="AH63" s="71"/>
      <c r="AI63" s="71"/>
      <c r="AJ63" s="71"/>
      <c r="AK63" s="71"/>
      <c r="AL63" s="71"/>
    </row>
    <row r="64" spans="1:38" s="10" customFormat="1" ht="25" customHeight="1" x14ac:dyDescent="0.25">
      <c r="A64" s="11">
        <v>61</v>
      </c>
      <c r="B64" s="12" t="str">
        <f t="shared" si="3"/>
        <v>000-000</v>
      </c>
      <c r="C64" s="12"/>
      <c r="D64" s="12"/>
      <c r="E64" s="12"/>
      <c r="F64" s="12"/>
      <c r="G64" s="12"/>
      <c r="H64" s="16"/>
      <c r="I64" s="16"/>
      <c r="J64" s="15"/>
      <c r="K64" s="16"/>
      <c r="L64" s="16"/>
      <c r="M64" s="17"/>
      <c r="N64" s="18"/>
      <c r="O64" s="18"/>
      <c r="P64" s="20"/>
      <c r="Q64" s="66"/>
      <c r="R64" s="66"/>
      <c r="S64" s="67"/>
      <c r="T64" s="66"/>
      <c r="U64" s="66"/>
      <c r="V64" s="67"/>
      <c r="W64" s="68"/>
      <c r="X64" s="68"/>
      <c r="Y64" s="69"/>
      <c r="Z64" s="70">
        <f t="shared" si="1"/>
        <v>0</v>
      </c>
      <c r="AA64" s="70">
        <f t="shared" si="2"/>
        <v>0</v>
      </c>
      <c r="AB64" s="71"/>
      <c r="AC64" s="71"/>
      <c r="AD64" s="71"/>
      <c r="AE64" s="71"/>
      <c r="AF64" s="72"/>
      <c r="AG64" s="71"/>
      <c r="AH64" s="71"/>
      <c r="AI64" s="71"/>
      <c r="AJ64" s="71"/>
      <c r="AK64" s="71"/>
      <c r="AL64" s="71"/>
    </row>
    <row r="65" spans="1:38" s="10" customFormat="1" ht="25" customHeight="1" x14ac:dyDescent="0.25">
      <c r="A65" s="11">
        <v>62</v>
      </c>
      <c r="B65" s="12" t="str">
        <f t="shared" si="3"/>
        <v>000-000</v>
      </c>
      <c r="C65" s="12"/>
      <c r="D65" s="12"/>
      <c r="E65" s="12"/>
      <c r="F65" s="12"/>
      <c r="G65" s="12"/>
      <c r="H65" s="16"/>
      <c r="I65" s="16"/>
      <c r="J65" s="15"/>
      <c r="K65" s="16"/>
      <c r="L65" s="16"/>
      <c r="M65" s="17"/>
      <c r="N65" s="18"/>
      <c r="O65" s="18"/>
      <c r="P65" s="20"/>
      <c r="Q65" s="66"/>
      <c r="R65" s="66"/>
      <c r="S65" s="67"/>
      <c r="T65" s="66"/>
      <c r="U65" s="66"/>
      <c r="V65" s="67"/>
      <c r="W65" s="68"/>
      <c r="X65" s="68"/>
      <c r="Y65" s="69"/>
      <c r="Z65" s="70">
        <f t="shared" si="1"/>
        <v>0</v>
      </c>
      <c r="AA65" s="70">
        <f t="shared" si="2"/>
        <v>0</v>
      </c>
      <c r="AB65" s="71"/>
      <c r="AC65" s="71"/>
      <c r="AD65" s="71"/>
      <c r="AE65" s="71"/>
      <c r="AF65" s="72"/>
      <c r="AG65" s="71"/>
      <c r="AH65" s="71"/>
      <c r="AI65" s="71"/>
      <c r="AJ65" s="71"/>
      <c r="AK65" s="71"/>
      <c r="AL65" s="71"/>
    </row>
    <row r="66" spans="1:38" s="10" customFormat="1" ht="25" customHeight="1" x14ac:dyDescent="0.25">
      <c r="A66" s="11">
        <v>63</v>
      </c>
      <c r="B66" s="12" t="str">
        <f t="shared" si="3"/>
        <v>000-000</v>
      </c>
      <c r="C66" s="12"/>
      <c r="D66" s="12"/>
      <c r="E66" s="12"/>
      <c r="F66" s="12"/>
      <c r="G66" s="12"/>
      <c r="H66" s="16"/>
      <c r="I66" s="16"/>
      <c r="J66" s="15"/>
      <c r="K66" s="16"/>
      <c r="L66" s="16"/>
      <c r="M66" s="17"/>
      <c r="N66" s="18"/>
      <c r="O66" s="18"/>
      <c r="P66" s="20"/>
      <c r="Q66" s="66"/>
      <c r="R66" s="66"/>
      <c r="S66" s="67"/>
      <c r="T66" s="66"/>
      <c r="U66" s="66"/>
      <c r="V66" s="67"/>
      <c r="W66" s="68"/>
      <c r="X66" s="68"/>
      <c r="Y66" s="69"/>
      <c r="Z66" s="70">
        <f t="shared" si="1"/>
        <v>0</v>
      </c>
      <c r="AA66" s="70">
        <f t="shared" si="2"/>
        <v>0</v>
      </c>
      <c r="AB66" s="71"/>
      <c r="AC66" s="71"/>
      <c r="AD66" s="71"/>
      <c r="AE66" s="71"/>
      <c r="AF66" s="72"/>
      <c r="AG66" s="71"/>
      <c r="AH66" s="71"/>
      <c r="AI66" s="71"/>
      <c r="AJ66" s="71"/>
      <c r="AK66" s="71"/>
      <c r="AL66" s="71"/>
    </row>
    <row r="67" spans="1:38" s="10" customFormat="1" ht="25" customHeight="1" x14ac:dyDescent="0.25">
      <c r="A67" s="11">
        <v>64</v>
      </c>
      <c r="B67" s="12" t="str">
        <f t="shared" si="3"/>
        <v>000-000</v>
      </c>
      <c r="C67" s="12"/>
      <c r="D67" s="12"/>
      <c r="E67" s="12"/>
      <c r="F67" s="12"/>
      <c r="G67" s="12"/>
      <c r="H67" s="16"/>
      <c r="I67" s="16"/>
      <c r="J67" s="15"/>
      <c r="K67" s="16"/>
      <c r="L67" s="16"/>
      <c r="M67" s="17"/>
      <c r="N67" s="18"/>
      <c r="O67" s="18"/>
      <c r="P67" s="20"/>
      <c r="Q67" s="66"/>
      <c r="R67" s="66"/>
      <c r="S67" s="67"/>
      <c r="T67" s="66"/>
      <c r="U67" s="66"/>
      <c r="V67" s="67"/>
      <c r="W67" s="68"/>
      <c r="X67" s="68"/>
      <c r="Y67" s="69"/>
      <c r="Z67" s="70">
        <f t="shared" si="1"/>
        <v>0</v>
      </c>
      <c r="AA67" s="70">
        <f t="shared" si="2"/>
        <v>0</v>
      </c>
      <c r="AB67" s="71"/>
      <c r="AC67" s="71"/>
      <c r="AD67" s="71"/>
      <c r="AE67" s="71"/>
      <c r="AF67" s="72"/>
      <c r="AG67" s="71"/>
      <c r="AH67" s="71"/>
      <c r="AI67" s="71"/>
      <c r="AJ67" s="71"/>
      <c r="AK67" s="71"/>
      <c r="AL67" s="71"/>
    </row>
    <row r="68" spans="1:38" s="10" customFormat="1" ht="25" customHeight="1" x14ac:dyDescent="0.25">
      <c r="A68" s="11">
        <v>65</v>
      </c>
      <c r="B68" s="12" t="str">
        <f t="shared" ref="B68:B99" si="4">TEXT(C68,"000")&amp;"-"&amp;TEXT(E68,"000")</f>
        <v>000-000</v>
      </c>
      <c r="C68" s="12"/>
      <c r="D68" s="12"/>
      <c r="E68" s="12"/>
      <c r="F68" s="12"/>
      <c r="G68" s="12"/>
      <c r="H68" s="16"/>
      <c r="I68" s="16"/>
      <c r="J68" s="15"/>
      <c r="K68" s="16"/>
      <c r="L68" s="16"/>
      <c r="M68" s="17"/>
      <c r="N68" s="18"/>
      <c r="O68" s="18"/>
      <c r="P68" s="20"/>
      <c r="Q68" s="66"/>
      <c r="R68" s="66"/>
      <c r="S68" s="67"/>
      <c r="T68" s="66"/>
      <c r="U68" s="66"/>
      <c r="V68" s="67"/>
      <c r="W68" s="68"/>
      <c r="X68" s="68"/>
      <c r="Y68" s="69"/>
      <c r="Z68" s="70">
        <f t="shared" ref="Z68:Z131" si="5">ROUND(J68-V68-Y68,2)</f>
        <v>0</v>
      </c>
      <c r="AA68" s="70">
        <f t="shared" ref="AA68:AA131" si="6">ROUND(M68+P68-S68,2)</f>
        <v>0</v>
      </c>
      <c r="AB68" s="71"/>
      <c r="AC68" s="71"/>
      <c r="AD68" s="71"/>
      <c r="AE68" s="71"/>
      <c r="AF68" s="72"/>
      <c r="AG68" s="71"/>
      <c r="AH68" s="71"/>
      <c r="AI68" s="71"/>
      <c r="AJ68" s="71"/>
      <c r="AK68" s="71"/>
      <c r="AL68" s="71"/>
    </row>
    <row r="69" spans="1:38" s="10" customFormat="1" ht="25" customHeight="1" x14ac:dyDescent="0.25">
      <c r="A69" s="11">
        <v>66</v>
      </c>
      <c r="B69" s="12" t="str">
        <f t="shared" si="4"/>
        <v>000-000</v>
      </c>
      <c r="C69" s="12"/>
      <c r="D69" s="12"/>
      <c r="E69" s="12"/>
      <c r="F69" s="12"/>
      <c r="G69" s="12"/>
      <c r="H69" s="16"/>
      <c r="I69" s="16"/>
      <c r="J69" s="15"/>
      <c r="K69" s="16"/>
      <c r="L69" s="16"/>
      <c r="M69" s="17"/>
      <c r="N69" s="18"/>
      <c r="O69" s="18"/>
      <c r="P69" s="20"/>
      <c r="Q69" s="66"/>
      <c r="R69" s="66"/>
      <c r="S69" s="67"/>
      <c r="T69" s="66"/>
      <c r="U69" s="66"/>
      <c r="V69" s="67"/>
      <c r="W69" s="68"/>
      <c r="X69" s="68"/>
      <c r="Y69" s="69"/>
      <c r="Z69" s="70">
        <f t="shared" si="5"/>
        <v>0</v>
      </c>
      <c r="AA69" s="70">
        <f t="shared" si="6"/>
        <v>0</v>
      </c>
      <c r="AB69" s="71"/>
      <c r="AC69" s="71"/>
      <c r="AD69" s="71"/>
      <c r="AE69" s="71"/>
      <c r="AF69" s="72"/>
      <c r="AG69" s="71"/>
      <c r="AH69" s="71"/>
      <c r="AI69" s="71"/>
      <c r="AJ69" s="71"/>
      <c r="AK69" s="71"/>
      <c r="AL69" s="71"/>
    </row>
    <row r="70" spans="1:38" s="10" customFormat="1" ht="25" customHeight="1" x14ac:dyDescent="0.25">
      <c r="A70" s="11">
        <v>67</v>
      </c>
      <c r="B70" s="12" t="str">
        <f t="shared" si="4"/>
        <v>000-000</v>
      </c>
      <c r="C70" s="12"/>
      <c r="D70" s="12"/>
      <c r="E70" s="12"/>
      <c r="F70" s="12"/>
      <c r="G70" s="12"/>
      <c r="H70" s="16"/>
      <c r="I70" s="16"/>
      <c r="J70" s="15"/>
      <c r="K70" s="16"/>
      <c r="L70" s="16"/>
      <c r="M70" s="17"/>
      <c r="N70" s="18"/>
      <c r="O70" s="18"/>
      <c r="P70" s="20"/>
      <c r="Q70" s="66"/>
      <c r="R70" s="66"/>
      <c r="S70" s="67"/>
      <c r="T70" s="66"/>
      <c r="U70" s="66"/>
      <c r="V70" s="67"/>
      <c r="W70" s="68"/>
      <c r="X70" s="68"/>
      <c r="Y70" s="69"/>
      <c r="Z70" s="70">
        <f t="shared" si="5"/>
        <v>0</v>
      </c>
      <c r="AA70" s="70">
        <f t="shared" si="6"/>
        <v>0</v>
      </c>
      <c r="AB70" s="71"/>
      <c r="AC70" s="71"/>
      <c r="AD70" s="71"/>
      <c r="AE70" s="71"/>
      <c r="AF70" s="72"/>
      <c r="AG70" s="71"/>
      <c r="AH70" s="71"/>
      <c r="AI70" s="71"/>
      <c r="AJ70" s="71"/>
      <c r="AK70" s="71"/>
      <c r="AL70" s="71"/>
    </row>
    <row r="71" spans="1:38" s="10" customFormat="1" ht="25" customHeight="1" x14ac:dyDescent="0.25">
      <c r="A71" s="11">
        <v>68</v>
      </c>
      <c r="B71" s="12" t="str">
        <f t="shared" si="4"/>
        <v>000-000</v>
      </c>
      <c r="C71" s="12"/>
      <c r="D71" s="12"/>
      <c r="E71" s="12"/>
      <c r="F71" s="12"/>
      <c r="G71" s="12"/>
      <c r="H71" s="16"/>
      <c r="I71" s="16"/>
      <c r="J71" s="15"/>
      <c r="K71" s="16"/>
      <c r="L71" s="16"/>
      <c r="M71" s="17"/>
      <c r="N71" s="18"/>
      <c r="O71" s="18"/>
      <c r="P71" s="20"/>
      <c r="Q71" s="66"/>
      <c r="R71" s="66"/>
      <c r="S71" s="67"/>
      <c r="T71" s="66"/>
      <c r="U71" s="66"/>
      <c r="V71" s="67"/>
      <c r="W71" s="68"/>
      <c r="X71" s="68"/>
      <c r="Y71" s="69"/>
      <c r="Z71" s="70">
        <f t="shared" si="5"/>
        <v>0</v>
      </c>
      <c r="AA71" s="70">
        <f t="shared" si="6"/>
        <v>0</v>
      </c>
      <c r="AB71" s="71"/>
      <c r="AC71" s="71"/>
      <c r="AD71" s="71"/>
      <c r="AE71" s="71"/>
      <c r="AF71" s="72"/>
      <c r="AG71" s="71"/>
      <c r="AH71" s="71"/>
      <c r="AI71" s="71"/>
      <c r="AJ71" s="71"/>
      <c r="AK71" s="71"/>
      <c r="AL71" s="71"/>
    </row>
    <row r="72" spans="1:38" s="10" customFormat="1" ht="25" customHeight="1" x14ac:dyDescent="0.25">
      <c r="A72" s="11">
        <v>69</v>
      </c>
      <c r="B72" s="12" t="str">
        <f t="shared" si="4"/>
        <v>000-000</v>
      </c>
      <c r="C72" s="12"/>
      <c r="D72" s="12"/>
      <c r="E72" s="12"/>
      <c r="F72" s="12"/>
      <c r="G72" s="12"/>
      <c r="H72" s="16"/>
      <c r="I72" s="16"/>
      <c r="J72" s="15"/>
      <c r="K72" s="16"/>
      <c r="L72" s="16"/>
      <c r="M72" s="17"/>
      <c r="N72" s="18"/>
      <c r="O72" s="19"/>
      <c r="P72" s="20"/>
      <c r="Q72" s="66"/>
      <c r="R72" s="66"/>
      <c r="S72" s="67"/>
      <c r="T72" s="66"/>
      <c r="U72" s="66"/>
      <c r="V72" s="67"/>
      <c r="W72" s="68"/>
      <c r="X72" s="68"/>
      <c r="Y72" s="69"/>
      <c r="Z72" s="70">
        <f t="shared" si="5"/>
        <v>0</v>
      </c>
      <c r="AA72" s="70">
        <f t="shared" si="6"/>
        <v>0</v>
      </c>
      <c r="AB72" s="71"/>
      <c r="AC72" s="71"/>
      <c r="AD72" s="71"/>
      <c r="AE72" s="71"/>
      <c r="AF72" s="72"/>
      <c r="AG72" s="71"/>
      <c r="AH72" s="71"/>
      <c r="AI72" s="71"/>
      <c r="AJ72" s="71"/>
      <c r="AK72" s="71"/>
      <c r="AL72" s="71"/>
    </row>
    <row r="73" spans="1:38" s="10" customFormat="1" ht="25" customHeight="1" x14ac:dyDescent="0.25">
      <c r="A73" s="11">
        <v>70</v>
      </c>
      <c r="B73" s="12" t="str">
        <f t="shared" si="4"/>
        <v>000-000</v>
      </c>
      <c r="C73" s="12"/>
      <c r="D73" s="12"/>
      <c r="E73" s="12"/>
      <c r="F73" s="12"/>
      <c r="G73" s="12"/>
      <c r="H73" s="16"/>
      <c r="I73" s="16"/>
      <c r="J73" s="15"/>
      <c r="K73" s="16"/>
      <c r="L73" s="16"/>
      <c r="M73" s="17"/>
      <c r="N73" s="18"/>
      <c r="O73" s="19"/>
      <c r="P73" s="20"/>
      <c r="Q73" s="66"/>
      <c r="R73" s="66"/>
      <c r="S73" s="67"/>
      <c r="T73" s="66"/>
      <c r="U73" s="66"/>
      <c r="V73" s="67"/>
      <c r="W73" s="68"/>
      <c r="X73" s="68"/>
      <c r="Y73" s="69"/>
      <c r="Z73" s="70">
        <f t="shared" si="5"/>
        <v>0</v>
      </c>
      <c r="AA73" s="70">
        <f t="shared" si="6"/>
        <v>0</v>
      </c>
      <c r="AB73" s="71"/>
      <c r="AC73" s="71"/>
      <c r="AD73" s="71"/>
      <c r="AE73" s="71"/>
      <c r="AF73" s="72"/>
      <c r="AG73" s="71"/>
      <c r="AH73" s="71"/>
      <c r="AI73" s="71"/>
      <c r="AJ73" s="71"/>
      <c r="AK73" s="71"/>
      <c r="AL73" s="71"/>
    </row>
    <row r="74" spans="1:38" s="10" customFormat="1" ht="25" customHeight="1" x14ac:dyDescent="0.25">
      <c r="A74" s="11">
        <v>71</v>
      </c>
      <c r="B74" s="12" t="str">
        <f t="shared" si="4"/>
        <v>000-000</v>
      </c>
      <c r="C74" s="12"/>
      <c r="D74" s="12"/>
      <c r="E74" s="12"/>
      <c r="F74" s="12"/>
      <c r="G74" s="12"/>
      <c r="H74" s="16"/>
      <c r="I74" s="16"/>
      <c r="J74" s="15"/>
      <c r="K74" s="16"/>
      <c r="L74" s="16"/>
      <c r="M74" s="17"/>
      <c r="N74" s="18"/>
      <c r="O74" s="18"/>
      <c r="P74" s="20"/>
      <c r="Q74" s="66"/>
      <c r="R74" s="66"/>
      <c r="S74" s="67"/>
      <c r="T74" s="66"/>
      <c r="U74" s="66"/>
      <c r="V74" s="67"/>
      <c r="W74" s="68"/>
      <c r="X74" s="68"/>
      <c r="Y74" s="69"/>
      <c r="Z74" s="70">
        <f t="shared" si="5"/>
        <v>0</v>
      </c>
      <c r="AA74" s="70">
        <f t="shared" si="6"/>
        <v>0</v>
      </c>
      <c r="AB74" s="71"/>
      <c r="AC74" s="71"/>
      <c r="AD74" s="71"/>
      <c r="AE74" s="71"/>
      <c r="AF74" s="72"/>
      <c r="AG74" s="71"/>
      <c r="AH74" s="71"/>
      <c r="AI74" s="71"/>
      <c r="AJ74" s="71"/>
      <c r="AK74" s="71"/>
      <c r="AL74" s="71"/>
    </row>
    <row r="75" spans="1:38" s="10" customFormat="1" ht="25" customHeight="1" x14ac:dyDescent="0.25">
      <c r="A75" s="11">
        <v>72</v>
      </c>
      <c r="B75" s="12" t="str">
        <f t="shared" si="4"/>
        <v>000-000</v>
      </c>
      <c r="C75" s="12"/>
      <c r="D75" s="12"/>
      <c r="E75" s="12"/>
      <c r="F75" s="12"/>
      <c r="G75" s="12"/>
      <c r="H75" s="16"/>
      <c r="I75" s="16"/>
      <c r="J75" s="15"/>
      <c r="K75" s="16"/>
      <c r="L75" s="16"/>
      <c r="M75" s="17"/>
      <c r="N75" s="18"/>
      <c r="O75" s="18"/>
      <c r="P75" s="20"/>
      <c r="Q75" s="66"/>
      <c r="R75" s="66"/>
      <c r="S75" s="67"/>
      <c r="T75" s="66"/>
      <c r="U75" s="66"/>
      <c r="V75" s="67"/>
      <c r="W75" s="68"/>
      <c r="X75" s="68"/>
      <c r="Y75" s="69"/>
      <c r="Z75" s="70">
        <f t="shared" si="5"/>
        <v>0</v>
      </c>
      <c r="AA75" s="70">
        <f t="shared" si="6"/>
        <v>0</v>
      </c>
      <c r="AB75" s="71"/>
      <c r="AC75" s="71"/>
      <c r="AD75" s="71"/>
      <c r="AE75" s="71"/>
      <c r="AF75" s="72"/>
      <c r="AG75" s="71"/>
      <c r="AH75" s="71"/>
      <c r="AI75" s="71"/>
      <c r="AJ75" s="71"/>
      <c r="AK75" s="71"/>
      <c r="AL75" s="71"/>
    </row>
    <row r="76" spans="1:38" s="10" customFormat="1" ht="25" customHeight="1" x14ac:dyDescent="0.25">
      <c r="A76" s="11">
        <v>73</v>
      </c>
      <c r="B76" s="12" t="str">
        <f t="shared" si="4"/>
        <v>000-000</v>
      </c>
      <c r="C76" s="12"/>
      <c r="D76" s="12"/>
      <c r="E76" s="12"/>
      <c r="F76" s="12"/>
      <c r="G76" s="12"/>
      <c r="H76" s="16"/>
      <c r="I76" s="16"/>
      <c r="J76" s="15"/>
      <c r="K76" s="16"/>
      <c r="L76" s="16"/>
      <c r="M76" s="17"/>
      <c r="N76" s="18"/>
      <c r="O76" s="18"/>
      <c r="P76" s="20"/>
      <c r="Q76" s="66"/>
      <c r="R76" s="66"/>
      <c r="S76" s="67"/>
      <c r="T76" s="66"/>
      <c r="U76" s="66"/>
      <c r="V76" s="67"/>
      <c r="W76" s="68"/>
      <c r="X76" s="68"/>
      <c r="Y76" s="69"/>
      <c r="Z76" s="70">
        <f t="shared" si="5"/>
        <v>0</v>
      </c>
      <c r="AA76" s="70">
        <f t="shared" si="6"/>
        <v>0</v>
      </c>
      <c r="AB76" s="71"/>
      <c r="AC76" s="71"/>
      <c r="AD76" s="71"/>
      <c r="AE76" s="71"/>
      <c r="AF76" s="72"/>
      <c r="AG76" s="71"/>
      <c r="AH76" s="71"/>
      <c r="AI76" s="71"/>
      <c r="AJ76" s="71"/>
      <c r="AK76" s="71"/>
      <c r="AL76" s="71"/>
    </row>
    <row r="77" spans="1:38" s="10" customFormat="1" ht="25" customHeight="1" x14ac:dyDescent="0.25">
      <c r="A77" s="11">
        <v>74</v>
      </c>
      <c r="B77" s="12" t="str">
        <f t="shared" si="4"/>
        <v>000-000</v>
      </c>
      <c r="C77" s="12"/>
      <c r="D77" s="12"/>
      <c r="E77" s="12"/>
      <c r="F77" s="12"/>
      <c r="G77" s="12"/>
      <c r="H77" s="16"/>
      <c r="I77" s="16"/>
      <c r="J77" s="15"/>
      <c r="K77" s="16"/>
      <c r="L77" s="16"/>
      <c r="M77" s="17"/>
      <c r="N77" s="18"/>
      <c r="O77" s="18"/>
      <c r="P77" s="20"/>
      <c r="Q77" s="66"/>
      <c r="R77" s="66"/>
      <c r="S77" s="67"/>
      <c r="T77" s="66"/>
      <c r="U77" s="66"/>
      <c r="V77" s="67"/>
      <c r="W77" s="68"/>
      <c r="X77" s="68"/>
      <c r="Y77" s="69"/>
      <c r="Z77" s="70">
        <f t="shared" si="5"/>
        <v>0</v>
      </c>
      <c r="AA77" s="70">
        <f t="shared" si="6"/>
        <v>0</v>
      </c>
      <c r="AB77" s="71"/>
      <c r="AC77" s="71"/>
      <c r="AD77" s="71"/>
      <c r="AE77" s="71"/>
      <c r="AF77" s="72"/>
      <c r="AG77" s="71"/>
      <c r="AH77" s="71"/>
      <c r="AI77" s="71"/>
      <c r="AJ77" s="71"/>
      <c r="AK77" s="71"/>
      <c r="AL77" s="71"/>
    </row>
    <row r="78" spans="1:38" s="10" customFormat="1" ht="25" customHeight="1" x14ac:dyDescent="0.25">
      <c r="A78" s="11">
        <v>75</v>
      </c>
      <c r="B78" s="12" t="str">
        <f t="shared" si="4"/>
        <v>000-000</v>
      </c>
      <c r="C78" s="12"/>
      <c r="D78" s="12"/>
      <c r="E78" s="12"/>
      <c r="F78" s="12"/>
      <c r="G78" s="12"/>
      <c r="H78" s="16"/>
      <c r="I78" s="16"/>
      <c r="J78" s="15"/>
      <c r="K78" s="16"/>
      <c r="L78" s="16"/>
      <c r="M78" s="17"/>
      <c r="N78" s="18"/>
      <c r="O78" s="18"/>
      <c r="P78" s="20"/>
      <c r="Q78" s="66"/>
      <c r="R78" s="66"/>
      <c r="S78" s="67"/>
      <c r="T78" s="66"/>
      <c r="U78" s="66"/>
      <c r="V78" s="67"/>
      <c r="W78" s="68"/>
      <c r="X78" s="68"/>
      <c r="Y78" s="69"/>
      <c r="Z78" s="70">
        <f t="shared" si="5"/>
        <v>0</v>
      </c>
      <c r="AA78" s="70">
        <f t="shared" si="6"/>
        <v>0</v>
      </c>
      <c r="AB78" s="71"/>
      <c r="AC78" s="71"/>
      <c r="AD78" s="71"/>
      <c r="AE78" s="71"/>
      <c r="AF78" s="72"/>
      <c r="AG78" s="71"/>
      <c r="AH78" s="71"/>
      <c r="AI78" s="71"/>
      <c r="AJ78" s="71"/>
      <c r="AK78" s="71"/>
      <c r="AL78" s="71"/>
    </row>
    <row r="79" spans="1:38" s="10" customFormat="1" ht="25" customHeight="1" x14ac:dyDescent="0.25">
      <c r="A79" s="11">
        <v>76</v>
      </c>
      <c r="B79" s="12" t="str">
        <f t="shared" si="4"/>
        <v>000-000</v>
      </c>
      <c r="C79" s="12"/>
      <c r="D79" s="12"/>
      <c r="E79" s="12"/>
      <c r="F79" s="12"/>
      <c r="G79" s="12"/>
      <c r="H79" s="16"/>
      <c r="I79" s="16"/>
      <c r="J79" s="15"/>
      <c r="K79" s="16"/>
      <c r="L79" s="16"/>
      <c r="M79" s="17"/>
      <c r="N79" s="18"/>
      <c r="O79" s="18"/>
      <c r="P79" s="20"/>
      <c r="Q79" s="66"/>
      <c r="R79" s="66"/>
      <c r="S79" s="67"/>
      <c r="T79" s="66"/>
      <c r="U79" s="66"/>
      <c r="V79" s="67"/>
      <c r="W79" s="68"/>
      <c r="X79" s="68"/>
      <c r="Y79" s="69"/>
      <c r="Z79" s="70">
        <f t="shared" si="5"/>
        <v>0</v>
      </c>
      <c r="AA79" s="70">
        <f t="shared" si="6"/>
        <v>0</v>
      </c>
      <c r="AB79" s="71"/>
      <c r="AC79" s="71"/>
      <c r="AD79" s="71"/>
      <c r="AE79" s="71"/>
      <c r="AF79" s="72"/>
      <c r="AG79" s="71"/>
      <c r="AH79" s="71"/>
      <c r="AI79" s="71"/>
      <c r="AJ79" s="71"/>
      <c r="AK79" s="71"/>
      <c r="AL79" s="71"/>
    </row>
    <row r="80" spans="1:38" s="10" customFormat="1" ht="25" customHeight="1" x14ac:dyDescent="0.25">
      <c r="A80" s="11">
        <v>77</v>
      </c>
      <c r="B80" s="12" t="str">
        <f t="shared" si="4"/>
        <v>000-000</v>
      </c>
      <c r="C80" s="12"/>
      <c r="D80" s="12"/>
      <c r="E80" s="12"/>
      <c r="F80" s="12"/>
      <c r="G80" s="12"/>
      <c r="H80" s="16"/>
      <c r="I80" s="16"/>
      <c r="J80" s="15"/>
      <c r="K80" s="16"/>
      <c r="L80" s="16"/>
      <c r="M80" s="17"/>
      <c r="N80" s="18"/>
      <c r="O80" s="18"/>
      <c r="P80" s="20"/>
      <c r="Q80" s="66"/>
      <c r="R80" s="66"/>
      <c r="S80" s="67"/>
      <c r="T80" s="66"/>
      <c r="U80" s="66"/>
      <c r="V80" s="67"/>
      <c r="W80" s="68"/>
      <c r="X80" s="68"/>
      <c r="Y80" s="69"/>
      <c r="Z80" s="70">
        <f t="shared" si="5"/>
        <v>0</v>
      </c>
      <c r="AA80" s="70">
        <f t="shared" si="6"/>
        <v>0</v>
      </c>
      <c r="AB80" s="71"/>
      <c r="AC80" s="71"/>
      <c r="AD80" s="71"/>
      <c r="AE80" s="71"/>
      <c r="AF80" s="72"/>
      <c r="AG80" s="71"/>
      <c r="AH80" s="71"/>
      <c r="AI80" s="71"/>
      <c r="AJ80" s="71"/>
      <c r="AK80" s="71"/>
      <c r="AL80" s="71"/>
    </row>
    <row r="81" spans="1:38" s="10" customFormat="1" ht="25" customHeight="1" x14ac:dyDescent="0.25">
      <c r="A81" s="11">
        <v>78</v>
      </c>
      <c r="B81" s="12" t="str">
        <f t="shared" si="4"/>
        <v>000-000</v>
      </c>
      <c r="C81" s="12"/>
      <c r="D81" s="12"/>
      <c r="E81" s="12"/>
      <c r="F81" s="12"/>
      <c r="G81" s="12"/>
      <c r="H81" s="16"/>
      <c r="I81" s="16"/>
      <c r="J81" s="15"/>
      <c r="K81" s="16"/>
      <c r="L81" s="16"/>
      <c r="M81" s="17"/>
      <c r="N81" s="18"/>
      <c r="O81" s="18"/>
      <c r="P81" s="20"/>
      <c r="Q81" s="66"/>
      <c r="R81" s="66"/>
      <c r="S81" s="67"/>
      <c r="T81" s="66"/>
      <c r="U81" s="66"/>
      <c r="V81" s="67"/>
      <c r="W81" s="68"/>
      <c r="X81" s="68"/>
      <c r="Y81" s="69"/>
      <c r="Z81" s="70">
        <f t="shared" si="5"/>
        <v>0</v>
      </c>
      <c r="AA81" s="70">
        <f t="shared" si="6"/>
        <v>0</v>
      </c>
      <c r="AB81" s="71"/>
      <c r="AC81" s="71"/>
      <c r="AD81" s="71"/>
      <c r="AE81" s="71"/>
      <c r="AF81" s="72"/>
      <c r="AG81" s="71"/>
      <c r="AH81" s="71"/>
      <c r="AI81" s="71"/>
      <c r="AJ81" s="71"/>
      <c r="AK81" s="71"/>
      <c r="AL81" s="71"/>
    </row>
    <row r="82" spans="1:38" s="10" customFormat="1" ht="25" customHeight="1" x14ac:dyDescent="0.25">
      <c r="A82" s="11">
        <v>79</v>
      </c>
      <c r="B82" s="12" t="str">
        <f t="shared" si="4"/>
        <v>000-000</v>
      </c>
      <c r="C82" s="12"/>
      <c r="D82" s="12"/>
      <c r="E82" s="12"/>
      <c r="F82" s="12"/>
      <c r="G82" s="12"/>
      <c r="H82" s="16"/>
      <c r="I82" s="16"/>
      <c r="J82" s="15"/>
      <c r="K82" s="16"/>
      <c r="L82" s="16"/>
      <c r="M82" s="17"/>
      <c r="N82" s="18"/>
      <c r="O82" s="18"/>
      <c r="P82" s="20"/>
      <c r="Q82" s="66"/>
      <c r="R82" s="66"/>
      <c r="S82" s="67"/>
      <c r="T82" s="66"/>
      <c r="U82" s="66"/>
      <c r="V82" s="67"/>
      <c r="W82" s="68"/>
      <c r="X82" s="68"/>
      <c r="Y82" s="69"/>
      <c r="Z82" s="70">
        <f t="shared" si="5"/>
        <v>0</v>
      </c>
      <c r="AA82" s="70">
        <f t="shared" si="6"/>
        <v>0</v>
      </c>
      <c r="AB82" s="71"/>
      <c r="AC82" s="71"/>
      <c r="AD82" s="71"/>
      <c r="AE82" s="71"/>
      <c r="AF82" s="72"/>
      <c r="AG82" s="71"/>
      <c r="AH82" s="71"/>
      <c r="AI82" s="71"/>
      <c r="AJ82" s="71"/>
      <c r="AK82" s="71"/>
      <c r="AL82" s="71"/>
    </row>
    <row r="83" spans="1:38" s="10" customFormat="1" ht="25" customHeight="1" x14ac:dyDescent="0.25">
      <c r="A83" s="11">
        <v>80</v>
      </c>
      <c r="B83" s="12" t="str">
        <f t="shared" si="4"/>
        <v>000-000</v>
      </c>
      <c r="C83" s="12"/>
      <c r="D83" s="12"/>
      <c r="E83" s="12"/>
      <c r="F83" s="12"/>
      <c r="G83" s="12"/>
      <c r="H83" s="16"/>
      <c r="I83" s="16"/>
      <c r="J83" s="15"/>
      <c r="K83" s="16"/>
      <c r="L83" s="16"/>
      <c r="M83" s="17"/>
      <c r="N83" s="18"/>
      <c r="O83" s="19"/>
      <c r="P83" s="20"/>
      <c r="Q83" s="66"/>
      <c r="R83" s="66"/>
      <c r="S83" s="67"/>
      <c r="T83" s="66"/>
      <c r="U83" s="66"/>
      <c r="V83" s="67"/>
      <c r="W83" s="68"/>
      <c r="X83" s="68"/>
      <c r="Y83" s="69"/>
      <c r="Z83" s="70">
        <f t="shared" si="5"/>
        <v>0</v>
      </c>
      <c r="AA83" s="70">
        <f t="shared" si="6"/>
        <v>0</v>
      </c>
      <c r="AB83" s="71"/>
      <c r="AC83" s="71"/>
      <c r="AD83" s="71"/>
      <c r="AE83" s="71"/>
      <c r="AF83" s="72"/>
      <c r="AG83" s="71"/>
      <c r="AH83" s="71"/>
      <c r="AI83" s="71"/>
      <c r="AJ83" s="71"/>
      <c r="AK83" s="71"/>
      <c r="AL83" s="71"/>
    </row>
    <row r="84" spans="1:38" s="10" customFormat="1" ht="25" customHeight="1" x14ac:dyDescent="0.25">
      <c r="A84" s="11">
        <v>81</v>
      </c>
      <c r="B84" s="12" t="str">
        <f t="shared" si="4"/>
        <v>000-000</v>
      </c>
      <c r="C84" s="12"/>
      <c r="D84" s="12"/>
      <c r="E84" s="12"/>
      <c r="F84" s="12"/>
      <c r="G84" s="12"/>
      <c r="H84" s="16"/>
      <c r="I84" s="16"/>
      <c r="J84" s="15"/>
      <c r="K84" s="16"/>
      <c r="L84" s="16"/>
      <c r="M84" s="17"/>
      <c r="N84" s="18"/>
      <c r="O84" s="19"/>
      <c r="P84" s="20"/>
      <c r="Q84" s="66"/>
      <c r="R84" s="66"/>
      <c r="S84" s="67"/>
      <c r="T84" s="66"/>
      <c r="U84" s="66"/>
      <c r="V84" s="67"/>
      <c r="W84" s="68"/>
      <c r="X84" s="68"/>
      <c r="Y84" s="69"/>
      <c r="Z84" s="70">
        <f t="shared" si="5"/>
        <v>0</v>
      </c>
      <c r="AA84" s="70">
        <f t="shared" si="6"/>
        <v>0</v>
      </c>
      <c r="AB84" s="71"/>
      <c r="AC84" s="71"/>
      <c r="AD84" s="71"/>
      <c r="AE84" s="71"/>
      <c r="AF84" s="72"/>
      <c r="AG84" s="71"/>
      <c r="AH84" s="71"/>
      <c r="AI84" s="71"/>
      <c r="AJ84" s="71"/>
      <c r="AK84" s="71"/>
      <c r="AL84" s="71"/>
    </row>
    <row r="85" spans="1:38" s="10" customFormat="1" ht="25" customHeight="1" x14ac:dyDescent="0.25">
      <c r="A85" s="11">
        <v>82</v>
      </c>
      <c r="B85" s="12" t="str">
        <f t="shared" si="4"/>
        <v>000-000</v>
      </c>
      <c r="C85" s="12"/>
      <c r="D85" s="12"/>
      <c r="E85" s="12"/>
      <c r="F85" s="12"/>
      <c r="G85" s="12"/>
      <c r="H85" s="16"/>
      <c r="I85" s="16"/>
      <c r="J85" s="15"/>
      <c r="K85" s="16"/>
      <c r="L85" s="16"/>
      <c r="M85" s="17"/>
      <c r="N85" s="18"/>
      <c r="O85" s="18"/>
      <c r="P85" s="20"/>
      <c r="Q85" s="66"/>
      <c r="R85" s="66"/>
      <c r="S85" s="67"/>
      <c r="T85" s="66"/>
      <c r="U85" s="66"/>
      <c r="V85" s="67"/>
      <c r="W85" s="68"/>
      <c r="X85" s="68"/>
      <c r="Y85" s="69"/>
      <c r="Z85" s="70">
        <f t="shared" si="5"/>
        <v>0</v>
      </c>
      <c r="AA85" s="70">
        <f t="shared" si="6"/>
        <v>0</v>
      </c>
      <c r="AB85" s="71"/>
      <c r="AC85" s="71"/>
      <c r="AD85" s="71"/>
      <c r="AE85" s="71"/>
      <c r="AF85" s="72"/>
      <c r="AG85" s="71"/>
      <c r="AH85" s="71"/>
      <c r="AI85" s="71"/>
      <c r="AJ85" s="71"/>
      <c r="AK85" s="71"/>
      <c r="AL85" s="71"/>
    </row>
    <row r="86" spans="1:38" s="10" customFormat="1" ht="25" customHeight="1" x14ac:dyDescent="0.25">
      <c r="A86" s="11">
        <v>83</v>
      </c>
      <c r="B86" s="12" t="str">
        <f t="shared" si="4"/>
        <v>000-000</v>
      </c>
      <c r="C86" s="12"/>
      <c r="D86" s="12"/>
      <c r="E86" s="12"/>
      <c r="F86" s="12"/>
      <c r="G86" s="12"/>
      <c r="H86" s="16"/>
      <c r="I86" s="16"/>
      <c r="J86" s="15"/>
      <c r="K86" s="16"/>
      <c r="L86" s="16"/>
      <c r="M86" s="17"/>
      <c r="N86" s="18"/>
      <c r="O86" s="18"/>
      <c r="P86" s="20"/>
      <c r="Q86" s="66"/>
      <c r="R86" s="66"/>
      <c r="S86" s="67"/>
      <c r="T86" s="66"/>
      <c r="U86" s="66"/>
      <c r="V86" s="67"/>
      <c r="W86" s="68"/>
      <c r="X86" s="68"/>
      <c r="Y86" s="69"/>
      <c r="Z86" s="70">
        <f t="shared" si="5"/>
        <v>0</v>
      </c>
      <c r="AA86" s="70">
        <f t="shared" si="6"/>
        <v>0</v>
      </c>
      <c r="AB86" s="71"/>
      <c r="AC86" s="71"/>
      <c r="AD86" s="71"/>
      <c r="AE86" s="71"/>
      <c r="AF86" s="72"/>
      <c r="AG86" s="71"/>
      <c r="AH86" s="71"/>
      <c r="AI86" s="71"/>
      <c r="AJ86" s="71"/>
      <c r="AK86" s="71"/>
      <c r="AL86" s="71"/>
    </row>
    <row r="87" spans="1:38" s="10" customFormat="1" ht="25" customHeight="1" x14ac:dyDescent="0.25">
      <c r="A87" s="11">
        <v>84</v>
      </c>
      <c r="B87" s="12" t="str">
        <f t="shared" si="4"/>
        <v>000-000</v>
      </c>
      <c r="C87" s="12"/>
      <c r="D87" s="12"/>
      <c r="E87" s="12"/>
      <c r="F87" s="12"/>
      <c r="G87" s="12"/>
      <c r="H87" s="16"/>
      <c r="I87" s="16"/>
      <c r="J87" s="15"/>
      <c r="K87" s="16"/>
      <c r="L87" s="16"/>
      <c r="M87" s="17"/>
      <c r="N87" s="18"/>
      <c r="O87" s="18"/>
      <c r="P87" s="20"/>
      <c r="Q87" s="66"/>
      <c r="R87" s="66"/>
      <c r="S87" s="67"/>
      <c r="T87" s="66"/>
      <c r="U87" s="66"/>
      <c r="V87" s="67"/>
      <c r="W87" s="68"/>
      <c r="X87" s="68"/>
      <c r="Y87" s="69"/>
      <c r="Z87" s="70">
        <f t="shared" si="5"/>
        <v>0</v>
      </c>
      <c r="AA87" s="70">
        <f t="shared" si="6"/>
        <v>0</v>
      </c>
      <c r="AB87" s="71"/>
      <c r="AC87" s="71"/>
      <c r="AD87" s="71"/>
      <c r="AE87" s="71"/>
      <c r="AF87" s="72"/>
      <c r="AG87" s="71"/>
      <c r="AH87" s="71"/>
      <c r="AI87" s="71"/>
      <c r="AJ87" s="71"/>
      <c r="AK87" s="71"/>
      <c r="AL87" s="71"/>
    </row>
    <row r="88" spans="1:38" s="10" customFormat="1" ht="25" customHeight="1" x14ac:dyDescent="0.25">
      <c r="A88" s="11">
        <v>85</v>
      </c>
      <c r="B88" s="12" t="str">
        <f t="shared" si="4"/>
        <v>000-000</v>
      </c>
      <c r="C88" s="12"/>
      <c r="D88" s="12"/>
      <c r="E88" s="12"/>
      <c r="F88" s="12"/>
      <c r="G88" s="12"/>
      <c r="H88" s="16"/>
      <c r="I88" s="16"/>
      <c r="J88" s="15"/>
      <c r="K88" s="16"/>
      <c r="L88" s="16"/>
      <c r="M88" s="17"/>
      <c r="N88" s="18"/>
      <c r="O88" s="18"/>
      <c r="P88" s="20"/>
      <c r="Q88" s="66"/>
      <c r="R88" s="66"/>
      <c r="S88" s="67"/>
      <c r="T88" s="66"/>
      <c r="U88" s="66"/>
      <c r="V88" s="67"/>
      <c r="W88" s="68"/>
      <c r="X88" s="68"/>
      <c r="Y88" s="69"/>
      <c r="Z88" s="70">
        <f t="shared" si="5"/>
        <v>0</v>
      </c>
      <c r="AA88" s="70">
        <f t="shared" si="6"/>
        <v>0</v>
      </c>
      <c r="AB88" s="71"/>
      <c r="AC88" s="71"/>
      <c r="AD88" s="71"/>
      <c r="AE88" s="71"/>
      <c r="AF88" s="72"/>
      <c r="AG88" s="71"/>
      <c r="AH88" s="71"/>
      <c r="AI88" s="71"/>
      <c r="AJ88" s="71"/>
      <c r="AK88" s="71"/>
      <c r="AL88" s="71"/>
    </row>
    <row r="89" spans="1:38" s="10" customFormat="1" ht="25" customHeight="1" x14ac:dyDescent="0.25">
      <c r="A89" s="11">
        <v>86</v>
      </c>
      <c r="B89" s="12" t="str">
        <f t="shared" si="4"/>
        <v>000-000</v>
      </c>
      <c r="C89" s="12"/>
      <c r="D89" s="12"/>
      <c r="E89" s="12"/>
      <c r="F89" s="12"/>
      <c r="G89" s="12"/>
      <c r="H89" s="16"/>
      <c r="I89" s="16"/>
      <c r="J89" s="15"/>
      <c r="K89" s="16"/>
      <c r="L89" s="16"/>
      <c r="M89" s="17"/>
      <c r="N89" s="18"/>
      <c r="O89" s="18"/>
      <c r="P89" s="20"/>
      <c r="Q89" s="66"/>
      <c r="R89" s="66"/>
      <c r="S89" s="67"/>
      <c r="T89" s="66"/>
      <c r="U89" s="66"/>
      <c r="V89" s="67"/>
      <c r="W89" s="68"/>
      <c r="X89" s="68"/>
      <c r="Y89" s="69"/>
      <c r="Z89" s="70">
        <f t="shared" si="5"/>
        <v>0</v>
      </c>
      <c r="AA89" s="70">
        <f t="shared" si="6"/>
        <v>0</v>
      </c>
      <c r="AB89" s="71"/>
      <c r="AC89" s="71"/>
      <c r="AD89" s="71"/>
      <c r="AE89" s="71"/>
      <c r="AF89" s="72"/>
      <c r="AG89" s="71"/>
      <c r="AH89" s="71"/>
      <c r="AI89" s="71"/>
      <c r="AJ89" s="71"/>
      <c r="AK89" s="71"/>
      <c r="AL89" s="71"/>
    </row>
    <row r="90" spans="1:38" s="10" customFormat="1" ht="25" customHeight="1" x14ac:dyDescent="0.25">
      <c r="A90" s="11">
        <v>87</v>
      </c>
      <c r="B90" s="12" t="str">
        <f t="shared" si="4"/>
        <v>000-000</v>
      </c>
      <c r="C90" s="12"/>
      <c r="D90" s="12"/>
      <c r="E90" s="12"/>
      <c r="F90" s="12"/>
      <c r="G90" s="12"/>
      <c r="H90" s="16"/>
      <c r="I90" s="16"/>
      <c r="J90" s="15"/>
      <c r="K90" s="16"/>
      <c r="L90" s="16"/>
      <c r="M90" s="17"/>
      <c r="N90" s="18"/>
      <c r="O90" s="18"/>
      <c r="P90" s="20"/>
      <c r="Q90" s="66"/>
      <c r="R90" s="66"/>
      <c r="S90" s="67"/>
      <c r="T90" s="66"/>
      <c r="U90" s="66"/>
      <c r="V90" s="67"/>
      <c r="W90" s="68"/>
      <c r="X90" s="68"/>
      <c r="Y90" s="69"/>
      <c r="Z90" s="70">
        <f t="shared" si="5"/>
        <v>0</v>
      </c>
      <c r="AA90" s="70">
        <f t="shared" si="6"/>
        <v>0</v>
      </c>
      <c r="AB90" s="71"/>
      <c r="AC90" s="71"/>
      <c r="AD90" s="71"/>
      <c r="AE90" s="71"/>
      <c r="AF90" s="72"/>
      <c r="AG90" s="71"/>
      <c r="AH90" s="71"/>
      <c r="AI90" s="71"/>
      <c r="AJ90" s="71"/>
      <c r="AK90" s="71"/>
      <c r="AL90" s="71"/>
    </row>
    <row r="91" spans="1:38" s="10" customFormat="1" ht="25" customHeight="1" x14ac:dyDescent="0.25">
      <c r="A91" s="11">
        <v>88</v>
      </c>
      <c r="B91" s="12" t="str">
        <f t="shared" si="4"/>
        <v>000-000</v>
      </c>
      <c r="C91" s="12"/>
      <c r="D91" s="12"/>
      <c r="E91" s="12"/>
      <c r="F91" s="12"/>
      <c r="G91" s="12"/>
      <c r="H91" s="16"/>
      <c r="I91" s="16"/>
      <c r="J91" s="15"/>
      <c r="K91" s="16"/>
      <c r="L91" s="16"/>
      <c r="M91" s="17"/>
      <c r="N91" s="18"/>
      <c r="O91" s="18"/>
      <c r="P91" s="20"/>
      <c r="Q91" s="66"/>
      <c r="R91" s="66"/>
      <c r="S91" s="67"/>
      <c r="T91" s="66"/>
      <c r="U91" s="66"/>
      <c r="V91" s="67"/>
      <c r="W91" s="68"/>
      <c r="X91" s="68"/>
      <c r="Y91" s="69"/>
      <c r="Z91" s="70">
        <f t="shared" si="5"/>
        <v>0</v>
      </c>
      <c r="AA91" s="70">
        <f t="shared" si="6"/>
        <v>0</v>
      </c>
      <c r="AB91" s="71"/>
      <c r="AC91" s="71"/>
      <c r="AD91" s="71"/>
      <c r="AE91" s="71"/>
      <c r="AF91" s="72"/>
      <c r="AG91" s="71"/>
      <c r="AH91" s="71"/>
      <c r="AI91" s="71"/>
      <c r="AJ91" s="71"/>
      <c r="AK91" s="71"/>
      <c r="AL91" s="71"/>
    </row>
    <row r="92" spans="1:38" s="10" customFormat="1" ht="25" customHeight="1" x14ac:dyDescent="0.25">
      <c r="A92" s="11">
        <v>89</v>
      </c>
      <c r="B92" s="12" t="str">
        <f t="shared" si="4"/>
        <v>000-000</v>
      </c>
      <c r="C92" s="12"/>
      <c r="D92" s="12"/>
      <c r="E92" s="12"/>
      <c r="F92" s="12"/>
      <c r="G92" s="12"/>
      <c r="H92" s="16"/>
      <c r="I92" s="16"/>
      <c r="J92" s="15"/>
      <c r="K92" s="16"/>
      <c r="L92" s="16"/>
      <c r="M92" s="17"/>
      <c r="N92" s="18"/>
      <c r="O92" s="18"/>
      <c r="P92" s="20"/>
      <c r="Q92" s="66"/>
      <c r="R92" s="66"/>
      <c r="S92" s="67"/>
      <c r="T92" s="66"/>
      <c r="U92" s="66"/>
      <c r="V92" s="67"/>
      <c r="W92" s="68"/>
      <c r="X92" s="68"/>
      <c r="Y92" s="69"/>
      <c r="Z92" s="70">
        <f t="shared" si="5"/>
        <v>0</v>
      </c>
      <c r="AA92" s="70">
        <f t="shared" si="6"/>
        <v>0</v>
      </c>
      <c r="AB92" s="71"/>
      <c r="AC92" s="71"/>
      <c r="AD92" s="71"/>
      <c r="AE92" s="71"/>
      <c r="AF92" s="72"/>
      <c r="AG92" s="71"/>
      <c r="AH92" s="71"/>
      <c r="AI92" s="71"/>
      <c r="AJ92" s="71"/>
      <c r="AK92" s="71"/>
      <c r="AL92" s="71"/>
    </row>
    <row r="93" spans="1:38" s="10" customFormat="1" ht="25" customHeight="1" x14ac:dyDescent="0.25">
      <c r="A93" s="11">
        <v>90</v>
      </c>
      <c r="B93" s="12" t="str">
        <f t="shared" si="4"/>
        <v>000-000</v>
      </c>
      <c r="C93" s="12"/>
      <c r="D93" s="12"/>
      <c r="E93" s="12"/>
      <c r="F93" s="12"/>
      <c r="G93" s="12"/>
      <c r="H93" s="16"/>
      <c r="I93" s="16"/>
      <c r="J93" s="15"/>
      <c r="K93" s="16"/>
      <c r="L93" s="16"/>
      <c r="M93" s="17"/>
      <c r="N93" s="18"/>
      <c r="O93" s="18"/>
      <c r="P93" s="20"/>
      <c r="Q93" s="66"/>
      <c r="R93" s="66"/>
      <c r="S93" s="67"/>
      <c r="T93" s="66"/>
      <c r="U93" s="66"/>
      <c r="V93" s="67"/>
      <c r="W93" s="68"/>
      <c r="X93" s="68"/>
      <c r="Y93" s="69"/>
      <c r="Z93" s="70">
        <f t="shared" si="5"/>
        <v>0</v>
      </c>
      <c r="AA93" s="70">
        <f t="shared" si="6"/>
        <v>0</v>
      </c>
      <c r="AB93" s="71"/>
      <c r="AC93" s="71"/>
      <c r="AD93" s="71"/>
      <c r="AE93" s="71"/>
      <c r="AF93" s="72"/>
      <c r="AG93" s="71"/>
      <c r="AH93" s="71"/>
      <c r="AI93" s="71"/>
      <c r="AJ93" s="71"/>
      <c r="AK93" s="71"/>
      <c r="AL93" s="71"/>
    </row>
    <row r="94" spans="1:38" s="10" customFormat="1" ht="25" customHeight="1" x14ac:dyDescent="0.25">
      <c r="A94" s="11">
        <v>91</v>
      </c>
      <c r="B94" s="12" t="str">
        <f t="shared" si="4"/>
        <v>000-000</v>
      </c>
      <c r="C94" s="12"/>
      <c r="D94" s="12"/>
      <c r="E94" s="12"/>
      <c r="F94" s="12"/>
      <c r="G94" s="12"/>
      <c r="H94" s="16"/>
      <c r="I94" s="16"/>
      <c r="J94" s="15"/>
      <c r="K94" s="16"/>
      <c r="L94" s="16"/>
      <c r="M94" s="17"/>
      <c r="N94" s="18"/>
      <c r="O94" s="19"/>
      <c r="P94" s="20"/>
      <c r="Q94" s="66"/>
      <c r="R94" s="66"/>
      <c r="S94" s="67"/>
      <c r="T94" s="66"/>
      <c r="U94" s="66"/>
      <c r="V94" s="67"/>
      <c r="W94" s="68"/>
      <c r="X94" s="68"/>
      <c r="Y94" s="69"/>
      <c r="Z94" s="70">
        <f t="shared" si="5"/>
        <v>0</v>
      </c>
      <c r="AA94" s="70">
        <f t="shared" si="6"/>
        <v>0</v>
      </c>
      <c r="AB94" s="71"/>
      <c r="AC94" s="71"/>
      <c r="AD94" s="71"/>
      <c r="AE94" s="71"/>
      <c r="AF94" s="72"/>
      <c r="AG94" s="71"/>
      <c r="AH94" s="71"/>
      <c r="AI94" s="71"/>
      <c r="AJ94" s="71"/>
      <c r="AK94" s="71"/>
      <c r="AL94" s="71"/>
    </row>
    <row r="95" spans="1:38" s="10" customFormat="1" ht="25" customHeight="1" x14ac:dyDescent="0.25">
      <c r="A95" s="11">
        <v>92</v>
      </c>
      <c r="B95" s="12" t="str">
        <f t="shared" si="4"/>
        <v>000-000</v>
      </c>
      <c r="C95" s="12"/>
      <c r="D95" s="12"/>
      <c r="E95" s="12"/>
      <c r="F95" s="12"/>
      <c r="G95" s="12"/>
      <c r="H95" s="16"/>
      <c r="I95" s="16"/>
      <c r="J95" s="15"/>
      <c r="K95" s="16"/>
      <c r="L95" s="16"/>
      <c r="M95" s="17"/>
      <c r="N95" s="18"/>
      <c r="O95" s="19"/>
      <c r="P95" s="20"/>
      <c r="Q95" s="66"/>
      <c r="R95" s="66"/>
      <c r="S95" s="67"/>
      <c r="T95" s="66"/>
      <c r="U95" s="66"/>
      <c r="V95" s="67"/>
      <c r="W95" s="68"/>
      <c r="X95" s="68"/>
      <c r="Y95" s="69"/>
      <c r="Z95" s="70">
        <f t="shared" si="5"/>
        <v>0</v>
      </c>
      <c r="AA95" s="70">
        <f t="shared" si="6"/>
        <v>0</v>
      </c>
      <c r="AB95" s="71"/>
      <c r="AC95" s="71"/>
      <c r="AD95" s="71"/>
      <c r="AE95" s="71"/>
      <c r="AF95" s="72"/>
      <c r="AG95" s="71"/>
      <c r="AH95" s="71"/>
      <c r="AI95" s="71"/>
      <c r="AJ95" s="71"/>
      <c r="AK95" s="71"/>
      <c r="AL95" s="71"/>
    </row>
    <row r="96" spans="1:38" s="10" customFormat="1" ht="25" customHeight="1" x14ac:dyDescent="0.25">
      <c r="A96" s="11">
        <v>93</v>
      </c>
      <c r="B96" s="12" t="str">
        <f t="shared" si="4"/>
        <v>000-000</v>
      </c>
      <c r="C96" s="12"/>
      <c r="D96" s="12"/>
      <c r="E96" s="12"/>
      <c r="F96" s="12"/>
      <c r="G96" s="12"/>
      <c r="H96" s="16"/>
      <c r="I96" s="16"/>
      <c r="J96" s="15"/>
      <c r="K96" s="16"/>
      <c r="L96" s="16"/>
      <c r="M96" s="17"/>
      <c r="N96" s="18"/>
      <c r="O96" s="18"/>
      <c r="P96" s="20"/>
      <c r="Q96" s="66"/>
      <c r="R96" s="66"/>
      <c r="S96" s="67"/>
      <c r="T96" s="66"/>
      <c r="U96" s="66"/>
      <c r="V96" s="67"/>
      <c r="W96" s="68"/>
      <c r="X96" s="68"/>
      <c r="Y96" s="69"/>
      <c r="Z96" s="70">
        <f t="shared" si="5"/>
        <v>0</v>
      </c>
      <c r="AA96" s="70">
        <f t="shared" si="6"/>
        <v>0</v>
      </c>
      <c r="AB96" s="71"/>
      <c r="AC96" s="71"/>
      <c r="AD96" s="71"/>
      <c r="AE96" s="71"/>
      <c r="AF96" s="72"/>
      <c r="AG96" s="71"/>
      <c r="AH96" s="71"/>
      <c r="AI96" s="71"/>
      <c r="AJ96" s="71"/>
      <c r="AK96" s="71"/>
      <c r="AL96" s="71"/>
    </row>
    <row r="97" spans="1:38" s="10" customFormat="1" ht="25" customHeight="1" x14ac:dyDescent="0.25">
      <c r="A97" s="11">
        <v>94</v>
      </c>
      <c r="B97" s="12" t="str">
        <f t="shared" si="4"/>
        <v>000-000</v>
      </c>
      <c r="C97" s="12"/>
      <c r="D97" s="12"/>
      <c r="E97" s="12"/>
      <c r="F97" s="12"/>
      <c r="G97" s="12"/>
      <c r="H97" s="16"/>
      <c r="I97" s="16"/>
      <c r="J97" s="15"/>
      <c r="K97" s="16"/>
      <c r="L97" s="16"/>
      <c r="M97" s="17"/>
      <c r="N97" s="18"/>
      <c r="O97" s="18"/>
      <c r="P97" s="20"/>
      <c r="Q97" s="66"/>
      <c r="R97" s="66"/>
      <c r="S97" s="67"/>
      <c r="T97" s="66"/>
      <c r="U97" s="66"/>
      <c r="V97" s="67"/>
      <c r="W97" s="68"/>
      <c r="X97" s="68"/>
      <c r="Y97" s="69"/>
      <c r="Z97" s="70">
        <f t="shared" si="5"/>
        <v>0</v>
      </c>
      <c r="AA97" s="70">
        <f t="shared" si="6"/>
        <v>0</v>
      </c>
      <c r="AB97" s="71"/>
      <c r="AC97" s="71"/>
      <c r="AD97" s="71"/>
      <c r="AE97" s="71"/>
      <c r="AF97" s="72"/>
      <c r="AG97" s="71"/>
      <c r="AH97" s="71"/>
      <c r="AI97" s="71"/>
      <c r="AJ97" s="71"/>
      <c r="AK97" s="71"/>
      <c r="AL97" s="71"/>
    </row>
    <row r="98" spans="1:38" s="10" customFormat="1" ht="25" customHeight="1" x14ac:dyDescent="0.25">
      <c r="A98" s="11">
        <v>95</v>
      </c>
      <c r="B98" s="12" t="str">
        <f t="shared" si="4"/>
        <v>000-000</v>
      </c>
      <c r="C98" s="12"/>
      <c r="D98" s="12"/>
      <c r="E98" s="12"/>
      <c r="F98" s="12"/>
      <c r="G98" s="12"/>
      <c r="H98" s="16"/>
      <c r="I98" s="16"/>
      <c r="J98" s="15"/>
      <c r="K98" s="16"/>
      <c r="L98" s="16"/>
      <c r="M98" s="17"/>
      <c r="N98" s="18"/>
      <c r="O98" s="18"/>
      <c r="P98" s="20"/>
      <c r="Q98" s="66"/>
      <c r="R98" s="66"/>
      <c r="S98" s="67"/>
      <c r="T98" s="66"/>
      <c r="U98" s="66"/>
      <c r="V98" s="67"/>
      <c r="W98" s="68"/>
      <c r="X98" s="68"/>
      <c r="Y98" s="69"/>
      <c r="Z98" s="70">
        <f t="shared" si="5"/>
        <v>0</v>
      </c>
      <c r="AA98" s="70">
        <f t="shared" si="6"/>
        <v>0</v>
      </c>
      <c r="AB98" s="71"/>
      <c r="AC98" s="71"/>
      <c r="AD98" s="71"/>
      <c r="AE98" s="71"/>
      <c r="AF98" s="72"/>
      <c r="AG98" s="71"/>
      <c r="AH98" s="71"/>
      <c r="AI98" s="71"/>
      <c r="AJ98" s="71"/>
      <c r="AK98" s="71"/>
      <c r="AL98" s="71"/>
    </row>
    <row r="99" spans="1:38" s="10" customFormat="1" ht="25" customHeight="1" x14ac:dyDescent="0.25">
      <c r="A99" s="11">
        <v>96</v>
      </c>
      <c r="B99" s="12" t="str">
        <f t="shared" si="4"/>
        <v>000-000</v>
      </c>
      <c r="C99" s="12"/>
      <c r="D99" s="12"/>
      <c r="E99" s="12"/>
      <c r="F99" s="12"/>
      <c r="G99" s="12"/>
      <c r="H99" s="16"/>
      <c r="I99" s="16"/>
      <c r="J99" s="15"/>
      <c r="K99" s="16"/>
      <c r="L99" s="16"/>
      <c r="M99" s="17"/>
      <c r="N99" s="18"/>
      <c r="O99" s="18"/>
      <c r="P99" s="20"/>
      <c r="Q99" s="66"/>
      <c r="R99" s="66"/>
      <c r="S99" s="67"/>
      <c r="T99" s="66"/>
      <c r="U99" s="66"/>
      <c r="V99" s="67"/>
      <c r="W99" s="68"/>
      <c r="X99" s="68"/>
      <c r="Y99" s="69"/>
      <c r="Z99" s="70">
        <f t="shared" si="5"/>
        <v>0</v>
      </c>
      <c r="AA99" s="70">
        <f t="shared" si="6"/>
        <v>0</v>
      </c>
      <c r="AB99" s="71"/>
      <c r="AC99" s="71"/>
      <c r="AD99" s="71"/>
      <c r="AE99" s="71"/>
      <c r="AF99" s="72"/>
      <c r="AG99" s="71"/>
      <c r="AH99" s="71"/>
      <c r="AI99" s="71"/>
      <c r="AJ99" s="71"/>
      <c r="AK99" s="71"/>
      <c r="AL99" s="71"/>
    </row>
    <row r="100" spans="1:38" s="10" customFormat="1" ht="25" customHeight="1" x14ac:dyDescent="0.25">
      <c r="A100" s="11">
        <v>97</v>
      </c>
      <c r="B100" s="12" t="str">
        <f t="shared" ref="B100:B131" si="7">TEXT(C100,"000")&amp;"-"&amp;TEXT(E100,"000")</f>
        <v>000-000</v>
      </c>
      <c r="C100" s="12"/>
      <c r="D100" s="12"/>
      <c r="E100" s="12"/>
      <c r="F100" s="12"/>
      <c r="G100" s="12"/>
      <c r="H100" s="16"/>
      <c r="I100" s="16"/>
      <c r="J100" s="15"/>
      <c r="K100" s="16"/>
      <c r="L100" s="16"/>
      <c r="M100" s="17"/>
      <c r="N100" s="18"/>
      <c r="O100" s="18"/>
      <c r="P100" s="20"/>
      <c r="Q100" s="66"/>
      <c r="R100" s="66"/>
      <c r="S100" s="67"/>
      <c r="T100" s="66"/>
      <c r="U100" s="66"/>
      <c r="V100" s="67"/>
      <c r="W100" s="68"/>
      <c r="X100" s="68"/>
      <c r="Y100" s="69"/>
      <c r="Z100" s="70">
        <f t="shared" si="5"/>
        <v>0</v>
      </c>
      <c r="AA100" s="70">
        <f t="shared" si="6"/>
        <v>0</v>
      </c>
      <c r="AB100" s="71"/>
      <c r="AC100" s="71"/>
      <c r="AD100" s="71"/>
      <c r="AE100" s="71"/>
      <c r="AF100" s="72"/>
      <c r="AG100" s="71"/>
      <c r="AH100" s="71"/>
      <c r="AI100" s="71"/>
      <c r="AJ100" s="71"/>
      <c r="AK100" s="71"/>
      <c r="AL100" s="71"/>
    </row>
    <row r="101" spans="1:38" s="10" customFormat="1" ht="25" customHeight="1" x14ac:dyDescent="0.25">
      <c r="A101" s="11">
        <v>98</v>
      </c>
      <c r="B101" s="12" t="str">
        <f t="shared" si="7"/>
        <v>000-000</v>
      </c>
      <c r="C101" s="12"/>
      <c r="D101" s="12"/>
      <c r="E101" s="12"/>
      <c r="F101" s="12"/>
      <c r="G101" s="12"/>
      <c r="H101" s="16"/>
      <c r="I101" s="16"/>
      <c r="J101" s="15"/>
      <c r="K101" s="16"/>
      <c r="L101" s="16"/>
      <c r="M101" s="17"/>
      <c r="N101" s="18"/>
      <c r="O101" s="18"/>
      <c r="P101" s="20"/>
      <c r="Q101" s="66"/>
      <c r="R101" s="66"/>
      <c r="S101" s="67"/>
      <c r="T101" s="66"/>
      <c r="U101" s="66"/>
      <c r="V101" s="67"/>
      <c r="W101" s="68"/>
      <c r="X101" s="68"/>
      <c r="Y101" s="69"/>
      <c r="Z101" s="70">
        <f t="shared" si="5"/>
        <v>0</v>
      </c>
      <c r="AA101" s="70">
        <f t="shared" si="6"/>
        <v>0</v>
      </c>
      <c r="AB101" s="71"/>
      <c r="AC101" s="71"/>
      <c r="AD101" s="71"/>
      <c r="AE101" s="71"/>
      <c r="AF101" s="72"/>
      <c r="AG101" s="71"/>
      <c r="AH101" s="71"/>
      <c r="AI101" s="71"/>
      <c r="AJ101" s="71"/>
      <c r="AK101" s="71"/>
      <c r="AL101" s="71"/>
    </row>
    <row r="102" spans="1:38" s="10" customFormat="1" ht="25" customHeight="1" x14ac:dyDescent="0.25">
      <c r="A102" s="11">
        <v>99</v>
      </c>
      <c r="B102" s="12" t="str">
        <f t="shared" si="7"/>
        <v>000-000</v>
      </c>
      <c r="C102" s="12"/>
      <c r="D102" s="12"/>
      <c r="E102" s="12"/>
      <c r="F102" s="12"/>
      <c r="G102" s="12"/>
      <c r="H102" s="16"/>
      <c r="I102" s="16"/>
      <c r="J102" s="15"/>
      <c r="K102" s="16"/>
      <c r="L102" s="16"/>
      <c r="M102" s="17"/>
      <c r="N102" s="18"/>
      <c r="O102" s="18"/>
      <c r="P102" s="20"/>
      <c r="Q102" s="66"/>
      <c r="R102" s="66"/>
      <c r="S102" s="67"/>
      <c r="T102" s="66"/>
      <c r="U102" s="66"/>
      <c r="V102" s="67"/>
      <c r="W102" s="68"/>
      <c r="X102" s="68"/>
      <c r="Y102" s="69"/>
      <c r="Z102" s="70">
        <f t="shared" si="5"/>
        <v>0</v>
      </c>
      <c r="AA102" s="70">
        <f t="shared" si="6"/>
        <v>0</v>
      </c>
      <c r="AB102" s="71"/>
      <c r="AC102" s="71"/>
      <c r="AD102" s="71"/>
      <c r="AE102" s="71"/>
      <c r="AF102" s="72"/>
      <c r="AG102" s="71"/>
      <c r="AH102" s="71"/>
      <c r="AI102" s="71"/>
      <c r="AJ102" s="71"/>
      <c r="AK102" s="71"/>
      <c r="AL102" s="71"/>
    </row>
    <row r="103" spans="1:38" s="10" customFormat="1" ht="25" customHeight="1" x14ac:dyDescent="0.25">
      <c r="A103" s="11">
        <v>100</v>
      </c>
      <c r="B103" s="12" t="str">
        <f t="shared" si="7"/>
        <v>000-000</v>
      </c>
      <c r="C103" s="12"/>
      <c r="D103" s="12"/>
      <c r="E103" s="12"/>
      <c r="F103" s="12"/>
      <c r="G103" s="12"/>
      <c r="H103" s="16"/>
      <c r="I103" s="16"/>
      <c r="J103" s="15"/>
      <c r="K103" s="16"/>
      <c r="L103" s="16"/>
      <c r="M103" s="17"/>
      <c r="N103" s="18"/>
      <c r="O103" s="18"/>
      <c r="P103" s="20"/>
      <c r="Q103" s="66"/>
      <c r="R103" s="66"/>
      <c r="S103" s="67"/>
      <c r="T103" s="66"/>
      <c r="U103" s="66"/>
      <c r="V103" s="67"/>
      <c r="W103" s="68"/>
      <c r="X103" s="68"/>
      <c r="Y103" s="69"/>
      <c r="Z103" s="70">
        <f t="shared" si="5"/>
        <v>0</v>
      </c>
      <c r="AA103" s="70">
        <f t="shared" si="6"/>
        <v>0</v>
      </c>
      <c r="AB103" s="71"/>
      <c r="AC103" s="71"/>
      <c r="AD103" s="71"/>
      <c r="AE103" s="71"/>
      <c r="AF103" s="72"/>
      <c r="AG103" s="71"/>
      <c r="AH103" s="71"/>
      <c r="AI103" s="71"/>
      <c r="AJ103" s="71"/>
      <c r="AK103" s="71"/>
      <c r="AL103" s="71"/>
    </row>
    <row r="104" spans="1:38" s="10" customFormat="1" ht="25" customHeight="1" x14ac:dyDescent="0.25">
      <c r="A104" s="11">
        <v>101</v>
      </c>
      <c r="B104" s="12" t="str">
        <f t="shared" si="7"/>
        <v>000-000</v>
      </c>
      <c r="C104" s="12"/>
      <c r="D104" s="12"/>
      <c r="E104" s="12"/>
      <c r="F104" s="12"/>
      <c r="G104" s="12"/>
      <c r="H104" s="16"/>
      <c r="I104" s="16"/>
      <c r="J104" s="15"/>
      <c r="K104" s="16"/>
      <c r="L104" s="16"/>
      <c r="M104" s="17"/>
      <c r="N104" s="18"/>
      <c r="O104" s="18"/>
      <c r="P104" s="20"/>
      <c r="Q104" s="66"/>
      <c r="R104" s="66"/>
      <c r="S104" s="67"/>
      <c r="T104" s="66"/>
      <c r="U104" s="66"/>
      <c r="V104" s="67"/>
      <c r="W104" s="68"/>
      <c r="X104" s="68"/>
      <c r="Y104" s="69"/>
      <c r="Z104" s="70">
        <f t="shared" si="5"/>
        <v>0</v>
      </c>
      <c r="AA104" s="70">
        <f t="shared" si="6"/>
        <v>0</v>
      </c>
      <c r="AB104" s="71"/>
      <c r="AC104" s="71"/>
      <c r="AD104" s="71"/>
      <c r="AE104" s="71"/>
      <c r="AF104" s="72"/>
      <c r="AG104" s="71"/>
      <c r="AH104" s="71"/>
      <c r="AI104" s="71"/>
      <c r="AJ104" s="71"/>
      <c r="AK104" s="71"/>
      <c r="AL104" s="71"/>
    </row>
    <row r="105" spans="1:38" s="10" customFormat="1" ht="25" customHeight="1" x14ac:dyDescent="0.25">
      <c r="A105" s="11">
        <v>102</v>
      </c>
      <c r="B105" s="12" t="str">
        <f t="shared" si="7"/>
        <v>000-000</v>
      </c>
      <c r="C105" s="12"/>
      <c r="D105" s="12"/>
      <c r="E105" s="12"/>
      <c r="F105" s="12"/>
      <c r="G105" s="12"/>
      <c r="H105" s="16"/>
      <c r="I105" s="16"/>
      <c r="J105" s="15"/>
      <c r="K105" s="16"/>
      <c r="L105" s="16"/>
      <c r="M105" s="17"/>
      <c r="N105" s="18"/>
      <c r="O105" s="19"/>
      <c r="P105" s="20"/>
      <c r="Q105" s="66"/>
      <c r="R105" s="66"/>
      <c r="S105" s="67"/>
      <c r="T105" s="66"/>
      <c r="U105" s="66"/>
      <c r="V105" s="67"/>
      <c r="W105" s="68"/>
      <c r="X105" s="68"/>
      <c r="Y105" s="69"/>
      <c r="Z105" s="70">
        <f t="shared" si="5"/>
        <v>0</v>
      </c>
      <c r="AA105" s="70">
        <f t="shared" si="6"/>
        <v>0</v>
      </c>
      <c r="AB105" s="71"/>
      <c r="AC105" s="71"/>
      <c r="AD105" s="71"/>
      <c r="AE105" s="71"/>
      <c r="AF105" s="72"/>
      <c r="AG105" s="71"/>
      <c r="AH105" s="71"/>
      <c r="AI105" s="71"/>
      <c r="AJ105" s="71"/>
      <c r="AK105" s="71"/>
      <c r="AL105" s="71"/>
    </row>
    <row r="106" spans="1:38" s="10" customFormat="1" ht="25" customHeight="1" x14ac:dyDescent="0.25">
      <c r="A106" s="11">
        <v>103</v>
      </c>
      <c r="B106" s="12" t="str">
        <f t="shared" si="7"/>
        <v>000-000</v>
      </c>
      <c r="C106" s="12"/>
      <c r="D106" s="12"/>
      <c r="E106" s="12"/>
      <c r="F106" s="12"/>
      <c r="G106" s="12"/>
      <c r="H106" s="16"/>
      <c r="I106" s="16"/>
      <c r="J106" s="15"/>
      <c r="K106" s="16"/>
      <c r="L106" s="16"/>
      <c r="M106" s="17"/>
      <c r="N106" s="18"/>
      <c r="O106" s="19"/>
      <c r="P106" s="20"/>
      <c r="Q106" s="66"/>
      <c r="R106" s="66"/>
      <c r="S106" s="67"/>
      <c r="T106" s="66"/>
      <c r="U106" s="66"/>
      <c r="V106" s="67"/>
      <c r="W106" s="68"/>
      <c r="X106" s="68"/>
      <c r="Y106" s="69"/>
      <c r="Z106" s="70">
        <f t="shared" si="5"/>
        <v>0</v>
      </c>
      <c r="AA106" s="70">
        <f t="shared" si="6"/>
        <v>0</v>
      </c>
      <c r="AB106" s="71"/>
      <c r="AC106" s="71"/>
      <c r="AD106" s="71"/>
      <c r="AE106" s="71"/>
      <c r="AF106" s="72"/>
      <c r="AG106" s="71"/>
      <c r="AH106" s="71"/>
      <c r="AI106" s="71"/>
      <c r="AJ106" s="71"/>
      <c r="AK106" s="71"/>
      <c r="AL106" s="71"/>
    </row>
    <row r="107" spans="1:38" s="10" customFormat="1" ht="25" customHeight="1" x14ac:dyDescent="0.25">
      <c r="A107" s="11">
        <v>104</v>
      </c>
      <c r="B107" s="12" t="str">
        <f t="shared" si="7"/>
        <v>000-000</v>
      </c>
      <c r="C107" s="12"/>
      <c r="D107" s="12"/>
      <c r="E107" s="12"/>
      <c r="F107" s="12"/>
      <c r="G107" s="12"/>
      <c r="H107" s="16"/>
      <c r="I107" s="16"/>
      <c r="J107" s="15"/>
      <c r="K107" s="16"/>
      <c r="L107" s="16"/>
      <c r="M107" s="17"/>
      <c r="N107" s="18"/>
      <c r="O107" s="18"/>
      <c r="P107" s="20"/>
      <c r="Q107" s="66"/>
      <c r="R107" s="66"/>
      <c r="S107" s="67"/>
      <c r="T107" s="66"/>
      <c r="U107" s="66"/>
      <c r="V107" s="67"/>
      <c r="W107" s="68"/>
      <c r="X107" s="68"/>
      <c r="Y107" s="69"/>
      <c r="Z107" s="70">
        <f t="shared" si="5"/>
        <v>0</v>
      </c>
      <c r="AA107" s="70">
        <f t="shared" si="6"/>
        <v>0</v>
      </c>
      <c r="AB107" s="71"/>
      <c r="AC107" s="71"/>
      <c r="AD107" s="71"/>
      <c r="AE107" s="71"/>
      <c r="AF107" s="72"/>
      <c r="AG107" s="71"/>
      <c r="AH107" s="71"/>
      <c r="AI107" s="71"/>
      <c r="AJ107" s="71"/>
      <c r="AK107" s="71"/>
      <c r="AL107" s="71"/>
    </row>
    <row r="108" spans="1:38" s="10" customFormat="1" ht="25" customHeight="1" x14ac:dyDescent="0.25">
      <c r="A108" s="11">
        <v>105</v>
      </c>
      <c r="B108" s="12" t="str">
        <f t="shared" si="7"/>
        <v>000-000</v>
      </c>
      <c r="C108" s="12"/>
      <c r="D108" s="12"/>
      <c r="E108" s="12"/>
      <c r="F108" s="12"/>
      <c r="G108" s="12"/>
      <c r="H108" s="16"/>
      <c r="I108" s="16"/>
      <c r="J108" s="15"/>
      <c r="K108" s="16"/>
      <c r="L108" s="16"/>
      <c r="M108" s="17"/>
      <c r="N108" s="18"/>
      <c r="O108" s="18"/>
      <c r="P108" s="20"/>
      <c r="Q108" s="66"/>
      <c r="R108" s="66"/>
      <c r="S108" s="67"/>
      <c r="T108" s="66"/>
      <c r="U108" s="66"/>
      <c r="V108" s="67"/>
      <c r="W108" s="68"/>
      <c r="X108" s="68"/>
      <c r="Y108" s="69"/>
      <c r="Z108" s="70">
        <f t="shared" si="5"/>
        <v>0</v>
      </c>
      <c r="AA108" s="70">
        <f t="shared" si="6"/>
        <v>0</v>
      </c>
      <c r="AB108" s="71"/>
      <c r="AC108" s="71"/>
      <c r="AD108" s="71"/>
      <c r="AE108" s="71"/>
      <c r="AF108" s="72"/>
      <c r="AG108" s="71"/>
      <c r="AH108" s="71"/>
      <c r="AI108" s="71"/>
      <c r="AJ108" s="71"/>
      <c r="AK108" s="71"/>
      <c r="AL108" s="71"/>
    </row>
    <row r="109" spans="1:38" s="10" customFormat="1" ht="25" customHeight="1" x14ac:dyDescent="0.25">
      <c r="A109" s="11">
        <v>106</v>
      </c>
      <c r="B109" s="12" t="str">
        <f t="shared" si="7"/>
        <v>000-000</v>
      </c>
      <c r="C109" s="12"/>
      <c r="D109" s="12"/>
      <c r="E109" s="12"/>
      <c r="F109" s="12"/>
      <c r="G109" s="12"/>
      <c r="H109" s="16"/>
      <c r="I109" s="16"/>
      <c r="J109" s="15"/>
      <c r="K109" s="16"/>
      <c r="L109" s="16"/>
      <c r="M109" s="17"/>
      <c r="N109" s="18"/>
      <c r="O109" s="18"/>
      <c r="P109" s="20"/>
      <c r="Q109" s="66"/>
      <c r="R109" s="66"/>
      <c r="S109" s="67"/>
      <c r="T109" s="66"/>
      <c r="U109" s="66"/>
      <c r="V109" s="67"/>
      <c r="W109" s="68"/>
      <c r="X109" s="68"/>
      <c r="Y109" s="69"/>
      <c r="Z109" s="70">
        <f t="shared" si="5"/>
        <v>0</v>
      </c>
      <c r="AA109" s="70">
        <f t="shared" si="6"/>
        <v>0</v>
      </c>
      <c r="AB109" s="71"/>
      <c r="AC109" s="71"/>
      <c r="AD109" s="71"/>
      <c r="AE109" s="71"/>
      <c r="AF109" s="72"/>
      <c r="AG109" s="71"/>
      <c r="AH109" s="71"/>
      <c r="AI109" s="71"/>
      <c r="AJ109" s="71"/>
      <c r="AK109" s="71"/>
      <c r="AL109" s="71"/>
    </row>
    <row r="110" spans="1:38" s="10" customFormat="1" ht="25" customHeight="1" x14ac:dyDescent="0.25">
      <c r="A110" s="11">
        <v>107</v>
      </c>
      <c r="B110" s="12" t="str">
        <f t="shared" si="7"/>
        <v>000-000</v>
      </c>
      <c r="C110" s="12"/>
      <c r="D110" s="12"/>
      <c r="E110" s="12"/>
      <c r="F110" s="12"/>
      <c r="G110" s="12"/>
      <c r="H110" s="16"/>
      <c r="I110" s="16"/>
      <c r="J110" s="15"/>
      <c r="K110" s="16"/>
      <c r="L110" s="16"/>
      <c r="M110" s="17"/>
      <c r="N110" s="18"/>
      <c r="O110" s="18"/>
      <c r="P110" s="20"/>
      <c r="Q110" s="66"/>
      <c r="R110" s="66"/>
      <c r="S110" s="67"/>
      <c r="T110" s="66"/>
      <c r="U110" s="66"/>
      <c r="V110" s="67"/>
      <c r="W110" s="68"/>
      <c r="X110" s="68"/>
      <c r="Y110" s="69"/>
      <c r="Z110" s="70">
        <f t="shared" si="5"/>
        <v>0</v>
      </c>
      <c r="AA110" s="70">
        <f t="shared" si="6"/>
        <v>0</v>
      </c>
      <c r="AB110" s="71"/>
      <c r="AC110" s="71"/>
      <c r="AD110" s="71"/>
      <c r="AE110" s="71"/>
      <c r="AF110" s="72"/>
      <c r="AG110" s="71"/>
      <c r="AH110" s="71"/>
      <c r="AI110" s="71"/>
      <c r="AJ110" s="71"/>
      <c r="AK110" s="71"/>
      <c r="AL110" s="71"/>
    </row>
    <row r="111" spans="1:38" s="10" customFormat="1" ht="25" customHeight="1" x14ac:dyDescent="0.25">
      <c r="A111" s="11">
        <v>108</v>
      </c>
      <c r="B111" s="12" t="str">
        <f t="shared" si="7"/>
        <v>000-000</v>
      </c>
      <c r="C111" s="12"/>
      <c r="D111" s="12"/>
      <c r="E111" s="12"/>
      <c r="F111" s="12"/>
      <c r="G111" s="12"/>
      <c r="H111" s="16"/>
      <c r="I111" s="16"/>
      <c r="J111" s="15"/>
      <c r="K111" s="16"/>
      <c r="L111" s="16"/>
      <c r="M111" s="17"/>
      <c r="N111" s="18"/>
      <c r="O111" s="18"/>
      <c r="P111" s="20"/>
      <c r="Q111" s="66"/>
      <c r="R111" s="66"/>
      <c r="S111" s="67"/>
      <c r="T111" s="66"/>
      <c r="U111" s="66"/>
      <c r="V111" s="67"/>
      <c r="W111" s="68"/>
      <c r="X111" s="68"/>
      <c r="Y111" s="69"/>
      <c r="Z111" s="70">
        <f t="shared" si="5"/>
        <v>0</v>
      </c>
      <c r="AA111" s="70">
        <f t="shared" si="6"/>
        <v>0</v>
      </c>
      <c r="AB111" s="71"/>
      <c r="AC111" s="71"/>
      <c r="AD111" s="71"/>
      <c r="AE111" s="71"/>
      <c r="AF111" s="72"/>
      <c r="AG111" s="71"/>
      <c r="AH111" s="71"/>
      <c r="AI111" s="71"/>
      <c r="AJ111" s="71"/>
      <c r="AK111" s="71"/>
      <c r="AL111" s="71"/>
    </row>
    <row r="112" spans="1:38" s="10" customFormat="1" ht="25" customHeight="1" x14ac:dyDescent="0.25">
      <c r="A112" s="11">
        <v>109</v>
      </c>
      <c r="B112" s="12" t="str">
        <f t="shared" si="7"/>
        <v>000-000</v>
      </c>
      <c r="C112" s="12"/>
      <c r="D112" s="12"/>
      <c r="E112" s="12"/>
      <c r="F112" s="12"/>
      <c r="G112" s="12"/>
      <c r="H112" s="16"/>
      <c r="I112" s="16"/>
      <c r="J112" s="15"/>
      <c r="K112" s="16"/>
      <c r="L112" s="16"/>
      <c r="M112" s="17"/>
      <c r="N112" s="18"/>
      <c r="O112" s="18"/>
      <c r="P112" s="20"/>
      <c r="Q112" s="66"/>
      <c r="R112" s="66"/>
      <c r="S112" s="67"/>
      <c r="T112" s="66"/>
      <c r="U112" s="66"/>
      <c r="V112" s="67"/>
      <c r="W112" s="68"/>
      <c r="X112" s="68"/>
      <c r="Y112" s="69"/>
      <c r="Z112" s="70">
        <f t="shared" si="5"/>
        <v>0</v>
      </c>
      <c r="AA112" s="70">
        <f t="shared" si="6"/>
        <v>0</v>
      </c>
      <c r="AB112" s="71"/>
      <c r="AC112" s="71"/>
      <c r="AD112" s="71"/>
      <c r="AE112" s="71"/>
      <c r="AF112" s="72"/>
      <c r="AG112" s="71"/>
      <c r="AH112" s="71"/>
      <c r="AI112" s="71"/>
      <c r="AJ112" s="71"/>
      <c r="AK112" s="71"/>
      <c r="AL112" s="71"/>
    </row>
    <row r="113" spans="1:38" s="10" customFormat="1" ht="25" customHeight="1" x14ac:dyDescent="0.25">
      <c r="A113" s="11">
        <v>110</v>
      </c>
      <c r="B113" s="12" t="str">
        <f t="shared" si="7"/>
        <v>000-000</v>
      </c>
      <c r="C113" s="12"/>
      <c r="D113" s="12"/>
      <c r="E113" s="12"/>
      <c r="F113" s="12"/>
      <c r="G113" s="12"/>
      <c r="H113" s="16"/>
      <c r="I113" s="16"/>
      <c r="J113" s="15"/>
      <c r="K113" s="16"/>
      <c r="L113" s="16"/>
      <c r="M113" s="17"/>
      <c r="N113" s="18"/>
      <c r="O113" s="18"/>
      <c r="P113" s="20"/>
      <c r="Q113" s="66"/>
      <c r="R113" s="66"/>
      <c r="S113" s="67"/>
      <c r="T113" s="66"/>
      <c r="U113" s="66"/>
      <c r="V113" s="67"/>
      <c r="W113" s="68"/>
      <c r="X113" s="68"/>
      <c r="Y113" s="69"/>
      <c r="Z113" s="70">
        <f t="shared" si="5"/>
        <v>0</v>
      </c>
      <c r="AA113" s="70">
        <f t="shared" si="6"/>
        <v>0</v>
      </c>
      <c r="AB113" s="71"/>
      <c r="AC113" s="71"/>
      <c r="AD113" s="71"/>
      <c r="AE113" s="71"/>
      <c r="AF113" s="72"/>
      <c r="AG113" s="71"/>
      <c r="AH113" s="71"/>
      <c r="AI113" s="71"/>
      <c r="AJ113" s="71"/>
      <c r="AK113" s="71"/>
      <c r="AL113" s="71"/>
    </row>
    <row r="114" spans="1:38" s="10" customFormat="1" ht="25" customHeight="1" x14ac:dyDescent="0.25">
      <c r="A114" s="11">
        <v>111</v>
      </c>
      <c r="B114" s="12" t="str">
        <f t="shared" si="7"/>
        <v>000-000</v>
      </c>
      <c r="C114" s="12"/>
      <c r="D114" s="12"/>
      <c r="E114" s="12"/>
      <c r="F114" s="12"/>
      <c r="G114" s="12"/>
      <c r="H114" s="16"/>
      <c r="I114" s="16"/>
      <c r="J114" s="15"/>
      <c r="K114" s="16"/>
      <c r="L114" s="16"/>
      <c r="M114" s="17"/>
      <c r="N114" s="18"/>
      <c r="O114" s="18"/>
      <c r="P114" s="20"/>
      <c r="Q114" s="66"/>
      <c r="R114" s="66"/>
      <c r="S114" s="67"/>
      <c r="T114" s="66"/>
      <c r="U114" s="66"/>
      <c r="V114" s="67"/>
      <c r="W114" s="68"/>
      <c r="X114" s="68"/>
      <c r="Y114" s="69"/>
      <c r="Z114" s="70">
        <f t="shared" si="5"/>
        <v>0</v>
      </c>
      <c r="AA114" s="70">
        <f t="shared" si="6"/>
        <v>0</v>
      </c>
      <c r="AB114" s="71"/>
      <c r="AC114" s="71"/>
      <c r="AD114" s="71"/>
      <c r="AE114" s="71"/>
      <c r="AF114" s="72"/>
      <c r="AG114" s="71"/>
      <c r="AH114" s="71"/>
      <c r="AI114" s="71"/>
      <c r="AJ114" s="71"/>
      <c r="AK114" s="71"/>
      <c r="AL114" s="71"/>
    </row>
    <row r="115" spans="1:38" s="10" customFormat="1" ht="25" customHeight="1" x14ac:dyDescent="0.25">
      <c r="A115" s="11">
        <v>112</v>
      </c>
      <c r="B115" s="12" t="str">
        <f t="shared" si="7"/>
        <v>000-000</v>
      </c>
      <c r="C115" s="12"/>
      <c r="D115" s="12"/>
      <c r="E115" s="12"/>
      <c r="F115" s="12"/>
      <c r="G115" s="12"/>
      <c r="H115" s="16"/>
      <c r="I115" s="16"/>
      <c r="J115" s="15"/>
      <c r="K115" s="16"/>
      <c r="L115" s="16"/>
      <c r="M115" s="17"/>
      <c r="N115" s="18"/>
      <c r="O115" s="18"/>
      <c r="P115" s="20"/>
      <c r="Q115" s="66"/>
      <c r="R115" s="66"/>
      <c r="S115" s="67"/>
      <c r="T115" s="66"/>
      <c r="U115" s="66"/>
      <c r="V115" s="67"/>
      <c r="W115" s="68"/>
      <c r="X115" s="68"/>
      <c r="Y115" s="69"/>
      <c r="Z115" s="70">
        <f t="shared" si="5"/>
        <v>0</v>
      </c>
      <c r="AA115" s="70">
        <f t="shared" si="6"/>
        <v>0</v>
      </c>
      <c r="AB115" s="71"/>
      <c r="AC115" s="71"/>
      <c r="AD115" s="71"/>
      <c r="AE115" s="71"/>
      <c r="AF115" s="72"/>
      <c r="AG115" s="71"/>
      <c r="AH115" s="71"/>
      <c r="AI115" s="71"/>
      <c r="AJ115" s="71"/>
      <c r="AK115" s="71"/>
      <c r="AL115" s="71"/>
    </row>
    <row r="116" spans="1:38" s="10" customFormat="1" ht="25" customHeight="1" x14ac:dyDescent="0.25">
      <c r="A116" s="11">
        <v>113</v>
      </c>
      <c r="B116" s="12" t="str">
        <f t="shared" si="7"/>
        <v>000-000</v>
      </c>
      <c r="C116" s="12"/>
      <c r="D116" s="12"/>
      <c r="E116" s="12"/>
      <c r="F116" s="12"/>
      <c r="G116" s="12"/>
      <c r="H116" s="16"/>
      <c r="I116" s="16"/>
      <c r="J116" s="15"/>
      <c r="K116" s="16"/>
      <c r="L116" s="16"/>
      <c r="M116" s="17"/>
      <c r="N116" s="18"/>
      <c r="O116" s="19"/>
      <c r="P116" s="20"/>
      <c r="Q116" s="66"/>
      <c r="R116" s="66"/>
      <c r="S116" s="67"/>
      <c r="T116" s="66"/>
      <c r="U116" s="66"/>
      <c r="V116" s="67"/>
      <c r="W116" s="68"/>
      <c r="X116" s="68"/>
      <c r="Y116" s="69"/>
      <c r="Z116" s="70">
        <f t="shared" si="5"/>
        <v>0</v>
      </c>
      <c r="AA116" s="70">
        <f t="shared" si="6"/>
        <v>0</v>
      </c>
      <c r="AB116" s="71"/>
      <c r="AC116" s="71"/>
      <c r="AD116" s="71"/>
      <c r="AE116" s="71"/>
      <c r="AF116" s="72"/>
      <c r="AG116" s="71"/>
      <c r="AH116" s="71"/>
      <c r="AI116" s="71"/>
      <c r="AJ116" s="71"/>
      <c r="AK116" s="71"/>
      <c r="AL116" s="71"/>
    </row>
    <row r="117" spans="1:38" s="10" customFormat="1" ht="25" customHeight="1" x14ac:dyDescent="0.25">
      <c r="A117" s="11">
        <v>114</v>
      </c>
      <c r="B117" s="12" t="str">
        <f t="shared" si="7"/>
        <v>000-000</v>
      </c>
      <c r="C117" s="12"/>
      <c r="D117" s="12"/>
      <c r="E117" s="12"/>
      <c r="F117" s="12"/>
      <c r="G117" s="12"/>
      <c r="H117" s="16"/>
      <c r="I117" s="16"/>
      <c r="J117" s="15"/>
      <c r="K117" s="16"/>
      <c r="L117" s="16"/>
      <c r="M117" s="17"/>
      <c r="N117" s="18"/>
      <c r="O117" s="19"/>
      <c r="P117" s="20"/>
      <c r="Q117" s="66"/>
      <c r="R117" s="66"/>
      <c r="S117" s="67"/>
      <c r="T117" s="66"/>
      <c r="U117" s="66"/>
      <c r="V117" s="67"/>
      <c r="W117" s="68"/>
      <c r="X117" s="68"/>
      <c r="Y117" s="69"/>
      <c r="Z117" s="70">
        <f t="shared" si="5"/>
        <v>0</v>
      </c>
      <c r="AA117" s="70">
        <f t="shared" si="6"/>
        <v>0</v>
      </c>
      <c r="AB117" s="71"/>
      <c r="AC117" s="71"/>
      <c r="AD117" s="71"/>
      <c r="AE117" s="71"/>
      <c r="AF117" s="72"/>
      <c r="AG117" s="71"/>
      <c r="AH117" s="71"/>
      <c r="AI117" s="71"/>
      <c r="AJ117" s="71"/>
      <c r="AK117" s="71"/>
      <c r="AL117" s="71"/>
    </row>
    <row r="118" spans="1:38" s="10" customFormat="1" ht="25" customHeight="1" x14ac:dyDescent="0.25">
      <c r="A118" s="11">
        <v>115</v>
      </c>
      <c r="B118" s="12" t="str">
        <f t="shared" si="7"/>
        <v>000-000</v>
      </c>
      <c r="C118" s="12"/>
      <c r="D118" s="12"/>
      <c r="E118" s="12"/>
      <c r="F118" s="12"/>
      <c r="G118" s="12"/>
      <c r="H118" s="16"/>
      <c r="I118" s="16"/>
      <c r="J118" s="15"/>
      <c r="K118" s="16"/>
      <c r="L118" s="16"/>
      <c r="M118" s="17"/>
      <c r="N118" s="18"/>
      <c r="O118" s="18"/>
      <c r="P118" s="20"/>
      <c r="Q118" s="66"/>
      <c r="R118" s="66"/>
      <c r="S118" s="67"/>
      <c r="T118" s="66"/>
      <c r="U118" s="66"/>
      <c r="V118" s="67"/>
      <c r="W118" s="68"/>
      <c r="X118" s="68"/>
      <c r="Y118" s="69"/>
      <c r="Z118" s="70">
        <f t="shared" si="5"/>
        <v>0</v>
      </c>
      <c r="AA118" s="70">
        <f t="shared" si="6"/>
        <v>0</v>
      </c>
      <c r="AB118" s="71"/>
      <c r="AC118" s="71"/>
      <c r="AD118" s="71"/>
      <c r="AE118" s="71"/>
      <c r="AF118" s="72"/>
      <c r="AG118" s="71"/>
      <c r="AH118" s="71"/>
      <c r="AI118" s="71"/>
      <c r="AJ118" s="71"/>
      <c r="AK118" s="71"/>
      <c r="AL118" s="71"/>
    </row>
    <row r="119" spans="1:38" s="10" customFormat="1" ht="25" customHeight="1" x14ac:dyDescent="0.25">
      <c r="A119" s="11">
        <v>116</v>
      </c>
      <c r="B119" s="12" t="str">
        <f t="shared" si="7"/>
        <v>000-000</v>
      </c>
      <c r="C119" s="12"/>
      <c r="D119" s="12"/>
      <c r="E119" s="12"/>
      <c r="F119" s="12"/>
      <c r="G119" s="12"/>
      <c r="H119" s="16"/>
      <c r="I119" s="16"/>
      <c r="J119" s="15"/>
      <c r="K119" s="16"/>
      <c r="L119" s="16"/>
      <c r="M119" s="17"/>
      <c r="N119" s="18"/>
      <c r="O119" s="18"/>
      <c r="P119" s="20"/>
      <c r="Q119" s="66"/>
      <c r="R119" s="66"/>
      <c r="S119" s="67"/>
      <c r="T119" s="66"/>
      <c r="U119" s="66"/>
      <c r="V119" s="67"/>
      <c r="W119" s="68"/>
      <c r="X119" s="68"/>
      <c r="Y119" s="69"/>
      <c r="Z119" s="70">
        <f t="shared" si="5"/>
        <v>0</v>
      </c>
      <c r="AA119" s="70">
        <f t="shared" si="6"/>
        <v>0</v>
      </c>
      <c r="AB119" s="71"/>
      <c r="AC119" s="71"/>
      <c r="AD119" s="71"/>
      <c r="AE119" s="71"/>
      <c r="AF119" s="72"/>
      <c r="AG119" s="71"/>
      <c r="AH119" s="71"/>
      <c r="AI119" s="71"/>
      <c r="AJ119" s="71"/>
      <c r="AK119" s="71"/>
      <c r="AL119" s="71"/>
    </row>
    <row r="120" spans="1:38" s="10" customFormat="1" ht="25" customHeight="1" x14ac:dyDescent="0.25">
      <c r="A120" s="11">
        <v>117</v>
      </c>
      <c r="B120" s="12" t="str">
        <f t="shared" si="7"/>
        <v>000-000</v>
      </c>
      <c r="C120" s="12"/>
      <c r="D120" s="12"/>
      <c r="E120" s="12"/>
      <c r="F120" s="12"/>
      <c r="G120" s="12"/>
      <c r="H120" s="16"/>
      <c r="I120" s="16"/>
      <c r="J120" s="15"/>
      <c r="K120" s="16"/>
      <c r="L120" s="16"/>
      <c r="M120" s="17"/>
      <c r="N120" s="18"/>
      <c r="O120" s="18"/>
      <c r="P120" s="20"/>
      <c r="Q120" s="66"/>
      <c r="R120" s="66"/>
      <c r="S120" s="67"/>
      <c r="T120" s="66"/>
      <c r="U120" s="66"/>
      <c r="V120" s="67"/>
      <c r="W120" s="68"/>
      <c r="X120" s="68"/>
      <c r="Y120" s="69"/>
      <c r="Z120" s="70">
        <f t="shared" si="5"/>
        <v>0</v>
      </c>
      <c r="AA120" s="70">
        <f t="shared" si="6"/>
        <v>0</v>
      </c>
      <c r="AB120" s="71"/>
      <c r="AC120" s="71"/>
      <c r="AD120" s="71"/>
      <c r="AE120" s="71"/>
      <c r="AF120" s="72"/>
      <c r="AG120" s="71"/>
      <c r="AH120" s="71"/>
      <c r="AI120" s="71"/>
      <c r="AJ120" s="71"/>
      <c r="AK120" s="71"/>
      <c r="AL120" s="71"/>
    </row>
    <row r="121" spans="1:38" s="10" customFormat="1" ht="25" customHeight="1" x14ac:dyDescent="0.25">
      <c r="A121" s="11">
        <v>118</v>
      </c>
      <c r="B121" s="12" t="str">
        <f t="shared" si="7"/>
        <v>000-000</v>
      </c>
      <c r="C121" s="12"/>
      <c r="D121" s="12"/>
      <c r="E121" s="12"/>
      <c r="F121" s="12"/>
      <c r="G121" s="12"/>
      <c r="H121" s="16"/>
      <c r="I121" s="16"/>
      <c r="J121" s="15"/>
      <c r="K121" s="16"/>
      <c r="L121" s="16"/>
      <c r="M121" s="17"/>
      <c r="N121" s="18"/>
      <c r="O121" s="18"/>
      <c r="P121" s="20"/>
      <c r="Q121" s="66"/>
      <c r="R121" s="66"/>
      <c r="S121" s="67"/>
      <c r="T121" s="66"/>
      <c r="U121" s="66"/>
      <c r="V121" s="67"/>
      <c r="W121" s="68"/>
      <c r="X121" s="68"/>
      <c r="Y121" s="69"/>
      <c r="Z121" s="70">
        <f t="shared" si="5"/>
        <v>0</v>
      </c>
      <c r="AA121" s="70">
        <f t="shared" si="6"/>
        <v>0</v>
      </c>
      <c r="AB121" s="71"/>
      <c r="AC121" s="71"/>
      <c r="AD121" s="71"/>
      <c r="AE121" s="71"/>
      <c r="AF121" s="72"/>
      <c r="AG121" s="71"/>
      <c r="AH121" s="71"/>
      <c r="AI121" s="71"/>
      <c r="AJ121" s="71"/>
      <c r="AK121" s="71"/>
      <c r="AL121" s="71"/>
    </row>
    <row r="122" spans="1:38" s="10" customFormat="1" ht="25" customHeight="1" x14ac:dyDescent="0.25">
      <c r="A122" s="11">
        <v>119</v>
      </c>
      <c r="B122" s="12" t="str">
        <f t="shared" si="7"/>
        <v>000-000</v>
      </c>
      <c r="C122" s="12"/>
      <c r="D122" s="12"/>
      <c r="E122" s="12"/>
      <c r="F122" s="12"/>
      <c r="G122" s="12"/>
      <c r="H122" s="16"/>
      <c r="I122" s="16"/>
      <c r="J122" s="15"/>
      <c r="K122" s="16"/>
      <c r="L122" s="16"/>
      <c r="M122" s="17"/>
      <c r="N122" s="18"/>
      <c r="O122" s="18"/>
      <c r="P122" s="20"/>
      <c r="Q122" s="66"/>
      <c r="R122" s="66"/>
      <c r="S122" s="67"/>
      <c r="T122" s="66"/>
      <c r="U122" s="66"/>
      <c r="V122" s="67"/>
      <c r="W122" s="68"/>
      <c r="X122" s="68"/>
      <c r="Y122" s="69"/>
      <c r="Z122" s="70">
        <f t="shared" si="5"/>
        <v>0</v>
      </c>
      <c r="AA122" s="70">
        <f t="shared" si="6"/>
        <v>0</v>
      </c>
      <c r="AB122" s="71"/>
      <c r="AC122" s="71"/>
      <c r="AD122" s="71"/>
      <c r="AE122" s="71"/>
      <c r="AF122" s="72"/>
      <c r="AG122" s="71"/>
      <c r="AH122" s="71"/>
      <c r="AI122" s="71"/>
      <c r="AJ122" s="71"/>
      <c r="AK122" s="71"/>
      <c r="AL122" s="71"/>
    </row>
    <row r="123" spans="1:38" s="10" customFormat="1" ht="25" customHeight="1" x14ac:dyDescent="0.25">
      <c r="A123" s="11">
        <v>120</v>
      </c>
      <c r="B123" s="12" t="str">
        <f t="shared" si="7"/>
        <v>000-000</v>
      </c>
      <c r="C123" s="12"/>
      <c r="D123" s="12"/>
      <c r="E123" s="12"/>
      <c r="F123" s="12"/>
      <c r="G123" s="12"/>
      <c r="H123" s="16"/>
      <c r="I123" s="16"/>
      <c r="J123" s="15"/>
      <c r="K123" s="16"/>
      <c r="L123" s="16"/>
      <c r="M123" s="17"/>
      <c r="N123" s="18"/>
      <c r="O123" s="18"/>
      <c r="P123" s="20"/>
      <c r="Q123" s="66"/>
      <c r="R123" s="66"/>
      <c r="S123" s="67"/>
      <c r="T123" s="66"/>
      <c r="U123" s="66"/>
      <c r="V123" s="67"/>
      <c r="W123" s="68"/>
      <c r="X123" s="68"/>
      <c r="Y123" s="69"/>
      <c r="Z123" s="70">
        <f t="shared" si="5"/>
        <v>0</v>
      </c>
      <c r="AA123" s="70">
        <f t="shared" si="6"/>
        <v>0</v>
      </c>
      <c r="AB123" s="71"/>
      <c r="AC123" s="71"/>
      <c r="AD123" s="71"/>
      <c r="AE123" s="71"/>
      <c r="AF123" s="72"/>
      <c r="AG123" s="71"/>
      <c r="AH123" s="71"/>
      <c r="AI123" s="71"/>
      <c r="AJ123" s="71"/>
      <c r="AK123" s="71"/>
      <c r="AL123" s="71"/>
    </row>
    <row r="124" spans="1:38" s="10" customFormat="1" ht="25" customHeight="1" x14ac:dyDescent="0.25">
      <c r="A124" s="11">
        <v>121</v>
      </c>
      <c r="B124" s="12" t="str">
        <f t="shared" si="7"/>
        <v>000-000</v>
      </c>
      <c r="C124" s="12"/>
      <c r="D124" s="12"/>
      <c r="E124" s="12"/>
      <c r="F124" s="12"/>
      <c r="G124" s="12"/>
      <c r="H124" s="16"/>
      <c r="I124" s="16"/>
      <c r="J124" s="15"/>
      <c r="K124" s="16"/>
      <c r="L124" s="16"/>
      <c r="M124" s="17"/>
      <c r="N124" s="18"/>
      <c r="O124" s="18"/>
      <c r="P124" s="20"/>
      <c r="Q124" s="66"/>
      <c r="R124" s="66"/>
      <c r="S124" s="67"/>
      <c r="T124" s="66"/>
      <c r="U124" s="66"/>
      <c r="V124" s="67"/>
      <c r="W124" s="68"/>
      <c r="X124" s="68"/>
      <c r="Y124" s="69"/>
      <c r="Z124" s="70">
        <f t="shared" si="5"/>
        <v>0</v>
      </c>
      <c r="AA124" s="70">
        <f t="shared" si="6"/>
        <v>0</v>
      </c>
      <c r="AB124" s="71"/>
      <c r="AC124" s="71"/>
      <c r="AD124" s="71"/>
      <c r="AE124" s="71"/>
      <c r="AF124" s="72"/>
      <c r="AG124" s="71"/>
      <c r="AH124" s="71"/>
      <c r="AI124" s="71"/>
      <c r="AJ124" s="71"/>
      <c r="AK124" s="71"/>
      <c r="AL124" s="71"/>
    </row>
    <row r="125" spans="1:38" s="10" customFormat="1" ht="25" customHeight="1" x14ac:dyDescent="0.25">
      <c r="A125" s="11">
        <v>122</v>
      </c>
      <c r="B125" s="12" t="str">
        <f t="shared" si="7"/>
        <v>000-000</v>
      </c>
      <c r="C125" s="12"/>
      <c r="D125" s="12"/>
      <c r="E125" s="12"/>
      <c r="F125" s="12"/>
      <c r="G125" s="12"/>
      <c r="H125" s="16"/>
      <c r="I125" s="16"/>
      <c r="J125" s="15"/>
      <c r="K125" s="16"/>
      <c r="L125" s="16"/>
      <c r="M125" s="17"/>
      <c r="N125" s="18"/>
      <c r="O125" s="18"/>
      <c r="P125" s="20"/>
      <c r="Q125" s="66"/>
      <c r="R125" s="66"/>
      <c r="S125" s="67"/>
      <c r="T125" s="66"/>
      <c r="U125" s="66"/>
      <c r="V125" s="67"/>
      <c r="W125" s="68"/>
      <c r="X125" s="68"/>
      <c r="Y125" s="69"/>
      <c r="Z125" s="70">
        <f t="shared" si="5"/>
        <v>0</v>
      </c>
      <c r="AA125" s="70">
        <f t="shared" si="6"/>
        <v>0</v>
      </c>
      <c r="AB125" s="71"/>
      <c r="AC125" s="71"/>
      <c r="AD125" s="71"/>
      <c r="AE125" s="71"/>
      <c r="AF125" s="72"/>
      <c r="AG125" s="71"/>
      <c r="AH125" s="71"/>
      <c r="AI125" s="71"/>
      <c r="AJ125" s="71"/>
      <c r="AK125" s="71"/>
      <c r="AL125" s="71"/>
    </row>
    <row r="126" spans="1:38" s="10" customFormat="1" ht="25" customHeight="1" x14ac:dyDescent="0.25">
      <c r="A126" s="11">
        <v>123</v>
      </c>
      <c r="B126" s="12" t="str">
        <f t="shared" si="7"/>
        <v>000-000</v>
      </c>
      <c r="C126" s="12"/>
      <c r="D126" s="12"/>
      <c r="E126" s="12"/>
      <c r="F126" s="12"/>
      <c r="G126" s="12"/>
      <c r="H126" s="16"/>
      <c r="I126" s="16"/>
      <c r="J126" s="15"/>
      <c r="K126" s="16"/>
      <c r="L126" s="16"/>
      <c r="M126" s="17"/>
      <c r="N126" s="18"/>
      <c r="O126" s="18"/>
      <c r="P126" s="20"/>
      <c r="Q126" s="66"/>
      <c r="R126" s="66"/>
      <c r="S126" s="67"/>
      <c r="T126" s="66"/>
      <c r="U126" s="66"/>
      <c r="V126" s="67"/>
      <c r="W126" s="68"/>
      <c r="X126" s="68"/>
      <c r="Y126" s="69"/>
      <c r="Z126" s="70">
        <f t="shared" si="5"/>
        <v>0</v>
      </c>
      <c r="AA126" s="70">
        <f t="shared" si="6"/>
        <v>0</v>
      </c>
      <c r="AB126" s="71"/>
      <c r="AC126" s="71"/>
      <c r="AD126" s="71"/>
      <c r="AE126" s="71"/>
      <c r="AF126" s="72"/>
      <c r="AG126" s="71"/>
      <c r="AH126" s="71"/>
      <c r="AI126" s="71"/>
      <c r="AJ126" s="71"/>
      <c r="AK126" s="71"/>
      <c r="AL126" s="71"/>
    </row>
    <row r="127" spans="1:38" s="10" customFormat="1" ht="25" customHeight="1" x14ac:dyDescent="0.25">
      <c r="A127" s="11">
        <v>124</v>
      </c>
      <c r="B127" s="12" t="str">
        <f t="shared" si="7"/>
        <v>000-000</v>
      </c>
      <c r="C127" s="12"/>
      <c r="D127" s="12"/>
      <c r="E127" s="12"/>
      <c r="F127" s="12"/>
      <c r="G127" s="12"/>
      <c r="H127" s="16"/>
      <c r="I127" s="16"/>
      <c r="J127" s="15"/>
      <c r="K127" s="16"/>
      <c r="L127" s="16"/>
      <c r="M127" s="17"/>
      <c r="N127" s="18"/>
      <c r="O127" s="19"/>
      <c r="P127" s="20"/>
      <c r="Q127" s="66"/>
      <c r="R127" s="66"/>
      <c r="S127" s="67"/>
      <c r="T127" s="66"/>
      <c r="U127" s="66"/>
      <c r="V127" s="67"/>
      <c r="W127" s="68"/>
      <c r="X127" s="68"/>
      <c r="Y127" s="69"/>
      <c r="Z127" s="70">
        <f t="shared" si="5"/>
        <v>0</v>
      </c>
      <c r="AA127" s="70">
        <f t="shared" si="6"/>
        <v>0</v>
      </c>
      <c r="AB127" s="71"/>
      <c r="AC127" s="71"/>
      <c r="AD127" s="71"/>
      <c r="AE127" s="71"/>
      <c r="AF127" s="72"/>
      <c r="AG127" s="71"/>
      <c r="AH127" s="71"/>
      <c r="AI127" s="71"/>
      <c r="AJ127" s="71"/>
      <c r="AK127" s="71"/>
      <c r="AL127" s="71"/>
    </row>
    <row r="128" spans="1:38" s="10" customFormat="1" ht="25" customHeight="1" x14ac:dyDescent="0.25">
      <c r="A128" s="11">
        <v>125</v>
      </c>
      <c r="B128" s="12" t="str">
        <f t="shared" si="7"/>
        <v>000-000</v>
      </c>
      <c r="C128" s="12"/>
      <c r="D128" s="12"/>
      <c r="E128" s="12"/>
      <c r="F128" s="12"/>
      <c r="G128" s="12"/>
      <c r="H128" s="16"/>
      <c r="I128" s="16"/>
      <c r="J128" s="15"/>
      <c r="K128" s="16"/>
      <c r="L128" s="16"/>
      <c r="M128" s="17"/>
      <c r="N128" s="18"/>
      <c r="O128" s="19"/>
      <c r="P128" s="20"/>
      <c r="Q128" s="66"/>
      <c r="R128" s="66"/>
      <c r="S128" s="67"/>
      <c r="T128" s="66"/>
      <c r="U128" s="66"/>
      <c r="V128" s="67"/>
      <c r="W128" s="68"/>
      <c r="X128" s="68"/>
      <c r="Y128" s="69"/>
      <c r="Z128" s="70">
        <f t="shared" si="5"/>
        <v>0</v>
      </c>
      <c r="AA128" s="70">
        <f t="shared" si="6"/>
        <v>0</v>
      </c>
      <c r="AB128" s="71"/>
      <c r="AC128" s="71"/>
      <c r="AD128" s="71"/>
      <c r="AE128" s="71"/>
      <c r="AF128" s="72"/>
      <c r="AG128" s="71"/>
      <c r="AH128" s="71"/>
      <c r="AI128" s="71"/>
      <c r="AJ128" s="71"/>
      <c r="AK128" s="71"/>
      <c r="AL128" s="71"/>
    </row>
    <row r="129" spans="1:38" s="10" customFormat="1" ht="25" customHeight="1" x14ac:dyDescent="0.25">
      <c r="A129" s="11">
        <v>126</v>
      </c>
      <c r="B129" s="12" t="str">
        <f t="shared" si="7"/>
        <v>000-000</v>
      </c>
      <c r="C129" s="12"/>
      <c r="D129" s="12"/>
      <c r="E129" s="12"/>
      <c r="F129" s="12"/>
      <c r="G129" s="12"/>
      <c r="H129" s="16"/>
      <c r="I129" s="16"/>
      <c r="J129" s="15"/>
      <c r="K129" s="16"/>
      <c r="L129" s="16"/>
      <c r="M129" s="17"/>
      <c r="N129" s="18"/>
      <c r="O129" s="18"/>
      <c r="P129" s="20"/>
      <c r="Q129" s="66"/>
      <c r="R129" s="66"/>
      <c r="S129" s="67"/>
      <c r="T129" s="66"/>
      <c r="U129" s="66"/>
      <c r="V129" s="67"/>
      <c r="W129" s="68"/>
      <c r="X129" s="68"/>
      <c r="Y129" s="69"/>
      <c r="Z129" s="70">
        <f t="shared" si="5"/>
        <v>0</v>
      </c>
      <c r="AA129" s="70">
        <f t="shared" si="6"/>
        <v>0</v>
      </c>
      <c r="AB129" s="71"/>
      <c r="AC129" s="71"/>
      <c r="AD129" s="71"/>
      <c r="AE129" s="71"/>
      <c r="AF129" s="72"/>
      <c r="AG129" s="71"/>
      <c r="AH129" s="71"/>
      <c r="AI129" s="71"/>
      <c r="AJ129" s="71"/>
      <c r="AK129" s="71"/>
      <c r="AL129" s="71"/>
    </row>
    <row r="130" spans="1:38" s="10" customFormat="1" ht="25" customHeight="1" x14ac:dyDescent="0.25">
      <c r="A130" s="11">
        <v>127</v>
      </c>
      <c r="B130" s="12" t="str">
        <f t="shared" si="7"/>
        <v>000-000</v>
      </c>
      <c r="C130" s="12"/>
      <c r="D130" s="12"/>
      <c r="E130" s="12"/>
      <c r="F130" s="12"/>
      <c r="G130" s="12"/>
      <c r="H130" s="16"/>
      <c r="I130" s="16"/>
      <c r="J130" s="15"/>
      <c r="K130" s="16"/>
      <c r="L130" s="16"/>
      <c r="M130" s="17"/>
      <c r="N130" s="18"/>
      <c r="O130" s="18"/>
      <c r="P130" s="20"/>
      <c r="Q130" s="66"/>
      <c r="R130" s="66"/>
      <c r="S130" s="67"/>
      <c r="T130" s="66"/>
      <c r="U130" s="66"/>
      <c r="V130" s="67"/>
      <c r="W130" s="68"/>
      <c r="X130" s="68"/>
      <c r="Y130" s="69"/>
      <c r="Z130" s="70">
        <f t="shared" si="5"/>
        <v>0</v>
      </c>
      <c r="AA130" s="70">
        <f t="shared" si="6"/>
        <v>0</v>
      </c>
      <c r="AB130" s="71"/>
      <c r="AC130" s="71"/>
      <c r="AD130" s="71"/>
      <c r="AE130" s="71"/>
      <c r="AF130" s="72"/>
      <c r="AG130" s="71"/>
      <c r="AH130" s="71"/>
      <c r="AI130" s="71"/>
      <c r="AJ130" s="71"/>
      <c r="AK130" s="71"/>
      <c r="AL130" s="71"/>
    </row>
    <row r="131" spans="1:38" s="10" customFormat="1" ht="25" customHeight="1" x14ac:dyDescent="0.25">
      <c r="A131" s="11">
        <v>128</v>
      </c>
      <c r="B131" s="12" t="str">
        <f t="shared" si="7"/>
        <v>000-000</v>
      </c>
      <c r="C131" s="12"/>
      <c r="D131" s="12"/>
      <c r="E131" s="12"/>
      <c r="F131" s="12"/>
      <c r="G131" s="12"/>
      <c r="H131" s="16"/>
      <c r="I131" s="16"/>
      <c r="J131" s="15"/>
      <c r="K131" s="16"/>
      <c r="L131" s="16"/>
      <c r="M131" s="17"/>
      <c r="N131" s="18"/>
      <c r="O131" s="18"/>
      <c r="P131" s="20"/>
      <c r="Q131" s="66"/>
      <c r="R131" s="66"/>
      <c r="S131" s="67"/>
      <c r="T131" s="66"/>
      <c r="U131" s="66"/>
      <c r="V131" s="67"/>
      <c r="W131" s="68"/>
      <c r="X131" s="68"/>
      <c r="Y131" s="69"/>
      <c r="Z131" s="70">
        <f t="shared" si="5"/>
        <v>0</v>
      </c>
      <c r="AA131" s="70">
        <f t="shared" si="6"/>
        <v>0</v>
      </c>
      <c r="AB131" s="71"/>
      <c r="AC131" s="71"/>
      <c r="AD131" s="71"/>
      <c r="AE131" s="71"/>
      <c r="AF131" s="72"/>
      <c r="AG131" s="71"/>
      <c r="AH131" s="71"/>
      <c r="AI131" s="71"/>
      <c r="AJ131" s="71"/>
      <c r="AK131" s="71"/>
      <c r="AL131" s="71"/>
    </row>
    <row r="132" spans="1:38" s="10" customFormat="1" ht="25" customHeight="1" x14ac:dyDescent="0.25">
      <c r="A132" s="11">
        <v>129</v>
      </c>
      <c r="B132" s="12" t="str">
        <f t="shared" ref="B132:B163" si="8">TEXT(C132,"000")&amp;"-"&amp;TEXT(E132,"000")</f>
        <v>000-000</v>
      </c>
      <c r="C132" s="12"/>
      <c r="D132" s="12"/>
      <c r="E132" s="12"/>
      <c r="F132" s="12"/>
      <c r="G132" s="12"/>
      <c r="H132" s="16"/>
      <c r="I132" s="16"/>
      <c r="J132" s="15"/>
      <c r="K132" s="16"/>
      <c r="L132" s="16"/>
      <c r="M132" s="17"/>
      <c r="N132" s="18"/>
      <c r="O132" s="18"/>
      <c r="P132" s="20"/>
      <c r="Q132" s="66"/>
      <c r="R132" s="66"/>
      <c r="S132" s="67"/>
      <c r="T132" s="66"/>
      <c r="U132" s="66"/>
      <c r="V132" s="67"/>
      <c r="W132" s="68"/>
      <c r="X132" s="68"/>
      <c r="Y132" s="69"/>
      <c r="Z132" s="70">
        <f t="shared" ref="Z132:Z195" si="9">ROUND(J132-V132-Y132,2)</f>
        <v>0</v>
      </c>
      <c r="AA132" s="70">
        <f t="shared" ref="AA132:AA195" si="10">ROUND(M132+P132-S132,2)</f>
        <v>0</v>
      </c>
      <c r="AB132" s="71"/>
      <c r="AC132" s="71"/>
      <c r="AD132" s="71"/>
      <c r="AE132" s="71"/>
      <c r="AF132" s="72"/>
      <c r="AG132" s="71"/>
      <c r="AH132" s="71"/>
      <c r="AI132" s="71"/>
      <c r="AJ132" s="71"/>
      <c r="AK132" s="71"/>
      <c r="AL132" s="71"/>
    </row>
    <row r="133" spans="1:38" s="10" customFormat="1" ht="25" customHeight="1" x14ac:dyDescent="0.25">
      <c r="A133" s="11">
        <v>130</v>
      </c>
      <c r="B133" s="12" t="str">
        <f t="shared" si="8"/>
        <v>000-000</v>
      </c>
      <c r="C133" s="12"/>
      <c r="D133" s="12"/>
      <c r="E133" s="12"/>
      <c r="F133" s="12"/>
      <c r="G133" s="12"/>
      <c r="H133" s="16"/>
      <c r="I133" s="16"/>
      <c r="J133" s="15"/>
      <c r="K133" s="16"/>
      <c r="L133" s="16"/>
      <c r="M133" s="17"/>
      <c r="N133" s="18"/>
      <c r="O133" s="18"/>
      <c r="P133" s="20"/>
      <c r="Q133" s="66"/>
      <c r="R133" s="66"/>
      <c r="S133" s="67"/>
      <c r="T133" s="66"/>
      <c r="U133" s="66"/>
      <c r="V133" s="67"/>
      <c r="W133" s="68"/>
      <c r="X133" s="68"/>
      <c r="Y133" s="69"/>
      <c r="Z133" s="70">
        <f t="shared" si="9"/>
        <v>0</v>
      </c>
      <c r="AA133" s="70">
        <f t="shared" si="10"/>
        <v>0</v>
      </c>
      <c r="AB133" s="71"/>
      <c r="AC133" s="71"/>
      <c r="AD133" s="71"/>
      <c r="AE133" s="71"/>
      <c r="AF133" s="72"/>
      <c r="AG133" s="71"/>
      <c r="AH133" s="71"/>
      <c r="AI133" s="71"/>
      <c r="AJ133" s="71"/>
      <c r="AK133" s="71"/>
      <c r="AL133" s="71"/>
    </row>
    <row r="134" spans="1:38" s="10" customFormat="1" ht="25" customHeight="1" x14ac:dyDescent="0.25">
      <c r="A134" s="11">
        <v>131</v>
      </c>
      <c r="B134" s="12" t="str">
        <f t="shared" si="8"/>
        <v>000-000</v>
      </c>
      <c r="C134" s="12"/>
      <c r="D134" s="12"/>
      <c r="E134" s="12"/>
      <c r="F134" s="12"/>
      <c r="G134" s="12"/>
      <c r="H134" s="16"/>
      <c r="I134" s="16"/>
      <c r="J134" s="15"/>
      <c r="K134" s="16"/>
      <c r="L134" s="16"/>
      <c r="M134" s="17"/>
      <c r="N134" s="18"/>
      <c r="O134" s="18"/>
      <c r="P134" s="20"/>
      <c r="Q134" s="66"/>
      <c r="R134" s="66"/>
      <c r="S134" s="67"/>
      <c r="T134" s="66"/>
      <c r="U134" s="66"/>
      <c r="V134" s="67"/>
      <c r="W134" s="68"/>
      <c r="X134" s="68"/>
      <c r="Y134" s="69"/>
      <c r="Z134" s="70">
        <f t="shared" si="9"/>
        <v>0</v>
      </c>
      <c r="AA134" s="70">
        <f t="shared" si="10"/>
        <v>0</v>
      </c>
      <c r="AB134" s="71"/>
      <c r="AC134" s="71"/>
      <c r="AD134" s="71"/>
      <c r="AE134" s="71"/>
      <c r="AF134" s="72"/>
      <c r="AG134" s="71"/>
      <c r="AH134" s="71"/>
      <c r="AI134" s="71"/>
      <c r="AJ134" s="71"/>
      <c r="AK134" s="71"/>
      <c r="AL134" s="71"/>
    </row>
    <row r="135" spans="1:38" s="10" customFormat="1" ht="25" customHeight="1" x14ac:dyDescent="0.25">
      <c r="A135" s="11">
        <v>132</v>
      </c>
      <c r="B135" s="12" t="str">
        <f t="shared" si="8"/>
        <v>000-000</v>
      </c>
      <c r="C135" s="12"/>
      <c r="D135" s="12"/>
      <c r="E135" s="12"/>
      <c r="F135" s="12"/>
      <c r="G135" s="12"/>
      <c r="H135" s="16"/>
      <c r="I135" s="16"/>
      <c r="J135" s="15"/>
      <c r="K135" s="16"/>
      <c r="L135" s="16"/>
      <c r="M135" s="17"/>
      <c r="N135" s="18"/>
      <c r="O135" s="18"/>
      <c r="P135" s="20"/>
      <c r="Q135" s="66"/>
      <c r="R135" s="66"/>
      <c r="S135" s="67"/>
      <c r="T135" s="66"/>
      <c r="U135" s="66"/>
      <c r="V135" s="67"/>
      <c r="W135" s="68"/>
      <c r="X135" s="68"/>
      <c r="Y135" s="69"/>
      <c r="Z135" s="70">
        <f t="shared" si="9"/>
        <v>0</v>
      </c>
      <c r="AA135" s="70">
        <f t="shared" si="10"/>
        <v>0</v>
      </c>
      <c r="AB135" s="71"/>
      <c r="AC135" s="71"/>
      <c r="AD135" s="71"/>
      <c r="AE135" s="71"/>
      <c r="AF135" s="72"/>
      <c r="AG135" s="71"/>
      <c r="AH135" s="71"/>
      <c r="AI135" s="71"/>
      <c r="AJ135" s="71"/>
      <c r="AK135" s="71"/>
      <c r="AL135" s="71"/>
    </row>
    <row r="136" spans="1:38" s="10" customFormat="1" ht="25" customHeight="1" x14ac:dyDescent="0.25">
      <c r="A136" s="11">
        <v>133</v>
      </c>
      <c r="B136" s="12" t="str">
        <f t="shared" si="8"/>
        <v>000-000</v>
      </c>
      <c r="C136" s="12"/>
      <c r="D136" s="12"/>
      <c r="E136" s="12"/>
      <c r="F136" s="12"/>
      <c r="G136" s="12"/>
      <c r="H136" s="16"/>
      <c r="I136" s="16"/>
      <c r="J136" s="15"/>
      <c r="K136" s="16"/>
      <c r="L136" s="16"/>
      <c r="M136" s="17"/>
      <c r="N136" s="18"/>
      <c r="O136" s="18"/>
      <c r="P136" s="20"/>
      <c r="Q136" s="66"/>
      <c r="R136" s="66"/>
      <c r="S136" s="67"/>
      <c r="T136" s="66"/>
      <c r="U136" s="66"/>
      <c r="V136" s="67"/>
      <c r="W136" s="68"/>
      <c r="X136" s="68"/>
      <c r="Y136" s="69"/>
      <c r="Z136" s="70">
        <f t="shared" si="9"/>
        <v>0</v>
      </c>
      <c r="AA136" s="70">
        <f t="shared" si="10"/>
        <v>0</v>
      </c>
      <c r="AB136" s="71"/>
      <c r="AC136" s="71"/>
      <c r="AD136" s="71"/>
      <c r="AE136" s="71"/>
      <c r="AF136" s="72"/>
      <c r="AG136" s="71"/>
      <c r="AH136" s="71"/>
      <c r="AI136" s="71"/>
      <c r="AJ136" s="71"/>
      <c r="AK136" s="71"/>
      <c r="AL136" s="71"/>
    </row>
    <row r="137" spans="1:38" s="10" customFormat="1" ht="25" customHeight="1" x14ac:dyDescent="0.25">
      <c r="A137" s="11">
        <v>134</v>
      </c>
      <c r="B137" s="12" t="str">
        <f t="shared" si="8"/>
        <v>000-000</v>
      </c>
      <c r="C137" s="12"/>
      <c r="D137" s="12"/>
      <c r="E137" s="12"/>
      <c r="F137" s="12"/>
      <c r="G137" s="12"/>
      <c r="H137" s="16"/>
      <c r="I137" s="16"/>
      <c r="J137" s="15"/>
      <c r="K137" s="16"/>
      <c r="L137" s="16"/>
      <c r="M137" s="17"/>
      <c r="N137" s="18"/>
      <c r="O137" s="18"/>
      <c r="P137" s="20"/>
      <c r="Q137" s="66"/>
      <c r="R137" s="66"/>
      <c r="S137" s="67"/>
      <c r="T137" s="66"/>
      <c r="U137" s="66"/>
      <c r="V137" s="67"/>
      <c r="W137" s="68"/>
      <c r="X137" s="68"/>
      <c r="Y137" s="69"/>
      <c r="Z137" s="70">
        <f t="shared" si="9"/>
        <v>0</v>
      </c>
      <c r="AA137" s="70">
        <f t="shared" si="10"/>
        <v>0</v>
      </c>
      <c r="AB137" s="71"/>
      <c r="AC137" s="71"/>
      <c r="AD137" s="71"/>
      <c r="AE137" s="71"/>
      <c r="AF137" s="72"/>
      <c r="AG137" s="71"/>
      <c r="AH137" s="71"/>
      <c r="AI137" s="71"/>
      <c r="AJ137" s="71"/>
      <c r="AK137" s="71"/>
      <c r="AL137" s="71"/>
    </row>
    <row r="138" spans="1:38" s="10" customFormat="1" ht="25" customHeight="1" x14ac:dyDescent="0.25">
      <c r="A138" s="11">
        <v>135</v>
      </c>
      <c r="B138" s="12" t="str">
        <f t="shared" si="8"/>
        <v>000-000</v>
      </c>
      <c r="C138" s="12"/>
      <c r="D138" s="12"/>
      <c r="E138" s="12"/>
      <c r="F138" s="12"/>
      <c r="G138" s="12"/>
      <c r="H138" s="16"/>
      <c r="I138" s="16"/>
      <c r="J138" s="15"/>
      <c r="K138" s="16"/>
      <c r="L138" s="16"/>
      <c r="M138" s="17"/>
      <c r="N138" s="18"/>
      <c r="O138" s="19"/>
      <c r="P138" s="20"/>
      <c r="Q138" s="66"/>
      <c r="R138" s="66"/>
      <c r="S138" s="67"/>
      <c r="T138" s="66"/>
      <c r="U138" s="66"/>
      <c r="V138" s="67"/>
      <c r="W138" s="68"/>
      <c r="X138" s="68"/>
      <c r="Y138" s="69"/>
      <c r="Z138" s="70">
        <f t="shared" si="9"/>
        <v>0</v>
      </c>
      <c r="AA138" s="70">
        <f t="shared" si="10"/>
        <v>0</v>
      </c>
      <c r="AB138" s="71"/>
      <c r="AC138" s="71"/>
      <c r="AD138" s="71"/>
      <c r="AE138" s="71"/>
      <c r="AF138" s="72"/>
      <c r="AG138" s="71"/>
      <c r="AH138" s="71"/>
      <c r="AI138" s="71"/>
      <c r="AJ138" s="71"/>
      <c r="AK138" s="71"/>
      <c r="AL138" s="71"/>
    </row>
    <row r="139" spans="1:38" s="10" customFormat="1" ht="25" customHeight="1" x14ac:dyDescent="0.25">
      <c r="A139" s="11">
        <v>136</v>
      </c>
      <c r="B139" s="12" t="str">
        <f t="shared" si="8"/>
        <v>000-000</v>
      </c>
      <c r="C139" s="12"/>
      <c r="D139" s="12"/>
      <c r="E139" s="12"/>
      <c r="F139" s="12"/>
      <c r="G139" s="12"/>
      <c r="H139" s="16"/>
      <c r="I139" s="16"/>
      <c r="J139" s="15"/>
      <c r="K139" s="16"/>
      <c r="L139" s="16"/>
      <c r="M139" s="17"/>
      <c r="N139" s="18"/>
      <c r="O139" s="19"/>
      <c r="P139" s="20"/>
      <c r="Q139" s="66"/>
      <c r="R139" s="66"/>
      <c r="S139" s="67"/>
      <c r="T139" s="66"/>
      <c r="U139" s="66"/>
      <c r="V139" s="67"/>
      <c r="W139" s="68"/>
      <c r="X139" s="68"/>
      <c r="Y139" s="69"/>
      <c r="Z139" s="70">
        <f t="shared" si="9"/>
        <v>0</v>
      </c>
      <c r="AA139" s="70">
        <f t="shared" si="10"/>
        <v>0</v>
      </c>
      <c r="AB139" s="71"/>
      <c r="AC139" s="71"/>
      <c r="AD139" s="71"/>
      <c r="AE139" s="71"/>
      <c r="AF139" s="72"/>
      <c r="AG139" s="71"/>
      <c r="AH139" s="71"/>
      <c r="AI139" s="71"/>
      <c r="AJ139" s="71"/>
      <c r="AK139" s="71"/>
      <c r="AL139" s="71"/>
    </row>
    <row r="140" spans="1:38" s="10" customFormat="1" ht="25" customHeight="1" x14ac:dyDescent="0.25">
      <c r="A140" s="11">
        <v>137</v>
      </c>
      <c r="B140" s="12" t="str">
        <f t="shared" si="8"/>
        <v>000-000</v>
      </c>
      <c r="C140" s="12"/>
      <c r="D140" s="12"/>
      <c r="E140" s="12"/>
      <c r="F140" s="12"/>
      <c r="G140" s="12"/>
      <c r="H140" s="16"/>
      <c r="I140" s="16"/>
      <c r="J140" s="15"/>
      <c r="K140" s="16"/>
      <c r="L140" s="16"/>
      <c r="M140" s="17"/>
      <c r="N140" s="18"/>
      <c r="O140" s="18"/>
      <c r="P140" s="20"/>
      <c r="Q140" s="66"/>
      <c r="R140" s="66"/>
      <c r="S140" s="67"/>
      <c r="T140" s="66"/>
      <c r="U140" s="66"/>
      <c r="V140" s="67"/>
      <c r="W140" s="68"/>
      <c r="X140" s="68"/>
      <c r="Y140" s="69"/>
      <c r="Z140" s="70">
        <f t="shared" si="9"/>
        <v>0</v>
      </c>
      <c r="AA140" s="70">
        <f t="shared" si="10"/>
        <v>0</v>
      </c>
      <c r="AB140" s="71"/>
      <c r="AC140" s="71"/>
      <c r="AD140" s="71"/>
      <c r="AE140" s="71"/>
      <c r="AF140" s="72"/>
      <c r="AG140" s="71"/>
      <c r="AH140" s="71"/>
      <c r="AI140" s="71"/>
      <c r="AJ140" s="71"/>
      <c r="AK140" s="71"/>
      <c r="AL140" s="71"/>
    </row>
    <row r="141" spans="1:38" s="10" customFormat="1" ht="25" customHeight="1" x14ac:dyDescent="0.25">
      <c r="A141" s="11">
        <v>138</v>
      </c>
      <c r="B141" s="12" t="str">
        <f t="shared" si="8"/>
        <v>000-000</v>
      </c>
      <c r="C141" s="12"/>
      <c r="D141" s="12"/>
      <c r="E141" s="12"/>
      <c r="F141" s="12"/>
      <c r="G141" s="12"/>
      <c r="H141" s="16"/>
      <c r="I141" s="16"/>
      <c r="J141" s="15"/>
      <c r="K141" s="16"/>
      <c r="L141" s="16"/>
      <c r="M141" s="17"/>
      <c r="N141" s="18"/>
      <c r="O141" s="18"/>
      <c r="P141" s="20"/>
      <c r="Q141" s="66"/>
      <c r="R141" s="66"/>
      <c r="S141" s="67"/>
      <c r="T141" s="66"/>
      <c r="U141" s="66"/>
      <c r="V141" s="67"/>
      <c r="W141" s="68"/>
      <c r="X141" s="68"/>
      <c r="Y141" s="69"/>
      <c r="Z141" s="70">
        <f t="shared" si="9"/>
        <v>0</v>
      </c>
      <c r="AA141" s="70">
        <f t="shared" si="10"/>
        <v>0</v>
      </c>
      <c r="AB141" s="71"/>
      <c r="AC141" s="71"/>
      <c r="AD141" s="71"/>
      <c r="AE141" s="71"/>
      <c r="AF141" s="72"/>
      <c r="AG141" s="71"/>
      <c r="AH141" s="71"/>
      <c r="AI141" s="71"/>
      <c r="AJ141" s="71"/>
      <c r="AK141" s="71"/>
      <c r="AL141" s="71"/>
    </row>
    <row r="142" spans="1:38" s="10" customFormat="1" ht="25" customHeight="1" x14ac:dyDescent="0.25">
      <c r="A142" s="11">
        <v>139</v>
      </c>
      <c r="B142" s="12" t="str">
        <f t="shared" si="8"/>
        <v>000-000</v>
      </c>
      <c r="C142" s="12"/>
      <c r="D142" s="12"/>
      <c r="E142" s="12"/>
      <c r="F142" s="12"/>
      <c r="G142" s="12"/>
      <c r="H142" s="16"/>
      <c r="I142" s="16"/>
      <c r="J142" s="15"/>
      <c r="K142" s="16"/>
      <c r="L142" s="16"/>
      <c r="M142" s="17"/>
      <c r="N142" s="18"/>
      <c r="O142" s="18"/>
      <c r="P142" s="20"/>
      <c r="Q142" s="66"/>
      <c r="R142" s="66"/>
      <c r="S142" s="67"/>
      <c r="T142" s="66"/>
      <c r="U142" s="66"/>
      <c r="V142" s="67"/>
      <c r="W142" s="68"/>
      <c r="X142" s="68"/>
      <c r="Y142" s="69"/>
      <c r="Z142" s="70">
        <f t="shared" si="9"/>
        <v>0</v>
      </c>
      <c r="AA142" s="70">
        <f t="shared" si="10"/>
        <v>0</v>
      </c>
      <c r="AB142" s="71"/>
      <c r="AC142" s="71"/>
      <c r="AD142" s="71"/>
      <c r="AE142" s="71"/>
      <c r="AF142" s="72"/>
      <c r="AG142" s="71"/>
      <c r="AH142" s="71"/>
      <c r="AI142" s="71"/>
      <c r="AJ142" s="71"/>
      <c r="AK142" s="71"/>
      <c r="AL142" s="71"/>
    </row>
    <row r="143" spans="1:38" s="10" customFormat="1" ht="25" customHeight="1" x14ac:dyDescent="0.25">
      <c r="A143" s="11">
        <v>140</v>
      </c>
      <c r="B143" s="12" t="str">
        <f t="shared" si="8"/>
        <v>000-000</v>
      </c>
      <c r="C143" s="12"/>
      <c r="D143" s="12"/>
      <c r="E143" s="12"/>
      <c r="F143" s="12"/>
      <c r="G143" s="12"/>
      <c r="H143" s="16"/>
      <c r="I143" s="16"/>
      <c r="J143" s="15"/>
      <c r="K143" s="16"/>
      <c r="L143" s="16"/>
      <c r="M143" s="17"/>
      <c r="N143" s="18"/>
      <c r="O143" s="18"/>
      <c r="P143" s="20"/>
      <c r="Q143" s="66"/>
      <c r="R143" s="66"/>
      <c r="S143" s="67"/>
      <c r="T143" s="66"/>
      <c r="U143" s="66"/>
      <c r="V143" s="67"/>
      <c r="W143" s="68"/>
      <c r="X143" s="68"/>
      <c r="Y143" s="69"/>
      <c r="Z143" s="70">
        <f t="shared" si="9"/>
        <v>0</v>
      </c>
      <c r="AA143" s="70">
        <f t="shared" si="10"/>
        <v>0</v>
      </c>
      <c r="AB143" s="71"/>
      <c r="AC143" s="71"/>
      <c r="AD143" s="71"/>
      <c r="AE143" s="71"/>
      <c r="AF143" s="72"/>
      <c r="AG143" s="71"/>
      <c r="AH143" s="71"/>
      <c r="AI143" s="71"/>
      <c r="AJ143" s="71"/>
      <c r="AK143" s="71"/>
      <c r="AL143" s="71"/>
    </row>
    <row r="144" spans="1:38" s="10" customFormat="1" ht="25" customHeight="1" x14ac:dyDescent="0.25">
      <c r="A144" s="11">
        <v>141</v>
      </c>
      <c r="B144" s="12" t="str">
        <f t="shared" si="8"/>
        <v>000-000</v>
      </c>
      <c r="C144" s="12"/>
      <c r="D144" s="12"/>
      <c r="E144" s="12"/>
      <c r="F144" s="12"/>
      <c r="G144" s="12"/>
      <c r="H144" s="16"/>
      <c r="I144" s="16"/>
      <c r="J144" s="15"/>
      <c r="K144" s="16"/>
      <c r="L144" s="16"/>
      <c r="M144" s="17"/>
      <c r="N144" s="18"/>
      <c r="O144" s="18"/>
      <c r="P144" s="20"/>
      <c r="Q144" s="66"/>
      <c r="R144" s="66"/>
      <c r="S144" s="67"/>
      <c r="T144" s="66"/>
      <c r="U144" s="66"/>
      <c r="V144" s="67"/>
      <c r="W144" s="68"/>
      <c r="X144" s="68"/>
      <c r="Y144" s="69"/>
      <c r="Z144" s="70">
        <f t="shared" si="9"/>
        <v>0</v>
      </c>
      <c r="AA144" s="70">
        <f t="shared" si="10"/>
        <v>0</v>
      </c>
      <c r="AB144" s="71"/>
      <c r="AC144" s="71"/>
      <c r="AD144" s="71"/>
      <c r="AE144" s="71"/>
      <c r="AF144" s="72"/>
      <c r="AG144" s="71"/>
      <c r="AH144" s="71"/>
      <c r="AI144" s="71"/>
      <c r="AJ144" s="71"/>
      <c r="AK144" s="71"/>
      <c r="AL144" s="71"/>
    </row>
    <row r="145" spans="1:38" s="10" customFormat="1" ht="25" customHeight="1" x14ac:dyDescent="0.25">
      <c r="A145" s="11">
        <v>142</v>
      </c>
      <c r="B145" s="12" t="str">
        <f t="shared" si="8"/>
        <v>000-000</v>
      </c>
      <c r="C145" s="12"/>
      <c r="D145" s="12"/>
      <c r="E145" s="12"/>
      <c r="F145" s="12"/>
      <c r="G145" s="12"/>
      <c r="H145" s="16"/>
      <c r="I145" s="16"/>
      <c r="J145" s="15"/>
      <c r="K145" s="16"/>
      <c r="L145" s="16"/>
      <c r="M145" s="17"/>
      <c r="N145" s="18"/>
      <c r="O145" s="18"/>
      <c r="P145" s="20"/>
      <c r="Q145" s="66"/>
      <c r="R145" s="66"/>
      <c r="S145" s="67"/>
      <c r="T145" s="66"/>
      <c r="U145" s="66"/>
      <c r="V145" s="67"/>
      <c r="W145" s="68"/>
      <c r="X145" s="68"/>
      <c r="Y145" s="69"/>
      <c r="Z145" s="70">
        <f t="shared" si="9"/>
        <v>0</v>
      </c>
      <c r="AA145" s="70">
        <f t="shared" si="10"/>
        <v>0</v>
      </c>
      <c r="AB145" s="71"/>
      <c r="AC145" s="71"/>
      <c r="AD145" s="71"/>
      <c r="AE145" s="71"/>
      <c r="AF145" s="72"/>
      <c r="AG145" s="71"/>
      <c r="AH145" s="71"/>
      <c r="AI145" s="71"/>
      <c r="AJ145" s="71"/>
      <c r="AK145" s="71"/>
      <c r="AL145" s="71"/>
    </row>
    <row r="146" spans="1:38" s="10" customFormat="1" ht="25" customHeight="1" x14ac:dyDescent="0.25">
      <c r="A146" s="11">
        <v>143</v>
      </c>
      <c r="B146" s="12" t="str">
        <f t="shared" si="8"/>
        <v>000-000</v>
      </c>
      <c r="C146" s="12"/>
      <c r="D146" s="12"/>
      <c r="E146" s="12"/>
      <c r="F146" s="12"/>
      <c r="G146" s="12"/>
      <c r="H146" s="16"/>
      <c r="I146" s="16"/>
      <c r="J146" s="15"/>
      <c r="K146" s="16"/>
      <c r="L146" s="16"/>
      <c r="M146" s="17"/>
      <c r="N146" s="18"/>
      <c r="O146" s="18"/>
      <c r="P146" s="20"/>
      <c r="Q146" s="66"/>
      <c r="R146" s="66"/>
      <c r="S146" s="67"/>
      <c r="T146" s="66"/>
      <c r="U146" s="66"/>
      <c r="V146" s="67"/>
      <c r="W146" s="68"/>
      <c r="X146" s="68"/>
      <c r="Y146" s="69"/>
      <c r="Z146" s="70">
        <f t="shared" si="9"/>
        <v>0</v>
      </c>
      <c r="AA146" s="70">
        <f t="shared" si="10"/>
        <v>0</v>
      </c>
      <c r="AB146" s="71"/>
      <c r="AC146" s="71"/>
      <c r="AD146" s="71"/>
      <c r="AE146" s="71"/>
      <c r="AF146" s="72"/>
      <c r="AG146" s="71"/>
      <c r="AH146" s="71"/>
      <c r="AI146" s="71"/>
      <c r="AJ146" s="71"/>
      <c r="AK146" s="71"/>
      <c r="AL146" s="71"/>
    </row>
    <row r="147" spans="1:38" s="10" customFormat="1" ht="25" customHeight="1" x14ac:dyDescent="0.25">
      <c r="A147" s="11">
        <v>144</v>
      </c>
      <c r="B147" s="12" t="str">
        <f t="shared" si="8"/>
        <v>000-000</v>
      </c>
      <c r="C147" s="12"/>
      <c r="D147" s="12"/>
      <c r="E147" s="12"/>
      <c r="F147" s="12"/>
      <c r="G147" s="12"/>
      <c r="H147" s="16"/>
      <c r="I147" s="16"/>
      <c r="J147" s="15"/>
      <c r="K147" s="16"/>
      <c r="L147" s="16"/>
      <c r="M147" s="17"/>
      <c r="N147" s="18"/>
      <c r="O147" s="18"/>
      <c r="P147" s="20"/>
      <c r="Q147" s="66"/>
      <c r="R147" s="66"/>
      <c r="S147" s="67"/>
      <c r="T147" s="66"/>
      <c r="U147" s="66"/>
      <c r="V147" s="67"/>
      <c r="W147" s="68"/>
      <c r="X147" s="68"/>
      <c r="Y147" s="69"/>
      <c r="Z147" s="70">
        <f t="shared" si="9"/>
        <v>0</v>
      </c>
      <c r="AA147" s="70">
        <f t="shared" si="10"/>
        <v>0</v>
      </c>
      <c r="AB147" s="71"/>
      <c r="AC147" s="71"/>
      <c r="AD147" s="71"/>
      <c r="AE147" s="71"/>
      <c r="AF147" s="72"/>
      <c r="AG147" s="71"/>
      <c r="AH147" s="71"/>
      <c r="AI147" s="71"/>
      <c r="AJ147" s="71"/>
      <c r="AK147" s="71"/>
      <c r="AL147" s="71"/>
    </row>
    <row r="148" spans="1:38" s="10" customFormat="1" ht="25" customHeight="1" x14ac:dyDescent="0.25">
      <c r="A148" s="11">
        <v>145</v>
      </c>
      <c r="B148" s="12" t="str">
        <f t="shared" si="8"/>
        <v>000-000</v>
      </c>
      <c r="C148" s="12"/>
      <c r="D148" s="12"/>
      <c r="E148" s="12"/>
      <c r="F148" s="12"/>
      <c r="G148" s="12"/>
      <c r="H148" s="16"/>
      <c r="I148" s="16"/>
      <c r="J148" s="15"/>
      <c r="K148" s="16"/>
      <c r="L148" s="16"/>
      <c r="M148" s="17"/>
      <c r="N148" s="18"/>
      <c r="O148" s="18"/>
      <c r="P148" s="20"/>
      <c r="Q148" s="66"/>
      <c r="R148" s="66"/>
      <c r="S148" s="67"/>
      <c r="T148" s="66"/>
      <c r="U148" s="66"/>
      <c r="V148" s="67"/>
      <c r="W148" s="68"/>
      <c r="X148" s="68"/>
      <c r="Y148" s="69"/>
      <c r="Z148" s="70">
        <f t="shared" si="9"/>
        <v>0</v>
      </c>
      <c r="AA148" s="70">
        <f t="shared" si="10"/>
        <v>0</v>
      </c>
      <c r="AB148" s="71"/>
      <c r="AC148" s="71"/>
      <c r="AD148" s="71"/>
      <c r="AE148" s="71"/>
      <c r="AF148" s="72"/>
      <c r="AG148" s="71"/>
      <c r="AH148" s="71"/>
      <c r="AI148" s="71"/>
      <c r="AJ148" s="71"/>
      <c r="AK148" s="71"/>
      <c r="AL148" s="71"/>
    </row>
    <row r="149" spans="1:38" s="10" customFormat="1" ht="25" customHeight="1" x14ac:dyDescent="0.25">
      <c r="A149" s="11">
        <v>146</v>
      </c>
      <c r="B149" s="12" t="str">
        <f t="shared" si="8"/>
        <v>000-000</v>
      </c>
      <c r="C149" s="12"/>
      <c r="D149" s="12"/>
      <c r="E149" s="12"/>
      <c r="F149" s="12"/>
      <c r="G149" s="12"/>
      <c r="H149" s="16"/>
      <c r="I149" s="16"/>
      <c r="J149" s="15"/>
      <c r="K149" s="16"/>
      <c r="L149" s="16"/>
      <c r="M149" s="17"/>
      <c r="N149" s="18"/>
      <c r="O149" s="19"/>
      <c r="P149" s="20"/>
      <c r="Q149" s="66"/>
      <c r="R149" s="66"/>
      <c r="S149" s="67"/>
      <c r="T149" s="66"/>
      <c r="U149" s="66"/>
      <c r="V149" s="67"/>
      <c r="W149" s="68"/>
      <c r="X149" s="68"/>
      <c r="Y149" s="69"/>
      <c r="Z149" s="70">
        <f t="shared" si="9"/>
        <v>0</v>
      </c>
      <c r="AA149" s="70">
        <f t="shared" si="10"/>
        <v>0</v>
      </c>
      <c r="AB149" s="71"/>
      <c r="AC149" s="71"/>
      <c r="AD149" s="71"/>
      <c r="AE149" s="71"/>
      <c r="AF149" s="72"/>
      <c r="AG149" s="71"/>
      <c r="AH149" s="71"/>
      <c r="AI149" s="71"/>
      <c r="AJ149" s="71"/>
      <c r="AK149" s="71"/>
      <c r="AL149" s="71"/>
    </row>
    <row r="150" spans="1:38" s="10" customFormat="1" ht="25" customHeight="1" x14ac:dyDescent="0.25">
      <c r="A150" s="11">
        <v>147</v>
      </c>
      <c r="B150" s="12" t="str">
        <f t="shared" si="8"/>
        <v>000-000</v>
      </c>
      <c r="C150" s="12"/>
      <c r="D150" s="12"/>
      <c r="E150" s="12"/>
      <c r="F150" s="12"/>
      <c r="G150" s="12"/>
      <c r="H150" s="16"/>
      <c r="I150" s="16"/>
      <c r="J150" s="15"/>
      <c r="K150" s="16"/>
      <c r="L150" s="16"/>
      <c r="M150" s="17"/>
      <c r="N150" s="18"/>
      <c r="O150" s="19"/>
      <c r="P150" s="20"/>
      <c r="Q150" s="66"/>
      <c r="R150" s="66"/>
      <c r="S150" s="67"/>
      <c r="T150" s="66"/>
      <c r="U150" s="66"/>
      <c r="V150" s="67"/>
      <c r="W150" s="68"/>
      <c r="X150" s="68"/>
      <c r="Y150" s="69"/>
      <c r="Z150" s="70">
        <f t="shared" si="9"/>
        <v>0</v>
      </c>
      <c r="AA150" s="70">
        <f t="shared" si="10"/>
        <v>0</v>
      </c>
      <c r="AB150" s="71"/>
      <c r="AC150" s="71"/>
      <c r="AD150" s="71"/>
      <c r="AE150" s="71"/>
      <c r="AF150" s="72"/>
      <c r="AG150" s="71"/>
      <c r="AH150" s="71"/>
      <c r="AI150" s="71"/>
      <c r="AJ150" s="71"/>
      <c r="AK150" s="71"/>
      <c r="AL150" s="71"/>
    </row>
    <row r="151" spans="1:38" s="10" customFormat="1" ht="25" customHeight="1" x14ac:dyDescent="0.25">
      <c r="A151" s="11">
        <v>148</v>
      </c>
      <c r="B151" s="12" t="str">
        <f t="shared" si="8"/>
        <v>000-000</v>
      </c>
      <c r="C151" s="12"/>
      <c r="D151" s="12"/>
      <c r="E151" s="12"/>
      <c r="F151" s="12"/>
      <c r="G151" s="12"/>
      <c r="H151" s="16"/>
      <c r="I151" s="16"/>
      <c r="J151" s="15"/>
      <c r="K151" s="16"/>
      <c r="L151" s="16"/>
      <c r="M151" s="17"/>
      <c r="N151" s="18"/>
      <c r="O151" s="18"/>
      <c r="P151" s="20"/>
      <c r="Q151" s="66"/>
      <c r="R151" s="66"/>
      <c r="S151" s="67"/>
      <c r="T151" s="66"/>
      <c r="U151" s="66"/>
      <c r="V151" s="67"/>
      <c r="W151" s="68"/>
      <c r="X151" s="68"/>
      <c r="Y151" s="69"/>
      <c r="Z151" s="70">
        <f t="shared" si="9"/>
        <v>0</v>
      </c>
      <c r="AA151" s="70">
        <f t="shared" si="10"/>
        <v>0</v>
      </c>
      <c r="AB151" s="71"/>
      <c r="AC151" s="71"/>
      <c r="AD151" s="71"/>
      <c r="AE151" s="71"/>
      <c r="AF151" s="72"/>
      <c r="AG151" s="71"/>
      <c r="AH151" s="71"/>
      <c r="AI151" s="71"/>
      <c r="AJ151" s="71"/>
      <c r="AK151" s="71"/>
      <c r="AL151" s="71"/>
    </row>
    <row r="152" spans="1:38" s="10" customFormat="1" ht="25" customHeight="1" x14ac:dyDescent="0.25">
      <c r="A152" s="11">
        <v>149</v>
      </c>
      <c r="B152" s="12" t="str">
        <f t="shared" si="8"/>
        <v>000-000</v>
      </c>
      <c r="C152" s="12"/>
      <c r="D152" s="12"/>
      <c r="E152" s="12"/>
      <c r="F152" s="12"/>
      <c r="G152" s="12"/>
      <c r="H152" s="16"/>
      <c r="I152" s="16"/>
      <c r="J152" s="15"/>
      <c r="K152" s="16"/>
      <c r="L152" s="16"/>
      <c r="M152" s="17"/>
      <c r="N152" s="18"/>
      <c r="O152" s="18"/>
      <c r="P152" s="20"/>
      <c r="Q152" s="66"/>
      <c r="R152" s="66"/>
      <c r="S152" s="67"/>
      <c r="T152" s="66"/>
      <c r="U152" s="66"/>
      <c r="V152" s="67"/>
      <c r="W152" s="68"/>
      <c r="X152" s="68"/>
      <c r="Y152" s="69"/>
      <c r="Z152" s="70">
        <f t="shared" si="9"/>
        <v>0</v>
      </c>
      <c r="AA152" s="70">
        <f t="shared" si="10"/>
        <v>0</v>
      </c>
      <c r="AB152" s="71"/>
      <c r="AC152" s="71"/>
      <c r="AD152" s="71"/>
      <c r="AE152" s="71"/>
      <c r="AF152" s="72"/>
      <c r="AG152" s="71"/>
      <c r="AH152" s="71"/>
      <c r="AI152" s="71"/>
      <c r="AJ152" s="71"/>
      <c r="AK152" s="71"/>
      <c r="AL152" s="71"/>
    </row>
    <row r="153" spans="1:38" s="10" customFormat="1" ht="25" customHeight="1" x14ac:dyDescent="0.25">
      <c r="A153" s="11">
        <v>150</v>
      </c>
      <c r="B153" s="12" t="str">
        <f t="shared" si="8"/>
        <v>000-000</v>
      </c>
      <c r="C153" s="12"/>
      <c r="D153" s="12"/>
      <c r="E153" s="12"/>
      <c r="F153" s="12"/>
      <c r="G153" s="12"/>
      <c r="H153" s="16"/>
      <c r="I153" s="16"/>
      <c r="J153" s="15"/>
      <c r="K153" s="16"/>
      <c r="L153" s="16"/>
      <c r="M153" s="17"/>
      <c r="N153" s="18"/>
      <c r="O153" s="18"/>
      <c r="P153" s="20"/>
      <c r="Q153" s="66"/>
      <c r="R153" s="66"/>
      <c r="S153" s="67"/>
      <c r="T153" s="66"/>
      <c r="U153" s="66"/>
      <c r="V153" s="67"/>
      <c r="W153" s="68"/>
      <c r="X153" s="68"/>
      <c r="Y153" s="69"/>
      <c r="Z153" s="70">
        <f t="shared" si="9"/>
        <v>0</v>
      </c>
      <c r="AA153" s="70">
        <f t="shared" si="10"/>
        <v>0</v>
      </c>
      <c r="AB153" s="71"/>
      <c r="AC153" s="71"/>
      <c r="AD153" s="71"/>
      <c r="AE153" s="71"/>
      <c r="AF153" s="72"/>
      <c r="AG153" s="71"/>
      <c r="AH153" s="71"/>
      <c r="AI153" s="71"/>
      <c r="AJ153" s="71"/>
      <c r="AK153" s="71"/>
      <c r="AL153" s="71"/>
    </row>
    <row r="154" spans="1:38" s="10" customFormat="1" ht="25" customHeight="1" x14ac:dyDescent="0.25">
      <c r="A154" s="11">
        <v>151</v>
      </c>
      <c r="B154" s="12" t="str">
        <f t="shared" si="8"/>
        <v>000-000</v>
      </c>
      <c r="C154" s="12"/>
      <c r="D154" s="12"/>
      <c r="E154" s="12"/>
      <c r="F154" s="12"/>
      <c r="G154" s="12"/>
      <c r="H154" s="16"/>
      <c r="I154" s="16"/>
      <c r="J154" s="15"/>
      <c r="K154" s="16"/>
      <c r="L154" s="16"/>
      <c r="M154" s="17"/>
      <c r="N154" s="18"/>
      <c r="O154" s="18"/>
      <c r="P154" s="20"/>
      <c r="Q154" s="66"/>
      <c r="R154" s="66"/>
      <c r="S154" s="67"/>
      <c r="T154" s="66"/>
      <c r="U154" s="66"/>
      <c r="V154" s="67"/>
      <c r="W154" s="68"/>
      <c r="X154" s="68"/>
      <c r="Y154" s="69"/>
      <c r="Z154" s="70">
        <f t="shared" si="9"/>
        <v>0</v>
      </c>
      <c r="AA154" s="70">
        <f t="shared" si="10"/>
        <v>0</v>
      </c>
      <c r="AB154" s="71"/>
      <c r="AC154" s="71"/>
      <c r="AD154" s="71"/>
      <c r="AE154" s="71"/>
      <c r="AF154" s="72"/>
      <c r="AG154" s="71"/>
      <c r="AH154" s="71"/>
      <c r="AI154" s="71"/>
      <c r="AJ154" s="71"/>
      <c r="AK154" s="71"/>
      <c r="AL154" s="71"/>
    </row>
    <row r="155" spans="1:38" s="10" customFormat="1" ht="25" customHeight="1" x14ac:dyDescent="0.25">
      <c r="A155" s="11">
        <v>152</v>
      </c>
      <c r="B155" s="12" t="str">
        <f t="shared" si="8"/>
        <v>000-000</v>
      </c>
      <c r="C155" s="12"/>
      <c r="D155" s="12"/>
      <c r="E155" s="12"/>
      <c r="F155" s="12"/>
      <c r="G155" s="12"/>
      <c r="H155" s="16"/>
      <c r="I155" s="16"/>
      <c r="J155" s="15"/>
      <c r="K155" s="16"/>
      <c r="L155" s="16"/>
      <c r="M155" s="17"/>
      <c r="N155" s="18"/>
      <c r="O155" s="18"/>
      <c r="P155" s="20"/>
      <c r="Q155" s="66"/>
      <c r="R155" s="66"/>
      <c r="S155" s="67"/>
      <c r="T155" s="66"/>
      <c r="U155" s="66"/>
      <c r="V155" s="67"/>
      <c r="W155" s="68"/>
      <c r="X155" s="68"/>
      <c r="Y155" s="69"/>
      <c r="Z155" s="70">
        <f t="shared" si="9"/>
        <v>0</v>
      </c>
      <c r="AA155" s="70">
        <f t="shared" si="10"/>
        <v>0</v>
      </c>
      <c r="AB155" s="71"/>
      <c r="AC155" s="71"/>
      <c r="AD155" s="71"/>
      <c r="AE155" s="71"/>
      <c r="AF155" s="72"/>
      <c r="AG155" s="71"/>
      <c r="AH155" s="71"/>
      <c r="AI155" s="71"/>
      <c r="AJ155" s="71"/>
      <c r="AK155" s="71"/>
      <c r="AL155" s="71"/>
    </row>
    <row r="156" spans="1:38" s="10" customFormat="1" ht="25" customHeight="1" x14ac:dyDescent="0.25">
      <c r="A156" s="11">
        <v>153</v>
      </c>
      <c r="B156" s="12" t="str">
        <f t="shared" si="8"/>
        <v>000-000</v>
      </c>
      <c r="C156" s="12"/>
      <c r="D156" s="12"/>
      <c r="E156" s="12"/>
      <c r="F156" s="12"/>
      <c r="G156" s="12"/>
      <c r="H156" s="16"/>
      <c r="I156" s="16"/>
      <c r="J156" s="15"/>
      <c r="K156" s="16"/>
      <c r="L156" s="16"/>
      <c r="M156" s="17"/>
      <c r="N156" s="18"/>
      <c r="O156" s="18"/>
      <c r="P156" s="20"/>
      <c r="Q156" s="66"/>
      <c r="R156" s="66"/>
      <c r="S156" s="67"/>
      <c r="T156" s="66"/>
      <c r="U156" s="66"/>
      <c r="V156" s="67"/>
      <c r="W156" s="68"/>
      <c r="X156" s="68"/>
      <c r="Y156" s="69"/>
      <c r="Z156" s="70">
        <f t="shared" si="9"/>
        <v>0</v>
      </c>
      <c r="AA156" s="70">
        <f t="shared" si="10"/>
        <v>0</v>
      </c>
      <c r="AB156" s="71"/>
      <c r="AC156" s="71"/>
      <c r="AD156" s="71"/>
      <c r="AE156" s="71"/>
      <c r="AF156" s="72"/>
      <c r="AG156" s="71"/>
      <c r="AH156" s="71"/>
      <c r="AI156" s="71"/>
      <c r="AJ156" s="71"/>
      <c r="AK156" s="71"/>
      <c r="AL156" s="71"/>
    </row>
    <row r="157" spans="1:38" s="10" customFormat="1" ht="25" customHeight="1" x14ac:dyDescent="0.25">
      <c r="A157" s="11">
        <v>154</v>
      </c>
      <c r="B157" s="12" t="str">
        <f t="shared" si="8"/>
        <v>000-000</v>
      </c>
      <c r="C157" s="12"/>
      <c r="D157" s="12"/>
      <c r="E157" s="12"/>
      <c r="F157" s="12"/>
      <c r="G157" s="12"/>
      <c r="H157" s="16"/>
      <c r="I157" s="16"/>
      <c r="J157" s="15"/>
      <c r="K157" s="16"/>
      <c r="L157" s="16"/>
      <c r="M157" s="17"/>
      <c r="N157" s="18"/>
      <c r="O157" s="18"/>
      <c r="P157" s="20"/>
      <c r="Q157" s="66"/>
      <c r="R157" s="66"/>
      <c r="S157" s="67"/>
      <c r="T157" s="66"/>
      <c r="U157" s="66"/>
      <c r="V157" s="67"/>
      <c r="W157" s="68"/>
      <c r="X157" s="68"/>
      <c r="Y157" s="69"/>
      <c r="Z157" s="70">
        <f t="shared" si="9"/>
        <v>0</v>
      </c>
      <c r="AA157" s="70">
        <f t="shared" si="10"/>
        <v>0</v>
      </c>
      <c r="AB157" s="71"/>
      <c r="AC157" s="71"/>
      <c r="AD157" s="71"/>
      <c r="AE157" s="71"/>
      <c r="AF157" s="72"/>
      <c r="AG157" s="71"/>
      <c r="AH157" s="71"/>
      <c r="AI157" s="71"/>
      <c r="AJ157" s="71"/>
      <c r="AK157" s="71"/>
      <c r="AL157" s="71"/>
    </row>
    <row r="158" spans="1:38" s="10" customFormat="1" ht="25" customHeight="1" x14ac:dyDescent="0.25">
      <c r="A158" s="11">
        <v>155</v>
      </c>
      <c r="B158" s="12" t="str">
        <f t="shared" si="8"/>
        <v>000-000</v>
      </c>
      <c r="C158" s="12"/>
      <c r="D158" s="12"/>
      <c r="E158" s="12"/>
      <c r="F158" s="12"/>
      <c r="G158" s="12"/>
      <c r="H158" s="16"/>
      <c r="I158" s="16"/>
      <c r="J158" s="15"/>
      <c r="K158" s="16"/>
      <c r="L158" s="16"/>
      <c r="M158" s="17"/>
      <c r="N158" s="18"/>
      <c r="O158" s="18"/>
      <c r="P158" s="20"/>
      <c r="Q158" s="66"/>
      <c r="R158" s="66"/>
      <c r="S158" s="67"/>
      <c r="T158" s="66"/>
      <c r="U158" s="66"/>
      <c r="V158" s="67"/>
      <c r="W158" s="68"/>
      <c r="X158" s="68"/>
      <c r="Y158" s="69"/>
      <c r="Z158" s="70">
        <f t="shared" si="9"/>
        <v>0</v>
      </c>
      <c r="AA158" s="70">
        <f t="shared" si="10"/>
        <v>0</v>
      </c>
      <c r="AB158" s="71"/>
      <c r="AC158" s="71"/>
      <c r="AD158" s="71"/>
      <c r="AE158" s="71"/>
      <c r="AF158" s="72"/>
      <c r="AG158" s="71"/>
      <c r="AH158" s="71"/>
      <c r="AI158" s="71"/>
      <c r="AJ158" s="71"/>
      <c r="AK158" s="71"/>
      <c r="AL158" s="71"/>
    </row>
    <row r="159" spans="1:38" s="10" customFormat="1" ht="25" customHeight="1" x14ac:dyDescent="0.25">
      <c r="A159" s="11">
        <v>156</v>
      </c>
      <c r="B159" s="12" t="str">
        <f t="shared" si="8"/>
        <v>000-000</v>
      </c>
      <c r="C159" s="12"/>
      <c r="D159" s="12"/>
      <c r="E159" s="12"/>
      <c r="F159" s="12"/>
      <c r="G159" s="12"/>
      <c r="H159" s="16"/>
      <c r="I159" s="16"/>
      <c r="J159" s="15"/>
      <c r="K159" s="16"/>
      <c r="L159" s="16"/>
      <c r="M159" s="17"/>
      <c r="N159" s="18"/>
      <c r="O159" s="18"/>
      <c r="P159" s="20"/>
      <c r="Q159" s="66"/>
      <c r="R159" s="66"/>
      <c r="S159" s="67"/>
      <c r="T159" s="66"/>
      <c r="U159" s="66"/>
      <c r="V159" s="67"/>
      <c r="W159" s="68"/>
      <c r="X159" s="68"/>
      <c r="Y159" s="69"/>
      <c r="Z159" s="70">
        <f t="shared" si="9"/>
        <v>0</v>
      </c>
      <c r="AA159" s="70">
        <f t="shared" si="10"/>
        <v>0</v>
      </c>
      <c r="AB159" s="71"/>
      <c r="AC159" s="71"/>
      <c r="AD159" s="71"/>
      <c r="AE159" s="71"/>
      <c r="AF159" s="72"/>
      <c r="AG159" s="71"/>
      <c r="AH159" s="71"/>
      <c r="AI159" s="71"/>
      <c r="AJ159" s="71"/>
      <c r="AK159" s="71"/>
      <c r="AL159" s="71"/>
    </row>
    <row r="160" spans="1:38" s="10" customFormat="1" ht="25" customHeight="1" x14ac:dyDescent="0.25">
      <c r="A160" s="11">
        <v>157</v>
      </c>
      <c r="B160" s="12" t="str">
        <f t="shared" si="8"/>
        <v>000-000</v>
      </c>
      <c r="C160" s="12"/>
      <c r="D160" s="12"/>
      <c r="E160" s="12"/>
      <c r="F160" s="12"/>
      <c r="G160" s="12"/>
      <c r="H160" s="16"/>
      <c r="I160" s="16"/>
      <c r="J160" s="15"/>
      <c r="K160" s="16"/>
      <c r="L160" s="16"/>
      <c r="M160" s="17"/>
      <c r="N160" s="18"/>
      <c r="O160" s="19"/>
      <c r="P160" s="20"/>
      <c r="Q160" s="66"/>
      <c r="R160" s="66"/>
      <c r="S160" s="67"/>
      <c r="T160" s="66"/>
      <c r="U160" s="66"/>
      <c r="V160" s="67"/>
      <c r="W160" s="68"/>
      <c r="X160" s="68"/>
      <c r="Y160" s="69"/>
      <c r="Z160" s="70">
        <f t="shared" si="9"/>
        <v>0</v>
      </c>
      <c r="AA160" s="70">
        <f t="shared" si="10"/>
        <v>0</v>
      </c>
      <c r="AB160" s="71"/>
      <c r="AC160" s="71"/>
      <c r="AD160" s="71"/>
      <c r="AE160" s="71"/>
      <c r="AF160" s="72"/>
      <c r="AG160" s="71"/>
      <c r="AH160" s="71"/>
      <c r="AI160" s="71"/>
      <c r="AJ160" s="71"/>
      <c r="AK160" s="71"/>
      <c r="AL160" s="71"/>
    </row>
    <row r="161" spans="1:38" s="10" customFormat="1" ht="25" customHeight="1" x14ac:dyDescent="0.25">
      <c r="A161" s="11">
        <v>158</v>
      </c>
      <c r="B161" s="12" t="str">
        <f t="shared" si="8"/>
        <v>000-000</v>
      </c>
      <c r="C161" s="12"/>
      <c r="D161" s="12"/>
      <c r="E161" s="12"/>
      <c r="F161" s="12"/>
      <c r="G161" s="12"/>
      <c r="H161" s="16"/>
      <c r="I161" s="16"/>
      <c r="J161" s="15"/>
      <c r="K161" s="16"/>
      <c r="L161" s="16"/>
      <c r="M161" s="17"/>
      <c r="N161" s="18"/>
      <c r="O161" s="19"/>
      <c r="P161" s="20"/>
      <c r="Q161" s="66"/>
      <c r="R161" s="66"/>
      <c r="S161" s="67"/>
      <c r="T161" s="66"/>
      <c r="U161" s="66"/>
      <c r="V161" s="67"/>
      <c r="W161" s="68"/>
      <c r="X161" s="68"/>
      <c r="Y161" s="69"/>
      <c r="Z161" s="70">
        <f t="shared" si="9"/>
        <v>0</v>
      </c>
      <c r="AA161" s="70">
        <f t="shared" si="10"/>
        <v>0</v>
      </c>
      <c r="AB161" s="71"/>
      <c r="AC161" s="71"/>
      <c r="AD161" s="71"/>
      <c r="AE161" s="71"/>
      <c r="AF161" s="72"/>
      <c r="AG161" s="71"/>
      <c r="AH161" s="71"/>
      <c r="AI161" s="71"/>
      <c r="AJ161" s="71"/>
      <c r="AK161" s="71"/>
      <c r="AL161" s="71"/>
    </row>
    <row r="162" spans="1:38" s="10" customFormat="1" ht="25" customHeight="1" x14ac:dyDescent="0.25">
      <c r="A162" s="11">
        <v>159</v>
      </c>
      <c r="B162" s="12" t="str">
        <f t="shared" si="8"/>
        <v>000-000</v>
      </c>
      <c r="C162" s="12"/>
      <c r="D162" s="12"/>
      <c r="E162" s="12"/>
      <c r="F162" s="12"/>
      <c r="G162" s="12"/>
      <c r="H162" s="16"/>
      <c r="I162" s="16"/>
      <c r="J162" s="15"/>
      <c r="K162" s="16"/>
      <c r="L162" s="16"/>
      <c r="M162" s="17"/>
      <c r="N162" s="18"/>
      <c r="O162" s="18"/>
      <c r="P162" s="20"/>
      <c r="Q162" s="66"/>
      <c r="R162" s="66"/>
      <c r="S162" s="67"/>
      <c r="T162" s="66"/>
      <c r="U162" s="66"/>
      <c r="V162" s="67"/>
      <c r="W162" s="68"/>
      <c r="X162" s="68"/>
      <c r="Y162" s="69"/>
      <c r="Z162" s="70">
        <f t="shared" si="9"/>
        <v>0</v>
      </c>
      <c r="AA162" s="70">
        <f t="shared" si="10"/>
        <v>0</v>
      </c>
      <c r="AB162" s="71"/>
      <c r="AC162" s="71"/>
      <c r="AD162" s="71"/>
      <c r="AE162" s="71"/>
      <c r="AF162" s="72"/>
      <c r="AG162" s="71"/>
      <c r="AH162" s="71"/>
      <c r="AI162" s="71"/>
      <c r="AJ162" s="71"/>
      <c r="AK162" s="71"/>
      <c r="AL162" s="71"/>
    </row>
    <row r="163" spans="1:38" s="10" customFormat="1" ht="25" customHeight="1" x14ac:dyDescent="0.25">
      <c r="A163" s="11">
        <v>160</v>
      </c>
      <c r="B163" s="12" t="str">
        <f t="shared" si="8"/>
        <v>000-000</v>
      </c>
      <c r="C163" s="12"/>
      <c r="D163" s="12"/>
      <c r="E163" s="12"/>
      <c r="F163" s="12"/>
      <c r="G163" s="12"/>
      <c r="H163" s="16"/>
      <c r="I163" s="16"/>
      <c r="J163" s="15"/>
      <c r="K163" s="16"/>
      <c r="L163" s="16"/>
      <c r="M163" s="17"/>
      <c r="N163" s="18"/>
      <c r="O163" s="18"/>
      <c r="P163" s="20"/>
      <c r="Q163" s="66"/>
      <c r="R163" s="66"/>
      <c r="S163" s="67"/>
      <c r="T163" s="66"/>
      <c r="U163" s="66"/>
      <c r="V163" s="67"/>
      <c r="W163" s="68"/>
      <c r="X163" s="68"/>
      <c r="Y163" s="69"/>
      <c r="Z163" s="70">
        <f t="shared" si="9"/>
        <v>0</v>
      </c>
      <c r="AA163" s="70">
        <f t="shared" si="10"/>
        <v>0</v>
      </c>
      <c r="AB163" s="71"/>
      <c r="AC163" s="71"/>
      <c r="AD163" s="71"/>
      <c r="AE163" s="71"/>
      <c r="AF163" s="72"/>
      <c r="AG163" s="71"/>
      <c r="AH163" s="71"/>
      <c r="AI163" s="71"/>
      <c r="AJ163" s="71"/>
      <c r="AK163" s="71"/>
      <c r="AL163" s="71"/>
    </row>
    <row r="164" spans="1:38" s="10" customFormat="1" ht="25" customHeight="1" x14ac:dyDescent="0.25">
      <c r="A164" s="11">
        <v>161</v>
      </c>
      <c r="B164" s="12" t="str">
        <f t="shared" ref="B164:B172" si="11">TEXT(C164,"000")&amp;"-"&amp;TEXT(E164,"000")</f>
        <v>000-000</v>
      </c>
      <c r="C164" s="12"/>
      <c r="D164" s="12"/>
      <c r="E164" s="12"/>
      <c r="F164" s="12"/>
      <c r="G164" s="12"/>
      <c r="H164" s="16"/>
      <c r="I164" s="16"/>
      <c r="J164" s="15"/>
      <c r="K164" s="16"/>
      <c r="L164" s="16"/>
      <c r="M164" s="17"/>
      <c r="N164" s="18"/>
      <c r="O164" s="18"/>
      <c r="P164" s="20"/>
      <c r="Q164" s="66"/>
      <c r="R164" s="66"/>
      <c r="S164" s="67"/>
      <c r="T164" s="66"/>
      <c r="U164" s="66"/>
      <c r="V164" s="67"/>
      <c r="W164" s="68"/>
      <c r="X164" s="68"/>
      <c r="Y164" s="69"/>
      <c r="Z164" s="70">
        <f t="shared" si="9"/>
        <v>0</v>
      </c>
      <c r="AA164" s="70">
        <f t="shared" si="10"/>
        <v>0</v>
      </c>
      <c r="AB164" s="71"/>
      <c r="AC164" s="71"/>
      <c r="AD164" s="71"/>
      <c r="AE164" s="71"/>
      <c r="AF164" s="72"/>
      <c r="AG164" s="71"/>
      <c r="AH164" s="71"/>
      <c r="AI164" s="71"/>
      <c r="AJ164" s="71"/>
      <c r="AK164" s="71"/>
      <c r="AL164" s="71"/>
    </row>
    <row r="165" spans="1:38" s="10" customFormat="1" ht="25" customHeight="1" x14ac:dyDescent="0.25">
      <c r="A165" s="11">
        <v>162</v>
      </c>
      <c r="B165" s="12" t="str">
        <f t="shared" si="11"/>
        <v>000-000</v>
      </c>
      <c r="C165" s="12"/>
      <c r="D165" s="12"/>
      <c r="E165" s="12"/>
      <c r="F165" s="12"/>
      <c r="G165" s="12"/>
      <c r="H165" s="16"/>
      <c r="I165" s="16"/>
      <c r="J165" s="15"/>
      <c r="K165" s="16"/>
      <c r="L165" s="16"/>
      <c r="M165" s="17"/>
      <c r="N165" s="18"/>
      <c r="O165" s="18"/>
      <c r="P165" s="20"/>
      <c r="Q165" s="66"/>
      <c r="R165" s="66"/>
      <c r="S165" s="67"/>
      <c r="T165" s="66"/>
      <c r="U165" s="66"/>
      <c r="V165" s="67"/>
      <c r="W165" s="68"/>
      <c r="X165" s="68"/>
      <c r="Y165" s="69"/>
      <c r="Z165" s="70">
        <f t="shared" si="9"/>
        <v>0</v>
      </c>
      <c r="AA165" s="70">
        <f t="shared" si="10"/>
        <v>0</v>
      </c>
      <c r="AB165" s="71"/>
      <c r="AC165" s="71"/>
      <c r="AD165" s="71"/>
      <c r="AE165" s="71"/>
      <c r="AF165" s="72"/>
      <c r="AG165" s="71"/>
      <c r="AH165" s="71"/>
      <c r="AI165" s="71"/>
      <c r="AJ165" s="71"/>
      <c r="AK165" s="71"/>
      <c r="AL165" s="71"/>
    </row>
    <row r="166" spans="1:38" s="10" customFormat="1" ht="25" customHeight="1" x14ac:dyDescent="0.25">
      <c r="A166" s="11">
        <v>163</v>
      </c>
      <c r="B166" s="12" t="str">
        <f t="shared" si="11"/>
        <v>000-000</v>
      </c>
      <c r="C166" s="12"/>
      <c r="D166" s="12"/>
      <c r="E166" s="12"/>
      <c r="F166" s="12"/>
      <c r="G166" s="12"/>
      <c r="H166" s="16"/>
      <c r="I166" s="16"/>
      <c r="J166" s="15"/>
      <c r="K166" s="16"/>
      <c r="L166" s="16"/>
      <c r="M166" s="17"/>
      <c r="N166" s="18"/>
      <c r="O166" s="18"/>
      <c r="P166" s="20"/>
      <c r="Q166" s="66"/>
      <c r="R166" s="66"/>
      <c r="S166" s="67"/>
      <c r="T166" s="66"/>
      <c r="U166" s="66"/>
      <c r="V166" s="67"/>
      <c r="W166" s="68"/>
      <c r="X166" s="68"/>
      <c r="Y166" s="69"/>
      <c r="Z166" s="70">
        <f t="shared" si="9"/>
        <v>0</v>
      </c>
      <c r="AA166" s="70">
        <f t="shared" si="10"/>
        <v>0</v>
      </c>
      <c r="AB166" s="71"/>
      <c r="AC166" s="71"/>
      <c r="AD166" s="71"/>
      <c r="AE166" s="71"/>
      <c r="AF166" s="72"/>
      <c r="AG166" s="71"/>
      <c r="AH166" s="71"/>
      <c r="AI166" s="71"/>
      <c r="AJ166" s="71"/>
      <c r="AK166" s="71"/>
      <c r="AL166" s="71"/>
    </row>
    <row r="167" spans="1:38" s="10" customFormat="1" ht="25" customHeight="1" x14ac:dyDescent="0.25">
      <c r="A167" s="11">
        <v>164</v>
      </c>
      <c r="B167" s="12" t="str">
        <f t="shared" si="11"/>
        <v>000-000</v>
      </c>
      <c r="C167" s="12"/>
      <c r="D167" s="12"/>
      <c r="E167" s="12"/>
      <c r="F167" s="12"/>
      <c r="G167" s="12"/>
      <c r="H167" s="16"/>
      <c r="I167" s="16"/>
      <c r="J167" s="15"/>
      <c r="K167" s="16"/>
      <c r="L167" s="16"/>
      <c r="M167" s="17"/>
      <c r="N167" s="18"/>
      <c r="O167" s="18"/>
      <c r="P167" s="20"/>
      <c r="Q167" s="66"/>
      <c r="R167" s="66"/>
      <c r="S167" s="67"/>
      <c r="T167" s="66"/>
      <c r="U167" s="66"/>
      <c r="V167" s="67"/>
      <c r="W167" s="68"/>
      <c r="X167" s="68"/>
      <c r="Y167" s="69"/>
      <c r="Z167" s="70">
        <f t="shared" si="9"/>
        <v>0</v>
      </c>
      <c r="AA167" s="70">
        <f t="shared" si="10"/>
        <v>0</v>
      </c>
      <c r="AB167" s="71"/>
      <c r="AC167" s="71"/>
      <c r="AD167" s="71"/>
      <c r="AE167" s="71"/>
      <c r="AF167" s="72"/>
      <c r="AG167" s="71"/>
      <c r="AH167" s="71"/>
      <c r="AI167" s="71"/>
      <c r="AJ167" s="71"/>
      <c r="AK167" s="71"/>
      <c r="AL167" s="71"/>
    </row>
    <row r="168" spans="1:38" s="10" customFormat="1" ht="25" customHeight="1" x14ac:dyDescent="0.25">
      <c r="A168" s="11">
        <v>165</v>
      </c>
      <c r="B168" s="12" t="str">
        <f t="shared" si="11"/>
        <v>000-000</v>
      </c>
      <c r="C168" s="12"/>
      <c r="D168" s="12"/>
      <c r="E168" s="12"/>
      <c r="F168" s="12"/>
      <c r="G168" s="12"/>
      <c r="H168" s="16"/>
      <c r="I168" s="16"/>
      <c r="J168" s="15"/>
      <c r="K168" s="16"/>
      <c r="L168" s="16"/>
      <c r="M168" s="17"/>
      <c r="N168" s="18"/>
      <c r="O168" s="18"/>
      <c r="P168" s="20"/>
      <c r="Q168" s="66"/>
      <c r="R168" s="66"/>
      <c r="S168" s="67"/>
      <c r="T168" s="66"/>
      <c r="U168" s="66"/>
      <c r="V168" s="67"/>
      <c r="W168" s="68"/>
      <c r="X168" s="68"/>
      <c r="Y168" s="69"/>
      <c r="Z168" s="70">
        <f t="shared" si="9"/>
        <v>0</v>
      </c>
      <c r="AA168" s="70">
        <f t="shared" si="10"/>
        <v>0</v>
      </c>
      <c r="AB168" s="71"/>
      <c r="AC168" s="71"/>
      <c r="AD168" s="71"/>
      <c r="AE168" s="71"/>
      <c r="AF168" s="72"/>
      <c r="AG168" s="71"/>
      <c r="AH168" s="71"/>
      <c r="AI168" s="71"/>
      <c r="AJ168" s="71"/>
      <c r="AK168" s="71"/>
      <c r="AL168" s="71"/>
    </row>
    <row r="169" spans="1:38" s="10" customFormat="1" ht="25" customHeight="1" x14ac:dyDescent="0.25">
      <c r="A169" s="11">
        <v>166</v>
      </c>
      <c r="B169" s="12" t="str">
        <f t="shared" si="11"/>
        <v>000-000</v>
      </c>
      <c r="C169" s="12"/>
      <c r="D169" s="13"/>
      <c r="E169" s="12"/>
      <c r="F169" s="12"/>
      <c r="G169" s="12"/>
      <c r="H169" s="16"/>
      <c r="I169" s="16"/>
      <c r="J169" s="15"/>
      <c r="K169" s="16"/>
      <c r="L169" s="16"/>
      <c r="M169" s="17"/>
      <c r="N169" s="18"/>
      <c r="O169" s="18"/>
      <c r="P169" s="20"/>
      <c r="Q169" s="66"/>
      <c r="R169" s="66"/>
      <c r="S169" s="67"/>
      <c r="T169" s="66"/>
      <c r="U169" s="66"/>
      <c r="V169" s="67"/>
      <c r="W169" s="68"/>
      <c r="X169" s="68"/>
      <c r="Y169" s="69"/>
      <c r="Z169" s="70">
        <f t="shared" si="9"/>
        <v>0</v>
      </c>
      <c r="AA169" s="70">
        <f t="shared" si="10"/>
        <v>0</v>
      </c>
      <c r="AB169" s="71"/>
      <c r="AC169" s="71"/>
      <c r="AD169" s="71"/>
      <c r="AE169" s="71"/>
      <c r="AF169" s="72"/>
      <c r="AG169" s="71"/>
      <c r="AH169" s="71"/>
      <c r="AI169" s="71"/>
      <c r="AJ169" s="71"/>
      <c r="AK169" s="71"/>
      <c r="AL169" s="71"/>
    </row>
    <row r="170" spans="1:38" s="10" customFormat="1" ht="25" customHeight="1" x14ac:dyDescent="0.25">
      <c r="A170" s="11">
        <v>167</v>
      </c>
      <c r="B170" s="12" t="str">
        <f t="shared" si="11"/>
        <v>000-000</v>
      </c>
      <c r="C170" s="12"/>
      <c r="D170" s="12"/>
      <c r="E170" s="12"/>
      <c r="F170" s="12"/>
      <c r="G170" s="12"/>
      <c r="H170" s="16"/>
      <c r="I170" s="16"/>
      <c r="J170" s="15"/>
      <c r="K170" s="16"/>
      <c r="L170" s="16"/>
      <c r="M170" s="17"/>
      <c r="N170" s="18"/>
      <c r="O170" s="18"/>
      <c r="P170" s="20"/>
      <c r="Q170" s="66"/>
      <c r="R170" s="66"/>
      <c r="S170" s="67"/>
      <c r="T170" s="66"/>
      <c r="U170" s="66"/>
      <c r="V170" s="67"/>
      <c r="W170" s="68"/>
      <c r="X170" s="68"/>
      <c r="Y170" s="69"/>
      <c r="Z170" s="70">
        <f t="shared" si="9"/>
        <v>0</v>
      </c>
      <c r="AA170" s="70">
        <f t="shared" si="10"/>
        <v>0</v>
      </c>
      <c r="AB170" s="71"/>
      <c r="AC170" s="71"/>
      <c r="AD170" s="71"/>
      <c r="AE170" s="71"/>
      <c r="AF170" s="72"/>
      <c r="AG170" s="71"/>
      <c r="AH170" s="71"/>
      <c r="AI170" s="71"/>
      <c r="AJ170" s="71"/>
      <c r="AK170" s="71"/>
      <c r="AL170" s="71"/>
    </row>
    <row r="171" spans="1:38" s="10" customFormat="1" ht="25" customHeight="1" x14ac:dyDescent="0.25">
      <c r="A171" s="11">
        <v>168</v>
      </c>
      <c r="B171" s="12" t="str">
        <f t="shared" si="11"/>
        <v>000-000</v>
      </c>
      <c r="C171" s="12"/>
      <c r="D171" s="12"/>
      <c r="E171" s="12"/>
      <c r="F171" s="12"/>
      <c r="G171" s="12"/>
      <c r="H171" s="16"/>
      <c r="I171" s="16"/>
      <c r="J171" s="15"/>
      <c r="K171" s="16"/>
      <c r="L171" s="16"/>
      <c r="M171" s="17"/>
      <c r="N171" s="18"/>
      <c r="O171" s="19"/>
      <c r="P171" s="20"/>
      <c r="Q171" s="66"/>
      <c r="R171" s="66"/>
      <c r="S171" s="67"/>
      <c r="T171" s="66"/>
      <c r="U171" s="66"/>
      <c r="V171" s="67"/>
      <c r="W171" s="68"/>
      <c r="X171" s="68"/>
      <c r="Y171" s="69"/>
      <c r="Z171" s="70">
        <f t="shared" si="9"/>
        <v>0</v>
      </c>
      <c r="AA171" s="70">
        <f t="shared" si="10"/>
        <v>0</v>
      </c>
      <c r="AB171" s="71"/>
      <c r="AC171" s="71"/>
      <c r="AD171" s="71"/>
      <c r="AE171" s="71"/>
      <c r="AF171" s="72"/>
      <c r="AG171" s="71"/>
      <c r="AH171" s="71"/>
      <c r="AI171" s="71"/>
      <c r="AJ171" s="71"/>
      <c r="AK171" s="71"/>
      <c r="AL171" s="71"/>
    </row>
    <row r="172" spans="1:38" s="10" customFormat="1" ht="25" customHeight="1" x14ac:dyDescent="0.25">
      <c r="A172" s="11">
        <v>169</v>
      </c>
      <c r="B172" s="12" t="str">
        <f t="shared" si="11"/>
        <v>000-000</v>
      </c>
      <c r="C172" s="12"/>
      <c r="D172" s="12"/>
      <c r="E172" s="12"/>
      <c r="F172" s="12"/>
      <c r="G172" s="12"/>
      <c r="H172" s="16"/>
      <c r="I172" s="16"/>
      <c r="J172" s="15"/>
      <c r="K172" s="16"/>
      <c r="L172" s="16"/>
      <c r="M172" s="17"/>
      <c r="N172" s="18"/>
      <c r="O172" s="19"/>
      <c r="P172" s="20"/>
      <c r="Q172" s="66"/>
      <c r="R172" s="66"/>
      <c r="S172" s="67"/>
      <c r="T172" s="66"/>
      <c r="U172" s="66"/>
      <c r="V172" s="67"/>
      <c r="W172" s="68"/>
      <c r="X172" s="68"/>
      <c r="Y172" s="69"/>
      <c r="Z172" s="70">
        <f t="shared" si="9"/>
        <v>0</v>
      </c>
      <c r="AA172" s="70">
        <f t="shared" si="10"/>
        <v>0</v>
      </c>
      <c r="AB172" s="71"/>
      <c r="AC172" s="71"/>
      <c r="AD172" s="71"/>
      <c r="AE172" s="71"/>
      <c r="AF172" s="72"/>
      <c r="AG172" s="71"/>
      <c r="AH172" s="71"/>
      <c r="AI172" s="71"/>
      <c r="AJ172" s="71"/>
      <c r="AK172" s="71"/>
      <c r="AL172" s="71"/>
    </row>
    <row r="173" spans="1:38" s="10" customFormat="1" ht="25" customHeight="1" x14ac:dyDescent="0.25">
      <c r="A173" s="11">
        <v>170</v>
      </c>
      <c r="B173" s="12" t="e">
        <f>TEXT(C173,"000")&amp;"-"&amp;TEXT(#REF!,"000")</f>
        <v>#REF!</v>
      </c>
      <c r="C173" s="12"/>
      <c r="E173" s="12"/>
      <c r="F173" s="12"/>
      <c r="G173" s="12"/>
      <c r="H173" s="16"/>
      <c r="I173" s="16"/>
      <c r="J173" s="15"/>
      <c r="K173" s="16"/>
      <c r="L173" s="16"/>
      <c r="M173" s="17"/>
      <c r="N173" s="18"/>
      <c r="O173" s="18"/>
      <c r="P173" s="20"/>
      <c r="Q173" s="66"/>
      <c r="R173" s="66"/>
      <c r="S173" s="67"/>
      <c r="T173" s="66"/>
      <c r="U173" s="66"/>
      <c r="V173" s="67"/>
      <c r="W173" s="68"/>
      <c r="X173" s="68"/>
      <c r="Y173" s="69"/>
      <c r="Z173" s="70">
        <f t="shared" si="9"/>
        <v>0</v>
      </c>
      <c r="AA173" s="70">
        <f t="shared" si="10"/>
        <v>0</v>
      </c>
      <c r="AB173" s="71"/>
      <c r="AC173" s="71"/>
      <c r="AD173" s="71"/>
      <c r="AE173" s="71"/>
      <c r="AF173" s="72"/>
      <c r="AG173" s="71"/>
      <c r="AH173" s="71"/>
      <c r="AI173" s="71"/>
      <c r="AJ173" s="71"/>
      <c r="AK173" s="71"/>
      <c r="AL173" s="71"/>
    </row>
    <row r="174" spans="1:38" s="10" customFormat="1" ht="25" customHeight="1" x14ac:dyDescent="0.25">
      <c r="A174" s="11">
        <v>171</v>
      </c>
      <c r="B174" s="12" t="str">
        <f t="shared" ref="B174:B237" si="12">TEXT(C174,"000")&amp;"-"&amp;TEXT(E174,"000")</f>
        <v>000-000</v>
      </c>
      <c r="C174" s="12"/>
      <c r="D174" s="12"/>
      <c r="E174" s="12"/>
      <c r="F174" s="12"/>
      <c r="G174" s="12"/>
      <c r="H174" s="16"/>
      <c r="I174" s="16"/>
      <c r="J174" s="15"/>
      <c r="K174" s="16"/>
      <c r="L174" s="16"/>
      <c r="M174" s="17"/>
      <c r="N174" s="18"/>
      <c r="O174" s="18"/>
      <c r="P174" s="20"/>
      <c r="Q174" s="66"/>
      <c r="R174" s="66"/>
      <c r="S174" s="67"/>
      <c r="T174" s="66"/>
      <c r="U174" s="66"/>
      <c r="V174" s="67"/>
      <c r="W174" s="68"/>
      <c r="X174" s="68"/>
      <c r="Y174" s="69"/>
      <c r="Z174" s="70">
        <f t="shared" si="9"/>
        <v>0</v>
      </c>
      <c r="AA174" s="70">
        <f t="shared" si="10"/>
        <v>0</v>
      </c>
      <c r="AB174" s="71"/>
      <c r="AC174" s="71"/>
      <c r="AD174" s="71"/>
      <c r="AE174" s="71"/>
      <c r="AF174" s="72"/>
      <c r="AG174" s="71"/>
      <c r="AH174" s="71"/>
      <c r="AI174" s="71"/>
      <c r="AJ174" s="71"/>
      <c r="AK174" s="71"/>
      <c r="AL174" s="71"/>
    </row>
    <row r="175" spans="1:38" s="10" customFormat="1" ht="25" customHeight="1" x14ac:dyDescent="0.25">
      <c r="A175" s="11">
        <v>172</v>
      </c>
      <c r="B175" s="12" t="str">
        <f t="shared" si="12"/>
        <v>000-000</v>
      </c>
      <c r="C175" s="12"/>
      <c r="D175" s="12"/>
      <c r="E175" s="12"/>
      <c r="F175" s="12"/>
      <c r="G175" s="12"/>
      <c r="H175" s="16"/>
      <c r="I175" s="16"/>
      <c r="J175" s="15"/>
      <c r="K175" s="16"/>
      <c r="L175" s="16"/>
      <c r="M175" s="17"/>
      <c r="N175" s="18"/>
      <c r="O175" s="18"/>
      <c r="P175" s="20"/>
      <c r="Q175" s="66"/>
      <c r="R175" s="66"/>
      <c r="S175" s="67"/>
      <c r="T175" s="66"/>
      <c r="U175" s="66"/>
      <c r="V175" s="67"/>
      <c r="W175" s="68"/>
      <c r="X175" s="68"/>
      <c r="Y175" s="69"/>
      <c r="Z175" s="70">
        <f t="shared" si="9"/>
        <v>0</v>
      </c>
      <c r="AA175" s="70">
        <f t="shared" si="10"/>
        <v>0</v>
      </c>
      <c r="AB175" s="71"/>
      <c r="AC175" s="71"/>
      <c r="AD175" s="71"/>
      <c r="AE175" s="71"/>
      <c r="AF175" s="72"/>
      <c r="AG175" s="71"/>
      <c r="AH175" s="71"/>
      <c r="AI175" s="71"/>
      <c r="AJ175" s="71"/>
      <c r="AK175" s="71"/>
      <c r="AL175" s="71"/>
    </row>
    <row r="176" spans="1:38" s="10" customFormat="1" ht="25" customHeight="1" x14ac:dyDescent="0.25">
      <c r="A176" s="11">
        <v>173</v>
      </c>
      <c r="B176" s="12" t="str">
        <f t="shared" si="12"/>
        <v>000-000</v>
      </c>
      <c r="C176" s="12"/>
      <c r="D176" s="12"/>
      <c r="E176" s="12"/>
      <c r="F176" s="12"/>
      <c r="G176" s="12"/>
      <c r="H176" s="16"/>
      <c r="I176" s="16"/>
      <c r="J176" s="15"/>
      <c r="K176" s="16"/>
      <c r="L176" s="16"/>
      <c r="M176" s="17"/>
      <c r="N176" s="18"/>
      <c r="O176" s="18"/>
      <c r="P176" s="20"/>
      <c r="Q176" s="66"/>
      <c r="R176" s="66"/>
      <c r="S176" s="67"/>
      <c r="T176" s="66"/>
      <c r="U176" s="66"/>
      <c r="V176" s="67"/>
      <c r="W176" s="68"/>
      <c r="X176" s="68"/>
      <c r="Y176" s="69"/>
      <c r="Z176" s="70">
        <f t="shared" si="9"/>
        <v>0</v>
      </c>
      <c r="AA176" s="70">
        <f t="shared" si="10"/>
        <v>0</v>
      </c>
      <c r="AB176" s="71"/>
      <c r="AC176" s="71"/>
      <c r="AD176" s="71"/>
      <c r="AE176" s="71"/>
      <c r="AF176" s="72"/>
      <c r="AG176" s="71"/>
      <c r="AH176" s="71"/>
      <c r="AI176" s="71"/>
      <c r="AJ176" s="71"/>
      <c r="AK176" s="71"/>
      <c r="AL176" s="71"/>
    </row>
    <row r="177" spans="1:38" s="10" customFormat="1" ht="25" customHeight="1" x14ac:dyDescent="0.25">
      <c r="A177" s="11">
        <v>174</v>
      </c>
      <c r="B177" s="12" t="str">
        <f t="shared" si="12"/>
        <v>000-000</v>
      </c>
      <c r="C177" s="12"/>
      <c r="D177" s="12"/>
      <c r="E177" s="12"/>
      <c r="F177" s="12"/>
      <c r="G177" s="12"/>
      <c r="H177" s="16"/>
      <c r="I177" s="16"/>
      <c r="J177" s="15"/>
      <c r="K177" s="16"/>
      <c r="L177" s="16"/>
      <c r="M177" s="17"/>
      <c r="N177" s="18"/>
      <c r="O177" s="18"/>
      <c r="P177" s="20"/>
      <c r="Q177" s="66"/>
      <c r="R177" s="66"/>
      <c r="S177" s="67"/>
      <c r="T177" s="66"/>
      <c r="U177" s="66"/>
      <c r="V177" s="67"/>
      <c r="W177" s="68"/>
      <c r="X177" s="68"/>
      <c r="Y177" s="69"/>
      <c r="Z177" s="70">
        <f t="shared" si="9"/>
        <v>0</v>
      </c>
      <c r="AA177" s="70">
        <f t="shared" si="10"/>
        <v>0</v>
      </c>
      <c r="AB177" s="71"/>
      <c r="AC177" s="71"/>
      <c r="AD177" s="71"/>
      <c r="AE177" s="71"/>
      <c r="AF177" s="72"/>
      <c r="AG177" s="71"/>
      <c r="AH177" s="71"/>
      <c r="AI177" s="71"/>
      <c r="AJ177" s="71"/>
      <c r="AK177" s="71"/>
      <c r="AL177" s="71"/>
    </row>
    <row r="178" spans="1:38" s="10" customFormat="1" ht="25" customHeight="1" x14ac:dyDescent="0.25">
      <c r="A178" s="11">
        <v>175</v>
      </c>
      <c r="B178" s="12" t="str">
        <f t="shared" si="12"/>
        <v>000-000</v>
      </c>
      <c r="C178" s="12"/>
      <c r="D178" s="12"/>
      <c r="E178" s="12"/>
      <c r="F178" s="12"/>
      <c r="G178" s="12"/>
      <c r="H178" s="16"/>
      <c r="I178" s="16"/>
      <c r="J178" s="15"/>
      <c r="K178" s="16"/>
      <c r="L178" s="16"/>
      <c r="M178" s="17"/>
      <c r="N178" s="18"/>
      <c r="O178" s="18"/>
      <c r="P178" s="20"/>
      <c r="Q178" s="66"/>
      <c r="R178" s="66"/>
      <c r="S178" s="67"/>
      <c r="T178" s="66"/>
      <c r="U178" s="66"/>
      <c r="V178" s="67"/>
      <c r="W178" s="68"/>
      <c r="X178" s="68"/>
      <c r="Y178" s="69"/>
      <c r="Z178" s="70">
        <f t="shared" si="9"/>
        <v>0</v>
      </c>
      <c r="AA178" s="70">
        <f t="shared" si="10"/>
        <v>0</v>
      </c>
      <c r="AB178" s="71"/>
      <c r="AC178" s="71"/>
      <c r="AD178" s="71"/>
      <c r="AE178" s="71"/>
      <c r="AF178" s="72"/>
      <c r="AG178" s="71"/>
      <c r="AH178" s="71"/>
      <c r="AI178" s="71"/>
      <c r="AJ178" s="71"/>
      <c r="AK178" s="71"/>
      <c r="AL178" s="71"/>
    </row>
    <row r="179" spans="1:38" s="10" customFormat="1" ht="25" customHeight="1" x14ac:dyDescent="0.25">
      <c r="A179" s="11">
        <v>176</v>
      </c>
      <c r="B179" s="12" t="str">
        <f t="shared" si="12"/>
        <v>000-000</v>
      </c>
      <c r="C179" s="12"/>
      <c r="D179" s="12"/>
      <c r="E179" s="12"/>
      <c r="F179" s="12"/>
      <c r="G179" s="12"/>
      <c r="H179" s="16"/>
      <c r="I179" s="16"/>
      <c r="J179" s="15"/>
      <c r="K179" s="16"/>
      <c r="L179" s="16"/>
      <c r="M179" s="17"/>
      <c r="N179" s="18"/>
      <c r="O179" s="18"/>
      <c r="P179" s="20"/>
      <c r="Q179" s="66"/>
      <c r="R179" s="66"/>
      <c r="S179" s="67"/>
      <c r="T179" s="66"/>
      <c r="U179" s="66"/>
      <c r="V179" s="67"/>
      <c r="W179" s="68"/>
      <c r="X179" s="68"/>
      <c r="Y179" s="69"/>
      <c r="Z179" s="70">
        <f t="shared" si="9"/>
        <v>0</v>
      </c>
      <c r="AA179" s="70">
        <f t="shared" si="10"/>
        <v>0</v>
      </c>
      <c r="AB179" s="71"/>
      <c r="AC179" s="71"/>
      <c r="AD179" s="71"/>
      <c r="AE179" s="71"/>
      <c r="AF179" s="72"/>
      <c r="AG179" s="71"/>
      <c r="AH179" s="71"/>
      <c r="AI179" s="71"/>
      <c r="AJ179" s="71"/>
      <c r="AK179" s="71"/>
      <c r="AL179" s="71"/>
    </row>
    <row r="180" spans="1:38" s="10" customFormat="1" ht="25" customHeight="1" x14ac:dyDescent="0.25">
      <c r="A180" s="11">
        <v>177</v>
      </c>
      <c r="B180" s="12" t="str">
        <f t="shared" si="12"/>
        <v>000-000</v>
      </c>
      <c r="C180" s="12"/>
      <c r="D180" s="12"/>
      <c r="E180" s="12"/>
      <c r="F180" s="12"/>
      <c r="G180" s="12"/>
      <c r="H180" s="16"/>
      <c r="I180" s="16"/>
      <c r="J180" s="15"/>
      <c r="K180" s="16"/>
      <c r="L180" s="16"/>
      <c r="M180" s="17"/>
      <c r="N180" s="18"/>
      <c r="O180" s="18"/>
      <c r="P180" s="20"/>
      <c r="Q180" s="66"/>
      <c r="R180" s="66"/>
      <c r="S180" s="67"/>
      <c r="T180" s="66"/>
      <c r="U180" s="66"/>
      <c r="V180" s="67"/>
      <c r="W180" s="68"/>
      <c r="X180" s="68"/>
      <c r="Y180" s="69"/>
      <c r="Z180" s="70">
        <f t="shared" si="9"/>
        <v>0</v>
      </c>
      <c r="AA180" s="70">
        <f t="shared" si="10"/>
        <v>0</v>
      </c>
      <c r="AB180" s="71"/>
      <c r="AC180" s="71"/>
      <c r="AD180" s="71"/>
      <c r="AE180" s="71"/>
      <c r="AF180" s="72"/>
      <c r="AG180" s="71"/>
      <c r="AH180" s="71"/>
      <c r="AI180" s="71"/>
      <c r="AJ180" s="71"/>
      <c r="AK180" s="71"/>
      <c r="AL180" s="71"/>
    </row>
    <row r="181" spans="1:38" s="10" customFormat="1" ht="25" customHeight="1" x14ac:dyDescent="0.25">
      <c r="A181" s="11">
        <v>178</v>
      </c>
      <c r="B181" s="12" t="str">
        <f t="shared" si="12"/>
        <v>000-000</v>
      </c>
      <c r="C181" s="12"/>
      <c r="D181" s="12"/>
      <c r="E181" s="12"/>
      <c r="F181" s="12"/>
      <c r="G181" s="12"/>
      <c r="H181" s="16"/>
      <c r="I181" s="16"/>
      <c r="J181" s="15"/>
      <c r="K181" s="16"/>
      <c r="L181" s="16"/>
      <c r="M181" s="17"/>
      <c r="N181" s="18"/>
      <c r="O181" s="18"/>
      <c r="P181" s="20"/>
      <c r="Q181" s="66"/>
      <c r="R181" s="66"/>
      <c r="S181" s="67"/>
      <c r="T181" s="66"/>
      <c r="U181" s="66"/>
      <c r="V181" s="67"/>
      <c r="W181" s="68"/>
      <c r="X181" s="68"/>
      <c r="Y181" s="69"/>
      <c r="Z181" s="70">
        <f t="shared" si="9"/>
        <v>0</v>
      </c>
      <c r="AA181" s="70">
        <f t="shared" si="10"/>
        <v>0</v>
      </c>
      <c r="AB181" s="71"/>
      <c r="AC181" s="71"/>
      <c r="AD181" s="71"/>
      <c r="AE181" s="71"/>
      <c r="AF181" s="72"/>
      <c r="AG181" s="71"/>
      <c r="AH181" s="71"/>
      <c r="AI181" s="71"/>
      <c r="AJ181" s="71"/>
      <c r="AK181" s="71"/>
      <c r="AL181" s="71"/>
    </row>
    <row r="182" spans="1:38" s="10" customFormat="1" ht="25" customHeight="1" x14ac:dyDescent="0.25">
      <c r="A182" s="11">
        <v>179</v>
      </c>
      <c r="B182" s="12" t="str">
        <f t="shared" si="12"/>
        <v>000-000</v>
      </c>
      <c r="C182" s="12"/>
      <c r="D182" s="12"/>
      <c r="E182" s="12"/>
      <c r="F182" s="12"/>
      <c r="G182" s="12"/>
      <c r="H182" s="16"/>
      <c r="I182" s="16"/>
      <c r="J182" s="15"/>
      <c r="K182" s="16"/>
      <c r="L182" s="16"/>
      <c r="M182" s="17"/>
      <c r="N182" s="18"/>
      <c r="O182" s="19"/>
      <c r="P182" s="20"/>
      <c r="Q182" s="66"/>
      <c r="R182" s="66"/>
      <c r="S182" s="67"/>
      <c r="T182" s="66"/>
      <c r="U182" s="66"/>
      <c r="V182" s="67"/>
      <c r="W182" s="68"/>
      <c r="X182" s="68"/>
      <c r="Y182" s="69"/>
      <c r="Z182" s="70">
        <f t="shared" si="9"/>
        <v>0</v>
      </c>
      <c r="AA182" s="70">
        <f t="shared" si="10"/>
        <v>0</v>
      </c>
      <c r="AB182" s="71"/>
      <c r="AC182" s="71"/>
      <c r="AD182" s="71"/>
      <c r="AE182" s="71"/>
      <c r="AF182" s="72"/>
      <c r="AG182" s="71"/>
      <c r="AH182" s="71"/>
      <c r="AI182" s="71"/>
      <c r="AJ182" s="71"/>
      <c r="AK182" s="71"/>
      <c r="AL182" s="71"/>
    </row>
    <row r="183" spans="1:38" s="10" customFormat="1" ht="25" customHeight="1" x14ac:dyDescent="0.25">
      <c r="A183" s="11">
        <v>180</v>
      </c>
      <c r="B183" s="12" t="str">
        <f t="shared" si="12"/>
        <v>000-000</v>
      </c>
      <c r="C183" s="12"/>
      <c r="D183" s="12"/>
      <c r="E183" s="12"/>
      <c r="F183" s="12"/>
      <c r="G183" s="12"/>
      <c r="H183" s="16"/>
      <c r="I183" s="16"/>
      <c r="J183" s="15"/>
      <c r="K183" s="16"/>
      <c r="L183" s="16"/>
      <c r="M183" s="17"/>
      <c r="N183" s="18"/>
      <c r="O183" s="19"/>
      <c r="P183" s="20"/>
      <c r="Q183" s="66"/>
      <c r="R183" s="66"/>
      <c r="S183" s="67"/>
      <c r="T183" s="66"/>
      <c r="U183" s="66"/>
      <c r="V183" s="67"/>
      <c r="W183" s="68"/>
      <c r="X183" s="68"/>
      <c r="Y183" s="69"/>
      <c r="Z183" s="70">
        <f t="shared" si="9"/>
        <v>0</v>
      </c>
      <c r="AA183" s="70">
        <f t="shared" si="10"/>
        <v>0</v>
      </c>
      <c r="AB183" s="71"/>
      <c r="AC183" s="71"/>
      <c r="AD183" s="71"/>
      <c r="AE183" s="71"/>
      <c r="AF183" s="72"/>
      <c r="AG183" s="71"/>
      <c r="AH183" s="71"/>
      <c r="AI183" s="71"/>
      <c r="AJ183" s="71"/>
      <c r="AK183" s="71"/>
      <c r="AL183" s="71"/>
    </row>
    <row r="184" spans="1:38" s="10" customFormat="1" ht="25" customHeight="1" x14ac:dyDescent="0.25">
      <c r="A184" s="11">
        <v>181</v>
      </c>
      <c r="B184" s="12" t="str">
        <f t="shared" si="12"/>
        <v>000-000</v>
      </c>
      <c r="C184" s="12"/>
      <c r="D184" s="12"/>
      <c r="E184" s="12"/>
      <c r="F184" s="12"/>
      <c r="G184" s="12"/>
      <c r="H184" s="16"/>
      <c r="I184" s="16"/>
      <c r="J184" s="15"/>
      <c r="K184" s="16"/>
      <c r="L184" s="16"/>
      <c r="M184" s="17"/>
      <c r="N184" s="18"/>
      <c r="O184" s="18"/>
      <c r="P184" s="20"/>
      <c r="Q184" s="66"/>
      <c r="R184" s="66"/>
      <c r="S184" s="67"/>
      <c r="T184" s="66"/>
      <c r="U184" s="66"/>
      <c r="V184" s="67"/>
      <c r="W184" s="68"/>
      <c r="X184" s="68"/>
      <c r="Y184" s="69"/>
      <c r="Z184" s="70">
        <f t="shared" si="9"/>
        <v>0</v>
      </c>
      <c r="AA184" s="70">
        <f t="shared" si="10"/>
        <v>0</v>
      </c>
      <c r="AB184" s="71"/>
      <c r="AC184" s="71"/>
      <c r="AD184" s="71"/>
      <c r="AE184" s="71"/>
      <c r="AF184" s="72"/>
      <c r="AG184" s="71"/>
      <c r="AH184" s="71"/>
      <c r="AI184" s="71"/>
      <c r="AJ184" s="71"/>
      <c r="AK184" s="71"/>
      <c r="AL184" s="71"/>
    </row>
    <row r="185" spans="1:38" s="10" customFormat="1" ht="25" customHeight="1" x14ac:dyDescent="0.25">
      <c r="A185" s="11">
        <v>182</v>
      </c>
      <c r="B185" s="12" t="str">
        <f t="shared" si="12"/>
        <v>000-000</v>
      </c>
      <c r="C185" s="12"/>
      <c r="D185" s="12"/>
      <c r="E185" s="12"/>
      <c r="F185" s="12"/>
      <c r="G185" s="12"/>
      <c r="H185" s="16"/>
      <c r="I185" s="16"/>
      <c r="J185" s="15"/>
      <c r="K185" s="16"/>
      <c r="L185" s="16"/>
      <c r="M185" s="17"/>
      <c r="N185" s="18"/>
      <c r="O185" s="18"/>
      <c r="P185" s="20"/>
      <c r="Q185" s="66"/>
      <c r="R185" s="66"/>
      <c r="S185" s="67"/>
      <c r="T185" s="66"/>
      <c r="U185" s="66"/>
      <c r="V185" s="67"/>
      <c r="W185" s="68"/>
      <c r="X185" s="68"/>
      <c r="Y185" s="69"/>
      <c r="Z185" s="70">
        <f t="shared" si="9"/>
        <v>0</v>
      </c>
      <c r="AA185" s="70">
        <f t="shared" si="10"/>
        <v>0</v>
      </c>
      <c r="AB185" s="71"/>
      <c r="AC185" s="71"/>
      <c r="AD185" s="71"/>
      <c r="AE185" s="71"/>
      <c r="AF185" s="72"/>
      <c r="AG185" s="71"/>
      <c r="AH185" s="71"/>
      <c r="AI185" s="71"/>
      <c r="AJ185" s="71"/>
      <c r="AK185" s="71"/>
      <c r="AL185" s="71"/>
    </row>
    <row r="186" spans="1:38" s="10" customFormat="1" ht="25" customHeight="1" x14ac:dyDescent="0.25">
      <c r="A186" s="11">
        <v>183</v>
      </c>
      <c r="B186" s="12" t="str">
        <f t="shared" si="12"/>
        <v>000-000</v>
      </c>
      <c r="C186" s="12"/>
      <c r="D186" s="12"/>
      <c r="E186" s="12"/>
      <c r="F186" s="12"/>
      <c r="G186" s="12"/>
      <c r="H186" s="16"/>
      <c r="I186" s="16"/>
      <c r="J186" s="15"/>
      <c r="K186" s="16"/>
      <c r="L186" s="16"/>
      <c r="M186" s="17"/>
      <c r="N186" s="18"/>
      <c r="O186" s="18"/>
      <c r="P186" s="20"/>
      <c r="Q186" s="66"/>
      <c r="R186" s="66"/>
      <c r="S186" s="67"/>
      <c r="T186" s="66"/>
      <c r="U186" s="66"/>
      <c r="V186" s="67"/>
      <c r="W186" s="68"/>
      <c r="X186" s="68"/>
      <c r="Y186" s="69"/>
      <c r="Z186" s="70">
        <f t="shared" si="9"/>
        <v>0</v>
      </c>
      <c r="AA186" s="70">
        <f t="shared" si="10"/>
        <v>0</v>
      </c>
      <c r="AB186" s="71"/>
      <c r="AC186" s="71"/>
      <c r="AD186" s="71"/>
      <c r="AE186" s="71"/>
      <c r="AF186" s="72"/>
      <c r="AG186" s="71"/>
      <c r="AH186" s="71"/>
      <c r="AI186" s="71"/>
      <c r="AJ186" s="71"/>
      <c r="AK186" s="71"/>
      <c r="AL186" s="71"/>
    </row>
    <row r="187" spans="1:38" s="10" customFormat="1" ht="25" customHeight="1" x14ac:dyDescent="0.25">
      <c r="A187" s="11">
        <v>184</v>
      </c>
      <c r="B187" s="12" t="str">
        <f t="shared" si="12"/>
        <v>000-000</v>
      </c>
      <c r="C187" s="12"/>
      <c r="D187" s="12"/>
      <c r="E187" s="12"/>
      <c r="F187" s="12"/>
      <c r="G187" s="12"/>
      <c r="H187" s="16"/>
      <c r="I187" s="16"/>
      <c r="J187" s="15"/>
      <c r="K187" s="16"/>
      <c r="L187" s="16"/>
      <c r="M187" s="17"/>
      <c r="N187" s="18"/>
      <c r="O187" s="18"/>
      <c r="P187" s="20"/>
      <c r="Q187" s="66"/>
      <c r="R187" s="66"/>
      <c r="S187" s="67"/>
      <c r="T187" s="66"/>
      <c r="U187" s="66"/>
      <c r="V187" s="67"/>
      <c r="W187" s="68"/>
      <c r="X187" s="68"/>
      <c r="Y187" s="69"/>
      <c r="Z187" s="70">
        <f t="shared" si="9"/>
        <v>0</v>
      </c>
      <c r="AA187" s="70">
        <f t="shared" si="10"/>
        <v>0</v>
      </c>
      <c r="AB187" s="71"/>
      <c r="AC187" s="71"/>
      <c r="AD187" s="71"/>
      <c r="AE187" s="71"/>
      <c r="AF187" s="72"/>
      <c r="AG187" s="71"/>
      <c r="AH187" s="71"/>
      <c r="AI187" s="71"/>
      <c r="AJ187" s="71"/>
      <c r="AK187" s="71"/>
      <c r="AL187" s="71"/>
    </row>
    <row r="188" spans="1:38" s="10" customFormat="1" ht="25" customHeight="1" x14ac:dyDescent="0.25">
      <c r="A188" s="11">
        <v>185</v>
      </c>
      <c r="B188" s="12" t="str">
        <f t="shared" si="12"/>
        <v>000-000</v>
      </c>
      <c r="C188" s="12"/>
      <c r="D188" s="12"/>
      <c r="E188" s="12"/>
      <c r="F188" s="12"/>
      <c r="G188" s="12"/>
      <c r="H188" s="16"/>
      <c r="I188" s="16"/>
      <c r="J188" s="15"/>
      <c r="K188" s="16"/>
      <c r="L188" s="16"/>
      <c r="M188" s="17"/>
      <c r="N188" s="18"/>
      <c r="O188" s="18"/>
      <c r="P188" s="20"/>
      <c r="Q188" s="66"/>
      <c r="R188" s="66"/>
      <c r="S188" s="67"/>
      <c r="T188" s="66"/>
      <c r="U188" s="66"/>
      <c r="V188" s="67"/>
      <c r="W188" s="68"/>
      <c r="X188" s="68"/>
      <c r="Y188" s="69"/>
      <c r="Z188" s="70">
        <f t="shared" si="9"/>
        <v>0</v>
      </c>
      <c r="AA188" s="70">
        <f t="shared" si="10"/>
        <v>0</v>
      </c>
      <c r="AB188" s="71"/>
      <c r="AC188" s="71"/>
      <c r="AD188" s="71"/>
      <c r="AE188" s="71"/>
      <c r="AF188" s="72"/>
      <c r="AG188" s="71"/>
      <c r="AH188" s="71"/>
      <c r="AI188" s="71"/>
      <c r="AJ188" s="71"/>
      <c r="AK188" s="71"/>
      <c r="AL188" s="71"/>
    </row>
    <row r="189" spans="1:38" s="10" customFormat="1" ht="25" customHeight="1" x14ac:dyDescent="0.25">
      <c r="A189" s="11">
        <v>186</v>
      </c>
      <c r="B189" s="12" t="str">
        <f t="shared" si="12"/>
        <v>000-000</v>
      </c>
      <c r="C189" s="12"/>
      <c r="D189" s="12"/>
      <c r="E189" s="12"/>
      <c r="F189" s="12"/>
      <c r="G189" s="12"/>
      <c r="H189" s="16"/>
      <c r="I189" s="16"/>
      <c r="J189" s="15"/>
      <c r="K189" s="16"/>
      <c r="L189" s="16"/>
      <c r="M189" s="17"/>
      <c r="N189" s="18"/>
      <c r="O189" s="18"/>
      <c r="P189" s="20"/>
      <c r="Q189" s="66"/>
      <c r="R189" s="66"/>
      <c r="S189" s="67"/>
      <c r="T189" s="66"/>
      <c r="U189" s="66"/>
      <c r="V189" s="67"/>
      <c r="W189" s="68"/>
      <c r="X189" s="68"/>
      <c r="Y189" s="69"/>
      <c r="Z189" s="70">
        <f t="shared" si="9"/>
        <v>0</v>
      </c>
      <c r="AA189" s="70">
        <f t="shared" si="10"/>
        <v>0</v>
      </c>
      <c r="AB189" s="71"/>
      <c r="AC189" s="71"/>
      <c r="AD189" s="71"/>
      <c r="AE189" s="71"/>
      <c r="AF189" s="72"/>
      <c r="AG189" s="71"/>
      <c r="AH189" s="71"/>
      <c r="AI189" s="71"/>
      <c r="AJ189" s="71"/>
      <c r="AK189" s="71"/>
      <c r="AL189" s="71"/>
    </row>
    <row r="190" spans="1:38" s="10" customFormat="1" ht="25" customHeight="1" x14ac:dyDescent="0.25">
      <c r="A190" s="11">
        <v>187</v>
      </c>
      <c r="B190" s="12" t="str">
        <f t="shared" si="12"/>
        <v>000-000</v>
      </c>
      <c r="C190" s="12"/>
      <c r="D190" s="12"/>
      <c r="E190" s="12"/>
      <c r="F190" s="12"/>
      <c r="G190" s="12"/>
      <c r="H190" s="16"/>
      <c r="I190" s="16"/>
      <c r="J190" s="15"/>
      <c r="K190" s="16"/>
      <c r="L190" s="16"/>
      <c r="M190" s="17"/>
      <c r="N190" s="18"/>
      <c r="O190" s="18"/>
      <c r="P190" s="20"/>
      <c r="Q190" s="66"/>
      <c r="R190" s="66"/>
      <c r="S190" s="67"/>
      <c r="T190" s="66"/>
      <c r="U190" s="66"/>
      <c r="V190" s="67"/>
      <c r="W190" s="68"/>
      <c r="X190" s="68"/>
      <c r="Y190" s="69"/>
      <c r="Z190" s="70">
        <f t="shared" si="9"/>
        <v>0</v>
      </c>
      <c r="AA190" s="70">
        <f t="shared" si="10"/>
        <v>0</v>
      </c>
      <c r="AB190" s="71"/>
      <c r="AC190" s="71"/>
      <c r="AD190" s="71"/>
      <c r="AE190" s="71"/>
      <c r="AF190" s="72"/>
      <c r="AG190" s="71"/>
      <c r="AH190" s="71"/>
      <c r="AI190" s="71"/>
      <c r="AJ190" s="71"/>
      <c r="AK190" s="71"/>
      <c r="AL190" s="71"/>
    </row>
    <row r="191" spans="1:38" s="10" customFormat="1" ht="25" customHeight="1" x14ac:dyDescent="0.25">
      <c r="A191" s="11">
        <v>188</v>
      </c>
      <c r="B191" s="12" t="str">
        <f t="shared" si="12"/>
        <v>000-000</v>
      </c>
      <c r="C191" s="12"/>
      <c r="D191" s="12"/>
      <c r="E191" s="12"/>
      <c r="F191" s="12"/>
      <c r="G191" s="12"/>
      <c r="H191" s="16"/>
      <c r="I191" s="16"/>
      <c r="J191" s="15"/>
      <c r="K191" s="16"/>
      <c r="L191" s="16"/>
      <c r="M191" s="17"/>
      <c r="N191" s="18"/>
      <c r="O191" s="18"/>
      <c r="P191" s="20"/>
      <c r="Q191" s="66"/>
      <c r="R191" s="66"/>
      <c r="S191" s="67"/>
      <c r="T191" s="66"/>
      <c r="U191" s="66"/>
      <c r="V191" s="67"/>
      <c r="W191" s="68"/>
      <c r="X191" s="68"/>
      <c r="Y191" s="69"/>
      <c r="Z191" s="70">
        <f t="shared" si="9"/>
        <v>0</v>
      </c>
      <c r="AA191" s="70">
        <f t="shared" si="10"/>
        <v>0</v>
      </c>
      <c r="AB191" s="71"/>
      <c r="AC191" s="71"/>
      <c r="AD191" s="71"/>
      <c r="AE191" s="71"/>
      <c r="AF191" s="72"/>
      <c r="AG191" s="71"/>
      <c r="AH191" s="71"/>
      <c r="AI191" s="71"/>
      <c r="AJ191" s="71"/>
      <c r="AK191" s="71"/>
      <c r="AL191" s="71"/>
    </row>
    <row r="192" spans="1:38" s="10" customFormat="1" ht="25" customHeight="1" x14ac:dyDescent="0.25">
      <c r="A192" s="11">
        <v>189</v>
      </c>
      <c r="B192" s="12" t="str">
        <f t="shared" si="12"/>
        <v>000-000</v>
      </c>
      <c r="C192" s="12"/>
      <c r="D192" s="12"/>
      <c r="E192" s="12"/>
      <c r="F192" s="12"/>
      <c r="G192" s="12"/>
      <c r="H192" s="16"/>
      <c r="I192" s="16"/>
      <c r="J192" s="15"/>
      <c r="K192" s="16"/>
      <c r="L192" s="16"/>
      <c r="M192" s="17"/>
      <c r="N192" s="18"/>
      <c r="O192" s="18"/>
      <c r="P192" s="20"/>
      <c r="Q192" s="66"/>
      <c r="R192" s="66"/>
      <c r="S192" s="67"/>
      <c r="T192" s="66"/>
      <c r="U192" s="66"/>
      <c r="V192" s="67"/>
      <c r="W192" s="68"/>
      <c r="X192" s="68"/>
      <c r="Y192" s="69"/>
      <c r="Z192" s="70">
        <f t="shared" si="9"/>
        <v>0</v>
      </c>
      <c r="AA192" s="70">
        <f t="shared" si="10"/>
        <v>0</v>
      </c>
      <c r="AB192" s="71"/>
      <c r="AC192" s="71"/>
      <c r="AD192" s="71"/>
      <c r="AE192" s="71"/>
      <c r="AF192" s="72"/>
      <c r="AG192" s="71"/>
      <c r="AH192" s="71"/>
      <c r="AI192" s="71"/>
      <c r="AJ192" s="71"/>
      <c r="AK192" s="71"/>
      <c r="AL192" s="71"/>
    </row>
    <row r="193" spans="1:38" s="10" customFormat="1" ht="25" customHeight="1" x14ac:dyDescent="0.25">
      <c r="A193" s="11">
        <v>190</v>
      </c>
      <c r="B193" s="12" t="str">
        <f t="shared" si="12"/>
        <v>000-000</v>
      </c>
      <c r="C193" s="12"/>
      <c r="D193" s="12"/>
      <c r="E193" s="12"/>
      <c r="F193" s="12"/>
      <c r="G193" s="12"/>
      <c r="H193" s="16"/>
      <c r="I193" s="16"/>
      <c r="J193" s="15"/>
      <c r="K193" s="16"/>
      <c r="L193" s="16"/>
      <c r="M193" s="17"/>
      <c r="N193" s="18"/>
      <c r="O193" s="19"/>
      <c r="P193" s="20"/>
      <c r="Q193" s="66"/>
      <c r="R193" s="66"/>
      <c r="S193" s="67"/>
      <c r="T193" s="66"/>
      <c r="U193" s="66"/>
      <c r="V193" s="67"/>
      <c r="W193" s="68"/>
      <c r="X193" s="68"/>
      <c r="Y193" s="69"/>
      <c r="Z193" s="70">
        <f t="shared" si="9"/>
        <v>0</v>
      </c>
      <c r="AA193" s="70">
        <f t="shared" si="10"/>
        <v>0</v>
      </c>
      <c r="AB193" s="71"/>
      <c r="AC193" s="71"/>
      <c r="AD193" s="71"/>
      <c r="AE193" s="71"/>
      <c r="AF193" s="72"/>
      <c r="AG193" s="71"/>
      <c r="AH193" s="71"/>
      <c r="AI193" s="71"/>
      <c r="AJ193" s="71"/>
      <c r="AK193" s="71"/>
      <c r="AL193" s="71"/>
    </row>
    <row r="194" spans="1:38" s="10" customFormat="1" ht="25" customHeight="1" x14ac:dyDescent="0.25">
      <c r="A194" s="11">
        <v>191</v>
      </c>
      <c r="B194" s="12" t="str">
        <f t="shared" si="12"/>
        <v>000-000</v>
      </c>
      <c r="C194" s="12"/>
      <c r="D194" s="12"/>
      <c r="E194" s="12"/>
      <c r="F194" s="12"/>
      <c r="G194" s="12"/>
      <c r="H194" s="16"/>
      <c r="I194" s="16"/>
      <c r="J194" s="15"/>
      <c r="K194" s="16"/>
      <c r="L194" s="16"/>
      <c r="M194" s="17"/>
      <c r="N194" s="18"/>
      <c r="O194" s="19"/>
      <c r="P194" s="20"/>
      <c r="Q194" s="66"/>
      <c r="R194" s="66"/>
      <c r="S194" s="67"/>
      <c r="T194" s="66"/>
      <c r="U194" s="66"/>
      <c r="V194" s="67"/>
      <c r="W194" s="68"/>
      <c r="X194" s="68"/>
      <c r="Y194" s="69"/>
      <c r="Z194" s="70">
        <f t="shared" si="9"/>
        <v>0</v>
      </c>
      <c r="AA194" s="70">
        <f t="shared" si="10"/>
        <v>0</v>
      </c>
      <c r="AB194" s="71"/>
      <c r="AC194" s="71"/>
      <c r="AD194" s="71"/>
      <c r="AE194" s="71"/>
      <c r="AF194" s="72"/>
      <c r="AG194" s="71"/>
      <c r="AH194" s="71"/>
      <c r="AI194" s="71"/>
      <c r="AJ194" s="71"/>
      <c r="AK194" s="71"/>
      <c r="AL194" s="71"/>
    </row>
    <row r="195" spans="1:38" s="10" customFormat="1" ht="25" customHeight="1" x14ac:dyDescent="0.25">
      <c r="A195" s="11">
        <v>192</v>
      </c>
      <c r="B195" s="12" t="str">
        <f t="shared" si="12"/>
        <v>000-000</v>
      </c>
      <c r="C195" s="12"/>
      <c r="D195" s="12"/>
      <c r="E195" s="12"/>
      <c r="F195" s="12"/>
      <c r="G195" s="12"/>
      <c r="H195" s="16"/>
      <c r="I195" s="16"/>
      <c r="J195" s="15"/>
      <c r="K195" s="16"/>
      <c r="L195" s="16"/>
      <c r="M195" s="17"/>
      <c r="N195" s="18"/>
      <c r="O195" s="18"/>
      <c r="P195" s="20"/>
      <c r="Q195" s="66"/>
      <c r="R195" s="66"/>
      <c r="S195" s="67"/>
      <c r="T195" s="66"/>
      <c r="U195" s="66"/>
      <c r="V195" s="67"/>
      <c r="W195" s="68"/>
      <c r="X195" s="68"/>
      <c r="Y195" s="69"/>
      <c r="Z195" s="70">
        <f t="shared" si="9"/>
        <v>0</v>
      </c>
      <c r="AA195" s="70">
        <f t="shared" si="10"/>
        <v>0</v>
      </c>
      <c r="AB195" s="71"/>
      <c r="AC195" s="71"/>
      <c r="AD195" s="71"/>
      <c r="AE195" s="71"/>
      <c r="AF195" s="72"/>
      <c r="AG195" s="71"/>
      <c r="AH195" s="71"/>
      <c r="AI195" s="71"/>
      <c r="AJ195" s="71"/>
      <c r="AK195" s="71"/>
      <c r="AL195" s="71"/>
    </row>
    <row r="196" spans="1:38" s="10" customFormat="1" ht="25" customHeight="1" x14ac:dyDescent="0.25">
      <c r="A196" s="11">
        <v>193</v>
      </c>
      <c r="B196" s="12" t="str">
        <f t="shared" si="12"/>
        <v>000-000</v>
      </c>
      <c r="C196" s="12"/>
      <c r="D196" s="12"/>
      <c r="E196" s="12"/>
      <c r="F196" s="12"/>
      <c r="G196" s="12"/>
      <c r="H196" s="16"/>
      <c r="I196" s="16"/>
      <c r="J196" s="15"/>
      <c r="K196" s="16"/>
      <c r="L196" s="16"/>
      <c r="M196" s="17"/>
      <c r="N196" s="18"/>
      <c r="O196" s="18"/>
      <c r="P196" s="20"/>
      <c r="Q196" s="66"/>
      <c r="R196" s="66"/>
      <c r="S196" s="67"/>
      <c r="T196" s="66"/>
      <c r="U196" s="66"/>
      <c r="V196" s="67"/>
      <c r="W196" s="68"/>
      <c r="X196" s="68"/>
      <c r="Y196" s="69"/>
      <c r="Z196" s="70">
        <f t="shared" ref="Z196:Z259" si="13">ROUND(J196-V196-Y196,2)</f>
        <v>0</v>
      </c>
      <c r="AA196" s="70">
        <f t="shared" ref="AA196:AA259" si="14">ROUND(M196+P196-S196,2)</f>
        <v>0</v>
      </c>
      <c r="AB196" s="71"/>
      <c r="AC196" s="71"/>
      <c r="AD196" s="71"/>
      <c r="AE196" s="71"/>
      <c r="AF196" s="72"/>
      <c r="AG196" s="71"/>
      <c r="AH196" s="71"/>
      <c r="AI196" s="71"/>
      <c r="AJ196" s="71"/>
      <c r="AK196" s="71"/>
      <c r="AL196" s="71"/>
    </row>
    <row r="197" spans="1:38" s="10" customFormat="1" ht="25" customHeight="1" x14ac:dyDescent="0.25">
      <c r="A197" s="11">
        <v>194</v>
      </c>
      <c r="B197" s="12" t="str">
        <f t="shared" si="12"/>
        <v>000-000</v>
      </c>
      <c r="C197" s="12"/>
      <c r="D197" s="12"/>
      <c r="E197" s="12"/>
      <c r="F197" s="12"/>
      <c r="G197" s="12"/>
      <c r="H197" s="16"/>
      <c r="I197" s="16"/>
      <c r="J197" s="15"/>
      <c r="K197" s="16"/>
      <c r="L197" s="16"/>
      <c r="M197" s="17"/>
      <c r="N197" s="18"/>
      <c r="O197" s="18"/>
      <c r="P197" s="20"/>
      <c r="Q197" s="66"/>
      <c r="R197" s="66"/>
      <c r="S197" s="67"/>
      <c r="T197" s="66"/>
      <c r="U197" s="66"/>
      <c r="V197" s="67"/>
      <c r="W197" s="68"/>
      <c r="X197" s="68"/>
      <c r="Y197" s="69"/>
      <c r="Z197" s="70">
        <f t="shared" si="13"/>
        <v>0</v>
      </c>
      <c r="AA197" s="70">
        <f t="shared" si="14"/>
        <v>0</v>
      </c>
      <c r="AB197" s="71"/>
      <c r="AC197" s="71"/>
      <c r="AD197" s="71"/>
      <c r="AE197" s="71"/>
      <c r="AF197" s="72"/>
      <c r="AG197" s="71"/>
      <c r="AH197" s="71"/>
      <c r="AI197" s="71"/>
      <c r="AJ197" s="71"/>
      <c r="AK197" s="71"/>
      <c r="AL197" s="71"/>
    </row>
    <row r="198" spans="1:38" s="10" customFormat="1" ht="25" customHeight="1" x14ac:dyDescent="0.25">
      <c r="A198" s="11">
        <v>195</v>
      </c>
      <c r="B198" s="12" t="str">
        <f t="shared" si="12"/>
        <v>000-000</v>
      </c>
      <c r="C198" s="12"/>
      <c r="D198" s="12"/>
      <c r="E198" s="12"/>
      <c r="F198" s="12"/>
      <c r="G198" s="12"/>
      <c r="H198" s="16"/>
      <c r="I198" s="16"/>
      <c r="J198" s="15"/>
      <c r="K198" s="16"/>
      <c r="L198" s="16"/>
      <c r="M198" s="17"/>
      <c r="N198" s="18"/>
      <c r="O198" s="18"/>
      <c r="P198" s="20"/>
      <c r="Q198" s="66"/>
      <c r="R198" s="66"/>
      <c r="S198" s="67"/>
      <c r="T198" s="66"/>
      <c r="U198" s="66"/>
      <c r="V198" s="67"/>
      <c r="W198" s="68"/>
      <c r="X198" s="68"/>
      <c r="Y198" s="69"/>
      <c r="Z198" s="70">
        <f t="shared" si="13"/>
        <v>0</v>
      </c>
      <c r="AA198" s="70">
        <f t="shared" si="14"/>
        <v>0</v>
      </c>
      <c r="AB198" s="71"/>
      <c r="AC198" s="71"/>
      <c r="AD198" s="71"/>
      <c r="AE198" s="71"/>
      <c r="AF198" s="72"/>
      <c r="AG198" s="71"/>
      <c r="AH198" s="71"/>
      <c r="AI198" s="71"/>
      <c r="AJ198" s="71"/>
      <c r="AK198" s="71"/>
      <c r="AL198" s="71"/>
    </row>
    <row r="199" spans="1:38" s="10" customFormat="1" ht="25" customHeight="1" x14ac:dyDescent="0.25">
      <c r="A199" s="11">
        <v>196</v>
      </c>
      <c r="B199" s="12" t="str">
        <f t="shared" si="12"/>
        <v>000-000</v>
      </c>
      <c r="C199" s="12"/>
      <c r="D199" s="12"/>
      <c r="E199" s="12"/>
      <c r="F199" s="12"/>
      <c r="G199" s="12"/>
      <c r="H199" s="16"/>
      <c r="I199" s="16"/>
      <c r="J199" s="15"/>
      <c r="K199" s="16"/>
      <c r="L199" s="16"/>
      <c r="M199" s="17"/>
      <c r="N199" s="18"/>
      <c r="O199" s="18"/>
      <c r="P199" s="20"/>
      <c r="Q199" s="66"/>
      <c r="R199" s="66"/>
      <c r="S199" s="67"/>
      <c r="T199" s="66"/>
      <c r="U199" s="66"/>
      <c r="V199" s="67"/>
      <c r="W199" s="68"/>
      <c r="X199" s="68"/>
      <c r="Y199" s="69"/>
      <c r="Z199" s="70">
        <f t="shared" si="13"/>
        <v>0</v>
      </c>
      <c r="AA199" s="70">
        <f t="shared" si="14"/>
        <v>0</v>
      </c>
      <c r="AB199" s="71"/>
      <c r="AC199" s="71"/>
      <c r="AD199" s="71"/>
      <c r="AE199" s="71"/>
      <c r="AF199" s="72"/>
      <c r="AG199" s="71"/>
      <c r="AH199" s="71"/>
      <c r="AI199" s="71"/>
      <c r="AJ199" s="71"/>
      <c r="AK199" s="71"/>
      <c r="AL199" s="71"/>
    </row>
    <row r="200" spans="1:38" s="10" customFormat="1" ht="25" customHeight="1" x14ac:dyDescent="0.25">
      <c r="A200" s="11">
        <v>197</v>
      </c>
      <c r="B200" s="12" t="str">
        <f t="shared" si="12"/>
        <v>000-000</v>
      </c>
      <c r="C200" s="12"/>
      <c r="D200" s="12"/>
      <c r="E200" s="12"/>
      <c r="F200" s="12"/>
      <c r="G200" s="12"/>
      <c r="H200" s="16"/>
      <c r="I200" s="16"/>
      <c r="J200" s="15"/>
      <c r="K200" s="16"/>
      <c r="L200" s="16"/>
      <c r="M200" s="17"/>
      <c r="N200" s="18"/>
      <c r="O200" s="18"/>
      <c r="P200" s="20"/>
      <c r="Q200" s="66"/>
      <c r="R200" s="66"/>
      <c r="S200" s="67"/>
      <c r="T200" s="66"/>
      <c r="U200" s="66"/>
      <c r="V200" s="67"/>
      <c r="W200" s="68"/>
      <c r="X200" s="68"/>
      <c r="Y200" s="69"/>
      <c r="Z200" s="70">
        <f t="shared" si="13"/>
        <v>0</v>
      </c>
      <c r="AA200" s="70">
        <f t="shared" si="14"/>
        <v>0</v>
      </c>
      <c r="AB200" s="71"/>
      <c r="AC200" s="71"/>
      <c r="AD200" s="71"/>
      <c r="AE200" s="71"/>
      <c r="AF200" s="72"/>
      <c r="AG200" s="71"/>
      <c r="AH200" s="71"/>
      <c r="AI200" s="71"/>
      <c r="AJ200" s="71"/>
      <c r="AK200" s="71"/>
      <c r="AL200" s="71"/>
    </row>
    <row r="201" spans="1:38" s="10" customFormat="1" ht="25" customHeight="1" x14ac:dyDescent="0.25">
      <c r="A201" s="11">
        <v>198</v>
      </c>
      <c r="B201" s="12" t="str">
        <f t="shared" si="12"/>
        <v>000-000</v>
      </c>
      <c r="C201" s="12"/>
      <c r="D201" s="12"/>
      <c r="E201" s="12"/>
      <c r="F201" s="12"/>
      <c r="G201" s="12"/>
      <c r="H201" s="16"/>
      <c r="I201" s="16"/>
      <c r="J201" s="15"/>
      <c r="K201" s="16"/>
      <c r="L201" s="16"/>
      <c r="M201" s="17"/>
      <c r="N201" s="18"/>
      <c r="O201" s="18"/>
      <c r="P201" s="20"/>
      <c r="Q201" s="66"/>
      <c r="R201" s="66"/>
      <c r="S201" s="67"/>
      <c r="T201" s="66"/>
      <c r="U201" s="66"/>
      <c r="V201" s="67"/>
      <c r="W201" s="68"/>
      <c r="X201" s="68"/>
      <c r="Y201" s="69"/>
      <c r="Z201" s="70">
        <f t="shared" si="13"/>
        <v>0</v>
      </c>
      <c r="AA201" s="70">
        <f t="shared" si="14"/>
        <v>0</v>
      </c>
      <c r="AB201" s="71"/>
      <c r="AC201" s="71"/>
      <c r="AD201" s="71"/>
      <c r="AE201" s="71"/>
      <c r="AF201" s="72"/>
      <c r="AG201" s="71"/>
      <c r="AH201" s="71"/>
      <c r="AI201" s="71"/>
      <c r="AJ201" s="71"/>
      <c r="AK201" s="71"/>
      <c r="AL201" s="71"/>
    </row>
    <row r="202" spans="1:38" s="10" customFormat="1" ht="25" customHeight="1" x14ac:dyDescent="0.25">
      <c r="A202" s="11">
        <v>199</v>
      </c>
      <c r="B202" s="12" t="str">
        <f t="shared" si="12"/>
        <v>000-000</v>
      </c>
      <c r="C202" s="12"/>
      <c r="D202" s="12"/>
      <c r="E202" s="12"/>
      <c r="F202" s="12"/>
      <c r="G202" s="12"/>
      <c r="H202" s="16"/>
      <c r="I202" s="16"/>
      <c r="J202" s="15"/>
      <c r="K202" s="16"/>
      <c r="L202" s="16"/>
      <c r="M202" s="17"/>
      <c r="N202" s="18"/>
      <c r="O202" s="18"/>
      <c r="P202" s="20"/>
      <c r="Q202" s="66"/>
      <c r="R202" s="66"/>
      <c r="S202" s="67"/>
      <c r="T202" s="66"/>
      <c r="U202" s="66"/>
      <c r="V202" s="67"/>
      <c r="W202" s="68"/>
      <c r="X202" s="68"/>
      <c r="Y202" s="69"/>
      <c r="Z202" s="70">
        <f t="shared" si="13"/>
        <v>0</v>
      </c>
      <c r="AA202" s="70">
        <f t="shared" si="14"/>
        <v>0</v>
      </c>
      <c r="AB202" s="71"/>
      <c r="AC202" s="71"/>
      <c r="AD202" s="71"/>
      <c r="AE202" s="71"/>
      <c r="AF202" s="72"/>
      <c r="AG202" s="71"/>
      <c r="AH202" s="71"/>
      <c r="AI202" s="71"/>
      <c r="AJ202" s="71"/>
      <c r="AK202" s="71"/>
      <c r="AL202" s="71"/>
    </row>
    <row r="203" spans="1:38" s="10" customFormat="1" ht="25" customHeight="1" x14ac:dyDescent="0.25">
      <c r="A203" s="11">
        <v>200</v>
      </c>
      <c r="B203" s="12" t="str">
        <f t="shared" si="12"/>
        <v>000-000</v>
      </c>
      <c r="C203" s="12"/>
      <c r="D203" s="12"/>
      <c r="E203" s="12"/>
      <c r="F203" s="12"/>
      <c r="G203" s="12"/>
      <c r="H203" s="16"/>
      <c r="I203" s="16"/>
      <c r="J203" s="15"/>
      <c r="K203" s="16"/>
      <c r="L203" s="16"/>
      <c r="M203" s="17"/>
      <c r="N203" s="18"/>
      <c r="O203" s="18"/>
      <c r="P203" s="20"/>
      <c r="Q203" s="66"/>
      <c r="R203" s="66"/>
      <c r="S203" s="67"/>
      <c r="T203" s="66"/>
      <c r="U203" s="66"/>
      <c r="V203" s="67"/>
      <c r="W203" s="68"/>
      <c r="X203" s="68"/>
      <c r="Y203" s="69"/>
      <c r="Z203" s="70">
        <f t="shared" si="13"/>
        <v>0</v>
      </c>
      <c r="AA203" s="70">
        <f t="shared" si="14"/>
        <v>0</v>
      </c>
      <c r="AB203" s="71"/>
      <c r="AC203" s="71"/>
      <c r="AD203" s="71"/>
      <c r="AE203" s="71"/>
      <c r="AF203" s="72"/>
      <c r="AG203" s="71"/>
      <c r="AH203" s="71"/>
      <c r="AI203" s="71"/>
      <c r="AJ203" s="71"/>
      <c r="AK203" s="71"/>
      <c r="AL203" s="71"/>
    </row>
    <row r="204" spans="1:38" s="10" customFormat="1" ht="25" customHeight="1" x14ac:dyDescent="0.25">
      <c r="A204" s="11">
        <v>201</v>
      </c>
      <c r="B204" s="12" t="str">
        <f t="shared" si="12"/>
        <v>000-000</v>
      </c>
      <c r="C204" s="12"/>
      <c r="D204" s="12"/>
      <c r="E204" s="12"/>
      <c r="F204" s="12"/>
      <c r="G204" s="12"/>
      <c r="H204" s="16"/>
      <c r="I204" s="16"/>
      <c r="J204" s="15"/>
      <c r="K204" s="16"/>
      <c r="L204" s="16"/>
      <c r="M204" s="17"/>
      <c r="N204" s="18"/>
      <c r="O204" s="19"/>
      <c r="P204" s="20"/>
      <c r="Q204" s="66"/>
      <c r="R204" s="66"/>
      <c r="S204" s="67"/>
      <c r="T204" s="66"/>
      <c r="U204" s="66"/>
      <c r="V204" s="67"/>
      <c r="W204" s="68"/>
      <c r="X204" s="68"/>
      <c r="Y204" s="69"/>
      <c r="Z204" s="70">
        <f t="shared" si="13"/>
        <v>0</v>
      </c>
      <c r="AA204" s="70">
        <f t="shared" si="14"/>
        <v>0</v>
      </c>
      <c r="AB204" s="71"/>
      <c r="AC204" s="71"/>
      <c r="AD204" s="71"/>
      <c r="AE204" s="71"/>
      <c r="AF204" s="72"/>
      <c r="AG204" s="71"/>
      <c r="AH204" s="71"/>
      <c r="AI204" s="71"/>
      <c r="AJ204" s="71"/>
      <c r="AK204" s="71"/>
      <c r="AL204" s="71"/>
    </row>
    <row r="205" spans="1:38" s="10" customFormat="1" ht="25" customHeight="1" x14ac:dyDescent="0.25">
      <c r="A205" s="11">
        <v>202</v>
      </c>
      <c r="B205" s="12" t="str">
        <f t="shared" si="12"/>
        <v>000-000</v>
      </c>
      <c r="C205" s="12"/>
      <c r="D205" s="12"/>
      <c r="E205" s="12"/>
      <c r="F205" s="12"/>
      <c r="G205" s="12"/>
      <c r="H205" s="16"/>
      <c r="I205" s="16"/>
      <c r="J205" s="15"/>
      <c r="K205" s="16"/>
      <c r="L205" s="16"/>
      <c r="M205" s="17"/>
      <c r="N205" s="18"/>
      <c r="O205" s="19"/>
      <c r="P205" s="20"/>
      <c r="Q205" s="66"/>
      <c r="R205" s="66"/>
      <c r="S205" s="67"/>
      <c r="T205" s="66"/>
      <c r="U205" s="66"/>
      <c r="V205" s="67"/>
      <c r="W205" s="68"/>
      <c r="X205" s="68"/>
      <c r="Y205" s="69"/>
      <c r="Z205" s="70">
        <f t="shared" si="13"/>
        <v>0</v>
      </c>
      <c r="AA205" s="70">
        <f t="shared" si="14"/>
        <v>0</v>
      </c>
      <c r="AB205" s="71"/>
      <c r="AC205" s="71"/>
      <c r="AD205" s="71"/>
      <c r="AE205" s="71"/>
      <c r="AF205" s="72"/>
      <c r="AG205" s="71"/>
      <c r="AH205" s="71"/>
      <c r="AI205" s="71"/>
      <c r="AJ205" s="71"/>
      <c r="AK205" s="71"/>
      <c r="AL205" s="71"/>
    </row>
    <row r="206" spans="1:38" s="10" customFormat="1" ht="25" customHeight="1" x14ac:dyDescent="0.25">
      <c r="A206" s="11">
        <v>203</v>
      </c>
      <c r="B206" s="12" t="str">
        <f t="shared" si="12"/>
        <v>000-000</v>
      </c>
      <c r="C206" s="12"/>
      <c r="D206" s="12"/>
      <c r="E206" s="12"/>
      <c r="F206" s="12"/>
      <c r="G206" s="12"/>
      <c r="H206" s="16"/>
      <c r="I206" s="16"/>
      <c r="J206" s="15"/>
      <c r="K206" s="16"/>
      <c r="L206" s="16"/>
      <c r="M206" s="17"/>
      <c r="N206" s="18"/>
      <c r="O206" s="19"/>
      <c r="P206" s="20"/>
      <c r="Q206" s="66"/>
      <c r="R206" s="66"/>
      <c r="S206" s="67"/>
      <c r="T206" s="66"/>
      <c r="U206" s="66"/>
      <c r="V206" s="67"/>
      <c r="W206" s="68"/>
      <c r="X206" s="68"/>
      <c r="Y206" s="69"/>
      <c r="Z206" s="70">
        <f t="shared" si="13"/>
        <v>0</v>
      </c>
      <c r="AA206" s="70">
        <f t="shared" si="14"/>
        <v>0</v>
      </c>
      <c r="AB206" s="71"/>
      <c r="AC206" s="71"/>
      <c r="AD206" s="71"/>
      <c r="AE206" s="71"/>
      <c r="AF206" s="72"/>
      <c r="AG206" s="71"/>
      <c r="AH206" s="71"/>
      <c r="AI206" s="71"/>
      <c r="AJ206" s="71"/>
      <c r="AK206" s="71"/>
      <c r="AL206" s="71"/>
    </row>
    <row r="207" spans="1:38" s="10" customFormat="1" ht="25" customHeight="1" x14ac:dyDescent="0.25">
      <c r="A207" s="11">
        <v>204</v>
      </c>
      <c r="B207" s="12" t="str">
        <f t="shared" si="12"/>
        <v>000-000</v>
      </c>
      <c r="C207" s="12"/>
      <c r="D207" s="12"/>
      <c r="E207" s="12"/>
      <c r="F207" s="12"/>
      <c r="G207" s="12"/>
      <c r="H207" s="16"/>
      <c r="I207" s="16"/>
      <c r="J207" s="15"/>
      <c r="K207" s="16"/>
      <c r="L207" s="16"/>
      <c r="M207" s="17"/>
      <c r="N207" s="18"/>
      <c r="O207" s="19"/>
      <c r="P207" s="20"/>
      <c r="Q207" s="66"/>
      <c r="R207" s="66"/>
      <c r="S207" s="67"/>
      <c r="T207" s="66"/>
      <c r="U207" s="66"/>
      <c r="V207" s="67"/>
      <c r="W207" s="68"/>
      <c r="X207" s="68"/>
      <c r="Y207" s="69"/>
      <c r="Z207" s="70">
        <f t="shared" si="13"/>
        <v>0</v>
      </c>
      <c r="AA207" s="70">
        <f t="shared" si="14"/>
        <v>0</v>
      </c>
      <c r="AB207" s="71"/>
      <c r="AC207" s="71"/>
      <c r="AD207" s="71"/>
      <c r="AE207" s="71"/>
      <c r="AF207" s="72"/>
      <c r="AG207" s="71"/>
      <c r="AH207" s="71"/>
      <c r="AI207" s="71"/>
      <c r="AJ207" s="71"/>
      <c r="AK207" s="71"/>
      <c r="AL207" s="71"/>
    </row>
    <row r="208" spans="1:38" s="10" customFormat="1" ht="25" customHeight="1" x14ac:dyDescent="0.25">
      <c r="A208" s="11">
        <v>205</v>
      </c>
      <c r="B208" s="12" t="str">
        <f t="shared" si="12"/>
        <v>000-000</v>
      </c>
      <c r="C208" s="12"/>
      <c r="D208" s="12"/>
      <c r="E208" s="12"/>
      <c r="F208" s="12"/>
      <c r="G208" s="12"/>
      <c r="H208" s="16"/>
      <c r="I208" s="16"/>
      <c r="J208" s="15"/>
      <c r="K208" s="16"/>
      <c r="L208" s="16"/>
      <c r="M208" s="17"/>
      <c r="N208" s="18"/>
      <c r="O208" s="18"/>
      <c r="P208" s="20"/>
      <c r="Q208" s="66"/>
      <c r="R208" s="66"/>
      <c r="S208" s="67"/>
      <c r="T208" s="66"/>
      <c r="U208" s="66"/>
      <c r="V208" s="67"/>
      <c r="W208" s="68"/>
      <c r="X208" s="68"/>
      <c r="Y208" s="69"/>
      <c r="Z208" s="70">
        <f t="shared" si="13"/>
        <v>0</v>
      </c>
      <c r="AA208" s="70">
        <f t="shared" si="14"/>
        <v>0</v>
      </c>
      <c r="AB208" s="71"/>
      <c r="AC208" s="71"/>
      <c r="AD208" s="71"/>
      <c r="AE208" s="71"/>
      <c r="AF208" s="72"/>
      <c r="AG208" s="71"/>
      <c r="AH208" s="71"/>
      <c r="AI208" s="71"/>
      <c r="AJ208" s="71"/>
      <c r="AK208" s="71"/>
      <c r="AL208" s="71"/>
    </row>
    <row r="209" spans="1:38" s="10" customFormat="1" ht="25" customHeight="1" x14ac:dyDescent="0.25">
      <c r="A209" s="11">
        <v>206</v>
      </c>
      <c r="B209" s="12" t="str">
        <f t="shared" si="12"/>
        <v>000-000</v>
      </c>
      <c r="C209" s="12"/>
      <c r="D209" s="12"/>
      <c r="E209" s="12"/>
      <c r="F209" s="12"/>
      <c r="G209" s="12"/>
      <c r="H209" s="16"/>
      <c r="I209" s="16"/>
      <c r="J209" s="15"/>
      <c r="K209" s="16"/>
      <c r="L209" s="16"/>
      <c r="M209" s="17"/>
      <c r="N209" s="18"/>
      <c r="O209" s="18"/>
      <c r="P209" s="20"/>
      <c r="Q209" s="66"/>
      <c r="R209" s="66"/>
      <c r="S209" s="67"/>
      <c r="T209" s="66"/>
      <c r="U209" s="66"/>
      <c r="V209" s="67"/>
      <c r="W209" s="68"/>
      <c r="X209" s="68"/>
      <c r="Y209" s="69"/>
      <c r="Z209" s="70">
        <f t="shared" si="13"/>
        <v>0</v>
      </c>
      <c r="AA209" s="70">
        <f t="shared" si="14"/>
        <v>0</v>
      </c>
      <c r="AB209" s="71"/>
      <c r="AC209" s="71"/>
      <c r="AD209" s="71"/>
      <c r="AE209" s="71"/>
      <c r="AF209" s="72"/>
      <c r="AG209" s="71"/>
      <c r="AH209" s="71"/>
      <c r="AI209" s="71"/>
      <c r="AJ209" s="71"/>
      <c r="AK209" s="71"/>
      <c r="AL209" s="71"/>
    </row>
    <row r="210" spans="1:38" s="10" customFormat="1" ht="25" customHeight="1" x14ac:dyDescent="0.25">
      <c r="A210" s="11">
        <v>207</v>
      </c>
      <c r="B210" s="12" t="str">
        <f t="shared" si="12"/>
        <v>000-000</v>
      </c>
      <c r="C210" s="12"/>
      <c r="D210" s="12"/>
      <c r="E210" s="12"/>
      <c r="F210" s="12"/>
      <c r="G210" s="12"/>
      <c r="H210" s="16"/>
      <c r="I210" s="16"/>
      <c r="J210" s="15"/>
      <c r="K210" s="16"/>
      <c r="L210" s="16"/>
      <c r="M210" s="17"/>
      <c r="N210" s="18"/>
      <c r="O210" s="18"/>
      <c r="P210" s="20"/>
      <c r="Q210" s="66"/>
      <c r="R210" s="66"/>
      <c r="S210" s="67"/>
      <c r="T210" s="66"/>
      <c r="U210" s="66"/>
      <c r="V210" s="67"/>
      <c r="W210" s="68"/>
      <c r="X210" s="68"/>
      <c r="Y210" s="69"/>
      <c r="Z210" s="70">
        <f t="shared" si="13"/>
        <v>0</v>
      </c>
      <c r="AA210" s="70">
        <f t="shared" si="14"/>
        <v>0</v>
      </c>
      <c r="AB210" s="71"/>
      <c r="AC210" s="71"/>
      <c r="AD210" s="71"/>
      <c r="AE210" s="71"/>
      <c r="AF210" s="72"/>
      <c r="AG210" s="71"/>
      <c r="AH210" s="71"/>
      <c r="AI210" s="71"/>
      <c r="AJ210" s="71"/>
      <c r="AK210" s="71"/>
      <c r="AL210" s="71"/>
    </row>
    <row r="211" spans="1:38" s="10" customFormat="1" ht="25" customHeight="1" x14ac:dyDescent="0.25">
      <c r="A211" s="11">
        <v>208</v>
      </c>
      <c r="B211" s="12" t="str">
        <f t="shared" si="12"/>
        <v>000-000</v>
      </c>
      <c r="C211" s="12"/>
      <c r="D211" s="12"/>
      <c r="E211" s="12"/>
      <c r="F211" s="12"/>
      <c r="G211" s="12"/>
      <c r="H211" s="16"/>
      <c r="I211" s="16"/>
      <c r="J211" s="15"/>
      <c r="K211" s="16"/>
      <c r="L211" s="16"/>
      <c r="M211" s="17"/>
      <c r="N211" s="18"/>
      <c r="O211" s="18"/>
      <c r="P211" s="20"/>
      <c r="Q211" s="66"/>
      <c r="R211" s="66"/>
      <c r="S211" s="67"/>
      <c r="T211" s="66"/>
      <c r="U211" s="66"/>
      <c r="V211" s="67"/>
      <c r="W211" s="68"/>
      <c r="X211" s="68"/>
      <c r="Y211" s="69"/>
      <c r="Z211" s="70">
        <f t="shared" si="13"/>
        <v>0</v>
      </c>
      <c r="AA211" s="70">
        <f t="shared" si="14"/>
        <v>0</v>
      </c>
      <c r="AB211" s="71"/>
      <c r="AC211" s="71"/>
      <c r="AD211" s="71"/>
      <c r="AE211" s="71"/>
      <c r="AF211" s="72"/>
      <c r="AG211" s="71"/>
      <c r="AH211" s="71"/>
      <c r="AI211" s="71"/>
      <c r="AJ211" s="71"/>
      <c r="AK211" s="71"/>
      <c r="AL211" s="71"/>
    </row>
    <row r="212" spans="1:38" s="10" customFormat="1" ht="25" customHeight="1" x14ac:dyDescent="0.25">
      <c r="A212" s="11">
        <v>209</v>
      </c>
      <c r="B212" s="12" t="str">
        <f t="shared" si="12"/>
        <v>000-000</v>
      </c>
      <c r="C212" s="12"/>
      <c r="D212" s="12"/>
      <c r="E212" s="12"/>
      <c r="F212" s="12"/>
      <c r="G212" s="12"/>
      <c r="H212" s="16"/>
      <c r="I212" s="16"/>
      <c r="J212" s="15"/>
      <c r="K212" s="16"/>
      <c r="L212" s="16"/>
      <c r="M212" s="17"/>
      <c r="N212" s="18"/>
      <c r="O212" s="18"/>
      <c r="P212" s="20"/>
      <c r="Q212" s="66"/>
      <c r="R212" s="66"/>
      <c r="S212" s="67"/>
      <c r="T212" s="66"/>
      <c r="U212" s="66"/>
      <c r="V212" s="67"/>
      <c r="W212" s="68"/>
      <c r="X212" s="68"/>
      <c r="Y212" s="69"/>
      <c r="Z212" s="70">
        <f t="shared" si="13"/>
        <v>0</v>
      </c>
      <c r="AA212" s="70">
        <f t="shared" si="14"/>
        <v>0</v>
      </c>
      <c r="AB212" s="71"/>
      <c r="AC212" s="71"/>
      <c r="AD212" s="71"/>
      <c r="AE212" s="71"/>
      <c r="AF212" s="72"/>
      <c r="AG212" s="71"/>
      <c r="AH212" s="71"/>
      <c r="AI212" s="71"/>
      <c r="AJ212" s="71"/>
      <c r="AK212" s="71"/>
      <c r="AL212" s="71"/>
    </row>
    <row r="213" spans="1:38" s="10" customFormat="1" ht="25" customHeight="1" x14ac:dyDescent="0.25">
      <c r="A213" s="11">
        <v>210</v>
      </c>
      <c r="B213" s="12" t="str">
        <f t="shared" si="12"/>
        <v>000-000</v>
      </c>
      <c r="C213" s="12"/>
      <c r="D213" s="12"/>
      <c r="E213" s="12"/>
      <c r="F213" s="12"/>
      <c r="G213" s="12"/>
      <c r="H213" s="16"/>
      <c r="I213" s="16"/>
      <c r="J213" s="15"/>
      <c r="K213" s="16"/>
      <c r="L213" s="16"/>
      <c r="M213" s="17"/>
      <c r="N213" s="18"/>
      <c r="O213" s="18"/>
      <c r="P213" s="20"/>
      <c r="Q213" s="66"/>
      <c r="R213" s="66"/>
      <c r="S213" s="67"/>
      <c r="T213" s="66"/>
      <c r="U213" s="66"/>
      <c r="V213" s="67"/>
      <c r="W213" s="68"/>
      <c r="X213" s="68"/>
      <c r="Y213" s="69"/>
      <c r="Z213" s="70">
        <f t="shared" si="13"/>
        <v>0</v>
      </c>
      <c r="AA213" s="70">
        <f t="shared" si="14"/>
        <v>0</v>
      </c>
      <c r="AB213" s="71"/>
      <c r="AC213" s="71"/>
      <c r="AD213" s="71"/>
      <c r="AE213" s="71"/>
      <c r="AF213" s="72"/>
      <c r="AG213" s="71"/>
      <c r="AH213" s="71"/>
      <c r="AI213" s="71"/>
      <c r="AJ213" s="71"/>
      <c r="AK213" s="71"/>
      <c r="AL213" s="71"/>
    </row>
    <row r="214" spans="1:38" s="10" customFormat="1" ht="25" customHeight="1" x14ac:dyDescent="0.25">
      <c r="A214" s="11">
        <v>211</v>
      </c>
      <c r="B214" s="12" t="str">
        <f t="shared" si="12"/>
        <v>000-000</v>
      </c>
      <c r="C214" s="12"/>
      <c r="D214" s="12"/>
      <c r="E214" s="12"/>
      <c r="F214" s="12"/>
      <c r="G214" s="12"/>
      <c r="H214" s="16"/>
      <c r="I214" s="16"/>
      <c r="J214" s="15"/>
      <c r="K214" s="16"/>
      <c r="L214" s="16"/>
      <c r="M214" s="17"/>
      <c r="N214" s="18"/>
      <c r="O214" s="18"/>
      <c r="P214" s="20"/>
      <c r="Q214" s="66"/>
      <c r="R214" s="66"/>
      <c r="S214" s="67"/>
      <c r="T214" s="66"/>
      <c r="U214" s="66"/>
      <c r="V214" s="67"/>
      <c r="W214" s="68"/>
      <c r="X214" s="68"/>
      <c r="Y214" s="69"/>
      <c r="Z214" s="70">
        <f t="shared" si="13"/>
        <v>0</v>
      </c>
      <c r="AA214" s="70">
        <f t="shared" si="14"/>
        <v>0</v>
      </c>
      <c r="AB214" s="71"/>
      <c r="AC214" s="71"/>
      <c r="AD214" s="71"/>
      <c r="AE214" s="71"/>
      <c r="AF214" s="72"/>
      <c r="AG214" s="71"/>
      <c r="AH214" s="71"/>
      <c r="AI214" s="71"/>
      <c r="AJ214" s="71"/>
      <c r="AK214" s="71"/>
      <c r="AL214" s="71"/>
    </row>
    <row r="215" spans="1:38" s="10" customFormat="1" ht="25" customHeight="1" x14ac:dyDescent="0.25">
      <c r="A215" s="11">
        <v>212</v>
      </c>
      <c r="B215" s="12" t="str">
        <f t="shared" si="12"/>
        <v>000-000</v>
      </c>
      <c r="C215" s="12"/>
      <c r="D215" s="12"/>
      <c r="E215" s="12"/>
      <c r="F215" s="12"/>
      <c r="G215" s="12"/>
      <c r="H215" s="16"/>
      <c r="I215" s="16"/>
      <c r="J215" s="15"/>
      <c r="K215" s="16"/>
      <c r="L215" s="16"/>
      <c r="M215" s="17"/>
      <c r="N215" s="18"/>
      <c r="O215" s="18"/>
      <c r="P215" s="20"/>
      <c r="Q215" s="66"/>
      <c r="R215" s="66"/>
      <c r="S215" s="67"/>
      <c r="T215" s="66"/>
      <c r="U215" s="66"/>
      <c r="V215" s="67"/>
      <c r="W215" s="68"/>
      <c r="X215" s="68"/>
      <c r="Y215" s="69"/>
      <c r="Z215" s="70">
        <f t="shared" si="13"/>
        <v>0</v>
      </c>
      <c r="AA215" s="70">
        <f t="shared" si="14"/>
        <v>0</v>
      </c>
      <c r="AB215" s="71"/>
      <c r="AC215" s="71"/>
      <c r="AD215" s="71"/>
      <c r="AE215" s="71"/>
      <c r="AF215" s="72"/>
      <c r="AG215" s="71"/>
      <c r="AH215" s="71"/>
      <c r="AI215" s="71"/>
      <c r="AJ215" s="71"/>
      <c r="AK215" s="71"/>
      <c r="AL215" s="71"/>
    </row>
    <row r="216" spans="1:38" s="10" customFormat="1" ht="25" customHeight="1" x14ac:dyDescent="0.25">
      <c r="A216" s="11">
        <v>213</v>
      </c>
      <c r="B216" s="12" t="str">
        <f t="shared" si="12"/>
        <v>000-000</v>
      </c>
      <c r="C216" s="12"/>
      <c r="D216" s="12"/>
      <c r="E216" s="12"/>
      <c r="F216" s="12"/>
      <c r="G216" s="12"/>
      <c r="H216" s="16"/>
      <c r="I216" s="16"/>
      <c r="J216" s="15"/>
      <c r="K216" s="16"/>
      <c r="L216" s="16"/>
      <c r="M216" s="17"/>
      <c r="N216" s="18"/>
      <c r="O216" s="18"/>
      <c r="P216" s="20"/>
      <c r="Q216" s="66"/>
      <c r="R216" s="66"/>
      <c r="S216" s="67"/>
      <c r="T216" s="66"/>
      <c r="U216" s="66"/>
      <c r="V216" s="67"/>
      <c r="W216" s="68"/>
      <c r="X216" s="68"/>
      <c r="Y216" s="69"/>
      <c r="Z216" s="70">
        <f t="shared" si="13"/>
        <v>0</v>
      </c>
      <c r="AA216" s="70">
        <f t="shared" si="14"/>
        <v>0</v>
      </c>
      <c r="AB216" s="71"/>
      <c r="AC216" s="71"/>
      <c r="AD216" s="71"/>
      <c r="AE216" s="71"/>
      <c r="AF216" s="72"/>
      <c r="AG216" s="71"/>
      <c r="AH216" s="71"/>
      <c r="AI216" s="71"/>
      <c r="AJ216" s="71"/>
      <c r="AK216" s="71"/>
      <c r="AL216" s="71"/>
    </row>
    <row r="217" spans="1:38" s="10" customFormat="1" ht="25" customHeight="1" x14ac:dyDescent="0.25">
      <c r="A217" s="11">
        <v>214</v>
      </c>
      <c r="B217" s="12" t="str">
        <f t="shared" si="12"/>
        <v>000-000</v>
      </c>
      <c r="C217" s="12"/>
      <c r="D217" s="12"/>
      <c r="E217" s="12"/>
      <c r="F217" s="12"/>
      <c r="G217" s="12"/>
      <c r="H217" s="16"/>
      <c r="I217" s="16"/>
      <c r="J217" s="15"/>
      <c r="K217" s="16"/>
      <c r="L217" s="16"/>
      <c r="M217" s="17"/>
      <c r="N217" s="18"/>
      <c r="O217" s="19"/>
      <c r="P217" s="20"/>
      <c r="Q217" s="66"/>
      <c r="R217" s="66"/>
      <c r="S217" s="67"/>
      <c r="T217" s="66"/>
      <c r="U217" s="66"/>
      <c r="V217" s="67"/>
      <c r="W217" s="68"/>
      <c r="X217" s="68"/>
      <c r="Y217" s="69"/>
      <c r="Z217" s="70">
        <f t="shared" si="13"/>
        <v>0</v>
      </c>
      <c r="AA217" s="70">
        <f t="shared" si="14"/>
        <v>0</v>
      </c>
      <c r="AB217" s="71"/>
      <c r="AC217" s="71"/>
      <c r="AD217" s="71"/>
      <c r="AE217" s="71"/>
      <c r="AF217" s="72"/>
      <c r="AG217" s="71"/>
      <c r="AH217" s="71"/>
      <c r="AI217" s="71"/>
      <c r="AJ217" s="71"/>
      <c r="AK217" s="71"/>
      <c r="AL217" s="71"/>
    </row>
    <row r="218" spans="1:38" s="10" customFormat="1" ht="25" customHeight="1" x14ac:dyDescent="0.25">
      <c r="A218" s="11">
        <v>215</v>
      </c>
      <c r="B218" s="12" t="str">
        <f t="shared" si="12"/>
        <v>000-000</v>
      </c>
      <c r="C218" s="12"/>
      <c r="D218" s="12"/>
      <c r="E218" s="12"/>
      <c r="F218" s="12"/>
      <c r="G218" s="12"/>
      <c r="H218" s="16"/>
      <c r="I218" s="16"/>
      <c r="J218" s="15"/>
      <c r="K218" s="16"/>
      <c r="L218" s="16"/>
      <c r="M218" s="17"/>
      <c r="N218" s="18"/>
      <c r="O218" s="19"/>
      <c r="P218" s="20"/>
      <c r="Q218" s="66"/>
      <c r="R218" s="66"/>
      <c r="S218" s="67"/>
      <c r="T218" s="66"/>
      <c r="U218" s="66"/>
      <c r="V218" s="67"/>
      <c r="W218" s="68"/>
      <c r="X218" s="68"/>
      <c r="Y218" s="69"/>
      <c r="Z218" s="70">
        <f t="shared" si="13"/>
        <v>0</v>
      </c>
      <c r="AA218" s="70">
        <f t="shared" si="14"/>
        <v>0</v>
      </c>
      <c r="AB218" s="71"/>
      <c r="AC218" s="71"/>
      <c r="AD218" s="71"/>
      <c r="AE218" s="71"/>
      <c r="AF218" s="72"/>
      <c r="AG218" s="71"/>
      <c r="AH218" s="71"/>
      <c r="AI218" s="71"/>
      <c r="AJ218" s="71"/>
      <c r="AK218" s="71"/>
      <c r="AL218" s="71"/>
    </row>
    <row r="219" spans="1:38" s="10" customFormat="1" ht="25" customHeight="1" x14ac:dyDescent="0.25">
      <c r="A219" s="11">
        <v>216</v>
      </c>
      <c r="B219" s="12" t="str">
        <f t="shared" si="12"/>
        <v>000-000</v>
      </c>
      <c r="C219" s="12"/>
      <c r="D219" s="12"/>
      <c r="E219" s="12"/>
      <c r="F219" s="12"/>
      <c r="G219" s="12"/>
      <c r="H219" s="16"/>
      <c r="I219" s="16"/>
      <c r="J219" s="15"/>
      <c r="K219" s="16"/>
      <c r="L219" s="16"/>
      <c r="M219" s="17"/>
      <c r="N219" s="18"/>
      <c r="O219" s="18"/>
      <c r="P219" s="20"/>
      <c r="Q219" s="66"/>
      <c r="R219" s="66"/>
      <c r="S219" s="67"/>
      <c r="T219" s="66"/>
      <c r="U219" s="66"/>
      <c r="V219" s="67"/>
      <c r="W219" s="68"/>
      <c r="X219" s="68"/>
      <c r="Y219" s="69"/>
      <c r="Z219" s="70">
        <f t="shared" si="13"/>
        <v>0</v>
      </c>
      <c r="AA219" s="70">
        <f t="shared" si="14"/>
        <v>0</v>
      </c>
      <c r="AB219" s="71"/>
      <c r="AC219" s="71"/>
      <c r="AD219" s="71"/>
      <c r="AE219" s="71"/>
      <c r="AF219" s="72"/>
      <c r="AG219" s="71"/>
      <c r="AH219" s="71"/>
      <c r="AI219" s="71"/>
      <c r="AJ219" s="71"/>
      <c r="AK219" s="71"/>
      <c r="AL219" s="71"/>
    </row>
    <row r="220" spans="1:38" s="10" customFormat="1" ht="25" customHeight="1" x14ac:dyDescent="0.25">
      <c r="A220" s="11">
        <v>217</v>
      </c>
      <c r="B220" s="12" t="str">
        <f t="shared" si="12"/>
        <v>000-000</v>
      </c>
      <c r="C220" s="12"/>
      <c r="D220" s="12"/>
      <c r="E220" s="12"/>
      <c r="F220" s="12"/>
      <c r="G220" s="12"/>
      <c r="H220" s="16"/>
      <c r="I220" s="16"/>
      <c r="J220" s="15"/>
      <c r="K220" s="16"/>
      <c r="L220" s="16"/>
      <c r="M220" s="17"/>
      <c r="N220" s="18"/>
      <c r="O220" s="18"/>
      <c r="P220" s="20"/>
      <c r="Q220" s="66"/>
      <c r="R220" s="66"/>
      <c r="S220" s="67"/>
      <c r="T220" s="66"/>
      <c r="U220" s="66"/>
      <c r="V220" s="67"/>
      <c r="W220" s="68"/>
      <c r="X220" s="68"/>
      <c r="Y220" s="69"/>
      <c r="Z220" s="70">
        <f t="shared" si="13"/>
        <v>0</v>
      </c>
      <c r="AA220" s="70">
        <f t="shared" si="14"/>
        <v>0</v>
      </c>
      <c r="AB220" s="71"/>
      <c r="AC220" s="71"/>
      <c r="AD220" s="71"/>
      <c r="AE220" s="71"/>
      <c r="AF220" s="72"/>
      <c r="AG220" s="71"/>
      <c r="AH220" s="71"/>
      <c r="AI220" s="71"/>
      <c r="AJ220" s="71"/>
      <c r="AK220" s="71"/>
      <c r="AL220" s="71"/>
    </row>
    <row r="221" spans="1:38" s="10" customFormat="1" ht="25" customHeight="1" x14ac:dyDescent="0.25">
      <c r="A221" s="11">
        <v>218</v>
      </c>
      <c r="B221" s="12" t="str">
        <f t="shared" si="12"/>
        <v>000-000</v>
      </c>
      <c r="C221" s="12"/>
      <c r="D221" s="12"/>
      <c r="E221" s="12"/>
      <c r="F221" s="12"/>
      <c r="G221" s="12"/>
      <c r="H221" s="16"/>
      <c r="I221" s="16"/>
      <c r="J221" s="15"/>
      <c r="K221" s="16"/>
      <c r="L221" s="16"/>
      <c r="M221" s="17"/>
      <c r="N221" s="18"/>
      <c r="O221" s="18"/>
      <c r="P221" s="20"/>
      <c r="Q221" s="66"/>
      <c r="R221" s="66"/>
      <c r="S221" s="67"/>
      <c r="T221" s="66"/>
      <c r="U221" s="66"/>
      <c r="V221" s="67"/>
      <c r="W221" s="68"/>
      <c r="X221" s="68"/>
      <c r="Y221" s="69"/>
      <c r="Z221" s="70">
        <f t="shared" si="13"/>
        <v>0</v>
      </c>
      <c r="AA221" s="70">
        <f t="shared" si="14"/>
        <v>0</v>
      </c>
      <c r="AB221" s="71"/>
      <c r="AC221" s="71"/>
      <c r="AD221" s="71"/>
      <c r="AE221" s="71"/>
      <c r="AF221" s="72"/>
      <c r="AG221" s="71"/>
      <c r="AH221" s="71"/>
      <c r="AI221" s="71"/>
      <c r="AJ221" s="71"/>
      <c r="AK221" s="71"/>
      <c r="AL221" s="71"/>
    </row>
    <row r="222" spans="1:38" s="10" customFormat="1" ht="25" customHeight="1" x14ac:dyDescent="0.25">
      <c r="A222" s="11">
        <v>219</v>
      </c>
      <c r="B222" s="12" t="str">
        <f t="shared" si="12"/>
        <v>000-000</v>
      </c>
      <c r="C222" s="12"/>
      <c r="D222" s="12"/>
      <c r="E222" s="12"/>
      <c r="F222" s="12"/>
      <c r="G222" s="12"/>
      <c r="H222" s="16"/>
      <c r="I222" s="16"/>
      <c r="J222" s="15"/>
      <c r="K222" s="16"/>
      <c r="L222" s="16"/>
      <c r="M222" s="17"/>
      <c r="N222" s="18"/>
      <c r="O222" s="18"/>
      <c r="P222" s="20"/>
      <c r="Q222" s="66"/>
      <c r="R222" s="66"/>
      <c r="S222" s="67"/>
      <c r="T222" s="66"/>
      <c r="U222" s="66"/>
      <c r="V222" s="67"/>
      <c r="W222" s="68"/>
      <c r="X222" s="68"/>
      <c r="Y222" s="69"/>
      <c r="Z222" s="70">
        <f t="shared" si="13"/>
        <v>0</v>
      </c>
      <c r="AA222" s="70">
        <f t="shared" si="14"/>
        <v>0</v>
      </c>
      <c r="AB222" s="71"/>
      <c r="AC222" s="71"/>
      <c r="AD222" s="71"/>
      <c r="AE222" s="71"/>
      <c r="AF222" s="72"/>
      <c r="AG222" s="71"/>
      <c r="AH222" s="71"/>
      <c r="AI222" s="71"/>
      <c r="AJ222" s="71"/>
      <c r="AK222" s="71"/>
      <c r="AL222" s="71"/>
    </row>
    <row r="223" spans="1:38" s="10" customFormat="1" ht="25" customHeight="1" x14ac:dyDescent="0.25">
      <c r="A223" s="11">
        <v>220</v>
      </c>
      <c r="B223" s="12" t="str">
        <f t="shared" si="12"/>
        <v>000-000</v>
      </c>
      <c r="C223" s="12"/>
      <c r="D223" s="12"/>
      <c r="E223" s="12"/>
      <c r="F223" s="12"/>
      <c r="G223" s="12"/>
      <c r="H223" s="16"/>
      <c r="I223" s="16"/>
      <c r="J223" s="15"/>
      <c r="K223" s="16"/>
      <c r="L223" s="16"/>
      <c r="M223" s="17"/>
      <c r="N223" s="18"/>
      <c r="O223" s="18"/>
      <c r="P223" s="20"/>
      <c r="Q223" s="66"/>
      <c r="R223" s="66"/>
      <c r="S223" s="67"/>
      <c r="T223" s="66"/>
      <c r="U223" s="66"/>
      <c r="V223" s="67"/>
      <c r="W223" s="68"/>
      <c r="X223" s="68"/>
      <c r="Y223" s="69"/>
      <c r="Z223" s="70">
        <f t="shared" si="13"/>
        <v>0</v>
      </c>
      <c r="AA223" s="70">
        <f t="shared" si="14"/>
        <v>0</v>
      </c>
      <c r="AB223" s="71"/>
      <c r="AC223" s="71"/>
      <c r="AD223" s="71"/>
      <c r="AE223" s="71"/>
      <c r="AF223" s="72"/>
      <c r="AG223" s="71"/>
      <c r="AH223" s="71"/>
      <c r="AI223" s="71"/>
      <c r="AJ223" s="71"/>
      <c r="AK223" s="71"/>
      <c r="AL223" s="71"/>
    </row>
    <row r="224" spans="1:38" s="10" customFormat="1" ht="25" customHeight="1" x14ac:dyDescent="0.25">
      <c r="A224" s="11">
        <v>221</v>
      </c>
      <c r="B224" s="12" t="str">
        <f t="shared" si="12"/>
        <v>000-000</v>
      </c>
      <c r="C224" s="12"/>
      <c r="D224" s="12"/>
      <c r="E224" s="12"/>
      <c r="F224" s="12"/>
      <c r="G224" s="12"/>
      <c r="H224" s="16"/>
      <c r="I224" s="16"/>
      <c r="J224" s="15"/>
      <c r="K224" s="16"/>
      <c r="L224" s="16"/>
      <c r="M224" s="17"/>
      <c r="N224" s="18"/>
      <c r="O224" s="18"/>
      <c r="P224" s="20"/>
      <c r="Q224" s="66"/>
      <c r="R224" s="66"/>
      <c r="S224" s="67"/>
      <c r="T224" s="66"/>
      <c r="U224" s="66"/>
      <c r="V224" s="67"/>
      <c r="W224" s="68"/>
      <c r="X224" s="68"/>
      <c r="Y224" s="69"/>
      <c r="Z224" s="70">
        <f t="shared" si="13"/>
        <v>0</v>
      </c>
      <c r="AA224" s="70">
        <f t="shared" si="14"/>
        <v>0</v>
      </c>
      <c r="AB224" s="71"/>
      <c r="AC224" s="71"/>
      <c r="AD224" s="71"/>
      <c r="AE224" s="71"/>
      <c r="AF224" s="72"/>
      <c r="AG224" s="71"/>
      <c r="AH224" s="71"/>
      <c r="AI224" s="71"/>
      <c r="AJ224" s="71"/>
      <c r="AK224" s="71"/>
      <c r="AL224" s="71"/>
    </row>
    <row r="225" spans="1:38" s="10" customFormat="1" ht="25" customHeight="1" x14ac:dyDescent="0.25">
      <c r="A225" s="11">
        <v>222</v>
      </c>
      <c r="B225" s="12" t="str">
        <f t="shared" si="12"/>
        <v>000-000</v>
      </c>
      <c r="C225" s="12"/>
      <c r="D225" s="12"/>
      <c r="E225" s="12"/>
      <c r="F225" s="12"/>
      <c r="G225" s="12"/>
      <c r="H225" s="16"/>
      <c r="I225" s="16"/>
      <c r="J225" s="15"/>
      <c r="K225" s="16"/>
      <c r="L225" s="16"/>
      <c r="M225" s="17"/>
      <c r="N225" s="18"/>
      <c r="O225" s="18"/>
      <c r="P225" s="20"/>
      <c r="Q225" s="66"/>
      <c r="R225" s="66"/>
      <c r="S225" s="67"/>
      <c r="T225" s="66"/>
      <c r="U225" s="66"/>
      <c r="V225" s="67"/>
      <c r="W225" s="68"/>
      <c r="X225" s="68"/>
      <c r="Y225" s="69"/>
      <c r="Z225" s="70">
        <f t="shared" si="13"/>
        <v>0</v>
      </c>
      <c r="AA225" s="70">
        <f t="shared" si="14"/>
        <v>0</v>
      </c>
      <c r="AB225" s="71"/>
      <c r="AC225" s="71"/>
      <c r="AD225" s="71"/>
      <c r="AE225" s="71"/>
      <c r="AF225" s="72"/>
      <c r="AG225" s="71"/>
      <c r="AH225" s="71"/>
      <c r="AI225" s="71"/>
      <c r="AJ225" s="71"/>
      <c r="AK225" s="71"/>
      <c r="AL225" s="71"/>
    </row>
    <row r="226" spans="1:38" s="10" customFormat="1" ht="25" customHeight="1" x14ac:dyDescent="0.25">
      <c r="A226" s="11">
        <v>223</v>
      </c>
      <c r="B226" s="12" t="str">
        <f t="shared" si="12"/>
        <v>000-000</v>
      </c>
      <c r="C226" s="12"/>
      <c r="D226" s="12"/>
      <c r="E226" s="12"/>
      <c r="F226" s="12"/>
      <c r="G226" s="12"/>
      <c r="H226" s="16"/>
      <c r="I226" s="16"/>
      <c r="J226" s="15"/>
      <c r="K226" s="16"/>
      <c r="L226" s="16"/>
      <c r="M226" s="17"/>
      <c r="N226" s="18"/>
      <c r="O226" s="18"/>
      <c r="P226" s="20"/>
      <c r="Q226" s="66"/>
      <c r="R226" s="66"/>
      <c r="S226" s="67"/>
      <c r="T226" s="66"/>
      <c r="U226" s="66"/>
      <c r="V226" s="67"/>
      <c r="W226" s="68"/>
      <c r="X226" s="68"/>
      <c r="Y226" s="69"/>
      <c r="Z226" s="70">
        <f t="shared" si="13"/>
        <v>0</v>
      </c>
      <c r="AA226" s="70">
        <f t="shared" si="14"/>
        <v>0</v>
      </c>
      <c r="AB226" s="71"/>
      <c r="AC226" s="71"/>
      <c r="AD226" s="71"/>
      <c r="AE226" s="71"/>
      <c r="AF226" s="72"/>
      <c r="AG226" s="71"/>
      <c r="AH226" s="71"/>
      <c r="AI226" s="71"/>
      <c r="AJ226" s="71"/>
      <c r="AK226" s="71"/>
      <c r="AL226" s="71"/>
    </row>
    <row r="227" spans="1:38" s="10" customFormat="1" ht="25" customHeight="1" x14ac:dyDescent="0.25">
      <c r="A227" s="11">
        <v>224</v>
      </c>
      <c r="B227" s="12" t="str">
        <f t="shared" si="12"/>
        <v>000-000</v>
      </c>
      <c r="C227" s="12"/>
      <c r="D227" s="12"/>
      <c r="E227" s="12"/>
      <c r="F227" s="12"/>
      <c r="G227" s="12"/>
      <c r="H227" s="16"/>
      <c r="I227" s="16"/>
      <c r="J227" s="15"/>
      <c r="K227" s="16"/>
      <c r="L227" s="16"/>
      <c r="M227" s="17"/>
      <c r="N227" s="18"/>
      <c r="O227" s="18"/>
      <c r="P227" s="20"/>
      <c r="Q227" s="66"/>
      <c r="R227" s="66"/>
      <c r="S227" s="67"/>
      <c r="T227" s="66"/>
      <c r="U227" s="66"/>
      <c r="V227" s="67"/>
      <c r="W227" s="68"/>
      <c r="X227" s="68"/>
      <c r="Y227" s="69"/>
      <c r="Z227" s="70">
        <f t="shared" si="13"/>
        <v>0</v>
      </c>
      <c r="AA227" s="70">
        <f t="shared" si="14"/>
        <v>0</v>
      </c>
      <c r="AB227" s="71"/>
      <c r="AC227" s="71"/>
      <c r="AD227" s="71"/>
      <c r="AE227" s="71"/>
      <c r="AF227" s="72"/>
      <c r="AG227" s="71"/>
      <c r="AH227" s="71"/>
      <c r="AI227" s="71"/>
      <c r="AJ227" s="71"/>
      <c r="AK227" s="71"/>
      <c r="AL227" s="71"/>
    </row>
    <row r="228" spans="1:38" s="10" customFormat="1" ht="25" customHeight="1" x14ac:dyDescent="0.25">
      <c r="A228" s="11">
        <v>225</v>
      </c>
      <c r="B228" s="12" t="str">
        <f t="shared" si="12"/>
        <v>000-000</v>
      </c>
      <c r="C228" s="12"/>
      <c r="D228" s="12"/>
      <c r="E228" s="12"/>
      <c r="F228" s="12"/>
      <c r="G228" s="12"/>
      <c r="H228" s="16"/>
      <c r="I228" s="16"/>
      <c r="J228" s="15"/>
      <c r="K228" s="16"/>
      <c r="L228" s="16"/>
      <c r="M228" s="17"/>
      <c r="N228" s="18"/>
      <c r="O228" s="19"/>
      <c r="P228" s="20"/>
      <c r="Q228" s="66"/>
      <c r="R228" s="66"/>
      <c r="S228" s="67"/>
      <c r="T228" s="66"/>
      <c r="U228" s="66"/>
      <c r="V228" s="67"/>
      <c r="W228" s="68"/>
      <c r="X228" s="68"/>
      <c r="Y228" s="69"/>
      <c r="Z228" s="70">
        <f t="shared" si="13"/>
        <v>0</v>
      </c>
      <c r="AA228" s="70">
        <f t="shared" si="14"/>
        <v>0</v>
      </c>
      <c r="AB228" s="71"/>
      <c r="AC228" s="71"/>
      <c r="AD228" s="71"/>
      <c r="AE228" s="71"/>
      <c r="AF228" s="72"/>
      <c r="AG228" s="71"/>
      <c r="AH228" s="71"/>
      <c r="AI228" s="71"/>
      <c r="AJ228" s="71"/>
      <c r="AK228" s="71"/>
      <c r="AL228" s="71"/>
    </row>
    <row r="229" spans="1:38" s="10" customFormat="1" ht="25" customHeight="1" x14ac:dyDescent="0.25">
      <c r="A229" s="11">
        <v>226</v>
      </c>
      <c r="B229" s="12" t="str">
        <f t="shared" si="12"/>
        <v>000-000</v>
      </c>
      <c r="C229" s="12"/>
      <c r="D229" s="12"/>
      <c r="E229" s="12"/>
      <c r="F229" s="12"/>
      <c r="G229" s="12"/>
      <c r="H229" s="16"/>
      <c r="I229" s="16"/>
      <c r="J229" s="15"/>
      <c r="K229" s="16"/>
      <c r="L229" s="16"/>
      <c r="M229" s="17"/>
      <c r="N229" s="18"/>
      <c r="O229" s="19"/>
      <c r="P229" s="20"/>
      <c r="Q229" s="66"/>
      <c r="R229" s="66"/>
      <c r="S229" s="67"/>
      <c r="T229" s="66"/>
      <c r="U229" s="66"/>
      <c r="V229" s="67"/>
      <c r="W229" s="68"/>
      <c r="X229" s="68"/>
      <c r="Y229" s="69"/>
      <c r="Z229" s="70">
        <f t="shared" si="13"/>
        <v>0</v>
      </c>
      <c r="AA229" s="70">
        <f t="shared" si="14"/>
        <v>0</v>
      </c>
      <c r="AB229" s="71"/>
      <c r="AC229" s="71"/>
      <c r="AD229" s="71"/>
      <c r="AE229" s="71"/>
      <c r="AF229" s="72"/>
      <c r="AG229" s="71"/>
      <c r="AH229" s="71"/>
      <c r="AI229" s="71"/>
      <c r="AJ229" s="71"/>
      <c r="AK229" s="71"/>
      <c r="AL229" s="71"/>
    </row>
    <row r="230" spans="1:38" s="10" customFormat="1" ht="25" customHeight="1" x14ac:dyDescent="0.25">
      <c r="A230" s="11">
        <v>227</v>
      </c>
      <c r="B230" s="12" t="str">
        <f t="shared" si="12"/>
        <v>000-000</v>
      </c>
      <c r="C230" s="12"/>
      <c r="D230" s="12"/>
      <c r="E230" s="12"/>
      <c r="F230" s="12"/>
      <c r="G230" s="12"/>
      <c r="H230" s="16"/>
      <c r="I230" s="16"/>
      <c r="J230" s="15"/>
      <c r="K230" s="16"/>
      <c r="L230" s="16"/>
      <c r="M230" s="17"/>
      <c r="N230" s="18"/>
      <c r="O230" s="18"/>
      <c r="P230" s="20"/>
      <c r="Q230" s="66"/>
      <c r="R230" s="66"/>
      <c r="S230" s="67"/>
      <c r="T230" s="66"/>
      <c r="U230" s="66"/>
      <c r="V230" s="67"/>
      <c r="W230" s="68"/>
      <c r="X230" s="68"/>
      <c r="Y230" s="69"/>
      <c r="Z230" s="70">
        <f t="shared" si="13"/>
        <v>0</v>
      </c>
      <c r="AA230" s="70">
        <f t="shared" si="14"/>
        <v>0</v>
      </c>
      <c r="AB230" s="71"/>
      <c r="AC230" s="71"/>
      <c r="AD230" s="71"/>
      <c r="AE230" s="71"/>
      <c r="AF230" s="72"/>
      <c r="AG230" s="71"/>
      <c r="AH230" s="71"/>
      <c r="AI230" s="71"/>
      <c r="AJ230" s="71"/>
      <c r="AK230" s="71"/>
      <c r="AL230" s="71"/>
    </row>
    <row r="231" spans="1:38" s="10" customFormat="1" ht="25" customHeight="1" x14ac:dyDescent="0.25">
      <c r="A231" s="11">
        <v>228</v>
      </c>
      <c r="B231" s="12" t="str">
        <f t="shared" si="12"/>
        <v>000-000</v>
      </c>
      <c r="C231" s="12"/>
      <c r="D231" s="12"/>
      <c r="E231" s="12"/>
      <c r="F231" s="12"/>
      <c r="G231" s="12"/>
      <c r="H231" s="16"/>
      <c r="I231" s="16"/>
      <c r="J231" s="15"/>
      <c r="K231" s="16"/>
      <c r="L231" s="16"/>
      <c r="M231" s="17"/>
      <c r="N231" s="18"/>
      <c r="O231" s="18"/>
      <c r="P231" s="20"/>
      <c r="Q231" s="66"/>
      <c r="R231" s="66"/>
      <c r="S231" s="67"/>
      <c r="T231" s="66"/>
      <c r="U231" s="66"/>
      <c r="V231" s="67"/>
      <c r="W231" s="68"/>
      <c r="X231" s="68"/>
      <c r="Y231" s="69"/>
      <c r="Z231" s="70">
        <f t="shared" si="13"/>
        <v>0</v>
      </c>
      <c r="AA231" s="70">
        <f t="shared" si="14"/>
        <v>0</v>
      </c>
      <c r="AB231" s="71"/>
      <c r="AC231" s="71"/>
      <c r="AD231" s="71"/>
      <c r="AE231" s="71"/>
      <c r="AF231" s="72"/>
      <c r="AG231" s="71"/>
      <c r="AH231" s="71"/>
      <c r="AI231" s="71"/>
      <c r="AJ231" s="71"/>
      <c r="AK231" s="71"/>
      <c r="AL231" s="71"/>
    </row>
    <row r="232" spans="1:38" s="10" customFormat="1" ht="25" customHeight="1" x14ac:dyDescent="0.25">
      <c r="A232" s="11">
        <v>229</v>
      </c>
      <c r="B232" s="12" t="str">
        <f t="shared" si="12"/>
        <v>000-000</v>
      </c>
      <c r="C232" s="12"/>
      <c r="D232" s="12"/>
      <c r="E232" s="12"/>
      <c r="F232" s="12"/>
      <c r="G232" s="12"/>
      <c r="H232" s="16"/>
      <c r="I232" s="16"/>
      <c r="J232" s="15"/>
      <c r="K232" s="16"/>
      <c r="L232" s="16"/>
      <c r="M232" s="17"/>
      <c r="N232" s="18"/>
      <c r="O232" s="18"/>
      <c r="P232" s="20"/>
      <c r="Q232" s="66"/>
      <c r="R232" s="66"/>
      <c r="S232" s="67"/>
      <c r="T232" s="66"/>
      <c r="U232" s="66"/>
      <c r="V232" s="67"/>
      <c r="W232" s="68"/>
      <c r="X232" s="68"/>
      <c r="Y232" s="69"/>
      <c r="Z232" s="70">
        <f t="shared" si="13"/>
        <v>0</v>
      </c>
      <c r="AA232" s="70">
        <f t="shared" si="14"/>
        <v>0</v>
      </c>
      <c r="AB232" s="71"/>
      <c r="AC232" s="71"/>
      <c r="AD232" s="71"/>
      <c r="AE232" s="71"/>
      <c r="AF232" s="72"/>
      <c r="AG232" s="71"/>
      <c r="AH232" s="71"/>
      <c r="AI232" s="71"/>
      <c r="AJ232" s="71"/>
      <c r="AK232" s="71"/>
      <c r="AL232" s="71"/>
    </row>
    <row r="233" spans="1:38" s="10" customFormat="1" ht="25" customHeight="1" x14ac:dyDescent="0.25">
      <c r="A233" s="11">
        <v>230</v>
      </c>
      <c r="B233" s="12" t="str">
        <f t="shared" si="12"/>
        <v>000-000</v>
      </c>
      <c r="C233" s="12"/>
      <c r="D233" s="12"/>
      <c r="E233" s="12"/>
      <c r="F233" s="12"/>
      <c r="G233" s="12"/>
      <c r="H233" s="16"/>
      <c r="I233" s="16"/>
      <c r="J233" s="15"/>
      <c r="K233" s="16"/>
      <c r="L233" s="16"/>
      <c r="M233" s="17"/>
      <c r="N233" s="18"/>
      <c r="O233" s="18"/>
      <c r="P233" s="20"/>
      <c r="Q233" s="66"/>
      <c r="R233" s="66"/>
      <c r="S233" s="67"/>
      <c r="T233" s="66"/>
      <c r="U233" s="66"/>
      <c r="V233" s="67"/>
      <c r="W233" s="68"/>
      <c r="X233" s="68"/>
      <c r="Y233" s="69"/>
      <c r="Z233" s="70">
        <f t="shared" si="13"/>
        <v>0</v>
      </c>
      <c r="AA233" s="70">
        <f t="shared" si="14"/>
        <v>0</v>
      </c>
      <c r="AB233" s="71"/>
      <c r="AC233" s="71"/>
      <c r="AD233" s="71"/>
      <c r="AE233" s="71"/>
      <c r="AF233" s="72"/>
      <c r="AG233" s="71"/>
      <c r="AH233" s="71"/>
      <c r="AI233" s="71"/>
      <c r="AJ233" s="71"/>
      <c r="AK233" s="71"/>
      <c r="AL233" s="71"/>
    </row>
    <row r="234" spans="1:38" s="10" customFormat="1" ht="25" customHeight="1" x14ac:dyDescent="0.25">
      <c r="A234" s="11">
        <v>231</v>
      </c>
      <c r="B234" s="12" t="str">
        <f t="shared" si="12"/>
        <v>000-000</v>
      </c>
      <c r="C234" s="12"/>
      <c r="D234" s="12"/>
      <c r="E234" s="12"/>
      <c r="F234" s="12"/>
      <c r="G234" s="12"/>
      <c r="H234" s="16"/>
      <c r="I234" s="16"/>
      <c r="J234" s="15"/>
      <c r="K234" s="16"/>
      <c r="L234" s="16"/>
      <c r="M234" s="17"/>
      <c r="N234" s="18"/>
      <c r="O234" s="18"/>
      <c r="P234" s="20"/>
      <c r="Q234" s="66"/>
      <c r="R234" s="66"/>
      <c r="S234" s="67"/>
      <c r="T234" s="66"/>
      <c r="U234" s="66"/>
      <c r="V234" s="67"/>
      <c r="W234" s="68"/>
      <c r="X234" s="68"/>
      <c r="Y234" s="69"/>
      <c r="Z234" s="70">
        <f t="shared" si="13"/>
        <v>0</v>
      </c>
      <c r="AA234" s="70">
        <f t="shared" si="14"/>
        <v>0</v>
      </c>
      <c r="AB234" s="71"/>
      <c r="AC234" s="71"/>
      <c r="AD234" s="71"/>
      <c r="AE234" s="71"/>
      <c r="AF234" s="72"/>
      <c r="AG234" s="71"/>
      <c r="AH234" s="71"/>
      <c r="AI234" s="71"/>
      <c r="AJ234" s="71"/>
      <c r="AK234" s="71"/>
      <c r="AL234" s="71"/>
    </row>
    <row r="235" spans="1:38" s="10" customFormat="1" ht="25" customHeight="1" x14ac:dyDescent="0.25">
      <c r="A235" s="11">
        <v>232</v>
      </c>
      <c r="B235" s="12" t="str">
        <f t="shared" si="12"/>
        <v>000-000</v>
      </c>
      <c r="C235" s="12"/>
      <c r="D235" s="12"/>
      <c r="E235" s="12"/>
      <c r="F235" s="12"/>
      <c r="G235" s="12"/>
      <c r="H235" s="16"/>
      <c r="I235" s="16"/>
      <c r="J235" s="15"/>
      <c r="K235" s="16"/>
      <c r="L235" s="16"/>
      <c r="M235" s="17"/>
      <c r="N235" s="18"/>
      <c r="O235" s="18"/>
      <c r="P235" s="20"/>
      <c r="Q235" s="66"/>
      <c r="R235" s="66"/>
      <c r="S235" s="67"/>
      <c r="T235" s="66"/>
      <c r="U235" s="66"/>
      <c r="V235" s="67"/>
      <c r="W235" s="68"/>
      <c r="X235" s="68"/>
      <c r="Y235" s="69"/>
      <c r="Z235" s="70">
        <f t="shared" si="13"/>
        <v>0</v>
      </c>
      <c r="AA235" s="70">
        <f t="shared" si="14"/>
        <v>0</v>
      </c>
      <c r="AB235" s="71"/>
      <c r="AC235" s="71"/>
      <c r="AD235" s="71"/>
      <c r="AE235" s="71"/>
      <c r="AF235" s="72"/>
      <c r="AG235" s="71"/>
      <c r="AH235" s="71"/>
      <c r="AI235" s="71"/>
      <c r="AJ235" s="71"/>
      <c r="AK235" s="71"/>
      <c r="AL235" s="71"/>
    </row>
    <row r="236" spans="1:38" s="10" customFormat="1" ht="25" customHeight="1" x14ac:dyDescent="0.25">
      <c r="A236" s="11">
        <v>233</v>
      </c>
      <c r="B236" s="12" t="str">
        <f t="shared" si="12"/>
        <v>000-000</v>
      </c>
      <c r="C236" s="12"/>
      <c r="D236" s="12"/>
      <c r="E236" s="12"/>
      <c r="F236" s="12"/>
      <c r="G236" s="12"/>
      <c r="H236" s="16"/>
      <c r="I236" s="16"/>
      <c r="J236" s="15"/>
      <c r="K236" s="16"/>
      <c r="L236" s="16"/>
      <c r="M236" s="17"/>
      <c r="N236" s="18"/>
      <c r="O236" s="18"/>
      <c r="P236" s="20"/>
      <c r="Q236" s="66"/>
      <c r="R236" s="66"/>
      <c r="S236" s="67"/>
      <c r="T236" s="66"/>
      <c r="U236" s="66"/>
      <c r="V236" s="67"/>
      <c r="W236" s="68"/>
      <c r="X236" s="68"/>
      <c r="Y236" s="69"/>
      <c r="Z236" s="70">
        <f t="shared" si="13"/>
        <v>0</v>
      </c>
      <c r="AA236" s="70">
        <f t="shared" si="14"/>
        <v>0</v>
      </c>
      <c r="AB236" s="71"/>
      <c r="AC236" s="71"/>
      <c r="AD236" s="71"/>
      <c r="AE236" s="71"/>
      <c r="AF236" s="72"/>
      <c r="AG236" s="71"/>
      <c r="AH236" s="71"/>
      <c r="AI236" s="71"/>
      <c r="AJ236" s="71"/>
      <c r="AK236" s="71"/>
      <c r="AL236" s="71"/>
    </row>
    <row r="237" spans="1:38" s="10" customFormat="1" ht="25" customHeight="1" x14ac:dyDescent="0.25">
      <c r="A237" s="11">
        <v>234</v>
      </c>
      <c r="B237" s="12" t="str">
        <f t="shared" si="12"/>
        <v>000-000</v>
      </c>
      <c r="C237" s="12"/>
      <c r="D237" s="12"/>
      <c r="E237" s="12"/>
      <c r="F237" s="12"/>
      <c r="G237" s="12"/>
      <c r="H237" s="16"/>
      <c r="I237" s="16"/>
      <c r="J237" s="15"/>
      <c r="K237" s="16"/>
      <c r="L237" s="16"/>
      <c r="M237" s="17"/>
      <c r="N237" s="18"/>
      <c r="O237" s="18"/>
      <c r="P237" s="20"/>
      <c r="Q237" s="66"/>
      <c r="R237" s="66"/>
      <c r="S237" s="67"/>
      <c r="T237" s="66"/>
      <c r="U237" s="66"/>
      <c r="V237" s="67"/>
      <c r="W237" s="68"/>
      <c r="X237" s="68"/>
      <c r="Y237" s="69"/>
      <c r="Z237" s="70">
        <f t="shared" si="13"/>
        <v>0</v>
      </c>
      <c r="AA237" s="70">
        <f t="shared" si="14"/>
        <v>0</v>
      </c>
      <c r="AB237" s="71"/>
      <c r="AC237" s="71"/>
      <c r="AD237" s="71"/>
      <c r="AE237" s="71"/>
      <c r="AF237" s="72"/>
      <c r="AG237" s="71"/>
      <c r="AH237" s="71"/>
      <c r="AI237" s="71"/>
      <c r="AJ237" s="71"/>
      <c r="AK237" s="71"/>
      <c r="AL237" s="71"/>
    </row>
    <row r="238" spans="1:38" s="10" customFormat="1" ht="25" customHeight="1" x14ac:dyDescent="0.25">
      <c r="A238" s="11">
        <v>235</v>
      </c>
      <c r="B238" s="12" t="str">
        <f t="shared" ref="B238:B301" si="15">TEXT(C238,"000")&amp;"-"&amp;TEXT(E238,"000")</f>
        <v>000-000</v>
      </c>
      <c r="C238" s="12"/>
      <c r="D238" s="12"/>
      <c r="E238" s="12"/>
      <c r="F238" s="12"/>
      <c r="G238" s="12"/>
      <c r="H238" s="16"/>
      <c r="I238" s="16"/>
      <c r="J238" s="15"/>
      <c r="K238" s="16"/>
      <c r="L238" s="16"/>
      <c r="M238" s="17"/>
      <c r="N238" s="18"/>
      <c r="O238" s="18"/>
      <c r="P238" s="20"/>
      <c r="Q238" s="66"/>
      <c r="R238" s="66"/>
      <c r="S238" s="67"/>
      <c r="T238" s="66"/>
      <c r="U238" s="66"/>
      <c r="V238" s="67"/>
      <c r="W238" s="68"/>
      <c r="X238" s="68"/>
      <c r="Y238" s="69"/>
      <c r="Z238" s="70">
        <f t="shared" si="13"/>
        <v>0</v>
      </c>
      <c r="AA238" s="70">
        <f t="shared" si="14"/>
        <v>0</v>
      </c>
      <c r="AB238" s="71"/>
      <c r="AC238" s="71"/>
      <c r="AD238" s="71"/>
      <c r="AE238" s="71"/>
      <c r="AF238" s="72"/>
      <c r="AG238" s="71"/>
      <c r="AH238" s="71"/>
      <c r="AI238" s="71"/>
      <c r="AJ238" s="71"/>
      <c r="AK238" s="71"/>
      <c r="AL238" s="71"/>
    </row>
    <row r="239" spans="1:38" s="10" customFormat="1" ht="25" customHeight="1" x14ac:dyDescent="0.25">
      <c r="A239" s="11">
        <v>236</v>
      </c>
      <c r="B239" s="12" t="str">
        <f t="shared" si="15"/>
        <v>000-000</v>
      </c>
      <c r="C239" s="12"/>
      <c r="D239" s="12"/>
      <c r="E239" s="12"/>
      <c r="F239" s="12"/>
      <c r="G239" s="12"/>
      <c r="H239" s="16"/>
      <c r="I239" s="16"/>
      <c r="J239" s="15"/>
      <c r="K239" s="16"/>
      <c r="L239" s="16"/>
      <c r="M239" s="17"/>
      <c r="N239" s="18"/>
      <c r="O239" s="19"/>
      <c r="P239" s="20"/>
      <c r="Q239" s="66"/>
      <c r="R239" s="66"/>
      <c r="S239" s="67"/>
      <c r="T239" s="66"/>
      <c r="U239" s="66"/>
      <c r="V239" s="67"/>
      <c r="W239" s="68"/>
      <c r="X239" s="68"/>
      <c r="Y239" s="69"/>
      <c r="Z239" s="70">
        <f t="shared" si="13"/>
        <v>0</v>
      </c>
      <c r="AA239" s="70">
        <f t="shared" si="14"/>
        <v>0</v>
      </c>
      <c r="AB239" s="71"/>
      <c r="AC239" s="71"/>
      <c r="AD239" s="71"/>
      <c r="AE239" s="71"/>
      <c r="AF239" s="72"/>
      <c r="AG239" s="71"/>
      <c r="AH239" s="71"/>
      <c r="AI239" s="71"/>
      <c r="AJ239" s="71"/>
      <c r="AK239" s="71"/>
      <c r="AL239" s="71"/>
    </row>
    <row r="240" spans="1:38" s="10" customFormat="1" ht="25" customHeight="1" x14ac:dyDescent="0.25">
      <c r="A240" s="11">
        <v>237</v>
      </c>
      <c r="B240" s="12" t="str">
        <f t="shared" si="15"/>
        <v>000-000</v>
      </c>
      <c r="C240" s="12"/>
      <c r="D240" s="12"/>
      <c r="E240" s="12"/>
      <c r="F240" s="12"/>
      <c r="G240" s="12"/>
      <c r="H240" s="16"/>
      <c r="I240" s="16"/>
      <c r="J240" s="15"/>
      <c r="K240" s="16"/>
      <c r="L240" s="16"/>
      <c r="M240" s="17"/>
      <c r="N240" s="18"/>
      <c r="O240" s="19"/>
      <c r="P240" s="20"/>
      <c r="Q240" s="66"/>
      <c r="R240" s="66"/>
      <c r="S240" s="67"/>
      <c r="T240" s="66"/>
      <c r="U240" s="66"/>
      <c r="V240" s="67"/>
      <c r="W240" s="68"/>
      <c r="X240" s="68"/>
      <c r="Y240" s="69"/>
      <c r="Z240" s="70">
        <f t="shared" si="13"/>
        <v>0</v>
      </c>
      <c r="AA240" s="70">
        <f t="shared" si="14"/>
        <v>0</v>
      </c>
      <c r="AB240" s="71"/>
      <c r="AC240" s="71"/>
      <c r="AD240" s="71"/>
      <c r="AE240" s="71"/>
      <c r="AF240" s="72"/>
      <c r="AG240" s="71"/>
      <c r="AH240" s="71"/>
      <c r="AI240" s="71"/>
      <c r="AJ240" s="71"/>
      <c r="AK240" s="71"/>
      <c r="AL240" s="71"/>
    </row>
    <row r="241" spans="1:38" s="10" customFormat="1" ht="25" customHeight="1" x14ac:dyDescent="0.25">
      <c r="A241" s="11">
        <v>238</v>
      </c>
      <c r="B241" s="12" t="str">
        <f t="shared" si="15"/>
        <v>000-000</v>
      </c>
      <c r="C241" s="12"/>
      <c r="D241" s="12"/>
      <c r="E241" s="12"/>
      <c r="F241" s="12"/>
      <c r="G241" s="12"/>
      <c r="H241" s="16"/>
      <c r="I241" s="16"/>
      <c r="J241" s="15"/>
      <c r="K241" s="16"/>
      <c r="L241" s="16"/>
      <c r="M241" s="17"/>
      <c r="N241" s="18"/>
      <c r="O241" s="18"/>
      <c r="P241" s="20"/>
      <c r="Q241" s="66"/>
      <c r="R241" s="66"/>
      <c r="S241" s="67"/>
      <c r="T241" s="66"/>
      <c r="U241" s="66"/>
      <c r="V241" s="67"/>
      <c r="W241" s="68"/>
      <c r="X241" s="68"/>
      <c r="Y241" s="69"/>
      <c r="Z241" s="70">
        <f t="shared" si="13"/>
        <v>0</v>
      </c>
      <c r="AA241" s="70">
        <f t="shared" si="14"/>
        <v>0</v>
      </c>
      <c r="AB241" s="71"/>
      <c r="AC241" s="71"/>
      <c r="AD241" s="71"/>
      <c r="AE241" s="71"/>
      <c r="AF241" s="72"/>
      <c r="AG241" s="71"/>
      <c r="AH241" s="71"/>
      <c r="AI241" s="71"/>
      <c r="AJ241" s="71"/>
      <c r="AK241" s="71"/>
      <c r="AL241" s="71"/>
    </row>
    <row r="242" spans="1:38" s="10" customFormat="1" ht="25" customHeight="1" x14ac:dyDescent="0.25">
      <c r="A242" s="11">
        <v>239</v>
      </c>
      <c r="B242" s="12" t="str">
        <f t="shared" si="15"/>
        <v>000-000</v>
      </c>
      <c r="C242" s="12"/>
      <c r="D242" s="12"/>
      <c r="E242" s="12"/>
      <c r="F242" s="12"/>
      <c r="G242" s="12"/>
      <c r="H242" s="16"/>
      <c r="I242" s="16"/>
      <c r="J242" s="15"/>
      <c r="K242" s="16"/>
      <c r="L242" s="16"/>
      <c r="M242" s="17"/>
      <c r="N242" s="18"/>
      <c r="O242" s="18"/>
      <c r="P242" s="20"/>
      <c r="Q242" s="66"/>
      <c r="R242" s="66"/>
      <c r="S242" s="67"/>
      <c r="T242" s="66"/>
      <c r="U242" s="66"/>
      <c r="V242" s="67"/>
      <c r="W242" s="68"/>
      <c r="X242" s="68"/>
      <c r="Y242" s="69"/>
      <c r="Z242" s="70">
        <f t="shared" si="13"/>
        <v>0</v>
      </c>
      <c r="AA242" s="70">
        <f t="shared" si="14"/>
        <v>0</v>
      </c>
      <c r="AB242" s="71"/>
      <c r="AC242" s="71"/>
      <c r="AD242" s="71"/>
      <c r="AE242" s="71"/>
      <c r="AF242" s="72"/>
      <c r="AG242" s="71"/>
      <c r="AH242" s="71"/>
      <c r="AI242" s="71"/>
      <c r="AJ242" s="71"/>
      <c r="AK242" s="71"/>
      <c r="AL242" s="71"/>
    </row>
    <row r="243" spans="1:38" s="10" customFormat="1" ht="25" customHeight="1" x14ac:dyDescent="0.25">
      <c r="A243" s="11">
        <v>240</v>
      </c>
      <c r="B243" s="12" t="str">
        <f t="shared" si="15"/>
        <v>000-000</v>
      </c>
      <c r="C243" s="12"/>
      <c r="D243" s="12"/>
      <c r="E243" s="12"/>
      <c r="F243" s="12"/>
      <c r="G243" s="12"/>
      <c r="H243" s="16"/>
      <c r="I243" s="16"/>
      <c r="J243" s="15"/>
      <c r="K243" s="16"/>
      <c r="L243" s="16"/>
      <c r="M243" s="17"/>
      <c r="N243" s="18"/>
      <c r="O243" s="18"/>
      <c r="P243" s="20"/>
      <c r="Q243" s="66"/>
      <c r="R243" s="66"/>
      <c r="S243" s="67"/>
      <c r="T243" s="66"/>
      <c r="U243" s="66"/>
      <c r="V243" s="67"/>
      <c r="W243" s="68"/>
      <c r="X243" s="68"/>
      <c r="Y243" s="69"/>
      <c r="Z243" s="70">
        <f t="shared" si="13"/>
        <v>0</v>
      </c>
      <c r="AA243" s="70">
        <f t="shared" si="14"/>
        <v>0</v>
      </c>
      <c r="AB243" s="71"/>
      <c r="AC243" s="71"/>
      <c r="AD243" s="71"/>
      <c r="AE243" s="71"/>
      <c r="AF243" s="72"/>
      <c r="AG243" s="71"/>
      <c r="AH243" s="71"/>
      <c r="AI243" s="71"/>
      <c r="AJ243" s="71"/>
      <c r="AK243" s="71"/>
      <c r="AL243" s="71"/>
    </row>
    <row r="244" spans="1:38" s="10" customFormat="1" ht="25" customHeight="1" x14ac:dyDescent="0.25">
      <c r="A244" s="11">
        <v>241</v>
      </c>
      <c r="B244" s="12" t="str">
        <f t="shared" si="15"/>
        <v>000-000</v>
      </c>
      <c r="C244" s="12"/>
      <c r="D244" s="12"/>
      <c r="E244" s="12"/>
      <c r="F244" s="12"/>
      <c r="G244" s="12"/>
      <c r="H244" s="16"/>
      <c r="I244" s="16"/>
      <c r="J244" s="15"/>
      <c r="K244" s="16"/>
      <c r="L244" s="16"/>
      <c r="M244" s="17"/>
      <c r="N244" s="18"/>
      <c r="O244" s="18"/>
      <c r="P244" s="20"/>
      <c r="Q244" s="66"/>
      <c r="R244" s="66"/>
      <c r="S244" s="67"/>
      <c r="T244" s="66"/>
      <c r="U244" s="66"/>
      <c r="V244" s="67"/>
      <c r="W244" s="68"/>
      <c r="X244" s="68"/>
      <c r="Y244" s="69"/>
      <c r="Z244" s="70">
        <f t="shared" si="13"/>
        <v>0</v>
      </c>
      <c r="AA244" s="70">
        <f t="shared" si="14"/>
        <v>0</v>
      </c>
      <c r="AB244" s="71"/>
      <c r="AC244" s="71"/>
      <c r="AD244" s="71"/>
      <c r="AE244" s="71"/>
      <c r="AF244" s="72"/>
      <c r="AG244" s="71"/>
      <c r="AH244" s="71"/>
      <c r="AI244" s="71"/>
      <c r="AJ244" s="71"/>
      <c r="AK244" s="71"/>
      <c r="AL244" s="71"/>
    </row>
    <row r="245" spans="1:38" s="10" customFormat="1" ht="25" customHeight="1" x14ac:dyDescent="0.25">
      <c r="A245" s="11">
        <v>242</v>
      </c>
      <c r="B245" s="12" t="str">
        <f t="shared" si="15"/>
        <v>000-000</v>
      </c>
      <c r="C245" s="12"/>
      <c r="D245" s="12"/>
      <c r="E245" s="12"/>
      <c r="F245" s="12"/>
      <c r="G245" s="12"/>
      <c r="H245" s="16"/>
      <c r="I245" s="16"/>
      <c r="J245" s="15"/>
      <c r="K245" s="16"/>
      <c r="L245" s="16"/>
      <c r="M245" s="17"/>
      <c r="N245" s="18"/>
      <c r="O245" s="18"/>
      <c r="P245" s="20"/>
      <c r="Q245" s="66"/>
      <c r="R245" s="66"/>
      <c r="S245" s="67"/>
      <c r="T245" s="66"/>
      <c r="U245" s="66"/>
      <c r="V245" s="67"/>
      <c r="W245" s="68"/>
      <c r="X245" s="68"/>
      <c r="Y245" s="69"/>
      <c r="Z245" s="70">
        <f t="shared" si="13"/>
        <v>0</v>
      </c>
      <c r="AA245" s="70">
        <f t="shared" si="14"/>
        <v>0</v>
      </c>
      <c r="AB245" s="71"/>
      <c r="AC245" s="71"/>
      <c r="AD245" s="71"/>
      <c r="AE245" s="71"/>
      <c r="AF245" s="72"/>
      <c r="AG245" s="71"/>
      <c r="AH245" s="71"/>
      <c r="AI245" s="71"/>
      <c r="AJ245" s="71"/>
      <c r="AK245" s="71"/>
      <c r="AL245" s="71"/>
    </row>
    <row r="246" spans="1:38" s="10" customFormat="1" ht="25" customHeight="1" x14ac:dyDescent="0.25">
      <c r="A246" s="11">
        <v>243</v>
      </c>
      <c r="B246" s="12" t="str">
        <f t="shared" si="15"/>
        <v>000-000</v>
      </c>
      <c r="C246" s="12"/>
      <c r="D246" s="12"/>
      <c r="E246" s="12"/>
      <c r="F246" s="12"/>
      <c r="G246" s="12"/>
      <c r="H246" s="16"/>
      <c r="I246" s="16"/>
      <c r="J246" s="15"/>
      <c r="K246" s="16"/>
      <c r="L246" s="16"/>
      <c r="M246" s="17"/>
      <c r="N246" s="18"/>
      <c r="O246" s="18"/>
      <c r="P246" s="20"/>
      <c r="Q246" s="66"/>
      <c r="R246" s="66"/>
      <c r="S246" s="67"/>
      <c r="T246" s="66"/>
      <c r="U246" s="66"/>
      <c r="V246" s="67"/>
      <c r="W246" s="68"/>
      <c r="X246" s="68"/>
      <c r="Y246" s="69"/>
      <c r="Z246" s="70">
        <f t="shared" si="13"/>
        <v>0</v>
      </c>
      <c r="AA246" s="70">
        <f t="shared" si="14"/>
        <v>0</v>
      </c>
      <c r="AB246" s="71"/>
      <c r="AC246" s="71"/>
      <c r="AD246" s="71"/>
      <c r="AE246" s="71"/>
      <c r="AF246" s="72"/>
      <c r="AG246" s="71"/>
      <c r="AH246" s="71"/>
      <c r="AI246" s="71"/>
      <c r="AJ246" s="71"/>
      <c r="AK246" s="71"/>
      <c r="AL246" s="71"/>
    </row>
    <row r="247" spans="1:38" s="10" customFormat="1" ht="25" customHeight="1" x14ac:dyDescent="0.25">
      <c r="A247" s="11">
        <v>244</v>
      </c>
      <c r="B247" s="12" t="str">
        <f t="shared" si="15"/>
        <v>000-000</v>
      </c>
      <c r="C247" s="12"/>
      <c r="D247" s="12"/>
      <c r="E247" s="12"/>
      <c r="F247" s="12"/>
      <c r="G247" s="12"/>
      <c r="H247" s="16"/>
      <c r="I247" s="16"/>
      <c r="J247" s="15"/>
      <c r="K247" s="16"/>
      <c r="L247" s="16"/>
      <c r="M247" s="17"/>
      <c r="N247" s="18"/>
      <c r="O247" s="18"/>
      <c r="P247" s="20"/>
      <c r="Q247" s="66"/>
      <c r="R247" s="66"/>
      <c r="S247" s="67"/>
      <c r="T247" s="66"/>
      <c r="U247" s="66"/>
      <c r="V247" s="67"/>
      <c r="W247" s="68"/>
      <c r="X247" s="68"/>
      <c r="Y247" s="69"/>
      <c r="Z247" s="70">
        <f t="shared" si="13"/>
        <v>0</v>
      </c>
      <c r="AA247" s="70">
        <f t="shared" si="14"/>
        <v>0</v>
      </c>
      <c r="AB247" s="71"/>
      <c r="AC247" s="71"/>
      <c r="AD247" s="71"/>
      <c r="AE247" s="71"/>
      <c r="AF247" s="72"/>
      <c r="AG247" s="71"/>
      <c r="AH247" s="71"/>
      <c r="AI247" s="71"/>
      <c r="AJ247" s="71"/>
      <c r="AK247" s="71"/>
      <c r="AL247" s="71"/>
    </row>
    <row r="248" spans="1:38" s="10" customFormat="1" ht="25" customHeight="1" x14ac:dyDescent="0.25">
      <c r="A248" s="11">
        <v>245</v>
      </c>
      <c r="B248" s="12" t="str">
        <f t="shared" si="15"/>
        <v>000-000</v>
      </c>
      <c r="C248" s="12"/>
      <c r="D248" s="12"/>
      <c r="E248" s="12"/>
      <c r="F248" s="12"/>
      <c r="G248" s="12"/>
      <c r="H248" s="16"/>
      <c r="I248" s="16"/>
      <c r="J248" s="15"/>
      <c r="K248" s="16"/>
      <c r="L248" s="16"/>
      <c r="M248" s="17"/>
      <c r="N248" s="18"/>
      <c r="O248" s="18"/>
      <c r="P248" s="20"/>
      <c r="Q248" s="66"/>
      <c r="R248" s="66"/>
      <c r="S248" s="67"/>
      <c r="T248" s="66"/>
      <c r="U248" s="66"/>
      <c r="V248" s="67"/>
      <c r="W248" s="68"/>
      <c r="X248" s="68"/>
      <c r="Y248" s="69"/>
      <c r="Z248" s="70">
        <f t="shared" si="13"/>
        <v>0</v>
      </c>
      <c r="AA248" s="70">
        <f t="shared" si="14"/>
        <v>0</v>
      </c>
      <c r="AB248" s="71"/>
      <c r="AC248" s="71"/>
      <c r="AD248" s="71"/>
      <c r="AE248" s="71"/>
      <c r="AF248" s="72"/>
      <c r="AG248" s="71"/>
      <c r="AH248" s="71"/>
      <c r="AI248" s="71"/>
      <c r="AJ248" s="71"/>
      <c r="AK248" s="71"/>
      <c r="AL248" s="71"/>
    </row>
    <row r="249" spans="1:38" s="10" customFormat="1" ht="25" customHeight="1" x14ac:dyDescent="0.25">
      <c r="A249" s="11">
        <v>246</v>
      </c>
      <c r="B249" s="12" t="str">
        <f t="shared" si="15"/>
        <v>000-000</v>
      </c>
      <c r="C249" s="12"/>
      <c r="D249" s="12"/>
      <c r="E249" s="12"/>
      <c r="F249" s="12"/>
      <c r="G249" s="12"/>
      <c r="H249" s="16"/>
      <c r="I249" s="16"/>
      <c r="J249" s="15"/>
      <c r="K249" s="16"/>
      <c r="L249" s="16"/>
      <c r="M249" s="17"/>
      <c r="N249" s="18"/>
      <c r="O249" s="18"/>
      <c r="P249" s="20"/>
      <c r="Q249" s="66"/>
      <c r="R249" s="66"/>
      <c r="S249" s="67"/>
      <c r="T249" s="66"/>
      <c r="U249" s="66"/>
      <c r="V249" s="67"/>
      <c r="W249" s="68"/>
      <c r="X249" s="68"/>
      <c r="Y249" s="69"/>
      <c r="Z249" s="70">
        <f t="shared" si="13"/>
        <v>0</v>
      </c>
      <c r="AA249" s="70">
        <f t="shared" si="14"/>
        <v>0</v>
      </c>
      <c r="AB249" s="71"/>
      <c r="AC249" s="71"/>
      <c r="AD249" s="71"/>
      <c r="AE249" s="71"/>
      <c r="AF249" s="72"/>
      <c r="AG249" s="71"/>
      <c r="AH249" s="71"/>
      <c r="AI249" s="71"/>
      <c r="AJ249" s="71"/>
      <c r="AK249" s="71"/>
      <c r="AL249" s="71"/>
    </row>
    <row r="250" spans="1:38" s="10" customFormat="1" ht="25" customHeight="1" x14ac:dyDescent="0.25">
      <c r="A250" s="11">
        <v>247</v>
      </c>
      <c r="B250" s="12" t="str">
        <f t="shared" si="15"/>
        <v>000-000</v>
      </c>
      <c r="C250" s="12"/>
      <c r="D250" s="12"/>
      <c r="E250" s="12"/>
      <c r="F250" s="12"/>
      <c r="G250" s="12"/>
      <c r="H250" s="16"/>
      <c r="I250" s="16"/>
      <c r="J250" s="15"/>
      <c r="K250" s="16"/>
      <c r="L250" s="16"/>
      <c r="M250" s="17"/>
      <c r="N250" s="18"/>
      <c r="O250" s="19"/>
      <c r="P250" s="20"/>
      <c r="Q250" s="66"/>
      <c r="R250" s="66"/>
      <c r="S250" s="67"/>
      <c r="T250" s="66"/>
      <c r="U250" s="66"/>
      <c r="V250" s="67"/>
      <c r="W250" s="68"/>
      <c r="X250" s="68"/>
      <c r="Y250" s="69"/>
      <c r="Z250" s="70">
        <f t="shared" si="13"/>
        <v>0</v>
      </c>
      <c r="AA250" s="70">
        <f t="shared" si="14"/>
        <v>0</v>
      </c>
      <c r="AB250" s="71"/>
      <c r="AC250" s="71"/>
      <c r="AD250" s="71"/>
      <c r="AE250" s="71"/>
      <c r="AF250" s="72"/>
      <c r="AG250" s="71"/>
      <c r="AH250" s="71"/>
      <c r="AI250" s="71"/>
      <c r="AJ250" s="71"/>
      <c r="AK250" s="71"/>
      <c r="AL250" s="71"/>
    </row>
    <row r="251" spans="1:38" s="10" customFormat="1" ht="25" customHeight="1" x14ac:dyDescent="0.25">
      <c r="A251" s="11">
        <v>248</v>
      </c>
      <c r="B251" s="12" t="str">
        <f t="shared" si="15"/>
        <v>000-000</v>
      </c>
      <c r="C251" s="12"/>
      <c r="D251" s="12"/>
      <c r="E251" s="12"/>
      <c r="F251" s="12"/>
      <c r="G251" s="12"/>
      <c r="H251" s="16"/>
      <c r="I251" s="16"/>
      <c r="J251" s="15"/>
      <c r="K251" s="16"/>
      <c r="L251" s="16"/>
      <c r="M251" s="17"/>
      <c r="N251" s="18"/>
      <c r="O251" s="19"/>
      <c r="P251" s="20"/>
      <c r="Q251" s="66"/>
      <c r="R251" s="66"/>
      <c r="S251" s="67"/>
      <c r="T251" s="66"/>
      <c r="U251" s="66"/>
      <c r="V251" s="67"/>
      <c r="W251" s="68"/>
      <c r="X251" s="68"/>
      <c r="Y251" s="69"/>
      <c r="Z251" s="70">
        <f t="shared" si="13"/>
        <v>0</v>
      </c>
      <c r="AA251" s="70">
        <f t="shared" si="14"/>
        <v>0</v>
      </c>
      <c r="AB251" s="71"/>
      <c r="AC251" s="71"/>
      <c r="AD251" s="71"/>
      <c r="AE251" s="71"/>
      <c r="AF251" s="72"/>
      <c r="AG251" s="71"/>
      <c r="AH251" s="71"/>
      <c r="AI251" s="71"/>
      <c r="AJ251" s="71"/>
      <c r="AK251" s="71"/>
      <c r="AL251" s="71"/>
    </row>
    <row r="252" spans="1:38" s="10" customFormat="1" ht="25" customHeight="1" x14ac:dyDescent="0.25">
      <c r="A252" s="11">
        <v>249</v>
      </c>
      <c r="B252" s="12" t="str">
        <f t="shared" si="15"/>
        <v>000-000</v>
      </c>
      <c r="C252" s="12"/>
      <c r="D252" s="12"/>
      <c r="E252" s="12"/>
      <c r="F252" s="12"/>
      <c r="G252" s="12"/>
      <c r="H252" s="16"/>
      <c r="I252" s="16"/>
      <c r="J252" s="15"/>
      <c r="K252" s="16"/>
      <c r="L252" s="16"/>
      <c r="M252" s="17"/>
      <c r="N252" s="18"/>
      <c r="O252" s="18"/>
      <c r="P252" s="20"/>
      <c r="Q252" s="66"/>
      <c r="R252" s="66"/>
      <c r="S252" s="67"/>
      <c r="T252" s="66"/>
      <c r="U252" s="66"/>
      <c r="V252" s="67"/>
      <c r="W252" s="68"/>
      <c r="X252" s="68"/>
      <c r="Y252" s="69"/>
      <c r="Z252" s="70">
        <f t="shared" si="13"/>
        <v>0</v>
      </c>
      <c r="AA252" s="70">
        <f t="shared" si="14"/>
        <v>0</v>
      </c>
      <c r="AB252" s="71"/>
      <c r="AC252" s="71"/>
      <c r="AD252" s="71"/>
      <c r="AE252" s="71"/>
      <c r="AF252" s="72"/>
      <c r="AG252" s="71"/>
      <c r="AH252" s="71"/>
      <c r="AI252" s="71"/>
      <c r="AJ252" s="71"/>
      <c r="AK252" s="71"/>
      <c r="AL252" s="71"/>
    </row>
    <row r="253" spans="1:38" s="10" customFormat="1" ht="25" customHeight="1" x14ac:dyDescent="0.25">
      <c r="A253" s="11">
        <v>250</v>
      </c>
      <c r="B253" s="12" t="str">
        <f t="shared" si="15"/>
        <v>000-000</v>
      </c>
      <c r="C253" s="12"/>
      <c r="D253" s="12"/>
      <c r="E253" s="12"/>
      <c r="F253" s="12"/>
      <c r="G253" s="12"/>
      <c r="H253" s="16"/>
      <c r="I253" s="16"/>
      <c r="J253" s="15"/>
      <c r="K253" s="16"/>
      <c r="L253" s="16"/>
      <c r="M253" s="17"/>
      <c r="N253" s="18"/>
      <c r="O253" s="18"/>
      <c r="P253" s="20"/>
      <c r="Q253" s="66"/>
      <c r="R253" s="66"/>
      <c r="S253" s="67"/>
      <c r="T253" s="66"/>
      <c r="U253" s="66"/>
      <c r="V253" s="67"/>
      <c r="W253" s="68"/>
      <c r="X253" s="68"/>
      <c r="Y253" s="69"/>
      <c r="Z253" s="70">
        <f t="shared" si="13"/>
        <v>0</v>
      </c>
      <c r="AA253" s="70">
        <f t="shared" si="14"/>
        <v>0</v>
      </c>
      <c r="AB253" s="71"/>
      <c r="AC253" s="71"/>
      <c r="AD253" s="71"/>
      <c r="AE253" s="71"/>
      <c r="AF253" s="72"/>
      <c r="AG253" s="71"/>
      <c r="AH253" s="71"/>
      <c r="AI253" s="71"/>
      <c r="AJ253" s="71"/>
      <c r="AK253" s="71"/>
      <c r="AL253" s="71"/>
    </row>
    <row r="254" spans="1:38" s="10" customFormat="1" ht="25" customHeight="1" x14ac:dyDescent="0.25">
      <c r="A254" s="11">
        <v>251</v>
      </c>
      <c r="B254" s="12" t="str">
        <f t="shared" si="15"/>
        <v>000-000</v>
      </c>
      <c r="C254" s="12"/>
      <c r="D254" s="12"/>
      <c r="E254" s="12"/>
      <c r="F254" s="12"/>
      <c r="G254" s="12"/>
      <c r="H254" s="16"/>
      <c r="I254" s="16"/>
      <c r="J254" s="15"/>
      <c r="K254" s="16"/>
      <c r="L254" s="16"/>
      <c r="M254" s="17"/>
      <c r="N254" s="18"/>
      <c r="O254" s="18"/>
      <c r="P254" s="20"/>
      <c r="Q254" s="66"/>
      <c r="R254" s="66"/>
      <c r="S254" s="67"/>
      <c r="T254" s="66"/>
      <c r="U254" s="66"/>
      <c r="V254" s="67"/>
      <c r="W254" s="68"/>
      <c r="X254" s="68"/>
      <c r="Y254" s="69"/>
      <c r="Z254" s="70">
        <f t="shared" si="13"/>
        <v>0</v>
      </c>
      <c r="AA254" s="70">
        <f t="shared" si="14"/>
        <v>0</v>
      </c>
      <c r="AB254" s="71"/>
      <c r="AC254" s="71"/>
      <c r="AD254" s="71"/>
      <c r="AE254" s="71"/>
      <c r="AF254" s="72"/>
      <c r="AG254" s="71"/>
      <c r="AH254" s="71"/>
      <c r="AI254" s="71"/>
      <c r="AJ254" s="71"/>
      <c r="AK254" s="71"/>
      <c r="AL254" s="71"/>
    </row>
    <row r="255" spans="1:38" s="10" customFormat="1" ht="25" customHeight="1" x14ac:dyDescent="0.25">
      <c r="A255" s="11">
        <v>252</v>
      </c>
      <c r="B255" s="12" t="str">
        <f t="shared" si="15"/>
        <v>000-000</v>
      </c>
      <c r="C255" s="12"/>
      <c r="D255" s="12"/>
      <c r="E255" s="12"/>
      <c r="F255" s="12"/>
      <c r="G255" s="12"/>
      <c r="H255" s="16"/>
      <c r="I255" s="16"/>
      <c r="J255" s="15"/>
      <c r="K255" s="16"/>
      <c r="L255" s="16"/>
      <c r="M255" s="17"/>
      <c r="N255" s="18"/>
      <c r="O255" s="18"/>
      <c r="P255" s="20"/>
      <c r="Q255" s="66"/>
      <c r="R255" s="66"/>
      <c r="S255" s="67"/>
      <c r="T255" s="66"/>
      <c r="U255" s="66"/>
      <c r="V255" s="67"/>
      <c r="W255" s="68"/>
      <c r="X255" s="68"/>
      <c r="Y255" s="69"/>
      <c r="Z255" s="70">
        <f t="shared" si="13"/>
        <v>0</v>
      </c>
      <c r="AA255" s="70">
        <f t="shared" si="14"/>
        <v>0</v>
      </c>
      <c r="AB255" s="71"/>
      <c r="AC255" s="71"/>
      <c r="AD255" s="71"/>
      <c r="AE255" s="71"/>
      <c r="AF255" s="72"/>
      <c r="AG255" s="71"/>
      <c r="AH255" s="71"/>
      <c r="AI255" s="71"/>
      <c r="AJ255" s="71"/>
      <c r="AK255" s="71"/>
      <c r="AL255" s="71"/>
    </row>
    <row r="256" spans="1:38" s="10" customFormat="1" ht="25" customHeight="1" x14ac:dyDescent="0.25">
      <c r="A256" s="11">
        <v>253</v>
      </c>
      <c r="B256" s="12" t="str">
        <f t="shared" si="15"/>
        <v>000-000</v>
      </c>
      <c r="C256" s="12"/>
      <c r="D256" s="12"/>
      <c r="E256" s="12"/>
      <c r="F256" s="12"/>
      <c r="G256" s="12"/>
      <c r="H256" s="16"/>
      <c r="I256" s="16"/>
      <c r="J256" s="15"/>
      <c r="K256" s="16"/>
      <c r="L256" s="16"/>
      <c r="M256" s="17"/>
      <c r="N256" s="18"/>
      <c r="O256" s="18"/>
      <c r="P256" s="20"/>
      <c r="Q256" s="66"/>
      <c r="R256" s="66"/>
      <c r="S256" s="67"/>
      <c r="T256" s="66"/>
      <c r="U256" s="66"/>
      <c r="V256" s="67"/>
      <c r="W256" s="68"/>
      <c r="X256" s="68"/>
      <c r="Y256" s="69"/>
      <c r="Z256" s="70">
        <f t="shared" si="13"/>
        <v>0</v>
      </c>
      <c r="AA256" s="70">
        <f t="shared" si="14"/>
        <v>0</v>
      </c>
      <c r="AB256" s="71"/>
      <c r="AC256" s="71"/>
      <c r="AD256" s="71"/>
      <c r="AE256" s="71"/>
      <c r="AF256" s="72"/>
      <c r="AG256" s="71"/>
      <c r="AH256" s="71"/>
      <c r="AI256" s="71"/>
      <c r="AJ256" s="71"/>
      <c r="AK256" s="71"/>
      <c r="AL256" s="71"/>
    </row>
    <row r="257" spans="1:38" s="10" customFormat="1" ht="25" customHeight="1" x14ac:dyDescent="0.25">
      <c r="A257" s="11">
        <v>254</v>
      </c>
      <c r="B257" s="12" t="str">
        <f t="shared" si="15"/>
        <v>000-000</v>
      </c>
      <c r="C257" s="12"/>
      <c r="D257" s="12"/>
      <c r="E257" s="12"/>
      <c r="F257" s="12"/>
      <c r="G257" s="12"/>
      <c r="H257" s="16"/>
      <c r="I257" s="16"/>
      <c r="J257" s="15"/>
      <c r="K257" s="16"/>
      <c r="L257" s="16"/>
      <c r="M257" s="17"/>
      <c r="N257" s="18"/>
      <c r="O257" s="18"/>
      <c r="P257" s="20"/>
      <c r="Q257" s="66"/>
      <c r="R257" s="66"/>
      <c r="S257" s="67"/>
      <c r="T257" s="66"/>
      <c r="U257" s="66"/>
      <c r="V257" s="67"/>
      <c r="W257" s="68"/>
      <c r="X257" s="68"/>
      <c r="Y257" s="69"/>
      <c r="Z257" s="70">
        <f t="shared" si="13"/>
        <v>0</v>
      </c>
      <c r="AA257" s="70">
        <f t="shared" si="14"/>
        <v>0</v>
      </c>
      <c r="AB257" s="71"/>
      <c r="AC257" s="71"/>
      <c r="AD257" s="71"/>
      <c r="AE257" s="71"/>
      <c r="AF257" s="72"/>
      <c r="AG257" s="71"/>
      <c r="AH257" s="71"/>
      <c r="AI257" s="71"/>
      <c r="AJ257" s="71"/>
      <c r="AK257" s="71"/>
      <c r="AL257" s="71"/>
    </row>
    <row r="258" spans="1:38" s="10" customFormat="1" ht="25" customHeight="1" x14ac:dyDescent="0.25">
      <c r="A258" s="11">
        <v>255</v>
      </c>
      <c r="B258" s="12" t="str">
        <f t="shared" si="15"/>
        <v>000-000</v>
      </c>
      <c r="C258" s="12"/>
      <c r="D258" s="12"/>
      <c r="E258" s="12"/>
      <c r="F258" s="12"/>
      <c r="G258" s="12"/>
      <c r="H258" s="16"/>
      <c r="I258" s="16"/>
      <c r="J258" s="15"/>
      <c r="K258" s="16"/>
      <c r="L258" s="16"/>
      <c r="M258" s="17"/>
      <c r="N258" s="18"/>
      <c r="O258" s="18"/>
      <c r="P258" s="20"/>
      <c r="Q258" s="66"/>
      <c r="R258" s="66"/>
      <c r="S258" s="67"/>
      <c r="T258" s="66"/>
      <c r="U258" s="66"/>
      <c r="V258" s="67"/>
      <c r="W258" s="68"/>
      <c r="X258" s="68"/>
      <c r="Y258" s="69"/>
      <c r="Z258" s="70">
        <f t="shared" si="13"/>
        <v>0</v>
      </c>
      <c r="AA258" s="70">
        <f t="shared" si="14"/>
        <v>0</v>
      </c>
      <c r="AB258" s="71"/>
      <c r="AC258" s="71"/>
      <c r="AD258" s="71"/>
      <c r="AE258" s="71"/>
      <c r="AF258" s="72"/>
      <c r="AG258" s="71"/>
      <c r="AH258" s="71"/>
      <c r="AI258" s="71"/>
      <c r="AJ258" s="71"/>
      <c r="AK258" s="71"/>
      <c r="AL258" s="71"/>
    </row>
    <row r="259" spans="1:38" s="10" customFormat="1" ht="25" customHeight="1" x14ac:dyDescent="0.25">
      <c r="A259" s="11">
        <v>256</v>
      </c>
      <c r="B259" s="12" t="str">
        <f t="shared" si="15"/>
        <v>000-000</v>
      </c>
      <c r="C259" s="12"/>
      <c r="D259" s="12"/>
      <c r="E259" s="12"/>
      <c r="F259" s="12"/>
      <c r="G259" s="12"/>
      <c r="H259" s="16"/>
      <c r="I259" s="16"/>
      <c r="J259" s="15"/>
      <c r="K259" s="16"/>
      <c r="L259" s="16"/>
      <c r="M259" s="17"/>
      <c r="N259" s="18"/>
      <c r="O259" s="18"/>
      <c r="P259" s="20"/>
      <c r="Q259" s="66"/>
      <c r="R259" s="66"/>
      <c r="S259" s="67"/>
      <c r="T259" s="66"/>
      <c r="U259" s="66"/>
      <c r="V259" s="67"/>
      <c r="W259" s="68"/>
      <c r="X259" s="68"/>
      <c r="Y259" s="69"/>
      <c r="Z259" s="70">
        <f t="shared" si="13"/>
        <v>0</v>
      </c>
      <c r="AA259" s="70">
        <f t="shared" si="14"/>
        <v>0</v>
      </c>
      <c r="AB259" s="71"/>
      <c r="AC259" s="71"/>
      <c r="AD259" s="71"/>
      <c r="AE259" s="71"/>
      <c r="AF259" s="72"/>
      <c r="AG259" s="71"/>
      <c r="AH259" s="71"/>
      <c r="AI259" s="71"/>
      <c r="AJ259" s="71"/>
      <c r="AK259" s="71"/>
      <c r="AL259" s="71"/>
    </row>
    <row r="260" spans="1:38" s="10" customFormat="1" ht="25" customHeight="1" x14ac:dyDescent="0.25">
      <c r="A260" s="11">
        <v>257</v>
      </c>
      <c r="B260" s="12" t="str">
        <f t="shared" si="15"/>
        <v>000-000</v>
      </c>
      <c r="C260" s="12"/>
      <c r="D260" s="12"/>
      <c r="E260" s="12"/>
      <c r="F260" s="12"/>
      <c r="G260" s="12"/>
      <c r="H260" s="16"/>
      <c r="I260" s="16"/>
      <c r="J260" s="15"/>
      <c r="K260" s="16"/>
      <c r="L260" s="16"/>
      <c r="M260" s="17"/>
      <c r="N260" s="18"/>
      <c r="O260" s="18"/>
      <c r="P260" s="20"/>
      <c r="Q260" s="66"/>
      <c r="R260" s="66"/>
      <c r="S260" s="67"/>
      <c r="T260" s="66"/>
      <c r="U260" s="66"/>
      <c r="V260" s="67"/>
      <c r="W260" s="68"/>
      <c r="X260" s="68"/>
      <c r="Y260" s="69"/>
      <c r="Z260" s="70">
        <f t="shared" ref="Z260:Z323" si="16">ROUND(J260-V260-Y260,2)</f>
        <v>0</v>
      </c>
      <c r="AA260" s="70">
        <f t="shared" ref="AA260:AA323" si="17">ROUND(M260+P260-S260,2)</f>
        <v>0</v>
      </c>
      <c r="AB260" s="71"/>
      <c r="AC260" s="71"/>
      <c r="AD260" s="71"/>
      <c r="AE260" s="71"/>
      <c r="AF260" s="72"/>
      <c r="AG260" s="71"/>
      <c r="AH260" s="71"/>
      <c r="AI260" s="71"/>
      <c r="AJ260" s="71"/>
      <c r="AK260" s="71"/>
      <c r="AL260" s="71"/>
    </row>
    <row r="261" spans="1:38" s="10" customFormat="1" ht="25" customHeight="1" x14ac:dyDescent="0.25">
      <c r="A261" s="11">
        <v>258</v>
      </c>
      <c r="B261" s="12" t="str">
        <f t="shared" si="15"/>
        <v>000-000</v>
      </c>
      <c r="C261" s="12"/>
      <c r="D261" s="12"/>
      <c r="E261" s="12"/>
      <c r="F261" s="12"/>
      <c r="G261" s="12"/>
      <c r="H261" s="16"/>
      <c r="I261" s="16"/>
      <c r="J261" s="15"/>
      <c r="K261" s="16"/>
      <c r="L261" s="16"/>
      <c r="M261" s="17"/>
      <c r="N261" s="18"/>
      <c r="O261" s="19"/>
      <c r="P261" s="20"/>
      <c r="Q261" s="66"/>
      <c r="R261" s="66"/>
      <c r="S261" s="67"/>
      <c r="T261" s="66"/>
      <c r="U261" s="66"/>
      <c r="V261" s="67"/>
      <c r="W261" s="68"/>
      <c r="X261" s="68"/>
      <c r="Y261" s="69"/>
      <c r="Z261" s="70">
        <f t="shared" si="16"/>
        <v>0</v>
      </c>
      <c r="AA261" s="70">
        <f t="shared" si="17"/>
        <v>0</v>
      </c>
      <c r="AB261" s="71"/>
      <c r="AC261" s="71"/>
      <c r="AD261" s="71"/>
      <c r="AE261" s="71"/>
      <c r="AF261" s="72"/>
      <c r="AG261" s="71"/>
      <c r="AH261" s="71"/>
      <c r="AI261" s="71"/>
      <c r="AJ261" s="71"/>
      <c r="AK261" s="71"/>
      <c r="AL261" s="71"/>
    </row>
    <row r="262" spans="1:38" s="10" customFormat="1" ht="25" customHeight="1" x14ac:dyDescent="0.25">
      <c r="A262" s="11">
        <v>259</v>
      </c>
      <c r="B262" s="12" t="str">
        <f t="shared" si="15"/>
        <v>000-000</v>
      </c>
      <c r="C262" s="12"/>
      <c r="D262" s="12"/>
      <c r="E262" s="12"/>
      <c r="F262" s="12"/>
      <c r="G262" s="12"/>
      <c r="H262" s="16"/>
      <c r="I262" s="16"/>
      <c r="J262" s="15"/>
      <c r="K262" s="16"/>
      <c r="L262" s="16"/>
      <c r="M262" s="17"/>
      <c r="N262" s="18"/>
      <c r="O262" s="19"/>
      <c r="P262" s="20"/>
      <c r="Q262" s="66"/>
      <c r="R262" s="66"/>
      <c r="S262" s="67"/>
      <c r="T262" s="66"/>
      <c r="U262" s="66"/>
      <c r="V262" s="67"/>
      <c r="W262" s="68"/>
      <c r="X262" s="68"/>
      <c r="Y262" s="69"/>
      <c r="Z262" s="70">
        <f t="shared" si="16"/>
        <v>0</v>
      </c>
      <c r="AA262" s="70">
        <f t="shared" si="17"/>
        <v>0</v>
      </c>
      <c r="AB262" s="71"/>
      <c r="AC262" s="71"/>
      <c r="AD262" s="71"/>
      <c r="AE262" s="71"/>
      <c r="AF262" s="72"/>
      <c r="AG262" s="71"/>
      <c r="AH262" s="71"/>
      <c r="AI262" s="71"/>
      <c r="AJ262" s="71"/>
      <c r="AK262" s="71"/>
      <c r="AL262" s="71"/>
    </row>
    <row r="263" spans="1:38" s="10" customFormat="1" ht="25" customHeight="1" x14ac:dyDescent="0.25">
      <c r="A263" s="11">
        <v>260</v>
      </c>
      <c r="B263" s="12" t="str">
        <f t="shared" si="15"/>
        <v>000-000</v>
      </c>
      <c r="C263" s="12"/>
      <c r="D263" s="12"/>
      <c r="E263" s="12"/>
      <c r="F263" s="12"/>
      <c r="G263" s="12"/>
      <c r="H263" s="16"/>
      <c r="I263" s="16"/>
      <c r="J263" s="15"/>
      <c r="K263" s="16"/>
      <c r="L263" s="16"/>
      <c r="M263" s="17"/>
      <c r="N263" s="18"/>
      <c r="O263" s="18"/>
      <c r="P263" s="20"/>
      <c r="Q263" s="66"/>
      <c r="R263" s="66"/>
      <c r="S263" s="67"/>
      <c r="T263" s="66"/>
      <c r="U263" s="66"/>
      <c r="V263" s="67"/>
      <c r="W263" s="68"/>
      <c r="X263" s="68"/>
      <c r="Y263" s="69"/>
      <c r="Z263" s="70">
        <f t="shared" si="16"/>
        <v>0</v>
      </c>
      <c r="AA263" s="70">
        <f t="shared" si="17"/>
        <v>0</v>
      </c>
      <c r="AB263" s="71"/>
      <c r="AC263" s="71"/>
      <c r="AD263" s="71"/>
      <c r="AE263" s="71"/>
      <c r="AF263" s="72"/>
      <c r="AG263" s="71"/>
      <c r="AH263" s="71"/>
      <c r="AI263" s="71"/>
      <c r="AJ263" s="71"/>
      <c r="AK263" s="71"/>
      <c r="AL263" s="71"/>
    </row>
    <row r="264" spans="1:38" s="10" customFormat="1" ht="25" customHeight="1" x14ac:dyDescent="0.25">
      <c r="A264" s="11">
        <v>261</v>
      </c>
      <c r="B264" s="12" t="str">
        <f t="shared" si="15"/>
        <v>000-000</v>
      </c>
      <c r="C264" s="12"/>
      <c r="D264" s="12"/>
      <c r="E264" s="12"/>
      <c r="F264" s="12"/>
      <c r="G264" s="12"/>
      <c r="H264" s="16"/>
      <c r="I264" s="16"/>
      <c r="J264" s="15"/>
      <c r="K264" s="16"/>
      <c r="L264" s="16"/>
      <c r="M264" s="17"/>
      <c r="N264" s="18"/>
      <c r="O264" s="18"/>
      <c r="P264" s="20"/>
      <c r="Q264" s="66"/>
      <c r="R264" s="66"/>
      <c r="S264" s="67"/>
      <c r="T264" s="66"/>
      <c r="U264" s="66"/>
      <c r="V264" s="67"/>
      <c r="W264" s="68"/>
      <c r="X264" s="68"/>
      <c r="Y264" s="69"/>
      <c r="Z264" s="70">
        <f t="shared" si="16"/>
        <v>0</v>
      </c>
      <c r="AA264" s="70">
        <f t="shared" si="17"/>
        <v>0</v>
      </c>
      <c r="AB264" s="71"/>
      <c r="AC264" s="71"/>
      <c r="AD264" s="71"/>
      <c r="AE264" s="71"/>
      <c r="AF264" s="72"/>
      <c r="AG264" s="71"/>
      <c r="AH264" s="71"/>
      <c r="AI264" s="71"/>
      <c r="AJ264" s="71"/>
      <c r="AK264" s="71"/>
      <c r="AL264" s="71"/>
    </row>
    <row r="265" spans="1:38" s="10" customFormat="1" ht="25" customHeight="1" x14ac:dyDescent="0.25">
      <c r="A265" s="11">
        <v>262</v>
      </c>
      <c r="B265" s="12" t="str">
        <f t="shared" si="15"/>
        <v>000-000</v>
      </c>
      <c r="C265" s="12"/>
      <c r="D265" s="12"/>
      <c r="E265" s="12"/>
      <c r="F265" s="12"/>
      <c r="G265" s="12"/>
      <c r="H265" s="16"/>
      <c r="I265" s="16"/>
      <c r="J265" s="15"/>
      <c r="K265" s="16"/>
      <c r="L265" s="16"/>
      <c r="M265" s="17"/>
      <c r="N265" s="18"/>
      <c r="O265" s="18"/>
      <c r="P265" s="20"/>
      <c r="Q265" s="66"/>
      <c r="R265" s="66"/>
      <c r="S265" s="67"/>
      <c r="T265" s="66"/>
      <c r="U265" s="66"/>
      <c r="V265" s="67"/>
      <c r="W265" s="68"/>
      <c r="X265" s="68"/>
      <c r="Y265" s="69"/>
      <c r="Z265" s="70">
        <f t="shared" si="16"/>
        <v>0</v>
      </c>
      <c r="AA265" s="70">
        <f t="shared" si="17"/>
        <v>0</v>
      </c>
      <c r="AB265" s="71"/>
      <c r="AC265" s="71"/>
      <c r="AD265" s="71"/>
      <c r="AE265" s="71"/>
      <c r="AF265" s="72"/>
      <c r="AG265" s="71"/>
      <c r="AH265" s="71"/>
      <c r="AI265" s="71"/>
      <c r="AJ265" s="71"/>
      <c r="AK265" s="71"/>
      <c r="AL265" s="71"/>
    </row>
    <row r="266" spans="1:38" s="10" customFormat="1" ht="25" customHeight="1" x14ac:dyDescent="0.25">
      <c r="A266" s="11">
        <v>263</v>
      </c>
      <c r="B266" s="12" t="str">
        <f t="shared" si="15"/>
        <v>000-000</v>
      </c>
      <c r="C266" s="12"/>
      <c r="D266" s="12"/>
      <c r="E266" s="12"/>
      <c r="F266" s="12"/>
      <c r="G266" s="12"/>
      <c r="H266" s="16"/>
      <c r="I266" s="16"/>
      <c r="J266" s="15"/>
      <c r="K266" s="16"/>
      <c r="L266" s="16"/>
      <c r="M266" s="17"/>
      <c r="N266" s="18"/>
      <c r="O266" s="18"/>
      <c r="P266" s="20"/>
      <c r="Q266" s="66"/>
      <c r="R266" s="66"/>
      <c r="S266" s="67"/>
      <c r="T266" s="66"/>
      <c r="U266" s="66"/>
      <c r="V266" s="67"/>
      <c r="W266" s="68"/>
      <c r="X266" s="68"/>
      <c r="Y266" s="69"/>
      <c r="Z266" s="70">
        <f t="shared" si="16"/>
        <v>0</v>
      </c>
      <c r="AA266" s="70">
        <f t="shared" si="17"/>
        <v>0</v>
      </c>
      <c r="AB266" s="71"/>
      <c r="AC266" s="71"/>
      <c r="AD266" s="71"/>
      <c r="AE266" s="71"/>
      <c r="AF266" s="72"/>
      <c r="AG266" s="71"/>
      <c r="AH266" s="71"/>
      <c r="AI266" s="71"/>
      <c r="AJ266" s="71"/>
      <c r="AK266" s="71"/>
      <c r="AL266" s="71"/>
    </row>
    <row r="267" spans="1:38" s="10" customFormat="1" ht="25" customHeight="1" x14ac:dyDescent="0.25">
      <c r="A267" s="11">
        <v>264</v>
      </c>
      <c r="B267" s="12" t="str">
        <f t="shared" si="15"/>
        <v>000-000</v>
      </c>
      <c r="C267" s="12"/>
      <c r="D267" s="12"/>
      <c r="E267" s="12"/>
      <c r="F267" s="12"/>
      <c r="G267" s="12"/>
      <c r="H267" s="16"/>
      <c r="I267" s="16"/>
      <c r="J267" s="15"/>
      <c r="K267" s="16"/>
      <c r="L267" s="16"/>
      <c r="M267" s="17"/>
      <c r="N267" s="18"/>
      <c r="O267" s="18"/>
      <c r="P267" s="20"/>
      <c r="Q267" s="66"/>
      <c r="R267" s="66"/>
      <c r="S267" s="67"/>
      <c r="T267" s="66"/>
      <c r="U267" s="66"/>
      <c r="V267" s="67"/>
      <c r="W267" s="68"/>
      <c r="X267" s="68"/>
      <c r="Y267" s="69"/>
      <c r="Z267" s="70">
        <f t="shared" si="16"/>
        <v>0</v>
      </c>
      <c r="AA267" s="70">
        <f t="shared" si="17"/>
        <v>0</v>
      </c>
      <c r="AB267" s="71"/>
      <c r="AC267" s="71"/>
      <c r="AD267" s="71"/>
      <c r="AE267" s="71"/>
      <c r="AF267" s="72"/>
      <c r="AG267" s="71"/>
      <c r="AH267" s="71"/>
      <c r="AI267" s="71"/>
      <c r="AJ267" s="71"/>
      <c r="AK267" s="71"/>
      <c r="AL267" s="71"/>
    </row>
    <row r="268" spans="1:38" s="10" customFormat="1" ht="25" customHeight="1" x14ac:dyDescent="0.25">
      <c r="A268" s="11">
        <v>265</v>
      </c>
      <c r="B268" s="12" t="str">
        <f t="shared" si="15"/>
        <v>000-000</v>
      </c>
      <c r="C268" s="12"/>
      <c r="D268" s="12"/>
      <c r="E268" s="12"/>
      <c r="F268" s="12"/>
      <c r="G268" s="12"/>
      <c r="H268" s="16"/>
      <c r="I268" s="16"/>
      <c r="J268" s="15"/>
      <c r="K268" s="16"/>
      <c r="L268" s="16"/>
      <c r="M268" s="17"/>
      <c r="N268" s="18"/>
      <c r="O268" s="18"/>
      <c r="P268" s="20"/>
      <c r="Q268" s="66"/>
      <c r="R268" s="66"/>
      <c r="S268" s="67"/>
      <c r="T268" s="66"/>
      <c r="U268" s="66"/>
      <c r="V268" s="67"/>
      <c r="W268" s="68"/>
      <c r="X268" s="68"/>
      <c r="Y268" s="69"/>
      <c r="Z268" s="70">
        <f t="shared" si="16"/>
        <v>0</v>
      </c>
      <c r="AA268" s="70">
        <f t="shared" si="17"/>
        <v>0</v>
      </c>
      <c r="AB268" s="71"/>
      <c r="AC268" s="71"/>
      <c r="AD268" s="71"/>
      <c r="AE268" s="71"/>
      <c r="AF268" s="72"/>
      <c r="AG268" s="71"/>
      <c r="AH268" s="71"/>
      <c r="AI268" s="71"/>
      <c r="AJ268" s="71"/>
      <c r="AK268" s="71"/>
      <c r="AL268" s="71"/>
    </row>
    <row r="269" spans="1:38" s="10" customFormat="1" ht="25" customHeight="1" x14ac:dyDescent="0.25">
      <c r="A269" s="11">
        <v>266</v>
      </c>
      <c r="B269" s="12" t="str">
        <f t="shared" si="15"/>
        <v>000-000</v>
      </c>
      <c r="C269" s="12"/>
      <c r="D269" s="12"/>
      <c r="E269" s="12"/>
      <c r="F269" s="12"/>
      <c r="G269" s="12"/>
      <c r="H269" s="16"/>
      <c r="I269" s="16"/>
      <c r="J269" s="15"/>
      <c r="K269" s="16"/>
      <c r="L269" s="16"/>
      <c r="M269" s="17"/>
      <c r="N269" s="18"/>
      <c r="O269" s="18"/>
      <c r="P269" s="20"/>
      <c r="Q269" s="66"/>
      <c r="R269" s="66"/>
      <c r="S269" s="67"/>
      <c r="T269" s="66"/>
      <c r="U269" s="66"/>
      <c r="V269" s="67"/>
      <c r="W269" s="68"/>
      <c r="X269" s="68"/>
      <c r="Y269" s="69"/>
      <c r="Z269" s="70">
        <f t="shared" si="16"/>
        <v>0</v>
      </c>
      <c r="AA269" s="70">
        <f t="shared" si="17"/>
        <v>0</v>
      </c>
      <c r="AB269" s="71"/>
      <c r="AC269" s="71"/>
      <c r="AD269" s="71"/>
      <c r="AE269" s="71"/>
      <c r="AF269" s="72"/>
      <c r="AG269" s="71"/>
      <c r="AH269" s="71"/>
      <c r="AI269" s="71"/>
      <c r="AJ269" s="71"/>
      <c r="AK269" s="71"/>
      <c r="AL269" s="71"/>
    </row>
    <row r="270" spans="1:38" s="10" customFormat="1" ht="25" customHeight="1" x14ac:dyDescent="0.25">
      <c r="A270" s="11">
        <v>267</v>
      </c>
      <c r="B270" s="12" t="str">
        <f t="shared" si="15"/>
        <v>000-000</v>
      </c>
      <c r="C270" s="12"/>
      <c r="D270" s="12"/>
      <c r="E270" s="12"/>
      <c r="F270" s="12"/>
      <c r="G270" s="12"/>
      <c r="H270" s="16"/>
      <c r="I270" s="16"/>
      <c r="J270" s="15"/>
      <c r="K270" s="16"/>
      <c r="L270" s="16"/>
      <c r="M270" s="17"/>
      <c r="N270" s="18"/>
      <c r="O270" s="18"/>
      <c r="P270" s="20"/>
      <c r="Q270" s="66"/>
      <c r="R270" s="66"/>
      <c r="S270" s="67"/>
      <c r="T270" s="66"/>
      <c r="U270" s="66"/>
      <c r="V270" s="67"/>
      <c r="W270" s="68"/>
      <c r="X270" s="68"/>
      <c r="Y270" s="69"/>
      <c r="Z270" s="70">
        <f t="shared" si="16"/>
        <v>0</v>
      </c>
      <c r="AA270" s="70">
        <f t="shared" si="17"/>
        <v>0</v>
      </c>
      <c r="AB270" s="71"/>
      <c r="AC270" s="71"/>
      <c r="AD270" s="71"/>
      <c r="AE270" s="71"/>
      <c r="AF270" s="72"/>
      <c r="AG270" s="71"/>
      <c r="AH270" s="71"/>
      <c r="AI270" s="71"/>
      <c r="AJ270" s="71"/>
      <c r="AK270" s="71"/>
      <c r="AL270" s="71"/>
    </row>
    <row r="271" spans="1:38" s="10" customFormat="1" ht="25" customHeight="1" x14ac:dyDescent="0.25">
      <c r="A271" s="11">
        <v>268</v>
      </c>
      <c r="B271" s="12" t="str">
        <f t="shared" si="15"/>
        <v>000-000</v>
      </c>
      <c r="C271" s="12"/>
      <c r="D271" s="12"/>
      <c r="E271" s="12"/>
      <c r="F271" s="12"/>
      <c r="G271" s="12"/>
      <c r="H271" s="16"/>
      <c r="I271" s="16"/>
      <c r="J271" s="15"/>
      <c r="K271" s="16"/>
      <c r="L271" s="16"/>
      <c r="M271" s="17"/>
      <c r="N271" s="18"/>
      <c r="O271" s="18"/>
      <c r="P271" s="20"/>
      <c r="Q271" s="66"/>
      <c r="R271" s="66"/>
      <c r="S271" s="67"/>
      <c r="T271" s="66"/>
      <c r="U271" s="66"/>
      <c r="V271" s="67"/>
      <c r="W271" s="68"/>
      <c r="X271" s="68"/>
      <c r="Y271" s="69"/>
      <c r="Z271" s="70">
        <f t="shared" si="16"/>
        <v>0</v>
      </c>
      <c r="AA271" s="70">
        <f t="shared" si="17"/>
        <v>0</v>
      </c>
      <c r="AB271" s="71"/>
      <c r="AC271" s="71"/>
      <c r="AD271" s="71"/>
      <c r="AE271" s="71"/>
      <c r="AF271" s="72"/>
      <c r="AG271" s="71"/>
      <c r="AH271" s="71"/>
      <c r="AI271" s="71"/>
      <c r="AJ271" s="71"/>
      <c r="AK271" s="71"/>
      <c r="AL271" s="71"/>
    </row>
    <row r="272" spans="1:38" s="10" customFormat="1" ht="25" customHeight="1" x14ac:dyDescent="0.25">
      <c r="A272" s="11">
        <v>269</v>
      </c>
      <c r="B272" s="12" t="str">
        <f t="shared" si="15"/>
        <v>000-000</v>
      </c>
      <c r="C272" s="12"/>
      <c r="D272" s="12"/>
      <c r="E272" s="12"/>
      <c r="F272" s="12"/>
      <c r="G272" s="12"/>
      <c r="H272" s="16"/>
      <c r="I272" s="16"/>
      <c r="J272" s="15"/>
      <c r="K272" s="16"/>
      <c r="L272" s="16"/>
      <c r="M272" s="17"/>
      <c r="N272" s="18"/>
      <c r="O272" s="19"/>
      <c r="P272" s="20"/>
      <c r="Q272" s="66"/>
      <c r="R272" s="66"/>
      <c r="S272" s="67"/>
      <c r="T272" s="66"/>
      <c r="U272" s="66"/>
      <c r="V272" s="67"/>
      <c r="W272" s="68"/>
      <c r="X272" s="68"/>
      <c r="Y272" s="69"/>
      <c r="Z272" s="70">
        <f t="shared" si="16"/>
        <v>0</v>
      </c>
      <c r="AA272" s="70">
        <f t="shared" si="17"/>
        <v>0</v>
      </c>
      <c r="AB272" s="71"/>
      <c r="AC272" s="71"/>
      <c r="AD272" s="71"/>
      <c r="AE272" s="71"/>
      <c r="AF272" s="72"/>
      <c r="AG272" s="71"/>
      <c r="AH272" s="71"/>
      <c r="AI272" s="71"/>
      <c r="AJ272" s="71"/>
      <c r="AK272" s="71"/>
      <c r="AL272" s="71"/>
    </row>
    <row r="273" spans="1:38" s="10" customFormat="1" ht="25" customHeight="1" x14ac:dyDescent="0.25">
      <c r="A273" s="11">
        <v>270</v>
      </c>
      <c r="B273" s="12" t="str">
        <f t="shared" si="15"/>
        <v>000-000</v>
      </c>
      <c r="C273" s="12"/>
      <c r="D273" s="12"/>
      <c r="E273" s="12"/>
      <c r="F273" s="12"/>
      <c r="G273" s="12"/>
      <c r="H273" s="16"/>
      <c r="I273" s="16"/>
      <c r="J273" s="15"/>
      <c r="K273" s="16"/>
      <c r="L273" s="16"/>
      <c r="M273" s="17"/>
      <c r="N273" s="18"/>
      <c r="O273" s="19"/>
      <c r="P273" s="20"/>
      <c r="Q273" s="66"/>
      <c r="R273" s="66"/>
      <c r="S273" s="67"/>
      <c r="T273" s="66"/>
      <c r="U273" s="66"/>
      <c r="V273" s="67"/>
      <c r="W273" s="68"/>
      <c r="X273" s="68"/>
      <c r="Y273" s="69"/>
      <c r="Z273" s="70">
        <f t="shared" si="16"/>
        <v>0</v>
      </c>
      <c r="AA273" s="70">
        <f t="shared" si="17"/>
        <v>0</v>
      </c>
      <c r="AB273" s="71"/>
      <c r="AC273" s="71"/>
      <c r="AD273" s="71"/>
      <c r="AE273" s="71"/>
      <c r="AF273" s="72"/>
      <c r="AG273" s="71"/>
      <c r="AH273" s="71"/>
      <c r="AI273" s="71"/>
      <c r="AJ273" s="71"/>
      <c r="AK273" s="71"/>
      <c r="AL273" s="71"/>
    </row>
    <row r="274" spans="1:38" s="10" customFormat="1" ht="25" customHeight="1" x14ac:dyDescent="0.25">
      <c r="A274" s="11">
        <v>271</v>
      </c>
      <c r="B274" s="12" t="str">
        <f t="shared" si="15"/>
        <v>000-000</v>
      </c>
      <c r="C274" s="12"/>
      <c r="D274" s="12"/>
      <c r="E274" s="12"/>
      <c r="F274" s="12"/>
      <c r="G274" s="12"/>
      <c r="H274" s="16"/>
      <c r="I274" s="16"/>
      <c r="J274" s="15"/>
      <c r="K274" s="16"/>
      <c r="L274" s="16"/>
      <c r="M274" s="17"/>
      <c r="N274" s="18"/>
      <c r="O274" s="18"/>
      <c r="P274" s="20"/>
      <c r="Q274" s="66"/>
      <c r="R274" s="66"/>
      <c r="S274" s="67"/>
      <c r="T274" s="66"/>
      <c r="U274" s="66"/>
      <c r="V274" s="67"/>
      <c r="W274" s="68"/>
      <c r="X274" s="68"/>
      <c r="Y274" s="69"/>
      <c r="Z274" s="70">
        <f t="shared" si="16"/>
        <v>0</v>
      </c>
      <c r="AA274" s="70">
        <f t="shared" si="17"/>
        <v>0</v>
      </c>
      <c r="AB274" s="71"/>
      <c r="AC274" s="71"/>
      <c r="AD274" s="71"/>
      <c r="AE274" s="71"/>
      <c r="AF274" s="72"/>
      <c r="AG274" s="71"/>
      <c r="AH274" s="71"/>
      <c r="AI274" s="71"/>
      <c r="AJ274" s="71"/>
      <c r="AK274" s="71"/>
      <c r="AL274" s="71"/>
    </row>
    <row r="275" spans="1:38" s="10" customFormat="1" ht="25" customHeight="1" x14ac:dyDescent="0.25">
      <c r="A275" s="11">
        <v>272</v>
      </c>
      <c r="B275" s="12" t="str">
        <f t="shared" si="15"/>
        <v>000-000</v>
      </c>
      <c r="C275" s="12"/>
      <c r="D275" s="12"/>
      <c r="E275" s="12"/>
      <c r="F275" s="12"/>
      <c r="G275" s="12"/>
      <c r="H275" s="16"/>
      <c r="I275" s="16"/>
      <c r="J275" s="15"/>
      <c r="K275" s="16"/>
      <c r="L275" s="16"/>
      <c r="M275" s="17"/>
      <c r="N275" s="18"/>
      <c r="O275" s="18"/>
      <c r="P275" s="20"/>
      <c r="Q275" s="66"/>
      <c r="R275" s="66"/>
      <c r="S275" s="67"/>
      <c r="T275" s="66"/>
      <c r="U275" s="66"/>
      <c r="V275" s="67"/>
      <c r="W275" s="68"/>
      <c r="X275" s="68"/>
      <c r="Y275" s="69"/>
      <c r="Z275" s="70">
        <f t="shared" si="16"/>
        <v>0</v>
      </c>
      <c r="AA275" s="70">
        <f t="shared" si="17"/>
        <v>0</v>
      </c>
      <c r="AB275" s="71"/>
      <c r="AC275" s="71"/>
      <c r="AD275" s="71"/>
      <c r="AE275" s="71"/>
      <c r="AF275" s="72"/>
      <c r="AG275" s="71"/>
      <c r="AH275" s="71"/>
      <c r="AI275" s="71"/>
      <c r="AJ275" s="71"/>
      <c r="AK275" s="71"/>
      <c r="AL275" s="71"/>
    </row>
    <row r="276" spans="1:38" s="10" customFormat="1" ht="25" customHeight="1" x14ac:dyDescent="0.25">
      <c r="A276" s="11">
        <v>273</v>
      </c>
      <c r="B276" s="12" t="str">
        <f t="shared" si="15"/>
        <v>000-000</v>
      </c>
      <c r="C276" s="12"/>
      <c r="D276" s="12"/>
      <c r="E276" s="12"/>
      <c r="F276" s="12"/>
      <c r="G276" s="12"/>
      <c r="H276" s="16"/>
      <c r="I276" s="16"/>
      <c r="J276" s="15"/>
      <c r="K276" s="16"/>
      <c r="L276" s="16"/>
      <c r="M276" s="17"/>
      <c r="N276" s="18"/>
      <c r="O276" s="18"/>
      <c r="P276" s="20"/>
      <c r="Q276" s="66"/>
      <c r="R276" s="66"/>
      <c r="S276" s="67"/>
      <c r="T276" s="66"/>
      <c r="U276" s="66"/>
      <c r="V276" s="67"/>
      <c r="W276" s="68"/>
      <c r="X276" s="68"/>
      <c r="Y276" s="69"/>
      <c r="Z276" s="70">
        <f t="shared" si="16"/>
        <v>0</v>
      </c>
      <c r="AA276" s="70">
        <f t="shared" si="17"/>
        <v>0</v>
      </c>
      <c r="AB276" s="71"/>
      <c r="AC276" s="71"/>
      <c r="AD276" s="71"/>
      <c r="AE276" s="71"/>
      <c r="AF276" s="72"/>
      <c r="AG276" s="71"/>
      <c r="AH276" s="71"/>
      <c r="AI276" s="71"/>
      <c r="AJ276" s="71"/>
      <c r="AK276" s="71"/>
      <c r="AL276" s="71"/>
    </row>
    <row r="277" spans="1:38" s="10" customFormat="1" ht="25" customHeight="1" x14ac:dyDescent="0.25">
      <c r="A277" s="11">
        <v>274</v>
      </c>
      <c r="B277" s="12" t="str">
        <f t="shared" si="15"/>
        <v>000-000</v>
      </c>
      <c r="C277" s="12"/>
      <c r="D277" s="12"/>
      <c r="E277" s="12"/>
      <c r="F277" s="12"/>
      <c r="G277" s="12"/>
      <c r="H277" s="16"/>
      <c r="I277" s="16"/>
      <c r="J277" s="15"/>
      <c r="K277" s="16"/>
      <c r="L277" s="16"/>
      <c r="M277" s="17"/>
      <c r="N277" s="18"/>
      <c r="O277" s="18"/>
      <c r="P277" s="20"/>
      <c r="Q277" s="66"/>
      <c r="R277" s="66"/>
      <c r="S277" s="67"/>
      <c r="T277" s="66"/>
      <c r="U277" s="66"/>
      <c r="V277" s="67"/>
      <c r="W277" s="68"/>
      <c r="X277" s="68"/>
      <c r="Y277" s="69"/>
      <c r="Z277" s="70">
        <f t="shared" si="16"/>
        <v>0</v>
      </c>
      <c r="AA277" s="70">
        <f t="shared" si="17"/>
        <v>0</v>
      </c>
      <c r="AB277" s="71"/>
      <c r="AC277" s="71"/>
      <c r="AD277" s="71"/>
      <c r="AE277" s="71"/>
      <c r="AF277" s="72"/>
      <c r="AG277" s="71"/>
      <c r="AH277" s="71"/>
      <c r="AI277" s="71"/>
      <c r="AJ277" s="71"/>
      <c r="AK277" s="71"/>
      <c r="AL277" s="71"/>
    </row>
    <row r="278" spans="1:38" s="10" customFormat="1" ht="25" customHeight="1" x14ac:dyDescent="0.25">
      <c r="A278" s="11">
        <v>275</v>
      </c>
      <c r="B278" s="12" t="str">
        <f t="shared" si="15"/>
        <v>000-000</v>
      </c>
      <c r="C278" s="12"/>
      <c r="D278" s="12"/>
      <c r="E278" s="12"/>
      <c r="F278" s="12"/>
      <c r="G278" s="12"/>
      <c r="H278" s="16"/>
      <c r="I278" s="16"/>
      <c r="J278" s="15"/>
      <c r="K278" s="16"/>
      <c r="L278" s="16"/>
      <c r="M278" s="17"/>
      <c r="N278" s="18"/>
      <c r="O278" s="18"/>
      <c r="P278" s="20"/>
      <c r="Q278" s="66"/>
      <c r="R278" s="66"/>
      <c r="S278" s="67"/>
      <c r="T278" s="66"/>
      <c r="U278" s="66"/>
      <c r="V278" s="67"/>
      <c r="W278" s="68"/>
      <c r="X278" s="68"/>
      <c r="Y278" s="69"/>
      <c r="Z278" s="70">
        <f t="shared" si="16"/>
        <v>0</v>
      </c>
      <c r="AA278" s="70">
        <f t="shared" si="17"/>
        <v>0</v>
      </c>
      <c r="AB278" s="71"/>
      <c r="AC278" s="71"/>
      <c r="AD278" s="71"/>
      <c r="AE278" s="71"/>
      <c r="AF278" s="72"/>
      <c r="AG278" s="71"/>
      <c r="AH278" s="71"/>
      <c r="AI278" s="71"/>
      <c r="AJ278" s="71"/>
      <c r="AK278" s="71"/>
      <c r="AL278" s="71"/>
    </row>
    <row r="279" spans="1:38" s="10" customFormat="1" ht="25" customHeight="1" x14ac:dyDescent="0.25">
      <c r="A279" s="11">
        <v>276</v>
      </c>
      <c r="B279" s="12" t="str">
        <f t="shared" si="15"/>
        <v>000-000</v>
      </c>
      <c r="C279" s="12"/>
      <c r="D279" s="12"/>
      <c r="E279" s="12"/>
      <c r="F279" s="12"/>
      <c r="G279" s="12"/>
      <c r="H279" s="16"/>
      <c r="I279" s="16"/>
      <c r="J279" s="15"/>
      <c r="K279" s="16"/>
      <c r="L279" s="16"/>
      <c r="M279" s="17"/>
      <c r="N279" s="18"/>
      <c r="O279" s="18"/>
      <c r="P279" s="20"/>
      <c r="Q279" s="66"/>
      <c r="R279" s="66"/>
      <c r="S279" s="67"/>
      <c r="T279" s="66"/>
      <c r="U279" s="66"/>
      <c r="V279" s="67"/>
      <c r="W279" s="68"/>
      <c r="X279" s="68"/>
      <c r="Y279" s="69"/>
      <c r="Z279" s="70">
        <f t="shared" si="16"/>
        <v>0</v>
      </c>
      <c r="AA279" s="70">
        <f t="shared" si="17"/>
        <v>0</v>
      </c>
      <c r="AB279" s="71"/>
      <c r="AC279" s="71"/>
      <c r="AD279" s="71"/>
      <c r="AE279" s="71"/>
      <c r="AF279" s="72"/>
      <c r="AG279" s="71"/>
      <c r="AH279" s="71"/>
      <c r="AI279" s="71"/>
      <c r="AJ279" s="71"/>
      <c r="AK279" s="71"/>
      <c r="AL279" s="71"/>
    </row>
    <row r="280" spans="1:38" s="10" customFormat="1" ht="25" customHeight="1" x14ac:dyDescent="0.25">
      <c r="A280" s="11">
        <v>277</v>
      </c>
      <c r="B280" s="12" t="str">
        <f t="shared" si="15"/>
        <v>000-000</v>
      </c>
      <c r="C280" s="12"/>
      <c r="D280" s="12"/>
      <c r="E280" s="12"/>
      <c r="F280" s="12"/>
      <c r="G280" s="12"/>
      <c r="H280" s="16"/>
      <c r="I280" s="16"/>
      <c r="J280" s="15"/>
      <c r="K280" s="16"/>
      <c r="L280" s="16"/>
      <c r="M280" s="17"/>
      <c r="N280" s="18"/>
      <c r="O280" s="18"/>
      <c r="P280" s="20"/>
      <c r="Q280" s="66"/>
      <c r="R280" s="66"/>
      <c r="S280" s="67"/>
      <c r="T280" s="66"/>
      <c r="U280" s="66"/>
      <c r="V280" s="67"/>
      <c r="W280" s="68"/>
      <c r="X280" s="68"/>
      <c r="Y280" s="69"/>
      <c r="Z280" s="70">
        <f t="shared" si="16"/>
        <v>0</v>
      </c>
      <c r="AA280" s="70">
        <f t="shared" si="17"/>
        <v>0</v>
      </c>
      <c r="AB280" s="71"/>
      <c r="AC280" s="71"/>
      <c r="AD280" s="71"/>
      <c r="AE280" s="71"/>
      <c r="AF280" s="72"/>
      <c r="AG280" s="71"/>
      <c r="AH280" s="71"/>
      <c r="AI280" s="71"/>
      <c r="AJ280" s="71"/>
      <c r="AK280" s="71"/>
      <c r="AL280" s="71"/>
    </row>
    <row r="281" spans="1:38" s="10" customFormat="1" ht="25" customHeight="1" x14ac:dyDescent="0.25">
      <c r="A281" s="11">
        <v>278</v>
      </c>
      <c r="B281" s="12" t="str">
        <f t="shared" si="15"/>
        <v>000-000</v>
      </c>
      <c r="C281" s="12"/>
      <c r="D281" s="12"/>
      <c r="E281" s="12"/>
      <c r="F281" s="12"/>
      <c r="G281" s="12"/>
      <c r="H281" s="16"/>
      <c r="I281" s="16"/>
      <c r="J281" s="15"/>
      <c r="K281" s="16"/>
      <c r="L281" s="16"/>
      <c r="M281" s="17"/>
      <c r="N281" s="18"/>
      <c r="O281" s="18"/>
      <c r="P281" s="20"/>
      <c r="Q281" s="66"/>
      <c r="R281" s="66"/>
      <c r="S281" s="67"/>
      <c r="T281" s="66"/>
      <c r="U281" s="66"/>
      <c r="V281" s="67"/>
      <c r="W281" s="68"/>
      <c r="X281" s="68"/>
      <c r="Y281" s="69"/>
      <c r="Z281" s="70">
        <f t="shared" si="16"/>
        <v>0</v>
      </c>
      <c r="AA281" s="70">
        <f t="shared" si="17"/>
        <v>0</v>
      </c>
      <c r="AB281" s="71"/>
      <c r="AC281" s="71"/>
      <c r="AD281" s="71"/>
      <c r="AE281" s="71"/>
      <c r="AF281" s="72"/>
      <c r="AG281" s="71"/>
      <c r="AH281" s="71"/>
      <c r="AI281" s="71"/>
      <c r="AJ281" s="71"/>
      <c r="AK281" s="71"/>
      <c r="AL281" s="71"/>
    </row>
    <row r="282" spans="1:38" s="10" customFormat="1" ht="25" customHeight="1" x14ac:dyDescent="0.25">
      <c r="A282" s="11">
        <v>279</v>
      </c>
      <c r="B282" s="12" t="str">
        <f t="shared" si="15"/>
        <v>000-000</v>
      </c>
      <c r="C282" s="12"/>
      <c r="D282" s="12"/>
      <c r="E282" s="12"/>
      <c r="F282" s="12"/>
      <c r="G282" s="12"/>
      <c r="H282" s="16"/>
      <c r="I282" s="16"/>
      <c r="J282" s="15"/>
      <c r="K282" s="16"/>
      <c r="L282" s="16"/>
      <c r="M282" s="17"/>
      <c r="N282" s="18"/>
      <c r="O282" s="18"/>
      <c r="P282" s="20"/>
      <c r="Q282" s="66"/>
      <c r="R282" s="66"/>
      <c r="S282" s="67"/>
      <c r="T282" s="66"/>
      <c r="U282" s="66"/>
      <c r="V282" s="67"/>
      <c r="W282" s="68"/>
      <c r="X282" s="68"/>
      <c r="Y282" s="69"/>
      <c r="Z282" s="70">
        <f t="shared" si="16"/>
        <v>0</v>
      </c>
      <c r="AA282" s="70">
        <f t="shared" si="17"/>
        <v>0</v>
      </c>
      <c r="AB282" s="71"/>
      <c r="AC282" s="71"/>
      <c r="AD282" s="71"/>
      <c r="AE282" s="71"/>
      <c r="AF282" s="72"/>
      <c r="AG282" s="71"/>
      <c r="AH282" s="71"/>
      <c r="AI282" s="71"/>
      <c r="AJ282" s="71"/>
      <c r="AK282" s="71"/>
      <c r="AL282" s="71"/>
    </row>
    <row r="283" spans="1:38" s="10" customFormat="1" ht="25" customHeight="1" x14ac:dyDescent="0.25">
      <c r="A283" s="11">
        <v>280</v>
      </c>
      <c r="B283" s="12" t="str">
        <f t="shared" si="15"/>
        <v>000-000</v>
      </c>
      <c r="C283" s="12"/>
      <c r="D283" s="12"/>
      <c r="E283" s="12"/>
      <c r="F283" s="12"/>
      <c r="G283" s="12"/>
      <c r="H283" s="16"/>
      <c r="I283" s="16"/>
      <c r="J283" s="15"/>
      <c r="K283" s="16"/>
      <c r="L283" s="16"/>
      <c r="M283" s="17"/>
      <c r="N283" s="18"/>
      <c r="O283" s="19"/>
      <c r="P283" s="20"/>
      <c r="Q283" s="66"/>
      <c r="R283" s="66"/>
      <c r="S283" s="67"/>
      <c r="T283" s="66"/>
      <c r="U283" s="66"/>
      <c r="V283" s="67"/>
      <c r="W283" s="68"/>
      <c r="X283" s="68"/>
      <c r="Y283" s="69"/>
      <c r="Z283" s="70">
        <f t="shared" si="16"/>
        <v>0</v>
      </c>
      <c r="AA283" s="70">
        <f t="shared" si="17"/>
        <v>0</v>
      </c>
      <c r="AB283" s="71"/>
      <c r="AC283" s="71"/>
      <c r="AD283" s="71"/>
      <c r="AE283" s="71"/>
      <c r="AF283" s="72"/>
      <c r="AG283" s="71"/>
      <c r="AH283" s="71"/>
      <c r="AI283" s="71"/>
      <c r="AJ283" s="71"/>
      <c r="AK283" s="71"/>
      <c r="AL283" s="71"/>
    </row>
    <row r="284" spans="1:38" s="10" customFormat="1" ht="25" customHeight="1" x14ac:dyDescent="0.25">
      <c r="A284" s="11">
        <v>281</v>
      </c>
      <c r="B284" s="12" t="str">
        <f t="shared" si="15"/>
        <v>000-000</v>
      </c>
      <c r="C284" s="12"/>
      <c r="D284" s="12"/>
      <c r="E284" s="12"/>
      <c r="F284" s="12"/>
      <c r="G284" s="12"/>
      <c r="H284" s="16"/>
      <c r="I284" s="16"/>
      <c r="J284" s="15"/>
      <c r="K284" s="16"/>
      <c r="L284" s="16"/>
      <c r="M284" s="17"/>
      <c r="N284" s="18"/>
      <c r="O284" s="19"/>
      <c r="P284" s="20"/>
      <c r="Q284" s="66"/>
      <c r="R284" s="66"/>
      <c r="S284" s="67"/>
      <c r="T284" s="66"/>
      <c r="U284" s="66"/>
      <c r="V284" s="67"/>
      <c r="W284" s="68"/>
      <c r="X284" s="68"/>
      <c r="Y284" s="69"/>
      <c r="Z284" s="70">
        <f t="shared" si="16"/>
        <v>0</v>
      </c>
      <c r="AA284" s="70">
        <f t="shared" si="17"/>
        <v>0</v>
      </c>
      <c r="AB284" s="71"/>
      <c r="AC284" s="71"/>
      <c r="AD284" s="71"/>
      <c r="AE284" s="71"/>
      <c r="AF284" s="72"/>
      <c r="AG284" s="71"/>
      <c r="AH284" s="71"/>
      <c r="AI284" s="71"/>
      <c r="AJ284" s="71"/>
      <c r="AK284" s="71"/>
      <c r="AL284" s="71"/>
    </row>
    <row r="285" spans="1:38" s="10" customFormat="1" ht="25" customHeight="1" x14ac:dyDescent="0.25">
      <c r="A285" s="11">
        <v>282</v>
      </c>
      <c r="B285" s="12" t="str">
        <f t="shared" si="15"/>
        <v>000-000</v>
      </c>
      <c r="C285" s="12"/>
      <c r="D285" s="12"/>
      <c r="E285" s="12"/>
      <c r="F285" s="12"/>
      <c r="G285" s="12"/>
      <c r="H285" s="16"/>
      <c r="I285" s="16"/>
      <c r="J285" s="15"/>
      <c r="K285" s="16"/>
      <c r="L285" s="16"/>
      <c r="M285" s="17"/>
      <c r="N285" s="18"/>
      <c r="O285" s="18"/>
      <c r="P285" s="20"/>
      <c r="Q285" s="66"/>
      <c r="R285" s="66"/>
      <c r="S285" s="67"/>
      <c r="T285" s="66"/>
      <c r="U285" s="66"/>
      <c r="V285" s="67"/>
      <c r="W285" s="68"/>
      <c r="X285" s="68"/>
      <c r="Y285" s="69"/>
      <c r="Z285" s="70">
        <f t="shared" si="16"/>
        <v>0</v>
      </c>
      <c r="AA285" s="70">
        <f t="shared" si="17"/>
        <v>0</v>
      </c>
      <c r="AB285" s="71"/>
      <c r="AC285" s="71"/>
      <c r="AD285" s="71"/>
      <c r="AE285" s="71"/>
      <c r="AF285" s="72"/>
      <c r="AG285" s="71"/>
      <c r="AH285" s="71"/>
      <c r="AI285" s="71"/>
      <c r="AJ285" s="71"/>
      <c r="AK285" s="71"/>
      <c r="AL285" s="71"/>
    </row>
    <row r="286" spans="1:38" s="10" customFormat="1" ht="25" customHeight="1" x14ac:dyDescent="0.25">
      <c r="A286" s="11">
        <v>283</v>
      </c>
      <c r="B286" s="12" t="str">
        <f t="shared" si="15"/>
        <v>000-000</v>
      </c>
      <c r="C286" s="12"/>
      <c r="D286" s="12"/>
      <c r="E286" s="12"/>
      <c r="F286" s="12"/>
      <c r="G286" s="12"/>
      <c r="H286" s="16"/>
      <c r="I286" s="16"/>
      <c r="J286" s="15"/>
      <c r="K286" s="16"/>
      <c r="L286" s="16"/>
      <c r="M286" s="17"/>
      <c r="N286" s="18"/>
      <c r="O286" s="18"/>
      <c r="P286" s="20"/>
      <c r="Q286" s="66"/>
      <c r="R286" s="66"/>
      <c r="S286" s="67"/>
      <c r="T286" s="66"/>
      <c r="U286" s="66"/>
      <c r="V286" s="67"/>
      <c r="W286" s="68"/>
      <c r="X286" s="68"/>
      <c r="Y286" s="69"/>
      <c r="Z286" s="70">
        <f t="shared" si="16"/>
        <v>0</v>
      </c>
      <c r="AA286" s="70">
        <f t="shared" si="17"/>
        <v>0</v>
      </c>
      <c r="AB286" s="71"/>
      <c r="AC286" s="71"/>
      <c r="AD286" s="71"/>
      <c r="AE286" s="71"/>
      <c r="AF286" s="72"/>
      <c r="AG286" s="71"/>
      <c r="AH286" s="71"/>
      <c r="AI286" s="71"/>
      <c r="AJ286" s="71"/>
      <c r="AK286" s="71"/>
      <c r="AL286" s="71"/>
    </row>
    <row r="287" spans="1:38" s="10" customFormat="1" ht="25" customHeight="1" x14ac:dyDescent="0.25">
      <c r="A287" s="11">
        <v>284</v>
      </c>
      <c r="B287" s="12" t="str">
        <f t="shared" si="15"/>
        <v>000-000</v>
      </c>
      <c r="C287" s="12"/>
      <c r="D287" s="12"/>
      <c r="E287" s="12"/>
      <c r="F287" s="12"/>
      <c r="G287" s="12"/>
      <c r="H287" s="16"/>
      <c r="I287" s="16"/>
      <c r="J287" s="15"/>
      <c r="K287" s="16"/>
      <c r="L287" s="16"/>
      <c r="M287" s="17"/>
      <c r="N287" s="18"/>
      <c r="O287" s="18"/>
      <c r="P287" s="20"/>
      <c r="Q287" s="66"/>
      <c r="R287" s="66"/>
      <c r="S287" s="67"/>
      <c r="T287" s="66"/>
      <c r="U287" s="66"/>
      <c r="V287" s="67"/>
      <c r="W287" s="68"/>
      <c r="X287" s="68"/>
      <c r="Y287" s="69"/>
      <c r="Z287" s="70">
        <f t="shared" si="16"/>
        <v>0</v>
      </c>
      <c r="AA287" s="70">
        <f t="shared" si="17"/>
        <v>0</v>
      </c>
      <c r="AB287" s="71"/>
      <c r="AC287" s="71"/>
      <c r="AD287" s="71"/>
      <c r="AE287" s="71"/>
      <c r="AF287" s="72"/>
      <c r="AG287" s="71"/>
      <c r="AH287" s="71"/>
      <c r="AI287" s="71"/>
      <c r="AJ287" s="71"/>
      <c r="AK287" s="71"/>
      <c r="AL287" s="71"/>
    </row>
    <row r="288" spans="1:38" s="10" customFormat="1" ht="25" customHeight="1" x14ac:dyDescent="0.25">
      <c r="A288" s="11">
        <v>285</v>
      </c>
      <c r="B288" s="12" t="str">
        <f t="shared" si="15"/>
        <v>000-000</v>
      </c>
      <c r="C288" s="12"/>
      <c r="D288" s="12"/>
      <c r="E288" s="12"/>
      <c r="F288" s="12"/>
      <c r="G288" s="12"/>
      <c r="H288" s="16"/>
      <c r="I288" s="16"/>
      <c r="J288" s="15"/>
      <c r="K288" s="16"/>
      <c r="L288" s="16"/>
      <c r="M288" s="17"/>
      <c r="N288" s="18"/>
      <c r="O288" s="18"/>
      <c r="P288" s="20"/>
      <c r="Q288" s="66"/>
      <c r="R288" s="66"/>
      <c r="S288" s="67"/>
      <c r="T288" s="66"/>
      <c r="U288" s="66"/>
      <c r="V288" s="67"/>
      <c r="W288" s="68"/>
      <c r="X288" s="68"/>
      <c r="Y288" s="69"/>
      <c r="Z288" s="70">
        <f t="shared" si="16"/>
        <v>0</v>
      </c>
      <c r="AA288" s="70">
        <f t="shared" si="17"/>
        <v>0</v>
      </c>
      <c r="AB288" s="71"/>
      <c r="AC288" s="71"/>
      <c r="AD288" s="71"/>
      <c r="AE288" s="71"/>
      <c r="AF288" s="72"/>
      <c r="AG288" s="71"/>
      <c r="AH288" s="71"/>
      <c r="AI288" s="71"/>
      <c r="AJ288" s="71"/>
      <c r="AK288" s="71"/>
      <c r="AL288" s="71"/>
    </row>
    <row r="289" spans="1:38" s="10" customFormat="1" ht="25" customHeight="1" x14ac:dyDescent="0.25">
      <c r="A289" s="11">
        <v>286</v>
      </c>
      <c r="B289" s="12" t="str">
        <f t="shared" si="15"/>
        <v>000-000</v>
      </c>
      <c r="C289" s="12"/>
      <c r="D289" s="12"/>
      <c r="E289" s="12"/>
      <c r="F289" s="12"/>
      <c r="G289" s="12"/>
      <c r="H289" s="16"/>
      <c r="I289" s="16"/>
      <c r="J289" s="15"/>
      <c r="K289" s="16"/>
      <c r="L289" s="16"/>
      <c r="M289" s="17"/>
      <c r="N289" s="18"/>
      <c r="O289" s="18"/>
      <c r="P289" s="20"/>
      <c r="Q289" s="66"/>
      <c r="R289" s="66"/>
      <c r="S289" s="67"/>
      <c r="T289" s="66"/>
      <c r="U289" s="66"/>
      <c r="V289" s="67"/>
      <c r="W289" s="68"/>
      <c r="X289" s="68"/>
      <c r="Y289" s="69"/>
      <c r="Z289" s="70">
        <f t="shared" si="16"/>
        <v>0</v>
      </c>
      <c r="AA289" s="70">
        <f t="shared" si="17"/>
        <v>0</v>
      </c>
      <c r="AB289" s="71"/>
      <c r="AC289" s="71"/>
      <c r="AD289" s="71"/>
      <c r="AE289" s="71"/>
      <c r="AF289" s="72"/>
      <c r="AG289" s="71"/>
      <c r="AH289" s="71"/>
      <c r="AI289" s="71"/>
      <c r="AJ289" s="71"/>
      <c r="AK289" s="71"/>
      <c r="AL289" s="71"/>
    </row>
    <row r="290" spans="1:38" s="10" customFormat="1" ht="25" customHeight="1" x14ac:dyDescent="0.25">
      <c r="A290" s="11">
        <v>287</v>
      </c>
      <c r="B290" s="12" t="str">
        <f t="shared" si="15"/>
        <v>000-000</v>
      </c>
      <c r="C290" s="12"/>
      <c r="D290" s="12"/>
      <c r="E290" s="12"/>
      <c r="F290" s="12"/>
      <c r="G290" s="12"/>
      <c r="H290" s="16"/>
      <c r="I290" s="16"/>
      <c r="J290" s="15"/>
      <c r="K290" s="16"/>
      <c r="L290" s="16"/>
      <c r="M290" s="17"/>
      <c r="N290" s="18"/>
      <c r="O290" s="18"/>
      <c r="P290" s="20"/>
      <c r="Q290" s="66"/>
      <c r="R290" s="66"/>
      <c r="S290" s="67"/>
      <c r="T290" s="66"/>
      <c r="U290" s="66"/>
      <c r="V290" s="67"/>
      <c r="W290" s="68"/>
      <c r="X290" s="68"/>
      <c r="Y290" s="69"/>
      <c r="Z290" s="70">
        <f t="shared" si="16"/>
        <v>0</v>
      </c>
      <c r="AA290" s="70">
        <f t="shared" si="17"/>
        <v>0</v>
      </c>
      <c r="AB290" s="71"/>
      <c r="AC290" s="71"/>
      <c r="AD290" s="71"/>
      <c r="AE290" s="71"/>
      <c r="AF290" s="72"/>
      <c r="AG290" s="71"/>
      <c r="AH290" s="71"/>
      <c r="AI290" s="71"/>
      <c r="AJ290" s="71"/>
      <c r="AK290" s="71"/>
      <c r="AL290" s="71"/>
    </row>
    <row r="291" spans="1:38" s="10" customFormat="1" ht="25" customHeight="1" x14ac:dyDescent="0.25">
      <c r="A291" s="11">
        <v>288</v>
      </c>
      <c r="B291" s="12" t="str">
        <f t="shared" si="15"/>
        <v>000-000</v>
      </c>
      <c r="C291" s="12"/>
      <c r="D291" s="12"/>
      <c r="E291" s="12"/>
      <c r="F291" s="12"/>
      <c r="G291" s="12"/>
      <c r="H291" s="16"/>
      <c r="I291" s="16"/>
      <c r="J291" s="15"/>
      <c r="K291" s="16"/>
      <c r="L291" s="16"/>
      <c r="M291" s="17"/>
      <c r="N291" s="18"/>
      <c r="O291" s="18"/>
      <c r="P291" s="20"/>
      <c r="Q291" s="66"/>
      <c r="R291" s="66"/>
      <c r="S291" s="67"/>
      <c r="T291" s="66"/>
      <c r="U291" s="66"/>
      <c r="V291" s="67"/>
      <c r="W291" s="68"/>
      <c r="X291" s="68"/>
      <c r="Y291" s="69"/>
      <c r="Z291" s="70">
        <f t="shared" si="16"/>
        <v>0</v>
      </c>
      <c r="AA291" s="70">
        <f t="shared" si="17"/>
        <v>0</v>
      </c>
      <c r="AB291" s="71"/>
      <c r="AC291" s="71"/>
      <c r="AD291" s="71"/>
      <c r="AE291" s="71"/>
      <c r="AF291" s="72"/>
      <c r="AG291" s="71"/>
      <c r="AH291" s="71"/>
      <c r="AI291" s="71"/>
      <c r="AJ291" s="71"/>
      <c r="AK291" s="71"/>
      <c r="AL291" s="71"/>
    </row>
    <row r="292" spans="1:38" s="10" customFormat="1" ht="25" customHeight="1" x14ac:dyDescent="0.25">
      <c r="A292" s="11">
        <v>289</v>
      </c>
      <c r="B292" s="12" t="str">
        <f t="shared" si="15"/>
        <v>000-000</v>
      </c>
      <c r="C292" s="12"/>
      <c r="D292" s="12"/>
      <c r="E292" s="12"/>
      <c r="F292" s="12"/>
      <c r="G292" s="12"/>
      <c r="H292" s="16"/>
      <c r="I292" s="16"/>
      <c r="J292" s="15"/>
      <c r="K292" s="16"/>
      <c r="L292" s="16"/>
      <c r="M292" s="17"/>
      <c r="N292" s="18"/>
      <c r="O292" s="18"/>
      <c r="P292" s="20"/>
      <c r="Q292" s="66"/>
      <c r="R292" s="66"/>
      <c r="S292" s="67"/>
      <c r="T292" s="66"/>
      <c r="U292" s="66"/>
      <c r="V292" s="67"/>
      <c r="W292" s="68"/>
      <c r="X292" s="68"/>
      <c r="Y292" s="69"/>
      <c r="Z292" s="70">
        <f t="shared" si="16"/>
        <v>0</v>
      </c>
      <c r="AA292" s="70">
        <f t="shared" si="17"/>
        <v>0</v>
      </c>
      <c r="AB292" s="71"/>
      <c r="AC292" s="71"/>
      <c r="AD292" s="71"/>
      <c r="AE292" s="71"/>
      <c r="AF292" s="72"/>
      <c r="AG292" s="71"/>
      <c r="AH292" s="71"/>
      <c r="AI292" s="71"/>
      <c r="AJ292" s="71"/>
      <c r="AK292" s="71"/>
      <c r="AL292" s="71"/>
    </row>
    <row r="293" spans="1:38" s="10" customFormat="1" ht="25" customHeight="1" x14ac:dyDescent="0.25">
      <c r="A293" s="11">
        <v>290</v>
      </c>
      <c r="B293" s="12" t="str">
        <f t="shared" si="15"/>
        <v>000-000</v>
      </c>
      <c r="C293" s="12"/>
      <c r="D293" s="12"/>
      <c r="E293" s="12"/>
      <c r="F293" s="12"/>
      <c r="G293" s="12"/>
      <c r="H293" s="16"/>
      <c r="I293" s="16"/>
      <c r="J293" s="15"/>
      <c r="K293" s="16"/>
      <c r="L293" s="16"/>
      <c r="M293" s="17"/>
      <c r="N293" s="18"/>
      <c r="O293" s="18"/>
      <c r="P293" s="20"/>
      <c r="Q293" s="66"/>
      <c r="R293" s="66"/>
      <c r="S293" s="67"/>
      <c r="T293" s="66"/>
      <c r="U293" s="66"/>
      <c r="V293" s="67"/>
      <c r="W293" s="68"/>
      <c r="X293" s="68"/>
      <c r="Y293" s="69"/>
      <c r="Z293" s="70">
        <f t="shared" si="16"/>
        <v>0</v>
      </c>
      <c r="AA293" s="70">
        <f t="shared" si="17"/>
        <v>0</v>
      </c>
      <c r="AB293" s="71"/>
      <c r="AC293" s="71"/>
      <c r="AD293" s="71"/>
      <c r="AE293" s="71"/>
      <c r="AF293" s="72"/>
      <c r="AG293" s="71"/>
      <c r="AH293" s="71"/>
      <c r="AI293" s="71"/>
      <c r="AJ293" s="71"/>
      <c r="AK293" s="71"/>
      <c r="AL293" s="71"/>
    </row>
    <row r="294" spans="1:38" s="10" customFormat="1" ht="25" customHeight="1" x14ac:dyDescent="0.25">
      <c r="A294" s="11">
        <v>291</v>
      </c>
      <c r="B294" s="12" t="str">
        <f t="shared" si="15"/>
        <v>000-000</v>
      </c>
      <c r="C294" s="12"/>
      <c r="D294" s="12"/>
      <c r="E294" s="12"/>
      <c r="F294" s="12"/>
      <c r="G294" s="12"/>
      <c r="H294" s="16"/>
      <c r="I294" s="16"/>
      <c r="J294" s="15"/>
      <c r="K294" s="16"/>
      <c r="L294" s="16"/>
      <c r="M294" s="17"/>
      <c r="N294" s="18"/>
      <c r="O294" s="19"/>
      <c r="P294" s="20"/>
      <c r="Q294" s="66"/>
      <c r="R294" s="66"/>
      <c r="S294" s="67"/>
      <c r="T294" s="66"/>
      <c r="U294" s="66"/>
      <c r="V294" s="67"/>
      <c r="W294" s="68"/>
      <c r="X294" s="68"/>
      <c r="Y294" s="69"/>
      <c r="Z294" s="70">
        <f t="shared" si="16"/>
        <v>0</v>
      </c>
      <c r="AA294" s="70">
        <f t="shared" si="17"/>
        <v>0</v>
      </c>
      <c r="AB294" s="71"/>
      <c r="AC294" s="71"/>
      <c r="AD294" s="71"/>
      <c r="AE294" s="71"/>
      <c r="AF294" s="72"/>
      <c r="AG294" s="71"/>
      <c r="AH294" s="71"/>
      <c r="AI294" s="71"/>
      <c r="AJ294" s="71"/>
      <c r="AK294" s="71"/>
      <c r="AL294" s="71"/>
    </row>
    <row r="295" spans="1:38" s="10" customFormat="1" ht="25" customHeight="1" x14ac:dyDescent="0.25">
      <c r="A295" s="11">
        <v>292</v>
      </c>
      <c r="B295" s="12" t="str">
        <f t="shared" si="15"/>
        <v>000-000</v>
      </c>
      <c r="C295" s="12"/>
      <c r="D295" s="12"/>
      <c r="E295" s="12"/>
      <c r="F295" s="12"/>
      <c r="G295" s="12"/>
      <c r="H295" s="16"/>
      <c r="I295" s="16"/>
      <c r="J295" s="15"/>
      <c r="K295" s="16"/>
      <c r="L295" s="16"/>
      <c r="M295" s="17"/>
      <c r="N295" s="18"/>
      <c r="O295" s="19"/>
      <c r="P295" s="20"/>
      <c r="Q295" s="66"/>
      <c r="R295" s="66"/>
      <c r="S295" s="67"/>
      <c r="T295" s="66"/>
      <c r="U295" s="66"/>
      <c r="V295" s="67"/>
      <c r="W295" s="68"/>
      <c r="X295" s="68"/>
      <c r="Y295" s="69"/>
      <c r="Z295" s="70">
        <f t="shared" si="16"/>
        <v>0</v>
      </c>
      <c r="AA295" s="70">
        <f t="shared" si="17"/>
        <v>0</v>
      </c>
      <c r="AB295" s="71"/>
      <c r="AC295" s="71"/>
      <c r="AD295" s="71"/>
      <c r="AE295" s="71"/>
      <c r="AF295" s="72"/>
      <c r="AG295" s="71"/>
      <c r="AH295" s="71"/>
      <c r="AI295" s="71"/>
      <c r="AJ295" s="71"/>
      <c r="AK295" s="71"/>
      <c r="AL295" s="71"/>
    </row>
    <row r="296" spans="1:38" s="10" customFormat="1" ht="25" customHeight="1" x14ac:dyDescent="0.25">
      <c r="A296" s="11">
        <v>293</v>
      </c>
      <c r="B296" s="12" t="str">
        <f t="shared" si="15"/>
        <v>000-000</v>
      </c>
      <c r="C296" s="12"/>
      <c r="D296" s="12"/>
      <c r="E296" s="12"/>
      <c r="F296" s="12"/>
      <c r="G296" s="12"/>
      <c r="H296" s="16"/>
      <c r="I296" s="16"/>
      <c r="J296" s="15"/>
      <c r="K296" s="16"/>
      <c r="L296" s="16"/>
      <c r="M296" s="17"/>
      <c r="N296" s="18"/>
      <c r="O296" s="18"/>
      <c r="P296" s="20"/>
      <c r="Q296" s="66"/>
      <c r="R296" s="66"/>
      <c r="S296" s="67"/>
      <c r="T296" s="66"/>
      <c r="U296" s="66"/>
      <c r="V296" s="67"/>
      <c r="W296" s="68"/>
      <c r="X296" s="68"/>
      <c r="Y296" s="69"/>
      <c r="Z296" s="70">
        <f t="shared" si="16"/>
        <v>0</v>
      </c>
      <c r="AA296" s="70">
        <f t="shared" si="17"/>
        <v>0</v>
      </c>
      <c r="AB296" s="71"/>
      <c r="AC296" s="71"/>
      <c r="AD296" s="71"/>
      <c r="AE296" s="71"/>
      <c r="AF296" s="72"/>
      <c r="AG296" s="71"/>
      <c r="AH296" s="71"/>
      <c r="AI296" s="71"/>
      <c r="AJ296" s="71"/>
      <c r="AK296" s="71"/>
      <c r="AL296" s="71"/>
    </row>
    <row r="297" spans="1:38" s="10" customFormat="1" ht="25" customHeight="1" x14ac:dyDescent="0.25">
      <c r="A297" s="11">
        <v>294</v>
      </c>
      <c r="B297" s="12" t="str">
        <f t="shared" si="15"/>
        <v>000-000</v>
      </c>
      <c r="C297" s="12"/>
      <c r="D297" s="12"/>
      <c r="E297" s="12"/>
      <c r="F297" s="12"/>
      <c r="G297" s="12"/>
      <c r="H297" s="16"/>
      <c r="I297" s="16"/>
      <c r="J297" s="15"/>
      <c r="K297" s="16"/>
      <c r="L297" s="16"/>
      <c r="M297" s="17"/>
      <c r="N297" s="18"/>
      <c r="O297" s="18"/>
      <c r="P297" s="20"/>
      <c r="Q297" s="66"/>
      <c r="R297" s="66"/>
      <c r="S297" s="67"/>
      <c r="T297" s="66"/>
      <c r="U297" s="66"/>
      <c r="V297" s="67"/>
      <c r="W297" s="68"/>
      <c r="X297" s="68"/>
      <c r="Y297" s="69"/>
      <c r="Z297" s="70">
        <f t="shared" si="16"/>
        <v>0</v>
      </c>
      <c r="AA297" s="70">
        <f t="shared" si="17"/>
        <v>0</v>
      </c>
      <c r="AB297" s="71"/>
      <c r="AC297" s="71"/>
      <c r="AD297" s="71"/>
      <c r="AE297" s="71"/>
      <c r="AF297" s="72"/>
      <c r="AG297" s="71"/>
      <c r="AH297" s="71"/>
      <c r="AI297" s="71"/>
      <c r="AJ297" s="71"/>
      <c r="AK297" s="71"/>
      <c r="AL297" s="71"/>
    </row>
    <row r="298" spans="1:38" s="10" customFormat="1" ht="25" customHeight="1" x14ac:dyDescent="0.25">
      <c r="A298" s="11">
        <v>295</v>
      </c>
      <c r="B298" s="12" t="str">
        <f t="shared" si="15"/>
        <v>000-000</v>
      </c>
      <c r="C298" s="12"/>
      <c r="D298" s="12"/>
      <c r="E298" s="12"/>
      <c r="F298" s="12"/>
      <c r="G298" s="12"/>
      <c r="H298" s="16"/>
      <c r="I298" s="16"/>
      <c r="J298" s="15"/>
      <c r="K298" s="16"/>
      <c r="L298" s="16"/>
      <c r="M298" s="17"/>
      <c r="N298" s="18"/>
      <c r="O298" s="18"/>
      <c r="P298" s="20"/>
      <c r="Q298" s="66"/>
      <c r="R298" s="66"/>
      <c r="S298" s="67"/>
      <c r="T298" s="66"/>
      <c r="U298" s="66"/>
      <c r="V298" s="67"/>
      <c r="W298" s="68"/>
      <c r="X298" s="68"/>
      <c r="Y298" s="69"/>
      <c r="Z298" s="70">
        <f t="shared" si="16"/>
        <v>0</v>
      </c>
      <c r="AA298" s="70">
        <f t="shared" si="17"/>
        <v>0</v>
      </c>
      <c r="AB298" s="71"/>
      <c r="AC298" s="71"/>
      <c r="AD298" s="71"/>
      <c r="AE298" s="71"/>
      <c r="AF298" s="72"/>
      <c r="AG298" s="71"/>
      <c r="AH298" s="71"/>
      <c r="AI298" s="71"/>
      <c r="AJ298" s="71"/>
      <c r="AK298" s="71"/>
      <c r="AL298" s="71"/>
    </row>
    <row r="299" spans="1:38" s="10" customFormat="1" ht="25" customHeight="1" x14ac:dyDescent="0.25">
      <c r="A299" s="11">
        <v>296</v>
      </c>
      <c r="B299" s="12" t="str">
        <f t="shared" si="15"/>
        <v>000-000</v>
      </c>
      <c r="C299" s="12"/>
      <c r="D299" s="12"/>
      <c r="E299" s="12"/>
      <c r="F299" s="12"/>
      <c r="G299" s="12"/>
      <c r="H299" s="16"/>
      <c r="I299" s="16"/>
      <c r="J299" s="15"/>
      <c r="K299" s="16"/>
      <c r="L299" s="16"/>
      <c r="M299" s="17"/>
      <c r="N299" s="18"/>
      <c r="O299" s="18"/>
      <c r="P299" s="20"/>
      <c r="Q299" s="66"/>
      <c r="R299" s="66"/>
      <c r="S299" s="67"/>
      <c r="T299" s="66"/>
      <c r="U299" s="66"/>
      <c r="V299" s="67"/>
      <c r="W299" s="68"/>
      <c r="X299" s="68"/>
      <c r="Y299" s="69"/>
      <c r="Z299" s="70">
        <f t="shared" si="16"/>
        <v>0</v>
      </c>
      <c r="AA299" s="70">
        <f t="shared" si="17"/>
        <v>0</v>
      </c>
      <c r="AB299" s="71"/>
      <c r="AC299" s="71"/>
      <c r="AD299" s="71"/>
      <c r="AE299" s="71"/>
      <c r="AF299" s="72"/>
      <c r="AG299" s="71"/>
      <c r="AH299" s="71"/>
      <c r="AI299" s="71"/>
      <c r="AJ299" s="71"/>
      <c r="AK299" s="71"/>
      <c r="AL299" s="71"/>
    </row>
    <row r="300" spans="1:38" s="10" customFormat="1" ht="25" customHeight="1" x14ac:dyDescent="0.25">
      <c r="A300" s="11">
        <v>297</v>
      </c>
      <c r="B300" s="12" t="str">
        <f t="shared" si="15"/>
        <v>000-000</v>
      </c>
      <c r="C300" s="12"/>
      <c r="D300" s="12"/>
      <c r="E300" s="12"/>
      <c r="F300" s="12"/>
      <c r="G300" s="12"/>
      <c r="H300" s="16"/>
      <c r="I300" s="16"/>
      <c r="J300" s="15"/>
      <c r="K300" s="16"/>
      <c r="L300" s="16"/>
      <c r="M300" s="17"/>
      <c r="N300" s="18"/>
      <c r="O300" s="18"/>
      <c r="P300" s="20"/>
      <c r="Q300" s="66"/>
      <c r="R300" s="66"/>
      <c r="S300" s="67"/>
      <c r="T300" s="66"/>
      <c r="U300" s="66"/>
      <c r="V300" s="67"/>
      <c r="W300" s="68"/>
      <c r="X300" s="68"/>
      <c r="Y300" s="69"/>
      <c r="Z300" s="70">
        <f t="shared" si="16"/>
        <v>0</v>
      </c>
      <c r="AA300" s="70">
        <f t="shared" si="17"/>
        <v>0</v>
      </c>
      <c r="AB300" s="71"/>
      <c r="AC300" s="71"/>
      <c r="AD300" s="71"/>
      <c r="AE300" s="71"/>
      <c r="AF300" s="72"/>
      <c r="AG300" s="71"/>
      <c r="AH300" s="71"/>
      <c r="AI300" s="71"/>
      <c r="AJ300" s="71"/>
      <c r="AK300" s="71"/>
      <c r="AL300" s="71"/>
    </row>
    <row r="301" spans="1:38" s="10" customFormat="1" ht="25" customHeight="1" x14ac:dyDescent="0.25">
      <c r="A301" s="11">
        <v>298</v>
      </c>
      <c r="B301" s="12" t="str">
        <f t="shared" si="15"/>
        <v>000-000</v>
      </c>
      <c r="C301" s="12"/>
      <c r="D301" s="12"/>
      <c r="E301" s="12"/>
      <c r="F301" s="12"/>
      <c r="G301" s="12"/>
      <c r="H301" s="16"/>
      <c r="I301" s="16"/>
      <c r="J301" s="15"/>
      <c r="K301" s="16"/>
      <c r="L301" s="16"/>
      <c r="M301" s="17"/>
      <c r="N301" s="18"/>
      <c r="O301" s="18"/>
      <c r="P301" s="20"/>
      <c r="Q301" s="66"/>
      <c r="R301" s="66"/>
      <c r="S301" s="67"/>
      <c r="T301" s="66"/>
      <c r="U301" s="66"/>
      <c r="V301" s="67"/>
      <c r="W301" s="68"/>
      <c r="X301" s="68"/>
      <c r="Y301" s="69"/>
      <c r="Z301" s="70">
        <f t="shared" si="16"/>
        <v>0</v>
      </c>
      <c r="AA301" s="70">
        <f t="shared" si="17"/>
        <v>0</v>
      </c>
      <c r="AB301" s="71"/>
      <c r="AC301" s="71"/>
      <c r="AD301" s="71"/>
      <c r="AE301" s="71"/>
      <c r="AF301" s="72"/>
      <c r="AG301" s="71"/>
      <c r="AH301" s="71"/>
      <c r="AI301" s="71"/>
      <c r="AJ301" s="71"/>
      <c r="AK301" s="71"/>
      <c r="AL301" s="71"/>
    </row>
    <row r="302" spans="1:38" s="10" customFormat="1" ht="25" customHeight="1" x14ac:dyDescent="0.25">
      <c r="A302" s="11">
        <v>299</v>
      </c>
      <c r="B302" s="12" t="str">
        <f t="shared" ref="B302:B365" si="18">TEXT(C302,"000")&amp;"-"&amp;TEXT(E302,"000")</f>
        <v>000-000</v>
      </c>
      <c r="C302" s="12"/>
      <c r="D302" s="12"/>
      <c r="E302" s="12"/>
      <c r="F302" s="12"/>
      <c r="G302" s="12"/>
      <c r="H302" s="16"/>
      <c r="I302" s="16"/>
      <c r="J302" s="15"/>
      <c r="K302" s="16"/>
      <c r="L302" s="16"/>
      <c r="M302" s="17"/>
      <c r="N302" s="18"/>
      <c r="O302" s="18"/>
      <c r="P302" s="20"/>
      <c r="Q302" s="66"/>
      <c r="R302" s="66"/>
      <c r="S302" s="67"/>
      <c r="T302" s="66"/>
      <c r="U302" s="66"/>
      <c r="V302" s="67"/>
      <c r="W302" s="68"/>
      <c r="X302" s="68"/>
      <c r="Y302" s="69"/>
      <c r="Z302" s="70">
        <f t="shared" si="16"/>
        <v>0</v>
      </c>
      <c r="AA302" s="70">
        <f t="shared" si="17"/>
        <v>0</v>
      </c>
      <c r="AB302" s="71"/>
      <c r="AC302" s="71"/>
      <c r="AD302" s="71"/>
      <c r="AE302" s="71"/>
      <c r="AF302" s="72"/>
      <c r="AG302" s="71"/>
      <c r="AH302" s="71"/>
      <c r="AI302" s="71"/>
      <c r="AJ302" s="71"/>
      <c r="AK302" s="71"/>
      <c r="AL302" s="71"/>
    </row>
    <row r="303" spans="1:38" s="10" customFormat="1" ht="25" customHeight="1" x14ac:dyDescent="0.25">
      <c r="A303" s="11">
        <v>300</v>
      </c>
      <c r="B303" s="12" t="str">
        <f t="shared" si="18"/>
        <v>000-000</v>
      </c>
      <c r="C303" s="12"/>
      <c r="D303" s="12"/>
      <c r="E303" s="12"/>
      <c r="F303" s="12"/>
      <c r="G303" s="12"/>
      <c r="H303" s="16"/>
      <c r="I303" s="16"/>
      <c r="J303" s="15"/>
      <c r="K303" s="16"/>
      <c r="L303" s="16"/>
      <c r="M303" s="17"/>
      <c r="N303" s="18"/>
      <c r="O303" s="18"/>
      <c r="P303" s="20"/>
      <c r="Q303" s="66"/>
      <c r="R303" s="66"/>
      <c r="S303" s="67"/>
      <c r="T303" s="66"/>
      <c r="U303" s="66"/>
      <c r="V303" s="67"/>
      <c r="W303" s="68"/>
      <c r="X303" s="68"/>
      <c r="Y303" s="69"/>
      <c r="Z303" s="70">
        <f t="shared" si="16"/>
        <v>0</v>
      </c>
      <c r="AA303" s="70">
        <f t="shared" si="17"/>
        <v>0</v>
      </c>
      <c r="AB303" s="71"/>
      <c r="AC303" s="71"/>
      <c r="AD303" s="71"/>
      <c r="AE303" s="71"/>
      <c r="AF303" s="72"/>
      <c r="AG303" s="71"/>
      <c r="AH303" s="71"/>
      <c r="AI303" s="71"/>
      <c r="AJ303" s="71"/>
      <c r="AK303" s="71"/>
      <c r="AL303" s="71"/>
    </row>
    <row r="304" spans="1:38" s="10" customFormat="1" ht="25" customHeight="1" x14ac:dyDescent="0.25">
      <c r="A304" s="11">
        <v>301</v>
      </c>
      <c r="B304" s="12" t="str">
        <f t="shared" si="18"/>
        <v>000-000</v>
      </c>
      <c r="C304" s="12"/>
      <c r="D304" s="12"/>
      <c r="E304" s="12"/>
      <c r="F304" s="12"/>
      <c r="G304" s="12"/>
      <c r="H304" s="16"/>
      <c r="I304" s="16"/>
      <c r="J304" s="15"/>
      <c r="K304" s="16"/>
      <c r="L304" s="16"/>
      <c r="M304" s="17"/>
      <c r="N304" s="18"/>
      <c r="O304" s="18"/>
      <c r="P304" s="20"/>
      <c r="Q304" s="66"/>
      <c r="R304" s="66"/>
      <c r="S304" s="67"/>
      <c r="T304" s="66"/>
      <c r="U304" s="66"/>
      <c r="V304" s="67"/>
      <c r="W304" s="68"/>
      <c r="X304" s="68"/>
      <c r="Y304" s="69"/>
      <c r="Z304" s="70">
        <f t="shared" si="16"/>
        <v>0</v>
      </c>
      <c r="AA304" s="70">
        <f t="shared" si="17"/>
        <v>0</v>
      </c>
      <c r="AB304" s="71"/>
      <c r="AC304" s="71"/>
      <c r="AD304" s="71"/>
      <c r="AE304" s="71"/>
      <c r="AF304" s="72"/>
      <c r="AG304" s="71"/>
      <c r="AH304" s="71"/>
      <c r="AI304" s="71"/>
      <c r="AJ304" s="71"/>
      <c r="AK304" s="71"/>
      <c r="AL304" s="71"/>
    </row>
    <row r="305" spans="1:38" s="10" customFormat="1" ht="25" customHeight="1" x14ac:dyDescent="0.25">
      <c r="A305" s="11">
        <v>302</v>
      </c>
      <c r="B305" s="12" t="str">
        <f t="shared" si="18"/>
        <v>000-000</v>
      </c>
      <c r="C305" s="12"/>
      <c r="D305" s="12"/>
      <c r="E305" s="12"/>
      <c r="F305" s="12"/>
      <c r="G305" s="12"/>
      <c r="H305" s="16"/>
      <c r="I305" s="16"/>
      <c r="J305" s="15"/>
      <c r="K305" s="16"/>
      <c r="L305" s="16"/>
      <c r="M305" s="17"/>
      <c r="N305" s="18"/>
      <c r="O305" s="19"/>
      <c r="P305" s="20"/>
      <c r="Q305" s="66"/>
      <c r="R305" s="66"/>
      <c r="S305" s="67"/>
      <c r="T305" s="66"/>
      <c r="U305" s="66"/>
      <c r="V305" s="67"/>
      <c r="W305" s="68"/>
      <c r="X305" s="68"/>
      <c r="Y305" s="69"/>
      <c r="Z305" s="70">
        <f t="shared" si="16"/>
        <v>0</v>
      </c>
      <c r="AA305" s="70">
        <f t="shared" si="17"/>
        <v>0</v>
      </c>
      <c r="AB305" s="71"/>
      <c r="AC305" s="71"/>
      <c r="AD305" s="71"/>
      <c r="AE305" s="71"/>
      <c r="AF305" s="72"/>
      <c r="AG305" s="71"/>
      <c r="AH305" s="71"/>
      <c r="AI305" s="71"/>
      <c r="AJ305" s="71"/>
      <c r="AK305" s="71"/>
      <c r="AL305" s="71"/>
    </row>
    <row r="306" spans="1:38" s="10" customFormat="1" ht="25" customHeight="1" x14ac:dyDescent="0.25">
      <c r="A306" s="11">
        <v>303</v>
      </c>
      <c r="B306" s="12" t="str">
        <f t="shared" si="18"/>
        <v>000-000</v>
      </c>
      <c r="C306" s="12"/>
      <c r="D306" s="12"/>
      <c r="E306" s="12"/>
      <c r="F306" s="12"/>
      <c r="G306" s="12"/>
      <c r="H306" s="16"/>
      <c r="I306" s="16"/>
      <c r="J306" s="15"/>
      <c r="K306" s="16"/>
      <c r="L306" s="16"/>
      <c r="M306" s="17"/>
      <c r="N306" s="18"/>
      <c r="O306" s="19"/>
      <c r="P306" s="20"/>
      <c r="Q306" s="66"/>
      <c r="R306" s="66"/>
      <c r="S306" s="67"/>
      <c r="T306" s="66"/>
      <c r="U306" s="66"/>
      <c r="V306" s="67"/>
      <c r="W306" s="68"/>
      <c r="X306" s="68"/>
      <c r="Y306" s="69"/>
      <c r="Z306" s="70">
        <f t="shared" si="16"/>
        <v>0</v>
      </c>
      <c r="AA306" s="70">
        <f t="shared" si="17"/>
        <v>0</v>
      </c>
      <c r="AB306" s="71"/>
      <c r="AC306" s="71"/>
      <c r="AD306" s="71"/>
      <c r="AE306" s="71"/>
      <c r="AF306" s="72"/>
      <c r="AG306" s="71"/>
      <c r="AH306" s="71"/>
      <c r="AI306" s="71"/>
      <c r="AJ306" s="71"/>
      <c r="AK306" s="71"/>
      <c r="AL306" s="71"/>
    </row>
    <row r="307" spans="1:38" s="10" customFormat="1" ht="25" customHeight="1" x14ac:dyDescent="0.25">
      <c r="A307" s="11">
        <v>304</v>
      </c>
      <c r="B307" s="12" t="str">
        <f t="shared" si="18"/>
        <v>000-000</v>
      </c>
      <c r="C307" s="12"/>
      <c r="D307" s="12"/>
      <c r="E307" s="12"/>
      <c r="F307" s="12"/>
      <c r="G307" s="12"/>
      <c r="H307" s="16"/>
      <c r="I307" s="16"/>
      <c r="J307" s="15"/>
      <c r="K307" s="16"/>
      <c r="L307" s="16"/>
      <c r="M307" s="17"/>
      <c r="N307" s="18"/>
      <c r="O307" s="18"/>
      <c r="P307" s="20"/>
      <c r="Q307" s="66"/>
      <c r="R307" s="66"/>
      <c r="S307" s="67"/>
      <c r="T307" s="66"/>
      <c r="U307" s="66"/>
      <c r="V307" s="67"/>
      <c r="W307" s="68"/>
      <c r="X307" s="68"/>
      <c r="Y307" s="69"/>
      <c r="Z307" s="70">
        <f t="shared" si="16"/>
        <v>0</v>
      </c>
      <c r="AA307" s="70">
        <f t="shared" si="17"/>
        <v>0</v>
      </c>
      <c r="AB307" s="71"/>
      <c r="AC307" s="71"/>
      <c r="AD307" s="71"/>
      <c r="AE307" s="71"/>
      <c r="AF307" s="72"/>
      <c r="AG307" s="71"/>
      <c r="AH307" s="71"/>
      <c r="AI307" s="71"/>
      <c r="AJ307" s="71"/>
      <c r="AK307" s="71"/>
      <c r="AL307" s="71"/>
    </row>
    <row r="308" spans="1:38" s="10" customFormat="1" ht="25" customHeight="1" x14ac:dyDescent="0.25">
      <c r="A308" s="11">
        <v>305</v>
      </c>
      <c r="B308" s="12" t="str">
        <f t="shared" si="18"/>
        <v>000-000</v>
      </c>
      <c r="C308" s="12"/>
      <c r="D308" s="12"/>
      <c r="E308" s="12"/>
      <c r="F308" s="12"/>
      <c r="G308" s="12"/>
      <c r="H308" s="16"/>
      <c r="I308" s="16"/>
      <c r="J308" s="15"/>
      <c r="K308" s="16"/>
      <c r="L308" s="16"/>
      <c r="M308" s="17"/>
      <c r="N308" s="18"/>
      <c r="O308" s="18"/>
      <c r="P308" s="20"/>
      <c r="Q308" s="66"/>
      <c r="R308" s="66"/>
      <c r="S308" s="67"/>
      <c r="T308" s="66"/>
      <c r="U308" s="66"/>
      <c r="V308" s="67"/>
      <c r="W308" s="68"/>
      <c r="X308" s="68"/>
      <c r="Y308" s="69"/>
      <c r="Z308" s="70">
        <f t="shared" si="16"/>
        <v>0</v>
      </c>
      <c r="AA308" s="70">
        <f t="shared" si="17"/>
        <v>0</v>
      </c>
      <c r="AB308" s="71"/>
      <c r="AC308" s="71"/>
      <c r="AD308" s="71"/>
      <c r="AE308" s="71"/>
      <c r="AF308" s="72"/>
      <c r="AG308" s="71"/>
      <c r="AH308" s="71"/>
      <c r="AI308" s="71"/>
      <c r="AJ308" s="71"/>
      <c r="AK308" s="71"/>
      <c r="AL308" s="71"/>
    </row>
    <row r="309" spans="1:38" s="10" customFormat="1" ht="25" customHeight="1" x14ac:dyDescent="0.25">
      <c r="A309" s="11">
        <v>306</v>
      </c>
      <c r="B309" s="12" t="str">
        <f t="shared" si="18"/>
        <v>000-000</v>
      </c>
      <c r="C309" s="12"/>
      <c r="D309" s="12"/>
      <c r="E309" s="12"/>
      <c r="F309" s="12"/>
      <c r="G309" s="12"/>
      <c r="H309" s="16"/>
      <c r="I309" s="16"/>
      <c r="J309" s="15"/>
      <c r="K309" s="16"/>
      <c r="L309" s="16"/>
      <c r="M309" s="17"/>
      <c r="N309" s="18"/>
      <c r="O309" s="18"/>
      <c r="P309" s="20"/>
      <c r="Q309" s="66"/>
      <c r="R309" s="66"/>
      <c r="S309" s="67"/>
      <c r="T309" s="66"/>
      <c r="U309" s="66"/>
      <c r="V309" s="67"/>
      <c r="W309" s="68"/>
      <c r="X309" s="68"/>
      <c r="Y309" s="69"/>
      <c r="Z309" s="70">
        <f t="shared" si="16"/>
        <v>0</v>
      </c>
      <c r="AA309" s="70">
        <f t="shared" si="17"/>
        <v>0</v>
      </c>
      <c r="AB309" s="71"/>
      <c r="AC309" s="71"/>
      <c r="AD309" s="71"/>
      <c r="AE309" s="71"/>
      <c r="AF309" s="72"/>
      <c r="AG309" s="71"/>
      <c r="AH309" s="71"/>
      <c r="AI309" s="71"/>
      <c r="AJ309" s="71"/>
      <c r="AK309" s="71"/>
      <c r="AL309" s="71"/>
    </row>
    <row r="310" spans="1:38" s="10" customFormat="1" ht="25" customHeight="1" x14ac:dyDescent="0.25">
      <c r="A310" s="11">
        <v>307</v>
      </c>
      <c r="B310" s="12" t="str">
        <f t="shared" si="18"/>
        <v>000-000</v>
      </c>
      <c r="C310" s="12"/>
      <c r="D310" s="12"/>
      <c r="E310" s="12"/>
      <c r="F310" s="12"/>
      <c r="G310" s="12"/>
      <c r="H310" s="16"/>
      <c r="I310" s="16"/>
      <c r="J310" s="15"/>
      <c r="K310" s="16"/>
      <c r="L310" s="16"/>
      <c r="M310" s="17"/>
      <c r="N310" s="18"/>
      <c r="O310" s="18"/>
      <c r="P310" s="20"/>
      <c r="Q310" s="66"/>
      <c r="R310" s="66"/>
      <c r="S310" s="67"/>
      <c r="T310" s="66"/>
      <c r="U310" s="66"/>
      <c r="V310" s="67"/>
      <c r="W310" s="68"/>
      <c r="X310" s="68"/>
      <c r="Y310" s="69"/>
      <c r="Z310" s="70">
        <f t="shared" si="16"/>
        <v>0</v>
      </c>
      <c r="AA310" s="70">
        <f t="shared" si="17"/>
        <v>0</v>
      </c>
      <c r="AB310" s="71"/>
      <c r="AC310" s="71"/>
      <c r="AD310" s="71"/>
      <c r="AE310" s="71"/>
      <c r="AF310" s="72"/>
      <c r="AG310" s="71"/>
      <c r="AH310" s="71"/>
      <c r="AI310" s="71"/>
      <c r="AJ310" s="71"/>
      <c r="AK310" s="71"/>
      <c r="AL310" s="71"/>
    </row>
    <row r="311" spans="1:38" s="10" customFormat="1" ht="25" customHeight="1" x14ac:dyDescent="0.25">
      <c r="A311" s="11">
        <v>308</v>
      </c>
      <c r="B311" s="12" t="str">
        <f t="shared" si="18"/>
        <v>000-000</v>
      </c>
      <c r="C311" s="12"/>
      <c r="D311" s="12"/>
      <c r="E311" s="12"/>
      <c r="F311" s="12"/>
      <c r="G311" s="12"/>
      <c r="H311" s="16"/>
      <c r="I311" s="16"/>
      <c r="J311" s="15"/>
      <c r="K311" s="16"/>
      <c r="L311" s="16"/>
      <c r="M311" s="17"/>
      <c r="N311" s="18"/>
      <c r="O311" s="18"/>
      <c r="P311" s="20"/>
      <c r="Q311" s="66"/>
      <c r="R311" s="66"/>
      <c r="S311" s="67"/>
      <c r="T311" s="66"/>
      <c r="U311" s="66"/>
      <c r="V311" s="67"/>
      <c r="W311" s="68"/>
      <c r="X311" s="68"/>
      <c r="Y311" s="69"/>
      <c r="Z311" s="70">
        <f t="shared" si="16"/>
        <v>0</v>
      </c>
      <c r="AA311" s="70">
        <f t="shared" si="17"/>
        <v>0</v>
      </c>
      <c r="AB311" s="71"/>
      <c r="AC311" s="71"/>
      <c r="AD311" s="71"/>
      <c r="AE311" s="71"/>
      <c r="AF311" s="72"/>
      <c r="AG311" s="71"/>
      <c r="AH311" s="71"/>
      <c r="AI311" s="71"/>
      <c r="AJ311" s="71"/>
      <c r="AK311" s="71"/>
      <c r="AL311" s="71"/>
    </row>
    <row r="312" spans="1:38" s="10" customFormat="1" ht="25" customHeight="1" x14ac:dyDescent="0.25">
      <c r="A312" s="11">
        <v>309</v>
      </c>
      <c r="B312" s="12" t="str">
        <f t="shared" si="18"/>
        <v>000-000</v>
      </c>
      <c r="C312" s="12"/>
      <c r="D312" s="12"/>
      <c r="E312" s="12"/>
      <c r="F312" s="12"/>
      <c r="G312" s="12"/>
      <c r="H312" s="16"/>
      <c r="I312" s="16"/>
      <c r="J312" s="15"/>
      <c r="K312" s="16"/>
      <c r="L312" s="16"/>
      <c r="M312" s="17"/>
      <c r="N312" s="18"/>
      <c r="O312" s="18"/>
      <c r="P312" s="20"/>
      <c r="Q312" s="66"/>
      <c r="R312" s="66"/>
      <c r="S312" s="67"/>
      <c r="T312" s="66"/>
      <c r="U312" s="66"/>
      <c r="V312" s="67"/>
      <c r="W312" s="68"/>
      <c r="X312" s="68"/>
      <c r="Y312" s="69"/>
      <c r="Z312" s="70">
        <f t="shared" si="16"/>
        <v>0</v>
      </c>
      <c r="AA312" s="70">
        <f t="shared" si="17"/>
        <v>0</v>
      </c>
      <c r="AB312" s="71"/>
      <c r="AC312" s="71"/>
      <c r="AD312" s="71"/>
      <c r="AE312" s="71"/>
      <c r="AF312" s="72"/>
      <c r="AG312" s="71"/>
      <c r="AH312" s="71"/>
      <c r="AI312" s="71"/>
      <c r="AJ312" s="71"/>
      <c r="AK312" s="71"/>
      <c r="AL312" s="71"/>
    </row>
    <row r="313" spans="1:38" s="10" customFormat="1" ht="25" customHeight="1" x14ac:dyDescent="0.25">
      <c r="A313" s="11">
        <v>310</v>
      </c>
      <c r="B313" s="12" t="str">
        <f t="shared" si="18"/>
        <v>000-000</v>
      </c>
      <c r="C313" s="12"/>
      <c r="D313" s="12"/>
      <c r="E313" s="12"/>
      <c r="F313" s="12"/>
      <c r="G313" s="12"/>
      <c r="H313" s="16"/>
      <c r="I313" s="16"/>
      <c r="J313" s="15"/>
      <c r="K313" s="16"/>
      <c r="L313" s="16"/>
      <c r="M313" s="17"/>
      <c r="N313" s="18"/>
      <c r="O313" s="18"/>
      <c r="P313" s="20"/>
      <c r="Q313" s="66"/>
      <c r="R313" s="66"/>
      <c r="S313" s="67"/>
      <c r="T313" s="66"/>
      <c r="U313" s="66"/>
      <c r="V313" s="67"/>
      <c r="W313" s="68"/>
      <c r="X313" s="68"/>
      <c r="Y313" s="69"/>
      <c r="Z313" s="70">
        <f t="shared" si="16"/>
        <v>0</v>
      </c>
      <c r="AA313" s="70">
        <f t="shared" si="17"/>
        <v>0</v>
      </c>
      <c r="AB313" s="71"/>
      <c r="AC313" s="71"/>
      <c r="AD313" s="71"/>
      <c r="AE313" s="71"/>
      <c r="AF313" s="72"/>
      <c r="AG313" s="71"/>
      <c r="AH313" s="71"/>
      <c r="AI313" s="71"/>
      <c r="AJ313" s="71"/>
      <c r="AK313" s="71"/>
      <c r="AL313" s="71"/>
    </row>
    <row r="314" spans="1:38" s="10" customFormat="1" ht="25" customHeight="1" x14ac:dyDescent="0.25">
      <c r="A314" s="11">
        <v>311</v>
      </c>
      <c r="B314" s="12" t="str">
        <f t="shared" si="18"/>
        <v>000-000</v>
      </c>
      <c r="C314" s="12"/>
      <c r="D314" s="12"/>
      <c r="E314" s="12"/>
      <c r="F314" s="12"/>
      <c r="G314" s="12"/>
      <c r="H314" s="16"/>
      <c r="I314" s="16"/>
      <c r="J314" s="15"/>
      <c r="K314" s="16"/>
      <c r="L314" s="16"/>
      <c r="M314" s="17"/>
      <c r="N314" s="18"/>
      <c r="O314" s="18"/>
      <c r="P314" s="20"/>
      <c r="Q314" s="66"/>
      <c r="R314" s="66"/>
      <c r="S314" s="67"/>
      <c r="T314" s="66"/>
      <c r="U314" s="66"/>
      <c r="V314" s="67"/>
      <c r="W314" s="68"/>
      <c r="X314" s="68"/>
      <c r="Y314" s="69"/>
      <c r="Z314" s="70">
        <f t="shared" si="16"/>
        <v>0</v>
      </c>
      <c r="AA314" s="70">
        <f t="shared" si="17"/>
        <v>0</v>
      </c>
      <c r="AB314" s="71"/>
      <c r="AC314" s="71"/>
      <c r="AD314" s="71"/>
      <c r="AE314" s="71"/>
      <c r="AF314" s="72"/>
      <c r="AG314" s="71"/>
      <c r="AH314" s="71"/>
      <c r="AI314" s="71"/>
      <c r="AJ314" s="71"/>
      <c r="AK314" s="71"/>
      <c r="AL314" s="71"/>
    </row>
    <row r="315" spans="1:38" s="10" customFormat="1" ht="25" customHeight="1" x14ac:dyDescent="0.25">
      <c r="A315" s="11">
        <v>312</v>
      </c>
      <c r="B315" s="12" t="str">
        <f t="shared" si="18"/>
        <v>000-000</v>
      </c>
      <c r="C315" s="12"/>
      <c r="D315" s="12"/>
      <c r="E315" s="12"/>
      <c r="F315" s="12"/>
      <c r="G315" s="12"/>
      <c r="H315" s="16"/>
      <c r="I315" s="16"/>
      <c r="J315" s="15"/>
      <c r="K315" s="16"/>
      <c r="L315" s="16"/>
      <c r="M315" s="17"/>
      <c r="N315" s="18"/>
      <c r="O315" s="18"/>
      <c r="P315" s="20"/>
      <c r="Q315" s="66"/>
      <c r="R315" s="66"/>
      <c r="S315" s="67"/>
      <c r="T315" s="66"/>
      <c r="U315" s="66"/>
      <c r="V315" s="67"/>
      <c r="W315" s="68"/>
      <c r="X315" s="68"/>
      <c r="Y315" s="69"/>
      <c r="Z315" s="70">
        <f t="shared" si="16"/>
        <v>0</v>
      </c>
      <c r="AA315" s="70">
        <f t="shared" si="17"/>
        <v>0</v>
      </c>
      <c r="AB315" s="71"/>
      <c r="AC315" s="71"/>
      <c r="AD315" s="71"/>
      <c r="AE315" s="71"/>
      <c r="AF315" s="72"/>
      <c r="AG315" s="71"/>
      <c r="AH315" s="71"/>
      <c r="AI315" s="71"/>
      <c r="AJ315" s="71"/>
      <c r="AK315" s="71"/>
      <c r="AL315" s="71"/>
    </row>
    <row r="316" spans="1:38" s="10" customFormat="1" ht="25" customHeight="1" x14ac:dyDescent="0.25">
      <c r="A316" s="11">
        <v>313</v>
      </c>
      <c r="B316" s="12" t="str">
        <f t="shared" si="18"/>
        <v>000-000</v>
      </c>
      <c r="C316" s="12"/>
      <c r="D316" s="12"/>
      <c r="E316" s="12"/>
      <c r="F316" s="12"/>
      <c r="G316" s="12"/>
      <c r="H316" s="16"/>
      <c r="I316" s="16"/>
      <c r="J316" s="15"/>
      <c r="K316" s="16"/>
      <c r="L316" s="16"/>
      <c r="M316" s="17"/>
      <c r="N316" s="18"/>
      <c r="O316" s="19"/>
      <c r="P316" s="20"/>
      <c r="Q316" s="66"/>
      <c r="R316" s="66"/>
      <c r="S316" s="67"/>
      <c r="T316" s="66"/>
      <c r="U316" s="66"/>
      <c r="V316" s="67"/>
      <c r="W316" s="68"/>
      <c r="X316" s="68"/>
      <c r="Y316" s="69"/>
      <c r="Z316" s="70">
        <f t="shared" si="16"/>
        <v>0</v>
      </c>
      <c r="AA316" s="70">
        <f t="shared" si="17"/>
        <v>0</v>
      </c>
      <c r="AB316" s="71"/>
      <c r="AC316" s="71"/>
      <c r="AD316" s="71"/>
      <c r="AE316" s="71"/>
      <c r="AF316" s="72"/>
      <c r="AG316" s="71"/>
      <c r="AH316" s="71"/>
      <c r="AI316" s="71"/>
      <c r="AJ316" s="71"/>
      <c r="AK316" s="71"/>
      <c r="AL316" s="71"/>
    </row>
    <row r="317" spans="1:38" s="10" customFormat="1" ht="25" customHeight="1" x14ac:dyDescent="0.25">
      <c r="A317" s="11">
        <v>314</v>
      </c>
      <c r="B317" s="12" t="str">
        <f t="shared" si="18"/>
        <v>000-000</v>
      </c>
      <c r="C317" s="12"/>
      <c r="D317" s="12"/>
      <c r="E317" s="12"/>
      <c r="F317" s="12"/>
      <c r="G317" s="12"/>
      <c r="H317" s="16"/>
      <c r="I317" s="16"/>
      <c r="J317" s="15"/>
      <c r="K317" s="16"/>
      <c r="L317" s="16"/>
      <c r="M317" s="17"/>
      <c r="N317" s="18"/>
      <c r="O317" s="19"/>
      <c r="P317" s="20"/>
      <c r="Q317" s="66"/>
      <c r="R317" s="66"/>
      <c r="S317" s="67"/>
      <c r="T317" s="66"/>
      <c r="U317" s="66"/>
      <c r="V317" s="67"/>
      <c r="W317" s="68"/>
      <c r="X317" s="68"/>
      <c r="Y317" s="69"/>
      <c r="Z317" s="70">
        <f t="shared" si="16"/>
        <v>0</v>
      </c>
      <c r="AA317" s="70">
        <f t="shared" si="17"/>
        <v>0</v>
      </c>
      <c r="AB317" s="71"/>
      <c r="AC317" s="71"/>
      <c r="AD317" s="71"/>
      <c r="AE317" s="71"/>
      <c r="AF317" s="72"/>
      <c r="AG317" s="71"/>
      <c r="AH317" s="71"/>
      <c r="AI317" s="71"/>
      <c r="AJ317" s="71"/>
      <c r="AK317" s="71"/>
      <c r="AL317" s="71"/>
    </row>
    <row r="318" spans="1:38" s="10" customFormat="1" ht="25" customHeight="1" x14ac:dyDescent="0.25">
      <c r="A318" s="11">
        <v>315</v>
      </c>
      <c r="B318" s="12" t="str">
        <f t="shared" si="18"/>
        <v>000-000</v>
      </c>
      <c r="C318" s="12"/>
      <c r="D318" s="12"/>
      <c r="E318" s="12"/>
      <c r="F318" s="12"/>
      <c r="G318" s="12"/>
      <c r="H318" s="16"/>
      <c r="I318" s="16"/>
      <c r="J318" s="15"/>
      <c r="K318" s="16"/>
      <c r="L318" s="16"/>
      <c r="M318" s="17"/>
      <c r="N318" s="18"/>
      <c r="O318" s="18"/>
      <c r="P318" s="20"/>
      <c r="Q318" s="66"/>
      <c r="R318" s="66"/>
      <c r="S318" s="67"/>
      <c r="T318" s="66"/>
      <c r="U318" s="66"/>
      <c r="V318" s="67"/>
      <c r="W318" s="68"/>
      <c r="X318" s="68"/>
      <c r="Y318" s="69"/>
      <c r="Z318" s="70">
        <f t="shared" si="16"/>
        <v>0</v>
      </c>
      <c r="AA318" s="70">
        <f t="shared" si="17"/>
        <v>0</v>
      </c>
      <c r="AB318" s="71"/>
      <c r="AC318" s="71"/>
      <c r="AD318" s="71"/>
      <c r="AE318" s="71"/>
      <c r="AF318" s="72"/>
      <c r="AG318" s="71"/>
      <c r="AH318" s="71"/>
      <c r="AI318" s="71"/>
      <c r="AJ318" s="71"/>
      <c r="AK318" s="71"/>
      <c r="AL318" s="71"/>
    </row>
    <row r="319" spans="1:38" s="10" customFormat="1" ht="25" customHeight="1" x14ac:dyDescent="0.25">
      <c r="A319" s="11">
        <v>316</v>
      </c>
      <c r="B319" s="12" t="str">
        <f t="shared" si="18"/>
        <v>000-000</v>
      </c>
      <c r="C319" s="12"/>
      <c r="D319" s="12"/>
      <c r="E319" s="12"/>
      <c r="F319" s="12"/>
      <c r="G319" s="12"/>
      <c r="H319" s="16"/>
      <c r="I319" s="16"/>
      <c r="J319" s="15"/>
      <c r="K319" s="16"/>
      <c r="L319" s="16"/>
      <c r="M319" s="17"/>
      <c r="N319" s="18"/>
      <c r="O319" s="18"/>
      <c r="P319" s="20"/>
      <c r="Q319" s="66"/>
      <c r="R319" s="66"/>
      <c r="S319" s="67"/>
      <c r="T319" s="66"/>
      <c r="U319" s="66"/>
      <c r="V319" s="67"/>
      <c r="W319" s="68"/>
      <c r="X319" s="68"/>
      <c r="Y319" s="69"/>
      <c r="Z319" s="70">
        <f t="shared" si="16"/>
        <v>0</v>
      </c>
      <c r="AA319" s="70">
        <f t="shared" si="17"/>
        <v>0</v>
      </c>
      <c r="AB319" s="71"/>
      <c r="AC319" s="71"/>
      <c r="AD319" s="71"/>
      <c r="AE319" s="71"/>
      <c r="AF319" s="72"/>
      <c r="AG319" s="71"/>
      <c r="AH319" s="71"/>
      <c r="AI319" s="71"/>
      <c r="AJ319" s="71"/>
      <c r="AK319" s="71"/>
      <c r="AL319" s="71"/>
    </row>
    <row r="320" spans="1:38" s="10" customFormat="1" ht="25" customHeight="1" x14ac:dyDescent="0.25">
      <c r="A320" s="11">
        <v>317</v>
      </c>
      <c r="B320" s="12" t="str">
        <f t="shared" si="18"/>
        <v>000-000</v>
      </c>
      <c r="C320" s="12"/>
      <c r="D320" s="12"/>
      <c r="E320" s="12"/>
      <c r="F320" s="12"/>
      <c r="G320" s="12"/>
      <c r="H320" s="16"/>
      <c r="I320" s="16"/>
      <c r="J320" s="15"/>
      <c r="K320" s="16"/>
      <c r="L320" s="16"/>
      <c r="M320" s="17"/>
      <c r="N320" s="18"/>
      <c r="O320" s="18"/>
      <c r="P320" s="20"/>
      <c r="Q320" s="66"/>
      <c r="R320" s="66"/>
      <c r="S320" s="67"/>
      <c r="T320" s="66"/>
      <c r="U320" s="66"/>
      <c r="V320" s="67"/>
      <c r="W320" s="68"/>
      <c r="X320" s="68"/>
      <c r="Y320" s="69"/>
      <c r="Z320" s="70">
        <f t="shared" si="16"/>
        <v>0</v>
      </c>
      <c r="AA320" s="70">
        <f t="shared" si="17"/>
        <v>0</v>
      </c>
      <c r="AB320" s="71"/>
      <c r="AC320" s="71"/>
      <c r="AD320" s="71"/>
      <c r="AE320" s="71"/>
      <c r="AF320" s="72"/>
      <c r="AG320" s="71"/>
      <c r="AH320" s="71"/>
      <c r="AI320" s="71"/>
      <c r="AJ320" s="71"/>
      <c r="AK320" s="71"/>
      <c r="AL320" s="71"/>
    </row>
    <row r="321" spans="1:38" s="10" customFormat="1" ht="25" customHeight="1" x14ac:dyDescent="0.25">
      <c r="A321" s="11">
        <v>318</v>
      </c>
      <c r="B321" s="12" t="str">
        <f t="shared" si="18"/>
        <v>000-000</v>
      </c>
      <c r="C321" s="12"/>
      <c r="D321" s="12"/>
      <c r="E321" s="12"/>
      <c r="F321" s="12"/>
      <c r="G321" s="12"/>
      <c r="H321" s="16"/>
      <c r="I321" s="16"/>
      <c r="J321" s="15"/>
      <c r="K321" s="16"/>
      <c r="L321" s="16"/>
      <c r="M321" s="17"/>
      <c r="N321" s="18"/>
      <c r="O321" s="18"/>
      <c r="P321" s="20"/>
      <c r="Q321" s="66"/>
      <c r="R321" s="66"/>
      <c r="S321" s="67"/>
      <c r="T321" s="66"/>
      <c r="U321" s="66"/>
      <c r="V321" s="67"/>
      <c r="W321" s="68"/>
      <c r="X321" s="68"/>
      <c r="Y321" s="69"/>
      <c r="Z321" s="70">
        <f t="shared" si="16"/>
        <v>0</v>
      </c>
      <c r="AA321" s="70">
        <f t="shared" si="17"/>
        <v>0</v>
      </c>
      <c r="AB321" s="71"/>
      <c r="AC321" s="71"/>
      <c r="AD321" s="71"/>
      <c r="AE321" s="71"/>
      <c r="AF321" s="72"/>
      <c r="AG321" s="71"/>
      <c r="AH321" s="71"/>
      <c r="AI321" s="71"/>
      <c r="AJ321" s="71"/>
      <c r="AK321" s="71"/>
      <c r="AL321" s="71"/>
    </row>
    <row r="322" spans="1:38" s="10" customFormat="1" ht="25" customHeight="1" x14ac:dyDescent="0.25">
      <c r="A322" s="11">
        <v>319</v>
      </c>
      <c r="B322" s="12" t="str">
        <f t="shared" si="18"/>
        <v>000-000</v>
      </c>
      <c r="C322" s="12"/>
      <c r="D322" s="12"/>
      <c r="E322" s="12"/>
      <c r="F322" s="12"/>
      <c r="G322" s="12"/>
      <c r="H322" s="16"/>
      <c r="I322" s="16"/>
      <c r="J322" s="15"/>
      <c r="K322" s="16"/>
      <c r="L322" s="16"/>
      <c r="M322" s="17"/>
      <c r="N322" s="18"/>
      <c r="O322" s="18"/>
      <c r="P322" s="20"/>
      <c r="Q322" s="66"/>
      <c r="R322" s="66"/>
      <c r="S322" s="67"/>
      <c r="T322" s="66"/>
      <c r="U322" s="66"/>
      <c r="V322" s="67"/>
      <c r="W322" s="68"/>
      <c r="X322" s="68"/>
      <c r="Y322" s="69"/>
      <c r="Z322" s="70">
        <f t="shared" si="16"/>
        <v>0</v>
      </c>
      <c r="AA322" s="70">
        <f t="shared" si="17"/>
        <v>0</v>
      </c>
      <c r="AB322" s="71"/>
      <c r="AC322" s="71"/>
      <c r="AD322" s="71"/>
      <c r="AE322" s="71"/>
      <c r="AF322" s="72"/>
      <c r="AG322" s="71"/>
      <c r="AH322" s="71"/>
      <c r="AI322" s="71"/>
      <c r="AJ322" s="71"/>
      <c r="AK322" s="71"/>
      <c r="AL322" s="71"/>
    </row>
    <row r="323" spans="1:38" s="10" customFormat="1" ht="25" customHeight="1" x14ac:dyDescent="0.25">
      <c r="A323" s="11">
        <v>320</v>
      </c>
      <c r="B323" s="12" t="str">
        <f t="shared" si="18"/>
        <v>000-000</v>
      </c>
      <c r="C323" s="12"/>
      <c r="D323" s="12"/>
      <c r="E323" s="12"/>
      <c r="F323" s="12"/>
      <c r="G323" s="12"/>
      <c r="H323" s="16"/>
      <c r="I323" s="16"/>
      <c r="J323" s="15"/>
      <c r="K323" s="16"/>
      <c r="L323" s="16"/>
      <c r="M323" s="17"/>
      <c r="N323" s="18"/>
      <c r="O323" s="18"/>
      <c r="P323" s="20"/>
      <c r="Q323" s="66"/>
      <c r="R323" s="66"/>
      <c r="S323" s="67"/>
      <c r="T323" s="66"/>
      <c r="U323" s="66"/>
      <c r="V323" s="67"/>
      <c r="W323" s="68"/>
      <c r="X323" s="68"/>
      <c r="Y323" s="69"/>
      <c r="Z323" s="70">
        <f t="shared" si="16"/>
        <v>0</v>
      </c>
      <c r="AA323" s="70">
        <f t="shared" si="17"/>
        <v>0</v>
      </c>
      <c r="AB323" s="71"/>
      <c r="AC323" s="71"/>
      <c r="AD323" s="71"/>
      <c r="AE323" s="71"/>
      <c r="AF323" s="72"/>
      <c r="AG323" s="71"/>
      <c r="AH323" s="71"/>
      <c r="AI323" s="71"/>
      <c r="AJ323" s="71"/>
      <c r="AK323" s="71"/>
      <c r="AL323" s="71"/>
    </row>
    <row r="324" spans="1:38" s="10" customFormat="1" ht="25" customHeight="1" x14ac:dyDescent="0.25">
      <c r="A324" s="11">
        <v>321</v>
      </c>
      <c r="B324" s="12" t="str">
        <f t="shared" si="18"/>
        <v>000-000</v>
      </c>
      <c r="C324" s="12"/>
      <c r="D324" s="12"/>
      <c r="E324" s="12"/>
      <c r="F324" s="12"/>
      <c r="G324" s="12"/>
      <c r="H324" s="16"/>
      <c r="I324" s="16"/>
      <c r="J324" s="15"/>
      <c r="K324" s="16"/>
      <c r="L324" s="16"/>
      <c r="M324" s="17"/>
      <c r="N324" s="18"/>
      <c r="O324" s="18"/>
      <c r="P324" s="20"/>
      <c r="Q324" s="66"/>
      <c r="R324" s="66"/>
      <c r="S324" s="67"/>
      <c r="T324" s="66"/>
      <c r="U324" s="66"/>
      <c r="V324" s="67"/>
      <c r="W324" s="68"/>
      <c r="X324" s="68"/>
      <c r="Y324" s="69"/>
      <c r="Z324" s="70">
        <f t="shared" ref="Z324:Z387" si="19">ROUND(J324-V324-Y324,2)</f>
        <v>0</v>
      </c>
      <c r="AA324" s="70">
        <f t="shared" ref="AA324:AA387" si="20">ROUND(M324+P324-S324,2)</f>
        <v>0</v>
      </c>
      <c r="AB324" s="71"/>
      <c r="AC324" s="71"/>
      <c r="AD324" s="71"/>
      <c r="AE324" s="71"/>
      <c r="AF324" s="72"/>
      <c r="AG324" s="71"/>
      <c r="AH324" s="71"/>
      <c r="AI324" s="71"/>
      <c r="AJ324" s="71"/>
      <c r="AK324" s="71"/>
      <c r="AL324" s="71"/>
    </row>
    <row r="325" spans="1:38" s="10" customFormat="1" ht="25" customHeight="1" x14ac:dyDescent="0.25">
      <c r="A325" s="11">
        <v>322</v>
      </c>
      <c r="B325" s="12" t="str">
        <f t="shared" si="18"/>
        <v>000-000</v>
      </c>
      <c r="C325" s="12"/>
      <c r="D325" s="12"/>
      <c r="E325" s="12"/>
      <c r="F325" s="12"/>
      <c r="G325" s="12"/>
      <c r="H325" s="16"/>
      <c r="I325" s="16"/>
      <c r="J325" s="15"/>
      <c r="K325" s="16"/>
      <c r="L325" s="16"/>
      <c r="M325" s="17"/>
      <c r="N325" s="18"/>
      <c r="O325" s="18"/>
      <c r="P325" s="20"/>
      <c r="Q325" s="66"/>
      <c r="R325" s="66"/>
      <c r="S325" s="67"/>
      <c r="T325" s="66"/>
      <c r="U325" s="66"/>
      <c r="V325" s="67"/>
      <c r="W325" s="68"/>
      <c r="X325" s="68"/>
      <c r="Y325" s="69"/>
      <c r="Z325" s="70">
        <f t="shared" si="19"/>
        <v>0</v>
      </c>
      <c r="AA325" s="70">
        <f t="shared" si="20"/>
        <v>0</v>
      </c>
      <c r="AB325" s="71"/>
      <c r="AC325" s="71"/>
      <c r="AD325" s="71"/>
      <c r="AE325" s="71"/>
      <c r="AF325" s="72"/>
      <c r="AG325" s="71"/>
      <c r="AH325" s="71"/>
      <c r="AI325" s="71"/>
      <c r="AJ325" s="71"/>
      <c r="AK325" s="71"/>
      <c r="AL325" s="71"/>
    </row>
    <row r="326" spans="1:38" s="10" customFormat="1" ht="25" customHeight="1" x14ac:dyDescent="0.25">
      <c r="A326" s="11">
        <v>323</v>
      </c>
      <c r="B326" s="12" t="str">
        <f t="shared" si="18"/>
        <v>000-000</v>
      </c>
      <c r="C326" s="12"/>
      <c r="D326" s="12"/>
      <c r="E326" s="12"/>
      <c r="F326" s="12"/>
      <c r="G326" s="12"/>
      <c r="H326" s="16"/>
      <c r="I326" s="16"/>
      <c r="J326" s="15"/>
      <c r="K326" s="16"/>
      <c r="L326" s="16"/>
      <c r="M326" s="17"/>
      <c r="N326" s="18"/>
      <c r="O326" s="18"/>
      <c r="P326" s="20"/>
      <c r="Q326" s="66"/>
      <c r="R326" s="66"/>
      <c r="S326" s="67"/>
      <c r="T326" s="66"/>
      <c r="U326" s="66"/>
      <c r="V326" s="67"/>
      <c r="W326" s="68"/>
      <c r="X326" s="68"/>
      <c r="Y326" s="69"/>
      <c r="Z326" s="70">
        <f t="shared" si="19"/>
        <v>0</v>
      </c>
      <c r="AA326" s="70">
        <f t="shared" si="20"/>
        <v>0</v>
      </c>
      <c r="AB326" s="71"/>
      <c r="AC326" s="71"/>
      <c r="AD326" s="71"/>
      <c r="AE326" s="71"/>
      <c r="AF326" s="72"/>
      <c r="AG326" s="71"/>
      <c r="AH326" s="71"/>
      <c r="AI326" s="71"/>
      <c r="AJ326" s="71"/>
      <c r="AK326" s="71"/>
      <c r="AL326" s="71"/>
    </row>
    <row r="327" spans="1:38" s="10" customFormat="1" ht="25" customHeight="1" x14ac:dyDescent="0.25">
      <c r="A327" s="11">
        <v>324</v>
      </c>
      <c r="B327" s="12" t="str">
        <f t="shared" si="18"/>
        <v>000-000</v>
      </c>
      <c r="C327" s="12"/>
      <c r="D327" s="12"/>
      <c r="E327" s="12"/>
      <c r="F327" s="12"/>
      <c r="G327" s="12"/>
      <c r="H327" s="16"/>
      <c r="I327" s="16"/>
      <c r="J327" s="15"/>
      <c r="K327" s="16"/>
      <c r="L327" s="16"/>
      <c r="M327" s="17"/>
      <c r="N327" s="18"/>
      <c r="O327" s="19"/>
      <c r="P327" s="20"/>
      <c r="Q327" s="66"/>
      <c r="R327" s="66"/>
      <c r="S327" s="67"/>
      <c r="T327" s="66"/>
      <c r="U327" s="66"/>
      <c r="V327" s="67"/>
      <c r="W327" s="68"/>
      <c r="X327" s="68"/>
      <c r="Y327" s="69"/>
      <c r="Z327" s="70">
        <f t="shared" si="19"/>
        <v>0</v>
      </c>
      <c r="AA327" s="70">
        <f t="shared" si="20"/>
        <v>0</v>
      </c>
      <c r="AB327" s="71"/>
      <c r="AC327" s="71"/>
      <c r="AD327" s="71"/>
      <c r="AE327" s="71"/>
      <c r="AF327" s="72"/>
      <c r="AG327" s="71"/>
      <c r="AH327" s="71"/>
      <c r="AI327" s="71"/>
      <c r="AJ327" s="71"/>
      <c r="AK327" s="71"/>
      <c r="AL327" s="71"/>
    </row>
    <row r="328" spans="1:38" s="10" customFormat="1" ht="25" customHeight="1" x14ac:dyDescent="0.25">
      <c r="A328" s="11">
        <v>325</v>
      </c>
      <c r="B328" s="12" t="str">
        <f t="shared" si="18"/>
        <v>000-000</v>
      </c>
      <c r="C328" s="12"/>
      <c r="D328" s="12"/>
      <c r="E328" s="12"/>
      <c r="F328" s="12"/>
      <c r="G328" s="12"/>
      <c r="H328" s="16"/>
      <c r="I328" s="16"/>
      <c r="J328" s="15"/>
      <c r="K328" s="16"/>
      <c r="L328" s="16"/>
      <c r="M328" s="17"/>
      <c r="N328" s="18"/>
      <c r="O328" s="19"/>
      <c r="P328" s="20"/>
      <c r="Q328" s="66"/>
      <c r="R328" s="66"/>
      <c r="S328" s="67"/>
      <c r="T328" s="66"/>
      <c r="U328" s="66"/>
      <c r="V328" s="67"/>
      <c r="W328" s="68"/>
      <c r="X328" s="68"/>
      <c r="Y328" s="69"/>
      <c r="Z328" s="70">
        <f t="shared" si="19"/>
        <v>0</v>
      </c>
      <c r="AA328" s="70">
        <f t="shared" si="20"/>
        <v>0</v>
      </c>
      <c r="AB328" s="71"/>
      <c r="AC328" s="71"/>
      <c r="AD328" s="71"/>
      <c r="AE328" s="71"/>
      <c r="AF328" s="72"/>
      <c r="AG328" s="71"/>
      <c r="AH328" s="71"/>
      <c r="AI328" s="71"/>
      <c r="AJ328" s="71"/>
      <c r="AK328" s="71"/>
      <c r="AL328" s="71"/>
    </row>
    <row r="329" spans="1:38" s="10" customFormat="1" ht="25" customHeight="1" x14ac:dyDescent="0.25">
      <c r="A329" s="11">
        <v>326</v>
      </c>
      <c r="B329" s="12" t="str">
        <f t="shared" si="18"/>
        <v>000-000</v>
      </c>
      <c r="C329" s="12"/>
      <c r="D329" s="12"/>
      <c r="E329" s="12"/>
      <c r="F329" s="12"/>
      <c r="G329" s="12"/>
      <c r="H329" s="16"/>
      <c r="I329" s="16"/>
      <c r="J329" s="15"/>
      <c r="K329" s="16"/>
      <c r="L329" s="16"/>
      <c r="M329" s="17"/>
      <c r="N329" s="18"/>
      <c r="O329" s="18"/>
      <c r="P329" s="20"/>
      <c r="Q329" s="66"/>
      <c r="R329" s="66"/>
      <c r="S329" s="67"/>
      <c r="T329" s="66"/>
      <c r="U329" s="66"/>
      <c r="V329" s="67"/>
      <c r="W329" s="68"/>
      <c r="X329" s="68"/>
      <c r="Y329" s="69"/>
      <c r="Z329" s="70">
        <f t="shared" si="19"/>
        <v>0</v>
      </c>
      <c r="AA329" s="70">
        <f t="shared" si="20"/>
        <v>0</v>
      </c>
      <c r="AB329" s="71"/>
      <c r="AC329" s="71"/>
      <c r="AD329" s="71"/>
      <c r="AE329" s="71"/>
      <c r="AF329" s="72"/>
      <c r="AG329" s="71"/>
      <c r="AH329" s="71"/>
      <c r="AI329" s="71"/>
      <c r="AJ329" s="71"/>
      <c r="AK329" s="71"/>
      <c r="AL329" s="71"/>
    </row>
    <row r="330" spans="1:38" s="10" customFormat="1" ht="25" customHeight="1" x14ac:dyDescent="0.25">
      <c r="A330" s="11">
        <v>327</v>
      </c>
      <c r="B330" s="12" t="str">
        <f t="shared" si="18"/>
        <v>000-000</v>
      </c>
      <c r="C330" s="12"/>
      <c r="D330" s="12"/>
      <c r="E330" s="12"/>
      <c r="F330" s="12"/>
      <c r="G330" s="12"/>
      <c r="H330" s="16"/>
      <c r="I330" s="16"/>
      <c r="J330" s="15"/>
      <c r="K330" s="16"/>
      <c r="L330" s="16"/>
      <c r="M330" s="17"/>
      <c r="N330" s="18"/>
      <c r="O330" s="18"/>
      <c r="P330" s="20"/>
      <c r="Q330" s="66"/>
      <c r="R330" s="66"/>
      <c r="S330" s="67"/>
      <c r="T330" s="66"/>
      <c r="U330" s="66"/>
      <c r="V330" s="67"/>
      <c r="W330" s="68"/>
      <c r="X330" s="68"/>
      <c r="Y330" s="69"/>
      <c r="Z330" s="70">
        <f t="shared" si="19"/>
        <v>0</v>
      </c>
      <c r="AA330" s="70">
        <f t="shared" si="20"/>
        <v>0</v>
      </c>
      <c r="AB330" s="71"/>
      <c r="AC330" s="71"/>
      <c r="AD330" s="71"/>
      <c r="AE330" s="71"/>
      <c r="AF330" s="72"/>
      <c r="AG330" s="71"/>
      <c r="AH330" s="71"/>
      <c r="AI330" s="71"/>
      <c r="AJ330" s="71"/>
      <c r="AK330" s="71"/>
      <c r="AL330" s="71"/>
    </row>
    <row r="331" spans="1:38" s="10" customFormat="1" ht="25" customHeight="1" x14ac:dyDescent="0.25">
      <c r="A331" s="11">
        <v>328</v>
      </c>
      <c r="B331" s="12" t="str">
        <f t="shared" si="18"/>
        <v>000-000</v>
      </c>
      <c r="C331" s="12"/>
      <c r="D331" s="12"/>
      <c r="E331" s="12"/>
      <c r="F331" s="12"/>
      <c r="G331" s="12"/>
      <c r="H331" s="16"/>
      <c r="I331" s="16"/>
      <c r="J331" s="15"/>
      <c r="K331" s="16"/>
      <c r="L331" s="16"/>
      <c r="M331" s="17"/>
      <c r="N331" s="18"/>
      <c r="O331" s="18"/>
      <c r="P331" s="20"/>
      <c r="Q331" s="66"/>
      <c r="R331" s="66"/>
      <c r="S331" s="67"/>
      <c r="T331" s="66"/>
      <c r="U331" s="66"/>
      <c r="V331" s="67"/>
      <c r="W331" s="68"/>
      <c r="X331" s="68"/>
      <c r="Y331" s="69"/>
      <c r="Z331" s="70">
        <f t="shared" si="19"/>
        <v>0</v>
      </c>
      <c r="AA331" s="70">
        <f t="shared" si="20"/>
        <v>0</v>
      </c>
      <c r="AB331" s="71"/>
      <c r="AC331" s="71"/>
      <c r="AD331" s="71"/>
      <c r="AE331" s="71"/>
      <c r="AF331" s="72"/>
      <c r="AG331" s="71"/>
      <c r="AH331" s="71"/>
      <c r="AI331" s="71"/>
      <c r="AJ331" s="71"/>
      <c r="AK331" s="71"/>
      <c r="AL331" s="71"/>
    </row>
    <row r="332" spans="1:38" s="10" customFormat="1" ht="25" customHeight="1" x14ac:dyDescent="0.25">
      <c r="A332" s="11">
        <v>329</v>
      </c>
      <c r="B332" s="12" t="str">
        <f t="shared" si="18"/>
        <v>000-000</v>
      </c>
      <c r="C332" s="12"/>
      <c r="D332" s="12"/>
      <c r="E332" s="12"/>
      <c r="F332" s="12"/>
      <c r="G332" s="12"/>
      <c r="H332" s="16"/>
      <c r="I332" s="16"/>
      <c r="J332" s="15"/>
      <c r="K332" s="16"/>
      <c r="L332" s="16"/>
      <c r="M332" s="17"/>
      <c r="N332" s="18"/>
      <c r="O332" s="18"/>
      <c r="P332" s="20"/>
      <c r="Q332" s="66"/>
      <c r="R332" s="66"/>
      <c r="S332" s="67"/>
      <c r="T332" s="66"/>
      <c r="U332" s="66"/>
      <c r="V332" s="67"/>
      <c r="W332" s="68"/>
      <c r="X332" s="68"/>
      <c r="Y332" s="69"/>
      <c r="Z332" s="70">
        <f t="shared" si="19"/>
        <v>0</v>
      </c>
      <c r="AA332" s="70">
        <f t="shared" si="20"/>
        <v>0</v>
      </c>
      <c r="AB332" s="71"/>
      <c r="AC332" s="71"/>
      <c r="AD332" s="71"/>
      <c r="AE332" s="71"/>
      <c r="AF332" s="72"/>
      <c r="AG332" s="71"/>
      <c r="AH332" s="71"/>
      <c r="AI332" s="71"/>
      <c r="AJ332" s="71"/>
      <c r="AK332" s="71"/>
      <c r="AL332" s="71"/>
    </row>
    <row r="333" spans="1:38" s="10" customFormat="1" ht="25" customHeight="1" x14ac:dyDescent="0.25">
      <c r="A333" s="11">
        <v>330</v>
      </c>
      <c r="B333" s="12" t="str">
        <f t="shared" si="18"/>
        <v>000-000</v>
      </c>
      <c r="C333" s="12"/>
      <c r="D333" s="12"/>
      <c r="E333" s="12"/>
      <c r="F333" s="12"/>
      <c r="G333" s="12"/>
      <c r="H333" s="16"/>
      <c r="I333" s="16"/>
      <c r="J333" s="15"/>
      <c r="K333" s="16"/>
      <c r="L333" s="16"/>
      <c r="M333" s="17"/>
      <c r="N333" s="18"/>
      <c r="O333" s="18"/>
      <c r="P333" s="20"/>
      <c r="Q333" s="66"/>
      <c r="R333" s="66"/>
      <c r="S333" s="67"/>
      <c r="T333" s="66"/>
      <c r="U333" s="66"/>
      <c r="V333" s="67"/>
      <c r="W333" s="68"/>
      <c r="X333" s="68"/>
      <c r="Y333" s="69"/>
      <c r="Z333" s="70">
        <f t="shared" si="19"/>
        <v>0</v>
      </c>
      <c r="AA333" s="70">
        <f t="shared" si="20"/>
        <v>0</v>
      </c>
      <c r="AB333" s="71"/>
      <c r="AC333" s="71"/>
      <c r="AD333" s="71"/>
      <c r="AE333" s="71"/>
      <c r="AF333" s="72"/>
      <c r="AG333" s="71"/>
      <c r="AH333" s="71"/>
      <c r="AI333" s="71"/>
      <c r="AJ333" s="71"/>
      <c r="AK333" s="71"/>
      <c r="AL333" s="71"/>
    </row>
    <row r="334" spans="1:38" s="10" customFormat="1" ht="25" customHeight="1" x14ac:dyDescent="0.25">
      <c r="A334" s="11">
        <v>331</v>
      </c>
      <c r="B334" s="12" t="str">
        <f t="shared" si="18"/>
        <v>000-000</v>
      </c>
      <c r="C334" s="12"/>
      <c r="D334" s="12"/>
      <c r="E334" s="12"/>
      <c r="F334" s="12"/>
      <c r="G334" s="12"/>
      <c r="H334" s="16"/>
      <c r="I334" s="16"/>
      <c r="J334" s="15"/>
      <c r="K334" s="16"/>
      <c r="L334" s="16"/>
      <c r="M334" s="17"/>
      <c r="N334" s="18"/>
      <c r="O334" s="18"/>
      <c r="P334" s="20"/>
      <c r="Q334" s="66"/>
      <c r="R334" s="66"/>
      <c r="S334" s="67"/>
      <c r="T334" s="66"/>
      <c r="U334" s="66"/>
      <c r="V334" s="67"/>
      <c r="W334" s="68"/>
      <c r="X334" s="68"/>
      <c r="Y334" s="69"/>
      <c r="Z334" s="70">
        <f t="shared" si="19"/>
        <v>0</v>
      </c>
      <c r="AA334" s="70">
        <f t="shared" si="20"/>
        <v>0</v>
      </c>
      <c r="AB334" s="71"/>
      <c r="AC334" s="71"/>
      <c r="AD334" s="71"/>
      <c r="AE334" s="71"/>
      <c r="AF334" s="72"/>
      <c r="AG334" s="71"/>
      <c r="AH334" s="71"/>
      <c r="AI334" s="71"/>
      <c r="AJ334" s="71"/>
      <c r="AK334" s="71"/>
      <c r="AL334" s="71"/>
    </row>
    <row r="335" spans="1:38" s="10" customFormat="1" ht="25" customHeight="1" x14ac:dyDescent="0.25">
      <c r="A335" s="11">
        <v>332</v>
      </c>
      <c r="B335" s="12" t="str">
        <f t="shared" si="18"/>
        <v>000-000</v>
      </c>
      <c r="C335" s="12"/>
      <c r="D335" s="12"/>
      <c r="E335" s="12"/>
      <c r="F335" s="12"/>
      <c r="G335" s="12"/>
      <c r="H335" s="16"/>
      <c r="I335" s="16"/>
      <c r="J335" s="15"/>
      <c r="K335" s="16"/>
      <c r="L335" s="16"/>
      <c r="M335" s="17"/>
      <c r="N335" s="18"/>
      <c r="O335" s="18"/>
      <c r="P335" s="20"/>
      <c r="Q335" s="66"/>
      <c r="R335" s="66"/>
      <c r="S335" s="67"/>
      <c r="T335" s="66"/>
      <c r="U335" s="66"/>
      <c r="V335" s="67"/>
      <c r="W335" s="68"/>
      <c r="X335" s="68"/>
      <c r="Y335" s="69"/>
      <c r="Z335" s="70">
        <f t="shared" si="19"/>
        <v>0</v>
      </c>
      <c r="AA335" s="70">
        <f t="shared" si="20"/>
        <v>0</v>
      </c>
      <c r="AB335" s="71"/>
      <c r="AC335" s="71"/>
      <c r="AD335" s="71"/>
      <c r="AE335" s="71"/>
      <c r="AF335" s="72"/>
      <c r="AG335" s="71"/>
      <c r="AH335" s="71"/>
      <c r="AI335" s="71"/>
      <c r="AJ335" s="71"/>
      <c r="AK335" s="71"/>
      <c r="AL335" s="71"/>
    </row>
    <row r="336" spans="1:38" s="10" customFormat="1" ht="25" customHeight="1" x14ac:dyDescent="0.25">
      <c r="A336" s="11">
        <v>333</v>
      </c>
      <c r="B336" s="12" t="str">
        <f t="shared" si="18"/>
        <v>000-000</v>
      </c>
      <c r="C336" s="12"/>
      <c r="D336" s="12"/>
      <c r="E336" s="12"/>
      <c r="F336" s="12"/>
      <c r="G336" s="12"/>
      <c r="H336" s="16"/>
      <c r="I336" s="16"/>
      <c r="J336" s="15"/>
      <c r="K336" s="16"/>
      <c r="L336" s="16"/>
      <c r="M336" s="17"/>
      <c r="N336" s="18"/>
      <c r="O336" s="18"/>
      <c r="P336" s="20"/>
      <c r="Q336" s="66"/>
      <c r="R336" s="66"/>
      <c r="S336" s="67"/>
      <c r="T336" s="66"/>
      <c r="U336" s="66"/>
      <c r="V336" s="67"/>
      <c r="W336" s="68"/>
      <c r="X336" s="68"/>
      <c r="Y336" s="69"/>
      <c r="Z336" s="70">
        <f t="shared" si="19"/>
        <v>0</v>
      </c>
      <c r="AA336" s="70">
        <f t="shared" si="20"/>
        <v>0</v>
      </c>
      <c r="AB336" s="71"/>
      <c r="AC336" s="71"/>
      <c r="AD336" s="71"/>
      <c r="AE336" s="71"/>
      <c r="AF336" s="72"/>
      <c r="AG336" s="71"/>
      <c r="AH336" s="71"/>
      <c r="AI336" s="71"/>
      <c r="AJ336" s="71"/>
      <c r="AK336" s="71"/>
      <c r="AL336" s="71"/>
    </row>
    <row r="337" spans="1:38" s="10" customFormat="1" ht="25" customHeight="1" x14ac:dyDescent="0.25">
      <c r="A337" s="11">
        <v>334</v>
      </c>
      <c r="B337" s="12" t="str">
        <f t="shared" si="18"/>
        <v>000-000</v>
      </c>
      <c r="C337" s="12"/>
      <c r="D337" s="12"/>
      <c r="E337" s="12"/>
      <c r="F337" s="12"/>
      <c r="G337" s="12"/>
      <c r="H337" s="16"/>
      <c r="I337" s="16"/>
      <c r="J337" s="15"/>
      <c r="K337" s="16"/>
      <c r="L337" s="16"/>
      <c r="M337" s="17"/>
      <c r="N337" s="18"/>
      <c r="O337" s="18"/>
      <c r="P337" s="20"/>
      <c r="Q337" s="66"/>
      <c r="R337" s="66"/>
      <c r="S337" s="67"/>
      <c r="T337" s="66"/>
      <c r="U337" s="66"/>
      <c r="V337" s="67"/>
      <c r="W337" s="68"/>
      <c r="X337" s="68"/>
      <c r="Y337" s="69"/>
      <c r="Z337" s="70">
        <f t="shared" si="19"/>
        <v>0</v>
      </c>
      <c r="AA337" s="70">
        <f t="shared" si="20"/>
        <v>0</v>
      </c>
      <c r="AB337" s="71"/>
      <c r="AC337" s="71"/>
      <c r="AD337" s="71"/>
      <c r="AE337" s="71"/>
      <c r="AF337" s="72"/>
      <c r="AG337" s="71"/>
      <c r="AH337" s="71"/>
      <c r="AI337" s="71"/>
      <c r="AJ337" s="71"/>
      <c r="AK337" s="71"/>
      <c r="AL337" s="71"/>
    </row>
    <row r="338" spans="1:38" s="10" customFormat="1" ht="25" customHeight="1" x14ac:dyDescent="0.25">
      <c r="A338" s="11">
        <v>335</v>
      </c>
      <c r="B338" s="12" t="str">
        <f t="shared" si="18"/>
        <v>000-000</v>
      </c>
      <c r="C338" s="12"/>
      <c r="D338" s="12"/>
      <c r="E338" s="12"/>
      <c r="F338" s="12"/>
      <c r="G338" s="12"/>
      <c r="H338" s="16"/>
      <c r="I338" s="16"/>
      <c r="J338" s="15"/>
      <c r="K338" s="16"/>
      <c r="L338" s="16"/>
      <c r="M338" s="17"/>
      <c r="N338" s="18"/>
      <c r="O338" s="19"/>
      <c r="P338" s="20"/>
      <c r="Q338" s="66"/>
      <c r="R338" s="66"/>
      <c r="S338" s="67"/>
      <c r="T338" s="66"/>
      <c r="U338" s="66"/>
      <c r="V338" s="67"/>
      <c r="W338" s="68"/>
      <c r="X338" s="68"/>
      <c r="Y338" s="69"/>
      <c r="Z338" s="70">
        <f t="shared" si="19"/>
        <v>0</v>
      </c>
      <c r="AA338" s="70">
        <f t="shared" si="20"/>
        <v>0</v>
      </c>
      <c r="AB338" s="71"/>
      <c r="AC338" s="71"/>
      <c r="AD338" s="71"/>
      <c r="AE338" s="71"/>
      <c r="AF338" s="72"/>
      <c r="AG338" s="71"/>
      <c r="AH338" s="71"/>
      <c r="AI338" s="71"/>
      <c r="AJ338" s="71"/>
      <c r="AK338" s="71"/>
      <c r="AL338" s="71"/>
    </row>
    <row r="339" spans="1:38" s="10" customFormat="1" ht="25" customHeight="1" x14ac:dyDescent="0.25">
      <c r="A339" s="11">
        <v>336</v>
      </c>
      <c r="B339" s="12" t="str">
        <f t="shared" si="18"/>
        <v>000-000</v>
      </c>
      <c r="C339" s="12"/>
      <c r="D339" s="12"/>
      <c r="E339" s="12"/>
      <c r="F339" s="12"/>
      <c r="G339" s="12"/>
      <c r="H339" s="16"/>
      <c r="I339" s="16"/>
      <c r="J339" s="15"/>
      <c r="K339" s="16"/>
      <c r="L339" s="16"/>
      <c r="M339" s="17"/>
      <c r="N339" s="18"/>
      <c r="O339" s="19"/>
      <c r="P339" s="20"/>
      <c r="Q339" s="66"/>
      <c r="R339" s="66"/>
      <c r="S339" s="67"/>
      <c r="T339" s="66"/>
      <c r="U339" s="66"/>
      <c r="V339" s="67"/>
      <c r="W339" s="68"/>
      <c r="X339" s="68"/>
      <c r="Y339" s="69"/>
      <c r="Z339" s="70">
        <f t="shared" si="19"/>
        <v>0</v>
      </c>
      <c r="AA339" s="70">
        <f t="shared" si="20"/>
        <v>0</v>
      </c>
      <c r="AB339" s="71"/>
      <c r="AC339" s="71"/>
      <c r="AD339" s="71"/>
      <c r="AE339" s="71"/>
      <c r="AF339" s="72"/>
      <c r="AG339" s="71"/>
      <c r="AH339" s="71"/>
      <c r="AI339" s="71"/>
      <c r="AJ339" s="71"/>
      <c r="AK339" s="71"/>
      <c r="AL339" s="71"/>
    </row>
    <row r="340" spans="1:38" s="10" customFormat="1" ht="25" customHeight="1" x14ac:dyDescent="0.25">
      <c r="A340" s="11">
        <v>337</v>
      </c>
      <c r="B340" s="12" t="str">
        <f t="shared" si="18"/>
        <v>000-000</v>
      </c>
      <c r="C340" s="12"/>
      <c r="D340" s="12"/>
      <c r="E340" s="12"/>
      <c r="F340" s="12"/>
      <c r="G340" s="12"/>
      <c r="H340" s="16"/>
      <c r="I340" s="16"/>
      <c r="J340" s="15"/>
      <c r="K340" s="16"/>
      <c r="L340" s="16"/>
      <c r="M340" s="17"/>
      <c r="N340" s="18"/>
      <c r="O340" s="18"/>
      <c r="P340" s="20"/>
      <c r="Q340" s="66"/>
      <c r="R340" s="66"/>
      <c r="S340" s="67"/>
      <c r="T340" s="66"/>
      <c r="U340" s="66"/>
      <c r="V340" s="67"/>
      <c r="W340" s="68"/>
      <c r="X340" s="68"/>
      <c r="Y340" s="69"/>
      <c r="Z340" s="70">
        <f t="shared" si="19"/>
        <v>0</v>
      </c>
      <c r="AA340" s="70">
        <f t="shared" si="20"/>
        <v>0</v>
      </c>
      <c r="AB340" s="71"/>
      <c r="AC340" s="71"/>
      <c r="AD340" s="71"/>
      <c r="AE340" s="71"/>
      <c r="AF340" s="72"/>
      <c r="AG340" s="71"/>
      <c r="AH340" s="71"/>
      <c r="AI340" s="71"/>
      <c r="AJ340" s="71"/>
      <c r="AK340" s="71"/>
      <c r="AL340" s="71"/>
    </row>
    <row r="341" spans="1:38" s="10" customFormat="1" ht="25" customHeight="1" x14ac:dyDescent="0.25">
      <c r="A341" s="11">
        <v>338</v>
      </c>
      <c r="B341" s="12" t="str">
        <f t="shared" si="18"/>
        <v>000-000</v>
      </c>
      <c r="C341" s="12"/>
      <c r="D341" s="12"/>
      <c r="E341" s="12"/>
      <c r="F341" s="12"/>
      <c r="G341" s="12"/>
      <c r="H341" s="16"/>
      <c r="I341" s="16"/>
      <c r="J341" s="15"/>
      <c r="K341" s="16"/>
      <c r="L341" s="16"/>
      <c r="M341" s="17"/>
      <c r="N341" s="18"/>
      <c r="O341" s="18"/>
      <c r="P341" s="20"/>
      <c r="Q341" s="66"/>
      <c r="R341" s="66"/>
      <c r="S341" s="67"/>
      <c r="T341" s="66"/>
      <c r="U341" s="66"/>
      <c r="V341" s="67"/>
      <c r="W341" s="68"/>
      <c r="X341" s="68"/>
      <c r="Y341" s="69"/>
      <c r="Z341" s="70">
        <f t="shared" si="19"/>
        <v>0</v>
      </c>
      <c r="AA341" s="70">
        <f t="shared" si="20"/>
        <v>0</v>
      </c>
      <c r="AB341" s="71"/>
      <c r="AC341" s="71"/>
      <c r="AD341" s="71"/>
      <c r="AE341" s="71"/>
      <c r="AF341" s="72"/>
      <c r="AG341" s="71"/>
      <c r="AH341" s="71"/>
      <c r="AI341" s="71"/>
      <c r="AJ341" s="71"/>
      <c r="AK341" s="71"/>
      <c r="AL341" s="71"/>
    </row>
    <row r="342" spans="1:38" s="10" customFormat="1" ht="25" customHeight="1" x14ac:dyDescent="0.25">
      <c r="A342" s="11">
        <v>339</v>
      </c>
      <c r="B342" s="12" t="str">
        <f t="shared" si="18"/>
        <v>000-000</v>
      </c>
      <c r="C342" s="12"/>
      <c r="D342" s="12"/>
      <c r="E342" s="12"/>
      <c r="F342" s="12"/>
      <c r="G342" s="12"/>
      <c r="H342" s="16"/>
      <c r="I342" s="16"/>
      <c r="J342" s="15"/>
      <c r="K342" s="16"/>
      <c r="L342" s="16"/>
      <c r="M342" s="17"/>
      <c r="N342" s="18"/>
      <c r="O342" s="18"/>
      <c r="P342" s="20"/>
      <c r="Q342" s="66"/>
      <c r="R342" s="66"/>
      <c r="S342" s="67"/>
      <c r="T342" s="66"/>
      <c r="U342" s="66"/>
      <c r="V342" s="67"/>
      <c r="W342" s="68"/>
      <c r="X342" s="68"/>
      <c r="Y342" s="69"/>
      <c r="Z342" s="70">
        <f t="shared" si="19"/>
        <v>0</v>
      </c>
      <c r="AA342" s="70">
        <f t="shared" si="20"/>
        <v>0</v>
      </c>
      <c r="AB342" s="71"/>
      <c r="AC342" s="71"/>
      <c r="AD342" s="71"/>
      <c r="AE342" s="71"/>
      <c r="AF342" s="72"/>
      <c r="AG342" s="71"/>
      <c r="AH342" s="71"/>
      <c r="AI342" s="71"/>
      <c r="AJ342" s="71"/>
      <c r="AK342" s="71"/>
      <c r="AL342" s="71"/>
    </row>
    <row r="343" spans="1:38" s="10" customFormat="1" ht="25" customHeight="1" x14ac:dyDescent="0.25">
      <c r="A343" s="11">
        <v>340</v>
      </c>
      <c r="B343" s="12" t="str">
        <f t="shared" si="18"/>
        <v>000-000</v>
      </c>
      <c r="C343" s="12"/>
      <c r="D343" s="12"/>
      <c r="E343" s="12"/>
      <c r="F343" s="12"/>
      <c r="G343" s="12"/>
      <c r="H343" s="16"/>
      <c r="I343" s="16"/>
      <c r="J343" s="15"/>
      <c r="K343" s="16"/>
      <c r="L343" s="16"/>
      <c r="M343" s="17"/>
      <c r="N343" s="18"/>
      <c r="O343" s="18"/>
      <c r="P343" s="20"/>
      <c r="Q343" s="66"/>
      <c r="R343" s="66"/>
      <c r="S343" s="67"/>
      <c r="T343" s="66"/>
      <c r="U343" s="66"/>
      <c r="V343" s="67"/>
      <c r="W343" s="68"/>
      <c r="X343" s="68"/>
      <c r="Y343" s="69"/>
      <c r="Z343" s="70">
        <f t="shared" si="19"/>
        <v>0</v>
      </c>
      <c r="AA343" s="70">
        <f t="shared" si="20"/>
        <v>0</v>
      </c>
      <c r="AB343" s="71"/>
      <c r="AC343" s="71"/>
      <c r="AD343" s="71"/>
      <c r="AE343" s="71"/>
      <c r="AF343" s="72"/>
      <c r="AG343" s="71"/>
      <c r="AH343" s="71"/>
      <c r="AI343" s="71"/>
      <c r="AJ343" s="71"/>
      <c r="AK343" s="71"/>
      <c r="AL343" s="71"/>
    </row>
    <row r="344" spans="1:38" s="10" customFormat="1" ht="25" customHeight="1" x14ac:dyDescent="0.25">
      <c r="A344" s="11">
        <v>341</v>
      </c>
      <c r="B344" s="12" t="str">
        <f t="shared" si="18"/>
        <v>000-000</v>
      </c>
      <c r="C344" s="12"/>
      <c r="D344" s="12"/>
      <c r="E344" s="12"/>
      <c r="F344" s="12"/>
      <c r="G344" s="12"/>
      <c r="H344" s="16"/>
      <c r="I344" s="16"/>
      <c r="J344" s="15"/>
      <c r="K344" s="16"/>
      <c r="L344" s="16"/>
      <c r="M344" s="17"/>
      <c r="N344" s="18"/>
      <c r="O344" s="18"/>
      <c r="P344" s="20"/>
      <c r="Q344" s="66"/>
      <c r="R344" s="66"/>
      <c r="S344" s="67"/>
      <c r="T344" s="66"/>
      <c r="U344" s="66"/>
      <c r="V344" s="67"/>
      <c r="W344" s="68"/>
      <c r="X344" s="68"/>
      <c r="Y344" s="69"/>
      <c r="Z344" s="70">
        <f t="shared" si="19"/>
        <v>0</v>
      </c>
      <c r="AA344" s="70">
        <f t="shared" si="20"/>
        <v>0</v>
      </c>
      <c r="AB344" s="71"/>
      <c r="AC344" s="71"/>
      <c r="AD344" s="71"/>
      <c r="AE344" s="71"/>
      <c r="AF344" s="72"/>
      <c r="AG344" s="71"/>
      <c r="AH344" s="71"/>
      <c r="AI344" s="71"/>
      <c r="AJ344" s="71"/>
      <c r="AK344" s="71"/>
      <c r="AL344" s="71"/>
    </row>
    <row r="345" spans="1:38" s="10" customFormat="1" ht="25" customHeight="1" x14ac:dyDescent="0.25">
      <c r="A345" s="11">
        <v>342</v>
      </c>
      <c r="B345" s="12" t="str">
        <f t="shared" si="18"/>
        <v>000-000</v>
      </c>
      <c r="C345" s="12"/>
      <c r="D345" s="12"/>
      <c r="E345" s="12"/>
      <c r="F345" s="12"/>
      <c r="G345" s="12"/>
      <c r="H345" s="16"/>
      <c r="I345" s="16"/>
      <c r="J345" s="15"/>
      <c r="K345" s="16"/>
      <c r="L345" s="16"/>
      <c r="M345" s="17"/>
      <c r="N345" s="18"/>
      <c r="O345" s="18"/>
      <c r="P345" s="20"/>
      <c r="Q345" s="66"/>
      <c r="R345" s="66"/>
      <c r="S345" s="67"/>
      <c r="T345" s="66"/>
      <c r="U345" s="66"/>
      <c r="V345" s="67"/>
      <c r="W345" s="68"/>
      <c r="X345" s="68"/>
      <c r="Y345" s="69"/>
      <c r="Z345" s="70">
        <f t="shared" si="19"/>
        <v>0</v>
      </c>
      <c r="AA345" s="70">
        <f t="shared" si="20"/>
        <v>0</v>
      </c>
      <c r="AB345" s="71"/>
      <c r="AC345" s="71"/>
      <c r="AD345" s="71"/>
      <c r="AE345" s="71"/>
      <c r="AF345" s="72"/>
      <c r="AG345" s="71"/>
      <c r="AH345" s="71"/>
      <c r="AI345" s="71"/>
      <c r="AJ345" s="71"/>
      <c r="AK345" s="71"/>
      <c r="AL345" s="71"/>
    </row>
    <row r="346" spans="1:38" s="10" customFormat="1" ht="25" customHeight="1" x14ac:dyDescent="0.25">
      <c r="A346" s="11">
        <v>343</v>
      </c>
      <c r="B346" s="12" t="str">
        <f t="shared" si="18"/>
        <v>000-000</v>
      </c>
      <c r="C346" s="12"/>
      <c r="D346" s="12"/>
      <c r="E346" s="12"/>
      <c r="F346" s="12"/>
      <c r="G346" s="12"/>
      <c r="H346" s="16"/>
      <c r="I346" s="16"/>
      <c r="J346" s="15"/>
      <c r="K346" s="16"/>
      <c r="L346" s="16"/>
      <c r="M346" s="17"/>
      <c r="N346" s="18"/>
      <c r="O346" s="18"/>
      <c r="P346" s="20"/>
      <c r="Q346" s="66"/>
      <c r="R346" s="66"/>
      <c r="S346" s="67"/>
      <c r="T346" s="66"/>
      <c r="U346" s="66"/>
      <c r="V346" s="67"/>
      <c r="W346" s="68"/>
      <c r="X346" s="68"/>
      <c r="Y346" s="69"/>
      <c r="Z346" s="70">
        <f t="shared" si="19"/>
        <v>0</v>
      </c>
      <c r="AA346" s="70">
        <f t="shared" si="20"/>
        <v>0</v>
      </c>
      <c r="AB346" s="71"/>
      <c r="AC346" s="71"/>
      <c r="AD346" s="71"/>
      <c r="AE346" s="71"/>
      <c r="AF346" s="72"/>
      <c r="AG346" s="71"/>
      <c r="AH346" s="71"/>
      <c r="AI346" s="71"/>
      <c r="AJ346" s="71"/>
      <c r="AK346" s="71"/>
      <c r="AL346" s="71"/>
    </row>
    <row r="347" spans="1:38" s="10" customFormat="1" ht="25" customHeight="1" x14ac:dyDescent="0.25">
      <c r="A347" s="11">
        <v>344</v>
      </c>
      <c r="B347" s="12" t="str">
        <f t="shared" si="18"/>
        <v>000-000</v>
      </c>
      <c r="C347" s="12"/>
      <c r="D347" s="12"/>
      <c r="E347" s="12"/>
      <c r="F347" s="12"/>
      <c r="G347" s="12"/>
      <c r="H347" s="16"/>
      <c r="I347" s="16"/>
      <c r="J347" s="15"/>
      <c r="K347" s="16"/>
      <c r="L347" s="16"/>
      <c r="M347" s="17"/>
      <c r="N347" s="18"/>
      <c r="O347" s="18"/>
      <c r="P347" s="20"/>
      <c r="Q347" s="66"/>
      <c r="R347" s="66"/>
      <c r="S347" s="67"/>
      <c r="T347" s="66"/>
      <c r="U347" s="66"/>
      <c r="V347" s="67"/>
      <c r="W347" s="68"/>
      <c r="X347" s="68"/>
      <c r="Y347" s="69"/>
      <c r="Z347" s="70">
        <f t="shared" si="19"/>
        <v>0</v>
      </c>
      <c r="AA347" s="70">
        <f t="shared" si="20"/>
        <v>0</v>
      </c>
      <c r="AB347" s="71"/>
      <c r="AC347" s="71"/>
      <c r="AD347" s="71"/>
      <c r="AE347" s="71"/>
      <c r="AF347" s="72"/>
      <c r="AG347" s="71"/>
      <c r="AH347" s="71"/>
      <c r="AI347" s="71"/>
      <c r="AJ347" s="71"/>
      <c r="AK347" s="71"/>
      <c r="AL347" s="71"/>
    </row>
    <row r="348" spans="1:38" s="10" customFormat="1" ht="25" customHeight="1" x14ac:dyDescent="0.25">
      <c r="A348" s="11">
        <v>345</v>
      </c>
      <c r="B348" s="12" t="str">
        <f t="shared" si="18"/>
        <v>000-000</v>
      </c>
      <c r="C348" s="12"/>
      <c r="D348" s="12"/>
      <c r="E348" s="12"/>
      <c r="F348" s="12"/>
      <c r="G348" s="12"/>
      <c r="H348" s="16"/>
      <c r="I348" s="16"/>
      <c r="J348" s="15"/>
      <c r="K348" s="16"/>
      <c r="L348" s="16"/>
      <c r="M348" s="17"/>
      <c r="N348" s="18"/>
      <c r="O348" s="18"/>
      <c r="P348" s="20"/>
      <c r="Q348" s="66"/>
      <c r="R348" s="66"/>
      <c r="S348" s="67"/>
      <c r="T348" s="66"/>
      <c r="U348" s="66"/>
      <c r="V348" s="67"/>
      <c r="W348" s="68"/>
      <c r="X348" s="68"/>
      <c r="Y348" s="69"/>
      <c r="Z348" s="70">
        <f t="shared" si="19"/>
        <v>0</v>
      </c>
      <c r="AA348" s="70">
        <f t="shared" si="20"/>
        <v>0</v>
      </c>
      <c r="AB348" s="71"/>
      <c r="AC348" s="71"/>
      <c r="AD348" s="71"/>
      <c r="AE348" s="71"/>
      <c r="AF348" s="72"/>
      <c r="AG348" s="71"/>
      <c r="AH348" s="71"/>
      <c r="AI348" s="71"/>
      <c r="AJ348" s="71"/>
      <c r="AK348" s="71"/>
      <c r="AL348" s="71"/>
    </row>
    <row r="349" spans="1:38" s="10" customFormat="1" ht="25" customHeight="1" x14ac:dyDescent="0.25">
      <c r="A349" s="11">
        <v>346</v>
      </c>
      <c r="B349" s="12" t="str">
        <f t="shared" si="18"/>
        <v>000-000</v>
      </c>
      <c r="C349" s="12"/>
      <c r="D349" s="12"/>
      <c r="E349" s="12"/>
      <c r="F349" s="12"/>
      <c r="G349" s="12"/>
      <c r="H349" s="16"/>
      <c r="I349" s="16"/>
      <c r="J349" s="15"/>
      <c r="K349" s="16"/>
      <c r="L349" s="16"/>
      <c r="M349" s="17"/>
      <c r="N349" s="18"/>
      <c r="O349" s="19"/>
      <c r="P349" s="20"/>
      <c r="Q349" s="66"/>
      <c r="R349" s="66"/>
      <c r="S349" s="67"/>
      <c r="T349" s="66"/>
      <c r="U349" s="66"/>
      <c r="V349" s="67"/>
      <c r="W349" s="68"/>
      <c r="X349" s="68"/>
      <c r="Y349" s="69"/>
      <c r="Z349" s="70">
        <f t="shared" si="19"/>
        <v>0</v>
      </c>
      <c r="AA349" s="70">
        <f t="shared" si="20"/>
        <v>0</v>
      </c>
      <c r="AB349" s="71"/>
      <c r="AC349" s="71"/>
      <c r="AD349" s="71"/>
      <c r="AE349" s="71"/>
      <c r="AF349" s="72"/>
      <c r="AG349" s="71"/>
      <c r="AH349" s="71"/>
      <c r="AI349" s="71"/>
      <c r="AJ349" s="71"/>
      <c r="AK349" s="71"/>
      <c r="AL349" s="71"/>
    </row>
    <row r="350" spans="1:38" s="10" customFormat="1" ht="25" customHeight="1" x14ac:dyDescent="0.25">
      <c r="A350" s="11">
        <v>347</v>
      </c>
      <c r="B350" s="12" t="str">
        <f t="shared" si="18"/>
        <v>000-000</v>
      </c>
      <c r="C350" s="12"/>
      <c r="D350" s="12"/>
      <c r="E350" s="12"/>
      <c r="F350" s="12"/>
      <c r="G350" s="12"/>
      <c r="H350" s="16"/>
      <c r="I350" s="16"/>
      <c r="J350" s="15"/>
      <c r="K350" s="16"/>
      <c r="L350" s="16"/>
      <c r="M350" s="17"/>
      <c r="N350" s="18"/>
      <c r="O350" s="19"/>
      <c r="P350" s="20"/>
      <c r="Q350" s="66"/>
      <c r="R350" s="66"/>
      <c r="S350" s="67"/>
      <c r="T350" s="66"/>
      <c r="U350" s="66"/>
      <c r="V350" s="67"/>
      <c r="W350" s="68"/>
      <c r="X350" s="68"/>
      <c r="Y350" s="69"/>
      <c r="Z350" s="70">
        <f t="shared" si="19"/>
        <v>0</v>
      </c>
      <c r="AA350" s="70">
        <f t="shared" si="20"/>
        <v>0</v>
      </c>
      <c r="AB350" s="71"/>
      <c r="AC350" s="71"/>
      <c r="AD350" s="71"/>
      <c r="AE350" s="71"/>
      <c r="AF350" s="72"/>
      <c r="AG350" s="71"/>
      <c r="AH350" s="71"/>
      <c r="AI350" s="71"/>
      <c r="AJ350" s="71"/>
      <c r="AK350" s="71"/>
      <c r="AL350" s="71"/>
    </row>
    <row r="351" spans="1:38" s="10" customFormat="1" ht="25" customHeight="1" x14ac:dyDescent="0.25">
      <c r="A351" s="11">
        <v>348</v>
      </c>
      <c r="B351" s="12" t="str">
        <f t="shared" si="18"/>
        <v>000-000</v>
      </c>
      <c r="C351" s="12"/>
      <c r="D351" s="12"/>
      <c r="E351" s="12"/>
      <c r="F351" s="12"/>
      <c r="G351" s="12"/>
      <c r="H351" s="16"/>
      <c r="I351" s="16"/>
      <c r="J351" s="15"/>
      <c r="K351" s="16"/>
      <c r="L351" s="16"/>
      <c r="M351" s="17"/>
      <c r="N351" s="18"/>
      <c r="O351" s="18"/>
      <c r="P351" s="20"/>
      <c r="Q351" s="66"/>
      <c r="R351" s="66"/>
      <c r="S351" s="67"/>
      <c r="T351" s="66"/>
      <c r="U351" s="66"/>
      <c r="V351" s="67"/>
      <c r="W351" s="68"/>
      <c r="X351" s="68"/>
      <c r="Y351" s="69"/>
      <c r="Z351" s="70">
        <f t="shared" si="19"/>
        <v>0</v>
      </c>
      <c r="AA351" s="70">
        <f t="shared" si="20"/>
        <v>0</v>
      </c>
      <c r="AB351" s="71"/>
      <c r="AC351" s="71"/>
      <c r="AD351" s="71"/>
      <c r="AE351" s="71"/>
      <c r="AF351" s="72"/>
      <c r="AG351" s="71"/>
      <c r="AH351" s="71"/>
      <c r="AI351" s="71"/>
      <c r="AJ351" s="71"/>
      <c r="AK351" s="71"/>
      <c r="AL351" s="71"/>
    </row>
    <row r="352" spans="1:38" s="10" customFormat="1" ht="25" customHeight="1" x14ac:dyDescent="0.25">
      <c r="A352" s="11">
        <v>349</v>
      </c>
      <c r="B352" s="12" t="str">
        <f t="shared" si="18"/>
        <v>000-000</v>
      </c>
      <c r="C352" s="12"/>
      <c r="D352" s="12"/>
      <c r="E352" s="12"/>
      <c r="F352" s="12"/>
      <c r="G352" s="12"/>
      <c r="H352" s="16"/>
      <c r="I352" s="16"/>
      <c r="J352" s="15"/>
      <c r="K352" s="16"/>
      <c r="L352" s="16"/>
      <c r="M352" s="17"/>
      <c r="N352" s="18"/>
      <c r="O352" s="18"/>
      <c r="P352" s="20"/>
      <c r="Q352" s="66"/>
      <c r="R352" s="66"/>
      <c r="S352" s="67"/>
      <c r="T352" s="66"/>
      <c r="U352" s="66"/>
      <c r="V352" s="67"/>
      <c r="W352" s="68"/>
      <c r="X352" s="68"/>
      <c r="Y352" s="69"/>
      <c r="Z352" s="70">
        <f t="shared" si="19"/>
        <v>0</v>
      </c>
      <c r="AA352" s="70">
        <f t="shared" si="20"/>
        <v>0</v>
      </c>
      <c r="AB352" s="71"/>
      <c r="AC352" s="71"/>
      <c r="AD352" s="71"/>
      <c r="AE352" s="71"/>
      <c r="AF352" s="72"/>
      <c r="AG352" s="71"/>
      <c r="AH352" s="71"/>
      <c r="AI352" s="71"/>
      <c r="AJ352" s="71"/>
      <c r="AK352" s="71"/>
      <c r="AL352" s="71"/>
    </row>
    <row r="353" spans="1:38" s="10" customFormat="1" ht="25" customHeight="1" x14ac:dyDescent="0.25">
      <c r="A353" s="11">
        <v>350</v>
      </c>
      <c r="B353" s="12" t="str">
        <f t="shared" si="18"/>
        <v>000-000</v>
      </c>
      <c r="C353" s="12"/>
      <c r="D353" s="12"/>
      <c r="E353" s="12"/>
      <c r="F353" s="12"/>
      <c r="G353" s="12"/>
      <c r="H353" s="16"/>
      <c r="I353" s="16"/>
      <c r="J353" s="15"/>
      <c r="K353" s="16"/>
      <c r="L353" s="16"/>
      <c r="M353" s="17"/>
      <c r="N353" s="18"/>
      <c r="O353" s="18"/>
      <c r="P353" s="20"/>
      <c r="Q353" s="66"/>
      <c r="R353" s="66"/>
      <c r="S353" s="67"/>
      <c r="T353" s="66"/>
      <c r="U353" s="66"/>
      <c r="V353" s="67"/>
      <c r="W353" s="68"/>
      <c r="X353" s="68"/>
      <c r="Y353" s="69"/>
      <c r="Z353" s="70">
        <f t="shared" si="19"/>
        <v>0</v>
      </c>
      <c r="AA353" s="70">
        <f t="shared" si="20"/>
        <v>0</v>
      </c>
      <c r="AB353" s="71"/>
      <c r="AC353" s="71"/>
      <c r="AD353" s="71"/>
      <c r="AE353" s="71"/>
      <c r="AF353" s="72"/>
      <c r="AG353" s="71"/>
      <c r="AH353" s="71"/>
      <c r="AI353" s="71"/>
      <c r="AJ353" s="71"/>
      <c r="AK353" s="71"/>
      <c r="AL353" s="71"/>
    </row>
    <row r="354" spans="1:38" s="10" customFormat="1" ht="25" customHeight="1" x14ac:dyDescent="0.25">
      <c r="A354" s="11">
        <v>351</v>
      </c>
      <c r="B354" s="12" t="str">
        <f t="shared" si="18"/>
        <v>000-000</v>
      </c>
      <c r="C354" s="12"/>
      <c r="D354" s="12"/>
      <c r="E354" s="12"/>
      <c r="F354" s="12"/>
      <c r="G354" s="12"/>
      <c r="H354" s="16"/>
      <c r="I354" s="16"/>
      <c r="J354" s="15"/>
      <c r="K354" s="16"/>
      <c r="L354" s="16"/>
      <c r="M354" s="17"/>
      <c r="N354" s="18"/>
      <c r="O354" s="18"/>
      <c r="P354" s="20"/>
      <c r="Q354" s="66"/>
      <c r="R354" s="66"/>
      <c r="S354" s="67"/>
      <c r="T354" s="66"/>
      <c r="U354" s="66"/>
      <c r="V354" s="67"/>
      <c r="W354" s="68"/>
      <c r="X354" s="68"/>
      <c r="Y354" s="69"/>
      <c r="Z354" s="70">
        <f t="shared" si="19"/>
        <v>0</v>
      </c>
      <c r="AA354" s="70">
        <f t="shared" si="20"/>
        <v>0</v>
      </c>
      <c r="AB354" s="71"/>
      <c r="AC354" s="71"/>
      <c r="AD354" s="71"/>
      <c r="AE354" s="71"/>
      <c r="AF354" s="72"/>
      <c r="AG354" s="71"/>
      <c r="AH354" s="71"/>
      <c r="AI354" s="71"/>
      <c r="AJ354" s="71"/>
      <c r="AK354" s="71"/>
      <c r="AL354" s="71"/>
    </row>
    <row r="355" spans="1:38" s="10" customFormat="1" ht="25" customHeight="1" x14ac:dyDescent="0.25">
      <c r="A355" s="11">
        <v>352</v>
      </c>
      <c r="B355" s="12" t="str">
        <f t="shared" si="18"/>
        <v>000-000</v>
      </c>
      <c r="C355" s="12"/>
      <c r="D355" s="12"/>
      <c r="E355" s="12"/>
      <c r="F355" s="12"/>
      <c r="G355" s="12"/>
      <c r="H355" s="16"/>
      <c r="I355" s="16"/>
      <c r="J355" s="15"/>
      <c r="K355" s="16"/>
      <c r="L355" s="16"/>
      <c r="M355" s="17"/>
      <c r="N355" s="18"/>
      <c r="O355" s="18"/>
      <c r="P355" s="20"/>
      <c r="Q355" s="66"/>
      <c r="R355" s="66"/>
      <c r="S355" s="67"/>
      <c r="T355" s="66"/>
      <c r="U355" s="66"/>
      <c r="V355" s="67"/>
      <c r="W355" s="68"/>
      <c r="X355" s="68"/>
      <c r="Y355" s="69"/>
      <c r="Z355" s="70">
        <f t="shared" si="19"/>
        <v>0</v>
      </c>
      <c r="AA355" s="70">
        <f t="shared" si="20"/>
        <v>0</v>
      </c>
      <c r="AB355" s="71"/>
      <c r="AC355" s="71"/>
      <c r="AD355" s="71"/>
      <c r="AE355" s="71"/>
      <c r="AF355" s="72"/>
      <c r="AG355" s="71"/>
      <c r="AH355" s="71"/>
      <c r="AI355" s="71"/>
      <c r="AJ355" s="71"/>
      <c r="AK355" s="71"/>
      <c r="AL355" s="71"/>
    </row>
    <row r="356" spans="1:38" s="10" customFormat="1" ht="25" customHeight="1" x14ac:dyDescent="0.25">
      <c r="A356" s="11">
        <v>353</v>
      </c>
      <c r="B356" s="12" t="str">
        <f t="shared" si="18"/>
        <v>000-000</v>
      </c>
      <c r="C356" s="12"/>
      <c r="D356" s="12"/>
      <c r="E356" s="12"/>
      <c r="F356" s="12"/>
      <c r="G356" s="12"/>
      <c r="H356" s="16"/>
      <c r="I356" s="16"/>
      <c r="J356" s="15"/>
      <c r="K356" s="16"/>
      <c r="L356" s="16"/>
      <c r="M356" s="17"/>
      <c r="N356" s="18"/>
      <c r="O356" s="18"/>
      <c r="P356" s="20"/>
      <c r="Q356" s="66"/>
      <c r="R356" s="66"/>
      <c r="S356" s="67"/>
      <c r="T356" s="66"/>
      <c r="U356" s="66"/>
      <c r="V356" s="67"/>
      <c r="W356" s="68"/>
      <c r="X356" s="68"/>
      <c r="Y356" s="69"/>
      <c r="Z356" s="70">
        <f t="shared" si="19"/>
        <v>0</v>
      </c>
      <c r="AA356" s="70">
        <f t="shared" si="20"/>
        <v>0</v>
      </c>
      <c r="AB356" s="71"/>
      <c r="AC356" s="71"/>
      <c r="AD356" s="71"/>
      <c r="AE356" s="71"/>
      <c r="AF356" s="72"/>
      <c r="AG356" s="71"/>
      <c r="AH356" s="71"/>
      <c r="AI356" s="71"/>
      <c r="AJ356" s="71"/>
      <c r="AK356" s="71"/>
      <c r="AL356" s="71"/>
    </row>
    <row r="357" spans="1:38" s="10" customFormat="1" ht="25" customHeight="1" x14ac:dyDescent="0.25">
      <c r="A357" s="11">
        <v>354</v>
      </c>
      <c r="B357" s="12" t="str">
        <f t="shared" si="18"/>
        <v>000-000</v>
      </c>
      <c r="C357" s="12"/>
      <c r="D357" s="12"/>
      <c r="E357" s="12"/>
      <c r="F357" s="12"/>
      <c r="G357" s="12"/>
      <c r="H357" s="16"/>
      <c r="I357" s="16"/>
      <c r="J357" s="15"/>
      <c r="K357" s="16"/>
      <c r="L357" s="16"/>
      <c r="M357" s="17"/>
      <c r="N357" s="18"/>
      <c r="O357" s="18"/>
      <c r="P357" s="20"/>
      <c r="Q357" s="66"/>
      <c r="R357" s="66"/>
      <c r="S357" s="67"/>
      <c r="T357" s="66"/>
      <c r="U357" s="66"/>
      <c r="V357" s="67"/>
      <c r="W357" s="68"/>
      <c r="X357" s="68"/>
      <c r="Y357" s="69"/>
      <c r="Z357" s="70">
        <f t="shared" si="19"/>
        <v>0</v>
      </c>
      <c r="AA357" s="70">
        <f t="shared" si="20"/>
        <v>0</v>
      </c>
      <c r="AB357" s="71"/>
      <c r="AC357" s="71"/>
      <c r="AD357" s="71"/>
      <c r="AE357" s="71"/>
      <c r="AF357" s="72"/>
      <c r="AG357" s="71"/>
      <c r="AH357" s="71"/>
      <c r="AI357" s="71"/>
      <c r="AJ357" s="71"/>
      <c r="AK357" s="71"/>
      <c r="AL357" s="71"/>
    </row>
    <row r="358" spans="1:38" s="10" customFormat="1" ht="25" customHeight="1" x14ac:dyDescent="0.25">
      <c r="A358" s="11">
        <v>355</v>
      </c>
      <c r="B358" s="12" t="str">
        <f t="shared" si="18"/>
        <v>000-000</v>
      </c>
      <c r="C358" s="12"/>
      <c r="D358" s="12"/>
      <c r="E358" s="12"/>
      <c r="F358" s="12"/>
      <c r="G358" s="12"/>
      <c r="H358" s="16"/>
      <c r="I358" s="16"/>
      <c r="J358" s="15"/>
      <c r="K358" s="16"/>
      <c r="L358" s="16"/>
      <c r="M358" s="17"/>
      <c r="N358" s="18"/>
      <c r="O358" s="18"/>
      <c r="P358" s="20"/>
      <c r="Q358" s="66"/>
      <c r="R358" s="66"/>
      <c r="S358" s="67"/>
      <c r="T358" s="66"/>
      <c r="U358" s="66"/>
      <c r="V358" s="67"/>
      <c r="W358" s="68"/>
      <c r="X358" s="68"/>
      <c r="Y358" s="69"/>
      <c r="Z358" s="70">
        <f t="shared" si="19"/>
        <v>0</v>
      </c>
      <c r="AA358" s="70">
        <f t="shared" si="20"/>
        <v>0</v>
      </c>
      <c r="AB358" s="71"/>
      <c r="AC358" s="71"/>
      <c r="AD358" s="71"/>
      <c r="AE358" s="71"/>
      <c r="AF358" s="72"/>
      <c r="AG358" s="71"/>
      <c r="AH358" s="71"/>
      <c r="AI358" s="71"/>
      <c r="AJ358" s="71"/>
      <c r="AK358" s="71"/>
      <c r="AL358" s="71"/>
    </row>
    <row r="359" spans="1:38" s="10" customFormat="1" ht="25" customHeight="1" x14ac:dyDescent="0.25">
      <c r="A359" s="11">
        <v>356</v>
      </c>
      <c r="B359" s="12" t="str">
        <f t="shared" si="18"/>
        <v>000-000</v>
      </c>
      <c r="C359" s="12"/>
      <c r="D359" s="12"/>
      <c r="E359" s="12"/>
      <c r="F359" s="12"/>
      <c r="G359" s="12"/>
      <c r="H359" s="16"/>
      <c r="I359" s="16"/>
      <c r="J359" s="15"/>
      <c r="K359" s="16"/>
      <c r="L359" s="16"/>
      <c r="M359" s="17"/>
      <c r="N359" s="18"/>
      <c r="O359" s="18"/>
      <c r="P359" s="20"/>
      <c r="Q359" s="66"/>
      <c r="R359" s="66"/>
      <c r="S359" s="67"/>
      <c r="T359" s="66"/>
      <c r="U359" s="66"/>
      <c r="V359" s="67"/>
      <c r="W359" s="68"/>
      <c r="X359" s="68"/>
      <c r="Y359" s="69"/>
      <c r="Z359" s="70">
        <f t="shared" si="19"/>
        <v>0</v>
      </c>
      <c r="AA359" s="70">
        <f t="shared" si="20"/>
        <v>0</v>
      </c>
      <c r="AB359" s="71"/>
      <c r="AC359" s="71"/>
      <c r="AD359" s="71"/>
      <c r="AE359" s="71"/>
      <c r="AF359" s="72"/>
      <c r="AG359" s="71"/>
      <c r="AH359" s="71"/>
      <c r="AI359" s="71"/>
      <c r="AJ359" s="71"/>
      <c r="AK359" s="71"/>
      <c r="AL359" s="71"/>
    </row>
    <row r="360" spans="1:38" s="10" customFormat="1" ht="25" customHeight="1" x14ac:dyDescent="0.25">
      <c r="A360" s="11">
        <v>357</v>
      </c>
      <c r="B360" s="12" t="str">
        <f t="shared" si="18"/>
        <v>000-000</v>
      </c>
      <c r="C360" s="12"/>
      <c r="D360" s="12"/>
      <c r="E360" s="12"/>
      <c r="F360" s="12"/>
      <c r="G360" s="12"/>
      <c r="H360" s="16"/>
      <c r="I360" s="16"/>
      <c r="J360" s="15"/>
      <c r="K360" s="16"/>
      <c r="L360" s="16"/>
      <c r="M360" s="17"/>
      <c r="N360" s="18"/>
      <c r="O360" s="19"/>
      <c r="P360" s="20"/>
      <c r="Q360" s="66"/>
      <c r="R360" s="66"/>
      <c r="S360" s="67"/>
      <c r="T360" s="66"/>
      <c r="U360" s="66"/>
      <c r="V360" s="67"/>
      <c r="W360" s="68"/>
      <c r="X360" s="68"/>
      <c r="Y360" s="69"/>
      <c r="Z360" s="70">
        <f t="shared" si="19"/>
        <v>0</v>
      </c>
      <c r="AA360" s="70">
        <f t="shared" si="20"/>
        <v>0</v>
      </c>
      <c r="AB360" s="71"/>
      <c r="AC360" s="71"/>
      <c r="AD360" s="71"/>
      <c r="AE360" s="71"/>
      <c r="AF360" s="72"/>
      <c r="AG360" s="71"/>
      <c r="AH360" s="71"/>
      <c r="AI360" s="71"/>
      <c r="AJ360" s="71"/>
      <c r="AK360" s="71"/>
      <c r="AL360" s="71"/>
    </row>
    <row r="361" spans="1:38" s="10" customFormat="1" ht="25" customHeight="1" x14ac:dyDescent="0.25">
      <c r="A361" s="11">
        <v>358</v>
      </c>
      <c r="B361" s="12" t="str">
        <f t="shared" si="18"/>
        <v>000-000</v>
      </c>
      <c r="C361" s="12"/>
      <c r="D361" s="12"/>
      <c r="E361" s="12"/>
      <c r="F361" s="12"/>
      <c r="G361" s="12"/>
      <c r="H361" s="16"/>
      <c r="I361" s="16"/>
      <c r="J361" s="15"/>
      <c r="K361" s="16"/>
      <c r="L361" s="16"/>
      <c r="M361" s="17"/>
      <c r="N361" s="18"/>
      <c r="O361" s="19"/>
      <c r="P361" s="20"/>
      <c r="Q361" s="66"/>
      <c r="R361" s="66"/>
      <c r="S361" s="67"/>
      <c r="T361" s="66"/>
      <c r="U361" s="66"/>
      <c r="V361" s="67"/>
      <c r="W361" s="68"/>
      <c r="X361" s="68"/>
      <c r="Y361" s="69"/>
      <c r="Z361" s="70">
        <f t="shared" si="19"/>
        <v>0</v>
      </c>
      <c r="AA361" s="70">
        <f t="shared" si="20"/>
        <v>0</v>
      </c>
      <c r="AB361" s="71"/>
      <c r="AC361" s="71"/>
      <c r="AD361" s="71"/>
      <c r="AE361" s="71"/>
      <c r="AF361" s="72"/>
      <c r="AG361" s="71"/>
      <c r="AH361" s="71"/>
      <c r="AI361" s="71"/>
      <c r="AJ361" s="71"/>
      <c r="AK361" s="71"/>
      <c r="AL361" s="71"/>
    </row>
    <row r="362" spans="1:38" s="10" customFormat="1" ht="25" customHeight="1" x14ac:dyDescent="0.25">
      <c r="A362" s="11">
        <v>359</v>
      </c>
      <c r="B362" s="12" t="str">
        <f t="shared" si="18"/>
        <v>000-000</v>
      </c>
      <c r="C362" s="12"/>
      <c r="D362" s="12"/>
      <c r="E362" s="12"/>
      <c r="F362" s="12"/>
      <c r="G362" s="12"/>
      <c r="H362" s="16"/>
      <c r="I362" s="16"/>
      <c r="J362" s="15"/>
      <c r="K362" s="16"/>
      <c r="L362" s="16"/>
      <c r="M362" s="17"/>
      <c r="N362" s="18"/>
      <c r="O362" s="18"/>
      <c r="P362" s="20"/>
      <c r="Q362" s="66"/>
      <c r="R362" s="66"/>
      <c r="S362" s="67"/>
      <c r="T362" s="66"/>
      <c r="U362" s="66"/>
      <c r="V362" s="67"/>
      <c r="W362" s="68"/>
      <c r="X362" s="68"/>
      <c r="Y362" s="69"/>
      <c r="Z362" s="70">
        <f t="shared" si="19"/>
        <v>0</v>
      </c>
      <c r="AA362" s="70">
        <f t="shared" si="20"/>
        <v>0</v>
      </c>
      <c r="AB362" s="71"/>
      <c r="AC362" s="71"/>
      <c r="AD362" s="71"/>
      <c r="AE362" s="71"/>
      <c r="AF362" s="72"/>
      <c r="AG362" s="71"/>
      <c r="AH362" s="71"/>
      <c r="AI362" s="71"/>
      <c r="AJ362" s="71"/>
      <c r="AK362" s="71"/>
      <c r="AL362" s="71"/>
    </row>
    <row r="363" spans="1:38" s="10" customFormat="1" ht="25" customHeight="1" x14ac:dyDescent="0.25">
      <c r="A363" s="11">
        <v>360</v>
      </c>
      <c r="B363" s="12" t="str">
        <f t="shared" si="18"/>
        <v>000-000</v>
      </c>
      <c r="C363" s="12"/>
      <c r="D363" s="12"/>
      <c r="E363" s="12"/>
      <c r="F363" s="12"/>
      <c r="G363" s="12"/>
      <c r="H363" s="16"/>
      <c r="I363" s="16"/>
      <c r="J363" s="15"/>
      <c r="K363" s="16"/>
      <c r="L363" s="16"/>
      <c r="M363" s="17"/>
      <c r="N363" s="18"/>
      <c r="O363" s="18"/>
      <c r="P363" s="20"/>
      <c r="Q363" s="66"/>
      <c r="R363" s="66"/>
      <c r="S363" s="67"/>
      <c r="T363" s="66"/>
      <c r="U363" s="66"/>
      <c r="V363" s="67"/>
      <c r="W363" s="68"/>
      <c r="X363" s="68"/>
      <c r="Y363" s="69"/>
      <c r="Z363" s="70">
        <f t="shared" si="19"/>
        <v>0</v>
      </c>
      <c r="AA363" s="70">
        <f t="shared" si="20"/>
        <v>0</v>
      </c>
      <c r="AB363" s="71"/>
      <c r="AC363" s="71"/>
      <c r="AD363" s="71"/>
      <c r="AE363" s="71"/>
      <c r="AF363" s="72"/>
      <c r="AG363" s="71"/>
      <c r="AH363" s="71"/>
      <c r="AI363" s="71"/>
      <c r="AJ363" s="71"/>
      <c r="AK363" s="71"/>
      <c r="AL363" s="71"/>
    </row>
    <row r="364" spans="1:38" s="10" customFormat="1" ht="25" customHeight="1" x14ac:dyDescent="0.25">
      <c r="A364" s="11">
        <v>361</v>
      </c>
      <c r="B364" s="12" t="str">
        <f t="shared" si="18"/>
        <v>000-000</v>
      </c>
      <c r="C364" s="12"/>
      <c r="D364" s="12"/>
      <c r="E364" s="12"/>
      <c r="F364" s="12"/>
      <c r="G364" s="12"/>
      <c r="H364" s="16"/>
      <c r="I364" s="16"/>
      <c r="J364" s="15"/>
      <c r="K364" s="16"/>
      <c r="L364" s="16"/>
      <c r="M364" s="17"/>
      <c r="N364" s="18"/>
      <c r="O364" s="18"/>
      <c r="P364" s="20"/>
      <c r="Q364" s="66"/>
      <c r="R364" s="66"/>
      <c r="S364" s="67"/>
      <c r="T364" s="66"/>
      <c r="U364" s="66"/>
      <c r="V364" s="67"/>
      <c r="W364" s="68"/>
      <c r="X364" s="68"/>
      <c r="Y364" s="69"/>
      <c r="Z364" s="70">
        <f t="shared" si="19"/>
        <v>0</v>
      </c>
      <c r="AA364" s="70">
        <f t="shared" si="20"/>
        <v>0</v>
      </c>
      <c r="AB364" s="71"/>
      <c r="AC364" s="71"/>
      <c r="AD364" s="71"/>
      <c r="AE364" s="71"/>
      <c r="AF364" s="72"/>
      <c r="AG364" s="71"/>
      <c r="AH364" s="71"/>
      <c r="AI364" s="71"/>
      <c r="AJ364" s="71"/>
      <c r="AK364" s="71"/>
      <c r="AL364" s="71"/>
    </row>
    <row r="365" spans="1:38" s="10" customFormat="1" ht="25" customHeight="1" x14ac:dyDescent="0.25">
      <c r="A365" s="11">
        <v>362</v>
      </c>
      <c r="B365" s="12" t="str">
        <f t="shared" si="18"/>
        <v>000-000</v>
      </c>
      <c r="C365" s="12"/>
      <c r="D365" s="12"/>
      <c r="E365" s="12"/>
      <c r="F365" s="12"/>
      <c r="G365" s="12"/>
      <c r="H365" s="16"/>
      <c r="I365" s="16"/>
      <c r="J365" s="15"/>
      <c r="K365" s="16"/>
      <c r="L365" s="16"/>
      <c r="M365" s="17"/>
      <c r="N365" s="18"/>
      <c r="O365" s="18"/>
      <c r="P365" s="20"/>
      <c r="Q365" s="66"/>
      <c r="R365" s="66"/>
      <c r="S365" s="67"/>
      <c r="T365" s="66"/>
      <c r="U365" s="66"/>
      <c r="V365" s="67"/>
      <c r="W365" s="68"/>
      <c r="X365" s="68"/>
      <c r="Y365" s="69"/>
      <c r="Z365" s="70">
        <f t="shared" si="19"/>
        <v>0</v>
      </c>
      <c r="AA365" s="70">
        <f t="shared" si="20"/>
        <v>0</v>
      </c>
      <c r="AB365" s="71"/>
      <c r="AC365" s="71"/>
      <c r="AD365" s="71"/>
      <c r="AE365" s="71"/>
      <c r="AF365" s="72"/>
      <c r="AG365" s="71"/>
      <c r="AH365" s="71"/>
      <c r="AI365" s="71"/>
      <c r="AJ365" s="71"/>
      <c r="AK365" s="71"/>
      <c r="AL365" s="71"/>
    </row>
    <row r="366" spans="1:38" s="10" customFormat="1" ht="25" customHeight="1" x14ac:dyDescent="0.25">
      <c r="A366" s="11">
        <v>363</v>
      </c>
      <c r="B366" s="12" t="str">
        <f t="shared" ref="B366:B403" si="21">TEXT(C366,"000")&amp;"-"&amp;TEXT(E366,"000")</f>
        <v>000-000</v>
      </c>
      <c r="C366" s="12"/>
      <c r="D366" s="12"/>
      <c r="E366" s="12"/>
      <c r="F366" s="12"/>
      <c r="G366" s="12"/>
      <c r="H366" s="16"/>
      <c r="I366" s="16"/>
      <c r="J366" s="15"/>
      <c r="K366" s="16"/>
      <c r="L366" s="16"/>
      <c r="M366" s="17"/>
      <c r="N366" s="18"/>
      <c r="O366" s="18"/>
      <c r="P366" s="20"/>
      <c r="Q366" s="66"/>
      <c r="R366" s="66"/>
      <c r="S366" s="67"/>
      <c r="T366" s="66"/>
      <c r="U366" s="66"/>
      <c r="V366" s="67"/>
      <c r="W366" s="68"/>
      <c r="X366" s="68"/>
      <c r="Y366" s="69"/>
      <c r="Z366" s="70">
        <f t="shared" si="19"/>
        <v>0</v>
      </c>
      <c r="AA366" s="70">
        <f t="shared" si="20"/>
        <v>0</v>
      </c>
      <c r="AB366" s="71"/>
      <c r="AC366" s="71"/>
      <c r="AD366" s="71"/>
      <c r="AE366" s="71"/>
      <c r="AF366" s="72"/>
      <c r="AG366" s="71"/>
      <c r="AH366" s="71"/>
      <c r="AI366" s="71"/>
      <c r="AJ366" s="71"/>
      <c r="AK366" s="71"/>
      <c r="AL366" s="71"/>
    </row>
    <row r="367" spans="1:38" s="10" customFormat="1" ht="25" customHeight="1" x14ac:dyDescent="0.25">
      <c r="A367" s="11">
        <v>364</v>
      </c>
      <c r="B367" s="12" t="str">
        <f t="shared" si="21"/>
        <v>000-000</v>
      </c>
      <c r="C367" s="12"/>
      <c r="D367" s="12"/>
      <c r="E367" s="12"/>
      <c r="F367" s="12"/>
      <c r="G367" s="12"/>
      <c r="H367" s="16"/>
      <c r="I367" s="16"/>
      <c r="J367" s="15"/>
      <c r="K367" s="16"/>
      <c r="L367" s="16"/>
      <c r="M367" s="17"/>
      <c r="N367" s="18"/>
      <c r="O367" s="18"/>
      <c r="P367" s="20"/>
      <c r="Q367" s="66"/>
      <c r="R367" s="66"/>
      <c r="S367" s="67"/>
      <c r="T367" s="66"/>
      <c r="U367" s="66"/>
      <c r="V367" s="67"/>
      <c r="W367" s="68"/>
      <c r="X367" s="68"/>
      <c r="Y367" s="69"/>
      <c r="Z367" s="70">
        <f t="shared" si="19"/>
        <v>0</v>
      </c>
      <c r="AA367" s="70">
        <f t="shared" si="20"/>
        <v>0</v>
      </c>
      <c r="AB367" s="71"/>
      <c r="AC367" s="71"/>
      <c r="AD367" s="71"/>
      <c r="AE367" s="71"/>
      <c r="AF367" s="72"/>
      <c r="AG367" s="71"/>
      <c r="AH367" s="71"/>
      <c r="AI367" s="71"/>
      <c r="AJ367" s="71"/>
      <c r="AK367" s="71"/>
      <c r="AL367" s="71"/>
    </row>
    <row r="368" spans="1:38" s="10" customFormat="1" ht="25" customHeight="1" x14ac:dyDescent="0.25">
      <c r="A368" s="11">
        <v>365</v>
      </c>
      <c r="B368" s="12" t="str">
        <f t="shared" si="21"/>
        <v>000-000</v>
      </c>
      <c r="C368" s="12"/>
      <c r="D368" s="12"/>
      <c r="E368" s="12"/>
      <c r="F368" s="12"/>
      <c r="G368" s="12"/>
      <c r="H368" s="16"/>
      <c r="I368" s="16"/>
      <c r="J368" s="15"/>
      <c r="K368" s="16"/>
      <c r="L368" s="16"/>
      <c r="M368" s="17"/>
      <c r="N368" s="18"/>
      <c r="O368" s="18"/>
      <c r="P368" s="20"/>
      <c r="Q368" s="66"/>
      <c r="R368" s="66"/>
      <c r="S368" s="67"/>
      <c r="T368" s="66"/>
      <c r="U368" s="66"/>
      <c r="V368" s="67"/>
      <c r="W368" s="68"/>
      <c r="X368" s="68"/>
      <c r="Y368" s="69"/>
      <c r="Z368" s="70">
        <f t="shared" si="19"/>
        <v>0</v>
      </c>
      <c r="AA368" s="70">
        <f t="shared" si="20"/>
        <v>0</v>
      </c>
      <c r="AB368" s="71"/>
      <c r="AC368" s="71"/>
      <c r="AD368" s="71"/>
      <c r="AE368" s="71"/>
      <c r="AF368" s="72"/>
      <c r="AG368" s="71"/>
      <c r="AH368" s="71"/>
      <c r="AI368" s="71"/>
      <c r="AJ368" s="71"/>
      <c r="AK368" s="71"/>
      <c r="AL368" s="71"/>
    </row>
    <row r="369" spans="1:38" s="10" customFormat="1" ht="25" customHeight="1" x14ac:dyDescent="0.25">
      <c r="A369" s="11">
        <v>366</v>
      </c>
      <c r="B369" s="12" t="str">
        <f t="shared" si="21"/>
        <v>000-000</v>
      </c>
      <c r="C369" s="12"/>
      <c r="D369" s="12"/>
      <c r="E369" s="12"/>
      <c r="F369" s="12"/>
      <c r="G369" s="12"/>
      <c r="H369" s="16"/>
      <c r="I369" s="16"/>
      <c r="J369" s="15"/>
      <c r="K369" s="16"/>
      <c r="L369" s="16"/>
      <c r="M369" s="17"/>
      <c r="N369" s="18"/>
      <c r="O369" s="18"/>
      <c r="P369" s="20"/>
      <c r="Q369" s="66"/>
      <c r="R369" s="66"/>
      <c r="S369" s="67"/>
      <c r="T369" s="66"/>
      <c r="U369" s="66"/>
      <c r="V369" s="67"/>
      <c r="W369" s="68"/>
      <c r="X369" s="68"/>
      <c r="Y369" s="69"/>
      <c r="Z369" s="70">
        <f t="shared" si="19"/>
        <v>0</v>
      </c>
      <c r="AA369" s="70">
        <f t="shared" si="20"/>
        <v>0</v>
      </c>
      <c r="AB369" s="71"/>
      <c r="AC369" s="71"/>
      <c r="AD369" s="71"/>
      <c r="AE369" s="71"/>
      <c r="AF369" s="72"/>
      <c r="AG369" s="71"/>
      <c r="AH369" s="71"/>
      <c r="AI369" s="71"/>
      <c r="AJ369" s="71"/>
      <c r="AK369" s="71"/>
      <c r="AL369" s="71"/>
    </row>
    <row r="370" spans="1:38" s="10" customFormat="1" ht="25" customHeight="1" x14ac:dyDescent="0.25">
      <c r="A370" s="11">
        <v>367</v>
      </c>
      <c r="B370" s="12" t="str">
        <f t="shared" si="21"/>
        <v>000-000</v>
      </c>
      <c r="C370" s="12"/>
      <c r="D370" s="12"/>
      <c r="E370" s="12"/>
      <c r="F370" s="12"/>
      <c r="G370" s="12"/>
      <c r="H370" s="16"/>
      <c r="I370" s="16"/>
      <c r="J370" s="15"/>
      <c r="K370" s="16"/>
      <c r="L370" s="16"/>
      <c r="M370" s="17"/>
      <c r="N370" s="18"/>
      <c r="O370" s="18"/>
      <c r="P370" s="20"/>
      <c r="Q370" s="66"/>
      <c r="R370" s="66"/>
      <c r="S370" s="67"/>
      <c r="T370" s="66"/>
      <c r="U370" s="66"/>
      <c r="V370" s="67"/>
      <c r="W370" s="68"/>
      <c r="X370" s="68"/>
      <c r="Y370" s="69"/>
      <c r="Z370" s="70">
        <f t="shared" si="19"/>
        <v>0</v>
      </c>
      <c r="AA370" s="70">
        <f t="shared" si="20"/>
        <v>0</v>
      </c>
      <c r="AB370" s="71"/>
      <c r="AC370" s="71"/>
      <c r="AD370" s="71"/>
      <c r="AE370" s="71"/>
      <c r="AF370" s="72"/>
      <c r="AG370" s="71"/>
      <c r="AH370" s="71"/>
      <c r="AI370" s="71"/>
      <c r="AJ370" s="71"/>
      <c r="AK370" s="71"/>
      <c r="AL370" s="71"/>
    </row>
    <row r="371" spans="1:38" s="10" customFormat="1" ht="25" customHeight="1" x14ac:dyDescent="0.25">
      <c r="A371" s="11">
        <v>368</v>
      </c>
      <c r="B371" s="12" t="str">
        <f t="shared" si="21"/>
        <v>000-000</v>
      </c>
      <c r="C371" s="12"/>
      <c r="D371" s="12"/>
      <c r="E371" s="12"/>
      <c r="F371" s="12"/>
      <c r="G371" s="12"/>
      <c r="H371" s="16"/>
      <c r="I371" s="16"/>
      <c r="J371" s="15"/>
      <c r="K371" s="16"/>
      <c r="L371" s="16"/>
      <c r="M371" s="17"/>
      <c r="N371" s="18"/>
      <c r="O371" s="19"/>
      <c r="P371" s="20"/>
      <c r="Q371" s="66"/>
      <c r="R371" s="66"/>
      <c r="S371" s="67"/>
      <c r="T371" s="66"/>
      <c r="U371" s="66"/>
      <c r="V371" s="67"/>
      <c r="W371" s="68"/>
      <c r="X371" s="68"/>
      <c r="Y371" s="69"/>
      <c r="Z371" s="70">
        <f t="shared" si="19"/>
        <v>0</v>
      </c>
      <c r="AA371" s="70">
        <f t="shared" si="20"/>
        <v>0</v>
      </c>
      <c r="AB371" s="71"/>
      <c r="AC371" s="71"/>
      <c r="AD371" s="71"/>
      <c r="AE371" s="71"/>
      <c r="AF371" s="72"/>
      <c r="AG371" s="71"/>
      <c r="AH371" s="71"/>
      <c r="AI371" s="71"/>
      <c r="AJ371" s="71"/>
      <c r="AK371" s="71"/>
      <c r="AL371" s="71"/>
    </row>
    <row r="372" spans="1:38" s="10" customFormat="1" ht="25" customHeight="1" x14ac:dyDescent="0.25">
      <c r="A372" s="11">
        <v>369</v>
      </c>
      <c r="B372" s="12" t="str">
        <f t="shared" si="21"/>
        <v>000-000</v>
      </c>
      <c r="C372" s="12"/>
      <c r="D372" s="12"/>
      <c r="E372" s="12"/>
      <c r="F372" s="12"/>
      <c r="G372" s="12"/>
      <c r="H372" s="16"/>
      <c r="I372" s="16"/>
      <c r="J372" s="15"/>
      <c r="K372" s="16"/>
      <c r="L372" s="16"/>
      <c r="M372" s="17"/>
      <c r="N372" s="18"/>
      <c r="O372" s="19"/>
      <c r="P372" s="20"/>
      <c r="Q372" s="66"/>
      <c r="R372" s="66"/>
      <c r="S372" s="67"/>
      <c r="T372" s="66"/>
      <c r="U372" s="66"/>
      <c r="V372" s="67"/>
      <c r="W372" s="68"/>
      <c r="X372" s="68"/>
      <c r="Y372" s="69"/>
      <c r="Z372" s="70">
        <f t="shared" si="19"/>
        <v>0</v>
      </c>
      <c r="AA372" s="70">
        <f t="shared" si="20"/>
        <v>0</v>
      </c>
      <c r="AB372" s="71"/>
      <c r="AC372" s="71"/>
      <c r="AD372" s="71"/>
      <c r="AE372" s="71"/>
      <c r="AF372" s="72"/>
      <c r="AG372" s="71"/>
      <c r="AH372" s="71"/>
      <c r="AI372" s="71"/>
      <c r="AJ372" s="71"/>
      <c r="AK372" s="71"/>
      <c r="AL372" s="71"/>
    </row>
    <row r="373" spans="1:38" s="10" customFormat="1" ht="25" customHeight="1" x14ac:dyDescent="0.25">
      <c r="A373" s="11">
        <v>370</v>
      </c>
      <c r="B373" s="12" t="str">
        <f t="shared" si="21"/>
        <v>000-000</v>
      </c>
      <c r="C373" s="12"/>
      <c r="D373" s="12"/>
      <c r="E373" s="12"/>
      <c r="F373" s="12"/>
      <c r="G373" s="12"/>
      <c r="H373" s="16"/>
      <c r="I373" s="16"/>
      <c r="J373" s="15"/>
      <c r="K373" s="16"/>
      <c r="L373" s="16"/>
      <c r="M373" s="17"/>
      <c r="N373" s="18"/>
      <c r="O373" s="18"/>
      <c r="P373" s="20"/>
      <c r="Q373" s="66"/>
      <c r="R373" s="66"/>
      <c r="S373" s="67"/>
      <c r="T373" s="66"/>
      <c r="U373" s="66"/>
      <c r="V373" s="67"/>
      <c r="W373" s="68"/>
      <c r="X373" s="68"/>
      <c r="Y373" s="69"/>
      <c r="Z373" s="70">
        <f t="shared" si="19"/>
        <v>0</v>
      </c>
      <c r="AA373" s="70">
        <f t="shared" si="20"/>
        <v>0</v>
      </c>
      <c r="AB373" s="71"/>
      <c r="AC373" s="71"/>
      <c r="AD373" s="71"/>
      <c r="AE373" s="71"/>
      <c r="AF373" s="72"/>
      <c r="AG373" s="71"/>
      <c r="AH373" s="71"/>
      <c r="AI373" s="71"/>
      <c r="AJ373" s="71"/>
      <c r="AK373" s="71"/>
      <c r="AL373" s="71"/>
    </row>
    <row r="374" spans="1:38" s="10" customFormat="1" ht="25" customHeight="1" x14ac:dyDescent="0.25">
      <c r="A374" s="11">
        <v>371</v>
      </c>
      <c r="B374" s="12" t="str">
        <f t="shared" si="21"/>
        <v>000-000</v>
      </c>
      <c r="C374" s="12"/>
      <c r="D374" s="12"/>
      <c r="E374" s="12"/>
      <c r="F374" s="12"/>
      <c r="G374" s="12"/>
      <c r="H374" s="16"/>
      <c r="I374" s="16"/>
      <c r="J374" s="15"/>
      <c r="K374" s="16"/>
      <c r="L374" s="16"/>
      <c r="M374" s="17"/>
      <c r="N374" s="18"/>
      <c r="O374" s="18"/>
      <c r="P374" s="20"/>
      <c r="Q374" s="66"/>
      <c r="R374" s="66"/>
      <c r="S374" s="67"/>
      <c r="T374" s="66"/>
      <c r="U374" s="66"/>
      <c r="V374" s="67"/>
      <c r="W374" s="68"/>
      <c r="X374" s="68"/>
      <c r="Y374" s="69"/>
      <c r="Z374" s="70">
        <f t="shared" si="19"/>
        <v>0</v>
      </c>
      <c r="AA374" s="70">
        <f t="shared" si="20"/>
        <v>0</v>
      </c>
      <c r="AB374" s="71"/>
      <c r="AC374" s="71"/>
      <c r="AD374" s="71"/>
      <c r="AE374" s="71"/>
      <c r="AF374" s="72"/>
      <c r="AG374" s="71"/>
      <c r="AH374" s="71"/>
      <c r="AI374" s="71"/>
      <c r="AJ374" s="71"/>
      <c r="AK374" s="71"/>
      <c r="AL374" s="71"/>
    </row>
    <row r="375" spans="1:38" s="10" customFormat="1" ht="25" customHeight="1" x14ac:dyDescent="0.25">
      <c r="A375" s="11">
        <v>372</v>
      </c>
      <c r="B375" s="12" t="str">
        <f t="shared" si="21"/>
        <v>000-000</v>
      </c>
      <c r="C375" s="12"/>
      <c r="D375" s="12"/>
      <c r="E375" s="12"/>
      <c r="F375" s="12"/>
      <c r="G375" s="12"/>
      <c r="H375" s="16"/>
      <c r="I375" s="16"/>
      <c r="J375" s="15"/>
      <c r="K375" s="16"/>
      <c r="L375" s="16"/>
      <c r="M375" s="17"/>
      <c r="N375" s="18"/>
      <c r="O375" s="18"/>
      <c r="P375" s="20"/>
      <c r="Q375" s="66"/>
      <c r="R375" s="66"/>
      <c r="S375" s="67"/>
      <c r="T375" s="66"/>
      <c r="U375" s="66"/>
      <c r="V375" s="67"/>
      <c r="W375" s="68"/>
      <c r="X375" s="68"/>
      <c r="Y375" s="69"/>
      <c r="Z375" s="70">
        <f t="shared" si="19"/>
        <v>0</v>
      </c>
      <c r="AA375" s="70">
        <f t="shared" si="20"/>
        <v>0</v>
      </c>
      <c r="AB375" s="71"/>
      <c r="AC375" s="71"/>
      <c r="AD375" s="71"/>
      <c r="AE375" s="71"/>
      <c r="AF375" s="72"/>
      <c r="AG375" s="71"/>
      <c r="AH375" s="71"/>
      <c r="AI375" s="71"/>
      <c r="AJ375" s="71"/>
      <c r="AK375" s="71"/>
      <c r="AL375" s="71"/>
    </row>
    <row r="376" spans="1:38" s="10" customFormat="1" ht="25" customHeight="1" x14ac:dyDescent="0.25">
      <c r="A376" s="11">
        <v>373</v>
      </c>
      <c r="B376" s="12" t="str">
        <f t="shared" si="21"/>
        <v>000-000</v>
      </c>
      <c r="C376" s="12"/>
      <c r="D376" s="12"/>
      <c r="E376" s="12"/>
      <c r="F376" s="12"/>
      <c r="G376" s="12"/>
      <c r="H376" s="16"/>
      <c r="I376" s="16"/>
      <c r="J376" s="15"/>
      <c r="K376" s="16"/>
      <c r="L376" s="16"/>
      <c r="M376" s="17"/>
      <c r="N376" s="18"/>
      <c r="O376" s="18"/>
      <c r="P376" s="20"/>
      <c r="Q376" s="66"/>
      <c r="R376" s="66"/>
      <c r="S376" s="67"/>
      <c r="T376" s="66"/>
      <c r="U376" s="66"/>
      <c r="V376" s="67"/>
      <c r="W376" s="68"/>
      <c r="X376" s="68"/>
      <c r="Y376" s="69"/>
      <c r="Z376" s="70">
        <f t="shared" si="19"/>
        <v>0</v>
      </c>
      <c r="AA376" s="70">
        <f t="shared" si="20"/>
        <v>0</v>
      </c>
      <c r="AB376" s="71"/>
      <c r="AC376" s="71"/>
      <c r="AD376" s="71"/>
      <c r="AE376" s="71"/>
      <c r="AF376" s="72"/>
      <c r="AG376" s="71"/>
      <c r="AH376" s="71"/>
      <c r="AI376" s="71"/>
      <c r="AJ376" s="71"/>
      <c r="AK376" s="71"/>
      <c r="AL376" s="71"/>
    </row>
    <row r="377" spans="1:38" s="10" customFormat="1" ht="25" customHeight="1" x14ac:dyDescent="0.25">
      <c r="A377" s="11">
        <v>374</v>
      </c>
      <c r="B377" s="12" t="str">
        <f t="shared" si="21"/>
        <v>000-000</v>
      </c>
      <c r="C377" s="12"/>
      <c r="D377" s="12"/>
      <c r="E377" s="12"/>
      <c r="F377" s="12"/>
      <c r="G377" s="12"/>
      <c r="H377" s="16"/>
      <c r="I377" s="16"/>
      <c r="J377" s="15"/>
      <c r="K377" s="16"/>
      <c r="L377" s="16"/>
      <c r="M377" s="17"/>
      <c r="N377" s="18"/>
      <c r="O377" s="18"/>
      <c r="P377" s="20"/>
      <c r="Q377" s="66"/>
      <c r="R377" s="66"/>
      <c r="S377" s="67"/>
      <c r="T377" s="66"/>
      <c r="U377" s="66"/>
      <c r="V377" s="67"/>
      <c r="W377" s="68"/>
      <c r="X377" s="68"/>
      <c r="Y377" s="69"/>
      <c r="Z377" s="70">
        <f t="shared" si="19"/>
        <v>0</v>
      </c>
      <c r="AA377" s="70">
        <f t="shared" si="20"/>
        <v>0</v>
      </c>
      <c r="AB377" s="71"/>
      <c r="AC377" s="71"/>
      <c r="AD377" s="71"/>
      <c r="AE377" s="71"/>
      <c r="AF377" s="72"/>
      <c r="AG377" s="71"/>
      <c r="AH377" s="71"/>
      <c r="AI377" s="71"/>
      <c r="AJ377" s="71"/>
      <c r="AK377" s="71"/>
      <c r="AL377" s="71"/>
    </row>
    <row r="378" spans="1:38" s="10" customFormat="1" ht="25" customHeight="1" x14ac:dyDescent="0.25">
      <c r="A378" s="11">
        <v>375</v>
      </c>
      <c r="B378" s="12" t="str">
        <f t="shared" si="21"/>
        <v>000-000</v>
      </c>
      <c r="C378" s="12"/>
      <c r="D378" s="12"/>
      <c r="E378" s="12"/>
      <c r="F378" s="12"/>
      <c r="G378" s="12"/>
      <c r="H378" s="16"/>
      <c r="I378" s="16"/>
      <c r="J378" s="15"/>
      <c r="K378" s="16"/>
      <c r="L378" s="16"/>
      <c r="M378" s="17"/>
      <c r="N378" s="18"/>
      <c r="O378" s="18"/>
      <c r="P378" s="20"/>
      <c r="Q378" s="66"/>
      <c r="R378" s="66"/>
      <c r="S378" s="67"/>
      <c r="T378" s="66"/>
      <c r="U378" s="66"/>
      <c r="V378" s="67"/>
      <c r="W378" s="68"/>
      <c r="X378" s="68"/>
      <c r="Y378" s="69"/>
      <c r="Z378" s="70">
        <f t="shared" si="19"/>
        <v>0</v>
      </c>
      <c r="AA378" s="70">
        <f t="shared" si="20"/>
        <v>0</v>
      </c>
      <c r="AB378" s="71"/>
      <c r="AC378" s="71"/>
      <c r="AD378" s="71"/>
      <c r="AE378" s="71"/>
      <c r="AF378" s="72"/>
      <c r="AG378" s="71"/>
      <c r="AH378" s="71"/>
      <c r="AI378" s="71"/>
      <c r="AJ378" s="71"/>
      <c r="AK378" s="71"/>
      <c r="AL378" s="71"/>
    </row>
    <row r="379" spans="1:38" s="10" customFormat="1" ht="25" customHeight="1" x14ac:dyDescent="0.25">
      <c r="A379" s="11">
        <v>376</v>
      </c>
      <c r="B379" s="12" t="str">
        <f t="shared" si="21"/>
        <v>000-000</v>
      </c>
      <c r="C379" s="12"/>
      <c r="D379" s="12"/>
      <c r="E379" s="12"/>
      <c r="F379" s="12"/>
      <c r="G379" s="12"/>
      <c r="H379" s="16"/>
      <c r="I379" s="16"/>
      <c r="J379" s="15"/>
      <c r="K379" s="16"/>
      <c r="L379" s="16"/>
      <c r="M379" s="17"/>
      <c r="N379" s="18"/>
      <c r="O379" s="18"/>
      <c r="P379" s="20"/>
      <c r="Q379" s="66"/>
      <c r="R379" s="66"/>
      <c r="S379" s="67"/>
      <c r="T379" s="66"/>
      <c r="U379" s="66"/>
      <c r="V379" s="67"/>
      <c r="W379" s="68"/>
      <c r="X379" s="68"/>
      <c r="Y379" s="69"/>
      <c r="Z379" s="70">
        <f t="shared" si="19"/>
        <v>0</v>
      </c>
      <c r="AA379" s="70">
        <f t="shared" si="20"/>
        <v>0</v>
      </c>
      <c r="AB379" s="71"/>
      <c r="AC379" s="71"/>
      <c r="AD379" s="71"/>
      <c r="AE379" s="71"/>
      <c r="AF379" s="72"/>
      <c r="AG379" s="71"/>
      <c r="AH379" s="71"/>
      <c r="AI379" s="71"/>
      <c r="AJ379" s="71"/>
      <c r="AK379" s="71"/>
      <c r="AL379" s="71"/>
    </row>
    <row r="380" spans="1:38" s="10" customFormat="1" ht="25" customHeight="1" x14ac:dyDescent="0.25">
      <c r="A380" s="11">
        <v>377</v>
      </c>
      <c r="B380" s="12" t="str">
        <f t="shared" si="21"/>
        <v>000-000</v>
      </c>
      <c r="C380" s="12"/>
      <c r="D380" s="12"/>
      <c r="E380" s="12"/>
      <c r="F380" s="12"/>
      <c r="G380" s="12"/>
      <c r="H380" s="16"/>
      <c r="I380" s="16"/>
      <c r="J380" s="15"/>
      <c r="K380" s="16"/>
      <c r="L380" s="16"/>
      <c r="M380" s="17"/>
      <c r="N380" s="18"/>
      <c r="O380" s="18"/>
      <c r="P380" s="20"/>
      <c r="Q380" s="66"/>
      <c r="R380" s="66"/>
      <c r="S380" s="67"/>
      <c r="T380" s="66"/>
      <c r="U380" s="66"/>
      <c r="V380" s="67"/>
      <c r="W380" s="68"/>
      <c r="X380" s="68"/>
      <c r="Y380" s="69"/>
      <c r="Z380" s="70">
        <f t="shared" si="19"/>
        <v>0</v>
      </c>
      <c r="AA380" s="70">
        <f t="shared" si="20"/>
        <v>0</v>
      </c>
      <c r="AB380" s="71"/>
      <c r="AC380" s="71"/>
      <c r="AD380" s="71"/>
      <c r="AE380" s="71"/>
      <c r="AF380" s="72"/>
      <c r="AG380" s="71"/>
      <c r="AH380" s="71"/>
      <c r="AI380" s="71"/>
      <c r="AJ380" s="71"/>
      <c r="AK380" s="71"/>
      <c r="AL380" s="71"/>
    </row>
    <row r="381" spans="1:38" s="10" customFormat="1" ht="25" customHeight="1" x14ac:dyDescent="0.25">
      <c r="A381" s="11">
        <v>378</v>
      </c>
      <c r="B381" s="12" t="str">
        <f t="shared" si="21"/>
        <v>000-000</v>
      </c>
      <c r="C381" s="12"/>
      <c r="D381" s="12"/>
      <c r="E381" s="12"/>
      <c r="F381" s="12"/>
      <c r="G381" s="12"/>
      <c r="H381" s="16"/>
      <c r="I381" s="16"/>
      <c r="J381" s="15"/>
      <c r="K381" s="16"/>
      <c r="L381" s="16"/>
      <c r="M381" s="17"/>
      <c r="N381" s="18"/>
      <c r="O381" s="18"/>
      <c r="P381" s="20"/>
      <c r="Q381" s="66"/>
      <c r="R381" s="66"/>
      <c r="S381" s="67"/>
      <c r="T381" s="66"/>
      <c r="U381" s="66"/>
      <c r="V381" s="67"/>
      <c r="W381" s="68"/>
      <c r="X381" s="68"/>
      <c r="Y381" s="69"/>
      <c r="Z381" s="70">
        <f t="shared" si="19"/>
        <v>0</v>
      </c>
      <c r="AA381" s="70">
        <f t="shared" si="20"/>
        <v>0</v>
      </c>
      <c r="AB381" s="71"/>
      <c r="AC381" s="71"/>
      <c r="AD381" s="71"/>
      <c r="AE381" s="71"/>
      <c r="AF381" s="72"/>
      <c r="AG381" s="71"/>
      <c r="AH381" s="71"/>
      <c r="AI381" s="71"/>
      <c r="AJ381" s="71"/>
      <c r="AK381" s="71"/>
      <c r="AL381" s="71"/>
    </row>
    <row r="382" spans="1:38" s="10" customFormat="1" ht="25" customHeight="1" x14ac:dyDescent="0.25">
      <c r="A382" s="11">
        <v>379</v>
      </c>
      <c r="B382" s="12" t="str">
        <f t="shared" si="21"/>
        <v>000-000</v>
      </c>
      <c r="C382" s="12"/>
      <c r="D382" s="12"/>
      <c r="E382" s="12"/>
      <c r="F382" s="12"/>
      <c r="G382" s="12"/>
      <c r="H382" s="16"/>
      <c r="I382" s="16"/>
      <c r="J382" s="15"/>
      <c r="K382" s="16"/>
      <c r="L382" s="16"/>
      <c r="M382" s="17"/>
      <c r="N382" s="18"/>
      <c r="O382" s="19"/>
      <c r="P382" s="20"/>
      <c r="Q382" s="66"/>
      <c r="R382" s="66"/>
      <c r="S382" s="67"/>
      <c r="T382" s="66"/>
      <c r="U382" s="66"/>
      <c r="V382" s="67"/>
      <c r="W382" s="68"/>
      <c r="X382" s="68"/>
      <c r="Y382" s="69"/>
      <c r="Z382" s="70">
        <f t="shared" si="19"/>
        <v>0</v>
      </c>
      <c r="AA382" s="70">
        <f t="shared" si="20"/>
        <v>0</v>
      </c>
      <c r="AB382" s="71"/>
      <c r="AC382" s="71"/>
      <c r="AD382" s="71"/>
      <c r="AE382" s="71"/>
      <c r="AF382" s="72"/>
      <c r="AG382" s="71"/>
      <c r="AH382" s="71"/>
      <c r="AI382" s="71"/>
      <c r="AJ382" s="71"/>
      <c r="AK382" s="71"/>
      <c r="AL382" s="71"/>
    </row>
    <row r="383" spans="1:38" s="10" customFormat="1" ht="25" customHeight="1" x14ac:dyDescent="0.25">
      <c r="A383" s="11">
        <v>380</v>
      </c>
      <c r="B383" s="12" t="str">
        <f t="shared" si="21"/>
        <v>000-000</v>
      </c>
      <c r="C383" s="12"/>
      <c r="D383" s="12"/>
      <c r="E383" s="12"/>
      <c r="F383" s="12"/>
      <c r="G383" s="12"/>
      <c r="H383" s="16"/>
      <c r="I383" s="16"/>
      <c r="J383" s="15"/>
      <c r="K383" s="16"/>
      <c r="L383" s="16"/>
      <c r="M383" s="17"/>
      <c r="N383" s="18"/>
      <c r="O383" s="19"/>
      <c r="P383" s="20"/>
      <c r="Q383" s="66"/>
      <c r="R383" s="66"/>
      <c r="S383" s="67"/>
      <c r="T383" s="66"/>
      <c r="U383" s="66"/>
      <c r="V383" s="67"/>
      <c r="W383" s="68"/>
      <c r="X383" s="68"/>
      <c r="Y383" s="69"/>
      <c r="Z383" s="70">
        <f t="shared" si="19"/>
        <v>0</v>
      </c>
      <c r="AA383" s="70">
        <f t="shared" si="20"/>
        <v>0</v>
      </c>
      <c r="AB383" s="71"/>
      <c r="AC383" s="71"/>
      <c r="AD383" s="71"/>
      <c r="AE383" s="71"/>
      <c r="AF383" s="72"/>
      <c r="AG383" s="71"/>
      <c r="AH383" s="71"/>
      <c r="AI383" s="71"/>
      <c r="AJ383" s="71"/>
      <c r="AK383" s="71"/>
      <c r="AL383" s="71"/>
    </row>
    <row r="384" spans="1:38" s="10" customFormat="1" ht="25" customHeight="1" x14ac:dyDescent="0.25">
      <c r="A384" s="11">
        <v>381</v>
      </c>
      <c r="B384" s="12" t="str">
        <f t="shared" si="21"/>
        <v>000-000</v>
      </c>
      <c r="C384" s="12"/>
      <c r="D384" s="12"/>
      <c r="E384" s="12"/>
      <c r="F384" s="12"/>
      <c r="G384" s="12"/>
      <c r="H384" s="16"/>
      <c r="I384" s="16"/>
      <c r="J384" s="15"/>
      <c r="K384" s="16"/>
      <c r="L384" s="16"/>
      <c r="M384" s="17"/>
      <c r="N384" s="18"/>
      <c r="O384" s="18"/>
      <c r="P384" s="20"/>
      <c r="Q384" s="66"/>
      <c r="R384" s="66"/>
      <c r="S384" s="67"/>
      <c r="T384" s="66"/>
      <c r="U384" s="66"/>
      <c r="V384" s="67"/>
      <c r="W384" s="68"/>
      <c r="X384" s="68"/>
      <c r="Y384" s="69"/>
      <c r="Z384" s="70">
        <f t="shared" si="19"/>
        <v>0</v>
      </c>
      <c r="AA384" s="70">
        <f t="shared" si="20"/>
        <v>0</v>
      </c>
      <c r="AB384" s="71"/>
      <c r="AC384" s="71"/>
      <c r="AD384" s="71"/>
      <c r="AE384" s="71"/>
      <c r="AF384" s="72"/>
      <c r="AG384" s="71"/>
      <c r="AH384" s="71"/>
      <c r="AI384" s="71"/>
      <c r="AJ384" s="71"/>
      <c r="AK384" s="71"/>
      <c r="AL384" s="71"/>
    </row>
    <row r="385" spans="1:38" s="10" customFormat="1" ht="25" customHeight="1" x14ac:dyDescent="0.25">
      <c r="A385" s="11">
        <v>382</v>
      </c>
      <c r="B385" s="12" t="str">
        <f t="shared" si="21"/>
        <v>000-000</v>
      </c>
      <c r="C385" s="12"/>
      <c r="D385" s="12"/>
      <c r="E385" s="12"/>
      <c r="F385" s="12"/>
      <c r="G385" s="12"/>
      <c r="H385" s="16"/>
      <c r="I385" s="16"/>
      <c r="J385" s="15"/>
      <c r="K385" s="16"/>
      <c r="L385" s="16"/>
      <c r="M385" s="17"/>
      <c r="N385" s="18"/>
      <c r="O385" s="18"/>
      <c r="P385" s="20"/>
      <c r="Q385" s="66"/>
      <c r="R385" s="66"/>
      <c r="S385" s="67"/>
      <c r="T385" s="66"/>
      <c r="U385" s="66"/>
      <c r="V385" s="67"/>
      <c r="W385" s="68"/>
      <c r="X385" s="68"/>
      <c r="Y385" s="69"/>
      <c r="Z385" s="70">
        <f t="shared" si="19"/>
        <v>0</v>
      </c>
      <c r="AA385" s="70">
        <f t="shared" si="20"/>
        <v>0</v>
      </c>
      <c r="AB385" s="71"/>
      <c r="AC385" s="71"/>
      <c r="AD385" s="71"/>
      <c r="AE385" s="71"/>
      <c r="AF385" s="72"/>
      <c r="AG385" s="71"/>
      <c r="AH385" s="71"/>
      <c r="AI385" s="71"/>
      <c r="AJ385" s="71"/>
      <c r="AK385" s="71"/>
      <c r="AL385" s="71"/>
    </row>
    <row r="386" spans="1:38" s="10" customFormat="1" ht="25" customHeight="1" x14ac:dyDescent="0.25">
      <c r="A386" s="11">
        <v>383</v>
      </c>
      <c r="B386" s="12" t="str">
        <f t="shared" si="21"/>
        <v>000-000</v>
      </c>
      <c r="C386" s="12"/>
      <c r="D386" s="12"/>
      <c r="E386" s="12"/>
      <c r="F386" s="12"/>
      <c r="G386" s="12"/>
      <c r="H386" s="16"/>
      <c r="I386" s="16"/>
      <c r="J386" s="15"/>
      <c r="K386" s="16"/>
      <c r="L386" s="16"/>
      <c r="M386" s="17"/>
      <c r="N386" s="18"/>
      <c r="O386" s="18"/>
      <c r="P386" s="20"/>
      <c r="Q386" s="66"/>
      <c r="R386" s="66"/>
      <c r="S386" s="67"/>
      <c r="T386" s="66"/>
      <c r="U386" s="66"/>
      <c r="V386" s="67"/>
      <c r="W386" s="68"/>
      <c r="X386" s="68"/>
      <c r="Y386" s="69"/>
      <c r="Z386" s="70">
        <f t="shared" si="19"/>
        <v>0</v>
      </c>
      <c r="AA386" s="70">
        <f t="shared" si="20"/>
        <v>0</v>
      </c>
      <c r="AB386" s="71"/>
      <c r="AC386" s="71"/>
      <c r="AD386" s="71"/>
      <c r="AE386" s="71"/>
      <c r="AF386" s="72"/>
      <c r="AG386" s="71"/>
      <c r="AH386" s="71"/>
      <c r="AI386" s="71"/>
      <c r="AJ386" s="71"/>
      <c r="AK386" s="71"/>
      <c r="AL386" s="71"/>
    </row>
    <row r="387" spans="1:38" s="10" customFormat="1" ht="25" customHeight="1" x14ac:dyDescent="0.25">
      <c r="A387" s="11">
        <v>384</v>
      </c>
      <c r="B387" s="12" t="str">
        <f t="shared" si="21"/>
        <v>000-000</v>
      </c>
      <c r="C387" s="12"/>
      <c r="D387" s="12"/>
      <c r="E387" s="12"/>
      <c r="F387" s="12"/>
      <c r="G387" s="12"/>
      <c r="H387" s="16"/>
      <c r="I387" s="16"/>
      <c r="J387" s="15"/>
      <c r="K387" s="16"/>
      <c r="L387" s="16"/>
      <c r="M387" s="17"/>
      <c r="N387" s="18"/>
      <c r="O387" s="18"/>
      <c r="P387" s="20"/>
      <c r="Q387" s="66"/>
      <c r="R387" s="66"/>
      <c r="S387" s="67"/>
      <c r="T387" s="66"/>
      <c r="U387" s="66"/>
      <c r="V387" s="67"/>
      <c r="W387" s="68"/>
      <c r="X387" s="68"/>
      <c r="Y387" s="69"/>
      <c r="Z387" s="70">
        <f t="shared" si="19"/>
        <v>0</v>
      </c>
      <c r="AA387" s="70">
        <f t="shared" si="20"/>
        <v>0</v>
      </c>
      <c r="AB387" s="71"/>
      <c r="AC387" s="71"/>
      <c r="AD387" s="71"/>
      <c r="AE387" s="71"/>
      <c r="AF387" s="72"/>
      <c r="AG387" s="71"/>
      <c r="AH387" s="71"/>
      <c r="AI387" s="71"/>
      <c r="AJ387" s="71"/>
      <c r="AK387" s="71"/>
      <c r="AL387" s="71"/>
    </row>
    <row r="388" spans="1:38" s="10" customFormat="1" ht="25" customHeight="1" x14ac:dyDescent="0.25">
      <c r="A388" s="11">
        <v>385</v>
      </c>
      <c r="B388" s="12" t="str">
        <f t="shared" si="21"/>
        <v>000-000</v>
      </c>
      <c r="C388" s="12"/>
      <c r="D388" s="12"/>
      <c r="E388" s="12"/>
      <c r="F388" s="12"/>
      <c r="G388" s="12"/>
      <c r="H388" s="16"/>
      <c r="I388" s="16"/>
      <c r="J388" s="15"/>
      <c r="K388" s="16"/>
      <c r="L388" s="16"/>
      <c r="M388" s="17"/>
      <c r="N388" s="18"/>
      <c r="O388" s="18"/>
      <c r="P388" s="20"/>
      <c r="Q388" s="66"/>
      <c r="R388" s="66"/>
      <c r="S388" s="67"/>
      <c r="T388" s="66"/>
      <c r="U388" s="66"/>
      <c r="V388" s="67"/>
      <c r="W388" s="68"/>
      <c r="X388" s="68"/>
      <c r="Y388" s="69"/>
      <c r="Z388" s="70">
        <f t="shared" ref="Z388:Z403" si="22">ROUND(J388-V388-Y388,2)</f>
        <v>0</v>
      </c>
      <c r="AA388" s="70">
        <f t="shared" ref="AA388:AA403" si="23">ROUND(M388+P388-S388,2)</f>
        <v>0</v>
      </c>
      <c r="AB388" s="71"/>
      <c r="AC388" s="71"/>
      <c r="AD388" s="71"/>
      <c r="AE388" s="71"/>
      <c r="AF388" s="72"/>
      <c r="AG388" s="71"/>
      <c r="AH388" s="71"/>
      <c r="AI388" s="71"/>
      <c r="AJ388" s="71"/>
      <c r="AK388" s="71"/>
      <c r="AL388" s="71"/>
    </row>
    <row r="389" spans="1:38" s="10" customFormat="1" ht="25" customHeight="1" x14ac:dyDescent="0.25">
      <c r="A389" s="11">
        <v>386</v>
      </c>
      <c r="B389" s="12" t="str">
        <f t="shared" si="21"/>
        <v>000-000</v>
      </c>
      <c r="C389" s="12"/>
      <c r="D389" s="12"/>
      <c r="E389" s="12"/>
      <c r="F389" s="12"/>
      <c r="G389" s="12"/>
      <c r="H389" s="16"/>
      <c r="I389" s="16"/>
      <c r="J389" s="15"/>
      <c r="K389" s="16"/>
      <c r="L389" s="16"/>
      <c r="M389" s="17"/>
      <c r="N389" s="18"/>
      <c r="O389" s="18"/>
      <c r="P389" s="20"/>
      <c r="Q389" s="66"/>
      <c r="R389" s="66"/>
      <c r="S389" s="67"/>
      <c r="T389" s="66"/>
      <c r="U389" s="66"/>
      <c r="V389" s="67"/>
      <c r="W389" s="68"/>
      <c r="X389" s="68"/>
      <c r="Y389" s="69"/>
      <c r="Z389" s="70">
        <f t="shared" si="22"/>
        <v>0</v>
      </c>
      <c r="AA389" s="70">
        <f t="shared" si="23"/>
        <v>0</v>
      </c>
      <c r="AB389" s="71"/>
      <c r="AC389" s="71"/>
      <c r="AD389" s="71"/>
      <c r="AE389" s="71"/>
      <c r="AF389" s="72"/>
      <c r="AG389" s="71"/>
      <c r="AH389" s="71"/>
      <c r="AI389" s="71"/>
      <c r="AJ389" s="71"/>
      <c r="AK389" s="71"/>
      <c r="AL389" s="71"/>
    </row>
    <row r="390" spans="1:38" s="10" customFormat="1" ht="25" customHeight="1" x14ac:dyDescent="0.25">
      <c r="A390" s="11">
        <v>387</v>
      </c>
      <c r="B390" s="12" t="str">
        <f t="shared" si="21"/>
        <v>000-000</v>
      </c>
      <c r="C390" s="12"/>
      <c r="D390" s="12"/>
      <c r="E390" s="12"/>
      <c r="F390" s="12"/>
      <c r="G390" s="12"/>
      <c r="H390" s="16"/>
      <c r="I390" s="16"/>
      <c r="J390" s="15"/>
      <c r="K390" s="16"/>
      <c r="L390" s="16"/>
      <c r="M390" s="17"/>
      <c r="N390" s="18"/>
      <c r="O390" s="18"/>
      <c r="P390" s="20"/>
      <c r="Q390" s="66"/>
      <c r="R390" s="66"/>
      <c r="S390" s="67"/>
      <c r="T390" s="66"/>
      <c r="U390" s="66"/>
      <c r="V390" s="67"/>
      <c r="W390" s="68"/>
      <c r="X390" s="68"/>
      <c r="Y390" s="69"/>
      <c r="Z390" s="70">
        <f t="shared" si="22"/>
        <v>0</v>
      </c>
      <c r="AA390" s="70">
        <f t="shared" si="23"/>
        <v>0</v>
      </c>
      <c r="AB390" s="71"/>
      <c r="AC390" s="71"/>
      <c r="AD390" s="71"/>
      <c r="AE390" s="71"/>
      <c r="AF390" s="72"/>
      <c r="AG390" s="71"/>
      <c r="AH390" s="71"/>
      <c r="AI390" s="71"/>
      <c r="AJ390" s="71"/>
      <c r="AK390" s="71"/>
      <c r="AL390" s="71"/>
    </row>
    <row r="391" spans="1:38" s="10" customFormat="1" ht="25" customHeight="1" x14ac:dyDescent="0.25">
      <c r="A391" s="11">
        <v>388</v>
      </c>
      <c r="B391" s="12" t="str">
        <f t="shared" si="21"/>
        <v>000-000</v>
      </c>
      <c r="C391" s="12"/>
      <c r="D391" s="12"/>
      <c r="E391" s="12"/>
      <c r="F391" s="12"/>
      <c r="G391" s="12"/>
      <c r="H391" s="16"/>
      <c r="I391" s="16"/>
      <c r="J391" s="15"/>
      <c r="K391" s="16"/>
      <c r="L391" s="16"/>
      <c r="M391" s="17"/>
      <c r="N391" s="18"/>
      <c r="O391" s="18"/>
      <c r="P391" s="20"/>
      <c r="Q391" s="66"/>
      <c r="R391" s="66"/>
      <c r="S391" s="67"/>
      <c r="T391" s="66"/>
      <c r="U391" s="66"/>
      <c r="V391" s="67"/>
      <c r="W391" s="68"/>
      <c r="X391" s="68"/>
      <c r="Y391" s="69"/>
      <c r="Z391" s="70">
        <f t="shared" si="22"/>
        <v>0</v>
      </c>
      <c r="AA391" s="70">
        <f t="shared" si="23"/>
        <v>0</v>
      </c>
      <c r="AB391" s="71"/>
      <c r="AC391" s="71"/>
      <c r="AD391" s="71"/>
      <c r="AE391" s="71"/>
      <c r="AF391" s="72"/>
      <c r="AG391" s="71"/>
      <c r="AH391" s="71"/>
      <c r="AI391" s="71"/>
      <c r="AJ391" s="71"/>
      <c r="AK391" s="71"/>
      <c r="AL391" s="71"/>
    </row>
    <row r="392" spans="1:38" s="10" customFormat="1" ht="25" customHeight="1" x14ac:dyDescent="0.25">
      <c r="A392" s="11">
        <v>389</v>
      </c>
      <c r="B392" s="12" t="str">
        <f t="shared" si="21"/>
        <v>000-000</v>
      </c>
      <c r="C392" s="12"/>
      <c r="D392" s="12"/>
      <c r="E392" s="12"/>
      <c r="F392" s="12"/>
      <c r="G392" s="12"/>
      <c r="H392" s="16"/>
      <c r="I392" s="16"/>
      <c r="J392" s="15"/>
      <c r="K392" s="16"/>
      <c r="L392" s="16"/>
      <c r="M392" s="17"/>
      <c r="N392" s="18"/>
      <c r="O392" s="18"/>
      <c r="P392" s="20"/>
      <c r="Q392" s="66"/>
      <c r="R392" s="66"/>
      <c r="S392" s="67"/>
      <c r="T392" s="66"/>
      <c r="U392" s="66"/>
      <c r="V392" s="67"/>
      <c r="W392" s="68"/>
      <c r="X392" s="68"/>
      <c r="Y392" s="69"/>
      <c r="Z392" s="70">
        <f t="shared" si="22"/>
        <v>0</v>
      </c>
      <c r="AA392" s="70">
        <f t="shared" si="23"/>
        <v>0</v>
      </c>
      <c r="AB392" s="71"/>
      <c r="AC392" s="71"/>
      <c r="AD392" s="71"/>
      <c r="AE392" s="71"/>
      <c r="AF392" s="72"/>
      <c r="AG392" s="71"/>
      <c r="AH392" s="71"/>
      <c r="AI392" s="71"/>
      <c r="AJ392" s="71"/>
      <c r="AK392" s="71"/>
      <c r="AL392" s="71"/>
    </row>
    <row r="393" spans="1:38" s="10" customFormat="1" ht="25" customHeight="1" x14ac:dyDescent="0.25">
      <c r="A393" s="11">
        <v>390</v>
      </c>
      <c r="B393" s="12" t="str">
        <f t="shared" si="21"/>
        <v>000-000</v>
      </c>
      <c r="C393" s="12"/>
      <c r="D393" s="12"/>
      <c r="E393" s="12"/>
      <c r="F393" s="12"/>
      <c r="G393" s="12"/>
      <c r="H393" s="16"/>
      <c r="I393" s="16"/>
      <c r="J393" s="15"/>
      <c r="K393" s="16"/>
      <c r="L393" s="16"/>
      <c r="M393" s="17"/>
      <c r="N393" s="18"/>
      <c r="O393" s="19"/>
      <c r="P393" s="20"/>
      <c r="Q393" s="66"/>
      <c r="R393" s="66"/>
      <c r="S393" s="67"/>
      <c r="T393" s="66"/>
      <c r="U393" s="66"/>
      <c r="V393" s="67"/>
      <c r="W393" s="68"/>
      <c r="X393" s="68"/>
      <c r="Y393" s="69"/>
      <c r="Z393" s="70">
        <f t="shared" si="22"/>
        <v>0</v>
      </c>
      <c r="AA393" s="70">
        <f t="shared" si="23"/>
        <v>0</v>
      </c>
      <c r="AB393" s="71"/>
      <c r="AC393" s="71"/>
      <c r="AD393" s="71"/>
      <c r="AE393" s="71"/>
      <c r="AF393" s="72"/>
      <c r="AG393" s="71"/>
      <c r="AH393" s="71"/>
      <c r="AI393" s="71"/>
      <c r="AJ393" s="71"/>
      <c r="AK393" s="71"/>
      <c r="AL393" s="71"/>
    </row>
    <row r="394" spans="1:38" s="10" customFormat="1" ht="25" customHeight="1" x14ac:dyDescent="0.25">
      <c r="A394" s="11">
        <v>391</v>
      </c>
      <c r="B394" s="12" t="str">
        <f t="shared" si="21"/>
        <v>000-000</v>
      </c>
      <c r="C394" s="12"/>
      <c r="D394" s="12"/>
      <c r="E394" s="12"/>
      <c r="F394" s="12"/>
      <c r="G394" s="12"/>
      <c r="H394" s="16"/>
      <c r="I394" s="16"/>
      <c r="J394" s="15"/>
      <c r="K394" s="16"/>
      <c r="L394" s="16"/>
      <c r="M394" s="17"/>
      <c r="N394" s="18"/>
      <c r="O394" s="19"/>
      <c r="P394" s="20"/>
      <c r="Q394" s="66"/>
      <c r="R394" s="66"/>
      <c r="S394" s="67"/>
      <c r="T394" s="66"/>
      <c r="U394" s="66"/>
      <c r="V394" s="67"/>
      <c r="W394" s="68"/>
      <c r="X394" s="68"/>
      <c r="Y394" s="69"/>
      <c r="Z394" s="70">
        <f t="shared" si="22"/>
        <v>0</v>
      </c>
      <c r="AA394" s="70">
        <f t="shared" si="23"/>
        <v>0</v>
      </c>
      <c r="AB394" s="71"/>
      <c r="AC394" s="71"/>
      <c r="AD394" s="71"/>
      <c r="AE394" s="71"/>
      <c r="AF394" s="72"/>
      <c r="AG394" s="71"/>
      <c r="AH394" s="71"/>
      <c r="AI394" s="71"/>
      <c r="AJ394" s="71"/>
      <c r="AK394" s="71"/>
      <c r="AL394" s="71"/>
    </row>
    <row r="395" spans="1:38" s="10" customFormat="1" ht="25" customHeight="1" x14ac:dyDescent="0.25">
      <c r="A395" s="11">
        <v>392</v>
      </c>
      <c r="B395" s="12" t="str">
        <f t="shared" si="21"/>
        <v>000-000</v>
      </c>
      <c r="C395" s="12"/>
      <c r="D395" s="12"/>
      <c r="E395" s="12"/>
      <c r="F395" s="12"/>
      <c r="G395" s="12"/>
      <c r="H395" s="16"/>
      <c r="I395" s="16"/>
      <c r="J395" s="15"/>
      <c r="K395" s="16"/>
      <c r="L395" s="16"/>
      <c r="M395" s="17"/>
      <c r="N395" s="18"/>
      <c r="O395" s="18"/>
      <c r="P395" s="20"/>
      <c r="Q395" s="66"/>
      <c r="R395" s="66"/>
      <c r="S395" s="67"/>
      <c r="T395" s="66"/>
      <c r="U395" s="66"/>
      <c r="V395" s="67"/>
      <c r="W395" s="68"/>
      <c r="X395" s="68"/>
      <c r="Y395" s="69"/>
      <c r="Z395" s="70">
        <f t="shared" si="22"/>
        <v>0</v>
      </c>
      <c r="AA395" s="70">
        <f t="shared" si="23"/>
        <v>0</v>
      </c>
      <c r="AB395" s="71"/>
      <c r="AC395" s="71"/>
      <c r="AD395" s="71"/>
      <c r="AE395" s="71"/>
      <c r="AF395" s="72"/>
      <c r="AG395" s="71"/>
      <c r="AH395" s="71"/>
      <c r="AI395" s="71"/>
      <c r="AJ395" s="71"/>
      <c r="AK395" s="71"/>
      <c r="AL395" s="71"/>
    </row>
    <row r="396" spans="1:38" s="10" customFormat="1" ht="25" customHeight="1" x14ac:dyDescent="0.25">
      <c r="A396" s="11">
        <v>393</v>
      </c>
      <c r="B396" s="12" t="str">
        <f t="shared" si="21"/>
        <v>000-000</v>
      </c>
      <c r="C396" s="12"/>
      <c r="D396" s="12"/>
      <c r="E396" s="12"/>
      <c r="F396" s="12"/>
      <c r="G396" s="12"/>
      <c r="H396" s="16"/>
      <c r="I396" s="16"/>
      <c r="J396" s="15"/>
      <c r="K396" s="16"/>
      <c r="L396" s="16"/>
      <c r="M396" s="17"/>
      <c r="N396" s="18"/>
      <c r="O396" s="18"/>
      <c r="P396" s="20"/>
      <c r="Q396" s="66"/>
      <c r="R396" s="66"/>
      <c r="S396" s="67"/>
      <c r="T396" s="66"/>
      <c r="U396" s="66"/>
      <c r="V396" s="67"/>
      <c r="W396" s="68"/>
      <c r="X396" s="68"/>
      <c r="Y396" s="69"/>
      <c r="Z396" s="70">
        <f t="shared" si="22"/>
        <v>0</v>
      </c>
      <c r="AA396" s="70">
        <f t="shared" si="23"/>
        <v>0</v>
      </c>
      <c r="AB396" s="71"/>
      <c r="AC396" s="71"/>
      <c r="AD396" s="71"/>
      <c r="AE396" s="71"/>
      <c r="AF396" s="72"/>
      <c r="AG396" s="71"/>
      <c r="AH396" s="71"/>
      <c r="AI396" s="71"/>
      <c r="AJ396" s="71"/>
      <c r="AK396" s="71"/>
      <c r="AL396" s="71"/>
    </row>
    <row r="397" spans="1:38" s="10" customFormat="1" ht="25" customHeight="1" x14ac:dyDescent="0.25">
      <c r="A397" s="11">
        <v>394</v>
      </c>
      <c r="B397" s="12" t="str">
        <f t="shared" si="21"/>
        <v>000-000</v>
      </c>
      <c r="C397" s="12"/>
      <c r="D397" s="12"/>
      <c r="E397" s="12"/>
      <c r="F397" s="12"/>
      <c r="G397" s="12"/>
      <c r="H397" s="16"/>
      <c r="I397" s="16"/>
      <c r="J397" s="15"/>
      <c r="K397" s="16"/>
      <c r="L397" s="16"/>
      <c r="M397" s="17"/>
      <c r="N397" s="18"/>
      <c r="O397" s="18"/>
      <c r="P397" s="20"/>
      <c r="Q397" s="66"/>
      <c r="R397" s="66"/>
      <c r="S397" s="67"/>
      <c r="T397" s="66"/>
      <c r="U397" s="66"/>
      <c r="V397" s="67"/>
      <c r="W397" s="68"/>
      <c r="X397" s="68"/>
      <c r="Y397" s="69"/>
      <c r="Z397" s="70">
        <f t="shared" si="22"/>
        <v>0</v>
      </c>
      <c r="AA397" s="70">
        <f t="shared" si="23"/>
        <v>0</v>
      </c>
      <c r="AB397" s="71"/>
      <c r="AC397" s="71"/>
      <c r="AD397" s="71"/>
      <c r="AE397" s="71"/>
      <c r="AF397" s="72"/>
      <c r="AG397" s="71"/>
      <c r="AH397" s="71"/>
      <c r="AI397" s="71"/>
      <c r="AJ397" s="71"/>
      <c r="AK397" s="71"/>
      <c r="AL397" s="71"/>
    </row>
    <row r="398" spans="1:38" s="10" customFormat="1" ht="25" customHeight="1" x14ac:dyDescent="0.25">
      <c r="A398" s="11">
        <v>395</v>
      </c>
      <c r="B398" s="12" t="str">
        <f t="shared" si="21"/>
        <v>000-000</v>
      </c>
      <c r="C398" s="12"/>
      <c r="D398" s="12"/>
      <c r="E398" s="12"/>
      <c r="F398" s="12"/>
      <c r="G398" s="12"/>
      <c r="H398" s="16"/>
      <c r="I398" s="16"/>
      <c r="J398" s="15"/>
      <c r="K398" s="16"/>
      <c r="L398" s="16"/>
      <c r="M398" s="17"/>
      <c r="N398" s="18"/>
      <c r="O398" s="18"/>
      <c r="P398" s="20"/>
      <c r="Q398" s="66"/>
      <c r="R398" s="66"/>
      <c r="S398" s="67"/>
      <c r="T398" s="66"/>
      <c r="U398" s="66"/>
      <c r="V398" s="67"/>
      <c r="W398" s="68"/>
      <c r="X398" s="68"/>
      <c r="Y398" s="69"/>
      <c r="Z398" s="70">
        <f t="shared" si="22"/>
        <v>0</v>
      </c>
      <c r="AA398" s="70">
        <f t="shared" si="23"/>
        <v>0</v>
      </c>
      <c r="AB398" s="71"/>
      <c r="AC398" s="71"/>
      <c r="AD398" s="71"/>
      <c r="AE398" s="71"/>
      <c r="AF398" s="72"/>
      <c r="AG398" s="71"/>
      <c r="AH398" s="71"/>
      <c r="AI398" s="71"/>
      <c r="AJ398" s="71"/>
      <c r="AK398" s="71"/>
      <c r="AL398" s="71"/>
    </row>
    <row r="399" spans="1:38" s="10" customFormat="1" ht="25" customHeight="1" x14ac:dyDescent="0.25">
      <c r="A399" s="11">
        <v>396</v>
      </c>
      <c r="B399" s="12" t="str">
        <f t="shared" si="21"/>
        <v>000-000</v>
      </c>
      <c r="C399" s="12"/>
      <c r="D399" s="12"/>
      <c r="E399" s="12"/>
      <c r="F399" s="12"/>
      <c r="G399" s="12"/>
      <c r="H399" s="16"/>
      <c r="I399" s="16"/>
      <c r="J399" s="15"/>
      <c r="K399" s="16"/>
      <c r="L399" s="16"/>
      <c r="M399" s="17"/>
      <c r="N399" s="18"/>
      <c r="O399" s="18"/>
      <c r="P399" s="20"/>
      <c r="Q399" s="66"/>
      <c r="R399" s="66"/>
      <c r="S399" s="67"/>
      <c r="T399" s="66"/>
      <c r="U399" s="66"/>
      <c r="V399" s="67"/>
      <c r="W399" s="68"/>
      <c r="X399" s="68"/>
      <c r="Y399" s="69"/>
      <c r="Z399" s="70">
        <f t="shared" si="22"/>
        <v>0</v>
      </c>
      <c r="AA399" s="70">
        <f t="shared" si="23"/>
        <v>0</v>
      </c>
      <c r="AB399" s="71"/>
      <c r="AC399" s="71"/>
      <c r="AD399" s="71"/>
      <c r="AE399" s="71"/>
      <c r="AF399" s="72"/>
      <c r="AG399" s="71"/>
      <c r="AH399" s="71"/>
      <c r="AI399" s="71"/>
      <c r="AJ399" s="71"/>
      <c r="AK399" s="71"/>
      <c r="AL399" s="71"/>
    </row>
    <row r="400" spans="1:38" s="10" customFormat="1" ht="25" customHeight="1" x14ac:dyDescent="0.25">
      <c r="A400" s="11">
        <v>397</v>
      </c>
      <c r="B400" s="12" t="str">
        <f t="shared" si="21"/>
        <v>000-000</v>
      </c>
      <c r="C400" s="12"/>
      <c r="D400" s="12"/>
      <c r="E400" s="12"/>
      <c r="F400" s="12"/>
      <c r="G400" s="12"/>
      <c r="H400" s="16"/>
      <c r="I400" s="16"/>
      <c r="J400" s="15"/>
      <c r="K400" s="16"/>
      <c r="L400" s="16"/>
      <c r="M400" s="17"/>
      <c r="N400" s="18"/>
      <c r="O400" s="18"/>
      <c r="P400" s="20"/>
      <c r="Q400" s="66"/>
      <c r="R400" s="66"/>
      <c r="S400" s="67"/>
      <c r="T400" s="66"/>
      <c r="U400" s="66"/>
      <c r="V400" s="67"/>
      <c r="W400" s="68"/>
      <c r="X400" s="68"/>
      <c r="Y400" s="69"/>
      <c r="Z400" s="70">
        <f t="shared" si="22"/>
        <v>0</v>
      </c>
      <c r="AA400" s="70">
        <f t="shared" si="23"/>
        <v>0</v>
      </c>
      <c r="AB400" s="71"/>
      <c r="AC400" s="71"/>
      <c r="AD400" s="71"/>
      <c r="AE400" s="71"/>
      <c r="AF400" s="72"/>
      <c r="AG400" s="71"/>
      <c r="AH400" s="71"/>
      <c r="AI400" s="71"/>
      <c r="AJ400" s="71"/>
      <c r="AK400" s="71"/>
      <c r="AL400" s="71"/>
    </row>
    <row r="401" spans="1:38" s="10" customFormat="1" ht="25" customHeight="1" x14ac:dyDescent="0.25">
      <c r="A401" s="11">
        <v>398</v>
      </c>
      <c r="B401" s="12" t="str">
        <f t="shared" si="21"/>
        <v>000-000</v>
      </c>
      <c r="C401" s="12"/>
      <c r="D401" s="12"/>
      <c r="E401" s="12"/>
      <c r="F401" s="12"/>
      <c r="G401" s="12"/>
      <c r="H401" s="16"/>
      <c r="I401" s="16"/>
      <c r="J401" s="15"/>
      <c r="K401" s="16"/>
      <c r="L401" s="16"/>
      <c r="M401" s="17"/>
      <c r="N401" s="18"/>
      <c r="O401" s="18"/>
      <c r="P401" s="20"/>
      <c r="Q401" s="66"/>
      <c r="R401" s="66"/>
      <c r="S401" s="67"/>
      <c r="T401" s="66"/>
      <c r="U401" s="66"/>
      <c r="V401" s="67"/>
      <c r="W401" s="68"/>
      <c r="X401" s="68"/>
      <c r="Y401" s="69"/>
      <c r="Z401" s="70">
        <f t="shared" si="22"/>
        <v>0</v>
      </c>
      <c r="AA401" s="70">
        <f t="shared" si="23"/>
        <v>0</v>
      </c>
      <c r="AB401" s="71"/>
      <c r="AC401" s="71"/>
      <c r="AD401" s="71"/>
      <c r="AE401" s="71"/>
      <c r="AF401" s="72"/>
      <c r="AG401" s="71"/>
      <c r="AH401" s="71"/>
      <c r="AI401" s="71"/>
      <c r="AJ401" s="71"/>
      <c r="AK401" s="71"/>
      <c r="AL401" s="71"/>
    </row>
    <row r="402" spans="1:38" s="10" customFormat="1" ht="25" customHeight="1" x14ac:dyDescent="0.25">
      <c r="A402" s="11">
        <v>399</v>
      </c>
      <c r="B402" s="12" t="str">
        <f t="shared" si="21"/>
        <v>000-000</v>
      </c>
      <c r="C402" s="12"/>
      <c r="D402" s="12"/>
      <c r="E402" s="12"/>
      <c r="F402" s="12"/>
      <c r="G402" s="12"/>
      <c r="H402" s="16"/>
      <c r="I402" s="16"/>
      <c r="J402" s="15"/>
      <c r="K402" s="16"/>
      <c r="L402" s="16"/>
      <c r="M402" s="17"/>
      <c r="N402" s="18"/>
      <c r="O402" s="18"/>
      <c r="P402" s="20"/>
      <c r="Q402" s="66"/>
      <c r="R402" s="66"/>
      <c r="S402" s="67"/>
      <c r="T402" s="66"/>
      <c r="U402" s="66"/>
      <c r="V402" s="67"/>
      <c r="W402" s="68"/>
      <c r="X402" s="68"/>
      <c r="Y402" s="69"/>
      <c r="Z402" s="70">
        <f t="shared" si="22"/>
        <v>0</v>
      </c>
      <c r="AA402" s="70">
        <f t="shared" si="23"/>
        <v>0</v>
      </c>
      <c r="AB402" s="71"/>
      <c r="AC402" s="71"/>
      <c r="AD402" s="71"/>
      <c r="AE402" s="71"/>
      <c r="AF402" s="72"/>
      <c r="AG402" s="71"/>
      <c r="AH402" s="71"/>
      <c r="AI402" s="71"/>
      <c r="AJ402" s="71"/>
      <c r="AK402" s="71"/>
      <c r="AL402" s="71"/>
    </row>
    <row r="403" spans="1:38" s="10" customFormat="1" ht="25" customHeight="1" x14ac:dyDescent="0.25">
      <c r="A403" s="11">
        <v>400</v>
      </c>
      <c r="B403" s="12" t="str">
        <f t="shared" si="21"/>
        <v>000-000</v>
      </c>
      <c r="C403" s="12"/>
      <c r="D403" s="12"/>
      <c r="E403" s="12"/>
      <c r="F403" s="12"/>
      <c r="G403" s="12"/>
      <c r="H403" s="16"/>
      <c r="I403" s="16"/>
      <c r="J403" s="15"/>
      <c r="K403" s="16"/>
      <c r="L403" s="16"/>
      <c r="M403" s="17"/>
      <c r="N403" s="18"/>
      <c r="O403" s="18"/>
      <c r="P403" s="20"/>
      <c r="Q403" s="66"/>
      <c r="R403" s="66"/>
      <c r="S403" s="67"/>
      <c r="T403" s="66"/>
      <c r="U403" s="66"/>
      <c r="V403" s="67"/>
      <c r="W403" s="68"/>
      <c r="X403" s="68"/>
      <c r="Y403" s="69"/>
      <c r="Z403" s="70">
        <f t="shared" si="22"/>
        <v>0</v>
      </c>
      <c r="AA403" s="70">
        <f t="shared" si="23"/>
        <v>0</v>
      </c>
      <c r="AB403" s="71"/>
      <c r="AC403" s="71"/>
      <c r="AD403" s="71"/>
      <c r="AE403" s="71"/>
      <c r="AF403" s="72"/>
      <c r="AG403" s="71"/>
      <c r="AH403" s="71"/>
      <c r="AI403" s="71"/>
      <c r="AJ403" s="71"/>
      <c r="AK403" s="71"/>
      <c r="AL403" s="71"/>
    </row>
    <row r="404" spans="1:38" ht="16.5" customHeight="1" x14ac:dyDescent="0.25">
      <c r="B404" s="1" t="s">
        <v>70</v>
      </c>
      <c r="C404" s="1"/>
      <c r="D404" s="29"/>
    </row>
    <row r="405" spans="1:38" ht="15.75" customHeight="1" x14ac:dyDescent="0.25">
      <c r="B405" s="2" t="s">
        <v>488</v>
      </c>
    </row>
    <row r="406" spans="1:38" ht="13" x14ac:dyDescent="0.25">
      <c r="B406" s="30" t="s">
        <v>489</v>
      </c>
      <c r="C406" s="30"/>
    </row>
    <row r="407" spans="1:38" ht="13" x14ac:dyDescent="0.25">
      <c r="B407" s="30" t="s">
        <v>490</v>
      </c>
      <c r="C407" s="30"/>
    </row>
    <row r="408" spans="1:38" ht="13" x14ac:dyDescent="0.25">
      <c r="B408" s="2" t="s">
        <v>491</v>
      </c>
    </row>
    <row r="409" spans="1:38" ht="13" x14ac:dyDescent="0.25">
      <c r="B409" s="30" t="s">
        <v>492</v>
      </c>
      <c r="C409" s="30"/>
    </row>
    <row r="410" spans="1:38" ht="13" x14ac:dyDescent="0.25">
      <c r="B410" s="2" t="s">
        <v>493</v>
      </c>
    </row>
  </sheetData>
  <sheetProtection insertColumns="0"/>
  <phoneticPr fontId="23" type="noConversion"/>
  <conditionalFormatting sqref="G11">
    <cfRule type="duplicateValues" dxfId="79" priority="11"/>
  </conditionalFormatting>
  <conditionalFormatting sqref="G16">
    <cfRule type="duplicateValues" dxfId="78" priority="7"/>
  </conditionalFormatting>
  <conditionalFormatting sqref="G24">
    <cfRule type="duplicateValues" dxfId="77" priority="8"/>
  </conditionalFormatting>
  <conditionalFormatting sqref="G25">
    <cfRule type="duplicateValues" dxfId="76" priority="9"/>
  </conditionalFormatting>
  <conditionalFormatting sqref="G12:G15 G17:G23">
    <cfRule type="duplicateValues" dxfId="75" priority="10"/>
  </conditionalFormatting>
  <dataValidations count="3">
    <dataValidation type="list" allowBlank="1" showInputMessage="1" showErrorMessage="1" sqref="F11:F25 D4:D172 D174:D403 F4:G10 F26:G403" xr:uid="{00000000-0002-0000-0E00-000000000000}">
      <formula1>INDIRECT("_"&amp;C4)</formula1>
    </dataValidation>
    <dataValidation type="list" allowBlank="1" showInputMessage="1" showErrorMessage="1" sqref="E173" xr:uid="{00000000-0002-0000-0E00-000001000000}">
      <formula1>INDIRECT("_"&amp;C173)</formula1>
    </dataValidation>
    <dataValidation type="list" allowBlank="1" showInputMessage="1" showErrorMessage="1" sqref="E11 E13 C8:C25 E8:E9" xr:uid="{00000000-0002-0000-0E00-000002000000}">
      <formula1>#REF!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5" max="1048575" man="1"/>
  </col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E00-000003000000}">
          <x14:formula1>
            <xm:f>'C:\Users\chizh\Desktop\关联交易表\[02-关联交易等事项统计表-百花公司.xlsx]Sheet2'!#REF!</xm:f>
          </x14:formula1>
          <xm:sqref>C4:C7 E10 E12 C26:C403 E4:E7 E14:E172 E174:E403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1:AK409"/>
  <sheetViews>
    <sheetView view="pageBreakPreview" zoomScale="80" zoomScaleNormal="100" zoomScaleSheetLayoutView="80" workbookViewId="0">
      <pane xSplit="2" ySplit="3" topLeftCell="C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2.75" customHeight="1" outlineLevelCol="1" x14ac:dyDescent="0.25"/>
  <cols>
    <col min="1" max="1" width="6.6328125" style="2" customWidth="1"/>
    <col min="2" max="3" width="26.36328125" style="2" customWidth="1"/>
    <col min="4" max="4" width="48.36328125" style="2" bestFit="1" customWidth="1"/>
    <col min="5" max="5" width="15.6328125" style="2" bestFit="1" customWidth="1"/>
    <col min="6" max="6" width="28.81640625" style="2" bestFit="1" customWidth="1"/>
    <col min="7" max="7" width="14.1796875" style="2" bestFit="1" customWidth="1"/>
    <col min="8" max="8" width="13" style="31" bestFit="1" customWidth="1"/>
    <col min="9" max="9" width="17" style="32" bestFit="1" customWidth="1"/>
    <col min="10" max="10" width="18" style="2" bestFit="1" customWidth="1"/>
    <col min="11" max="11" width="13" style="31" bestFit="1" customWidth="1"/>
    <col min="12" max="12" width="17" style="32" bestFit="1" customWidth="1"/>
    <col min="13" max="13" width="18" style="2" bestFit="1" customWidth="1"/>
    <col min="14" max="14" width="13" style="2" bestFit="1" customWidth="1"/>
    <col min="15" max="15" width="18" style="2" bestFit="1" customWidth="1"/>
    <col min="16" max="16" width="10.81640625" style="2" bestFit="1" customWidth="1" outlineLevel="1"/>
    <col min="17" max="18" width="13" style="2" bestFit="1" customWidth="1" outlineLevel="1"/>
    <col min="19" max="19" width="15.6328125" style="2" bestFit="1" customWidth="1" outlineLevel="1"/>
    <col min="20" max="21" width="13" style="2" bestFit="1" customWidth="1" outlineLevel="1"/>
    <col min="22" max="22" width="18" style="2" bestFit="1" customWidth="1" outlineLevel="1"/>
    <col min="23" max="23" width="13" style="2" bestFit="1" customWidth="1" outlineLevel="1"/>
    <col min="24" max="26" width="18" style="2" bestFit="1" customWidth="1" outlineLevel="1"/>
    <col min="27" max="28" width="10.81640625" style="2" bestFit="1" customWidth="1" outlineLevel="1"/>
    <col min="29" max="29" width="14.1796875" style="2" bestFit="1" customWidth="1" outlineLevel="1"/>
    <col min="30" max="30" width="13" style="33" bestFit="1" customWidth="1" outlineLevel="1"/>
    <col min="31" max="31" width="13" style="34" bestFit="1" customWidth="1" outlineLevel="1"/>
    <col min="32" max="32" width="15.6328125" style="33" bestFit="1" customWidth="1" outlineLevel="1"/>
    <col min="33" max="33" width="10.81640625" style="33" bestFit="1" customWidth="1" outlineLevel="1"/>
    <col min="34" max="34" width="14.36328125" style="33" bestFit="1" customWidth="1" outlineLevel="1"/>
    <col min="35" max="35" width="13" style="33" bestFit="1" customWidth="1" outlineLevel="1"/>
    <col min="36" max="36" width="10.81640625" style="33" bestFit="1" customWidth="1" outlineLevel="1"/>
    <col min="37" max="37" width="13" style="33" bestFit="1" customWidth="1" outlineLevel="1"/>
    <col min="38" max="16384" width="10.1796875" style="33"/>
  </cols>
  <sheetData>
    <row r="1" spans="1:37" s="3" customFormat="1" ht="14.1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 t="s">
        <v>8</v>
      </c>
      <c r="G1" s="154" t="s">
        <v>9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7" t="s">
        <v>10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8" t="s">
        <v>11</v>
      </c>
      <c r="Z1" s="158" t="s">
        <v>11</v>
      </c>
      <c r="AA1" s="158" t="s">
        <v>11</v>
      </c>
      <c r="AB1" s="158" t="s">
        <v>11</v>
      </c>
      <c r="AC1" s="159" t="s">
        <v>12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</row>
    <row r="2" spans="1:37" s="3" customFormat="1" ht="14.1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 t="s">
        <v>8</v>
      </c>
      <c r="G2" s="154" t="s">
        <v>13</v>
      </c>
      <c r="H2" s="154" t="s">
        <v>13</v>
      </c>
      <c r="I2" s="154" t="s">
        <v>13</v>
      </c>
      <c r="J2" s="168" t="s">
        <v>14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57" t="s">
        <v>13</v>
      </c>
      <c r="Q2" s="157" t="s">
        <v>13</v>
      </c>
      <c r="R2" s="157" t="s">
        <v>13</v>
      </c>
      <c r="S2" s="169" t="s">
        <v>14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59" t="s">
        <v>15</v>
      </c>
      <c r="Z2" s="159" t="s">
        <v>16</v>
      </c>
      <c r="AA2" s="166" t="s">
        <v>17</v>
      </c>
      <c r="AB2" s="166" t="s">
        <v>18</v>
      </c>
      <c r="AC2" s="159" t="s">
        <v>13</v>
      </c>
      <c r="AD2" s="159" t="s">
        <v>13</v>
      </c>
      <c r="AE2" s="159" t="s">
        <v>13</v>
      </c>
      <c r="AF2" s="160" t="s">
        <v>14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</row>
    <row r="3" spans="1:37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 t="s">
        <v>8</v>
      </c>
      <c r="G3" s="4" t="s">
        <v>19</v>
      </c>
      <c r="H3" s="4" t="s">
        <v>20</v>
      </c>
      <c r="I3" s="7" t="s">
        <v>495</v>
      </c>
      <c r="J3" s="4" t="s">
        <v>22</v>
      </c>
      <c r="K3" s="4" t="s">
        <v>20</v>
      </c>
      <c r="L3" s="7" t="s">
        <v>23</v>
      </c>
      <c r="M3" s="4" t="s">
        <v>24</v>
      </c>
      <c r="N3" s="4" t="s">
        <v>20</v>
      </c>
      <c r="O3" s="4" t="s">
        <v>25</v>
      </c>
      <c r="P3" s="5" t="s">
        <v>19</v>
      </c>
      <c r="Q3" s="5" t="s">
        <v>20</v>
      </c>
      <c r="R3" s="8" t="s">
        <v>495</v>
      </c>
      <c r="S3" s="5" t="s">
        <v>22</v>
      </c>
      <c r="T3" s="5" t="s">
        <v>20</v>
      </c>
      <c r="U3" s="8" t="s">
        <v>23</v>
      </c>
      <c r="V3" s="5" t="s">
        <v>24</v>
      </c>
      <c r="W3" s="5" t="s">
        <v>20</v>
      </c>
      <c r="X3" s="5" t="s">
        <v>25</v>
      </c>
      <c r="Y3" s="159" t="s">
        <v>15</v>
      </c>
      <c r="Z3" s="159" t="s">
        <v>16</v>
      </c>
      <c r="AA3" s="166" t="s">
        <v>17</v>
      </c>
      <c r="AB3" s="166" t="s">
        <v>18</v>
      </c>
      <c r="AC3" s="5" t="s">
        <v>19</v>
      </c>
      <c r="AD3" s="5" t="s">
        <v>20</v>
      </c>
      <c r="AE3" s="9" t="s">
        <v>26</v>
      </c>
      <c r="AF3" s="5" t="s">
        <v>22</v>
      </c>
      <c r="AG3" s="5" t="s">
        <v>20</v>
      </c>
      <c r="AH3" s="8" t="s">
        <v>23</v>
      </c>
      <c r="AI3" s="5" t="s">
        <v>24</v>
      </c>
      <c r="AJ3" s="5" t="s">
        <v>20</v>
      </c>
      <c r="AK3" s="5" t="s">
        <v>25</v>
      </c>
    </row>
    <row r="4" spans="1:37" s="10" customFormat="1" ht="25" customHeight="1" x14ac:dyDescent="0.25">
      <c r="A4" s="11">
        <v>1</v>
      </c>
      <c r="B4" s="12" t="s">
        <v>496</v>
      </c>
      <c r="C4" s="12" t="s">
        <v>33</v>
      </c>
      <c r="D4" s="12" t="s">
        <v>463</v>
      </c>
      <c r="E4" s="12" t="s">
        <v>33</v>
      </c>
      <c r="F4" s="12" t="s">
        <v>112</v>
      </c>
      <c r="G4" s="16" t="s">
        <v>275</v>
      </c>
      <c r="H4" s="16"/>
      <c r="I4" s="15">
        <v>1240592.1299999999</v>
      </c>
      <c r="J4" s="16"/>
      <c r="K4" s="16"/>
      <c r="L4" s="17"/>
      <c r="M4" s="18"/>
      <c r="N4" s="19"/>
      <c r="O4" s="20"/>
      <c r="P4" s="21"/>
      <c r="Q4" s="21"/>
      <c r="R4" s="22"/>
      <c r="S4" s="21"/>
      <c r="T4" s="21"/>
      <c r="U4" s="22"/>
      <c r="V4" s="23"/>
      <c r="W4" s="23"/>
      <c r="X4" s="24"/>
      <c r="Y4" s="25">
        <v>1240592.1299999999</v>
      </c>
      <c r="Z4" s="25">
        <v>0</v>
      </c>
      <c r="AA4" s="26"/>
      <c r="AB4" s="26"/>
      <c r="AC4" s="26"/>
      <c r="AD4" s="26"/>
      <c r="AE4" s="27"/>
      <c r="AF4" s="26"/>
      <c r="AG4" s="26"/>
      <c r="AH4" s="26"/>
      <c r="AI4" s="26"/>
      <c r="AJ4" s="26"/>
      <c r="AK4" s="26"/>
    </row>
    <row r="5" spans="1:37" s="10" customFormat="1" ht="25" customHeight="1" x14ac:dyDescent="0.25">
      <c r="A5" s="11">
        <v>2</v>
      </c>
      <c r="B5" s="12" t="s">
        <v>496</v>
      </c>
      <c r="C5" s="12" t="s">
        <v>33</v>
      </c>
      <c r="D5" s="12" t="s">
        <v>463</v>
      </c>
      <c r="E5" s="12" t="s">
        <v>33</v>
      </c>
      <c r="F5" s="12" t="s">
        <v>446</v>
      </c>
      <c r="G5" s="16" t="s">
        <v>275</v>
      </c>
      <c r="H5" s="16"/>
      <c r="I5" s="15">
        <v>407353.68</v>
      </c>
      <c r="J5" s="16"/>
      <c r="K5" s="16"/>
      <c r="L5" s="17"/>
      <c r="M5" s="18"/>
      <c r="N5" s="19"/>
      <c r="O5" s="20"/>
      <c r="P5" s="21"/>
      <c r="Q5" s="21"/>
      <c r="R5" s="22"/>
      <c r="S5" s="21"/>
      <c r="T5" s="21"/>
      <c r="U5" s="22"/>
      <c r="V5" s="23"/>
      <c r="W5" s="23"/>
      <c r="X5" s="24"/>
      <c r="Y5" s="25">
        <v>407353.68</v>
      </c>
      <c r="Z5" s="25">
        <v>0</v>
      </c>
      <c r="AA5" s="26"/>
      <c r="AB5" s="26"/>
      <c r="AC5" s="26"/>
      <c r="AD5" s="26"/>
      <c r="AE5" s="27"/>
      <c r="AF5" s="26"/>
      <c r="AG5" s="26"/>
      <c r="AH5" s="26"/>
      <c r="AI5" s="26"/>
      <c r="AJ5" s="26"/>
      <c r="AK5" s="26"/>
    </row>
    <row r="6" spans="1:37" s="10" customFormat="1" ht="25" customHeight="1" x14ac:dyDescent="0.25">
      <c r="A6" s="11">
        <v>3</v>
      </c>
      <c r="B6" s="12" t="s">
        <v>497</v>
      </c>
      <c r="C6" s="12" t="s">
        <v>33</v>
      </c>
      <c r="D6" s="12" t="s">
        <v>463</v>
      </c>
      <c r="E6" s="12" t="s">
        <v>29</v>
      </c>
      <c r="F6" s="12" t="s">
        <v>163</v>
      </c>
      <c r="G6" s="16" t="s">
        <v>275</v>
      </c>
      <c r="H6" s="16"/>
      <c r="I6" s="15">
        <v>115672</v>
      </c>
      <c r="J6" s="16"/>
      <c r="K6" s="16"/>
      <c r="L6" s="17"/>
      <c r="M6" s="18"/>
      <c r="N6" s="19"/>
      <c r="O6" s="20"/>
      <c r="P6" s="21"/>
      <c r="Q6" s="21"/>
      <c r="R6" s="22"/>
      <c r="S6" s="21"/>
      <c r="T6" s="21"/>
      <c r="U6" s="22"/>
      <c r="V6" s="23"/>
      <c r="W6" s="23"/>
      <c r="X6" s="24"/>
      <c r="Y6" s="25">
        <v>115672</v>
      </c>
      <c r="Z6" s="25">
        <v>0</v>
      </c>
      <c r="AA6" s="26"/>
      <c r="AB6" s="26"/>
      <c r="AC6" s="26"/>
      <c r="AD6" s="26"/>
      <c r="AE6" s="27"/>
      <c r="AF6" s="26"/>
      <c r="AG6" s="26"/>
      <c r="AH6" s="26"/>
      <c r="AI6" s="26"/>
      <c r="AJ6" s="26"/>
      <c r="AK6" s="26"/>
    </row>
    <row r="7" spans="1:37" s="10" customFormat="1" ht="25" customHeight="1" x14ac:dyDescent="0.25">
      <c r="A7" s="11">
        <v>4</v>
      </c>
      <c r="B7" s="12" t="s">
        <v>497</v>
      </c>
      <c r="C7" s="12" t="s">
        <v>33</v>
      </c>
      <c r="D7" s="12" t="s">
        <v>463</v>
      </c>
      <c r="E7" s="12" t="s">
        <v>29</v>
      </c>
      <c r="F7" s="12" t="s">
        <v>44</v>
      </c>
      <c r="G7" s="16" t="s">
        <v>275</v>
      </c>
      <c r="H7" s="16"/>
      <c r="I7" s="15">
        <v>151682.76</v>
      </c>
      <c r="J7" s="16"/>
      <c r="K7" s="16"/>
      <c r="L7" s="17"/>
      <c r="M7" s="18"/>
      <c r="N7" s="18"/>
      <c r="O7" s="20"/>
      <c r="P7" s="21"/>
      <c r="Q7" s="21"/>
      <c r="R7" s="22"/>
      <c r="S7" s="21"/>
      <c r="T7" s="21"/>
      <c r="U7" s="22"/>
      <c r="V7" s="23"/>
      <c r="W7" s="23"/>
      <c r="X7" s="24"/>
      <c r="Y7" s="25">
        <v>151682.76</v>
      </c>
      <c r="Z7" s="25">
        <v>0</v>
      </c>
      <c r="AA7" s="26"/>
      <c r="AB7" s="26"/>
      <c r="AC7" s="26"/>
      <c r="AD7" s="26"/>
      <c r="AE7" s="27"/>
      <c r="AF7" s="26"/>
      <c r="AG7" s="26"/>
      <c r="AH7" s="26"/>
      <c r="AI7" s="26"/>
      <c r="AJ7" s="26"/>
      <c r="AK7" s="26"/>
    </row>
    <row r="8" spans="1:37" s="10" customFormat="1" ht="25" customHeight="1" x14ac:dyDescent="0.25">
      <c r="A8" s="11">
        <v>5</v>
      </c>
      <c r="B8" s="12" t="s">
        <v>496</v>
      </c>
      <c r="C8" s="12" t="s">
        <v>33</v>
      </c>
      <c r="D8" s="12" t="s">
        <v>463</v>
      </c>
      <c r="E8" s="12" t="s">
        <v>33</v>
      </c>
      <c r="F8" s="12" t="s">
        <v>298</v>
      </c>
      <c r="G8" s="16" t="s">
        <v>275</v>
      </c>
      <c r="H8" s="16"/>
      <c r="I8" s="15">
        <v>106516.07</v>
      </c>
      <c r="J8" s="16"/>
      <c r="K8" s="16"/>
      <c r="L8" s="17"/>
      <c r="M8" s="18"/>
      <c r="N8" s="18"/>
      <c r="O8" s="20"/>
      <c r="P8" s="21"/>
      <c r="Q8" s="21"/>
      <c r="R8" s="22"/>
      <c r="S8" s="21"/>
      <c r="T8" s="21"/>
      <c r="U8" s="22"/>
      <c r="V8" s="23"/>
      <c r="W8" s="23"/>
      <c r="X8" s="24"/>
      <c r="Y8" s="25">
        <v>106516.07</v>
      </c>
      <c r="Z8" s="25">
        <v>0</v>
      </c>
      <c r="AA8" s="26"/>
      <c r="AB8" s="26"/>
      <c r="AC8" s="26"/>
      <c r="AD8" s="26"/>
      <c r="AE8" s="27"/>
      <c r="AF8" s="26"/>
      <c r="AG8" s="26"/>
      <c r="AH8" s="26"/>
      <c r="AI8" s="26"/>
      <c r="AJ8" s="26"/>
      <c r="AK8" s="26"/>
    </row>
    <row r="9" spans="1:37" s="10" customFormat="1" ht="25" customHeight="1" x14ac:dyDescent="0.25">
      <c r="A9" s="11">
        <v>6</v>
      </c>
      <c r="B9" s="12" t="s">
        <v>497</v>
      </c>
      <c r="C9" s="12" t="s">
        <v>33</v>
      </c>
      <c r="D9" s="12" t="s">
        <v>114</v>
      </c>
      <c r="E9" s="12" t="s">
        <v>29</v>
      </c>
      <c r="F9" s="12" t="s">
        <v>125</v>
      </c>
      <c r="G9" s="16" t="s">
        <v>144</v>
      </c>
      <c r="H9" s="16"/>
      <c r="I9" s="15">
        <v>825.13</v>
      </c>
      <c r="J9" s="16"/>
      <c r="K9" s="16"/>
      <c r="L9" s="17"/>
      <c r="M9" s="18"/>
      <c r="N9" s="18"/>
      <c r="O9" s="20"/>
      <c r="P9" s="21"/>
      <c r="Q9" s="21"/>
      <c r="R9" s="22"/>
      <c r="S9" s="21"/>
      <c r="T9" s="21"/>
      <c r="U9" s="22"/>
      <c r="V9" s="23"/>
      <c r="W9" s="23"/>
      <c r="X9" s="24"/>
      <c r="Y9" s="25">
        <v>825.13</v>
      </c>
      <c r="Z9" s="25">
        <v>0</v>
      </c>
      <c r="AA9" s="26"/>
      <c r="AB9" s="26"/>
      <c r="AC9" s="26"/>
      <c r="AD9" s="26"/>
      <c r="AE9" s="27"/>
      <c r="AF9" s="26"/>
      <c r="AG9" s="26"/>
      <c r="AH9" s="26"/>
      <c r="AI9" s="26"/>
      <c r="AJ9" s="26"/>
      <c r="AK9" s="26"/>
    </row>
    <row r="10" spans="1:37" s="10" customFormat="1" ht="25" customHeight="1" x14ac:dyDescent="0.25">
      <c r="A10" s="11">
        <v>7</v>
      </c>
      <c r="B10" s="12" t="s">
        <v>497</v>
      </c>
      <c r="C10" s="12" t="s">
        <v>33</v>
      </c>
      <c r="D10" s="12" t="s">
        <v>114</v>
      </c>
      <c r="E10" s="12" t="s">
        <v>29</v>
      </c>
      <c r="F10" s="12" t="s">
        <v>52</v>
      </c>
      <c r="G10" s="16" t="s">
        <v>144</v>
      </c>
      <c r="H10" s="16"/>
      <c r="I10" s="15">
        <v>6131.19</v>
      </c>
      <c r="J10" s="16"/>
      <c r="K10" s="16"/>
      <c r="L10" s="17"/>
      <c r="M10" s="18"/>
      <c r="N10" s="18"/>
      <c r="O10" s="20"/>
      <c r="P10" s="21"/>
      <c r="Q10" s="21"/>
      <c r="R10" s="22"/>
      <c r="S10" s="21"/>
      <c r="T10" s="21"/>
      <c r="U10" s="22"/>
      <c r="V10" s="23"/>
      <c r="W10" s="23"/>
      <c r="X10" s="24"/>
      <c r="Y10" s="25">
        <v>6131.19</v>
      </c>
      <c r="Z10" s="25">
        <v>0</v>
      </c>
      <c r="AA10" s="26"/>
      <c r="AB10" s="26"/>
      <c r="AC10" s="26"/>
      <c r="AD10" s="26"/>
      <c r="AE10" s="27"/>
      <c r="AF10" s="26"/>
      <c r="AG10" s="26"/>
      <c r="AH10" s="26"/>
      <c r="AI10" s="26"/>
      <c r="AJ10" s="26"/>
      <c r="AK10" s="26"/>
    </row>
    <row r="11" spans="1:37" s="10" customFormat="1" ht="25" customHeight="1" x14ac:dyDescent="0.25">
      <c r="A11" s="11">
        <v>8</v>
      </c>
      <c r="B11" s="12" t="s">
        <v>497</v>
      </c>
      <c r="C11" s="12" t="s">
        <v>33</v>
      </c>
      <c r="D11" s="12" t="s">
        <v>114</v>
      </c>
      <c r="E11" s="12" t="s">
        <v>29</v>
      </c>
      <c r="F11" s="12" t="s">
        <v>361</v>
      </c>
      <c r="G11" s="16" t="s">
        <v>144</v>
      </c>
      <c r="H11" s="16"/>
      <c r="I11" s="15">
        <v>28344.309999999998</v>
      </c>
      <c r="J11" s="16"/>
      <c r="K11" s="16"/>
      <c r="L11" s="17"/>
      <c r="M11" s="18"/>
      <c r="N11" s="18"/>
      <c r="O11" s="20"/>
      <c r="P11" s="21"/>
      <c r="Q11" s="21"/>
      <c r="R11" s="22"/>
      <c r="S11" s="21"/>
      <c r="T11" s="21"/>
      <c r="U11" s="22"/>
      <c r="V11" s="23"/>
      <c r="W11" s="23"/>
      <c r="X11" s="24"/>
      <c r="Y11" s="25">
        <v>28344.31</v>
      </c>
      <c r="Z11" s="25">
        <v>0</v>
      </c>
      <c r="AA11" s="26"/>
      <c r="AB11" s="26"/>
      <c r="AC11" s="26"/>
      <c r="AD11" s="26"/>
      <c r="AE11" s="27"/>
      <c r="AF11" s="26"/>
      <c r="AG11" s="26"/>
      <c r="AH11" s="26"/>
      <c r="AI11" s="26"/>
      <c r="AJ11" s="26"/>
      <c r="AK11" s="26"/>
    </row>
    <row r="12" spans="1:37" s="10" customFormat="1" ht="25" customHeight="1" x14ac:dyDescent="0.25">
      <c r="A12" s="11">
        <v>9</v>
      </c>
      <c r="B12" s="12" t="s">
        <v>496</v>
      </c>
      <c r="C12" s="12" t="s">
        <v>33</v>
      </c>
      <c r="D12" s="12" t="s">
        <v>114</v>
      </c>
      <c r="E12" s="12" t="s">
        <v>33</v>
      </c>
      <c r="F12" s="12" t="s">
        <v>211</v>
      </c>
      <c r="G12" s="16" t="s">
        <v>144</v>
      </c>
      <c r="H12" s="16"/>
      <c r="I12" s="15">
        <v>899.83999999999992</v>
      </c>
      <c r="J12" s="16"/>
      <c r="K12" s="16"/>
      <c r="L12" s="17"/>
      <c r="M12" s="18"/>
      <c r="N12" s="18"/>
      <c r="O12" s="20"/>
      <c r="P12" s="21"/>
      <c r="Q12" s="21"/>
      <c r="R12" s="22"/>
      <c r="S12" s="21"/>
      <c r="T12" s="21"/>
      <c r="U12" s="22"/>
      <c r="V12" s="23"/>
      <c r="W12" s="23"/>
      <c r="X12" s="24"/>
      <c r="Y12" s="25">
        <v>899.84</v>
      </c>
      <c r="Z12" s="25">
        <v>0</v>
      </c>
      <c r="AA12" s="26"/>
      <c r="AB12" s="26"/>
      <c r="AC12" s="26"/>
      <c r="AD12" s="26"/>
      <c r="AE12" s="27"/>
      <c r="AF12" s="26"/>
      <c r="AG12" s="26"/>
      <c r="AH12" s="26"/>
      <c r="AI12" s="26"/>
      <c r="AJ12" s="26"/>
      <c r="AK12" s="26"/>
    </row>
    <row r="13" spans="1:37" s="10" customFormat="1" ht="25" customHeight="1" x14ac:dyDescent="0.25">
      <c r="A13" s="11">
        <v>10</v>
      </c>
      <c r="B13" s="12" t="s">
        <v>497</v>
      </c>
      <c r="C13" s="12" t="s">
        <v>33</v>
      </c>
      <c r="D13" s="12" t="s">
        <v>114</v>
      </c>
      <c r="E13" s="12" t="s">
        <v>29</v>
      </c>
      <c r="F13" s="12" t="s">
        <v>215</v>
      </c>
      <c r="G13" s="16" t="s">
        <v>144</v>
      </c>
      <c r="H13" s="16"/>
      <c r="I13" s="15">
        <v>61310.09</v>
      </c>
      <c r="J13" s="16"/>
      <c r="K13" s="16"/>
      <c r="L13" s="17"/>
      <c r="M13" s="18"/>
      <c r="N13" s="18"/>
      <c r="O13" s="20"/>
      <c r="P13" s="21"/>
      <c r="Q13" s="21"/>
      <c r="R13" s="22"/>
      <c r="S13" s="21"/>
      <c r="T13" s="21"/>
      <c r="U13" s="22"/>
      <c r="V13" s="23"/>
      <c r="W13" s="23"/>
      <c r="X13" s="24"/>
      <c r="Y13" s="25">
        <v>61310.09</v>
      </c>
      <c r="Z13" s="25">
        <v>0</v>
      </c>
      <c r="AA13" s="26"/>
      <c r="AB13" s="26"/>
      <c r="AC13" s="26"/>
      <c r="AD13" s="26"/>
      <c r="AE13" s="27"/>
      <c r="AF13" s="26"/>
      <c r="AG13" s="26"/>
      <c r="AH13" s="26"/>
      <c r="AI13" s="26"/>
      <c r="AJ13" s="26"/>
      <c r="AK13" s="26"/>
    </row>
    <row r="14" spans="1:37" s="10" customFormat="1" ht="25" customHeight="1" x14ac:dyDescent="0.25">
      <c r="A14" s="11">
        <v>11</v>
      </c>
      <c r="B14" s="12" t="s">
        <v>496</v>
      </c>
      <c r="C14" s="12" t="s">
        <v>33</v>
      </c>
      <c r="D14" s="12" t="s">
        <v>114</v>
      </c>
      <c r="E14" s="12" t="s">
        <v>33</v>
      </c>
      <c r="F14" s="12" t="s">
        <v>498</v>
      </c>
      <c r="G14" s="16" t="s">
        <v>144</v>
      </c>
      <c r="H14" s="16"/>
      <c r="I14" s="15">
        <v>893.4</v>
      </c>
      <c r="J14" s="16"/>
      <c r="K14" s="16"/>
      <c r="L14" s="17"/>
      <c r="M14" s="18"/>
      <c r="N14" s="18"/>
      <c r="O14" s="20"/>
      <c r="P14" s="21"/>
      <c r="Q14" s="21"/>
      <c r="R14" s="22"/>
      <c r="S14" s="21"/>
      <c r="T14" s="21"/>
      <c r="U14" s="22"/>
      <c r="V14" s="23"/>
      <c r="W14" s="23"/>
      <c r="X14" s="24"/>
      <c r="Y14" s="25">
        <v>893.4</v>
      </c>
      <c r="Z14" s="25">
        <v>0</v>
      </c>
      <c r="AA14" s="26"/>
      <c r="AB14" s="26"/>
      <c r="AC14" s="26"/>
      <c r="AD14" s="26"/>
      <c r="AE14" s="27"/>
      <c r="AF14" s="26"/>
      <c r="AG14" s="26"/>
      <c r="AH14" s="26"/>
      <c r="AI14" s="26"/>
      <c r="AJ14" s="26"/>
      <c r="AK14" s="26"/>
    </row>
    <row r="15" spans="1:37" s="10" customFormat="1" ht="25" customHeight="1" x14ac:dyDescent="0.25">
      <c r="A15" s="11">
        <v>12</v>
      </c>
      <c r="B15" s="12" t="s">
        <v>496</v>
      </c>
      <c r="C15" s="12" t="s">
        <v>33</v>
      </c>
      <c r="D15" s="12" t="s">
        <v>114</v>
      </c>
      <c r="E15" s="12" t="s">
        <v>33</v>
      </c>
      <c r="F15" s="12" t="s">
        <v>159</v>
      </c>
      <c r="G15" s="16" t="s">
        <v>144</v>
      </c>
      <c r="H15" s="16"/>
      <c r="I15" s="15">
        <v>899.83999999999992</v>
      </c>
      <c r="J15" s="16"/>
      <c r="K15" s="16"/>
      <c r="L15" s="17"/>
      <c r="M15" s="18"/>
      <c r="N15" s="18"/>
      <c r="O15" s="20"/>
      <c r="P15" s="21"/>
      <c r="Q15" s="21"/>
      <c r="R15" s="22"/>
      <c r="S15" s="21"/>
      <c r="T15" s="21"/>
      <c r="U15" s="22"/>
      <c r="V15" s="23"/>
      <c r="W15" s="23"/>
      <c r="X15" s="24"/>
      <c r="Y15" s="25">
        <v>899.84</v>
      </c>
      <c r="Z15" s="25">
        <v>0</v>
      </c>
      <c r="AA15" s="26"/>
      <c r="AB15" s="26"/>
      <c r="AC15" s="26"/>
      <c r="AD15" s="26"/>
      <c r="AE15" s="27"/>
      <c r="AF15" s="26"/>
      <c r="AG15" s="26"/>
      <c r="AH15" s="26"/>
      <c r="AI15" s="26"/>
      <c r="AJ15" s="26"/>
      <c r="AK15" s="26"/>
    </row>
    <row r="16" spans="1:37" s="10" customFormat="1" ht="25" customHeight="1" x14ac:dyDescent="0.25">
      <c r="A16" s="11">
        <v>13</v>
      </c>
      <c r="B16" s="12" t="s">
        <v>497</v>
      </c>
      <c r="C16" s="12" t="s">
        <v>33</v>
      </c>
      <c r="D16" s="12" t="s">
        <v>114</v>
      </c>
      <c r="E16" s="12" t="s">
        <v>29</v>
      </c>
      <c r="F16" s="12" t="s">
        <v>499</v>
      </c>
      <c r="G16" s="16" t="s">
        <v>144</v>
      </c>
      <c r="H16" s="16"/>
      <c r="I16" s="15">
        <v>28301.89</v>
      </c>
      <c r="J16" s="16"/>
      <c r="K16" s="16"/>
      <c r="L16" s="17"/>
      <c r="M16" s="18"/>
      <c r="N16" s="19"/>
      <c r="O16" s="20"/>
      <c r="P16" s="21"/>
      <c r="Q16" s="21"/>
      <c r="R16" s="22"/>
      <c r="S16" s="21"/>
      <c r="T16" s="21"/>
      <c r="U16" s="22"/>
      <c r="V16" s="23"/>
      <c r="W16" s="23"/>
      <c r="X16" s="24"/>
      <c r="Y16" s="25">
        <v>28301.89</v>
      </c>
      <c r="Z16" s="25">
        <v>0</v>
      </c>
      <c r="AA16" s="26"/>
      <c r="AB16" s="26"/>
      <c r="AC16" s="26"/>
      <c r="AD16" s="26"/>
      <c r="AE16" s="27"/>
      <c r="AF16" s="26"/>
      <c r="AG16" s="26"/>
      <c r="AH16" s="26"/>
      <c r="AI16" s="26"/>
      <c r="AJ16" s="26"/>
      <c r="AK16" s="26"/>
    </row>
    <row r="17" spans="1:37" s="10" customFormat="1" ht="25" customHeight="1" x14ac:dyDescent="0.25">
      <c r="A17" s="11">
        <v>14</v>
      </c>
      <c r="B17" s="12" t="s">
        <v>496</v>
      </c>
      <c r="C17" s="12" t="s">
        <v>33</v>
      </c>
      <c r="D17" s="12" t="s">
        <v>114</v>
      </c>
      <c r="E17" s="12" t="s">
        <v>33</v>
      </c>
      <c r="F17" s="12" t="s">
        <v>338</v>
      </c>
      <c r="G17" s="16" t="s">
        <v>144</v>
      </c>
      <c r="H17" s="16"/>
      <c r="I17" s="15">
        <v>40566.04</v>
      </c>
      <c r="J17" s="16"/>
      <c r="K17" s="16"/>
      <c r="L17" s="17"/>
      <c r="M17" s="18"/>
      <c r="N17" s="19"/>
      <c r="O17" s="20"/>
      <c r="P17" s="21"/>
      <c r="Q17" s="21"/>
      <c r="R17" s="22"/>
      <c r="S17" s="21"/>
      <c r="T17" s="21"/>
      <c r="U17" s="22"/>
      <c r="V17" s="23"/>
      <c r="W17" s="23"/>
      <c r="X17" s="24"/>
      <c r="Y17" s="25">
        <v>40566.04</v>
      </c>
      <c r="Z17" s="25">
        <v>0</v>
      </c>
      <c r="AA17" s="26"/>
      <c r="AB17" s="26"/>
      <c r="AC17" s="26"/>
      <c r="AD17" s="26"/>
      <c r="AE17" s="27"/>
      <c r="AF17" s="26"/>
      <c r="AG17" s="26"/>
      <c r="AH17" s="26"/>
      <c r="AI17" s="26"/>
      <c r="AJ17" s="26"/>
      <c r="AK17" s="26"/>
    </row>
    <row r="18" spans="1:37" s="10" customFormat="1" ht="25" customHeight="1" x14ac:dyDescent="0.25">
      <c r="A18" s="11">
        <v>15</v>
      </c>
      <c r="B18" s="12" t="s">
        <v>496</v>
      </c>
      <c r="C18" s="12" t="s">
        <v>33</v>
      </c>
      <c r="D18" s="12" t="s">
        <v>114</v>
      </c>
      <c r="E18" s="12" t="s">
        <v>33</v>
      </c>
      <c r="F18" s="12" t="s">
        <v>91</v>
      </c>
      <c r="G18" s="16" t="s">
        <v>144</v>
      </c>
      <c r="H18" s="16"/>
      <c r="I18" s="15">
        <v>60528.3</v>
      </c>
      <c r="J18" s="16"/>
      <c r="K18" s="16"/>
      <c r="L18" s="17"/>
      <c r="M18" s="18"/>
      <c r="N18" s="18"/>
      <c r="O18" s="20"/>
      <c r="P18" s="21"/>
      <c r="Q18" s="21"/>
      <c r="R18" s="22"/>
      <c r="S18" s="21"/>
      <c r="T18" s="21"/>
      <c r="U18" s="22"/>
      <c r="V18" s="23"/>
      <c r="W18" s="23"/>
      <c r="X18" s="24"/>
      <c r="Y18" s="25">
        <v>60528.3</v>
      </c>
      <c r="Z18" s="25">
        <v>0</v>
      </c>
      <c r="AA18" s="26"/>
      <c r="AB18" s="26"/>
      <c r="AC18" s="26"/>
      <c r="AD18" s="26"/>
      <c r="AE18" s="27"/>
      <c r="AF18" s="26"/>
      <c r="AG18" s="26"/>
      <c r="AH18" s="26"/>
      <c r="AI18" s="26"/>
      <c r="AJ18" s="26"/>
      <c r="AK18" s="26"/>
    </row>
    <row r="19" spans="1:37" s="10" customFormat="1" ht="25" customHeight="1" x14ac:dyDescent="0.25">
      <c r="A19" s="11">
        <v>16</v>
      </c>
      <c r="B19" s="12" t="s">
        <v>497</v>
      </c>
      <c r="C19" s="12" t="s">
        <v>33</v>
      </c>
      <c r="D19" s="12" t="s">
        <v>114</v>
      </c>
      <c r="E19" s="12" t="s">
        <v>29</v>
      </c>
      <c r="F19" s="12" t="s">
        <v>47</v>
      </c>
      <c r="G19" s="16" t="s">
        <v>144</v>
      </c>
      <c r="H19" s="16"/>
      <c r="I19" s="15">
        <v>6912.07</v>
      </c>
      <c r="J19" s="16"/>
      <c r="K19" s="16"/>
      <c r="L19" s="17"/>
      <c r="M19" s="18"/>
      <c r="N19" s="18"/>
      <c r="O19" s="20"/>
      <c r="P19" s="21"/>
      <c r="Q19" s="21"/>
      <c r="R19" s="22"/>
      <c r="S19" s="21"/>
      <c r="T19" s="21"/>
      <c r="U19" s="22"/>
      <c r="V19" s="23"/>
      <c r="W19" s="23"/>
      <c r="X19" s="24"/>
      <c r="Y19" s="25">
        <v>6912.07</v>
      </c>
      <c r="Z19" s="25">
        <v>0</v>
      </c>
      <c r="AA19" s="26"/>
      <c r="AB19" s="26"/>
      <c r="AC19" s="26"/>
      <c r="AD19" s="26"/>
      <c r="AE19" s="27"/>
      <c r="AF19" s="26"/>
      <c r="AG19" s="26"/>
      <c r="AH19" s="26"/>
      <c r="AI19" s="26"/>
      <c r="AJ19" s="26"/>
      <c r="AK19" s="26"/>
    </row>
    <row r="20" spans="1:37" s="10" customFormat="1" ht="25" customHeight="1" x14ac:dyDescent="0.25">
      <c r="A20" s="11">
        <v>17</v>
      </c>
      <c r="B20" s="12" t="s">
        <v>496</v>
      </c>
      <c r="C20" s="12" t="s">
        <v>33</v>
      </c>
      <c r="D20" s="12" t="s">
        <v>114</v>
      </c>
      <c r="E20" s="12" t="s">
        <v>33</v>
      </c>
      <c r="F20" s="12" t="s">
        <v>96</v>
      </c>
      <c r="G20" s="16" t="s">
        <v>144</v>
      </c>
      <c r="H20" s="16"/>
      <c r="I20" s="15">
        <v>2101.77</v>
      </c>
      <c r="J20" s="16"/>
      <c r="K20" s="16"/>
      <c r="L20" s="17"/>
      <c r="M20" s="18"/>
      <c r="N20" s="18"/>
      <c r="O20" s="20"/>
      <c r="P20" s="21"/>
      <c r="Q20" s="21"/>
      <c r="R20" s="22"/>
      <c r="S20" s="21"/>
      <c r="T20" s="21"/>
      <c r="U20" s="22"/>
      <c r="V20" s="23"/>
      <c r="W20" s="23"/>
      <c r="X20" s="24"/>
      <c r="Y20" s="25">
        <v>2101.77</v>
      </c>
      <c r="Z20" s="25">
        <v>0</v>
      </c>
      <c r="AA20" s="26"/>
      <c r="AB20" s="26"/>
      <c r="AC20" s="26"/>
      <c r="AD20" s="26"/>
      <c r="AE20" s="27"/>
      <c r="AF20" s="26"/>
      <c r="AG20" s="26"/>
      <c r="AH20" s="26"/>
      <c r="AI20" s="26"/>
      <c r="AJ20" s="26"/>
      <c r="AK20" s="26"/>
    </row>
    <row r="21" spans="1:37" s="10" customFormat="1" ht="25" customHeight="1" x14ac:dyDescent="0.25">
      <c r="A21" s="11">
        <v>18</v>
      </c>
      <c r="B21" s="12" t="s">
        <v>496</v>
      </c>
      <c r="C21" s="12" t="s">
        <v>33</v>
      </c>
      <c r="D21" s="12" t="s">
        <v>114</v>
      </c>
      <c r="E21" s="12" t="s">
        <v>33</v>
      </c>
      <c r="F21" s="12" t="s">
        <v>80</v>
      </c>
      <c r="G21" s="16" t="s">
        <v>144</v>
      </c>
      <c r="H21" s="16"/>
      <c r="I21" s="15">
        <v>20021.080000000002</v>
      </c>
      <c r="J21" s="16"/>
      <c r="K21" s="16"/>
      <c r="L21" s="17"/>
      <c r="M21" s="18"/>
      <c r="N21" s="18"/>
      <c r="O21" s="20"/>
      <c r="P21" s="21"/>
      <c r="Q21" s="21"/>
      <c r="R21" s="22"/>
      <c r="S21" s="21"/>
      <c r="T21" s="21"/>
      <c r="U21" s="22"/>
      <c r="V21" s="23"/>
      <c r="W21" s="23"/>
      <c r="X21" s="24"/>
      <c r="Y21" s="25">
        <v>20021.080000000002</v>
      </c>
      <c r="Z21" s="25">
        <v>0</v>
      </c>
      <c r="AA21" s="26"/>
      <c r="AB21" s="26"/>
      <c r="AC21" s="26"/>
      <c r="AD21" s="26"/>
      <c r="AE21" s="27"/>
      <c r="AF21" s="26"/>
      <c r="AG21" s="26"/>
      <c r="AH21" s="26"/>
      <c r="AI21" s="26"/>
      <c r="AJ21" s="26"/>
      <c r="AK21" s="26"/>
    </row>
    <row r="22" spans="1:37" s="10" customFormat="1" ht="25" customHeight="1" x14ac:dyDescent="0.25">
      <c r="A22" s="11">
        <v>19</v>
      </c>
      <c r="B22" s="12" t="s">
        <v>496</v>
      </c>
      <c r="C22" s="12" t="s">
        <v>33</v>
      </c>
      <c r="D22" s="12" t="s">
        <v>114</v>
      </c>
      <c r="E22" s="12" t="s">
        <v>33</v>
      </c>
      <c r="F22" s="12" t="s">
        <v>90</v>
      </c>
      <c r="G22" s="16" t="s">
        <v>144</v>
      </c>
      <c r="H22" s="16"/>
      <c r="I22" s="15">
        <v>9311.32</v>
      </c>
      <c r="J22" s="16"/>
      <c r="K22" s="16"/>
      <c r="L22" s="17"/>
      <c r="M22" s="18"/>
      <c r="N22" s="18"/>
      <c r="O22" s="20"/>
      <c r="P22" s="21"/>
      <c r="Q22" s="21"/>
      <c r="R22" s="22"/>
      <c r="S22" s="21"/>
      <c r="T22" s="21"/>
      <c r="U22" s="22"/>
      <c r="V22" s="23"/>
      <c r="W22" s="23"/>
      <c r="X22" s="24"/>
      <c r="Y22" s="25">
        <v>9311.32</v>
      </c>
      <c r="Z22" s="25">
        <v>0</v>
      </c>
      <c r="AA22" s="26"/>
      <c r="AB22" s="26"/>
      <c r="AC22" s="26"/>
      <c r="AD22" s="26"/>
      <c r="AE22" s="27"/>
      <c r="AF22" s="26"/>
      <c r="AG22" s="26"/>
      <c r="AH22" s="26"/>
      <c r="AI22" s="26"/>
      <c r="AJ22" s="26"/>
      <c r="AK22" s="26"/>
    </row>
    <row r="23" spans="1:37" s="10" customFormat="1" ht="25" customHeight="1" x14ac:dyDescent="0.25">
      <c r="A23" s="11">
        <v>20</v>
      </c>
      <c r="B23" s="12" t="s">
        <v>496</v>
      </c>
      <c r="C23" s="12" t="s">
        <v>33</v>
      </c>
      <c r="D23" s="12" t="s">
        <v>114</v>
      </c>
      <c r="E23" s="12" t="s">
        <v>33</v>
      </c>
      <c r="F23" s="12" t="s">
        <v>97</v>
      </c>
      <c r="G23" s="16" t="s">
        <v>144</v>
      </c>
      <c r="H23" s="16"/>
      <c r="I23" s="15">
        <v>18028.3</v>
      </c>
      <c r="J23" s="16"/>
      <c r="K23" s="16"/>
      <c r="L23" s="17"/>
      <c r="M23" s="18"/>
      <c r="N23" s="18"/>
      <c r="O23" s="20"/>
      <c r="P23" s="21"/>
      <c r="Q23" s="21"/>
      <c r="R23" s="22"/>
      <c r="S23" s="21"/>
      <c r="T23" s="21"/>
      <c r="U23" s="22"/>
      <c r="V23" s="23"/>
      <c r="W23" s="23"/>
      <c r="X23" s="24"/>
      <c r="Y23" s="25">
        <v>18028.3</v>
      </c>
      <c r="Z23" s="25">
        <v>0</v>
      </c>
      <c r="AA23" s="26"/>
      <c r="AB23" s="26"/>
      <c r="AC23" s="26"/>
      <c r="AD23" s="26"/>
      <c r="AE23" s="27"/>
      <c r="AF23" s="26"/>
      <c r="AG23" s="26"/>
      <c r="AH23" s="26"/>
      <c r="AI23" s="26"/>
      <c r="AJ23" s="26"/>
      <c r="AK23" s="26"/>
    </row>
    <row r="24" spans="1:37" s="10" customFormat="1" ht="25" customHeight="1" x14ac:dyDescent="0.25">
      <c r="A24" s="11">
        <v>21</v>
      </c>
      <c r="B24" s="12" t="s">
        <v>496</v>
      </c>
      <c r="C24" s="12" t="s">
        <v>33</v>
      </c>
      <c r="D24" s="12" t="s">
        <v>114</v>
      </c>
      <c r="E24" s="12" t="s">
        <v>33</v>
      </c>
      <c r="F24" s="12" t="s">
        <v>88</v>
      </c>
      <c r="G24" s="16" t="s">
        <v>144</v>
      </c>
      <c r="H24" s="16"/>
      <c r="I24" s="15">
        <v>26396.23</v>
      </c>
      <c r="J24" s="16"/>
      <c r="K24" s="16"/>
      <c r="L24" s="17"/>
      <c r="M24" s="18"/>
      <c r="N24" s="18"/>
      <c r="O24" s="20"/>
      <c r="P24" s="21"/>
      <c r="Q24" s="21"/>
      <c r="R24" s="22"/>
      <c r="S24" s="21"/>
      <c r="T24" s="21"/>
      <c r="U24" s="22"/>
      <c r="V24" s="23"/>
      <c r="W24" s="23"/>
      <c r="X24" s="24"/>
      <c r="Y24" s="25">
        <v>26396.23</v>
      </c>
      <c r="Z24" s="25">
        <v>0</v>
      </c>
      <c r="AA24" s="26"/>
      <c r="AB24" s="26"/>
      <c r="AC24" s="26"/>
      <c r="AD24" s="26"/>
      <c r="AE24" s="27"/>
      <c r="AF24" s="26"/>
      <c r="AG24" s="26"/>
      <c r="AH24" s="26"/>
      <c r="AI24" s="26"/>
      <c r="AJ24" s="26"/>
      <c r="AK24" s="26"/>
    </row>
    <row r="25" spans="1:37" s="10" customFormat="1" ht="25" customHeight="1" x14ac:dyDescent="0.25">
      <c r="A25" s="11">
        <v>22</v>
      </c>
      <c r="B25" s="12" t="s">
        <v>497</v>
      </c>
      <c r="C25" s="12" t="s">
        <v>33</v>
      </c>
      <c r="D25" s="12" t="s">
        <v>114</v>
      </c>
      <c r="E25" s="12" t="s">
        <v>29</v>
      </c>
      <c r="F25" s="12" t="s">
        <v>53</v>
      </c>
      <c r="G25" s="16" t="s">
        <v>144</v>
      </c>
      <c r="H25" s="16"/>
      <c r="I25" s="15">
        <v>6131.19</v>
      </c>
      <c r="J25" s="16"/>
      <c r="K25" s="16"/>
      <c r="L25" s="17"/>
      <c r="M25" s="18"/>
      <c r="N25" s="18"/>
      <c r="O25" s="20"/>
      <c r="P25" s="21"/>
      <c r="Q25" s="21"/>
      <c r="R25" s="22"/>
      <c r="S25" s="21"/>
      <c r="T25" s="21"/>
      <c r="U25" s="22"/>
      <c r="V25" s="23"/>
      <c r="W25" s="23"/>
      <c r="X25" s="24"/>
      <c r="Y25" s="25">
        <v>6131.19</v>
      </c>
      <c r="Z25" s="25">
        <v>0</v>
      </c>
      <c r="AA25" s="26"/>
      <c r="AB25" s="26"/>
      <c r="AC25" s="26"/>
      <c r="AD25" s="26"/>
      <c r="AE25" s="27"/>
      <c r="AF25" s="26"/>
      <c r="AG25" s="26"/>
      <c r="AH25" s="26"/>
      <c r="AI25" s="26"/>
      <c r="AJ25" s="26"/>
      <c r="AK25" s="26"/>
    </row>
    <row r="26" spans="1:37" s="10" customFormat="1" ht="25" customHeight="1" x14ac:dyDescent="0.25">
      <c r="A26" s="11">
        <v>23</v>
      </c>
      <c r="B26" s="12" t="s">
        <v>500</v>
      </c>
      <c r="C26" s="12" t="s">
        <v>33</v>
      </c>
      <c r="D26" s="12" t="s">
        <v>114</v>
      </c>
      <c r="E26" s="12" t="s">
        <v>27</v>
      </c>
      <c r="F26" s="12" t="s">
        <v>28</v>
      </c>
      <c r="G26" s="16" t="s">
        <v>144</v>
      </c>
      <c r="H26" s="16"/>
      <c r="I26" s="15">
        <v>488923.59</v>
      </c>
      <c r="J26" s="16"/>
      <c r="K26" s="16"/>
      <c r="L26" s="17"/>
      <c r="M26" s="18"/>
      <c r="N26" s="18"/>
      <c r="O26" s="20"/>
      <c r="P26" s="21"/>
      <c r="Q26" s="21"/>
      <c r="R26" s="22"/>
      <c r="S26" s="21"/>
      <c r="T26" s="21"/>
      <c r="U26" s="22"/>
      <c r="V26" s="23"/>
      <c r="W26" s="23"/>
      <c r="X26" s="24"/>
      <c r="Y26" s="25">
        <v>488923.59</v>
      </c>
      <c r="Z26" s="25">
        <v>0</v>
      </c>
      <c r="AA26" s="26"/>
      <c r="AB26" s="26"/>
      <c r="AC26" s="26"/>
      <c r="AD26" s="26"/>
      <c r="AE26" s="27"/>
      <c r="AF26" s="26"/>
      <c r="AG26" s="26"/>
      <c r="AH26" s="26"/>
      <c r="AI26" s="26"/>
      <c r="AJ26" s="26"/>
      <c r="AK26" s="26"/>
    </row>
    <row r="27" spans="1:37" s="10" customFormat="1" ht="25" customHeight="1" x14ac:dyDescent="0.25">
      <c r="A27" s="11">
        <v>24</v>
      </c>
      <c r="B27" s="12" t="s">
        <v>497</v>
      </c>
      <c r="C27" s="12" t="s">
        <v>33</v>
      </c>
      <c r="D27" s="12" t="s">
        <v>114</v>
      </c>
      <c r="E27" s="12" t="s">
        <v>29</v>
      </c>
      <c r="F27" s="12" t="s">
        <v>49</v>
      </c>
      <c r="G27" s="16" t="s">
        <v>144</v>
      </c>
      <c r="H27" s="16"/>
      <c r="I27" s="15">
        <v>49811.32</v>
      </c>
      <c r="J27" s="16"/>
      <c r="K27" s="16"/>
      <c r="L27" s="17"/>
      <c r="M27" s="18"/>
      <c r="N27" s="19"/>
      <c r="O27" s="20"/>
      <c r="P27" s="21"/>
      <c r="Q27" s="21"/>
      <c r="R27" s="22"/>
      <c r="S27" s="21"/>
      <c r="T27" s="21"/>
      <c r="U27" s="22"/>
      <c r="V27" s="23"/>
      <c r="W27" s="23"/>
      <c r="X27" s="24"/>
      <c r="Y27" s="25">
        <v>49811.32</v>
      </c>
      <c r="Z27" s="25">
        <v>0</v>
      </c>
      <c r="AA27" s="26"/>
      <c r="AB27" s="26"/>
      <c r="AC27" s="26"/>
      <c r="AD27" s="26"/>
      <c r="AE27" s="27"/>
      <c r="AF27" s="26"/>
      <c r="AG27" s="26"/>
      <c r="AH27" s="26"/>
      <c r="AI27" s="26"/>
      <c r="AJ27" s="26"/>
      <c r="AK27" s="26"/>
    </row>
    <row r="28" spans="1:37" s="10" customFormat="1" ht="25" customHeight="1" x14ac:dyDescent="0.25">
      <c r="A28" s="11">
        <v>25</v>
      </c>
      <c r="B28" s="12" t="s">
        <v>496</v>
      </c>
      <c r="C28" s="12" t="s">
        <v>33</v>
      </c>
      <c r="D28" s="12" t="s">
        <v>114</v>
      </c>
      <c r="E28" s="12" t="s">
        <v>33</v>
      </c>
      <c r="F28" s="12" t="s">
        <v>98</v>
      </c>
      <c r="G28" s="16" t="s">
        <v>144</v>
      </c>
      <c r="H28" s="16"/>
      <c r="I28" s="15">
        <v>44603.78</v>
      </c>
      <c r="J28" s="16"/>
      <c r="K28" s="16"/>
      <c r="L28" s="17"/>
      <c r="M28" s="18"/>
      <c r="N28" s="19"/>
      <c r="O28" s="20"/>
      <c r="P28" s="21"/>
      <c r="Q28" s="21"/>
      <c r="R28" s="22"/>
      <c r="S28" s="21"/>
      <c r="T28" s="21"/>
      <c r="U28" s="22"/>
      <c r="V28" s="23"/>
      <c r="W28" s="23"/>
      <c r="X28" s="24"/>
      <c r="Y28" s="25">
        <v>44603.78</v>
      </c>
      <c r="Z28" s="25">
        <v>0</v>
      </c>
      <c r="AA28" s="26"/>
      <c r="AB28" s="26"/>
      <c r="AC28" s="26"/>
      <c r="AD28" s="26"/>
      <c r="AE28" s="27"/>
      <c r="AF28" s="26"/>
      <c r="AG28" s="26"/>
      <c r="AH28" s="26"/>
      <c r="AI28" s="26"/>
      <c r="AJ28" s="26"/>
      <c r="AK28" s="26"/>
    </row>
    <row r="29" spans="1:37" s="10" customFormat="1" ht="25" customHeight="1" x14ac:dyDescent="0.25">
      <c r="A29" s="11">
        <v>26</v>
      </c>
      <c r="B29" s="12" t="s">
        <v>496</v>
      </c>
      <c r="C29" s="12" t="s">
        <v>33</v>
      </c>
      <c r="D29" s="12" t="s">
        <v>114</v>
      </c>
      <c r="E29" s="12" t="s">
        <v>33</v>
      </c>
      <c r="F29" s="12" t="s">
        <v>336</v>
      </c>
      <c r="G29" s="16" t="s">
        <v>144</v>
      </c>
      <c r="H29" s="16"/>
      <c r="I29" s="15">
        <v>3500.32</v>
      </c>
      <c r="J29" s="16"/>
      <c r="K29" s="16"/>
      <c r="L29" s="17"/>
      <c r="M29" s="18"/>
      <c r="N29" s="18"/>
      <c r="O29" s="20"/>
      <c r="P29" s="21"/>
      <c r="Q29" s="21"/>
      <c r="R29" s="22"/>
      <c r="S29" s="21"/>
      <c r="T29" s="21"/>
      <c r="U29" s="22"/>
      <c r="V29" s="23"/>
      <c r="W29" s="23"/>
      <c r="X29" s="24"/>
      <c r="Y29" s="25">
        <v>3500.32</v>
      </c>
      <c r="Z29" s="25">
        <v>0</v>
      </c>
      <c r="AA29" s="26"/>
      <c r="AB29" s="26"/>
      <c r="AC29" s="26"/>
      <c r="AD29" s="26"/>
      <c r="AE29" s="27"/>
      <c r="AF29" s="26"/>
      <c r="AG29" s="26"/>
      <c r="AH29" s="26"/>
      <c r="AI29" s="26"/>
      <c r="AJ29" s="26"/>
      <c r="AK29" s="26"/>
    </row>
    <row r="30" spans="1:37" s="10" customFormat="1" ht="25" customHeight="1" x14ac:dyDescent="0.25">
      <c r="A30" s="11">
        <v>27</v>
      </c>
      <c r="B30" s="12" t="s">
        <v>501</v>
      </c>
      <c r="C30" s="12" t="s">
        <v>33</v>
      </c>
      <c r="D30" s="12" t="s">
        <v>114</v>
      </c>
      <c r="E30" s="12" t="s">
        <v>37</v>
      </c>
      <c r="F30" s="12" t="s">
        <v>42</v>
      </c>
      <c r="G30" s="16" t="s">
        <v>144</v>
      </c>
      <c r="H30" s="16"/>
      <c r="I30" s="15">
        <v>128751.37</v>
      </c>
      <c r="J30" s="16"/>
      <c r="K30" s="16"/>
      <c r="L30" s="17"/>
      <c r="M30" s="18"/>
      <c r="N30" s="18"/>
      <c r="O30" s="20"/>
      <c r="P30" s="21"/>
      <c r="Q30" s="21"/>
      <c r="R30" s="22"/>
      <c r="S30" s="21"/>
      <c r="T30" s="21"/>
      <c r="U30" s="22"/>
      <c r="V30" s="23"/>
      <c r="W30" s="23"/>
      <c r="X30" s="24"/>
      <c r="Y30" s="25">
        <v>128751.37</v>
      </c>
      <c r="Z30" s="25">
        <v>0</v>
      </c>
      <c r="AA30" s="26"/>
      <c r="AB30" s="26"/>
      <c r="AC30" s="26"/>
      <c r="AD30" s="26"/>
      <c r="AE30" s="27"/>
      <c r="AF30" s="26"/>
      <c r="AG30" s="26"/>
      <c r="AH30" s="26"/>
      <c r="AI30" s="26"/>
      <c r="AJ30" s="26"/>
      <c r="AK30" s="26"/>
    </row>
    <row r="31" spans="1:37" s="10" customFormat="1" ht="25" customHeight="1" x14ac:dyDescent="0.25">
      <c r="A31" s="11">
        <v>28</v>
      </c>
      <c r="B31" s="12" t="s">
        <v>497</v>
      </c>
      <c r="C31" s="12" t="s">
        <v>33</v>
      </c>
      <c r="D31" s="12" t="s">
        <v>114</v>
      </c>
      <c r="E31" s="12" t="s">
        <v>29</v>
      </c>
      <c r="F31" s="12" t="s">
        <v>54</v>
      </c>
      <c r="G31" s="16" t="s">
        <v>144</v>
      </c>
      <c r="H31" s="16"/>
      <c r="I31" s="15">
        <v>896217.58999999962</v>
      </c>
      <c r="J31" s="16" t="s">
        <v>164</v>
      </c>
      <c r="K31" s="16"/>
      <c r="L31" s="17">
        <v>30716.98</v>
      </c>
      <c r="M31" s="18"/>
      <c r="N31" s="18"/>
      <c r="O31" s="20"/>
      <c r="P31" s="21"/>
      <c r="Q31" s="21"/>
      <c r="R31" s="22"/>
      <c r="S31" s="21"/>
      <c r="T31" s="21"/>
      <c r="U31" s="22"/>
      <c r="V31" s="23"/>
      <c r="W31" s="23"/>
      <c r="X31" s="24"/>
      <c r="Y31" s="25">
        <v>896217.59</v>
      </c>
      <c r="Z31" s="25">
        <v>30716.98</v>
      </c>
      <c r="AA31" s="26"/>
      <c r="AB31" s="26"/>
      <c r="AC31" s="26"/>
      <c r="AD31" s="26"/>
      <c r="AE31" s="27"/>
      <c r="AF31" s="26"/>
      <c r="AG31" s="26"/>
      <c r="AH31" s="26"/>
      <c r="AI31" s="26"/>
      <c r="AJ31" s="26"/>
      <c r="AK31" s="26"/>
    </row>
    <row r="32" spans="1:37" s="10" customFormat="1" ht="25" customHeight="1" x14ac:dyDescent="0.25">
      <c r="A32" s="11">
        <v>29</v>
      </c>
      <c r="B32" s="12" t="s">
        <v>496</v>
      </c>
      <c r="C32" s="12" t="s">
        <v>33</v>
      </c>
      <c r="D32" s="12" t="s">
        <v>114</v>
      </c>
      <c r="E32" s="12" t="s">
        <v>33</v>
      </c>
      <c r="F32" s="12" t="s">
        <v>333</v>
      </c>
      <c r="G32" s="16" t="s">
        <v>144</v>
      </c>
      <c r="H32" s="16"/>
      <c r="I32" s="15">
        <v>2150.59</v>
      </c>
      <c r="J32" s="16"/>
      <c r="K32" s="16"/>
      <c r="L32" s="17"/>
      <c r="M32" s="18"/>
      <c r="N32" s="18"/>
      <c r="O32" s="20"/>
      <c r="P32" s="21"/>
      <c r="Q32" s="21"/>
      <c r="R32" s="22"/>
      <c r="S32" s="21"/>
      <c r="T32" s="21"/>
      <c r="U32" s="22"/>
      <c r="V32" s="23"/>
      <c r="W32" s="23"/>
      <c r="X32" s="24"/>
      <c r="Y32" s="25">
        <v>2150.59</v>
      </c>
      <c r="Z32" s="25">
        <v>0</v>
      </c>
      <c r="AA32" s="26"/>
      <c r="AB32" s="26"/>
      <c r="AC32" s="26"/>
      <c r="AD32" s="26"/>
      <c r="AE32" s="27"/>
      <c r="AF32" s="26"/>
      <c r="AG32" s="26"/>
      <c r="AH32" s="26"/>
      <c r="AI32" s="26"/>
      <c r="AJ32" s="26"/>
      <c r="AK32" s="26"/>
    </row>
    <row r="33" spans="1:37" s="10" customFormat="1" ht="25" customHeight="1" x14ac:dyDescent="0.25">
      <c r="A33" s="11">
        <v>30</v>
      </c>
      <c r="B33" s="12" t="s">
        <v>497</v>
      </c>
      <c r="C33" s="12" t="s">
        <v>33</v>
      </c>
      <c r="D33" s="12" t="s">
        <v>114</v>
      </c>
      <c r="E33" s="12" t="s">
        <v>29</v>
      </c>
      <c r="F33" s="12" t="s">
        <v>44</v>
      </c>
      <c r="G33" s="16" t="s">
        <v>144</v>
      </c>
      <c r="H33" s="16"/>
      <c r="I33" s="15">
        <v>251494.98</v>
      </c>
      <c r="J33" s="16"/>
      <c r="K33" s="16"/>
      <c r="L33" s="17"/>
      <c r="M33" s="18"/>
      <c r="N33" s="18"/>
      <c r="O33" s="20"/>
      <c r="P33" s="21"/>
      <c r="Q33" s="21"/>
      <c r="R33" s="22"/>
      <c r="S33" s="21"/>
      <c r="T33" s="21"/>
      <c r="U33" s="22"/>
      <c r="V33" s="23"/>
      <c r="W33" s="23"/>
      <c r="X33" s="24"/>
      <c r="Y33" s="25">
        <v>251494.98</v>
      </c>
      <c r="Z33" s="25">
        <v>0</v>
      </c>
      <c r="AA33" s="26"/>
      <c r="AB33" s="26"/>
      <c r="AC33" s="26"/>
      <c r="AD33" s="26"/>
      <c r="AE33" s="27"/>
      <c r="AF33" s="26"/>
      <c r="AG33" s="26"/>
      <c r="AH33" s="26"/>
      <c r="AI33" s="26"/>
      <c r="AJ33" s="26"/>
      <c r="AK33" s="26"/>
    </row>
    <row r="34" spans="1:37" s="10" customFormat="1" ht="25" customHeight="1" x14ac:dyDescent="0.25">
      <c r="A34" s="11">
        <v>31</v>
      </c>
      <c r="B34" s="12" t="s">
        <v>497</v>
      </c>
      <c r="C34" s="12" t="s">
        <v>33</v>
      </c>
      <c r="D34" s="12" t="s">
        <v>114</v>
      </c>
      <c r="E34" s="12" t="s">
        <v>29</v>
      </c>
      <c r="F34" s="12" t="s">
        <v>57</v>
      </c>
      <c r="G34" s="16" t="s">
        <v>144</v>
      </c>
      <c r="H34" s="16"/>
      <c r="I34" s="15">
        <v>17521.28</v>
      </c>
      <c r="J34" s="16"/>
      <c r="K34" s="16"/>
      <c r="L34" s="17"/>
      <c r="M34" s="18"/>
      <c r="N34" s="18"/>
      <c r="O34" s="20"/>
      <c r="P34" s="21"/>
      <c r="Q34" s="21"/>
      <c r="R34" s="22"/>
      <c r="S34" s="21"/>
      <c r="T34" s="21"/>
      <c r="U34" s="22"/>
      <c r="V34" s="23"/>
      <c r="W34" s="23"/>
      <c r="X34" s="24"/>
      <c r="Y34" s="25">
        <v>17521.28</v>
      </c>
      <c r="Z34" s="25">
        <v>0</v>
      </c>
      <c r="AA34" s="26"/>
      <c r="AB34" s="26"/>
      <c r="AC34" s="26"/>
      <c r="AD34" s="26"/>
      <c r="AE34" s="27"/>
      <c r="AF34" s="26"/>
      <c r="AG34" s="26"/>
      <c r="AH34" s="26"/>
      <c r="AI34" s="26"/>
      <c r="AJ34" s="26"/>
      <c r="AK34" s="26"/>
    </row>
    <row r="35" spans="1:37" s="10" customFormat="1" ht="25" customHeight="1" x14ac:dyDescent="0.25">
      <c r="A35" s="11">
        <v>32</v>
      </c>
      <c r="B35" s="12" t="s">
        <v>497</v>
      </c>
      <c r="C35" s="12" t="s">
        <v>33</v>
      </c>
      <c r="D35" s="12" t="s">
        <v>114</v>
      </c>
      <c r="E35" s="12" t="s">
        <v>29</v>
      </c>
      <c r="F35" s="12" t="s">
        <v>163</v>
      </c>
      <c r="G35" s="16" t="s">
        <v>144</v>
      </c>
      <c r="H35" s="16"/>
      <c r="I35" s="15">
        <v>150667.29999999999</v>
      </c>
      <c r="J35" s="16" t="s">
        <v>164</v>
      </c>
      <c r="K35" s="16"/>
      <c r="L35" s="17">
        <v>20000.34</v>
      </c>
      <c r="M35" s="18"/>
      <c r="N35" s="18"/>
      <c r="O35" s="20"/>
      <c r="P35" s="21"/>
      <c r="Q35" s="21"/>
      <c r="R35" s="22"/>
      <c r="S35" s="21"/>
      <c r="T35" s="21"/>
      <c r="U35" s="22"/>
      <c r="V35" s="23"/>
      <c r="W35" s="23"/>
      <c r="X35" s="24"/>
      <c r="Y35" s="25">
        <v>150667.29999999999</v>
      </c>
      <c r="Z35" s="25">
        <v>20000.34</v>
      </c>
      <c r="AA35" s="26"/>
      <c r="AB35" s="26"/>
      <c r="AC35" s="26"/>
      <c r="AD35" s="26"/>
      <c r="AE35" s="27"/>
      <c r="AF35" s="26"/>
      <c r="AG35" s="26"/>
      <c r="AH35" s="26"/>
      <c r="AI35" s="26"/>
      <c r="AJ35" s="26"/>
      <c r="AK35" s="26"/>
    </row>
    <row r="36" spans="1:37" s="10" customFormat="1" ht="25" customHeight="1" x14ac:dyDescent="0.25">
      <c r="A36" s="11">
        <v>33</v>
      </c>
      <c r="B36" s="12" t="s">
        <v>496</v>
      </c>
      <c r="C36" s="12" t="s">
        <v>33</v>
      </c>
      <c r="D36" s="12" t="s">
        <v>114</v>
      </c>
      <c r="E36" s="12" t="s">
        <v>33</v>
      </c>
      <c r="F36" s="12" t="s">
        <v>183</v>
      </c>
      <c r="G36" s="16" t="s">
        <v>144</v>
      </c>
      <c r="H36" s="16"/>
      <c r="I36" s="15">
        <v>3508.32</v>
      </c>
      <c r="J36" s="16"/>
      <c r="K36" s="16"/>
      <c r="L36" s="17"/>
      <c r="M36" s="18"/>
      <c r="N36" s="18"/>
      <c r="O36" s="20"/>
      <c r="P36" s="21"/>
      <c r="Q36" s="21"/>
      <c r="R36" s="22"/>
      <c r="S36" s="21"/>
      <c r="T36" s="21"/>
      <c r="U36" s="22"/>
      <c r="V36" s="23"/>
      <c r="W36" s="23"/>
      <c r="X36" s="24"/>
      <c r="Y36" s="25">
        <v>3508.32</v>
      </c>
      <c r="Z36" s="25">
        <v>0</v>
      </c>
      <c r="AA36" s="26"/>
      <c r="AB36" s="26"/>
      <c r="AC36" s="26"/>
      <c r="AD36" s="26"/>
      <c r="AE36" s="27"/>
      <c r="AF36" s="26"/>
      <c r="AG36" s="26"/>
      <c r="AH36" s="26"/>
      <c r="AI36" s="26"/>
      <c r="AJ36" s="26"/>
      <c r="AK36" s="26"/>
    </row>
    <row r="37" spans="1:37" s="10" customFormat="1" ht="25" customHeight="1" x14ac:dyDescent="0.25">
      <c r="A37" s="11">
        <v>34</v>
      </c>
      <c r="B37" s="12" t="s">
        <v>497</v>
      </c>
      <c r="C37" s="12" t="s">
        <v>33</v>
      </c>
      <c r="D37" s="12" t="s">
        <v>114</v>
      </c>
      <c r="E37" s="12" t="s">
        <v>29</v>
      </c>
      <c r="F37" s="12" t="s">
        <v>158</v>
      </c>
      <c r="G37" s="16" t="s">
        <v>144</v>
      </c>
      <c r="H37" s="16"/>
      <c r="I37" s="15">
        <v>86331.579999999987</v>
      </c>
      <c r="J37" s="16" t="s">
        <v>164</v>
      </c>
      <c r="K37" s="16"/>
      <c r="L37" s="17">
        <v>15562.56</v>
      </c>
      <c r="M37" s="18"/>
      <c r="N37" s="18"/>
      <c r="O37" s="20"/>
      <c r="P37" s="21"/>
      <c r="Q37" s="21"/>
      <c r="R37" s="22"/>
      <c r="S37" s="21"/>
      <c r="T37" s="21"/>
      <c r="U37" s="22"/>
      <c r="V37" s="23"/>
      <c r="W37" s="23"/>
      <c r="X37" s="24"/>
      <c r="Y37" s="25">
        <v>86331.58</v>
      </c>
      <c r="Z37" s="25">
        <v>15562.56</v>
      </c>
      <c r="AA37" s="26"/>
      <c r="AB37" s="26"/>
      <c r="AC37" s="26"/>
      <c r="AD37" s="26"/>
      <c r="AE37" s="27"/>
      <c r="AF37" s="26"/>
      <c r="AG37" s="26"/>
      <c r="AH37" s="26"/>
      <c r="AI37" s="26"/>
      <c r="AJ37" s="26"/>
      <c r="AK37" s="26"/>
    </row>
    <row r="38" spans="1:37" s="10" customFormat="1" ht="25" customHeight="1" x14ac:dyDescent="0.25">
      <c r="A38" s="11">
        <v>35</v>
      </c>
      <c r="B38" s="12" t="s">
        <v>496</v>
      </c>
      <c r="C38" s="12" t="s">
        <v>33</v>
      </c>
      <c r="D38" s="12" t="s">
        <v>114</v>
      </c>
      <c r="E38" s="12" t="s">
        <v>33</v>
      </c>
      <c r="F38" s="12" t="s">
        <v>385</v>
      </c>
      <c r="G38" s="16" t="s">
        <v>144</v>
      </c>
      <c r="H38" s="16"/>
      <c r="I38" s="15">
        <v>122.57</v>
      </c>
      <c r="J38" s="16"/>
      <c r="K38" s="16"/>
      <c r="L38" s="17"/>
      <c r="M38" s="18"/>
      <c r="N38" s="19"/>
      <c r="O38" s="20"/>
      <c r="P38" s="21"/>
      <c r="Q38" s="21"/>
      <c r="R38" s="22"/>
      <c r="S38" s="21"/>
      <c r="T38" s="21"/>
      <c r="U38" s="22"/>
      <c r="V38" s="23"/>
      <c r="W38" s="23"/>
      <c r="X38" s="24"/>
      <c r="Y38" s="25">
        <v>122.57</v>
      </c>
      <c r="Z38" s="25">
        <v>0</v>
      </c>
      <c r="AA38" s="26"/>
      <c r="AB38" s="26"/>
      <c r="AC38" s="26"/>
      <c r="AD38" s="26"/>
      <c r="AE38" s="27"/>
      <c r="AF38" s="26"/>
      <c r="AG38" s="26"/>
      <c r="AH38" s="26"/>
      <c r="AI38" s="26"/>
      <c r="AJ38" s="26"/>
      <c r="AK38" s="26"/>
    </row>
    <row r="39" spans="1:37" s="10" customFormat="1" ht="25" customHeight="1" x14ac:dyDescent="0.25">
      <c r="A39" s="11">
        <v>36</v>
      </c>
      <c r="B39" s="12" t="s">
        <v>497</v>
      </c>
      <c r="C39" s="12" t="s">
        <v>33</v>
      </c>
      <c r="D39" s="12" t="s">
        <v>114</v>
      </c>
      <c r="E39" s="12" t="s">
        <v>29</v>
      </c>
      <c r="F39" s="12" t="s">
        <v>50</v>
      </c>
      <c r="G39" s="16" t="s">
        <v>144</v>
      </c>
      <c r="H39" s="16"/>
      <c r="I39" s="15">
        <v>18249.54</v>
      </c>
      <c r="J39" s="16"/>
      <c r="K39" s="16"/>
      <c r="L39" s="17"/>
      <c r="M39" s="18"/>
      <c r="N39" s="19"/>
      <c r="O39" s="20"/>
      <c r="P39" s="21"/>
      <c r="Q39" s="21"/>
      <c r="R39" s="22"/>
      <c r="S39" s="21"/>
      <c r="T39" s="21"/>
      <c r="U39" s="22"/>
      <c r="V39" s="23"/>
      <c r="W39" s="23"/>
      <c r="X39" s="24"/>
      <c r="Y39" s="25">
        <v>18249.54</v>
      </c>
      <c r="Z39" s="25">
        <v>0</v>
      </c>
      <c r="AA39" s="26"/>
      <c r="AB39" s="26"/>
      <c r="AC39" s="26"/>
      <c r="AD39" s="26"/>
      <c r="AE39" s="27"/>
      <c r="AF39" s="26"/>
      <c r="AG39" s="26"/>
      <c r="AH39" s="26"/>
      <c r="AI39" s="26"/>
      <c r="AJ39" s="26"/>
      <c r="AK39" s="26"/>
    </row>
    <row r="40" spans="1:37" s="10" customFormat="1" ht="25" customHeight="1" x14ac:dyDescent="0.25">
      <c r="A40" s="11">
        <v>37</v>
      </c>
      <c r="B40" s="12" t="s">
        <v>497</v>
      </c>
      <c r="C40" s="12" t="s">
        <v>33</v>
      </c>
      <c r="D40" s="12" t="s">
        <v>114</v>
      </c>
      <c r="E40" s="12" t="s">
        <v>29</v>
      </c>
      <c r="F40" s="12" t="s">
        <v>46</v>
      </c>
      <c r="G40" s="16" t="s">
        <v>144</v>
      </c>
      <c r="H40" s="16"/>
      <c r="I40" s="15">
        <v>6131.19</v>
      </c>
      <c r="J40" s="16" t="s">
        <v>164</v>
      </c>
      <c r="K40" s="16"/>
      <c r="L40" s="17">
        <v>77569.69</v>
      </c>
      <c r="M40" s="18"/>
      <c r="N40" s="18"/>
      <c r="O40" s="20"/>
      <c r="P40" s="21"/>
      <c r="Q40" s="21"/>
      <c r="R40" s="22"/>
      <c r="S40" s="21"/>
      <c r="T40" s="21"/>
      <c r="U40" s="22"/>
      <c r="V40" s="23"/>
      <c r="W40" s="23"/>
      <c r="X40" s="24"/>
      <c r="Y40" s="25">
        <v>6131.19</v>
      </c>
      <c r="Z40" s="25">
        <v>77569.69</v>
      </c>
      <c r="AA40" s="26"/>
      <c r="AB40" s="26"/>
      <c r="AC40" s="26"/>
      <c r="AD40" s="26"/>
      <c r="AE40" s="27"/>
      <c r="AF40" s="26"/>
      <c r="AG40" s="26"/>
      <c r="AH40" s="26"/>
      <c r="AI40" s="26"/>
      <c r="AJ40" s="26"/>
      <c r="AK40" s="26"/>
    </row>
    <row r="41" spans="1:37" s="10" customFormat="1" ht="25" customHeight="1" x14ac:dyDescent="0.25">
      <c r="A41" s="11">
        <v>38</v>
      </c>
      <c r="B41" s="12" t="s">
        <v>496</v>
      </c>
      <c r="C41" s="12" t="s">
        <v>33</v>
      </c>
      <c r="D41" s="12" t="s">
        <v>114</v>
      </c>
      <c r="E41" s="12" t="s">
        <v>33</v>
      </c>
      <c r="F41" s="12" t="s">
        <v>446</v>
      </c>
      <c r="G41" s="16"/>
      <c r="H41" s="16"/>
      <c r="I41" s="15"/>
      <c r="J41" s="16" t="s">
        <v>164</v>
      </c>
      <c r="K41" s="16"/>
      <c r="L41" s="17">
        <v>4141.59</v>
      </c>
      <c r="M41" s="18"/>
      <c r="N41" s="18"/>
      <c r="O41" s="20"/>
      <c r="P41" s="21"/>
      <c r="Q41" s="21"/>
      <c r="R41" s="22"/>
      <c r="S41" s="21"/>
      <c r="T41" s="21"/>
      <c r="U41" s="22"/>
      <c r="V41" s="23"/>
      <c r="W41" s="23"/>
      <c r="X41" s="24"/>
      <c r="Y41" s="25">
        <v>0</v>
      </c>
      <c r="Z41" s="25">
        <v>4141.59</v>
      </c>
      <c r="AA41" s="26"/>
      <c r="AB41" s="26"/>
      <c r="AC41" s="26"/>
      <c r="AD41" s="26"/>
      <c r="AE41" s="27"/>
      <c r="AF41" s="26"/>
      <c r="AG41" s="26"/>
      <c r="AH41" s="26"/>
      <c r="AI41" s="26"/>
      <c r="AJ41" s="26"/>
      <c r="AK41" s="26"/>
    </row>
    <row r="42" spans="1:37" s="10" customFormat="1" ht="25" customHeight="1" x14ac:dyDescent="0.25">
      <c r="A42" s="11">
        <v>39</v>
      </c>
      <c r="B42" s="12" t="s">
        <v>501</v>
      </c>
      <c r="C42" s="12" t="s">
        <v>33</v>
      </c>
      <c r="D42" s="12" t="s">
        <v>114</v>
      </c>
      <c r="E42" s="12" t="s">
        <v>37</v>
      </c>
      <c r="F42" s="12" t="s">
        <v>42</v>
      </c>
      <c r="G42" s="16"/>
      <c r="H42" s="16"/>
      <c r="I42" s="15"/>
      <c r="J42" s="16" t="s">
        <v>164</v>
      </c>
      <c r="K42" s="16"/>
      <c r="L42" s="17">
        <v>10890.83</v>
      </c>
      <c r="M42" s="18"/>
      <c r="N42" s="18"/>
      <c r="O42" s="20"/>
      <c r="P42" s="21"/>
      <c r="Q42" s="21"/>
      <c r="R42" s="22"/>
      <c r="S42" s="21"/>
      <c r="T42" s="21"/>
      <c r="U42" s="22"/>
      <c r="V42" s="23"/>
      <c r="W42" s="23"/>
      <c r="X42" s="24"/>
      <c r="Y42" s="25">
        <v>0</v>
      </c>
      <c r="Z42" s="25">
        <v>10890.83</v>
      </c>
      <c r="AA42" s="26"/>
      <c r="AB42" s="26"/>
      <c r="AC42" s="26"/>
      <c r="AD42" s="26"/>
      <c r="AE42" s="27"/>
      <c r="AF42" s="26"/>
      <c r="AG42" s="26"/>
      <c r="AH42" s="26"/>
      <c r="AI42" s="26"/>
      <c r="AJ42" s="26"/>
      <c r="AK42" s="26"/>
    </row>
    <row r="43" spans="1:37" s="10" customFormat="1" ht="25" customHeight="1" x14ac:dyDescent="0.25">
      <c r="A43" s="11">
        <v>40</v>
      </c>
      <c r="B43" s="12" t="s">
        <v>497</v>
      </c>
      <c r="C43" s="12" t="s">
        <v>33</v>
      </c>
      <c r="D43" s="12" t="s">
        <v>114</v>
      </c>
      <c r="E43" s="12" t="s">
        <v>29</v>
      </c>
      <c r="F43" s="12" t="s">
        <v>361</v>
      </c>
      <c r="G43" s="16"/>
      <c r="H43" s="16"/>
      <c r="I43" s="15"/>
      <c r="J43" s="16" t="s">
        <v>68</v>
      </c>
      <c r="K43" s="16"/>
      <c r="L43" s="17">
        <v>78552.06</v>
      </c>
      <c r="M43" s="18"/>
      <c r="N43" s="18"/>
      <c r="O43" s="20"/>
      <c r="P43" s="21"/>
      <c r="Q43" s="21"/>
      <c r="R43" s="22"/>
      <c r="S43" s="21"/>
      <c r="T43" s="21"/>
      <c r="U43" s="22"/>
      <c r="V43" s="23"/>
      <c r="W43" s="23"/>
      <c r="X43" s="24"/>
      <c r="Y43" s="25">
        <v>0</v>
      </c>
      <c r="Z43" s="25">
        <v>78552.06</v>
      </c>
      <c r="AA43" s="26"/>
      <c r="AB43" s="26"/>
      <c r="AC43" s="26"/>
      <c r="AD43" s="26"/>
      <c r="AE43" s="27"/>
      <c r="AF43" s="26"/>
      <c r="AG43" s="26"/>
      <c r="AH43" s="26"/>
      <c r="AI43" s="26"/>
      <c r="AJ43" s="26"/>
      <c r="AK43" s="26"/>
    </row>
    <row r="44" spans="1:37" s="10" customFormat="1" ht="25" customHeight="1" x14ac:dyDescent="0.25">
      <c r="A44" s="11">
        <v>41</v>
      </c>
      <c r="B44" s="12" t="s">
        <v>502</v>
      </c>
      <c r="C44" s="12" t="s">
        <v>29</v>
      </c>
      <c r="D44" s="12" t="s">
        <v>54</v>
      </c>
      <c r="E44" s="12" t="s">
        <v>29</v>
      </c>
      <c r="F44" s="12" t="s">
        <v>364</v>
      </c>
      <c r="G44" s="16"/>
      <c r="H44" s="16"/>
      <c r="I44" s="15"/>
      <c r="J44" s="16" t="s">
        <v>503</v>
      </c>
      <c r="K44" s="16"/>
      <c r="L44" s="17">
        <v>1597325.19</v>
      </c>
      <c r="M44" s="18"/>
      <c r="N44" s="18"/>
      <c r="O44" s="20"/>
      <c r="P44" s="21"/>
      <c r="Q44" s="21"/>
      <c r="R44" s="22"/>
      <c r="S44" s="21"/>
      <c r="T44" s="21"/>
      <c r="U44" s="22"/>
      <c r="V44" s="23"/>
      <c r="W44" s="23"/>
      <c r="X44" s="24"/>
      <c r="Y44" s="25">
        <v>0</v>
      </c>
      <c r="Z44" s="25">
        <v>1597325.19</v>
      </c>
      <c r="AA44" s="26"/>
      <c r="AB44" s="26"/>
      <c r="AC44" s="26"/>
      <c r="AD44" s="26"/>
      <c r="AE44" s="27"/>
      <c r="AF44" s="26"/>
      <c r="AG44" s="26"/>
      <c r="AH44" s="26"/>
      <c r="AI44" s="26"/>
      <c r="AJ44" s="26"/>
      <c r="AK44" s="26"/>
    </row>
    <row r="45" spans="1:37" s="10" customFormat="1" ht="25" customHeight="1" x14ac:dyDescent="0.25">
      <c r="A45" s="11">
        <v>42</v>
      </c>
      <c r="B45" s="12" t="s">
        <v>502</v>
      </c>
      <c r="C45" s="12" t="s">
        <v>29</v>
      </c>
      <c r="D45" s="12" t="s">
        <v>54</v>
      </c>
      <c r="E45" s="12" t="s">
        <v>29</v>
      </c>
      <c r="F45" s="12" t="s">
        <v>163</v>
      </c>
      <c r="G45" s="16"/>
      <c r="H45" s="16"/>
      <c r="I45" s="15"/>
      <c r="J45" s="16" t="s">
        <v>503</v>
      </c>
      <c r="K45" s="16"/>
      <c r="L45" s="17">
        <v>94297.34</v>
      </c>
      <c r="M45" s="18"/>
      <c r="N45" s="18"/>
      <c r="O45" s="20"/>
      <c r="P45" s="21"/>
      <c r="Q45" s="21"/>
      <c r="R45" s="22"/>
      <c r="S45" s="21"/>
      <c r="T45" s="21"/>
      <c r="U45" s="22"/>
      <c r="V45" s="23"/>
      <c r="W45" s="23"/>
      <c r="X45" s="24"/>
      <c r="Y45" s="25">
        <v>0</v>
      </c>
      <c r="Z45" s="25">
        <v>94297.34</v>
      </c>
      <c r="AA45" s="26"/>
      <c r="AB45" s="26"/>
      <c r="AC45" s="26"/>
      <c r="AD45" s="26"/>
      <c r="AE45" s="27"/>
      <c r="AF45" s="26"/>
      <c r="AG45" s="26"/>
      <c r="AH45" s="26"/>
      <c r="AI45" s="26"/>
      <c r="AJ45" s="26"/>
      <c r="AK45" s="26"/>
    </row>
    <row r="46" spans="1:37" s="10" customFormat="1" ht="25" customHeight="1" x14ac:dyDescent="0.25">
      <c r="A46" s="11">
        <v>43</v>
      </c>
      <c r="B46" s="12" t="s">
        <v>504</v>
      </c>
      <c r="C46" s="12" t="s">
        <v>29</v>
      </c>
      <c r="D46" s="12" t="s">
        <v>54</v>
      </c>
      <c r="E46" s="12" t="s">
        <v>33</v>
      </c>
      <c r="F46" s="12" t="s">
        <v>114</v>
      </c>
      <c r="G46" s="16" t="s">
        <v>144</v>
      </c>
      <c r="H46" s="16"/>
      <c r="I46" s="15">
        <v>30716.98</v>
      </c>
      <c r="J46" s="16" t="s">
        <v>503</v>
      </c>
      <c r="K46" s="16"/>
      <c r="L46" s="17">
        <v>896217.58999999962</v>
      </c>
      <c r="M46" s="18"/>
      <c r="N46" s="18"/>
      <c r="O46" s="20"/>
      <c r="P46" s="21"/>
      <c r="Q46" s="21"/>
      <c r="R46" s="22"/>
      <c r="S46" s="21"/>
      <c r="T46" s="21"/>
      <c r="U46" s="22"/>
      <c r="V46" s="23"/>
      <c r="W46" s="23"/>
      <c r="X46" s="24"/>
      <c r="Y46" s="25">
        <v>30716.98</v>
      </c>
      <c r="Z46" s="25">
        <v>896217.59</v>
      </c>
      <c r="AA46" s="26"/>
      <c r="AB46" s="26"/>
      <c r="AC46" s="26"/>
      <c r="AD46" s="26"/>
      <c r="AE46" s="27"/>
      <c r="AF46" s="26"/>
      <c r="AG46" s="26"/>
      <c r="AH46" s="26"/>
      <c r="AI46" s="26"/>
      <c r="AJ46" s="26"/>
      <c r="AK46" s="26"/>
    </row>
    <row r="47" spans="1:37" s="10" customFormat="1" ht="25" customHeight="1" x14ac:dyDescent="0.25">
      <c r="A47" s="11">
        <v>44</v>
      </c>
      <c r="B47" s="12" t="s">
        <v>497</v>
      </c>
      <c r="C47" s="12" t="s">
        <v>33</v>
      </c>
      <c r="D47" s="12" t="s">
        <v>34</v>
      </c>
      <c r="E47" s="12" t="s">
        <v>29</v>
      </c>
      <c r="F47" s="12" t="s">
        <v>158</v>
      </c>
      <c r="G47" s="16"/>
      <c r="H47" s="16"/>
      <c r="I47" s="15"/>
      <c r="J47" s="16" t="s">
        <v>115</v>
      </c>
      <c r="K47" s="16"/>
      <c r="L47" s="17">
        <v>33</v>
      </c>
      <c r="M47" s="18"/>
      <c r="N47" s="18"/>
      <c r="O47" s="20"/>
      <c r="P47" s="21"/>
      <c r="Q47" s="21"/>
      <c r="R47" s="22"/>
      <c r="S47" s="21"/>
      <c r="T47" s="21"/>
      <c r="U47" s="22"/>
      <c r="V47" s="23"/>
      <c r="W47" s="23"/>
      <c r="X47" s="24"/>
      <c r="Y47" s="25">
        <v>0</v>
      </c>
      <c r="Z47" s="25">
        <v>33</v>
      </c>
      <c r="AA47" s="26"/>
      <c r="AB47" s="26"/>
      <c r="AC47" s="26"/>
      <c r="AD47" s="26"/>
      <c r="AE47" s="27"/>
      <c r="AF47" s="26"/>
      <c r="AG47" s="26"/>
      <c r="AH47" s="26"/>
      <c r="AI47" s="26"/>
      <c r="AJ47" s="26"/>
      <c r="AK47" s="26"/>
    </row>
    <row r="48" spans="1:37" s="10" customFormat="1" ht="25" customHeight="1" x14ac:dyDescent="0.25">
      <c r="A48" s="11">
        <v>45</v>
      </c>
      <c r="B48" s="12" t="s">
        <v>496</v>
      </c>
      <c r="C48" s="12" t="s">
        <v>33</v>
      </c>
      <c r="D48" s="12" t="s">
        <v>34</v>
      </c>
      <c r="E48" s="12" t="s">
        <v>33</v>
      </c>
      <c r="F48" s="12" t="s">
        <v>117</v>
      </c>
      <c r="G48" s="16"/>
      <c r="H48" s="16"/>
      <c r="I48" s="15"/>
      <c r="J48" s="16" t="s">
        <v>115</v>
      </c>
      <c r="K48" s="16"/>
      <c r="L48" s="17">
        <v>33</v>
      </c>
      <c r="M48" s="18"/>
      <c r="N48" s="18"/>
      <c r="O48" s="20"/>
      <c r="P48" s="21"/>
      <c r="Q48" s="21"/>
      <c r="R48" s="22"/>
      <c r="S48" s="21"/>
      <c r="T48" s="21"/>
      <c r="U48" s="22"/>
      <c r="V48" s="23"/>
      <c r="W48" s="23"/>
      <c r="X48" s="24"/>
      <c r="Y48" s="25">
        <v>0</v>
      </c>
      <c r="Z48" s="25">
        <v>33</v>
      </c>
      <c r="AA48" s="26"/>
      <c r="AB48" s="26"/>
      <c r="AC48" s="26"/>
      <c r="AD48" s="26"/>
      <c r="AE48" s="27"/>
      <c r="AF48" s="26"/>
      <c r="AG48" s="26"/>
      <c r="AH48" s="26"/>
      <c r="AI48" s="26"/>
      <c r="AJ48" s="26"/>
      <c r="AK48" s="26"/>
    </row>
    <row r="49" spans="1:37" s="10" customFormat="1" ht="25" customHeight="1" x14ac:dyDescent="0.25">
      <c r="A49" s="11">
        <v>46</v>
      </c>
      <c r="B49" s="12" t="s">
        <v>497</v>
      </c>
      <c r="C49" s="12" t="s">
        <v>33</v>
      </c>
      <c r="D49" s="12" t="s">
        <v>34</v>
      </c>
      <c r="E49" s="12" t="s">
        <v>29</v>
      </c>
      <c r="F49" s="12" t="s">
        <v>44</v>
      </c>
      <c r="G49" s="16"/>
      <c r="H49" s="16"/>
      <c r="I49" s="15"/>
      <c r="J49" s="16" t="s">
        <v>115</v>
      </c>
      <c r="K49" s="16"/>
      <c r="L49" s="17">
        <v>42</v>
      </c>
      <c r="M49" s="18"/>
      <c r="N49" s="19"/>
      <c r="O49" s="20"/>
      <c r="P49" s="21"/>
      <c r="Q49" s="21"/>
      <c r="R49" s="22"/>
      <c r="S49" s="21"/>
      <c r="T49" s="21"/>
      <c r="U49" s="22"/>
      <c r="V49" s="23"/>
      <c r="W49" s="23"/>
      <c r="X49" s="24"/>
      <c r="Y49" s="25">
        <v>0</v>
      </c>
      <c r="Z49" s="25">
        <v>42</v>
      </c>
      <c r="AA49" s="26"/>
      <c r="AB49" s="26"/>
      <c r="AC49" s="26"/>
      <c r="AD49" s="26"/>
      <c r="AE49" s="27"/>
      <c r="AF49" s="26"/>
      <c r="AG49" s="26"/>
      <c r="AH49" s="26"/>
      <c r="AI49" s="26"/>
      <c r="AJ49" s="26"/>
      <c r="AK49" s="26"/>
    </row>
    <row r="50" spans="1:37" s="10" customFormat="1" ht="25" customHeight="1" x14ac:dyDescent="0.25">
      <c r="A50" s="11">
        <v>47</v>
      </c>
      <c r="B50" s="12" t="s">
        <v>496</v>
      </c>
      <c r="C50" s="12" t="s">
        <v>33</v>
      </c>
      <c r="D50" s="12" t="s">
        <v>34</v>
      </c>
      <c r="E50" s="12" t="s">
        <v>33</v>
      </c>
      <c r="F50" s="12" t="s">
        <v>146</v>
      </c>
      <c r="G50" s="16"/>
      <c r="H50" s="16"/>
      <c r="I50" s="15"/>
      <c r="J50" s="16" t="s">
        <v>115</v>
      </c>
      <c r="K50" s="16"/>
      <c r="L50" s="17">
        <v>109.8</v>
      </c>
      <c r="M50" s="18"/>
      <c r="N50" s="19"/>
      <c r="O50" s="20"/>
      <c r="P50" s="21"/>
      <c r="Q50" s="21"/>
      <c r="R50" s="22"/>
      <c r="S50" s="21"/>
      <c r="T50" s="21"/>
      <c r="U50" s="22"/>
      <c r="V50" s="23"/>
      <c r="W50" s="23"/>
      <c r="X50" s="24"/>
      <c r="Y50" s="25">
        <v>0</v>
      </c>
      <c r="Z50" s="25">
        <v>109.8</v>
      </c>
      <c r="AA50" s="26"/>
      <c r="AB50" s="26"/>
      <c r="AC50" s="26"/>
      <c r="AD50" s="26"/>
      <c r="AE50" s="27"/>
      <c r="AF50" s="26"/>
      <c r="AG50" s="26"/>
      <c r="AH50" s="26"/>
      <c r="AI50" s="26"/>
      <c r="AJ50" s="26"/>
      <c r="AK50" s="26"/>
    </row>
    <row r="51" spans="1:37" s="10" customFormat="1" ht="25" customHeight="1" x14ac:dyDescent="0.25">
      <c r="A51" s="11">
        <v>48</v>
      </c>
      <c r="B51" s="12" t="s">
        <v>496</v>
      </c>
      <c r="C51" s="12" t="s">
        <v>33</v>
      </c>
      <c r="D51" s="12" t="s">
        <v>34</v>
      </c>
      <c r="E51" s="12" t="s">
        <v>33</v>
      </c>
      <c r="F51" s="12" t="s">
        <v>112</v>
      </c>
      <c r="G51" s="16"/>
      <c r="H51" s="16"/>
      <c r="I51" s="15"/>
      <c r="J51" s="16" t="s">
        <v>115</v>
      </c>
      <c r="K51" s="16"/>
      <c r="L51" s="17">
        <v>79.2</v>
      </c>
      <c r="M51" s="18"/>
      <c r="N51" s="18"/>
      <c r="O51" s="20"/>
      <c r="P51" s="21"/>
      <c r="Q51" s="21"/>
      <c r="R51" s="22"/>
      <c r="S51" s="21"/>
      <c r="T51" s="21"/>
      <c r="U51" s="22"/>
      <c r="V51" s="23"/>
      <c r="W51" s="23"/>
      <c r="X51" s="24"/>
      <c r="Y51" s="25">
        <v>0</v>
      </c>
      <c r="Z51" s="25">
        <v>79.2</v>
      </c>
      <c r="AA51" s="26"/>
      <c r="AB51" s="26"/>
      <c r="AC51" s="26"/>
      <c r="AD51" s="26"/>
      <c r="AE51" s="27"/>
      <c r="AF51" s="26"/>
      <c r="AG51" s="26"/>
      <c r="AH51" s="26"/>
      <c r="AI51" s="26"/>
      <c r="AJ51" s="26"/>
      <c r="AK51" s="26"/>
    </row>
    <row r="52" spans="1:37" s="10" customFormat="1" ht="25" customHeight="1" x14ac:dyDescent="0.25">
      <c r="A52" s="11">
        <v>49</v>
      </c>
      <c r="B52" s="12" t="s">
        <v>497</v>
      </c>
      <c r="C52" s="12" t="s">
        <v>33</v>
      </c>
      <c r="D52" s="12" t="s">
        <v>34</v>
      </c>
      <c r="E52" s="12" t="s">
        <v>29</v>
      </c>
      <c r="F52" s="12" t="s">
        <v>46</v>
      </c>
      <c r="G52" s="16"/>
      <c r="H52" s="16"/>
      <c r="I52" s="15"/>
      <c r="J52" s="16" t="s">
        <v>115</v>
      </c>
      <c r="K52" s="16"/>
      <c r="L52" s="17">
        <v>91.2</v>
      </c>
      <c r="M52" s="18"/>
      <c r="N52" s="18"/>
      <c r="O52" s="20"/>
      <c r="P52" s="21"/>
      <c r="Q52" s="21"/>
      <c r="R52" s="22"/>
      <c r="S52" s="21"/>
      <c r="T52" s="21"/>
      <c r="U52" s="22"/>
      <c r="V52" s="23"/>
      <c r="W52" s="23"/>
      <c r="X52" s="24"/>
      <c r="Y52" s="25">
        <v>0</v>
      </c>
      <c r="Z52" s="25">
        <v>91.2</v>
      </c>
      <c r="AA52" s="26"/>
      <c r="AB52" s="26"/>
      <c r="AC52" s="26"/>
      <c r="AD52" s="26"/>
      <c r="AE52" s="27"/>
      <c r="AF52" s="26"/>
      <c r="AG52" s="26"/>
      <c r="AH52" s="26"/>
      <c r="AI52" s="26"/>
      <c r="AJ52" s="26"/>
      <c r="AK52" s="26"/>
    </row>
    <row r="53" spans="1:37" s="10" customFormat="1" ht="25" customHeight="1" x14ac:dyDescent="0.25">
      <c r="A53" s="11">
        <v>50</v>
      </c>
      <c r="B53" s="12" t="s">
        <v>500</v>
      </c>
      <c r="C53" s="12" t="s">
        <v>33</v>
      </c>
      <c r="D53" s="12" t="s">
        <v>34</v>
      </c>
      <c r="E53" s="12" t="s">
        <v>27</v>
      </c>
      <c r="F53" s="12" t="s">
        <v>28</v>
      </c>
      <c r="G53" s="16" t="s">
        <v>99</v>
      </c>
      <c r="H53" s="16"/>
      <c r="I53" s="15">
        <v>92767.27</v>
      </c>
      <c r="J53" s="16"/>
      <c r="K53" s="16"/>
      <c r="L53" s="17"/>
      <c r="M53" s="18"/>
      <c r="N53" s="18"/>
      <c r="O53" s="20"/>
      <c r="P53" s="21"/>
      <c r="Q53" s="21"/>
      <c r="R53" s="22"/>
      <c r="S53" s="21"/>
      <c r="T53" s="21"/>
      <c r="U53" s="22"/>
      <c r="V53" s="23"/>
      <c r="W53" s="23"/>
      <c r="X53" s="24"/>
      <c r="Y53" s="25">
        <v>92767.27</v>
      </c>
      <c r="Z53" s="25">
        <v>0</v>
      </c>
      <c r="AA53" s="26"/>
      <c r="AB53" s="26"/>
      <c r="AC53" s="26"/>
      <c r="AD53" s="26"/>
      <c r="AE53" s="27"/>
      <c r="AF53" s="26"/>
      <c r="AG53" s="26"/>
      <c r="AH53" s="26"/>
      <c r="AI53" s="26"/>
      <c r="AJ53" s="26"/>
      <c r="AK53" s="26"/>
    </row>
    <row r="54" spans="1:37" s="10" customFormat="1" ht="25" customHeight="1" x14ac:dyDescent="0.25">
      <c r="A54" s="11">
        <v>51</v>
      </c>
      <c r="B54" s="12" t="s">
        <v>505</v>
      </c>
      <c r="C54" s="12" t="s">
        <v>29</v>
      </c>
      <c r="D54" s="12" t="s">
        <v>364</v>
      </c>
      <c r="E54" s="12" t="s">
        <v>37</v>
      </c>
      <c r="F54" s="12" t="s">
        <v>42</v>
      </c>
      <c r="G54" s="16" t="s">
        <v>99</v>
      </c>
      <c r="H54" s="16"/>
      <c r="I54" s="15">
        <v>333333.33</v>
      </c>
      <c r="J54" s="16"/>
      <c r="K54" s="16"/>
      <c r="L54" s="17"/>
      <c r="M54" s="18"/>
      <c r="N54" s="18"/>
      <c r="O54" s="20"/>
      <c r="P54" s="21"/>
      <c r="Q54" s="21"/>
      <c r="R54" s="22"/>
      <c r="S54" s="21"/>
      <c r="T54" s="21"/>
      <c r="U54" s="22"/>
      <c r="V54" s="23"/>
      <c r="W54" s="23"/>
      <c r="X54" s="24"/>
      <c r="Y54" s="25">
        <v>333333.33</v>
      </c>
      <c r="Z54" s="25">
        <v>0</v>
      </c>
      <c r="AA54" s="26"/>
      <c r="AB54" s="26"/>
      <c r="AC54" s="26"/>
      <c r="AD54" s="26"/>
      <c r="AE54" s="27"/>
      <c r="AF54" s="26"/>
      <c r="AG54" s="26"/>
      <c r="AH54" s="26"/>
      <c r="AI54" s="26"/>
      <c r="AJ54" s="26"/>
      <c r="AK54" s="26"/>
    </row>
    <row r="55" spans="1:37" s="10" customFormat="1" ht="25" customHeight="1" x14ac:dyDescent="0.25">
      <c r="A55" s="11">
        <v>52</v>
      </c>
      <c r="B55" s="12" t="s">
        <v>502</v>
      </c>
      <c r="C55" s="12" t="s">
        <v>29</v>
      </c>
      <c r="D55" s="12" t="s">
        <v>364</v>
      </c>
      <c r="E55" s="12" t="s">
        <v>29</v>
      </c>
      <c r="F55" s="12" t="s">
        <v>54</v>
      </c>
      <c r="G55" s="16" t="s">
        <v>99</v>
      </c>
      <c r="H55" s="16"/>
      <c r="I55" s="15">
        <v>212040.72</v>
      </c>
      <c r="J55" s="16"/>
      <c r="K55" s="16"/>
      <c r="L55" s="17"/>
      <c r="M55" s="18"/>
      <c r="N55" s="18"/>
      <c r="O55" s="20"/>
      <c r="P55" s="21"/>
      <c r="Q55" s="21"/>
      <c r="R55" s="22"/>
      <c r="S55" s="21"/>
      <c r="T55" s="21"/>
      <c r="U55" s="22"/>
      <c r="V55" s="23"/>
      <c r="W55" s="23"/>
      <c r="X55" s="24"/>
      <c r="Y55" s="25">
        <v>212040.72</v>
      </c>
      <c r="Z55" s="25">
        <v>0</v>
      </c>
      <c r="AA55" s="26"/>
      <c r="AB55" s="26"/>
      <c r="AC55" s="26"/>
      <c r="AD55" s="26"/>
      <c r="AE55" s="27"/>
      <c r="AF55" s="26"/>
      <c r="AG55" s="26"/>
      <c r="AH55" s="26"/>
      <c r="AI55" s="26"/>
      <c r="AJ55" s="26"/>
      <c r="AK55" s="26"/>
    </row>
    <row r="56" spans="1:37" s="10" customFormat="1" ht="25" customHeight="1" x14ac:dyDescent="0.25">
      <c r="A56" s="11">
        <v>53</v>
      </c>
      <c r="B56" s="12" t="s">
        <v>504</v>
      </c>
      <c r="C56" s="12" t="s">
        <v>29</v>
      </c>
      <c r="D56" s="12" t="s">
        <v>364</v>
      </c>
      <c r="E56" s="12" t="s">
        <v>33</v>
      </c>
      <c r="F56" s="12" t="s">
        <v>114</v>
      </c>
      <c r="G56" s="16" t="s">
        <v>144</v>
      </c>
      <c r="H56" s="16"/>
      <c r="I56" s="15">
        <v>11079.63</v>
      </c>
      <c r="J56" s="16"/>
      <c r="K56" s="16"/>
      <c r="L56" s="17"/>
      <c r="M56" s="18"/>
      <c r="N56" s="18"/>
      <c r="O56" s="20"/>
      <c r="P56" s="21"/>
      <c r="Q56" s="21"/>
      <c r="R56" s="22"/>
      <c r="S56" s="21"/>
      <c r="T56" s="21"/>
      <c r="U56" s="22"/>
      <c r="V56" s="23"/>
      <c r="W56" s="23"/>
      <c r="X56" s="24"/>
      <c r="Y56" s="25">
        <v>11079.63</v>
      </c>
      <c r="Z56" s="25">
        <v>0</v>
      </c>
      <c r="AA56" s="26"/>
      <c r="AB56" s="26"/>
      <c r="AC56" s="26"/>
      <c r="AD56" s="26"/>
      <c r="AE56" s="27"/>
      <c r="AF56" s="26"/>
      <c r="AG56" s="26"/>
      <c r="AH56" s="26"/>
      <c r="AI56" s="26"/>
      <c r="AJ56" s="26"/>
      <c r="AK56" s="26"/>
    </row>
    <row r="57" spans="1:37" s="10" customFormat="1" ht="25" customHeight="1" x14ac:dyDescent="0.25">
      <c r="A57" s="11">
        <v>54</v>
      </c>
      <c r="B57" s="12" t="s">
        <v>502</v>
      </c>
      <c r="C57" s="12" t="s">
        <v>29</v>
      </c>
      <c r="D57" s="12" t="s">
        <v>364</v>
      </c>
      <c r="E57" s="12" t="s">
        <v>29</v>
      </c>
      <c r="F57" s="12" t="s">
        <v>54</v>
      </c>
      <c r="G57" s="16" t="s">
        <v>144</v>
      </c>
      <c r="H57" s="16"/>
      <c r="I57" s="15">
        <v>1414540.6</v>
      </c>
      <c r="J57" s="16"/>
      <c r="K57" s="16"/>
      <c r="L57" s="17"/>
      <c r="M57" s="18"/>
      <c r="N57" s="18"/>
      <c r="O57" s="20"/>
      <c r="P57" s="21"/>
      <c r="Q57" s="21"/>
      <c r="R57" s="22"/>
      <c r="S57" s="21"/>
      <c r="T57" s="21"/>
      <c r="U57" s="22"/>
      <c r="V57" s="23"/>
      <c r="W57" s="23"/>
      <c r="X57" s="24"/>
      <c r="Y57" s="25">
        <v>1414540.6</v>
      </c>
      <c r="Z57" s="25">
        <v>0</v>
      </c>
      <c r="AA57" s="26"/>
      <c r="AB57" s="26"/>
      <c r="AC57" s="26"/>
      <c r="AD57" s="26"/>
      <c r="AE57" s="27"/>
      <c r="AF57" s="26"/>
      <c r="AG57" s="26"/>
      <c r="AH57" s="26"/>
      <c r="AI57" s="26"/>
      <c r="AJ57" s="26"/>
      <c r="AK57" s="26"/>
    </row>
    <row r="58" spans="1:37" s="10" customFormat="1" ht="25" customHeight="1" x14ac:dyDescent="0.25">
      <c r="A58" s="11">
        <v>55</v>
      </c>
      <c r="B58" s="12" t="s">
        <v>502</v>
      </c>
      <c r="C58" s="12" t="s">
        <v>29</v>
      </c>
      <c r="D58" s="12" t="s">
        <v>364</v>
      </c>
      <c r="E58" s="12" t="s">
        <v>29</v>
      </c>
      <c r="F58" s="12" t="s">
        <v>46</v>
      </c>
      <c r="G58" s="16" t="s">
        <v>144</v>
      </c>
      <c r="H58" s="16"/>
      <c r="I58" s="15">
        <v>7902.58</v>
      </c>
      <c r="J58" s="16"/>
      <c r="K58" s="16"/>
      <c r="L58" s="17"/>
      <c r="M58" s="18"/>
      <c r="N58" s="18"/>
      <c r="O58" s="20"/>
      <c r="P58" s="21"/>
      <c r="Q58" s="21"/>
      <c r="R58" s="22"/>
      <c r="S58" s="21"/>
      <c r="T58" s="21"/>
      <c r="U58" s="22"/>
      <c r="V58" s="23"/>
      <c r="W58" s="23"/>
      <c r="X58" s="24"/>
      <c r="Y58" s="25">
        <v>7902.58</v>
      </c>
      <c r="Z58" s="25">
        <v>0</v>
      </c>
      <c r="AA58" s="26"/>
      <c r="AB58" s="26"/>
      <c r="AC58" s="26"/>
      <c r="AD58" s="26"/>
      <c r="AE58" s="27"/>
      <c r="AF58" s="26"/>
      <c r="AG58" s="26"/>
      <c r="AH58" s="26"/>
      <c r="AI58" s="26"/>
      <c r="AJ58" s="26"/>
      <c r="AK58" s="26"/>
    </row>
    <row r="59" spans="1:37" s="10" customFormat="1" ht="25" customHeight="1" x14ac:dyDescent="0.25">
      <c r="A59" s="11">
        <v>56</v>
      </c>
      <c r="B59" s="12" t="s">
        <v>505</v>
      </c>
      <c r="C59" s="12" t="s">
        <v>29</v>
      </c>
      <c r="D59" s="12" t="s">
        <v>364</v>
      </c>
      <c r="E59" s="12" t="s">
        <v>37</v>
      </c>
      <c r="F59" s="12" t="s">
        <v>42</v>
      </c>
      <c r="G59" s="16"/>
      <c r="H59" s="16"/>
      <c r="I59" s="15"/>
      <c r="J59" s="16" t="s">
        <v>68</v>
      </c>
      <c r="K59" s="16"/>
      <c r="L59" s="17">
        <v>1062.8599999999999</v>
      </c>
      <c r="M59" s="18"/>
      <c r="N59" s="18"/>
      <c r="O59" s="20"/>
      <c r="P59" s="21"/>
      <c r="Q59" s="21"/>
      <c r="R59" s="22"/>
      <c r="S59" s="21"/>
      <c r="T59" s="21"/>
      <c r="U59" s="22"/>
      <c r="V59" s="23"/>
      <c r="W59" s="23"/>
      <c r="X59" s="24"/>
      <c r="Y59" s="25">
        <v>0</v>
      </c>
      <c r="Z59" s="25">
        <v>1062.8599999999999</v>
      </c>
      <c r="AA59" s="26"/>
      <c r="AB59" s="26"/>
      <c r="AC59" s="26"/>
      <c r="AD59" s="26"/>
      <c r="AE59" s="27"/>
      <c r="AF59" s="26"/>
      <c r="AG59" s="26"/>
      <c r="AH59" s="26"/>
      <c r="AI59" s="26"/>
      <c r="AJ59" s="26"/>
      <c r="AK59" s="26"/>
    </row>
    <row r="60" spans="1:37" s="10" customFormat="1" ht="25" customHeight="1" x14ac:dyDescent="0.25">
      <c r="A60" s="11">
        <v>57</v>
      </c>
      <c r="B60" s="12" t="s">
        <v>500</v>
      </c>
      <c r="C60" s="12" t="s">
        <v>33</v>
      </c>
      <c r="D60" s="12" t="s">
        <v>458</v>
      </c>
      <c r="E60" s="12" t="s">
        <v>27</v>
      </c>
      <c r="F60" s="12" t="s">
        <v>180</v>
      </c>
      <c r="G60" s="16" t="s">
        <v>144</v>
      </c>
      <c r="H60" s="16"/>
      <c r="I60" s="15">
        <v>22030.090000000004</v>
      </c>
      <c r="J60" s="16"/>
      <c r="K60" s="16"/>
      <c r="L60" s="17"/>
      <c r="M60" s="18"/>
      <c r="N60" s="19"/>
      <c r="O60" s="20"/>
      <c r="P60" s="21"/>
      <c r="Q60" s="21"/>
      <c r="R60" s="22"/>
      <c r="S60" s="21"/>
      <c r="T60" s="21"/>
      <c r="U60" s="22"/>
      <c r="V60" s="23"/>
      <c r="W60" s="23"/>
      <c r="X60" s="24"/>
      <c r="Y60" s="25">
        <v>22030.09</v>
      </c>
      <c r="Z60" s="25">
        <v>0</v>
      </c>
      <c r="AA60" s="26"/>
      <c r="AB60" s="26"/>
      <c r="AC60" s="26"/>
      <c r="AD60" s="26"/>
      <c r="AE60" s="27"/>
      <c r="AF60" s="26"/>
      <c r="AG60" s="26"/>
      <c r="AH60" s="26"/>
      <c r="AI60" s="26"/>
      <c r="AJ60" s="26"/>
      <c r="AK60" s="26"/>
    </row>
    <row r="61" spans="1:37" s="10" customFormat="1" ht="25" customHeight="1" x14ac:dyDescent="0.25">
      <c r="A61" s="11">
        <v>58</v>
      </c>
      <c r="B61" s="12" t="s">
        <v>497</v>
      </c>
      <c r="C61" s="12" t="s">
        <v>33</v>
      </c>
      <c r="D61" s="12" t="s">
        <v>458</v>
      </c>
      <c r="E61" s="12" t="s">
        <v>29</v>
      </c>
      <c r="F61" s="12" t="s">
        <v>450</v>
      </c>
      <c r="G61" s="16" t="s">
        <v>144</v>
      </c>
      <c r="H61" s="16"/>
      <c r="I61" s="15">
        <v>81469.02</v>
      </c>
      <c r="J61" s="16"/>
      <c r="K61" s="16"/>
      <c r="L61" s="17"/>
      <c r="M61" s="18"/>
      <c r="N61" s="19"/>
      <c r="O61" s="20"/>
      <c r="P61" s="21"/>
      <c r="Q61" s="21"/>
      <c r="R61" s="22"/>
      <c r="S61" s="21"/>
      <c r="T61" s="21"/>
      <c r="U61" s="22"/>
      <c r="V61" s="23"/>
      <c r="W61" s="23"/>
      <c r="X61" s="24"/>
      <c r="Y61" s="25">
        <v>81469.02</v>
      </c>
      <c r="Z61" s="25">
        <v>0</v>
      </c>
      <c r="AA61" s="26"/>
      <c r="AB61" s="26"/>
      <c r="AC61" s="26"/>
      <c r="AD61" s="26"/>
      <c r="AE61" s="27"/>
      <c r="AF61" s="26"/>
      <c r="AG61" s="26"/>
      <c r="AH61" s="26"/>
      <c r="AI61" s="26"/>
      <c r="AJ61" s="26"/>
      <c r="AK61" s="26"/>
    </row>
    <row r="62" spans="1:37" s="10" customFormat="1" ht="25" customHeight="1" x14ac:dyDescent="0.25">
      <c r="A62" s="11">
        <v>59</v>
      </c>
      <c r="B62" s="12" t="s">
        <v>497</v>
      </c>
      <c r="C62" s="12" t="s">
        <v>33</v>
      </c>
      <c r="D62" s="12" t="s">
        <v>458</v>
      </c>
      <c r="E62" s="12" t="s">
        <v>29</v>
      </c>
      <c r="F62" s="12" t="s">
        <v>194</v>
      </c>
      <c r="G62" s="16" t="s">
        <v>144</v>
      </c>
      <c r="H62" s="16"/>
      <c r="I62" s="15">
        <v>7265.47</v>
      </c>
      <c r="J62" s="16"/>
      <c r="K62" s="16"/>
      <c r="L62" s="17"/>
      <c r="M62" s="18"/>
      <c r="N62" s="18"/>
      <c r="O62" s="20"/>
      <c r="P62" s="21"/>
      <c r="Q62" s="21"/>
      <c r="R62" s="22"/>
      <c r="S62" s="21"/>
      <c r="T62" s="21"/>
      <c r="U62" s="22"/>
      <c r="V62" s="23"/>
      <c r="W62" s="23"/>
      <c r="X62" s="24"/>
      <c r="Y62" s="25">
        <v>7265.47</v>
      </c>
      <c r="Z62" s="25">
        <v>0</v>
      </c>
      <c r="AA62" s="26"/>
      <c r="AB62" s="26"/>
      <c r="AC62" s="26"/>
      <c r="AD62" s="26"/>
      <c r="AE62" s="27"/>
      <c r="AF62" s="26"/>
      <c r="AG62" s="26"/>
      <c r="AH62" s="26"/>
      <c r="AI62" s="26"/>
      <c r="AJ62" s="26"/>
      <c r="AK62" s="26"/>
    </row>
    <row r="63" spans="1:37" s="10" customFormat="1" ht="25" customHeight="1" x14ac:dyDescent="0.25">
      <c r="A63" s="11">
        <v>60</v>
      </c>
      <c r="B63" s="12" t="s">
        <v>496</v>
      </c>
      <c r="C63" s="12" t="s">
        <v>33</v>
      </c>
      <c r="D63" s="12" t="s">
        <v>458</v>
      </c>
      <c r="E63" s="12" t="s">
        <v>33</v>
      </c>
      <c r="F63" s="12" t="s">
        <v>451</v>
      </c>
      <c r="G63" s="16" t="s">
        <v>144</v>
      </c>
      <c r="H63" s="16"/>
      <c r="I63" s="15">
        <v>12336.28</v>
      </c>
      <c r="J63" s="16"/>
      <c r="K63" s="16"/>
      <c r="L63" s="17"/>
      <c r="M63" s="18"/>
      <c r="N63" s="18"/>
      <c r="O63" s="20"/>
      <c r="P63" s="21"/>
      <c r="Q63" s="21"/>
      <c r="R63" s="22"/>
      <c r="S63" s="21"/>
      <c r="T63" s="21"/>
      <c r="U63" s="22"/>
      <c r="V63" s="23"/>
      <c r="W63" s="23"/>
      <c r="X63" s="24"/>
      <c r="Y63" s="25">
        <v>12336.28</v>
      </c>
      <c r="Z63" s="25">
        <v>0</v>
      </c>
      <c r="AA63" s="26"/>
      <c r="AB63" s="26"/>
      <c r="AC63" s="26"/>
      <c r="AD63" s="26"/>
      <c r="AE63" s="27"/>
      <c r="AF63" s="26"/>
      <c r="AG63" s="26"/>
      <c r="AH63" s="26"/>
      <c r="AI63" s="26"/>
      <c r="AJ63" s="26"/>
      <c r="AK63" s="26"/>
    </row>
    <row r="64" spans="1:37" s="10" customFormat="1" ht="25" customHeight="1" x14ac:dyDescent="0.25">
      <c r="A64" s="11">
        <v>61</v>
      </c>
      <c r="B64" s="12" t="s">
        <v>496</v>
      </c>
      <c r="C64" s="12" t="s">
        <v>33</v>
      </c>
      <c r="D64" s="12" t="s">
        <v>458</v>
      </c>
      <c r="E64" s="12" t="s">
        <v>33</v>
      </c>
      <c r="F64" s="12" t="s">
        <v>452</v>
      </c>
      <c r="G64" s="16" t="s">
        <v>144</v>
      </c>
      <c r="H64" s="16"/>
      <c r="I64" s="15">
        <v>4194.6899999999996</v>
      </c>
      <c r="J64" s="16"/>
      <c r="K64" s="16"/>
      <c r="L64" s="17"/>
      <c r="M64" s="18"/>
      <c r="N64" s="18"/>
      <c r="O64" s="20"/>
      <c r="P64" s="21"/>
      <c r="Q64" s="21"/>
      <c r="R64" s="22"/>
      <c r="S64" s="21"/>
      <c r="T64" s="21"/>
      <c r="U64" s="22"/>
      <c r="V64" s="23"/>
      <c r="W64" s="23"/>
      <c r="X64" s="24"/>
      <c r="Y64" s="25">
        <v>4194.6899999999996</v>
      </c>
      <c r="Z64" s="25">
        <v>0</v>
      </c>
      <c r="AA64" s="26"/>
      <c r="AB64" s="26"/>
      <c r="AC64" s="26"/>
      <c r="AD64" s="26"/>
      <c r="AE64" s="27"/>
      <c r="AF64" s="26"/>
      <c r="AG64" s="26"/>
      <c r="AH64" s="26"/>
      <c r="AI64" s="26"/>
      <c r="AJ64" s="26"/>
      <c r="AK64" s="26"/>
    </row>
    <row r="65" spans="1:37" s="10" customFormat="1" ht="25" customHeight="1" x14ac:dyDescent="0.25">
      <c r="A65" s="11">
        <v>62</v>
      </c>
      <c r="B65" s="12" t="s">
        <v>497</v>
      </c>
      <c r="C65" s="12" t="s">
        <v>33</v>
      </c>
      <c r="D65" s="12" t="s">
        <v>458</v>
      </c>
      <c r="E65" s="12" t="s">
        <v>29</v>
      </c>
      <c r="F65" s="12" t="s">
        <v>454</v>
      </c>
      <c r="G65" s="16" t="s">
        <v>144</v>
      </c>
      <c r="H65" s="16"/>
      <c r="I65" s="15">
        <v>3185.84</v>
      </c>
      <c r="J65" s="16"/>
      <c r="K65" s="16"/>
      <c r="L65" s="17"/>
      <c r="M65" s="18"/>
      <c r="N65" s="18"/>
      <c r="O65" s="20"/>
      <c r="P65" s="21"/>
      <c r="Q65" s="21"/>
      <c r="R65" s="22"/>
      <c r="S65" s="21"/>
      <c r="T65" s="21"/>
      <c r="U65" s="22"/>
      <c r="V65" s="23"/>
      <c r="W65" s="23"/>
      <c r="X65" s="24"/>
      <c r="Y65" s="25">
        <v>3185.84</v>
      </c>
      <c r="Z65" s="25">
        <v>0</v>
      </c>
      <c r="AA65" s="26"/>
      <c r="AB65" s="26"/>
      <c r="AC65" s="26"/>
      <c r="AD65" s="26"/>
      <c r="AE65" s="27"/>
      <c r="AF65" s="26"/>
      <c r="AG65" s="26"/>
      <c r="AH65" s="26"/>
      <c r="AI65" s="26"/>
      <c r="AJ65" s="26"/>
      <c r="AK65" s="26"/>
    </row>
    <row r="66" spans="1:37" s="10" customFormat="1" ht="25" customHeight="1" x14ac:dyDescent="0.25">
      <c r="A66" s="11">
        <v>63</v>
      </c>
      <c r="B66" s="12" t="s">
        <v>497</v>
      </c>
      <c r="C66" s="12" t="s">
        <v>33</v>
      </c>
      <c r="D66" s="12" t="s">
        <v>458</v>
      </c>
      <c r="E66" s="12" t="s">
        <v>29</v>
      </c>
      <c r="F66" s="12" t="s">
        <v>436</v>
      </c>
      <c r="G66" s="16" t="s">
        <v>144</v>
      </c>
      <c r="H66" s="16"/>
      <c r="I66" s="15">
        <v>530.97</v>
      </c>
      <c r="J66" s="16"/>
      <c r="K66" s="16"/>
      <c r="L66" s="17"/>
      <c r="M66" s="18"/>
      <c r="N66" s="18"/>
      <c r="O66" s="20"/>
      <c r="P66" s="21"/>
      <c r="Q66" s="21"/>
      <c r="R66" s="22"/>
      <c r="S66" s="21"/>
      <c r="T66" s="21"/>
      <c r="U66" s="22"/>
      <c r="V66" s="23"/>
      <c r="W66" s="23"/>
      <c r="X66" s="24"/>
      <c r="Y66" s="25">
        <v>530.97</v>
      </c>
      <c r="Z66" s="25">
        <v>0</v>
      </c>
      <c r="AA66" s="26"/>
      <c r="AB66" s="26"/>
      <c r="AC66" s="26"/>
      <c r="AD66" s="26"/>
      <c r="AE66" s="27"/>
      <c r="AF66" s="26"/>
      <c r="AG66" s="26"/>
      <c r="AH66" s="26"/>
      <c r="AI66" s="26"/>
      <c r="AJ66" s="26"/>
      <c r="AK66" s="26"/>
    </row>
    <row r="67" spans="1:37" s="10" customFormat="1" ht="25" customHeight="1" x14ac:dyDescent="0.25">
      <c r="A67" s="11">
        <v>64</v>
      </c>
      <c r="B67" s="12" t="s">
        <v>497</v>
      </c>
      <c r="C67" s="12" t="s">
        <v>33</v>
      </c>
      <c r="D67" s="12" t="s">
        <v>458</v>
      </c>
      <c r="E67" s="12" t="s">
        <v>29</v>
      </c>
      <c r="F67" s="12" t="s">
        <v>438</v>
      </c>
      <c r="G67" s="16" t="s">
        <v>144</v>
      </c>
      <c r="H67" s="16"/>
      <c r="I67" s="15">
        <v>1959549.8999999997</v>
      </c>
      <c r="J67" s="16"/>
      <c r="K67" s="16"/>
      <c r="L67" s="17"/>
      <c r="M67" s="18"/>
      <c r="N67" s="18"/>
      <c r="O67" s="20"/>
      <c r="P67" s="21"/>
      <c r="Q67" s="21"/>
      <c r="R67" s="22"/>
      <c r="S67" s="21"/>
      <c r="T67" s="21"/>
      <c r="U67" s="22"/>
      <c r="V67" s="23"/>
      <c r="W67" s="23"/>
      <c r="X67" s="24"/>
      <c r="Y67" s="25">
        <v>1959549.9</v>
      </c>
      <c r="Z67" s="25">
        <v>0</v>
      </c>
      <c r="AA67" s="26"/>
      <c r="AB67" s="26"/>
      <c r="AC67" s="26"/>
      <c r="AD67" s="26"/>
      <c r="AE67" s="27"/>
      <c r="AF67" s="26"/>
      <c r="AG67" s="26"/>
      <c r="AH67" s="26"/>
      <c r="AI67" s="26"/>
      <c r="AJ67" s="26"/>
      <c r="AK67" s="26"/>
    </row>
    <row r="68" spans="1:37" s="10" customFormat="1" ht="25" customHeight="1" x14ac:dyDescent="0.25">
      <c r="A68" s="11">
        <v>65</v>
      </c>
      <c r="B68" s="12" t="s">
        <v>496</v>
      </c>
      <c r="C68" s="12" t="s">
        <v>33</v>
      </c>
      <c r="D68" s="12" t="s">
        <v>458</v>
      </c>
      <c r="E68" s="12" t="s">
        <v>33</v>
      </c>
      <c r="F68" s="12" t="s">
        <v>506</v>
      </c>
      <c r="G68" s="16" t="s">
        <v>144</v>
      </c>
      <c r="H68" s="16"/>
      <c r="I68" s="15">
        <v>220280.78</v>
      </c>
      <c r="J68" s="16"/>
      <c r="K68" s="16"/>
      <c r="L68" s="17"/>
      <c r="M68" s="18"/>
      <c r="N68" s="18"/>
      <c r="O68" s="20"/>
      <c r="P68" s="21"/>
      <c r="Q68" s="21"/>
      <c r="R68" s="22"/>
      <c r="S68" s="21"/>
      <c r="T68" s="21"/>
      <c r="U68" s="22"/>
      <c r="V68" s="23"/>
      <c r="W68" s="23"/>
      <c r="X68" s="24"/>
      <c r="Y68" s="25">
        <v>220280.78</v>
      </c>
      <c r="Z68" s="25">
        <v>0</v>
      </c>
      <c r="AA68" s="26"/>
      <c r="AB68" s="26"/>
      <c r="AC68" s="26"/>
      <c r="AD68" s="26"/>
      <c r="AE68" s="27"/>
      <c r="AF68" s="26"/>
      <c r="AG68" s="26"/>
      <c r="AH68" s="26"/>
      <c r="AI68" s="26"/>
      <c r="AJ68" s="26"/>
      <c r="AK68" s="26"/>
    </row>
    <row r="69" spans="1:37" s="10" customFormat="1" ht="25" customHeight="1" x14ac:dyDescent="0.25">
      <c r="A69" s="11">
        <v>66</v>
      </c>
      <c r="B69" s="12" t="s">
        <v>496</v>
      </c>
      <c r="C69" s="12" t="s">
        <v>33</v>
      </c>
      <c r="D69" s="12" t="s">
        <v>458</v>
      </c>
      <c r="E69" s="12" t="s">
        <v>33</v>
      </c>
      <c r="F69" s="12" t="s">
        <v>424</v>
      </c>
      <c r="G69" s="16" t="s">
        <v>144</v>
      </c>
      <c r="H69" s="16"/>
      <c r="I69" s="15">
        <v>59955.75</v>
      </c>
      <c r="J69" s="16"/>
      <c r="K69" s="16"/>
      <c r="L69" s="17"/>
      <c r="M69" s="18"/>
      <c r="N69" s="18"/>
      <c r="O69" s="20"/>
      <c r="P69" s="21"/>
      <c r="Q69" s="21"/>
      <c r="R69" s="22"/>
      <c r="S69" s="21"/>
      <c r="T69" s="21"/>
      <c r="U69" s="22"/>
      <c r="V69" s="23"/>
      <c r="W69" s="23"/>
      <c r="X69" s="24"/>
      <c r="Y69" s="25">
        <v>59955.75</v>
      </c>
      <c r="Z69" s="25">
        <v>0</v>
      </c>
      <c r="AA69" s="26"/>
      <c r="AB69" s="26"/>
      <c r="AC69" s="26"/>
      <c r="AD69" s="26"/>
      <c r="AE69" s="27"/>
      <c r="AF69" s="26"/>
      <c r="AG69" s="26"/>
      <c r="AH69" s="26"/>
      <c r="AI69" s="26"/>
      <c r="AJ69" s="26"/>
      <c r="AK69" s="26"/>
    </row>
    <row r="70" spans="1:37" s="10" customFormat="1" ht="25" customHeight="1" x14ac:dyDescent="0.25">
      <c r="A70" s="11">
        <v>67</v>
      </c>
      <c r="B70" s="12" t="s">
        <v>497</v>
      </c>
      <c r="C70" s="12" t="s">
        <v>33</v>
      </c>
      <c r="D70" s="12" t="s">
        <v>458</v>
      </c>
      <c r="E70" s="12" t="s">
        <v>29</v>
      </c>
      <c r="F70" s="12" t="s">
        <v>440</v>
      </c>
      <c r="G70" s="16" t="s">
        <v>144</v>
      </c>
      <c r="H70" s="16"/>
      <c r="I70" s="15">
        <v>30088486.739999987</v>
      </c>
      <c r="J70" s="16"/>
      <c r="K70" s="16"/>
      <c r="L70" s="17"/>
      <c r="M70" s="18"/>
      <c r="N70" s="18"/>
      <c r="O70" s="20"/>
      <c r="P70" s="21"/>
      <c r="Q70" s="21"/>
      <c r="R70" s="22"/>
      <c r="S70" s="21"/>
      <c r="T70" s="21"/>
      <c r="U70" s="22"/>
      <c r="V70" s="23"/>
      <c r="W70" s="23"/>
      <c r="X70" s="24"/>
      <c r="Y70" s="25">
        <v>30088486.739999998</v>
      </c>
      <c r="Z70" s="25">
        <v>0</v>
      </c>
      <c r="AA70" s="26"/>
      <c r="AB70" s="26"/>
      <c r="AC70" s="26"/>
      <c r="AD70" s="26"/>
      <c r="AE70" s="27"/>
      <c r="AF70" s="26"/>
      <c r="AG70" s="26"/>
      <c r="AH70" s="26"/>
      <c r="AI70" s="26"/>
      <c r="AJ70" s="26"/>
      <c r="AK70" s="26"/>
    </row>
    <row r="71" spans="1:37" s="10" customFormat="1" ht="25" customHeight="1" x14ac:dyDescent="0.25">
      <c r="A71" s="11">
        <v>68</v>
      </c>
      <c r="B71" s="12" t="s">
        <v>496</v>
      </c>
      <c r="C71" s="12" t="s">
        <v>33</v>
      </c>
      <c r="D71" s="12" t="s">
        <v>458</v>
      </c>
      <c r="E71" s="12" t="s">
        <v>33</v>
      </c>
      <c r="F71" s="12" t="s">
        <v>507</v>
      </c>
      <c r="G71" s="16" t="s">
        <v>144</v>
      </c>
      <c r="H71" s="16"/>
      <c r="I71" s="15">
        <v>644468.93000000005</v>
      </c>
      <c r="J71" s="16"/>
      <c r="K71" s="16"/>
      <c r="L71" s="17"/>
      <c r="M71" s="18"/>
      <c r="N71" s="19"/>
      <c r="O71" s="20"/>
      <c r="P71" s="21"/>
      <c r="Q71" s="21"/>
      <c r="R71" s="22"/>
      <c r="S71" s="21"/>
      <c r="T71" s="21"/>
      <c r="U71" s="22"/>
      <c r="V71" s="23"/>
      <c r="W71" s="23"/>
      <c r="X71" s="24"/>
      <c r="Y71" s="25">
        <v>644468.93000000005</v>
      </c>
      <c r="Z71" s="25">
        <v>0</v>
      </c>
      <c r="AA71" s="26"/>
      <c r="AB71" s="26"/>
      <c r="AC71" s="26"/>
      <c r="AD71" s="26"/>
      <c r="AE71" s="27"/>
      <c r="AF71" s="26"/>
      <c r="AG71" s="26"/>
      <c r="AH71" s="26"/>
      <c r="AI71" s="26"/>
      <c r="AJ71" s="26"/>
      <c r="AK71" s="26"/>
    </row>
    <row r="72" spans="1:37" s="10" customFormat="1" ht="25" customHeight="1" x14ac:dyDescent="0.25">
      <c r="A72" s="11">
        <v>69</v>
      </c>
      <c r="B72" s="12" t="s">
        <v>496</v>
      </c>
      <c r="C72" s="12" t="s">
        <v>33</v>
      </c>
      <c r="D72" s="12" t="s">
        <v>458</v>
      </c>
      <c r="E72" s="12" t="s">
        <v>33</v>
      </c>
      <c r="F72" s="12" t="s">
        <v>427</v>
      </c>
      <c r="G72" s="16" t="s">
        <v>144</v>
      </c>
      <c r="H72" s="16"/>
      <c r="I72" s="15">
        <v>6548.67</v>
      </c>
      <c r="J72" s="16"/>
      <c r="K72" s="16"/>
      <c r="L72" s="17"/>
      <c r="M72" s="18"/>
      <c r="N72" s="19"/>
      <c r="O72" s="20"/>
      <c r="P72" s="21"/>
      <c r="Q72" s="21"/>
      <c r="R72" s="22"/>
      <c r="S72" s="21"/>
      <c r="T72" s="21"/>
      <c r="U72" s="22"/>
      <c r="V72" s="23"/>
      <c r="W72" s="23"/>
      <c r="X72" s="24"/>
      <c r="Y72" s="25">
        <v>6548.67</v>
      </c>
      <c r="Z72" s="25">
        <v>0</v>
      </c>
      <c r="AA72" s="26"/>
      <c r="AB72" s="26"/>
      <c r="AC72" s="26"/>
      <c r="AD72" s="26"/>
      <c r="AE72" s="27"/>
      <c r="AF72" s="26"/>
      <c r="AG72" s="26"/>
      <c r="AH72" s="26"/>
      <c r="AI72" s="26"/>
      <c r="AJ72" s="26"/>
      <c r="AK72" s="26"/>
    </row>
    <row r="73" spans="1:37" s="10" customFormat="1" ht="25" customHeight="1" x14ac:dyDescent="0.25">
      <c r="A73" s="11">
        <v>70</v>
      </c>
      <c r="B73" s="12" t="s">
        <v>497</v>
      </c>
      <c r="C73" s="12" t="s">
        <v>33</v>
      </c>
      <c r="D73" s="12" t="s">
        <v>458</v>
      </c>
      <c r="E73" s="12" t="s">
        <v>29</v>
      </c>
      <c r="F73" s="12" t="s">
        <v>244</v>
      </c>
      <c r="G73" s="16" t="s">
        <v>144</v>
      </c>
      <c r="H73" s="16"/>
      <c r="I73" s="15">
        <v>1327.43</v>
      </c>
      <c r="J73" s="16"/>
      <c r="K73" s="16"/>
      <c r="L73" s="17"/>
      <c r="M73" s="18"/>
      <c r="N73" s="18"/>
      <c r="O73" s="20"/>
      <c r="P73" s="21"/>
      <c r="Q73" s="21"/>
      <c r="R73" s="22"/>
      <c r="S73" s="21"/>
      <c r="T73" s="21"/>
      <c r="U73" s="22"/>
      <c r="V73" s="23"/>
      <c r="W73" s="23"/>
      <c r="X73" s="24"/>
      <c r="Y73" s="25">
        <v>1327.43</v>
      </c>
      <c r="Z73" s="25">
        <v>0</v>
      </c>
      <c r="AA73" s="26"/>
      <c r="AB73" s="26"/>
      <c r="AC73" s="26"/>
      <c r="AD73" s="26"/>
      <c r="AE73" s="27"/>
      <c r="AF73" s="26"/>
      <c r="AG73" s="26"/>
      <c r="AH73" s="26"/>
      <c r="AI73" s="26"/>
      <c r="AJ73" s="26"/>
      <c r="AK73" s="26"/>
    </row>
    <row r="74" spans="1:37" s="10" customFormat="1" ht="25" customHeight="1" x14ac:dyDescent="0.25">
      <c r="A74" s="11">
        <v>71</v>
      </c>
      <c r="B74" s="12" t="s">
        <v>496</v>
      </c>
      <c r="C74" s="12" t="s">
        <v>33</v>
      </c>
      <c r="D74" s="12" t="s">
        <v>458</v>
      </c>
      <c r="E74" s="12" t="s">
        <v>33</v>
      </c>
      <c r="F74" s="12" t="s">
        <v>251</v>
      </c>
      <c r="G74" s="16" t="s">
        <v>144</v>
      </c>
      <c r="H74" s="16"/>
      <c r="I74" s="15">
        <v>20000.339999999997</v>
      </c>
      <c r="J74" s="16"/>
      <c r="K74" s="16"/>
      <c r="L74" s="17"/>
      <c r="M74" s="18"/>
      <c r="N74" s="18"/>
      <c r="O74" s="20"/>
      <c r="P74" s="21"/>
      <c r="Q74" s="21"/>
      <c r="R74" s="22"/>
      <c r="S74" s="21"/>
      <c r="T74" s="21"/>
      <c r="U74" s="22"/>
      <c r="V74" s="23"/>
      <c r="W74" s="23"/>
      <c r="X74" s="24"/>
      <c r="Y74" s="25">
        <v>20000.34</v>
      </c>
      <c r="Z74" s="25">
        <v>0</v>
      </c>
      <c r="AA74" s="26"/>
      <c r="AB74" s="26"/>
      <c r="AC74" s="26"/>
      <c r="AD74" s="26"/>
      <c r="AE74" s="27"/>
      <c r="AF74" s="26"/>
      <c r="AG74" s="26"/>
      <c r="AH74" s="26"/>
      <c r="AI74" s="26"/>
      <c r="AJ74" s="26"/>
      <c r="AK74" s="26"/>
    </row>
    <row r="75" spans="1:37" s="10" customFormat="1" ht="25" customHeight="1" x14ac:dyDescent="0.25">
      <c r="A75" s="11">
        <v>72</v>
      </c>
      <c r="B75" s="12" t="s">
        <v>497</v>
      </c>
      <c r="C75" s="12" t="s">
        <v>33</v>
      </c>
      <c r="D75" s="12" t="s">
        <v>458</v>
      </c>
      <c r="E75" s="12" t="s">
        <v>29</v>
      </c>
      <c r="F75" s="12" t="s">
        <v>412</v>
      </c>
      <c r="G75" s="16" t="s">
        <v>144</v>
      </c>
      <c r="H75" s="16"/>
      <c r="I75" s="15">
        <v>52325.55</v>
      </c>
      <c r="J75" s="16"/>
      <c r="K75" s="16"/>
      <c r="L75" s="17"/>
      <c r="M75" s="18"/>
      <c r="N75" s="18"/>
      <c r="O75" s="20"/>
      <c r="P75" s="21"/>
      <c r="Q75" s="21"/>
      <c r="R75" s="22"/>
      <c r="S75" s="21"/>
      <c r="T75" s="21"/>
      <c r="U75" s="22"/>
      <c r="V75" s="23"/>
      <c r="W75" s="23"/>
      <c r="X75" s="24"/>
      <c r="Y75" s="25">
        <v>52325.55</v>
      </c>
      <c r="Z75" s="25">
        <v>0</v>
      </c>
      <c r="AA75" s="26"/>
      <c r="AB75" s="26"/>
      <c r="AC75" s="26"/>
      <c r="AD75" s="26"/>
      <c r="AE75" s="27"/>
      <c r="AF75" s="26"/>
      <c r="AG75" s="26"/>
      <c r="AH75" s="26"/>
      <c r="AI75" s="26"/>
      <c r="AJ75" s="26"/>
      <c r="AK75" s="26"/>
    </row>
    <row r="76" spans="1:37" s="10" customFormat="1" ht="25" customHeight="1" x14ac:dyDescent="0.25">
      <c r="A76" s="11">
        <v>73</v>
      </c>
      <c r="B76" s="12" t="s">
        <v>496</v>
      </c>
      <c r="C76" s="12" t="s">
        <v>33</v>
      </c>
      <c r="D76" s="12" t="s">
        <v>458</v>
      </c>
      <c r="E76" s="12" t="s">
        <v>33</v>
      </c>
      <c r="F76" s="12" t="s">
        <v>434</v>
      </c>
      <c r="G76" s="16" t="s">
        <v>144</v>
      </c>
      <c r="H76" s="16"/>
      <c r="I76" s="15">
        <v>272699.91999999993</v>
      </c>
      <c r="J76" s="16"/>
      <c r="K76" s="16"/>
      <c r="L76" s="17"/>
      <c r="M76" s="18"/>
      <c r="N76" s="18"/>
      <c r="O76" s="20"/>
      <c r="P76" s="21"/>
      <c r="Q76" s="21"/>
      <c r="R76" s="22"/>
      <c r="S76" s="21"/>
      <c r="T76" s="21"/>
      <c r="U76" s="22"/>
      <c r="V76" s="23"/>
      <c r="W76" s="23"/>
      <c r="X76" s="24"/>
      <c r="Y76" s="25">
        <v>272699.92</v>
      </c>
      <c r="Z76" s="25">
        <v>0</v>
      </c>
      <c r="AA76" s="26"/>
      <c r="AB76" s="26"/>
      <c r="AC76" s="26"/>
      <c r="AD76" s="26"/>
      <c r="AE76" s="27"/>
      <c r="AF76" s="26"/>
      <c r="AG76" s="26"/>
      <c r="AH76" s="26"/>
      <c r="AI76" s="26"/>
      <c r="AJ76" s="26"/>
      <c r="AK76" s="26"/>
    </row>
    <row r="77" spans="1:37" s="10" customFormat="1" ht="25" customHeight="1" x14ac:dyDescent="0.25">
      <c r="A77" s="11">
        <v>74</v>
      </c>
      <c r="B77" s="12" t="s">
        <v>496</v>
      </c>
      <c r="C77" s="12" t="s">
        <v>33</v>
      </c>
      <c r="D77" s="12" t="s">
        <v>458</v>
      </c>
      <c r="E77" s="12" t="s">
        <v>33</v>
      </c>
      <c r="F77" s="12" t="s">
        <v>310</v>
      </c>
      <c r="G77" s="16" t="s">
        <v>144</v>
      </c>
      <c r="H77" s="16"/>
      <c r="I77" s="15">
        <v>8703830.4600000009</v>
      </c>
      <c r="J77" s="16"/>
      <c r="K77" s="16"/>
      <c r="L77" s="17"/>
      <c r="M77" s="18"/>
      <c r="N77" s="18"/>
      <c r="O77" s="20"/>
      <c r="P77" s="21"/>
      <c r="Q77" s="21"/>
      <c r="R77" s="22"/>
      <c r="S77" s="21"/>
      <c r="T77" s="21"/>
      <c r="U77" s="22"/>
      <c r="V77" s="23"/>
      <c r="W77" s="23"/>
      <c r="X77" s="24"/>
      <c r="Y77" s="25">
        <v>8703830.4600000009</v>
      </c>
      <c r="Z77" s="25">
        <v>0</v>
      </c>
      <c r="AA77" s="26"/>
      <c r="AB77" s="26"/>
      <c r="AC77" s="26"/>
      <c r="AD77" s="26"/>
      <c r="AE77" s="27"/>
      <c r="AF77" s="26"/>
      <c r="AG77" s="26"/>
      <c r="AH77" s="26"/>
      <c r="AI77" s="26"/>
      <c r="AJ77" s="26"/>
      <c r="AK77" s="26"/>
    </row>
    <row r="78" spans="1:37" s="10" customFormat="1" ht="25" customHeight="1" x14ac:dyDescent="0.25">
      <c r="A78" s="11">
        <v>75</v>
      </c>
      <c r="B78" s="12" t="s">
        <v>501</v>
      </c>
      <c r="C78" s="12" t="s">
        <v>33</v>
      </c>
      <c r="D78" s="12" t="s">
        <v>458</v>
      </c>
      <c r="E78" s="12" t="s">
        <v>37</v>
      </c>
      <c r="F78" s="12" t="s">
        <v>247</v>
      </c>
      <c r="G78" s="16" t="s">
        <v>144</v>
      </c>
      <c r="H78" s="16"/>
      <c r="I78" s="15">
        <v>55663.71</v>
      </c>
      <c r="J78" s="16"/>
      <c r="K78" s="16"/>
      <c r="L78" s="17"/>
      <c r="M78" s="18"/>
      <c r="N78" s="18"/>
      <c r="O78" s="20"/>
      <c r="P78" s="21"/>
      <c r="Q78" s="21"/>
      <c r="R78" s="22"/>
      <c r="S78" s="21"/>
      <c r="T78" s="21"/>
      <c r="U78" s="22"/>
      <c r="V78" s="23"/>
      <c r="W78" s="23"/>
      <c r="X78" s="24"/>
      <c r="Y78" s="25">
        <v>55663.71</v>
      </c>
      <c r="Z78" s="25">
        <v>0</v>
      </c>
      <c r="AA78" s="26"/>
      <c r="AB78" s="26"/>
      <c r="AC78" s="26"/>
      <c r="AD78" s="26"/>
      <c r="AE78" s="27"/>
      <c r="AF78" s="26"/>
      <c r="AG78" s="26"/>
      <c r="AH78" s="26"/>
      <c r="AI78" s="26"/>
      <c r="AJ78" s="26"/>
      <c r="AK78" s="26"/>
    </row>
    <row r="79" spans="1:37" s="10" customFormat="1" ht="25" customHeight="1" x14ac:dyDescent="0.25">
      <c r="A79" s="11">
        <v>76</v>
      </c>
      <c r="B79" s="12" t="s">
        <v>497</v>
      </c>
      <c r="C79" s="12" t="s">
        <v>33</v>
      </c>
      <c r="D79" s="12" t="s">
        <v>458</v>
      </c>
      <c r="E79" s="12" t="s">
        <v>29</v>
      </c>
      <c r="F79" s="12" t="s">
        <v>508</v>
      </c>
      <c r="G79" s="16" t="s">
        <v>144</v>
      </c>
      <c r="H79" s="16"/>
      <c r="I79" s="15">
        <v>94297.34</v>
      </c>
      <c r="J79" s="16"/>
      <c r="K79" s="16"/>
      <c r="L79" s="17"/>
      <c r="M79" s="18"/>
      <c r="N79" s="18"/>
      <c r="O79" s="20"/>
      <c r="P79" s="21"/>
      <c r="Q79" s="21"/>
      <c r="R79" s="22"/>
      <c r="S79" s="21"/>
      <c r="T79" s="21"/>
      <c r="U79" s="22"/>
      <c r="V79" s="23"/>
      <c r="W79" s="23"/>
      <c r="X79" s="24"/>
      <c r="Y79" s="25">
        <v>94297.34</v>
      </c>
      <c r="Z79" s="25">
        <v>0</v>
      </c>
      <c r="AA79" s="26"/>
      <c r="AB79" s="26"/>
      <c r="AC79" s="26"/>
      <c r="AD79" s="26"/>
      <c r="AE79" s="27"/>
      <c r="AF79" s="26"/>
      <c r="AG79" s="26"/>
      <c r="AH79" s="26"/>
      <c r="AI79" s="26"/>
      <c r="AJ79" s="26"/>
      <c r="AK79" s="26"/>
    </row>
    <row r="80" spans="1:37" s="10" customFormat="1" ht="25" customHeight="1" x14ac:dyDescent="0.25">
      <c r="A80" s="11">
        <v>77</v>
      </c>
      <c r="B80" s="12" t="s">
        <v>497</v>
      </c>
      <c r="C80" s="12" t="s">
        <v>33</v>
      </c>
      <c r="D80" s="12" t="s">
        <v>458</v>
      </c>
      <c r="E80" s="12" t="s">
        <v>29</v>
      </c>
      <c r="F80" s="12" t="s">
        <v>455</v>
      </c>
      <c r="G80" s="16" t="s">
        <v>144</v>
      </c>
      <c r="H80" s="16"/>
      <c r="I80" s="15">
        <v>442477.87</v>
      </c>
      <c r="J80" s="16"/>
      <c r="K80" s="16"/>
      <c r="L80" s="17"/>
      <c r="M80" s="18"/>
      <c r="N80" s="18"/>
      <c r="O80" s="20"/>
      <c r="P80" s="21"/>
      <c r="Q80" s="21"/>
      <c r="R80" s="22"/>
      <c r="S80" s="21"/>
      <c r="T80" s="21"/>
      <c r="U80" s="22"/>
      <c r="V80" s="23"/>
      <c r="W80" s="23"/>
      <c r="X80" s="24"/>
      <c r="Y80" s="25">
        <v>442477.87</v>
      </c>
      <c r="Z80" s="25">
        <v>0</v>
      </c>
      <c r="AA80" s="26"/>
      <c r="AB80" s="26"/>
      <c r="AC80" s="26"/>
      <c r="AD80" s="26"/>
      <c r="AE80" s="27"/>
      <c r="AF80" s="26"/>
      <c r="AG80" s="26"/>
      <c r="AH80" s="26"/>
      <c r="AI80" s="26"/>
      <c r="AJ80" s="26"/>
      <c r="AK80" s="26"/>
    </row>
    <row r="81" spans="1:37" s="10" customFormat="1" ht="25" customHeight="1" x14ac:dyDescent="0.25">
      <c r="A81" s="11">
        <v>78</v>
      </c>
      <c r="B81" s="12" t="s">
        <v>496</v>
      </c>
      <c r="C81" s="12" t="s">
        <v>33</v>
      </c>
      <c r="D81" s="12" t="s">
        <v>458</v>
      </c>
      <c r="E81" s="12" t="s">
        <v>33</v>
      </c>
      <c r="F81" s="12" t="s">
        <v>425</v>
      </c>
      <c r="G81" s="16" t="s">
        <v>144</v>
      </c>
      <c r="H81" s="16"/>
      <c r="I81" s="15">
        <v>119469.03</v>
      </c>
      <c r="J81" s="16"/>
      <c r="K81" s="16"/>
      <c r="L81" s="17"/>
      <c r="M81" s="18"/>
      <c r="N81" s="18"/>
      <c r="O81" s="20"/>
      <c r="P81" s="21"/>
      <c r="Q81" s="21"/>
      <c r="R81" s="22"/>
      <c r="S81" s="21"/>
      <c r="T81" s="21"/>
      <c r="U81" s="22"/>
      <c r="V81" s="23"/>
      <c r="W81" s="23"/>
      <c r="X81" s="24"/>
      <c r="Y81" s="25">
        <v>119469.03</v>
      </c>
      <c r="Z81" s="25">
        <v>0</v>
      </c>
      <c r="AA81" s="26"/>
      <c r="AB81" s="26"/>
      <c r="AC81" s="26"/>
      <c r="AD81" s="26"/>
      <c r="AE81" s="27"/>
      <c r="AF81" s="26"/>
      <c r="AG81" s="26"/>
      <c r="AH81" s="26"/>
      <c r="AI81" s="26"/>
      <c r="AJ81" s="26"/>
      <c r="AK81" s="26"/>
    </row>
    <row r="82" spans="1:37" s="10" customFormat="1" ht="25" customHeight="1" x14ac:dyDescent="0.25">
      <c r="A82" s="11">
        <v>79</v>
      </c>
      <c r="B82" s="12" t="str">
        <f t="shared" ref="B82:B113" si="0">TEXT(C82,"000")&amp;"-"&amp;TEXT(E82,"000")</f>
        <v>000-000</v>
      </c>
      <c r="C82" s="12"/>
      <c r="D82" s="12"/>
      <c r="E82" s="12"/>
      <c r="F82" s="12"/>
      <c r="G82" s="16"/>
      <c r="H82" s="16"/>
      <c r="I82" s="15"/>
      <c r="J82" s="16"/>
      <c r="K82" s="16"/>
      <c r="L82" s="17"/>
      <c r="M82" s="18"/>
      <c r="N82" s="19"/>
      <c r="O82" s="20"/>
      <c r="P82" s="21"/>
      <c r="Q82" s="21"/>
      <c r="R82" s="22"/>
      <c r="S82" s="21"/>
      <c r="T82" s="21"/>
      <c r="U82" s="22"/>
      <c r="V82" s="23"/>
      <c r="W82" s="23"/>
      <c r="X82" s="24"/>
      <c r="Y82" s="25">
        <f t="shared" ref="Y82:Y145" si="1">ROUND(I82-U82-X82,2)</f>
        <v>0</v>
      </c>
      <c r="Z82" s="25">
        <f t="shared" ref="Z82:Z145" si="2">ROUND(L82+O82-R82,2)</f>
        <v>0</v>
      </c>
      <c r="AA82" s="26"/>
      <c r="AB82" s="26"/>
      <c r="AC82" s="26"/>
      <c r="AD82" s="26"/>
      <c r="AE82" s="27"/>
      <c r="AF82" s="26"/>
      <c r="AG82" s="26"/>
      <c r="AH82" s="26"/>
      <c r="AI82" s="26"/>
      <c r="AJ82" s="26"/>
      <c r="AK82" s="26"/>
    </row>
    <row r="83" spans="1:37" s="10" customFormat="1" ht="25" customHeight="1" x14ac:dyDescent="0.25">
      <c r="A83" s="11">
        <v>80</v>
      </c>
      <c r="B83" s="12" t="str">
        <f t="shared" si="0"/>
        <v>000-000</v>
      </c>
      <c r="C83" s="12"/>
      <c r="D83" s="12"/>
      <c r="E83" s="12"/>
      <c r="F83" s="12"/>
      <c r="G83" s="16"/>
      <c r="H83" s="16"/>
      <c r="I83" s="15"/>
      <c r="J83" s="16"/>
      <c r="K83" s="16"/>
      <c r="L83" s="17"/>
      <c r="M83" s="18"/>
      <c r="N83" s="19"/>
      <c r="O83" s="20"/>
      <c r="P83" s="21"/>
      <c r="Q83" s="21"/>
      <c r="R83" s="22"/>
      <c r="S83" s="21"/>
      <c r="T83" s="21"/>
      <c r="U83" s="22"/>
      <c r="V83" s="23"/>
      <c r="W83" s="23"/>
      <c r="X83" s="24"/>
      <c r="Y83" s="25">
        <f t="shared" si="1"/>
        <v>0</v>
      </c>
      <c r="Z83" s="25">
        <f t="shared" si="2"/>
        <v>0</v>
      </c>
      <c r="AA83" s="26"/>
      <c r="AB83" s="26"/>
      <c r="AC83" s="26"/>
      <c r="AD83" s="26"/>
      <c r="AE83" s="27"/>
      <c r="AF83" s="26"/>
      <c r="AG83" s="26"/>
      <c r="AH83" s="26"/>
      <c r="AI83" s="26"/>
      <c r="AJ83" s="26"/>
      <c r="AK83" s="26"/>
    </row>
    <row r="84" spans="1:37" s="10" customFormat="1" ht="25" customHeight="1" x14ac:dyDescent="0.25">
      <c r="A84" s="11">
        <v>81</v>
      </c>
      <c r="B84" s="12" t="str">
        <f t="shared" si="0"/>
        <v>000-000</v>
      </c>
      <c r="C84" s="12"/>
      <c r="D84" s="12"/>
      <c r="E84" s="12"/>
      <c r="F84" s="12"/>
      <c r="G84" s="16"/>
      <c r="H84" s="16"/>
      <c r="I84" s="15"/>
      <c r="J84" s="16"/>
      <c r="K84" s="16"/>
      <c r="L84" s="17"/>
      <c r="M84" s="18"/>
      <c r="N84" s="18"/>
      <c r="O84" s="20"/>
      <c r="P84" s="21"/>
      <c r="Q84" s="21"/>
      <c r="R84" s="22"/>
      <c r="S84" s="21"/>
      <c r="T84" s="21"/>
      <c r="U84" s="22"/>
      <c r="V84" s="23"/>
      <c r="W84" s="23"/>
      <c r="X84" s="24"/>
      <c r="Y84" s="25">
        <f t="shared" si="1"/>
        <v>0</v>
      </c>
      <c r="Z84" s="25">
        <f t="shared" si="2"/>
        <v>0</v>
      </c>
      <c r="AA84" s="26"/>
      <c r="AB84" s="26"/>
      <c r="AC84" s="26"/>
      <c r="AD84" s="26"/>
      <c r="AE84" s="27"/>
      <c r="AF84" s="26"/>
      <c r="AG84" s="26"/>
      <c r="AH84" s="26"/>
      <c r="AI84" s="26"/>
      <c r="AJ84" s="26"/>
      <c r="AK84" s="26"/>
    </row>
    <row r="85" spans="1:37" s="10" customFormat="1" ht="25" customHeight="1" x14ac:dyDescent="0.25">
      <c r="A85" s="11">
        <v>82</v>
      </c>
      <c r="B85" s="12" t="str">
        <f t="shared" si="0"/>
        <v>000-000</v>
      </c>
      <c r="C85" s="12"/>
      <c r="D85" s="12"/>
      <c r="E85" s="12"/>
      <c r="F85" s="12"/>
      <c r="G85" s="16"/>
      <c r="H85" s="16"/>
      <c r="I85" s="15"/>
      <c r="J85" s="16"/>
      <c r="K85" s="16"/>
      <c r="L85" s="17"/>
      <c r="M85" s="18"/>
      <c r="N85" s="18"/>
      <c r="O85" s="20"/>
      <c r="P85" s="21"/>
      <c r="Q85" s="21"/>
      <c r="R85" s="22"/>
      <c r="S85" s="21"/>
      <c r="T85" s="21"/>
      <c r="U85" s="22"/>
      <c r="V85" s="23"/>
      <c r="W85" s="23"/>
      <c r="X85" s="24"/>
      <c r="Y85" s="25">
        <f t="shared" si="1"/>
        <v>0</v>
      </c>
      <c r="Z85" s="25">
        <f t="shared" si="2"/>
        <v>0</v>
      </c>
      <c r="AA85" s="26"/>
      <c r="AB85" s="26"/>
      <c r="AC85" s="26"/>
      <c r="AD85" s="26"/>
      <c r="AE85" s="27"/>
      <c r="AF85" s="26"/>
      <c r="AG85" s="26"/>
      <c r="AH85" s="26"/>
      <c r="AI85" s="26"/>
      <c r="AJ85" s="26"/>
      <c r="AK85" s="26"/>
    </row>
    <row r="86" spans="1:37" s="10" customFormat="1" ht="25" customHeight="1" x14ac:dyDescent="0.25">
      <c r="A86" s="11">
        <v>83</v>
      </c>
      <c r="B86" s="12" t="str">
        <f t="shared" si="0"/>
        <v>000-000</v>
      </c>
      <c r="C86" s="12"/>
      <c r="D86" s="12"/>
      <c r="E86" s="12"/>
      <c r="F86" s="12"/>
      <c r="G86" s="16"/>
      <c r="H86" s="16"/>
      <c r="I86" s="15"/>
      <c r="J86" s="16"/>
      <c r="K86" s="16"/>
      <c r="L86" s="17"/>
      <c r="M86" s="18"/>
      <c r="N86" s="18"/>
      <c r="O86" s="20"/>
      <c r="P86" s="21"/>
      <c r="Q86" s="21"/>
      <c r="R86" s="22"/>
      <c r="S86" s="21"/>
      <c r="T86" s="21"/>
      <c r="U86" s="22"/>
      <c r="V86" s="23"/>
      <c r="W86" s="23"/>
      <c r="X86" s="24"/>
      <c r="Y86" s="25">
        <f t="shared" si="1"/>
        <v>0</v>
      </c>
      <c r="Z86" s="25">
        <f t="shared" si="2"/>
        <v>0</v>
      </c>
      <c r="AA86" s="26"/>
      <c r="AB86" s="26"/>
      <c r="AC86" s="26"/>
      <c r="AD86" s="26"/>
      <c r="AE86" s="27"/>
      <c r="AF86" s="26"/>
      <c r="AG86" s="26"/>
      <c r="AH86" s="26"/>
      <c r="AI86" s="26"/>
      <c r="AJ86" s="26"/>
      <c r="AK86" s="26"/>
    </row>
    <row r="87" spans="1:37" s="10" customFormat="1" ht="25" customHeight="1" x14ac:dyDescent="0.25">
      <c r="A87" s="11">
        <v>84</v>
      </c>
      <c r="B87" s="12" t="str">
        <f t="shared" si="0"/>
        <v>000-000</v>
      </c>
      <c r="C87" s="12"/>
      <c r="D87" s="12"/>
      <c r="E87" s="12"/>
      <c r="F87" s="12"/>
      <c r="G87" s="16"/>
      <c r="H87" s="16"/>
      <c r="I87" s="15"/>
      <c r="J87" s="16"/>
      <c r="K87" s="16"/>
      <c r="L87" s="17"/>
      <c r="M87" s="18"/>
      <c r="N87" s="18"/>
      <c r="O87" s="20"/>
      <c r="P87" s="21"/>
      <c r="Q87" s="21"/>
      <c r="R87" s="22"/>
      <c r="S87" s="21"/>
      <c r="T87" s="21"/>
      <c r="U87" s="22"/>
      <c r="V87" s="23"/>
      <c r="W87" s="23"/>
      <c r="X87" s="24"/>
      <c r="Y87" s="25">
        <f t="shared" si="1"/>
        <v>0</v>
      </c>
      <c r="Z87" s="25">
        <f t="shared" si="2"/>
        <v>0</v>
      </c>
      <c r="AA87" s="26"/>
      <c r="AB87" s="26"/>
      <c r="AC87" s="26"/>
      <c r="AD87" s="26"/>
      <c r="AE87" s="27"/>
      <c r="AF87" s="26"/>
      <c r="AG87" s="26"/>
      <c r="AH87" s="26"/>
      <c r="AI87" s="26"/>
      <c r="AJ87" s="26"/>
      <c r="AK87" s="26"/>
    </row>
    <row r="88" spans="1:37" s="10" customFormat="1" ht="25" customHeight="1" x14ac:dyDescent="0.25">
      <c r="A88" s="11">
        <v>85</v>
      </c>
      <c r="B88" s="12" t="str">
        <f t="shared" si="0"/>
        <v>000-000</v>
      </c>
      <c r="C88" s="12"/>
      <c r="D88" s="12"/>
      <c r="E88" s="12"/>
      <c r="F88" s="12"/>
      <c r="G88" s="16"/>
      <c r="H88" s="16"/>
      <c r="I88" s="15"/>
      <c r="J88" s="16"/>
      <c r="K88" s="16"/>
      <c r="L88" s="17"/>
      <c r="M88" s="18"/>
      <c r="N88" s="18"/>
      <c r="O88" s="20"/>
      <c r="P88" s="21"/>
      <c r="Q88" s="21"/>
      <c r="R88" s="22"/>
      <c r="S88" s="21"/>
      <c r="T88" s="21"/>
      <c r="U88" s="22"/>
      <c r="V88" s="23"/>
      <c r="W88" s="23"/>
      <c r="X88" s="24"/>
      <c r="Y88" s="25">
        <f t="shared" si="1"/>
        <v>0</v>
      </c>
      <c r="Z88" s="25">
        <f t="shared" si="2"/>
        <v>0</v>
      </c>
      <c r="AA88" s="26"/>
      <c r="AB88" s="26"/>
      <c r="AC88" s="26"/>
      <c r="AD88" s="26"/>
      <c r="AE88" s="27"/>
      <c r="AF88" s="26"/>
      <c r="AG88" s="26"/>
      <c r="AH88" s="26"/>
      <c r="AI88" s="26"/>
      <c r="AJ88" s="26"/>
      <c r="AK88" s="26"/>
    </row>
    <row r="89" spans="1:37" s="10" customFormat="1" ht="25" customHeight="1" x14ac:dyDescent="0.25">
      <c r="A89" s="11">
        <v>86</v>
      </c>
      <c r="B89" s="12" t="str">
        <f t="shared" si="0"/>
        <v>000-000</v>
      </c>
      <c r="C89" s="12"/>
      <c r="D89" s="12"/>
      <c r="E89" s="12"/>
      <c r="F89" s="12"/>
      <c r="G89" s="16"/>
      <c r="H89" s="16"/>
      <c r="I89" s="15"/>
      <c r="J89" s="16"/>
      <c r="K89" s="16"/>
      <c r="L89" s="17"/>
      <c r="M89" s="18"/>
      <c r="N89" s="18"/>
      <c r="O89" s="20"/>
      <c r="P89" s="21"/>
      <c r="Q89" s="21"/>
      <c r="R89" s="22"/>
      <c r="S89" s="21"/>
      <c r="T89" s="21"/>
      <c r="U89" s="22"/>
      <c r="V89" s="23"/>
      <c r="W89" s="23"/>
      <c r="X89" s="24"/>
      <c r="Y89" s="25">
        <f t="shared" si="1"/>
        <v>0</v>
      </c>
      <c r="Z89" s="25">
        <f t="shared" si="2"/>
        <v>0</v>
      </c>
      <c r="AA89" s="26"/>
      <c r="AB89" s="26"/>
      <c r="AC89" s="26"/>
      <c r="AD89" s="26"/>
      <c r="AE89" s="27"/>
      <c r="AF89" s="26"/>
      <c r="AG89" s="26"/>
      <c r="AH89" s="26"/>
      <c r="AI89" s="26"/>
      <c r="AJ89" s="26"/>
      <c r="AK89" s="26"/>
    </row>
    <row r="90" spans="1:37" s="10" customFormat="1" ht="25" customHeight="1" x14ac:dyDescent="0.25">
      <c r="A90" s="11">
        <v>87</v>
      </c>
      <c r="B90" s="12" t="str">
        <f t="shared" si="0"/>
        <v>000-000</v>
      </c>
      <c r="C90" s="12"/>
      <c r="D90" s="12"/>
      <c r="E90" s="12"/>
      <c r="F90" s="12"/>
      <c r="G90" s="16"/>
      <c r="H90" s="16"/>
      <c r="I90" s="15"/>
      <c r="J90" s="16"/>
      <c r="K90" s="16"/>
      <c r="L90" s="17"/>
      <c r="M90" s="18"/>
      <c r="N90" s="18"/>
      <c r="O90" s="20"/>
      <c r="P90" s="21"/>
      <c r="Q90" s="21"/>
      <c r="R90" s="22"/>
      <c r="S90" s="21"/>
      <c r="T90" s="21"/>
      <c r="U90" s="22"/>
      <c r="V90" s="23"/>
      <c r="W90" s="23"/>
      <c r="X90" s="24"/>
      <c r="Y90" s="25">
        <f t="shared" si="1"/>
        <v>0</v>
      </c>
      <c r="Z90" s="25">
        <f t="shared" si="2"/>
        <v>0</v>
      </c>
      <c r="AA90" s="26"/>
      <c r="AB90" s="26"/>
      <c r="AC90" s="26"/>
      <c r="AD90" s="26"/>
      <c r="AE90" s="27"/>
      <c r="AF90" s="26"/>
      <c r="AG90" s="26"/>
      <c r="AH90" s="26"/>
      <c r="AI90" s="26"/>
      <c r="AJ90" s="26"/>
      <c r="AK90" s="26"/>
    </row>
    <row r="91" spans="1:37" s="10" customFormat="1" ht="25" customHeight="1" x14ac:dyDescent="0.25">
      <c r="A91" s="11">
        <v>88</v>
      </c>
      <c r="B91" s="12" t="str">
        <f t="shared" si="0"/>
        <v>000-000</v>
      </c>
      <c r="C91" s="12"/>
      <c r="D91" s="12"/>
      <c r="E91" s="12"/>
      <c r="F91" s="12"/>
      <c r="G91" s="16"/>
      <c r="H91" s="16"/>
      <c r="I91" s="15"/>
      <c r="J91" s="16"/>
      <c r="K91" s="16"/>
      <c r="L91" s="17"/>
      <c r="M91" s="18"/>
      <c r="N91" s="18"/>
      <c r="O91" s="20"/>
      <c r="P91" s="21"/>
      <c r="Q91" s="21"/>
      <c r="R91" s="22"/>
      <c r="S91" s="21"/>
      <c r="T91" s="21"/>
      <c r="U91" s="22"/>
      <c r="V91" s="23"/>
      <c r="W91" s="23"/>
      <c r="X91" s="24"/>
      <c r="Y91" s="25">
        <f t="shared" si="1"/>
        <v>0</v>
      </c>
      <c r="Z91" s="25">
        <f t="shared" si="2"/>
        <v>0</v>
      </c>
      <c r="AA91" s="26"/>
      <c r="AB91" s="26"/>
      <c r="AC91" s="26"/>
      <c r="AD91" s="26"/>
      <c r="AE91" s="27"/>
      <c r="AF91" s="26"/>
      <c r="AG91" s="26"/>
      <c r="AH91" s="26"/>
      <c r="AI91" s="26"/>
      <c r="AJ91" s="26"/>
      <c r="AK91" s="26"/>
    </row>
    <row r="92" spans="1:37" s="10" customFormat="1" ht="25" customHeight="1" x14ac:dyDescent="0.25">
      <c r="A92" s="11">
        <v>89</v>
      </c>
      <c r="B92" s="12" t="str">
        <f t="shared" si="0"/>
        <v>000-000</v>
      </c>
      <c r="C92" s="12"/>
      <c r="D92" s="12"/>
      <c r="E92" s="12"/>
      <c r="F92" s="12"/>
      <c r="G92" s="16"/>
      <c r="H92" s="16"/>
      <c r="I92" s="15"/>
      <c r="J92" s="16"/>
      <c r="K92" s="16"/>
      <c r="L92" s="17"/>
      <c r="M92" s="18"/>
      <c r="N92" s="18"/>
      <c r="O92" s="20"/>
      <c r="P92" s="21"/>
      <c r="Q92" s="21"/>
      <c r="R92" s="22"/>
      <c r="S92" s="21"/>
      <c r="T92" s="21"/>
      <c r="U92" s="22"/>
      <c r="V92" s="23"/>
      <c r="W92" s="23"/>
      <c r="X92" s="24"/>
      <c r="Y92" s="25">
        <f t="shared" si="1"/>
        <v>0</v>
      </c>
      <c r="Z92" s="25">
        <f t="shared" si="2"/>
        <v>0</v>
      </c>
      <c r="AA92" s="26"/>
      <c r="AB92" s="26"/>
      <c r="AC92" s="26"/>
      <c r="AD92" s="26"/>
      <c r="AE92" s="27"/>
      <c r="AF92" s="26"/>
      <c r="AG92" s="26"/>
      <c r="AH92" s="26"/>
      <c r="AI92" s="26"/>
      <c r="AJ92" s="26"/>
      <c r="AK92" s="26"/>
    </row>
    <row r="93" spans="1:37" s="10" customFormat="1" ht="25" customHeight="1" x14ac:dyDescent="0.25">
      <c r="A93" s="11">
        <v>90</v>
      </c>
      <c r="B93" s="12" t="str">
        <f t="shared" si="0"/>
        <v>000-000</v>
      </c>
      <c r="C93" s="12"/>
      <c r="D93" s="12"/>
      <c r="E93" s="12"/>
      <c r="F93" s="12"/>
      <c r="G93" s="16"/>
      <c r="H93" s="16"/>
      <c r="I93" s="15"/>
      <c r="J93" s="16"/>
      <c r="K93" s="16"/>
      <c r="L93" s="17"/>
      <c r="M93" s="18"/>
      <c r="N93" s="19"/>
      <c r="O93" s="20"/>
      <c r="P93" s="21"/>
      <c r="Q93" s="21"/>
      <c r="R93" s="22"/>
      <c r="S93" s="21"/>
      <c r="T93" s="21"/>
      <c r="U93" s="22"/>
      <c r="V93" s="23"/>
      <c r="W93" s="23"/>
      <c r="X93" s="24"/>
      <c r="Y93" s="25">
        <f t="shared" si="1"/>
        <v>0</v>
      </c>
      <c r="Z93" s="25">
        <f t="shared" si="2"/>
        <v>0</v>
      </c>
      <c r="AA93" s="26"/>
      <c r="AB93" s="26"/>
      <c r="AC93" s="26"/>
      <c r="AD93" s="26"/>
      <c r="AE93" s="27"/>
      <c r="AF93" s="26"/>
      <c r="AG93" s="26"/>
      <c r="AH93" s="26"/>
      <c r="AI93" s="26"/>
      <c r="AJ93" s="26"/>
      <c r="AK93" s="26"/>
    </row>
    <row r="94" spans="1:37" s="10" customFormat="1" ht="25" customHeight="1" x14ac:dyDescent="0.25">
      <c r="A94" s="11">
        <v>91</v>
      </c>
      <c r="B94" s="12" t="str">
        <f t="shared" si="0"/>
        <v>000-000</v>
      </c>
      <c r="C94" s="12"/>
      <c r="D94" s="12"/>
      <c r="E94" s="12"/>
      <c r="F94" s="12"/>
      <c r="G94" s="16"/>
      <c r="H94" s="16"/>
      <c r="I94" s="15"/>
      <c r="J94" s="16"/>
      <c r="K94" s="16"/>
      <c r="L94" s="17"/>
      <c r="M94" s="18"/>
      <c r="N94" s="19"/>
      <c r="O94" s="20"/>
      <c r="P94" s="21"/>
      <c r="Q94" s="21"/>
      <c r="R94" s="22"/>
      <c r="S94" s="21"/>
      <c r="T94" s="21"/>
      <c r="U94" s="22"/>
      <c r="V94" s="23"/>
      <c r="W94" s="23"/>
      <c r="X94" s="24"/>
      <c r="Y94" s="25">
        <f t="shared" si="1"/>
        <v>0</v>
      </c>
      <c r="Z94" s="25">
        <f t="shared" si="2"/>
        <v>0</v>
      </c>
      <c r="AA94" s="26"/>
      <c r="AB94" s="26"/>
      <c r="AC94" s="26"/>
      <c r="AD94" s="26"/>
      <c r="AE94" s="27"/>
      <c r="AF94" s="26"/>
      <c r="AG94" s="26"/>
      <c r="AH94" s="26"/>
      <c r="AI94" s="26"/>
      <c r="AJ94" s="26"/>
      <c r="AK94" s="26"/>
    </row>
    <row r="95" spans="1:37" s="10" customFormat="1" ht="25" customHeight="1" x14ac:dyDescent="0.25">
      <c r="A95" s="11">
        <v>92</v>
      </c>
      <c r="B95" s="12" t="str">
        <f t="shared" si="0"/>
        <v>000-000</v>
      </c>
      <c r="C95" s="12"/>
      <c r="D95" s="12"/>
      <c r="E95" s="12"/>
      <c r="F95" s="12"/>
      <c r="G95" s="16"/>
      <c r="H95" s="16"/>
      <c r="I95" s="15"/>
      <c r="J95" s="16"/>
      <c r="K95" s="16"/>
      <c r="L95" s="17"/>
      <c r="M95" s="18"/>
      <c r="N95" s="18"/>
      <c r="O95" s="20"/>
      <c r="P95" s="21"/>
      <c r="Q95" s="21"/>
      <c r="R95" s="22"/>
      <c r="S95" s="21"/>
      <c r="T95" s="21"/>
      <c r="U95" s="22"/>
      <c r="V95" s="23"/>
      <c r="W95" s="23"/>
      <c r="X95" s="24"/>
      <c r="Y95" s="25">
        <f t="shared" si="1"/>
        <v>0</v>
      </c>
      <c r="Z95" s="25">
        <f t="shared" si="2"/>
        <v>0</v>
      </c>
      <c r="AA95" s="26"/>
      <c r="AB95" s="26"/>
      <c r="AC95" s="26"/>
      <c r="AD95" s="26"/>
      <c r="AE95" s="27"/>
      <c r="AF95" s="26"/>
      <c r="AG95" s="26"/>
      <c r="AH95" s="26"/>
      <c r="AI95" s="26"/>
      <c r="AJ95" s="26"/>
      <c r="AK95" s="26"/>
    </row>
    <row r="96" spans="1:37" s="10" customFormat="1" ht="25" customHeight="1" x14ac:dyDescent="0.25">
      <c r="A96" s="11">
        <v>93</v>
      </c>
      <c r="B96" s="12" t="str">
        <f t="shared" si="0"/>
        <v>000-000</v>
      </c>
      <c r="C96" s="12"/>
      <c r="D96" s="12"/>
      <c r="E96" s="12"/>
      <c r="F96" s="12"/>
      <c r="G96" s="16"/>
      <c r="H96" s="16"/>
      <c r="I96" s="15"/>
      <c r="J96" s="16"/>
      <c r="K96" s="16"/>
      <c r="L96" s="17"/>
      <c r="M96" s="18"/>
      <c r="N96" s="18"/>
      <c r="O96" s="20"/>
      <c r="P96" s="21"/>
      <c r="Q96" s="21"/>
      <c r="R96" s="22"/>
      <c r="S96" s="21"/>
      <c r="T96" s="21"/>
      <c r="U96" s="22"/>
      <c r="V96" s="23"/>
      <c r="W96" s="23"/>
      <c r="X96" s="24"/>
      <c r="Y96" s="25">
        <f t="shared" si="1"/>
        <v>0</v>
      </c>
      <c r="Z96" s="25">
        <f t="shared" si="2"/>
        <v>0</v>
      </c>
      <c r="AA96" s="26"/>
      <c r="AB96" s="26"/>
      <c r="AC96" s="26"/>
      <c r="AD96" s="26"/>
      <c r="AE96" s="27"/>
      <c r="AF96" s="26"/>
      <c r="AG96" s="26"/>
      <c r="AH96" s="26"/>
      <c r="AI96" s="26"/>
      <c r="AJ96" s="26"/>
      <c r="AK96" s="26"/>
    </row>
    <row r="97" spans="1:37" s="10" customFormat="1" ht="25" customHeight="1" x14ac:dyDescent="0.25">
      <c r="A97" s="11">
        <v>94</v>
      </c>
      <c r="B97" s="12" t="str">
        <f t="shared" si="0"/>
        <v>000-000</v>
      </c>
      <c r="C97" s="12"/>
      <c r="D97" s="12"/>
      <c r="E97" s="12"/>
      <c r="F97" s="12"/>
      <c r="G97" s="16"/>
      <c r="H97" s="16"/>
      <c r="I97" s="15"/>
      <c r="J97" s="16"/>
      <c r="K97" s="16"/>
      <c r="L97" s="17"/>
      <c r="M97" s="18"/>
      <c r="N97" s="18"/>
      <c r="O97" s="20"/>
      <c r="P97" s="21"/>
      <c r="Q97" s="21"/>
      <c r="R97" s="22"/>
      <c r="S97" s="21"/>
      <c r="T97" s="21"/>
      <c r="U97" s="22"/>
      <c r="V97" s="23"/>
      <c r="W97" s="23"/>
      <c r="X97" s="24"/>
      <c r="Y97" s="25">
        <f t="shared" si="1"/>
        <v>0</v>
      </c>
      <c r="Z97" s="25">
        <f t="shared" si="2"/>
        <v>0</v>
      </c>
      <c r="AA97" s="26"/>
      <c r="AB97" s="26"/>
      <c r="AC97" s="26"/>
      <c r="AD97" s="26"/>
      <c r="AE97" s="27"/>
      <c r="AF97" s="26"/>
      <c r="AG97" s="26"/>
      <c r="AH97" s="26"/>
      <c r="AI97" s="26"/>
      <c r="AJ97" s="26"/>
      <c r="AK97" s="26"/>
    </row>
    <row r="98" spans="1:37" s="10" customFormat="1" ht="25" customHeight="1" x14ac:dyDescent="0.25">
      <c r="A98" s="11">
        <v>95</v>
      </c>
      <c r="B98" s="12" t="str">
        <f t="shared" si="0"/>
        <v>000-000</v>
      </c>
      <c r="C98" s="12"/>
      <c r="D98" s="12"/>
      <c r="E98" s="12"/>
      <c r="F98" s="12"/>
      <c r="G98" s="16"/>
      <c r="H98" s="16"/>
      <c r="I98" s="15"/>
      <c r="J98" s="16"/>
      <c r="K98" s="16"/>
      <c r="L98" s="17"/>
      <c r="M98" s="18"/>
      <c r="N98" s="18"/>
      <c r="O98" s="20"/>
      <c r="P98" s="21"/>
      <c r="Q98" s="21"/>
      <c r="R98" s="22"/>
      <c r="S98" s="21"/>
      <c r="T98" s="21"/>
      <c r="U98" s="22"/>
      <c r="V98" s="23"/>
      <c r="W98" s="23"/>
      <c r="X98" s="24"/>
      <c r="Y98" s="25">
        <f t="shared" si="1"/>
        <v>0</v>
      </c>
      <c r="Z98" s="25">
        <f t="shared" si="2"/>
        <v>0</v>
      </c>
      <c r="AA98" s="26"/>
      <c r="AB98" s="26"/>
      <c r="AC98" s="26"/>
      <c r="AD98" s="26"/>
      <c r="AE98" s="27"/>
      <c r="AF98" s="26"/>
      <c r="AG98" s="26"/>
      <c r="AH98" s="26"/>
      <c r="AI98" s="26"/>
      <c r="AJ98" s="26"/>
      <c r="AK98" s="26"/>
    </row>
    <row r="99" spans="1:37" s="10" customFormat="1" ht="25" customHeight="1" x14ac:dyDescent="0.25">
      <c r="A99" s="11">
        <v>96</v>
      </c>
      <c r="B99" s="12" t="str">
        <f t="shared" si="0"/>
        <v>000-000</v>
      </c>
      <c r="C99" s="12"/>
      <c r="D99" s="12"/>
      <c r="E99" s="12"/>
      <c r="F99" s="12"/>
      <c r="G99" s="16"/>
      <c r="H99" s="16"/>
      <c r="I99" s="15"/>
      <c r="J99" s="16"/>
      <c r="K99" s="16"/>
      <c r="L99" s="17"/>
      <c r="M99" s="18"/>
      <c r="N99" s="18"/>
      <c r="O99" s="20"/>
      <c r="P99" s="21"/>
      <c r="Q99" s="21"/>
      <c r="R99" s="22"/>
      <c r="S99" s="21"/>
      <c r="T99" s="21"/>
      <c r="U99" s="22"/>
      <c r="V99" s="23"/>
      <c r="W99" s="23"/>
      <c r="X99" s="24"/>
      <c r="Y99" s="25">
        <f t="shared" si="1"/>
        <v>0</v>
      </c>
      <c r="Z99" s="25">
        <f t="shared" si="2"/>
        <v>0</v>
      </c>
      <c r="AA99" s="26"/>
      <c r="AB99" s="26"/>
      <c r="AC99" s="26"/>
      <c r="AD99" s="26"/>
      <c r="AE99" s="27"/>
      <c r="AF99" s="26"/>
      <c r="AG99" s="26"/>
      <c r="AH99" s="26"/>
      <c r="AI99" s="26"/>
      <c r="AJ99" s="26"/>
      <c r="AK99" s="26"/>
    </row>
    <row r="100" spans="1:37" s="10" customFormat="1" ht="25" customHeight="1" x14ac:dyDescent="0.25">
      <c r="A100" s="11">
        <v>97</v>
      </c>
      <c r="B100" s="12" t="str">
        <f t="shared" si="0"/>
        <v>000-000</v>
      </c>
      <c r="C100" s="12"/>
      <c r="D100" s="12"/>
      <c r="E100" s="12"/>
      <c r="F100" s="12"/>
      <c r="G100" s="16"/>
      <c r="H100" s="16"/>
      <c r="I100" s="15"/>
      <c r="J100" s="16"/>
      <c r="K100" s="16"/>
      <c r="L100" s="17"/>
      <c r="M100" s="18"/>
      <c r="N100" s="18"/>
      <c r="O100" s="20"/>
      <c r="P100" s="21"/>
      <c r="Q100" s="21"/>
      <c r="R100" s="22"/>
      <c r="S100" s="21"/>
      <c r="T100" s="21"/>
      <c r="U100" s="22"/>
      <c r="V100" s="23"/>
      <c r="W100" s="23"/>
      <c r="X100" s="24"/>
      <c r="Y100" s="25">
        <f t="shared" si="1"/>
        <v>0</v>
      </c>
      <c r="Z100" s="25">
        <f t="shared" si="2"/>
        <v>0</v>
      </c>
      <c r="AA100" s="26"/>
      <c r="AB100" s="26"/>
      <c r="AC100" s="26"/>
      <c r="AD100" s="26"/>
      <c r="AE100" s="27"/>
      <c r="AF100" s="26"/>
      <c r="AG100" s="26"/>
      <c r="AH100" s="26"/>
      <c r="AI100" s="26"/>
      <c r="AJ100" s="26"/>
      <c r="AK100" s="26"/>
    </row>
    <row r="101" spans="1:37" s="10" customFormat="1" ht="25" customHeight="1" x14ac:dyDescent="0.25">
      <c r="A101" s="11">
        <v>98</v>
      </c>
      <c r="B101" s="12" t="str">
        <f t="shared" si="0"/>
        <v>000-000</v>
      </c>
      <c r="C101" s="12"/>
      <c r="D101" s="12"/>
      <c r="E101" s="12"/>
      <c r="F101" s="12"/>
      <c r="G101" s="16"/>
      <c r="H101" s="16"/>
      <c r="I101" s="15"/>
      <c r="J101" s="16"/>
      <c r="K101" s="16"/>
      <c r="L101" s="17"/>
      <c r="M101" s="18"/>
      <c r="N101" s="18"/>
      <c r="O101" s="20"/>
      <c r="P101" s="21"/>
      <c r="Q101" s="21"/>
      <c r="R101" s="22"/>
      <c r="S101" s="21"/>
      <c r="T101" s="21"/>
      <c r="U101" s="22"/>
      <c r="V101" s="23"/>
      <c r="W101" s="23"/>
      <c r="X101" s="24"/>
      <c r="Y101" s="25">
        <f t="shared" si="1"/>
        <v>0</v>
      </c>
      <c r="Z101" s="25">
        <f t="shared" si="2"/>
        <v>0</v>
      </c>
      <c r="AA101" s="26"/>
      <c r="AB101" s="26"/>
      <c r="AC101" s="26"/>
      <c r="AD101" s="26"/>
      <c r="AE101" s="27"/>
      <c r="AF101" s="26"/>
      <c r="AG101" s="26"/>
      <c r="AH101" s="26"/>
      <c r="AI101" s="26"/>
      <c r="AJ101" s="26"/>
      <c r="AK101" s="26"/>
    </row>
    <row r="102" spans="1:37" s="10" customFormat="1" ht="25" customHeight="1" x14ac:dyDescent="0.25">
      <c r="A102" s="11">
        <v>99</v>
      </c>
      <c r="B102" s="12" t="str">
        <f t="shared" si="0"/>
        <v>000-000</v>
      </c>
      <c r="C102" s="12"/>
      <c r="D102" s="12"/>
      <c r="E102" s="12"/>
      <c r="F102" s="12"/>
      <c r="G102" s="16"/>
      <c r="H102" s="16"/>
      <c r="I102" s="15"/>
      <c r="J102" s="16"/>
      <c r="K102" s="16"/>
      <c r="L102" s="17"/>
      <c r="M102" s="18"/>
      <c r="N102" s="18"/>
      <c r="O102" s="20"/>
      <c r="P102" s="21"/>
      <c r="Q102" s="21"/>
      <c r="R102" s="22"/>
      <c r="S102" s="21"/>
      <c r="T102" s="21"/>
      <c r="U102" s="22"/>
      <c r="V102" s="23"/>
      <c r="W102" s="23"/>
      <c r="X102" s="24"/>
      <c r="Y102" s="25">
        <f t="shared" si="1"/>
        <v>0</v>
      </c>
      <c r="Z102" s="25">
        <f t="shared" si="2"/>
        <v>0</v>
      </c>
      <c r="AA102" s="26"/>
      <c r="AB102" s="26"/>
      <c r="AC102" s="26"/>
      <c r="AD102" s="26"/>
      <c r="AE102" s="27"/>
      <c r="AF102" s="26"/>
      <c r="AG102" s="26"/>
      <c r="AH102" s="26"/>
      <c r="AI102" s="26"/>
      <c r="AJ102" s="26"/>
      <c r="AK102" s="26"/>
    </row>
    <row r="103" spans="1:37" s="10" customFormat="1" ht="25" customHeight="1" x14ac:dyDescent="0.25">
      <c r="A103" s="11">
        <v>100</v>
      </c>
      <c r="B103" s="12" t="str">
        <f t="shared" si="0"/>
        <v>000-000</v>
      </c>
      <c r="C103" s="12"/>
      <c r="D103" s="12"/>
      <c r="E103" s="12"/>
      <c r="F103" s="12"/>
      <c r="G103" s="16"/>
      <c r="H103" s="16"/>
      <c r="I103" s="15"/>
      <c r="J103" s="16"/>
      <c r="K103" s="16"/>
      <c r="L103" s="17"/>
      <c r="M103" s="18"/>
      <c r="N103" s="18"/>
      <c r="O103" s="20"/>
      <c r="P103" s="21"/>
      <c r="Q103" s="21"/>
      <c r="R103" s="22"/>
      <c r="S103" s="21"/>
      <c r="T103" s="21"/>
      <c r="U103" s="22"/>
      <c r="V103" s="23"/>
      <c r="W103" s="23"/>
      <c r="X103" s="24"/>
      <c r="Y103" s="25">
        <f t="shared" si="1"/>
        <v>0</v>
      </c>
      <c r="Z103" s="25">
        <f t="shared" si="2"/>
        <v>0</v>
      </c>
      <c r="AA103" s="26"/>
      <c r="AB103" s="26"/>
      <c r="AC103" s="26"/>
      <c r="AD103" s="26"/>
      <c r="AE103" s="27"/>
      <c r="AF103" s="26"/>
      <c r="AG103" s="26"/>
      <c r="AH103" s="26"/>
      <c r="AI103" s="26"/>
      <c r="AJ103" s="26"/>
      <c r="AK103" s="26"/>
    </row>
    <row r="104" spans="1:37" s="10" customFormat="1" ht="25" customHeight="1" x14ac:dyDescent="0.25">
      <c r="A104" s="11">
        <v>101</v>
      </c>
      <c r="B104" s="12" t="str">
        <f t="shared" si="0"/>
        <v>000-000</v>
      </c>
      <c r="C104" s="12"/>
      <c r="D104" s="12"/>
      <c r="E104" s="12"/>
      <c r="F104" s="12"/>
      <c r="G104" s="16"/>
      <c r="H104" s="16"/>
      <c r="I104" s="15"/>
      <c r="J104" s="16"/>
      <c r="K104" s="16"/>
      <c r="L104" s="17"/>
      <c r="M104" s="18"/>
      <c r="N104" s="19"/>
      <c r="O104" s="20"/>
      <c r="P104" s="21"/>
      <c r="Q104" s="21"/>
      <c r="R104" s="22"/>
      <c r="S104" s="21"/>
      <c r="T104" s="21"/>
      <c r="U104" s="22"/>
      <c r="V104" s="23"/>
      <c r="W104" s="23"/>
      <c r="X104" s="24"/>
      <c r="Y104" s="25">
        <f t="shared" si="1"/>
        <v>0</v>
      </c>
      <c r="Z104" s="25">
        <f t="shared" si="2"/>
        <v>0</v>
      </c>
      <c r="AA104" s="26"/>
      <c r="AB104" s="26"/>
      <c r="AC104" s="26"/>
      <c r="AD104" s="26"/>
      <c r="AE104" s="27"/>
      <c r="AF104" s="26"/>
      <c r="AG104" s="26"/>
      <c r="AH104" s="26"/>
      <c r="AI104" s="26"/>
      <c r="AJ104" s="26"/>
      <c r="AK104" s="26"/>
    </row>
    <row r="105" spans="1:37" s="10" customFormat="1" ht="25" customHeight="1" x14ac:dyDescent="0.25">
      <c r="A105" s="11">
        <v>102</v>
      </c>
      <c r="B105" s="12" t="str">
        <f t="shared" si="0"/>
        <v>000-000</v>
      </c>
      <c r="C105" s="12"/>
      <c r="D105" s="12"/>
      <c r="E105" s="12"/>
      <c r="F105" s="12"/>
      <c r="G105" s="16"/>
      <c r="H105" s="16"/>
      <c r="I105" s="15"/>
      <c r="J105" s="16"/>
      <c r="K105" s="16"/>
      <c r="L105" s="17"/>
      <c r="M105" s="18"/>
      <c r="N105" s="19"/>
      <c r="O105" s="20"/>
      <c r="P105" s="21"/>
      <c r="Q105" s="21"/>
      <c r="R105" s="22"/>
      <c r="S105" s="21"/>
      <c r="T105" s="21"/>
      <c r="U105" s="22"/>
      <c r="V105" s="23"/>
      <c r="W105" s="23"/>
      <c r="X105" s="24"/>
      <c r="Y105" s="25">
        <f t="shared" si="1"/>
        <v>0</v>
      </c>
      <c r="Z105" s="25">
        <f t="shared" si="2"/>
        <v>0</v>
      </c>
      <c r="AA105" s="26"/>
      <c r="AB105" s="26"/>
      <c r="AC105" s="26"/>
      <c r="AD105" s="26"/>
      <c r="AE105" s="27"/>
      <c r="AF105" s="26"/>
      <c r="AG105" s="26"/>
      <c r="AH105" s="26"/>
      <c r="AI105" s="26"/>
      <c r="AJ105" s="26"/>
      <c r="AK105" s="26"/>
    </row>
    <row r="106" spans="1:37" s="10" customFormat="1" ht="25" customHeight="1" x14ac:dyDescent="0.25">
      <c r="A106" s="11">
        <v>103</v>
      </c>
      <c r="B106" s="12" t="str">
        <f t="shared" si="0"/>
        <v>000-000</v>
      </c>
      <c r="C106" s="12"/>
      <c r="D106" s="12"/>
      <c r="E106" s="12"/>
      <c r="F106" s="12"/>
      <c r="G106" s="16"/>
      <c r="H106" s="16"/>
      <c r="I106" s="15"/>
      <c r="J106" s="16"/>
      <c r="K106" s="16"/>
      <c r="L106" s="17"/>
      <c r="M106" s="18"/>
      <c r="N106" s="18"/>
      <c r="O106" s="20"/>
      <c r="P106" s="21"/>
      <c r="Q106" s="21"/>
      <c r="R106" s="22"/>
      <c r="S106" s="21"/>
      <c r="T106" s="21"/>
      <c r="U106" s="22"/>
      <c r="V106" s="23"/>
      <c r="W106" s="23"/>
      <c r="X106" s="24"/>
      <c r="Y106" s="25">
        <f t="shared" si="1"/>
        <v>0</v>
      </c>
      <c r="Z106" s="25">
        <f t="shared" si="2"/>
        <v>0</v>
      </c>
      <c r="AA106" s="26"/>
      <c r="AB106" s="26"/>
      <c r="AC106" s="26"/>
      <c r="AD106" s="26"/>
      <c r="AE106" s="27"/>
      <c r="AF106" s="26"/>
      <c r="AG106" s="26"/>
      <c r="AH106" s="26"/>
      <c r="AI106" s="26"/>
      <c r="AJ106" s="26"/>
      <c r="AK106" s="26"/>
    </row>
    <row r="107" spans="1:37" s="10" customFormat="1" ht="25" customHeight="1" x14ac:dyDescent="0.25">
      <c r="A107" s="11">
        <v>104</v>
      </c>
      <c r="B107" s="12" t="str">
        <f t="shared" si="0"/>
        <v>000-000</v>
      </c>
      <c r="C107" s="12"/>
      <c r="D107" s="12"/>
      <c r="E107" s="12"/>
      <c r="F107" s="12"/>
      <c r="G107" s="16"/>
      <c r="H107" s="16"/>
      <c r="I107" s="15"/>
      <c r="J107" s="16"/>
      <c r="K107" s="16"/>
      <c r="L107" s="17"/>
      <c r="M107" s="18"/>
      <c r="N107" s="18"/>
      <c r="O107" s="20"/>
      <c r="P107" s="21"/>
      <c r="Q107" s="21"/>
      <c r="R107" s="22"/>
      <c r="S107" s="21"/>
      <c r="T107" s="21"/>
      <c r="U107" s="22"/>
      <c r="V107" s="23"/>
      <c r="W107" s="23"/>
      <c r="X107" s="24"/>
      <c r="Y107" s="25">
        <f t="shared" si="1"/>
        <v>0</v>
      </c>
      <c r="Z107" s="25">
        <f t="shared" si="2"/>
        <v>0</v>
      </c>
      <c r="AA107" s="26"/>
      <c r="AB107" s="26"/>
      <c r="AC107" s="26"/>
      <c r="AD107" s="26"/>
      <c r="AE107" s="27"/>
      <c r="AF107" s="26"/>
      <c r="AG107" s="26"/>
      <c r="AH107" s="26"/>
      <c r="AI107" s="26"/>
      <c r="AJ107" s="26"/>
      <c r="AK107" s="26"/>
    </row>
    <row r="108" spans="1:37" s="10" customFormat="1" ht="25" customHeight="1" x14ac:dyDescent="0.25">
      <c r="A108" s="11">
        <v>105</v>
      </c>
      <c r="B108" s="12" t="str">
        <f t="shared" si="0"/>
        <v>000-000</v>
      </c>
      <c r="C108" s="12"/>
      <c r="D108" s="12"/>
      <c r="E108" s="12"/>
      <c r="F108" s="12"/>
      <c r="G108" s="16"/>
      <c r="H108" s="16"/>
      <c r="I108" s="15"/>
      <c r="J108" s="16"/>
      <c r="K108" s="16"/>
      <c r="L108" s="17"/>
      <c r="M108" s="18"/>
      <c r="N108" s="18"/>
      <c r="O108" s="20"/>
      <c r="P108" s="21"/>
      <c r="Q108" s="21"/>
      <c r="R108" s="22"/>
      <c r="S108" s="21"/>
      <c r="T108" s="21"/>
      <c r="U108" s="22"/>
      <c r="V108" s="23"/>
      <c r="W108" s="23"/>
      <c r="X108" s="24"/>
      <c r="Y108" s="25">
        <f t="shared" si="1"/>
        <v>0</v>
      </c>
      <c r="Z108" s="25">
        <f t="shared" si="2"/>
        <v>0</v>
      </c>
      <c r="AA108" s="26"/>
      <c r="AB108" s="26"/>
      <c r="AC108" s="26"/>
      <c r="AD108" s="26"/>
      <c r="AE108" s="27"/>
      <c r="AF108" s="26"/>
      <c r="AG108" s="26"/>
      <c r="AH108" s="26"/>
      <c r="AI108" s="26"/>
      <c r="AJ108" s="26"/>
      <c r="AK108" s="26"/>
    </row>
    <row r="109" spans="1:37" s="10" customFormat="1" ht="25" customHeight="1" x14ac:dyDescent="0.25">
      <c r="A109" s="11">
        <v>106</v>
      </c>
      <c r="B109" s="12" t="str">
        <f t="shared" si="0"/>
        <v>000-000</v>
      </c>
      <c r="C109" s="12"/>
      <c r="D109" s="12"/>
      <c r="E109" s="12"/>
      <c r="F109" s="12"/>
      <c r="G109" s="16"/>
      <c r="H109" s="16"/>
      <c r="I109" s="15"/>
      <c r="J109" s="16"/>
      <c r="K109" s="16"/>
      <c r="L109" s="17"/>
      <c r="M109" s="18"/>
      <c r="N109" s="18"/>
      <c r="O109" s="20"/>
      <c r="P109" s="21"/>
      <c r="Q109" s="21"/>
      <c r="R109" s="22"/>
      <c r="S109" s="21"/>
      <c r="T109" s="21"/>
      <c r="U109" s="22"/>
      <c r="V109" s="23"/>
      <c r="W109" s="23"/>
      <c r="X109" s="24"/>
      <c r="Y109" s="25">
        <f t="shared" si="1"/>
        <v>0</v>
      </c>
      <c r="Z109" s="25">
        <f t="shared" si="2"/>
        <v>0</v>
      </c>
      <c r="AA109" s="26"/>
      <c r="AB109" s="26"/>
      <c r="AC109" s="26"/>
      <c r="AD109" s="26"/>
      <c r="AE109" s="27"/>
      <c r="AF109" s="26"/>
      <c r="AG109" s="26"/>
      <c r="AH109" s="26"/>
      <c r="AI109" s="26"/>
      <c r="AJ109" s="26"/>
      <c r="AK109" s="26"/>
    </row>
    <row r="110" spans="1:37" s="10" customFormat="1" ht="25" customHeight="1" x14ac:dyDescent="0.25">
      <c r="A110" s="11">
        <v>107</v>
      </c>
      <c r="B110" s="12" t="str">
        <f t="shared" si="0"/>
        <v>000-000</v>
      </c>
      <c r="C110" s="12"/>
      <c r="D110" s="12"/>
      <c r="E110" s="12"/>
      <c r="F110" s="12"/>
      <c r="G110" s="16"/>
      <c r="H110" s="16"/>
      <c r="I110" s="15"/>
      <c r="J110" s="16"/>
      <c r="K110" s="16"/>
      <c r="L110" s="17"/>
      <c r="M110" s="18"/>
      <c r="N110" s="18"/>
      <c r="O110" s="20"/>
      <c r="P110" s="21"/>
      <c r="Q110" s="21"/>
      <c r="R110" s="22"/>
      <c r="S110" s="21"/>
      <c r="T110" s="21"/>
      <c r="U110" s="22"/>
      <c r="V110" s="23"/>
      <c r="W110" s="23"/>
      <c r="X110" s="24"/>
      <c r="Y110" s="25">
        <f t="shared" si="1"/>
        <v>0</v>
      </c>
      <c r="Z110" s="25">
        <f t="shared" si="2"/>
        <v>0</v>
      </c>
      <c r="AA110" s="26"/>
      <c r="AB110" s="26"/>
      <c r="AC110" s="26"/>
      <c r="AD110" s="26"/>
      <c r="AE110" s="27"/>
      <c r="AF110" s="26"/>
      <c r="AG110" s="26"/>
      <c r="AH110" s="26"/>
      <c r="AI110" s="26"/>
      <c r="AJ110" s="26"/>
      <c r="AK110" s="26"/>
    </row>
    <row r="111" spans="1:37" s="10" customFormat="1" ht="25" customHeight="1" x14ac:dyDescent="0.25">
      <c r="A111" s="11">
        <v>108</v>
      </c>
      <c r="B111" s="12" t="str">
        <f t="shared" si="0"/>
        <v>000-000</v>
      </c>
      <c r="C111" s="12"/>
      <c r="D111" s="12"/>
      <c r="E111" s="12"/>
      <c r="F111" s="12"/>
      <c r="G111" s="16"/>
      <c r="H111" s="16"/>
      <c r="I111" s="15"/>
      <c r="J111" s="16"/>
      <c r="K111" s="16"/>
      <c r="L111" s="17"/>
      <c r="M111" s="18"/>
      <c r="N111" s="18"/>
      <c r="O111" s="20"/>
      <c r="P111" s="21"/>
      <c r="Q111" s="21"/>
      <c r="R111" s="22"/>
      <c r="S111" s="21"/>
      <c r="T111" s="21"/>
      <c r="U111" s="22"/>
      <c r="V111" s="23"/>
      <c r="W111" s="23"/>
      <c r="X111" s="24"/>
      <c r="Y111" s="25">
        <f t="shared" si="1"/>
        <v>0</v>
      </c>
      <c r="Z111" s="25">
        <f t="shared" si="2"/>
        <v>0</v>
      </c>
      <c r="AA111" s="26"/>
      <c r="AB111" s="26"/>
      <c r="AC111" s="26"/>
      <c r="AD111" s="26"/>
      <c r="AE111" s="27"/>
      <c r="AF111" s="26"/>
      <c r="AG111" s="26"/>
      <c r="AH111" s="26"/>
      <c r="AI111" s="26"/>
      <c r="AJ111" s="26"/>
      <c r="AK111" s="26"/>
    </row>
    <row r="112" spans="1:37" s="10" customFormat="1" ht="25" customHeight="1" x14ac:dyDescent="0.25">
      <c r="A112" s="11">
        <v>109</v>
      </c>
      <c r="B112" s="12" t="str">
        <f t="shared" si="0"/>
        <v>000-000</v>
      </c>
      <c r="C112" s="12"/>
      <c r="D112" s="12"/>
      <c r="E112" s="12"/>
      <c r="F112" s="12"/>
      <c r="G112" s="16"/>
      <c r="H112" s="16"/>
      <c r="I112" s="15"/>
      <c r="J112" s="16"/>
      <c r="K112" s="16"/>
      <c r="L112" s="17"/>
      <c r="M112" s="18"/>
      <c r="N112" s="18"/>
      <c r="O112" s="20"/>
      <c r="P112" s="21"/>
      <c r="Q112" s="21"/>
      <c r="R112" s="22"/>
      <c r="S112" s="21"/>
      <c r="T112" s="21"/>
      <c r="U112" s="22"/>
      <c r="V112" s="23"/>
      <c r="W112" s="23"/>
      <c r="X112" s="24"/>
      <c r="Y112" s="25">
        <f t="shared" si="1"/>
        <v>0</v>
      </c>
      <c r="Z112" s="25">
        <f t="shared" si="2"/>
        <v>0</v>
      </c>
      <c r="AA112" s="26"/>
      <c r="AB112" s="26"/>
      <c r="AC112" s="26"/>
      <c r="AD112" s="26"/>
      <c r="AE112" s="27"/>
      <c r="AF112" s="26"/>
      <c r="AG112" s="26"/>
      <c r="AH112" s="26"/>
      <c r="AI112" s="26"/>
      <c r="AJ112" s="26"/>
      <c r="AK112" s="26"/>
    </row>
    <row r="113" spans="1:37" s="10" customFormat="1" ht="25" customHeight="1" x14ac:dyDescent="0.25">
      <c r="A113" s="11">
        <v>110</v>
      </c>
      <c r="B113" s="12" t="str">
        <f t="shared" si="0"/>
        <v>000-000</v>
      </c>
      <c r="C113" s="12"/>
      <c r="D113" s="12"/>
      <c r="E113" s="12"/>
      <c r="F113" s="12"/>
      <c r="G113" s="16"/>
      <c r="H113" s="16"/>
      <c r="I113" s="15"/>
      <c r="J113" s="16"/>
      <c r="K113" s="16"/>
      <c r="L113" s="17"/>
      <c r="M113" s="18"/>
      <c r="N113" s="18"/>
      <c r="O113" s="20"/>
      <c r="P113" s="21"/>
      <c r="Q113" s="21"/>
      <c r="R113" s="22"/>
      <c r="S113" s="21"/>
      <c r="T113" s="21"/>
      <c r="U113" s="22"/>
      <c r="V113" s="23"/>
      <c r="W113" s="23"/>
      <c r="X113" s="24"/>
      <c r="Y113" s="25">
        <f t="shared" si="1"/>
        <v>0</v>
      </c>
      <c r="Z113" s="25">
        <f t="shared" si="2"/>
        <v>0</v>
      </c>
      <c r="AA113" s="26"/>
      <c r="AB113" s="26"/>
      <c r="AC113" s="26"/>
      <c r="AD113" s="26"/>
      <c r="AE113" s="27"/>
      <c r="AF113" s="26"/>
      <c r="AG113" s="26"/>
      <c r="AH113" s="26"/>
      <c r="AI113" s="26"/>
      <c r="AJ113" s="26"/>
      <c r="AK113" s="26"/>
    </row>
    <row r="114" spans="1:37" s="10" customFormat="1" ht="25" customHeight="1" x14ac:dyDescent="0.25">
      <c r="A114" s="11">
        <v>111</v>
      </c>
      <c r="B114" s="12" t="str">
        <f t="shared" ref="B114:B145" si="3">TEXT(C114,"000")&amp;"-"&amp;TEXT(E114,"000")</f>
        <v>000-000</v>
      </c>
      <c r="C114" s="12"/>
      <c r="D114" s="12"/>
      <c r="E114" s="12"/>
      <c r="F114" s="12"/>
      <c r="G114" s="16"/>
      <c r="H114" s="16"/>
      <c r="I114" s="15"/>
      <c r="J114" s="16"/>
      <c r="K114" s="16"/>
      <c r="L114" s="17"/>
      <c r="M114" s="18"/>
      <c r="N114" s="18"/>
      <c r="O114" s="20"/>
      <c r="P114" s="21"/>
      <c r="Q114" s="21"/>
      <c r="R114" s="22"/>
      <c r="S114" s="21"/>
      <c r="T114" s="21"/>
      <c r="U114" s="22"/>
      <c r="V114" s="23"/>
      <c r="W114" s="23"/>
      <c r="X114" s="24"/>
      <c r="Y114" s="25">
        <f t="shared" si="1"/>
        <v>0</v>
      </c>
      <c r="Z114" s="25">
        <f t="shared" si="2"/>
        <v>0</v>
      </c>
      <c r="AA114" s="26"/>
      <c r="AB114" s="26"/>
      <c r="AC114" s="26"/>
      <c r="AD114" s="26"/>
      <c r="AE114" s="27"/>
      <c r="AF114" s="26"/>
      <c r="AG114" s="26"/>
      <c r="AH114" s="26"/>
      <c r="AI114" s="26"/>
      <c r="AJ114" s="26"/>
      <c r="AK114" s="26"/>
    </row>
    <row r="115" spans="1:37" s="10" customFormat="1" ht="25" customHeight="1" x14ac:dyDescent="0.25">
      <c r="A115" s="11">
        <v>112</v>
      </c>
      <c r="B115" s="12" t="str">
        <f t="shared" si="3"/>
        <v>000-000</v>
      </c>
      <c r="C115" s="12"/>
      <c r="D115" s="12"/>
      <c r="E115" s="12"/>
      <c r="F115" s="12"/>
      <c r="G115" s="16"/>
      <c r="H115" s="16"/>
      <c r="I115" s="15"/>
      <c r="J115" s="16"/>
      <c r="K115" s="16"/>
      <c r="L115" s="17"/>
      <c r="M115" s="18"/>
      <c r="N115" s="19"/>
      <c r="O115" s="20"/>
      <c r="P115" s="21"/>
      <c r="Q115" s="21"/>
      <c r="R115" s="22"/>
      <c r="S115" s="21"/>
      <c r="T115" s="21"/>
      <c r="U115" s="22"/>
      <c r="V115" s="23"/>
      <c r="W115" s="23"/>
      <c r="X115" s="24"/>
      <c r="Y115" s="25">
        <f t="shared" si="1"/>
        <v>0</v>
      </c>
      <c r="Z115" s="25">
        <f t="shared" si="2"/>
        <v>0</v>
      </c>
      <c r="AA115" s="26"/>
      <c r="AB115" s="26"/>
      <c r="AC115" s="26"/>
      <c r="AD115" s="26"/>
      <c r="AE115" s="27"/>
      <c r="AF115" s="26"/>
      <c r="AG115" s="26"/>
      <c r="AH115" s="26"/>
      <c r="AI115" s="26"/>
      <c r="AJ115" s="26"/>
      <c r="AK115" s="26"/>
    </row>
    <row r="116" spans="1:37" s="10" customFormat="1" ht="25" customHeight="1" x14ac:dyDescent="0.25">
      <c r="A116" s="11">
        <v>113</v>
      </c>
      <c r="B116" s="12" t="str">
        <f t="shared" si="3"/>
        <v>000-000</v>
      </c>
      <c r="C116" s="12"/>
      <c r="D116" s="12"/>
      <c r="E116" s="12"/>
      <c r="F116" s="12"/>
      <c r="G116" s="16"/>
      <c r="H116" s="16"/>
      <c r="I116" s="15"/>
      <c r="J116" s="16"/>
      <c r="K116" s="16"/>
      <c r="L116" s="17"/>
      <c r="M116" s="18"/>
      <c r="N116" s="19"/>
      <c r="O116" s="20"/>
      <c r="P116" s="21"/>
      <c r="Q116" s="21"/>
      <c r="R116" s="22"/>
      <c r="S116" s="21"/>
      <c r="T116" s="21"/>
      <c r="U116" s="22"/>
      <c r="V116" s="23"/>
      <c r="W116" s="23"/>
      <c r="X116" s="24"/>
      <c r="Y116" s="25">
        <f t="shared" si="1"/>
        <v>0</v>
      </c>
      <c r="Z116" s="25">
        <f t="shared" si="2"/>
        <v>0</v>
      </c>
      <c r="AA116" s="26"/>
      <c r="AB116" s="26"/>
      <c r="AC116" s="26"/>
      <c r="AD116" s="26"/>
      <c r="AE116" s="27"/>
      <c r="AF116" s="26"/>
      <c r="AG116" s="26"/>
      <c r="AH116" s="26"/>
      <c r="AI116" s="26"/>
      <c r="AJ116" s="26"/>
      <c r="AK116" s="26"/>
    </row>
    <row r="117" spans="1:37" s="10" customFormat="1" ht="25" customHeight="1" x14ac:dyDescent="0.25">
      <c r="A117" s="11">
        <v>114</v>
      </c>
      <c r="B117" s="12" t="str">
        <f t="shared" si="3"/>
        <v>000-000</v>
      </c>
      <c r="C117" s="12"/>
      <c r="D117" s="12"/>
      <c r="E117" s="12"/>
      <c r="F117" s="12"/>
      <c r="G117" s="16"/>
      <c r="H117" s="16"/>
      <c r="I117" s="15"/>
      <c r="J117" s="16"/>
      <c r="K117" s="16"/>
      <c r="L117" s="17"/>
      <c r="M117" s="18"/>
      <c r="N117" s="18"/>
      <c r="O117" s="20"/>
      <c r="P117" s="21"/>
      <c r="Q117" s="21"/>
      <c r="R117" s="22"/>
      <c r="S117" s="21"/>
      <c r="T117" s="21"/>
      <c r="U117" s="22"/>
      <c r="V117" s="23"/>
      <c r="W117" s="23"/>
      <c r="X117" s="24"/>
      <c r="Y117" s="25">
        <f t="shared" si="1"/>
        <v>0</v>
      </c>
      <c r="Z117" s="25">
        <f t="shared" si="2"/>
        <v>0</v>
      </c>
      <c r="AA117" s="26"/>
      <c r="AB117" s="26"/>
      <c r="AC117" s="26"/>
      <c r="AD117" s="26"/>
      <c r="AE117" s="27"/>
      <c r="AF117" s="26"/>
      <c r="AG117" s="26"/>
      <c r="AH117" s="26"/>
      <c r="AI117" s="26"/>
      <c r="AJ117" s="26"/>
      <c r="AK117" s="26"/>
    </row>
    <row r="118" spans="1:37" s="10" customFormat="1" ht="25" customHeight="1" x14ac:dyDescent="0.25">
      <c r="A118" s="11">
        <v>115</v>
      </c>
      <c r="B118" s="12" t="str">
        <f t="shared" si="3"/>
        <v>000-000</v>
      </c>
      <c r="C118" s="12"/>
      <c r="D118" s="12"/>
      <c r="E118" s="12"/>
      <c r="F118" s="12"/>
      <c r="G118" s="16"/>
      <c r="H118" s="16"/>
      <c r="I118" s="15"/>
      <c r="J118" s="16"/>
      <c r="K118" s="16"/>
      <c r="L118" s="17"/>
      <c r="M118" s="18"/>
      <c r="N118" s="18"/>
      <c r="O118" s="20"/>
      <c r="P118" s="21"/>
      <c r="Q118" s="21"/>
      <c r="R118" s="22"/>
      <c r="S118" s="21"/>
      <c r="T118" s="21"/>
      <c r="U118" s="22"/>
      <c r="V118" s="23"/>
      <c r="W118" s="23"/>
      <c r="X118" s="24"/>
      <c r="Y118" s="25">
        <f t="shared" si="1"/>
        <v>0</v>
      </c>
      <c r="Z118" s="25">
        <f t="shared" si="2"/>
        <v>0</v>
      </c>
      <c r="AA118" s="26"/>
      <c r="AB118" s="26"/>
      <c r="AC118" s="26"/>
      <c r="AD118" s="26"/>
      <c r="AE118" s="27"/>
      <c r="AF118" s="26"/>
      <c r="AG118" s="26"/>
      <c r="AH118" s="26"/>
      <c r="AI118" s="26"/>
      <c r="AJ118" s="26"/>
      <c r="AK118" s="26"/>
    </row>
    <row r="119" spans="1:37" s="10" customFormat="1" ht="25" customHeight="1" x14ac:dyDescent="0.25">
      <c r="A119" s="11">
        <v>116</v>
      </c>
      <c r="B119" s="12" t="str">
        <f t="shared" si="3"/>
        <v>000-000</v>
      </c>
      <c r="C119" s="12"/>
      <c r="D119" s="12"/>
      <c r="E119" s="12"/>
      <c r="F119" s="12"/>
      <c r="G119" s="16"/>
      <c r="H119" s="16"/>
      <c r="I119" s="15"/>
      <c r="J119" s="16"/>
      <c r="K119" s="16"/>
      <c r="L119" s="17"/>
      <c r="M119" s="18"/>
      <c r="N119" s="18"/>
      <c r="O119" s="20"/>
      <c r="P119" s="21"/>
      <c r="Q119" s="21"/>
      <c r="R119" s="22"/>
      <c r="S119" s="21"/>
      <c r="T119" s="21"/>
      <c r="U119" s="22"/>
      <c r="V119" s="23"/>
      <c r="W119" s="23"/>
      <c r="X119" s="24"/>
      <c r="Y119" s="25">
        <f t="shared" si="1"/>
        <v>0</v>
      </c>
      <c r="Z119" s="25">
        <f t="shared" si="2"/>
        <v>0</v>
      </c>
      <c r="AA119" s="26"/>
      <c r="AB119" s="26"/>
      <c r="AC119" s="26"/>
      <c r="AD119" s="26"/>
      <c r="AE119" s="27"/>
      <c r="AF119" s="26"/>
      <c r="AG119" s="26"/>
      <c r="AH119" s="26"/>
      <c r="AI119" s="26"/>
      <c r="AJ119" s="26"/>
      <c r="AK119" s="26"/>
    </row>
    <row r="120" spans="1:37" s="10" customFormat="1" ht="25" customHeight="1" x14ac:dyDescent="0.25">
      <c r="A120" s="11">
        <v>117</v>
      </c>
      <c r="B120" s="12" t="str">
        <f t="shared" si="3"/>
        <v>000-000</v>
      </c>
      <c r="C120" s="12"/>
      <c r="D120" s="12"/>
      <c r="E120" s="12"/>
      <c r="F120" s="12"/>
      <c r="G120" s="16"/>
      <c r="H120" s="16"/>
      <c r="I120" s="15"/>
      <c r="J120" s="16"/>
      <c r="K120" s="16"/>
      <c r="L120" s="17"/>
      <c r="M120" s="18"/>
      <c r="N120" s="18"/>
      <c r="O120" s="20"/>
      <c r="P120" s="21"/>
      <c r="Q120" s="21"/>
      <c r="R120" s="22"/>
      <c r="S120" s="21"/>
      <c r="T120" s="21"/>
      <c r="U120" s="22"/>
      <c r="V120" s="23"/>
      <c r="W120" s="23"/>
      <c r="X120" s="24"/>
      <c r="Y120" s="25">
        <f t="shared" si="1"/>
        <v>0</v>
      </c>
      <c r="Z120" s="25">
        <f t="shared" si="2"/>
        <v>0</v>
      </c>
      <c r="AA120" s="26"/>
      <c r="AB120" s="26"/>
      <c r="AC120" s="26"/>
      <c r="AD120" s="26"/>
      <c r="AE120" s="27"/>
      <c r="AF120" s="26"/>
      <c r="AG120" s="26"/>
      <c r="AH120" s="26"/>
      <c r="AI120" s="26"/>
      <c r="AJ120" s="26"/>
      <c r="AK120" s="26"/>
    </row>
    <row r="121" spans="1:37" s="10" customFormat="1" ht="25" customHeight="1" x14ac:dyDescent="0.25">
      <c r="A121" s="11">
        <v>118</v>
      </c>
      <c r="B121" s="12" t="str">
        <f t="shared" si="3"/>
        <v>000-000</v>
      </c>
      <c r="C121" s="12"/>
      <c r="D121" s="12"/>
      <c r="E121" s="12"/>
      <c r="F121" s="12"/>
      <c r="G121" s="16"/>
      <c r="H121" s="16"/>
      <c r="I121" s="15"/>
      <c r="J121" s="16"/>
      <c r="K121" s="16"/>
      <c r="L121" s="17"/>
      <c r="M121" s="18"/>
      <c r="N121" s="18"/>
      <c r="O121" s="20"/>
      <c r="P121" s="21"/>
      <c r="Q121" s="21"/>
      <c r="R121" s="22"/>
      <c r="S121" s="21"/>
      <c r="T121" s="21"/>
      <c r="U121" s="22"/>
      <c r="V121" s="23"/>
      <c r="W121" s="23"/>
      <c r="X121" s="24"/>
      <c r="Y121" s="25">
        <f t="shared" si="1"/>
        <v>0</v>
      </c>
      <c r="Z121" s="25">
        <f t="shared" si="2"/>
        <v>0</v>
      </c>
      <c r="AA121" s="26"/>
      <c r="AB121" s="26"/>
      <c r="AC121" s="26"/>
      <c r="AD121" s="26"/>
      <c r="AE121" s="27"/>
      <c r="AF121" s="26"/>
      <c r="AG121" s="26"/>
      <c r="AH121" s="26"/>
      <c r="AI121" s="26"/>
      <c r="AJ121" s="26"/>
      <c r="AK121" s="26"/>
    </row>
    <row r="122" spans="1:37" s="10" customFormat="1" ht="25" customHeight="1" x14ac:dyDescent="0.25">
      <c r="A122" s="11">
        <v>119</v>
      </c>
      <c r="B122" s="12" t="str">
        <f t="shared" si="3"/>
        <v>000-000</v>
      </c>
      <c r="C122" s="12"/>
      <c r="D122" s="12"/>
      <c r="E122" s="12"/>
      <c r="F122" s="12"/>
      <c r="G122" s="16"/>
      <c r="H122" s="16"/>
      <c r="I122" s="15"/>
      <c r="J122" s="16"/>
      <c r="K122" s="16"/>
      <c r="L122" s="17"/>
      <c r="M122" s="18"/>
      <c r="N122" s="18"/>
      <c r="O122" s="20"/>
      <c r="P122" s="21"/>
      <c r="Q122" s="21"/>
      <c r="R122" s="22"/>
      <c r="S122" s="21"/>
      <c r="T122" s="21"/>
      <c r="U122" s="22"/>
      <c r="V122" s="23"/>
      <c r="W122" s="23"/>
      <c r="X122" s="24"/>
      <c r="Y122" s="25">
        <f t="shared" si="1"/>
        <v>0</v>
      </c>
      <c r="Z122" s="25">
        <f t="shared" si="2"/>
        <v>0</v>
      </c>
      <c r="AA122" s="26"/>
      <c r="AB122" s="26"/>
      <c r="AC122" s="26"/>
      <c r="AD122" s="26"/>
      <c r="AE122" s="27"/>
      <c r="AF122" s="26"/>
      <c r="AG122" s="26"/>
      <c r="AH122" s="26"/>
      <c r="AI122" s="26"/>
      <c r="AJ122" s="26"/>
      <c r="AK122" s="26"/>
    </row>
    <row r="123" spans="1:37" s="10" customFormat="1" ht="25" customHeight="1" x14ac:dyDescent="0.25">
      <c r="A123" s="11">
        <v>120</v>
      </c>
      <c r="B123" s="12" t="str">
        <f t="shared" si="3"/>
        <v>000-000</v>
      </c>
      <c r="C123" s="12"/>
      <c r="D123" s="12"/>
      <c r="E123" s="12"/>
      <c r="F123" s="12"/>
      <c r="G123" s="16"/>
      <c r="H123" s="16"/>
      <c r="I123" s="15"/>
      <c r="J123" s="16"/>
      <c r="K123" s="16"/>
      <c r="L123" s="17"/>
      <c r="M123" s="18"/>
      <c r="N123" s="18"/>
      <c r="O123" s="20"/>
      <c r="P123" s="21"/>
      <c r="Q123" s="21"/>
      <c r="R123" s="22"/>
      <c r="S123" s="21"/>
      <c r="T123" s="21"/>
      <c r="U123" s="22"/>
      <c r="V123" s="23"/>
      <c r="W123" s="23"/>
      <c r="X123" s="24"/>
      <c r="Y123" s="25">
        <f t="shared" si="1"/>
        <v>0</v>
      </c>
      <c r="Z123" s="25">
        <f t="shared" si="2"/>
        <v>0</v>
      </c>
      <c r="AA123" s="26"/>
      <c r="AB123" s="26"/>
      <c r="AC123" s="26"/>
      <c r="AD123" s="26"/>
      <c r="AE123" s="27"/>
      <c r="AF123" s="26"/>
      <c r="AG123" s="26"/>
      <c r="AH123" s="26"/>
      <c r="AI123" s="26"/>
      <c r="AJ123" s="26"/>
      <c r="AK123" s="26"/>
    </row>
    <row r="124" spans="1:37" s="10" customFormat="1" ht="25" customHeight="1" x14ac:dyDescent="0.25">
      <c r="A124" s="11">
        <v>121</v>
      </c>
      <c r="B124" s="12" t="str">
        <f t="shared" si="3"/>
        <v>000-000</v>
      </c>
      <c r="C124" s="12"/>
      <c r="D124" s="12"/>
      <c r="E124" s="12"/>
      <c r="F124" s="12"/>
      <c r="G124" s="16"/>
      <c r="H124" s="16"/>
      <c r="I124" s="15"/>
      <c r="J124" s="16"/>
      <c r="K124" s="16"/>
      <c r="L124" s="17"/>
      <c r="M124" s="18"/>
      <c r="N124" s="18"/>
      <c r="O124" s="20"/>
      <c r="P124" s="21"/>
      <c r="Q124" s="21"/>
      <c r="R124" s="22"/>
      <c r="S124" s="21"/>
      <c r="T124" s="21"/>
      <c r="U124" s="22"/>
      <c r="V124" s="23"/>
      <c r="W124" s="23"/>
      <c r="X124" s="24"/>
      <c r="Y124" s="25">
        <f t="shared" si="1"/>
        <v>0</v>
      </c>
      <c r="Z124" s="25">
        <f t="shared" si="2"/>
        <v>0</v>
      </c>
      <c r="AA124" s="26"/>
      <c r="AB124" s="26"/>
      <c r="AC124" s="26"/>
      <c r="AD124" s="26"/>
      <c r="AE124" s="27"/>
      <c r="AF124" s="26"/>
      <c r="AG124" s="26"/>
      <c r="AH124" s="26"/>
      <c r="AI124" s="26"/>
      <c r="AJ124" s="26"/>
      <c r="AK124" s="26"/>
    </row>
    <row r="125" spans="1:37" s="10" customFormat="1" ht="25" customHeight="1" x14ac:dyDescent="0.25">
      <c r="A125" s="11">
        <v>122</v>
      </c>
      <c r="B125" s="12" t="str">
        <f t="shared" si="3"/>
        <v>000-000</v>
      </c>
      <c r="C125" s="12"/>
      <c r="D125" s="12"/>
      <c r="E125" s="12"/>
      <c r="F125" s="12"/>
      <c r="G125" s="16"/>
      <c r="H125" s="16"/>
      <c r="I125" s="15"/>
      <c r="J125" s="16"/>
      <c r="K125" s="16"/>
      <c r="L125" s="17"/>
      <c r="M125" s="18"/>
      <c r="N125" s="18"/>
      <c r="O125" s="20"/>
      <c r="P125" s="21"/>
      <c r="Q125" s="21"/>
      <c r="R125" s="22"/>
      <c r="S125" s="21"/>
      <c r="T125" s="21"/>
      <c r="U125" s="22"/>
      <c r="V125" s="23"/>
      <c r="W125" s="23"/>
      <c r="X125" s="24"/>
      <c r="Y125" s="25">
        <f t="shared" si="1"/>
        <v>0</v>
      </c>
      <c r="Z125" s="25">
        <f t="shared" si="2"/>
        <v>0</v>
      </c>
      <c r="AA125" s="26"/>
      <c r="AB125" s="26"/>
      <c r="AC125" s="26"/>
      <c r="AD125" s="26"/>
      <c r="AE125" s="27"/>
      <c r="AF125" s="26"/>
      <c r="AG125" s="26"/>
      <c r="AH125" s="26"/>
      <c r="AI125" s="26"/>
      <c r="AJ125" s="26"/>
      <c r="AK125" s="26"/>
    </row>
    <row r="126" spans="1:37" s="10" customFormat="1" ht="25" customHeight="1" x14ac:dyDescent="0.25">
      <c r="A126" s="11">
        <v>123</v>
      </c>
      <c r="B126" s="12" t="str">
        <f t="shared" si="3"/>
        <v>000-000</v>
      </c>
      <c r="C126" s="12"/>
      <c r="D126" s="12"/>
      <c r="E126" s="12"/>
      <c r="F126" s="12"/>
      <c r="G126" s="16"/>
      <c r="H126" s="16"/>
      <c r="I126" s="15"/>
      <c r="J126" s="16"/>
      <c r="K126" s="16"/>
      <c r="L126" s="17"/>
      <c r="M126" s="18"/>
      <c r="N126" s="19"/>
      <c r="O126" s="20"/>
      <c r="P126" s="21"/>
      <c r="Q126" s="21"/>
      <c r="R126" s="22"/>
      <c r="S126" s="21"/>
      <c r="T126" s="21"/>
      <c r="U126" s="22"/>
      <c r="V126" s="23"/>
      <c r="W126" s="23"/>
      <c r="X126" s="24"/>
      <c r="Y126" s="25">
        <f t="shared" si="1"/>
        <v>0</v>
      </c>
      <c r="Z126" s="25">
        <f t="shared" si="2"/>
        <v>0</v>
      </c>
      <c r="AA126" s="26"/>
      <c r="AB126" s="26"/>
      <c r="AC126" s="26"/>
      <c r="AD126" s="26"/>
      <c r="AE126" s="27"/>
      <c r="AF126" s="26"/>
      <c r="AG126" s="26"/>
      <c r="AH126" s="26"/>
      <c r="AI126" s="26"/>
      <c r="AJ126" s="26"/>
      <c r="AK126" s="26"/>
    </row>
    <row r="127" spans="1:37" s="10" customFormat="1" ht="25" customHeight="1" x14ac:dyDescent="0.25">
      <c r="A127" s="11">
        <v>124</v>
      </c>
      <c r="B127" s="12" t="str">
        <f t="shared" si="3"/>
        <v>000-000</v>
      </c>
      <c r="C127" s="12"/>
      <c r="D127" s="12"/>
      <c r="E127" s="12"/>
      <c r="F127" s="12"/>
      <c r="G127" s="16"/>
      <c r="H127" s="16"/>
      <c r="I127" s="15"/>
      <c r="J127" s="16"/>
      <c r="K127" s="16"/>
      <c r="L127" s="17"/>
      <c r="M127" s="18"/>
      <c r="N127" s="19"/>
      <c r="O127" s="20"/>
      <c r="P127" s="21"/>
      <c r="Q127" s="21"/>
      <c r="R127" s="22"/>
      <c r="S127" s="21"/>
      <c r="T127" s="21"/>
      <c r="U127" s="22"/>
      <c r="V127" s="23"/>
      <c r="W127" s="23"/>
      <c r="X127" s="24"/>
      <c r="Y127" s="25">
        <f t="shared" si="1"/>
        <v>0</v>
      </c>
      <c r="Z127" s="25">
        <f t="shared" si="2"/>
        <v>0</v>
      </c>
      <c r="AA127" s="26"/>
      <c r="AB127" s="26"/>
      <c r="AC127" s="26"/>
      <c r="AD127" s="26"/>
      <c r="AE127" s="27"/>
      <c r="AF127" s="26"/>
      <c r="AG127" s="26"/>
      <c r="AH127" s="26"/>
      <c r="AI127" s="26"/>
      <c r="AJ127" s="26"/>
      <c r="AK127" s="26"/>
    </row>
    <row r="128" spans="1:37" s="10" customFormat="1" ht="25" customHeight="1" x14ac:dyDescent="0.25">
      <c r="A128" s="11">
        <v>125</v>
      </c>
      <c r="B128" s="12" t="str">
        <f t="shared" si="3"/>
        <v>000-000</v>
      </c>
      <c r="C128" s="12"/>
      <c r="D128" s="12"/>
      <c r="E128" s="12"/>
      <c r="F128" s="12"/>
      <c r="G128" s="16"/>
      <c r="H128" s="16"/>
      <c r="I128" s="15"/>
      <c r="J128" s="16"/>
      <c r="K128" s="16"/>
      <c r="L128" s="17"/>
      <c r="M128" s="18"/>
      <c r="N128" s="18"/>
      <c r="O128" s="20"/>
      <c r="P128" s="21"/>
      <c r="Q128" s="21"/>
      <c r="R128" s="22"/>
      <c r="S128" s="21"/>
      <c r="T128" s="21"/>
      <c r="U128" s="22"/>
      <c r="V128" s="23"/>
      <c r="W128" s="23"/>
      <c r="X128" s="24"/>
      <c r="Y128" s="25">
        <f t="shared" si="1"/>
        <v>0</v>
      </c>
      <c r="Z128" s="25">
        <f t="shared" si="2"/>
        <v>0</v>
      </c>
      <c r="AA128" s="26"/>
      <c r="AB128" s="26"/>
      <c r="AC128" s="26"/>
      <c r="AD128" s="26"/>
      <c r="AE128" s="27"/>
      <c r="AF128" s="26"/>
      <c r="AG128" s="26"/>
      <c r="AH128" s="26"/>
      <c r="AI128" s="26"/>
      <c r="AJ128" s="26"/>
      <c r="AK128" s="26"/>
    </row>
    <row r="129" spans="1:37" s="10" customFormat="1" ht="25" customHeight="1" x14ac:dyDescent="0.25">
      <c r="A129" s="11">
        <v>126</v>
      </c>
      <c r="B129" s="12" t="str">
        <f t="shared" si="3"/>
        <v>000-000</v>
      </c>
      <c r="C129" s="12"/>
      <c r="D129" s="12"/>
      <c r="E129" s="12"/>
      <c r="F129" s="12"/>
      <c r="G129" s="16"/>
      <c r="H129" s="16"/>
      <c r="I129" s="15"/>
      <c r="J129" s="16"/>
      <c r="K129" s="16"/>
      <c r="L129" s="17"/>
      <c r="M129" s="18"/>
      <c r="N129" s="18"/>
      <c r="O129" s="20"/>
      <c r="P129" s="21"/>
      <c r="Q129" s="21"/>
      <c r="R129" s="22"/>
      <c r="S129" s="21"/>
      <c r="T129" s="21"/>
      <c r="U129" s="22"/>
      <c r="V129" s="23"/>
      <c r="W129" s="23"/>
      <c r="X129" s="24"/>
      <c r="Y129" s="25">
        <f t="shared" si="1"/>
        <v>0</v>
      </c>
      <c r="Z129" s="25">
        <f t="shared" si="2"/>
        <v>0</v>
      </c>
      <c r="AA129" s="26"/>
      <c r="AB129" s="26"/>
      <c r="AC129" s="26"/>
      <c r="AD129" s="26"/>
      <c r="AE129" s="27"/>
      <c r="AF129" s="26"/>
      <c r="AG129" s="26"/>
      <c r="AH129" s="26"/>
      <c r="AI129" s="26"/>
      <c r="AJ129" s="26"/>
      <c r="AK129" s="26"/>
    </row>
    <row r="130" spans="1:37" s="10" customFormat="1" ht="25" customHeight="1" x14ac:dyDescent="0.25">
      <c r="A130" s="11">
        <v>127</v>
      </c>
      <c r="B130" s="12" t="str">
        <f t="shared" si="3"/>
        <v>000-000</v>
      </c>
      <c r="C130" s="12"/>
      <c r="D130" s="12"/>
      <c r="E130" s="12"/>
      <c r="F130" s="12"/>
      <c r="G130" s="16"/>
      <c r="H130" s="16"/>
      <c r="I130" s="15"/>
      <c r="J130" s="16"/>
      <c r="K130" s="16"/>
      <c r="L130" s="17"/>
      <c r="M130" s="18"/>
      <c r="N130" s="18"/>
      <c r="O130" s="20"/>
      <c r="P130" s="21"/>
      <c r="Q130" s="21"/>
      <c r="R130" s="22"/>
      <c r="S130" s="21"/>
      <c r="T130" s="21"/>
      <c r="U130" s="22"/>
      <c r="V130" s="23"/>
      <c r="W130" s="23"/>
      <c r="X130" s="24"/>
      <c r="Y130" s="25">
        <f t="shared" si="1"/>
        <v>0</v>
      </c>
      <c r="Z130" s="25">
        <f t="shared" si="2"/>
        <v>0</v>
      </c>
      <c r="AA130" s="26"/>
      <c r="AB130" s="26"/>
      <c r="AC130" s="26"/>
      <c r="AD130" s="26"/>
      <c r="AE130" s="27"/>
      <c r="AF130" s="26"/>
      <c r="AG130" s="26"/>
      <c r="AH130" s="26"/>
      <c r="AI130" s="26"/>
      <c r="AJ130" s="26"/>
      <c r="AK130" s="26"/>
    </row>
    <row r="131" spans="1:37" s="10" customFormat="1" ht="25" customHeight="1" x14ac:dyDescent="0.25">
      <c r="A131" s="11">
        <v>128</v>
      </c>
      <c r="B131" s="12" t="str">
        <f t="shared" si="3"/>
        <v>000-000</v>
      </c>
      <c r="C131" s="12"/>
      <c r="D131" s="12"/>
      <c r="E131" s="12"/>
      <c r="F131" s="12"/>
      <c r="G131" s="16"/>
      <c r="H131" s="16"/>
      <c r="I131" s="15"/>
      <c r="J131" s="16"/>
      <c r="K131" s="16"/>
      <c r="L131" s="17"/>
      <c r="M131" s="18"/>
      <c r="N131" s="18"/>
      <c r="O131" s="20"/>
      <c r="P131" s="21"/>
      <c r="Q131" s="21"/>
      <c r="R131" s="22"/>
      <c r="S131" s="21"/>
      <c r="T131" s="21"/>
      <c r="U131" s="22"/>
      <c r="V131" s="23"/>
      <c r="W131" s="23"/>
      <c r="X131" s="24"/>
      <c r="Y131" s="25">
        <f t="shared" si="1"/>
        <v>0</v>
      </c>
      <c r="Z131" s="25">
        <f t="shared" si="2"/>
        <v>0</v>
      </c>
      <c r="AA131" s="26"/>
      <c r="AB131" s="26"/>
      <c r="AC131" s="26"/>
      <c r="AD131" s="26"/>
      <c r="AE131" s="27"/>
      <c r="AF131" s="26"/>
      <c r="AG131" s="26"/>
      <c r="AH131" s="26"/>
      <c r="AI131" s="26"/>
      <c r="AJ131" s="26"/>
      <c r="AK131" s="26"/>
    </row>
    <row r="132" spans="1:37" s="10" customFormat="1" ht="25" customHeight="1" x14ac:dyDescent="0.25">
      <c r="A132" s="11">
        <v>129</v>
      </c>
      <c r="B132" s="12" t="str">
        <f t="shared" si="3"/>
        <v>000-000</v>
      </c>
      <c r="C132" s="12"/>
      <c r="D132" s="12"/>
      <c r="E132" s="12"/>
      <c r="F132" s="12"/>
      <c r="G132" s="16"/>
      <c r="H132" s="16"/>
      <c r="I132" s="15"/>
      <c r="J132" s="16"/>
      <c r="K132" s="16"/>
      <c r="L132" s="17"/>
      <c r="M132" s="18"/>
      <c r="N132" s="18"/>
      <c r="O132" s="20"/>
      <c r="P132" s="21"/>
      <c r="Q132" s="21"/>
      <c r="R132" s="22"/>
      <c r="S132" s="21"/>
      <c r="T132" s="21"/>
      <c r="U132" s="22"/>
      <c r="V132" s="23"/>
      <c r="W132" s="23"/>
      <c r="X132" s="24"/>
      <c r="Y132" s="25">
        <f t="shared" si="1"/>
        <v>0</v>
      </c>
      <c r="Z132" s="25">
        <f t="shared" si="2"/>
        <v>0</v>
      </c>
      <c r="AA132" s="26"/>
      <c r="AB132" s="26"/>
      <c r="AC132" s="26"/>
      <c r="AD132" s="26"/>
      <c r="AE132" s="27"/>
      <c r="AF132" s="26"/>
      <c r="AG132" s="26"/>
      <c r="AH132" s="26"/>
      <c r="AI132" s="26"/>
      <c r="AJ132" s="26"/>
      <c r="AK132" s="26"/>
    </row>
    <row r="133" spans="1:37" s="10" customFormat="1" ht="25" customHeight="1" x14ac:dyDescent="0.25">
      <c r="A133" s="11">
        <v>130</v>
      </c>
      <c r="B133" s="12" t="str">
        <f t="shared" si="3"/>
        <v>000-000</v>
      </c>
      <c r="C133" s="12"/>
      <c r="D133" s="12"/>
      <c r="E133" s="12"/>
      <c r="F133" s="12"/>
      <c r="G133" s="16"/>
      <c r="H133" s="16"/>
      <c r="I133" s="15"/>
      <c r="J133" s="16"/>
      <c r="K133" s="16"/>
      <c r="L133" s="17"/>
      <c r="M133" s="18"/>
      <c r="N133" s="18"/>
      <c r="O133" s="20"/>
      <c r="P133" s="21"/>
      <c r="Q133" s="21"/>
      <c r="R133" s="22"/>
      <c r="S133" s="21"/>
      <c r="T133" s="21"/>
      <c r="U133" s="22"/>
      <c r="V133" s="23"/>
      <c r="W133" s="23"/>
      <c r="X133" s="24"/>
      <c r="Y133" s="25">
        <f t="shared" si="1"/>
        <v>0</v>
      </c>
      <c r="Z133" s="25">
        <f t="shared" si="2"/>
        <v>0</v>
      </c>
      <c r="AA133" s="26"/>
      <c r="AB133" s="26"/>
      <c r="AC133" s="26"/>
      <c r="AD133" s="26"/>
      <c r="AE133" s="27"/>
      <c r="AF133" s="26"/>
      <c r="AG133" s="26"/>
      <c r="AH133" s="26"/>
      <c r="AI133" s="26"/>
      <c r="AJ133" s="26"/>
      <c r="AK133" s="26"/>
    </row>
    <row r="134" spans="1:37" s="10" customFormat="1" ht="25" customHeight="1" x14ac:dyDescent="0.25">
      <c r="A134" s="11">
        <v>131</v>
      </c>
      <c r="B134" s="12" t="str">
        <f t="shared" si="3"/>
        <v>000-000</v>
      </c>
      <c r="C134" s="12"/>
      <c r="D134" s="12"/>
      <c r="E134" s="12"/>
      <c r="F134" s="12"/>
      <c r="G134" s="16"/>
      <c r="H134" s="16"/>
      <c r="I134" s="15"/>
      <c r="J134" s="16"/>
      <c r="K134" s="16"/>
      <c r="L134" s="17"/>
      <c r="M134" s="18"/>
      <c r="N134" s="18"/>
      <c r="O134" s="20"/>
      <c r="P134" s="21"/>
      <c r="Q134" s="21"/>
      <c r="R134" s="22"/>
      <c r="S134" s="21"/>
      <c r="T134" s="21"/>
      <c r="U134" s="22"/>
      <c r="V134" s="23"/>
      <c r="W134" s="23"/>
      <c r="X134" s="24"/>
      <c r="Y134" s="25">
        <f t="shared" si="1"/>
        <v>0</v>
      </c>
      <c r="Z134" s="25">
        <f t="shared" si="2"/>
        <v>0</v>
      </c>
      <c r="AA134" s="26"/>
      <c r="AB134" s="26"/>
      <c r="AC134" s="26"/>
      <c r="AD134" s="26"/>
      <c r="AE134" s="27"/>
      <c r="AF134" s="26"/>
      <c r="AG134" s="26"/>
      <c r="AH134" s="26"/>
      <c r="AI134" s="26"/>
      <c r="AJ134" s="26"/>
      <c r="AK134" s="26"/>
    </row>
    <row r="135" spans="1:37" s="10" customFormat="1" ht="25" customHeight="1" x14ac:dyDescent="0.25">
      <c r="A135" s="11">
        <v>132</v>
      </c>
      <c r="B135" s="12" t="str">
        <f t="shared" si="3"/>
        <v>000-000</v>
      </c>
      <c r="C135" s="12"/>
      <c r="D135" s="12"/>
      <c r="E135" s="12"/>
      <c r="F135" s="12"/>
      <c r="G135" s="16"/>
      <c r="H135" s="16"/>
      <c r="I135" s="15"/>
      <c r="J135" s="16"/>
      <c r="K135" s="16"/>
      <c r="L135" s="17"/>
      <c r="M135" s="18"/>
      <c r="N135" s="18"/>
      <c r="O135" s="20"/>
      <c r="P135" s="21"/>
      <c r="Q135" s="21"/>
      <c r="R135" s="22"/>
      <c r="S135" s="21"/>
      <c r="T135" s="21"/>
      <c r="U135" s="22"/>
      <c r="V135" s="23"/>
      <c r="W135" s="23"/>
      <c r="X135" s="24"/>
      <c r="Y135" s="25">
        <f t="shared" si="1"/>
        <v>0</v>
      </c>
      <c r="Z135" s="25">
        <f t="shared" si="2"/>
        <v>0</v>
      </c>
      <c r="AA135" s="26"/>
      <c r="AB135" s="26"/>
      <c r="AC135" s="26"/>
      <c r="AD135" s="26"/>
      <c r="AE135" s="27"/>
      <c r="AF135" s="26"/>
      <c r="AG135" s="26"/>
      <c r="AH135" s="26"/>
      <c r="AI135" s="26"/>
      <c r="AJ135" s="26"/>
      <c r="AK135" s="26"/>
    </row>
    <row r="136" spans="1:37" s="10" customFormat="1" ht="25" customHeight="1" x14ac:dyDescent="0.25">
      <c r="A136" s="11">
        <v>133</v>
      </c>
      <c r="B136" s="12" t="str">
        <f t="shared" si="3"/>
        <v>000-000</v>
      </c>
      <c r="C136" s="12"/>
      <c r="D136" s="12"/>
      <c r="E136" s="12"/>
      <c r="F136" s="12"/>
      <c r="G136" s="16"/>
      <c r="H136" s="16"/>
      <c r="I136" s="15"/>
      <c r="J136" s="16"/>
      <c r="K136" s="16"/>
      <c r="L136" s="17"/>
      <c r="M136" s="18"/>
      <c r="N136" s="18"/>
      <c r="O136" s="20"/>
      <c r="P136" s="21"/>
      <c r="Q136" s="21"/>
      <c r="R136" s="22"/>
      <c r="S136" s="21"/>
      <c r="T136" s="21"/>
      <c r="U136" s="22"/>
      <c r="V136" s="23"/>
      <c r="W136" s="23"/>
      <c r="X136" s="24"/>
      <c r="Y136" s="25">
        <f t="shared" si="1"/>
        <v>0</v>
      </c>
      <c r="Z136" s="25">
        <f t="shared" si="2"/>
        <v>0</v>
      </c>
      <c r="AA136" s="26"/>
      <c r="AB136" s="26"/>
      <c r="AC136" s="26"/>
      <c r="AD136" s="26"/>
      <c r="AE136" s="27"/>
      <c r="AF136" s="26"/>
      <c r="AG136" s="26"/>
      <c r="AH136" s="26"/>
      <c r="AI136" s="26"/>
      <c r="AJ136" s="26"/>
      <c r="AK136" s="26"/>
    </row>
    <row r="137" spans="1:37" s="10" customFormat="1" ht="25" customHeight="1" x14ac:dyDescent="0.25">
      <c r="A137" s="11">
        <v>134</v>
      </c>
      <c r="B137" s="12" t="str">
        <f t="shared" si="3"/>
        <v>000-000</v>
      </c>
      <c r="C137" s="12"/>
      <c r="D137" s="12"/>
      <c r="E137" s="12"/>
      <c r="F137" s="12"/>
      <c r="G137" s="16"/>
      <c r="H137" s="16"/>
      <c r="I137" s="15"/>
      <c r="J137" s="16"/>
      <c r="K137" s="16"/>
      <c r="L137" s="17"/>
      <c r="M137" s="18"/>
      <c r="N137" s="19"/>
      <c r="O137" s="20"/>
      <c r="P137" s="21"/>
      <c r="Q137" s="21"/>
      <c r="R137" s="22"/>
      <c r="S137" s="21"/>
      <c r="T137" s="21"/>
      <c r="U137" s="22"/>
      <c r="V137" s="23"/>
      <c r="W137" s="23"/>
      <c r="X137" s="24"/>
      <c r="Y137" s="25">
        <f t="shared" si="1"/>
        <v>0</v>
      </c>
      <c r="Z137" s="25">
        <f t="shared" si="2"/>
        <v>0</v>
      </c>
      <c r="AA137" s="26"/>
      <c r="AB137" s="26"/>
      <c r="AC137" s="26"/>
      <c r="AD137" s="26"/>
      <c r="AE137" s="27"/>
      <c r="AF137" s="26"/>
      <c r="AG137" s="26"/>
      <c r="AH137" s="26"/>
      <c r="AI137" s="26"/>
      <c r="AJ137" s="26"/>
      <c r="AK137" s="26"/>
    </row>
    <row r="138" spans="1:37" s="10" customFormat="1" ht="25" customHeight="1" x14ac:dyDescent="0.25">
      <c r="A138" s="11">
        <v>135</v>
      </c>
      <c r="B138" s="12" t="str">
        <f t="shared" si="3"/>
        <v>000-000</v>
      </c>
      <c r="C138" s="12"/>
      <c r="D138" s="12"/>
      <c r="E138" s="12"/>
      <c r="F138" s="12"/>
      <c r="G138" s="16"/>
      <c r="H138" s="16"/>
      <c r="I138" s="15"/>
      <c r="J138" s="16"/>
      <c r="K138" s="16"/>
      <c r="L138" s="17"/>
      <c r="M138" s="18"/>
      <c r="N138" s="19"/>
      <c r="O138" s="20"/>
      <c r="P138" s="21"/>
      <c r="Q138" s="21"/>
      <c r="R138" s="22"/>
      <c r="S138" s="21"/>
      <c r="T138" s="21"/>
      <c r="U138" s="22"/>
      <c r="V138" s="23"/>
      <c r="W138" s="23"/>
      <c r="X138" s="24"/>
      <c r="Y138" s="25">
        <f t="shared" si="1"/>
        <v>0</v>
      </c>
      <c r="Z138" s="25">
        <f t="shared" si="2"/>
        <v>0</v>
      </c>
      <c r="AA138" s="26"/>
      <c r="AB138" s="26"/>
      <c r="AC138" s="26"/>
      <c r="AD138" s="26"/>
      <c r="AE138" s="27"/>
      <c r="AF138" s="26"/>
      <c r="AG138" s="26"/>
      <c r="AH138" s="26"/>
      <c r="AI138" s="26"/>
      <c r="AJ138" s="26"/>
      <c r="AK138" s="26"/>
    </row>
    <row r="139" spans="1:37" s="10" customFormat="1" ht="25" customHeight="1" x14ac:dyDescent="0.25">
      <c r="A139" s="11">
        <v>136</v>
      </c>
      <c r="B139" s="12" t="str">
        <f t="shared" si="3"/>
        <v>000-000</v>
      </c>
      <c r="C139" s="12"/>
      <c r="D139" s="12"/>
      <c r="E139" s="12"/>
      <c r="F139" s="12"/>
      <c r="G139" s="16"/>
      <c r="H139" s="16"/>
      <c r="I139" s="15"/>
      <c r="J139" s="16"/>
      <c r="K139" s="16"/>
      <c r="L139" s="17"/>
      <c r="M139" s="18"/>
      <c r="N139" s="18"/>
      <c r="O139" s="20"/>
      <c r="P139" s="21"/>
      <c r="Q139" s="21"/>
      <c r="R139" s="22"/>
      <c r="S139" s="21"/>
      <c r="T139" s="21"/>
      <c r="U139" s="22"/>
      <c r="V139" s="23"/>
      <c r="W139" s="23"/>
      <c r="X139" s="24"/>
      <c r="Y139" s="25">
        <f t="shared" si="1"/>
        <v>0</v>
      </c>
      <c r="Z139" s="25">
        <f t="shared" si="2"/>
        <v>0</v>
      </c>
      <c r="AA139" s="26"/>
      <c r="AB139" s="26"/>
      <c r="AC139" s="26"/>
      <c r="AD139" s="26"/>
      <c r="AE139" s="27"/>
      <c r="AF139" s="26"/>
      <c r="AG139" s="26"/>
      <c r="AH139" s="26"/>
      <c r="AI139" s="26"/>
      <c r="AJ139" s="26"/>
      <c r="AK139" s="26"/>
    </row>
    <row r="140" spans="1:37" s="10" customFormat="1" ht="25" customHeight="1" x14ac:dyDescent="0.25">
      <c r="A140" s="11">
        <v>137</v>
      </c>
      <c r="B140" s="12" t="str">
        <f t="shared" si="3"/>
        <v>000-000</v>
      </c>
      <c r="C140" s="12"/>
      <c r="D140" s="12"/>
      <c r="E140" s="12"/>
      <c r="F140" s="12"/>
      <c r="G140" s="16"/>
      <c r="H140" s="16"/>
      <c r="I140" s="15"/>
      <c r="J140" s="16"/>
      <c r="K140" s="16"/>
      <c r="L140" s="17"/>
      <c r="M140" s="18"/>
      <c r="N140" s="18"/>
      <c r="O140" s="20"/>
      <c r="P140" s="21"/>
      <c r="Q140" s="21"/>
      <c r="R140" s="22"/>
      <c r="S140" s="21"/>
      <c r="T140" s="21"/>
      <c r="U140" s="22"/>
      <c r="V140" s="23"/>
      <c r="W140" s="23"/>
      <c r="X140" s="24"/>
      <c r="Y140" s="25">
        <f t="shared" si="1"/>
        <v>0</v>
      </c>
      <c r="Z140" s="25">
        <f t="shared" si="2"/>
        <v>0</v>
      </c>
      <c r="AA140" s="26"/>
      <c r="AB140" s="26"/>
      <c r="AC140" s="26"/>
      <c r="AD140" s="26"/>
      <c r="AE140" s="27"/>
      <c r="AF140" s="26"/>
      <c r="AG140" s="26"/>
      <c r="AH140" s="26"/>
      <c r="AI140" s="26"/>
      <c r="AJ140" s="26"/>
      <c r="AK140" s="26"/>
    </row>
    <row r="141" spans="1:37" s="10" customFormat="1" ht="25" customHeight="1" x14ac:dyDescent="0.25">
      <c r="A141" s="11">
        <v>138</v>
      </c>
      <c r="B141" s="12" t="str">
        <f t="shared" si="3"/>
        <v>000-000</v>
      </c>
      <c r="C141" s="12"/>
      <c r="D141" s="12"/>
      <c r="E141" s="12"/>
      <c r="F141" s="12"/>
      <c r="G141" s="16"/>
      <c r="H141" s="16"/>
      <c r="I141" s="15"/>
      <c r="J141" s="16"/>
      <c r="K141" s="16"/>
      <c r="L141" s="17"/>
      <c r="M141" s="18"/>
      <c r="N141" s="18"/>
      <c r="O141" s="20"/>
      <c r="P141" s="21"/>
      <c r="Q141" s="21"/>
      <c r="R141" s="22"/>
      <c r="S141" s="21"/>
      <c r="T141" s="21"/>
      <c r="U141" s="22"/>
      <c r="V141" s="23"/>
      <c r="W141" s="23"/>
      <c r="X141" s="24"/>
      <c r="Y141" s="25">
        <f t="shared" si="1"/>
        <v>0</v>
      </c>
      <c r="Z141" s="25">
        <f t="shared" si="2"/>
        <v>0</v>
      </c>
      <c r="AA141" s="26"/>
      <c r="AB141" s="26"/>
      <c r="AC141" s="26"/>
      <c r="AD141" s="26"/>
      <c r="AE141" s="27"/>
      <c r="AF141" s="26"/>
      <c r="AG141" s="26"/>
      <c r="AH141" s="26"/>
      <c r="AI141" s="26"/>
      <c r="AJ141" s="26"/>
      <c r="AK141" s="26"/>
    </row>
    <row r="142" spans="1:37" s="10" customFormat="1" ht="25" customHeight="1" x14ac:dyDescent="0.25">
      <c r="A142" s="11">
        <v>139</v>
      </c>
      <c r="B142" s="12" t="str">
        <f t="shared" si="3"/>
        <v>000-000</v>
      </c>
      <c r="C142" s="12"/>
      <c r="D142" s="12"/>
      <c r="E142" s="12"/>
      <c r="F142" s="12"/>
      <c r="G142" s="16"/>
      <c r="H142" s="16"/>
      <c r="I142" s="15"/>
      <c r="J142" s="16"/>
      <c r="K142" s="16"/>
      <c r="L142" s="17"/>
      <c r="M142" s="18"/>
      <c r="N142" s="18"/>
      <c r="O142" s="20"/>
      <c r="P142" s="21"/>
      <c r="Q142" s="21"/>
      <c r="R142" s="22"/>
      <c r="S142" s="21"/>
      <c r="T142" s="21"/>
      <c r="U142" s="22"/>
      <c r="V142" s="23"/>
      <c r="W142" s="23"/>
      <c r="X142" s="24"/>
      <c r="Y142" s="25">
        <f t="shared" si="1"/>
        <v>0</v>
      </c>
      <c r="Z142" s="25">
        <f t="shared" si="2"/>
        <v>0</v>
      </c>
      <c r="AA142" s="26"/>
      <c r="AB142" s="26"/>
      <c r="AC142" s="26"/>
      <c r="AD142" s="26"/>
      <c r="AE142" s="27"/>
      <c r="AF142" s="26"/>
      <c r="AG142" s="26"/>
      <c r="AH142" s="26"/>
      <c r="AI142" s="26"/>
      <c r="AJ142" s="26"/>
      <c r="AK142" s="26"/>
    </row>
    <row r="143" spans="1:37" s="10" customFormat="1" ht="25" customHeight="1" x14ac:dyDescent="0.25">
      <c r="A143" s="11">
        <v>140</v>
      </c>
      <c r="B143" s="12" t="str">
        <f t="shared" si="3"/>
        <v>000-000</v>
      </c>
      <c r="C143" s="12"/>
      <c r="D143" s="12"/>
      <c r="E143" s="12"/>
      <c r="F143" s="12"/>
      <c r="G143" s="16"/>
      <c r="H143" s="16"/>
      <c r="I143" s="15"/>
      <c r="J143" s="16"/>
      <c r="K143" s="16"/>
      <c r="L143" s="17"/>
      <c r="M143" s="18"/>
      <c r="N143" s="18"/>
      <c r="O143" s="20"/>
      <c r="P143" s="21"/>
      <c r="Q143" s="21"/>
      <c r="R143" s="22"/>
      <c r="S143" s="21"/>
      <c r="T143" s="21"/>
      <c r="U143" s="22"/>
      <c r="V143" s="23"/>
      <c r="W143" s="23"/>
      <c r="X143" s="24"/>
      <c r="Y143" s="25">
        <f t="shared" si="1"/>
        <v>0</v>
      </c>
      <c r="Z143" s="25">
        <f t="shared" si="2"/>
        <v>0</v>
      </c>
      <c r="AA143" s="26"/>
      <c r="AB143" s="26"/>
      <c r="AC143" s="26"/>
      <c r="AD143" s="26"/>
      <c r="AE143" s="27"/>
      <c r="AF143" s="26"/>
      <c r="AG143" s="26"/>
      <c r="AH143" s="26"/>
      <c r="AI143" s="26"/>
      <c r="AJ143" s="26"/>
      <c r="AK143" s="26"/>
    </row>
    <row r="144" spans="1:37" s="10" customFormat="1" ht="25" customHeight="1" x14ac:dyDescent="0.25">
      <c r="A144" s="11">
        <v>141</v>
      </c>
      <c r="B144" s="12" t="str">
        <f t="shared" si="3"/>
        <v>000-000</v>
      </c>
      <c r="C144" s="12"/>
      <c r="D144" s="12"/>
      <c r="E144" s="12"/>
      <c r="F144" s="12"/>
      <c r="G144" s="16"/>
      <c r="H144" s="16"/>
      <c r="I144" s="15"/>
      <c r="J144" s="16"/>
      <c r="K144" s="16"/>
      <c r="L144" s="17"/>
      <c r="M144" s="18"/>
      <c r="N144" s="18"/>
      <c r="O144" s="20"/>
      <c r="P144" s="21"/>
      <c r="Q144" s="21"/>
      <c r="R144" s="22"/>
      <c r="S144" s="21"/>
      <c r="T144" s="21"/>
      <c r="U144" s="22"/>
      <c r="V144" s="23"/>
      <c r="W144" s="23"/>
      <c r="X144" s="24"/>
      <c r="Y144" s="25">
        <f t="shared" si="1"/>
        <v>0</v>
      </c>
      <c r="Z144" s="25">
        <f t="shared" si="2"/>
        <v>0</v>
      </c>
      <c r="AA144" s="26"/>
      <c r="AB144" s="26"/>
      <c r="AC144" s="26"/>
      <c r="AD144" s="26"/>
      <c r="AE144" s="27"/>
      <c r="AF144" s="26"/>
      <c r="AG144" s="26"/>
      <c r="AH144" s="26"/>
      <c r="AI144" s="26"/>
      <c r="AJ144" s="26"/>
      <c r="AK144" s="26"/>
    </row>
    <row r="145" spans="1:37" s="10" customFormat="1" ht="25" customHeight="1" x14ac:dyDescent="0.25">
      <c r="A145" s="11">
        <v>142</v>
      </c>
      <c r="B145" s="12" t="str">
        <f t="shared" si="3"/>
        <v>000-000</v>
      </c>
      <c r="C145" s="12"/>
      <c r="D145" s="12"/>
      <c r="E145" s="12"/>
      <c r="F145" s="12"/>
      <c r="G145" s="16"/>
      <c r="H145" s="16"/>
      <c r="I145" s="15"/>
      <c r="J145" s="16"/>
      <c r="K145" s="16"/>
      <c r="L145" s="17"/>
      <c r="M145" s="18"/>
      <c r="N145" s="18"/>
      <c r="O145" s="20"/>
      <c r="P145" s="21"/>
      <c r="Q145" s="21"/>
      <c r="R145" s="22"/>
      <c r="S145" s="21"/>
      <c r="T145" s="21"/>
      <c r="U145" s="22"/>
      <c r="V145" s="23"/>
      <c r="W145" s="23"/>
      <c r="X145" s="24"/>
      <c r="Y145" s="25">
        <f t="shared" si="1"/>
        <v>0</v>
      </c>
      <c r="Z145" s="25">
        <f t="shared" si="2"/>
        <v>0</v>
      </c>
      <c r="AA145" s="26"/>
      <c r="AB145" s="26"/>
      <c r="AC145" s="26"/>
      <c r="AD145" s="26"/>
      <c r="AE145" s="27"/>
      <c r="AF145" s="26"/>
      <c r="AG145" s="26"/>
      <c r="AH145" s="26"/>
      <c r="AI145" s="26"/>
      <c r="AJ145" s="26"/>
      <c r="AK145" s="26"/>
    </row>
    <row r="146" spans="1:37" s="10" customFormat="1" ht="25" customHeight="1" x14ac:dyDescent="0.25">
      <c r="A146" s="11">
        <v>143</v>
      </c>
      <c r="B146" s="12" t="str">
        <f t="shared" ref="B146:B171" si="4">TEXT(C146,"000")&amp;"-"&amp;TEXT(E146,"000")</f>
        <v>000-000</v>
      </c>
      <c r="C146" s="12"/>
      <c r="D146" s="12"/>
      <c r="E146" s="12"/>
      <c r="F146" s="12"/>
      <c r="G146" s="16"/>
      <c r="H146" s="16"/>
      <c r="I146" s="15"/>
      <c r="J146" s="16"/>
      <c r="K146" s="16"/>
      <c r="L146" s="17"/>
      <c r="M146" s="18"/>
      <c r="N146" s="18"/>
      <c r="O146" s="20"/>
      <c r="P146" s="21"/>
      <c r="Q146" s="21"/>
      <c r="R146" s="22"/>
      <c r="S146" s="21"/>
      <c r="T146" s="21"/>
      <c r="U146" s="22"/>
      <c r="V146" s="23"/>
      <c r="W146" s="23"/>
      <c r="X146" s="24"/>
      <c r="Y146" s="25">
        <f t="shared" ref="Y146:Y209" si="5">ROUND(I146-U146-X146,2)</f>
        <v>0</v>
      </c>
      <c r="Z146" s="25">
        <f t="shared" ref="Z146:Z209" si="6">ROUND(L146+O146-R146,2)</f>
        <v>0</v>
      </c>
      <c r="AA146" s="26"/>
      <c r="AB146" s="26"/>
      <c r="AC146" s="26"/>
      <c r="AD146" s="26"/>
      <c r="AE146" s="27"/>
      <c r="AF146" s="26"/>
      <c r="AG146" s="26"/>
      <c r="AH146" s="26"/>
      <c r="AI146" s="26"/>
      <c r="AJ146" s="26"/>
      <c r="AK146" s="26"/>
    </row>
    <row r="147" spans="1:37" s="10" customFormat="1" ht="25" customHeight="1" x14ac:dyDescent="0.25">
      <c r="A147" s="11">
        <v>144</v>
      </c>
      <c r="B147" s="12" t="str">
        <f t="shared" si="4"/>
        <v>000-000</v>
      </c>
      <c r="C147" s="12"/>
      <c r="D147" s="12"/>
      <c r="E147" s="12"/>
      <c r="F147" s="12"/>
      <c r="G147" s="16"/>
      <c r="H147" s="16"/>
      <c r="I147" s="15"/>
      <c r="J147" s="16"/>
      <c r="K147" s="16"/>
      <c r="L147" s="17"/>
      <c r="M147" s="18"/>
      <c r="N147" s="18"/>
      <c r="O147" s="20"/>
      <c r="P147" s="21"/>
      <c r="Q147" s="21"/>
      <c r="R147" s="22"/>
      <c r="S147" s="21"/>
      <c r="T147" s="21"/>
      <c r="U147" s="22"/>
      <c r="V147" s="23"/>
      <c r="W147" s="23"/>
      <c r="X147" s="24"/>
      <c r="Y147" s="25">
        <f t="shared" si="5"/>
        <v>0</v>
      </c>
      <c r="Z147" s="25">
        <f t="shared" si="6"/>
        <v>0</v>
      </c>
      <c r="AA147" s="26"/>
      <c r="AB147" s="26"/>
      <c r="AC147" s="26"/>
      <c r="AD147" s="26"/>
      <c r="AE147" s="27"/>
      <c r="AF147" s="26"/>
      <c r="AG147" s="26"/>
      <c r="AH147" s="26"/>
      <c r="AI147" s="26"/>
      <c r="AJ147" s="26"/>
      <c r="AK147" s="26"/>
    </row>
    <row r="148" spans="1:37" s="10" customFormat="1" ht="25" customHeight="1" x14ac:dyDescent="0.25">
      <c r="A148" s="11">
        <v>145</v>
      </c>
      <c r="B148" s="12" t="str">
        <f t="shared" si="4"/>
        <v>000-000</v>
      </c>
      <c r="C148" s="12"/>
      <c r="D148" s="12"/>
      <c r="E148" s="12"/>
      <c r="F148" s="12"/>
      <c r="G148" s="16"/>
      <c r="H148" s="16"/>
      <c r="I148" s="15"/>
      <c r="J148" s="16"/>
      <c r="K148" s="16"/>
      <c r="L148" s="17"/>
      <c r="M148" s="18"/>
      <c r="N148" s="19"/>
      <c r="O148" s="20"/>
      <c r="P148" s="21"/>
      <c r="Q148" s="21"/>
      <c r="R148" s="22"/>
      <c r="S148" s="21"/>
      <c r="T148" s="21"/>
      <c r="U148" s="22"/>
      <c r="V148" s="23"/>
      <c r="W148" s="23"/>
      <c r="X148" s="24"/>
      <c r="Y148" s="25">
        <f t="shared" si="5"/>
        <v>0</v>
      </c>
      <c r="Z148" s="25">
        <f t="shared" si="6"/>
        <v>0</v>
      </c>
      <c r="AA148" s="26"/>
      <c r="AB148" s="26"/>
      <c r="AC148" s="26"/>
      <c r="AD148" s="26"/>
      <c r="AE148" s="27"/>
      <c r="AF148" s="26"/>
      <c r="AG148" s="26"/>
      <c r="AH148" s="26"/>
      <c r="AI148" s="26"/>
      <c r="AJ148" s="26"/>
      <c r="AK148" s="26"/>
    </row>
    <row r="149" spans="1:37" s="10" customFormat="1" ht="25" customHeight="1" x14ac:dyDescent="0.25">
      <c r="A149" s="11">
        <v>146</v>
      </c>
      <c r="B149" s="12" t="str">
        <f t="shared" si="4"/>
        <v>000-000</v>
      </c>
      <c r="C149" s="12"/>
      <c r="D149" s="12"/>
      <c r="E149" s="12"/>
      <c r="F149" s="12"/>
      <c r="G149" s="16"/>
      <c r="H149" s="16"/>
      <c r="I149" s="15"/>
      <c r="J149" s="16"/>
      <c r="K149" s="16"/>
      <c r="L149" s="17"/>
      <c r="M149" s="18"/>
      <c r="N149" s="19"/>
      <c r="O149" s="20"/>
      <c r="P149" s="21"/>
      <c r="Q149" s="21"/>
      <c r="R149" s="22"/>
      <c r="S149" s="21"/>
      <c r="T149" s="21"/>
      <c r="U149" s="22"/>
      <c r="V149" s="23"/>
      <c r="W149" s="23"/>
      <c r="X149" s="24"/>
      <c r="Y149" s="25">
        <f t="shared" si="5"/>
        <v>0</v>
      </c>
      <c r="Z149" s="25">
        <f t="shared" si="6"/>
        <v>0</v>
      </c>
      <c r="AA149" s="26"/>
      <c r="AB149" s="26"/>
      <c r="AC149" s="26"/>
      <c r="AD149" s="26"/>
      <c r="AE149" s="27"/>
      <c r="AF149" s="26"/>
      <c r="AG149" s="26"/>
      <c r="AH149" s="26"/>
      <c r="AI149" s="26"/>
      <c r="AJ149" s="26"/>
      <c r="AK149" s="26"/>
    </row>
    <row r="150" spans="1:37" s="10" customFormat="1" ht="25" customHeight="1" x14ac:dyDescent="0.25">
      <c r="A150" s="11">
        <v>147</v>
      </c>
      <c r="B150" s="12" t="str">
        <f t="shared" si="4"/>
        <v>000-000</v>
      </c>
      <c r="C150" s="12"/>
      <c r="D150" s="12"/>
      <c r="E150" s="12"/>
      <c r="F150" s="12"/>
      <c r="G150" s="16"/>
      <c r="H150" s="16"/>
      <c r="I150" s="15"/>
      <c r="J150" s="16"/>
      <c r="K150" s="16"/>
      <c r="L150" s="17"/>
      <c r="M150" s="18"/>
      <c r="N150" s="18"/>
      <c r="O150" s="20"/>
      <c r="P150" s="21"/>
      <c r="Q150" s="21"/>
      <c r="R150" s="22"/>
      <c r="S150" s="21"/>
      <c r="T150" s="21"/>
      <c r="U150" s="22"/>
      <c r="V150" s="23"/>
      <c r="W150" s="23"/>
      <c r="X150" s="24"/>
      <c r="Y150" s="25">
        <f t="shared" si="5"/>
        <v>0</v>
      </c>
      <c r="Z150" s="25">
        <f t="shared" si="6"/>
        <v>0</v>
      </c>
      <c r="AA150" s="26"/>
      <c r="AB150" s="26"/>
      <c r="AC150" s="26"/>
      <c r="AD150" s="26"/>
      <c r="AE150" s="27"/>
      <c r="AF150" s="26"/>
      <c r="AG150" s="26"/>
      <c r="AH150" s="26"/>
      <c r="AI150" s="26"/>
      <c r="AJ150" s="26"/>
      <c r="AK150" s="26"/>
    </row>
    <row r="151" spans="1:37" s="10" customFormat="1" ht="25" customHeight="1" x14ac:dyDescent="0.25">
      <c r="A151" s="11">
        <v>148</v>
      </c>
      <c r="B151" s="12" t="str">
        <f t="shared" si="4"/>
        <v>000-000</v>
      </c>
      <c r="C151" s="12"/>
      <c r="D151" s="12"/>
      <c r="E151" s="12"/>
      <c r="F151" s="12"/>
      <c r="G151" s="16"/>
      <c r="H151" s="16"/>
      <c r="I151" s="15"/>
      <c r="J151" s="16"/>
      <c r="K151" s="16"/>
      <c r="L151" s="17"/>
      <c r="M151" s="18"/>
      <c r="N151" s="18"/>
      <c r="O151" s="20"/>
      <c r="P151" s="21"/>
      <c r="Q151" s="21"/>
      <c r="R151" s="22"/>
      <c r="S151" s="21"/>
      <c r="T151" s="21"/>
      <c r="U151" s="22"/>
      <c r="V151" s="23"/>
      <c r="W151" s="23"/>
      <c r="X151" s="24"/>
      <c r="Y151" s="25">
        <f t="shared" si="5"/>
        <v>0</v>
      </c>
      <c r="Z151" s="25">
        <f t="shared" si="6"/>
        <v>0</v>
      </c>
      <c r="AA151" s="26"/>
      <c r="AB151" s="26"/>
      <c r="AC151" s="26"/>
      <c r="AD151" s="26"/>
      <c r="AE151" s="27"/>
      <c r="AF151" s="26"/>
      <c r="AG151" s="26"/>
      <c r="AH151" s="26"/>
      <c r="AI151" s="26"/>
      <c r="AJ151" s="26"/>
      <c r="AK151" s="26"/>
    </row>
    <row r="152" spans="1:37" s="10" customFormat="1" ht="25" customHeight="1" x14ac:dyDescent="0.25">
      <c r="A152" s="11">
        <v>149</v>
      </c>
      <c r="B152" s="12" t="str">
        <f t="shared" si="4"/>
        <v>000-000</v>
      </c>
      <c r="C152" s="12"/>
      <c r="D152" s="12"/>
      <c r="E152" s="12"/>
      <c r="F152" s="12"/>
      <c r="G152" s="16"/>
      <c r="H152" s="16"/>
      <c r="I152" s="15"/>
      <c r="J152" s="16"/>
      <c r="K152" s="16"/>
      <c r="L152" s="17"/>
      <c r="M152" s="18"/>
      <c r="N152" s="18"/>
      <c r="O152" s="20"/>
      <c r="P152" s="21"/>
      <c r="Q152" s="21"/>
      <c r="R152" s="22"/>
      <c r="S152" s="21"/>
      <c r="T152" s="21"/>
      <c r="U152" s="22"/>
      <c r="V152" s="23"/>
      <c r="W152" s="23"/>
      <c r="X152" s="24"/>
      <c r="Y152" s="25">
        <f t="shared" si="5"/>
        <v>0</v>
      </c>
      <c r="Z152" s="25">
        <f t="shared" si="6"/>
        <v>0</v>
      </c>
      <c r="AA152" s="26"/>
      <c r="AB152" s="26"/>
      <c r="AC152" s="26"/>
      <c r="AD152" s="26"/>
      <c r="AE152" s="27"/>
      <c r="AF152" s="26"/>
      <c r="AG152" s="26"/>
      <c r="AH152" s="26"/>
      <c r="AI152" s="26"/>
      <c r="AJ152" s="26"/>
      <c r="AK152" s="26"/>
    </row>
    <row r="153" spans="1:37" s="10" customFormat="1" ht="25" customHeight="1" x14ac:dyDescent="0.25">
      <c r="A153" s="11">
        <v>150</v>
      </c>
      <c r="B153" s="12" t="str">
        <f t="shared" si="4"/>
        <v>000-000</v>
      </c>
      <c r="C153" s="12"/>
      <c r="D153" s="12"/>
      <c r="E153" s="12"/>
      <c r="F153" s="12"/>
      <c r="G153" s="16"/>
      <c r="H153" s="16"/>
      <c r="I153" s="15"/>
      <c r="J153" s="16"/>
      <c r="K153" s="16"/>
      <c r="L153" s="17"/>
      <c r="M153" s="18"/>
      <c r="N153" s="18"/>
      <c r="O153" s="20"/>
      <c r="P153" s="21"/>
      <c r="Q153" s="21"/>
      <c r="R153" s="22"/>
      <c r="S153" s="21"/>
      <c r="T153" s="21"/>
      <c r="U153" s="22"/>
      <c r="V153" s="23"/>
      <c r="W153" s="23"/>
      <c r="X153" s="24"/>
      <c r="Y153" s="25">
        <f t="shared" si="5"/>
        <v>0</v>
      </c>
      <c r="Z153" s="25">
        <f t="shared" si="6"/>
        <v>0</v>
      </c>
      <c r="AA153" s="26"/>
      <c r="AB153" s="26"/>
      <c r="AC153" s="26"/>
      <c r="AD153" s="26"/>
      <c r="AE153" s="27"/>
      <c r="AF153" s="26"/>
      <c r="AG153" s="26"/>
      <c r="AH153" s="26"/>
      <c r="AI153" s="26"/>
      <c r="AJ153" s="26"/>
      <c r="AK153" s="26"/>
    </row>
    <row r="154" spans="1:37" s="10" customFormat="1" ht="25" customHeight="1" x14ac:dyDescent="0.25">
      <c r="A154" s="11">
        <v>151</v>
      </c>
      <c r="B154" s="12" t="str">
        <f t="shared" si="4"/>
        <v>000-000</v>
      </c>
      <c r="C154" s="12"/>
      <c r="D154" s="12"/>
      <c r="E154" s="12"/>
      <c r="F154" s="12"/>
      <c r="G154" s="16"/>
      <c r="H154" s="16"/>
      <c r="I154" s="15"/>
      <c r="J154" s="16"/>
      <c r="K154" s="16"/>
      <c r="L154" s="17"/>
      <c r="M154" s="18"/>
      <c r="N154" s="18"/>
      <c r="O154" s="20"/>
      <c r="P154" s="21"/>
      <c r="Q154" s="21"/>
      <c r="R154" s="22"/>
      <c r="S154" s="21"/>
      <c r="T154" s="21"/>
      <c r="U154" s="22"/>
      <c r="V154" s="23"/>
      <c r="W154" s="23"/>
      <c r="X154" s="24"/>
      <c r="Y154" s="25">
        <f t="shared" si="5"/>
        <v>0</v>
      </c>
      <c r="Z154" s="25">
        <f t="shared" si="6"/>
        <v>0</v>
      </c>
      <c r="AA154" s="26"/>
      <c r="AB154" s="26"/>
      <c r="AC154" s="26"/>
      <c r="AD154" s="26"/>
      <c r="AE154" s="27"/>
      <c r="AF154" s="26"/>
      <c r="AG154" s="26"/>
      <c r="AH154" s="26"/>
      <c r="AI154" s="26"/>
      <c r="AJ154" s="26"/>
      <c r="AK154" s="26"/>
    </row>
    <row r="155" spans="1:37" s="10" customFormat="1" ht="25" customHeight="1" x14ac:dyDescent="0.25">
      <c r="A155" s="11">
        <v>152</v>
      </c>
      <c r="B155" s="12" t="str">
        <f t="shared" si="4"/>
        <v>000-000</v>
      </c>
      <c r="C155" s="12"/>
      <c r="D155" s="12"/>
      <c r="E155" s="12"/>
      <c r="F155" s="12"/>
      <c r="G155" s="16"/>
      <c r="H155" s="16"/>
      <c r="I155" s="15"/>
      <c r="J155" s="16"/>
      <c r="K155" s="16"/>
      <c r="L155" s="17"/>
      <c r="M155" s="18"/>
      <c r="N155" s="18"/>
      <c r="O155" s="20"/>
      <c r="P155" s="21"/>
      <c r="Q155" s="21"/>
      <c r="R155" s="22"/>
      <c r="S155" s="21"/>
      <c r="T155" s="21"/>
      <c r="U155" s="22"/>
      <c r="V155" s="23"/>
      <c r="W155" s="23"/>
      <c r="X155" s="24"/>
      <c r="Y155" s="25">
        <f t="shared" si="5"/>
        <v>0</v>
      </c>
      <c r="Z155" s="25">
        <f t="shared" si="6"/>
        <v>0</v>
      </c>
      <c r="AA155" s="26"/>
      <c r="AB155" s="26"/>
      <c r="AC155" s="26"/>
      <c r="AD155" s="26"/>
      <c r="AE155" s="27"/>
      <c r="AF155" s="26"/>
      <c r="AG155" s="26"/>
      <c r="AH155" s="26"/>
      <c r="AI155" s="26"/>
      <c r="AJ155" s="26"/>
      <c r="AK155" s="26"/>
    </row>
    <row r="156" spans="1:37" s="10" customFormat="1" ht="25" customHeight="1" x14ac:dyDescent="0.25">
      <c r="A156" s="11">
        <v>153</v>
      </c>
      <c r="B156" s="12" t="str">
        <f t="shared" si="4"/>
        <v>000-000</v>
      </c>
      <c r="C156" s="12"/>
      <c r="D156" s="12"/>
      <c r="E156" s="12"/>
      <c r="F156" s="12"/>
      <c r="G156" s="16"/>
      <c r="H156" s="16"/>
      <c r="I156" s="15"/>
      <c r="J156" s="16"/>
      <c r="K156" s="16"/>
      <c r="L156" s="17"/>
      <c r="M156" s="18"/>
      <c r="N156" s="18"/>
      <c r="O156" s="20"/>
      <c r="P156" s="21"/>
      <c r="Q156" s="21"/>
      <c r="R156" s="22"/>
      <c r="S156" s="21"/>
      <c r="T156" s="21"/>
      <c r="U156" s="22"/>
      <c r="V156" s="23"/>
      <c r="W156" s="23"/>
      <c r="X156" s="24"/>
      <c r="Y156" s="25">
        <f t="shared" si="5"/>
        <v>0</v>
      </c>
      <c r="Z156" s="25">
        <f t="shared" si="6"/>
        <v>0</v>
      </c>
      <c r="AA156" s="26"/>
      <c r="AB156" s="26"/>
      <c r="AC156" s="26"/>
      <c r="AD156" s="26"/>
      <c r="AE156" s="27"/>
      <c r="AF156" s="26"/>
      <c r="AG156" s="26"/>
      <c r="AH156" s="26"/>
      <c r="AI156" s="26"/>
      <c r="AJ156" s="26"/>
      <c r="AK156" s="26"/>
    </row>
    <row r="157" spans="1:37" s="10" customFormat="1" ht="25" customHeight="1" x14ac:dyDescent="0.25">
      <c r="A157" s="11">
        <v>154</v>
      </c>
      <c r="B157" s="12" t="str">
        <f t="shared" si="4"/>
        <v>000-000</v>
      </c>
      <c r="C157" s="12"/>
      <c r="D157" s="12"/>
      <c r="E157" s="12"/>
      <c r="F157" s="12"/>
      <c r="G157" s="16"/>
      <c r="H157" s="16"/>
      <c r="I157" s="15"/>
      <c r="J157" s="16"/>
      <c r="K157" s="16"/>
      <c r="L157" s="17"/>
      <c r="M157" s="18"/>
      <c r="N157" s="18"/>
      <c r="O157" s="20"/>
      <c r="P157" s="21"/>
      <c r="Q157" s="21"/>
      <c r="R157" s="22"/>
      <c r="S157" s="21"/>
      <c r="T157" s="21"/>
      <c r="U157" s="22"/>
      <c r="V157" s="23"/>
      <c r="W157" s="23"/>
      <c r="X157" s="24"/>
      <c r="Y157" s="25">
        <f t="shared" si="5"/>
        <v>0</v>
      </c>
      <c r="Z157" s="25">
        <f t="shared" si="6"/>
        <v>0</v>
      </c>
      <c r="AA157" s="26"/>
      <c r="AB157" s="26"/>
      <c r="AC157" s="26"/>
      <c r="AD157" s="26"/>
      <c r="AE157" s="27"/>
      <c r="AF157" s="26"/>
      <c r="AG157" s="26"/>
      <c r="AH157" s="26"/>
      <c r="AI157" s="26"/>
      <c r="AJ157" s="26"/>
      <c r="AK157" s="26"/>
    </row>
    <row r="158" spans="1:37" s="10" customFormat="1" ht="25" customHeight="1" x14ac:dyDescent="0.25">
      <c r="A158" s="11">
        <v>155</v>
      </c>
      <c r="B158" s="12" t="str">
        <f t="shared" si="4"/>
        <v>000-000</v>
      </c>
      <c r="C158" s="12"/>
      <c r="D158" s="12"/>
      <c r="E158" s="12"/>
      <c r="F158" s="12"/>
      <c r="G158" s="16"/>
      <c r="H158" s="16"/>
      <c r="I158" s="15"/>
      <c r="J158" s="16"/>
      <c r="K158" s="16"/>
      <c r="L158" s="17"/>
      <c r="M158" s="18"/>
      <c r="N158" s="18"/>
      <c r="O158" s="20"/>
      <c r="P158" s="21"/>
      <c r="Q158" s="21"/>
      <c r="R158" s="22"/>
      <c r="S158" s="21"/>
      <c r="T158" s="21"/>
      <c r="U158" s="22"/>
      <c r="V158" s="23"/>
      <c r="W158" s="23"/>
      <c r="X158" s="24"/>
      <c r="Y158" s="25">
        <f t="shared" si="5"/>
        <v>0</v>
      </c>
      <c r="Z158" s="25">
        <f t="shared" si="6"/>
        <v>0</v>
      </c>
      <c r="AA158" s="26"/>
      <c r="AB158" s="26"/>
      <c r="AC158" s="26"/>
      <c r="AD158" s="26"/>
      <c r="AE158" s="27"/>
      <c r="AF158" s="26"/>
      <c r="AG158" s="26"/>
      <c r="AH158" s="26"/>
      <c r="AI158" s="26"/>
      <c r="AJ158" s="26"/>
      <c r="AK158" s="26"/>
    </row>
    <row r="159" spans="1:37" s="10" customFormat="1" ht="25" customHeight="1" x14ac:dyDescent="0.25">
      <c r="A159" s="11">
        <v>156</v>
      </c>
      <c r="B159" s="12" t="str">
        <f t="shared" si="4"/>
        <v>000-000</v>
      </c>
      <c r="C159" s="12"/>
      <c r="D159" s="12"/>
      <c r="E159" s="12"/>
      <c r="F159" s="12"/>
      <c r="G159" s="16"/>
      <c r="H159" s="16"/>
      <c r="I159" s="15"/>
      <c r="J159" s="16"/>
      <c r="K159" s="16"/>
      <c r="L159" s="17"/>
      <c r="M159" s="18"/>
      <c r="N159" s="19"/>
      <c r="O159" s="20"/>
      <c r="P159" s="21"/>
      <c r="Q159" s="21"/>
      <c r="R159" s="22"/>
      <c r="S159" s="21"/>
      <c r="T159" s="21"/>
      <c r="U159" s="22"/>
      <c r="V159" s="23"/>
      <c r="W159" s="23"/>
      <c r="X159" s="24"/>
      <c r="Y159" s="25">
        <f t="shared" si="5"/>
        <v>0</v>
      </c>
      <c r="Z159" s="25">
        <f t="shared" si="6"/>
        <v>0</v>
      </c>
      <c r="AA159" s="26"/>
      <c r="AB159" s="26"/>
      <c r="AC159" s="26"/>
      <c r="AD159" s="26"/>
      <c r="AE159" s="27"/>
      <c r="AF159" s="26"/>
      <c r="AG159" s="26"/>
      <c r="AH159" s="26"/>
      <c r="AI159" s="26"/>
      <c r="AJ159" s="26"/>
      <c r="AK159" s="26"/>
    </row>
    <row r="160" spans="1:37" s="10" customFormat="1" ht="25" customHeight="1" x14ac:dyDescent="0.25">
      <c r="A160" s="11">
        <v>157</v>
      </c>
      <c r="B160" s="12" t="str">
        <f t="shared" si="4"/>
        <v>000-000</v>
      </c>
      <c r="C160" s="12"/>
      <c r="D160" s="12"/>
      <c r="E160" s="12"/>
      <c r="F160" s="12"/>
      <c r="G160" s="16"/>
      <c r="H160" s="16"/>
      <c r="I160" s="15"/>
      <c r="J160" s="16"/>
      <c r="K160" s="16"/>
      <c r="L160" s="17"/>
      <c r="M160" s="18"/>
      <c r="N160" s="19"/>
      <c r="O160" s="20"/>
      <c r="P160" s="21"/>
      <c r="Q160" s="21"/>
      <c r="R160" s="22"/>
      <c r="S160" s="21"/>
      <c r="T160" s="21"/>
      <c r="U160" s="22"/>
      <c r="V160" s="23"/>
      <c r="W160" s="23"/>
      <c r="X160" s="24"/>
      <c r="Y160" s="25">
        <f t="shared" si="5"/>
        <v>0</v>
      </c>
      <c r="Z160" s="25">
        <f t="shared" si="6"/>
        <v>0</v>
      </c>
      <c r="AA160" s="26"/>
      <c r="AB160" s="26"/>
      <c r="AC160" s="26"/>
      <c r="AD160" s="26"/>
      <c r="AE160" s="27"/>
      <c r="AF160" s="26"/>
      <c r="AG160" s="26"/>
      <c r="AH160" s="26"/>
      <c r="AI160" s="26"/>
      <c r="AJ160" s="26"/>
      <c r="AK160" s="26"/>
    </row>
    <row r="161" spans="1:37" s="10" customFormat="1" ht="25" customHeight="1" x14ac:dyDescent="0.25">
      <c r="A161" s="11">
        <v>158</v>
      </c>
      <c r="B161" s="12" t="str">
        <f t="shared" si="4"/>
        <v>000-000</v>
      </c>
      <c r="C161" s="12"/>
      <c r="D161" s="12"/>
      <c r="E161" s="12"/>
      <c r="F161" s="12"/>
      <c r="G161" s="16"/>
      <c r="H161" s="16"/>
      <c r="I161" s="15"/>
      <c r="J161" s="16"/>
      <c r="K161" s="16"/>
      <c r="L161" s="17"/>
      <c r="M161" s="18"/>
      <c r="N161" s="18"/>
      <c r="O161" s="20"/>
      <c r="P161" s="21"/>
      <c r="Q161" s="21"/>
      <c r="R161" s="22"/>
      <c r="S161" s="21"/>
      <c r="T161" s="21"/>
      <c r="U161" s="22"/>
      <c r="V161" s="23"/>
      <c r="W161" s="23"/>
      <c r="X161" s="24"/>
      <c r="Y161" s="25">
        <f t="shared" si="5"/>
        <v>0</v>
      </c>
      <c r="Z161" s="25">
        <f t="shared" si="6"/>
        <v>0</v>
      </c>
      <c r="AA161" s="26"/>
      <c r="AB161" s="26"/>
      <c r="AC161" s="26"/>
      <c r="AD161" s="26"/>
      <c r="AE161" s="27"/>
      <c r="AF161" s="26"/>
      <c r="AG161" s="26"/>
      <c r="AH161" s="26"/>
      <c r="AI161" s="26"/>
      <c r="AJ161" s="26"/>
      <c r="AK161" s="26"/>
    </row>
    <row r="162" spans="1:37" s="10" customFormat="1" ht="25" customHeight="1" x14ac:dyDescent="0.25">
      <c r="A162" s="11">
        <v>159</v>
      </c>
      <c r="B162" s="12" t="str">
        <f t="shared" si="4"/>
        <v>000-000</v>
      </c>
      <c r="C162" s="12"/>
      <c r="D162" s="12"/>
      <c r="E162" s="12"/>
      <c r="F162" s="12"/>
      <c r="G162" s="16"/>
      <c r="H162" s="16"/>
      <c r="I162" s="15"/>
      <c r="J162" s="16"/>
      <c r="K162" s="16"/>
      <c r="L162" s="17"/>
      <c r="M162" s="18"/>
      <c r="N162" s="18"/>
      <c r="O162" s="20"/>
      <c r="P162" s="21"/>
      <c r="Q162" s="21"/>
      <c r="R162" s="22"/>
      <c r="S162" s="21"/>
      <c r="T162" s="21"/>
      <c r="U162" s="22"/>
      <c r="V162" s="23"/>
      <c r="W162" s="23"/>
      <c r="X162" s="24"/>
      <c r="Y162" s="25">
        <f t="shared" si="5"/>
        <v>0</v>
      </c>
      <c r="Z162" s="25">
        <f t="shared" si="6"/>
        <v>0</v>
      </c>
      <c r="AA162" s="26"/>
      <c r="AB162" s="26"/>
      <c r="AC162" s="26"/>
      <c r="AD162" s="26"/>
      <c r="AE162" s="27"/>
      <c r="AF162" s="26"/>
      <c r="AG162" s="26"/>
      <c r="AH162" s="26"/>
      <c r="AI162" s="26"/>
      <c r="AJ162" s="26"/>
      <c r="AK162" s="26"/>
    </row>
    <row r="163" spans="1:37" s="10" customFormat="1" ht="25" customHeight="1" x14ac:dyDescent="0.25">
      <c r="A163" s="11">
        <v>160</v>
      </c>
      <c r="B163" s="12" t="str">
        <f t="shared" si="4"/>
        <v>000-000</v>
      </c>
      <c r="C163" s="12"/>
      <c r="D163" s="12"/>
      <c r="E163" s="12"/>
      <c r="F163" s="12"/>
      <c r="G163" s="16"/>
      <c r="H163" s="16"/>
      <c r="I163" s="15"/>
      <c r="J163" s="16"/>
      <c r="K163" s="16"/>
      <c r="L163" s="17"/>
      <c r="M163" s="18"/>
      <c r="N163" s="18"/>
      <c r="O163" s="20"/>
      <c r="P163" s="21"/>
      <c r="Q163" s="21"/>
      <c r="R163" s="22"/>
      <c r="S163" s="21"/>
      <c r="T163" s="21"/>
      <c r="U163" s="22"/>
      <c r="V163" s="23"/>
      <c r="W163" s="23"/>
      <c r="X163" s="24"/>
      <c r="Y163" s="25">
        <f t="shared" si="5"/>
        <v>0</v>
      </c>
      <c r="Z163" s="25">
        <f t="shared" si="6"/>
        <v>0</v>
      </c>
      <c r="AA163" s="26"/>
      <c r="AB163" s="26"/>
      <c r="AC163" s="26"/>
      <c r="AD163" s="26"/>
      <c r="AE163" s="27"/>
      <c r="AF163" s="26"/>
      <c r="AG163" s="26"/>
      <c r="AH163" s="26"/>
      <c r="AI163" s="26"/>
      <c r="AJ163" s="26"/>
      <c r="AK163" s="26"/>
    </row>
    <row r="164" spans="1:37" s="10" customFormat="1" ht="25" customHeight="1" x14ac:dyDescent="0.25">
      <c r="A164" s="11">
        <v>161</v>
      </c>
      <c r="B164" s="12" t="str">
        <f t="shared" si="4"/>
        <v>000-000</v>
      </c>
      <c r="C164" s="12"/>
      <c r="D164" s="12"/>
      <c r="E164" s="12"/>
      <c r="F164" s="12"/>
      <c r="G164" s="16"/>
      <c r="H164" s="16"/>
      <c r="I164" s="15"/>
      <c r="J164" s="16"/>
      <c r="K164" s="16"/>
      <c r="L164" s="17"/>
      <c r="M164" s="18"/>
      <c r="N164" s="18"/>
      <c r="O164" s="20"/>
      <c r="P164" s="21"/>
      <c r="Q164" s="21"/>
      <c r="R164" s="22"/>
      <c r="S164" s="21"/>
      <c r="T164" s="21"/>
      <c r="U164" s="22"/>
      <c r="V164" s="23"/>
      <c r="W164" s="23"/>
      <c r="X164" s="24"/>
      <c r="Y164" s="25">
        <f t="shared" si="5"/>
        <v>0</v>
      </c>
      <c r="Z164" s="25">
        <f t="shared" si="6"/>
        <v>0</v>
      </c>
      <c r="AA164" s="26"/>
      <c r="AB164" s="26"/>
      <c r="AC164" s="26"/>
      <c r="AD164" s="26"/>
      <c r="AE164" s="27"/>
      <c r="AF164" s="26"/>
      <c r="AG164" s="26"/>
      <c r="AH164" s="26"/>
      <c r="AI164" s="26"/>
      <c r="AJ164" s="26"/>
      <c r="AK164" s="26"/>
    </row>
    <row r="165" spans="1:37" s="10" customFormat="1" ht="25" customHeight="1" x14ac:dyDescent="0.25">
      <c r="A165" s="11">
        <v>162</v>
      </c>
      <c r="B165" s="12" t="str">
        <f t="shared" si="4"/>
        <v>000-000</v>
      </c>
      <c r="C165" s="12"/>
      <c r="D165" s="12"/>
      <c r="E165" s="12"/>
      <c r="F165" s="12"/>
      <c r="G165" s="16"/>
      <c r="H165" s="16"/>
      <c r="I165" s="15"/>
      <c r="J165" s="16"/>
      <c r="K165" s="16"/>
      <c r="L165" s="17"/>
      <c r="M165" s="18"/>
      <c r="N165" s="18"/>
      <c r="O165" s="20"/>
      <c r="P165" s="21"/>
      <c r="Q165" s="21"/>
      <c r="R165" s="22"/>
      <c r="S165" s="21"/>
      <c r="T165" s="21"/>
      <c r="U165" s="22"/>
      <c r="V165" s="23"/>
      <c r="W165" s="23"/>
      <c r="X165" s="24"/>
      <c r="Y165" s="25">
        <f t="shared" si="5"/>
        <v>0</v>
      </c>
      <c r="Z165" s="25">
        <f t="shared" si="6"/>
        <v>0</v>
      </c>
      <c r="AA165" s="26"/>
      <c r="AB165" s="26"/>
      <c r="AC165" s="26"/>
      <c r="AD165" s="26"/>
      <c r="AE165" s="27"/>
      <c r="AF165" s="26"/>
      <c r="AG165" s="26"/>
      <c r="AH165" s="26"/>
      <c r="AI165" s="26"/>
      <c r="AJ165" s="26"/>
      <c r="AK165" s="26"/>
    </row>
    <row r="166" spans="1:37" s="10" customFormat="1" ht="25" customHeight="1" x14ac:dyDescent="0.25">
      <c r="A166" s="11">
        <v>163</v>
      </c>
      <c r="B166" s="12" t="str">
        <f t="shared" si="4"/>
        <v>000-000</v>
      </c>
      <c r="C166" s="12"/>
      <c r="D166" s="12"/>
      <c r="E166" s="12"/>
      <c r="F166" s="12"/>
      <c r="G166" s="16"/>
      <c r="H166" s="16"/>
      <c r="I166" s="15"/>
      <c r="J166" s="16"/>
      <c r="K166" s="16"/>
      <c r="L166" s="17"/>
      <c r="M166" s="18"/>
      <c r="N166" s="18"/>
      <c r="O166" s="20"/>
      <c r="P166" s="21"/>
      <c r="Q166" s="21"/>
      <c r="R166" s="22"/>
      <c r="S166" s="21"/>
      <c r="T166" s="21"/>
      <c r="U166" s="22"/>
      <c r="V166" s="23"/>
      <c r="W166" s="23"/>
      <c r="X166" s="24"/>
      <c r="Y166" s="25">
        <f t="shared" si="5"/>
        <v>0</v>
      </c>
      <c r="Z166" s="25">
        <f t="shared" si="6"/>
        <v>0</v>
      </c>
      <c r="AA166" s="26"/>
      <c r="AB166" s="26"/>
      <c r="AC166" s="26"/>
      <c r="AD166" s="26"/>
      <c r="AE166" s="27"/>
      <c r="AF166" s="26"/>
      <c r="AG166" s="26"/>
      <c r="AH166" s="26"/>
      <c r="AI166" s="26"/>
      <c r="AJ166" s="26"/>
      <c r="AK166" s="26"/>
    </row>
    <row r="167" spans="1:37" s="10" customFormat="1" ht="25" customHeight="1" x14ac:dyDescent="0.25">
      <c r="A167" s="11">
        <v>164</v>
      </c>
      <c r="B167" s="12" t="str">
        <f t="shared" si="4"/>
        <v>000-000</v>
      </c>
      <c r="C167" s="12"/>
      <c r="D167" s="12"/>
      <c r="E167" s="12"/>
      <c r="F167" s="12"/>
      <c r="G167" s="16"/>
      <c r="H167" s="16"/>
      <c r="I167" s="15"/>
      <c r="J167" s="16"/>
      <c r="K167" s="16"/>
      <c r="L167" s="17"/>
      <c r="M167" s="18"/>
      <c r="N167" s="18"/>
      <c r="O167" s="20"/>
      <c r="P167" s="21"/>
      <c r="Q167" s="21"/>
      <c r="R167" s="22"/>
      <c r="S167" s="21"/>
      <c r="T167" s="21"/>
      <c r="U167" s="22"/>
      <c r="V167" s="23"/>
      <c r="W167" s="23"/>
      <c r="X167" s="24"/>
      <c r="Y167" s="25">
        <f t="shared" si="5"/>
        <v>0</v>
      </c>
      <c r="Z167" s="25">
        <f t="shared" si="6"/>
        <v>0</v>
      </c>
      <c r="AA167" s="26"/>
      <c r="AB167" s="26"/>
      <c r="AC167" s="26"/>
      <c r="AD167" s="26"/>
      <c r="AE167" s="27"/>
      <c r="AF167" s="26"/>
      <c r="AG167" s="26"/>
      <c r="AH167" s="26"/>
      <c r="AI167" s="26"/>
      <c r="AJ167" s="26"/>
      <c r="AK167" s="26"/>
    </row>
    <row r="168" spans="1:37" s="10" customFormat="1" ht="25" customHeight="1" x14ac:dyDescent="0.25">
      <c r="A168" s="11">
        <v>165</v>
      </c>
      <c r="B168" s="12" t="str">
        <f t="shared" si="4"/>
        <v>000-000</v>
      </c>
      <c r="C168" s="12"/>
      <c r="D168" s="13"/>
      <c r="E168" s="12"/>
      <c r="F168" s="12"/>
      <c r="G168" s="16"/>
      <c r="H168" s="16"/>
      <c r="I168" s="15"/>
      <c r="J168" s="16"/>
      <c r="K168" s="16"/>
      <c r="L168" s="17"/>
      <c r="M168" s="18"/>
      <c r="N168" s="18"/>
      <c r="O168" s="20"/>
      <c r="P168" s="21"/>
      <c r="Q168" s="21"/>
      <c r="R168" s="22"/>
      <c r="S168" s="21"/>
      <c r="T168" s="21"/>
      <c r="U168" s="22"/>
      <c r="V168" s="23"/>
      <c r="W168" s="23"/>
      <c r="X168" s="24"/>
      <c r="Y168" s="25">
        <f t="shared" si="5"/>
        <v>0</v>
      </c>
      <c r="Z168" s="25">
        <f t="shared" si="6"/>
        <v>0</v>
      </c>
      <c r="AA168" s="26"/>
      <c r="AB168" s="26"/>
      <c r="AC168" s="26"/>
      <c r="AD168" s="26"/>
      <c r="AE168" s="27"/>
      <c r="AF168" s="26"/>
      <c r="AG168" s="26"/>
      <c r="AH168" s="26"/>
      <c r="AI168" s="26"/>
      <c r="AJ168" s="26"/>
      <c r="AK168" s="26"/>
    </row>
    <row r="169" spans="1:37" s="10" customFormat="1" ht="25" customHeight="1" x14ac:dyDescent="0.25">
      <c r="A169" s="11">
        <v>166</v>
      </c>
      <c r="B169" s="12" t="str">
        <f t="shared" si="4"/>
        <v>000-000</v>
      </c>
      <c r="C169" s="12"/>
      <c r="D169" s="12"/>
      <c r="E169" s="12"/>
      <c r="F169" s="12"/>
      <c r="G169" s="16"/>
      <c r="H169" s="16"/>
      <c r="I169" s="15"/>
      <c r="J169" s="16"/>
      <c r="K169" s="16"/>
      <c r="L169" s="17"/>
      <c r="M169" s="18"/>
      <c r="N169" s="18"/>
      <c r="O169" s="20"/>
      <c r="P169" s="21"/>
      <c r="Q169" s="21"/>
      <c r="R169" s="22"/>
      <c r="S169" s="21"/>
      <c r="T169" s="21"/>
      <c r="U169" s="22"/>
      <c r="V169" s="23"/>
      <c r="W169" s="23"/>
      <c r="X169" s="24"/>
      <c r="Y169" s="25">
        <f t="shared" si="5"/>
        <v>0</v>
      </c>
      <c r="Z169" s="25">
        <f t="shared" si="6"/>
        <v>0</v>
      </c>
      <c r="AA169" s="26"/>
      <c r="AB169" s="26"/>
      <c r="AC169" s="26"/>
      <c r="AD169" s="26"/>
      <c r="AE169" s="27"/>
      <c r="AF169" s="26"/>
      <c r="AG169" s="26"/>
      <c r="AH169" s="26"/>
      <c r="AI169" s="26"/>
      <c r="AJ169" s="26"/>
      <c r="AK169" s="26"/>
    </row>
    <row r="170" spans="1:37" s="10" customFormat="1" ht="25" customHeight="1" x14ac:dyDescent="0.25">
      <c r="A170" s="11">
        <v>167</v>
      </c>
      <c r="B170" s="12" t="str">
        <f t="shared" si="4"/>
        <v>000-000</v>
      </c>
      <c r="C170" s="12"/>
      <c r="D170" s="12"/>
      <c r="E170" s="12"/>
      <c r="F170" s="12"/>
      <c r="G170" s="16"/>
      <c r="H170" s="16"/>
      <c r="I170" s="15"/>
      <c r="J170" s="16"/>
      <c r="K170" s="16"/>
      <c r="L170" s="17"/>
      <c r="M170" s="18"/>
      <c r="N170" s="19"/>
      <c r="O170" s="20"/>
      <c r="P170" s="21"/>
      <c r="Q170" s="21"/>
      <c r="R170" s="22"/>
      <c r="S170" s="21"/>
      <c r="T170" s="21"/>
      <c r="U170" s="22"/>
      <c r="V170" s="23"/>
      <c r="W170" s="23"/>
      <c r="X170" s="24"/>
      <c r="Y170" s="25">
        <f t="shared" si="5"/>
        <v>0</v>
      </c>
      <c r="Z170" s="25">
        <f t="shared" si="6"/>
        <v>0</v>
      </c>
      <c r="AA170" s="26"/>
      <c r="AB170" s="26"/>
      <c r="AC170" s="26"/>
      <c r="AD170" s="26"/>
      <c r="AE170" s="27"/>
      <c r="AF170" s="26"/>
      <c r="AG170" s="26"/>
      <c r="AH170" s="26"/>
      <c r="AI170" s="26"/>
      <c r="AJ170" s="26"/>
      <c r="AK170" s="26"/>
    </row>
    <row r="171" spans="1:37" s="10" customFormat="1" ht="25" customHeight="1" x14ac:dyDescent="0.25">
      <c r="A171" s="11">
        <v>168</v>
      </c>
      <c r="B171" s="12" t="str">
        <f t="shared" si="4"/>
        <v>000-000</v>
      </c>
      <c r="C171" s="12"/>
      <c r="D171" s="12"/>
      <c r="E171" s="12"/>
      <c r="F171" s="12"/>
      <c r="G171" s="16"/>
      <c r="H171" s="16"/>
      <c r="I171" s="15"/>
      <c r="J171" s="16"/>
      <c r="K171" s="16"/>
      <c r="L171" s="17"/>
      <c r="M171" s="18"/>
      <c r="N171" s="19"/>
      <c r="O171" s="20"/>
      <c r="P171" s="21"/>
      <c r="Q171" s="21"/>
      <c r="R171" s="22"/>
      <c r="S171" s="21"/>
      <c r="T171" s="21"/>
      <c r="U171" s="22"/>
      <c r="V171" s="23"/>
      <c r="W171" s="23"/>
      <c r="X171" s="24"/>
      <c r="Y171" s="25">
        <f t="shared" si="5"/>
        <v>0</v>
      </c>
      <c r="Z171" s="25">
        <f t="shared" si="6"/>
        <v>0</v>
      </c>
      <c r="AA171" s="26"/>
      <c r="AB171" s="26"/>
      <c r="AC171" s="26"/>
      <c r="AD171" s="26"/>
      <c r="AE171" s="27"/>
      <c r="AF171" s="26"/>
      <c r="AG171" s="26"/>
      <c r="AH171" s="26"/>
      <c r="AI171" s="26"/>
      <c r="AJ171" s="26"/>
      <c r="AK171" s="26"/>
    </row>
    <row r="172" spans="1:37" s="10" customFormat="1" ht="25" customHeight="1" x14ac:dyDescent="0.25">
      <c r="A172" s="11">
        <v>169</v>
      </c>
      <c r="B172" s="12" t="e">
        <f>TEXT(C172,"000")&amp;"-"&amp;TEXT(#REF!,"000")</f>
        <v>#REF!</v>
      </c>
      <c r="C172" s="12"/>
      <c r="E172" s="12"/>
      <c r="F172" s="12"/>
      <c r="G172" s="16"/>
      <c r="H172" s="16"/>
      <c r="I172" s="15"/>
      <c r="J172" s="16"/>
      <c r="K172" s="16"/>
      <c r="L172" s="17"/>
      <c r="M172" s="18"/>
      <c r="N172" s="18"/>
      <c r="O172" s="20"/>
      <c r="P172" s="21"/>
      <c r="Q172" s="21"/>
      <c r="R172" s="22"/>
      <c r="S172" s="21"/>
      <c r="T172" s="21"/>
      <c r="U172" s="22"/>
      <c r="V172" s="23"/>
      <c r="W172" s="23"/>
      <c r="X172" s="24"/>
      <c r="Y172" s="25">
        <f t="shared" si="5"/>
        <v>0</v>
      </c>
      <c r="Z172" s="25">
        <f t="shared" si="6"/>
        <v>0</v>
      </c>
      <c r="AA172" s="26"/>
      <c r="AB172" s="26"/>
      <c r="AC172" s="26"/>
      <c r="AD172" s="26"/>
      <c r="AE172" s="27"/>
      <c r="AF172" s="26"/>
      <c r="AG172" s="26"/>
      <c r="AH172" s="26"/>
      <c r="AI172" s="26"/>
      <c r="AJ172" s="26"/>
      <c r="AK172" s="26"/>
    </row>
    <row r="173" spans="1:37" s="10" customFormat="1" ht="25" customHeight="1" x14ac:dyDescent="0.25">
      <c r="A173" s="11">
        <v>170</v>
      </c>
      <c r="B173" s="12" t="str">
        <f t="shared" ref="B173:B236" si="7">TEXT(C173,"000")&amp;"-"&amp;TEXT(E173,"000")</f>
        <v>000-000</v>
      </c>
      <c r="C173" s="12"/>
      <c r="D173" s="12"/>
      <c r="E173" s="12"/>
      <c r="F173" s="12"/>
      <c r="G173" s="16"/>
      <c r="H173" s="16"/>
      <c r="I173" s="15"/>
      <c r="J173" s="16"/>
      <c r="K173" s="16"/>
      <c r="L173" s="17"/>
      <c r="M173" s="18"/>
      <c r="N173" s="18"/>
      <c r="O173" s="20"/>
      <c r="P173" s="21"/>
      <c r="Q173" s="21"/>
      <c r="R173" s="22"/>
      <c r="S173" s="21"/>
      <c r="T173" s="21"/>
      <c r="U173" s="22"/>
      <c r="V173" s="23"/>
      <c r="W173" s="23"/>
      <c r="X173" s="24"/>
      <c r="Y173" s="25">
        <f t="shared" si="5"/>
        <v>0</v>
      </c>
      <c r="Z173" s="25">
        <f t="shared" si="6"/>
        <v>0</v>
      </c>
      <c r="AA173" s="26"/>
      <c r="AB173" s="26"/>
      <c r="AC173" s="26"/>
      <c r="AD173" s="26"/>
      <c r="AE173" s="27"/>
      <c r="AF173" s="26"/>
      <c r="AG173" s="26"/>
      <c r="AH173" s="26"/>
      <c r="AI173" s="26"/>
      <c r="AJ173" s="26"/>
      <c r="AK173" s="26"/>
    </row>
    <row r="174" spans="1:37" s="10" customFormat="1" ht="25" customHeight="1" x14ac:dyDescent="0.25">
      <c r="A174" s="11">
        <v>171</v>
      </c>
      <c r="B174" s="12" t="str">
        <f t="shared" si="7"/>
        <v>000-000</v>
      </c>
      <c r="C174" s="12"/>
      <c r="D174" s="12"/>
      <c r="E174" s="12"/>
      <c r="F174" s="12"/>
      <c r="G174" s="16"/>
      <c r="H174" s="16"/>
      <c r="I174" s="15"/>
      <c r="J174" s="16"/>
      <c r="K174" s="16"/>
      <c r="L174" s="17"/>
      <c r="M174" s="18"/>
      <c r="N174" s="18"/>
      <c r="O174" s="20"/>
      <c r="P174" s="21"/>
      <c r="Q174" s="21"/>
      <c r="R174" s="22"/>
      <c r="S174" s="21"/>
      <c r="T174" s="21"/>
      <c r="U174" s="22"/>
      <c r="V174" s="23"/>
      <c r="W174" s="23"/>
      <c r="X174" s="24"/>
      <c r="Y174" s="25">
        <f t="shared" si="5"/>
        <v>0</v>
      </c>
      <c r="Z174" s="25">
        <f t="shared" si="6"/>
        <v>0</v>
      </c>
      <c r="AA174" s="26"/>
      <c r="AB174" s="26"/>
      <c r="AC174" s="26"/>
      <c r="AD174" s="26"/>
      <c r="AE174" s="27"/>
      <c r="AF174" s="26"/>
      <c r="AG174" s="26"/>
      <c r="AH174" s="26"/>
      <c r="AI174" s="26"/>
      <c r="AJ174" s="26"/>
      <c r="AK174" s="26"/>
    </row>
    <row r="175" spans="1:37" s="10" customFormat="1" ht="25" customHeight="1" x14ac:dyDescent="0.25">
      <c r="A175" s="11">
        <v>172</v>
      </c>
      <c r="B175" s="12" t="str">
        <f t="shared" si="7"/>
        <v>000-000</v>
      </c>
      <c r="C175" s="12"/>
      <c r="D175" s="12"/>
      <c r="E175" s="12"/>
      <c r="F175" s="12"/>
      <c r="G175" s="16"/>
      <c r="H175" s="16"/>
      <c r="I175" s="15"/>
      <c r="J175" s="16"/>
      <c r="K175" s="16"/>
      <c r="L175" s="17"/>
      <c r="M175" s="18"/>
      <c r="N175" s="18"/>
      <c r="O175" s="20"/>
      <c r="P175" s="21"/>
      <c r="Q175" s="21"/>
      <c r="R175" s="22"/>
      <c r="S175" s="21"/>
      <c r="T175" s="21"/>
      <c r="U175" s="22"/>
      <c r="V175" s="23"/>
      <c r="W175" s="23"/>
      <c r="X175" s="24"/>
      <c r="Y175" s="25">
        <f t="shared" si="5"/>
        <v>0</v>
      </c>
      <c r="Z175" s="25">
        <f t="shared" si="6"/>
        <v>0</v>
      </c>
      <c r="AA175" s="26"/>
      <c r="AB175" s="26"/>
      <c r="AC175" s="26"/>
      <c r="AD175" s="26"/>
      <c r="AE175" s="27"/>
      <c r="AF175" s="26"/>
      <c r="AG175" s="26"/>
      <c r="AH175" s="26"/>
      <c r="AI175" s="26"/>
      <c r="AJ175" s="26"/>
      <c r="AK175" s="26"/>
    </row>
    <row r="176" spans="1:37" s="10" customFormat="1" ht="25" customHeight="1" x14ac:dyDescent="0.25">
      <c r="A176" s="11">
        <v>173</v>
      </c>
      <c r="B176" s="12" t="str">
        <f t="shared" si="7"/>
        <v>000-000</v>
      </c>
      <c r="C176" s="12"/>
      <c r="D176" s="12"/>
      <c r="E176" s="12"/>
      <c r="F176" s="12"/>
      <c r="G176" s="16"/>
      <c r="H176" s="16"/>
      <c r="I176" s="15"/>
      <c r="J176" s="16"/>
      <c r="K176" s="16"/>
      <c r="L176" s="17"/>
      <c r="M176" s="18"/>
      <c r="N176" s="18"/>
      <c r="O176" s="20"/>
      <c r="P176" s="21"/>
      <c r="Q176" s="21"/>
      <c r="R176" s="22"/>
      <c r="S176" s="21"/>
      <c r="T176" s="21"/>
      <c r="U176" s="22"/>
      <c r="V176" s="23"/>
      <c r="W176" s="23"/>
      <c r="X176" s="24"/>
      <c r="Y176" s="25">
        <f t="shared" si="5"/>
        <v>0</v>
      </c>
      <c r="Z176" s="25">
        <f t="shared" si="6"/>
        <v>0</v>
      </c>
      <c r="AA176" s="26"/>
      <c r="AB176" s="26"/>
      <c r="AC176" s="26"/>
      <c r="AD176" s="26"/>
      <c r="AE176" s="27"/>
      <c r="AF176" s="26"/>
      <c r="AG176" s="26"/>
      <c r="AH176" s="26"/>
      <c r="AI176" s="26"/>
      <c r="AJ176" s="26"/>
      <c r="AK176" s="26"/>
    </row>
    <row r="177" spans="1:37" s="10" customFormat="1" ht="25" customHeight="1" x14ac:dyDescent="0.25">
      <c r="A177" s="11">
        <v>174</v>
      </c>
      <c r="B177" s="12" t="str">
        <f t="shared" si="7"/>
        <v>000-000</v>
      </c>
      <c r="C177" s="12"/>
      <c r="D177" s="12"/>
      <c r="E177" s="12"/>
      <c r="F177" s="12"/>
      <c r="G177" s="16"/>
      <c r="H177" s="16"/>
      <c r="I177" s="15"/>
      <c r="J177" s="16"/>
      <c r="K177" s="16"/>
      <c r="L177" s="17"/>
      <c r="M177" s="18"/>
      <c r="N177" s="18"/>
      <c r="O177" s="20"/>
      <c r="P177" s="21"/>
      <c r="Q177" s="21"/>
      <c r="R177" s="22"/>
      <c r="S177" s="21"/>
      <c r="T177" s="21"/>
      <c r="U177" s="22"/>
      <c r="V177" s="23"/>
      <c r="W177" s="23"/>
      <c r="X177" s="24"/>
      <c r="Y177" s="25">
        <f t="shared" si="5"/>
        <v>0</v>
      </c>
      <c r="Z177" s="25">
        <f t="shared" si="6"/>
        <v>0</v>
      </c>
      <c r="AA177" s="26"/>
      <c r="AB177" s="26"/>
      <c r="AC177" s="26"/>
      <c r="AD177" s="26"/>
      <c r="AE177" s="27"/>
      <c r="AF177" s="26"/>
      <c r="AG177" s="26"/>
      <c r="AH177" s="26"/>
      <c r="AI177" s="26"/>
      <c r="AJ177" s="26"/>
      <c r="AK177" s="26"/>
    </row>
    <row r="178" spans="1:37" s="10" customFormat="1" ht="25" customHeight="1" x14ac:dyDescent="0.25">
      <c r="A178" s="11">
        <v>175</v>
      </c>
      <c r="B178" s="12" t="str">
        <f t="shared" si="7"/>
        <v>000-000</v>
      </c>
      <c r="C178" s="12"/>
      <c r="D178" s="12"/>
      <c r="E178" s="12"/>
      <c r="F178" s="12"/>
      <c r="G178" s="16"/>
      <c r="H178" s="16"/>
      <c r="I178" s="15"/>
      <c r="J178" s="16"/>
      <c r="K178" s="16"/>
      <c r="L178" s="17"/>
      <c r="M178" s="18"/>
      <c r="N178" s="18"/>
      <c r="O178" s="20"/>
      <c r="P178" s="21"/>
      <c r="Q178" s="21"/>
      <c r="R178" s="22"/>
      <c r="S178" s="21"/>
      <c r="T178" s="21"/>
      <c r="U178" s="22"/>
      <c r="V178" s="23"/>
      <c r="W178" s="23"/>
      <c r="X178" s="24"/>
      <c r="Y178" s="25">
        <f t="shared" si="5"/>
        <v>0</v>
      </c>
      <c r="Z178" s="25">
        <f t="shared" si="6"/>
        <v>0</v>
      </c>
      <c r="AA178" s="26"/>
      <c r="AB178" s="26"/>
      <c r="AC178" s="26"/>
      <c r="AD178" s="26"/>
      <c r="AE178" s="27"/>
      <c r="AF178" s="26"/>
      <c r="AG178" s="26"/>
      <c r="AH178" s="26"/>
      <c r="AI178" s="26"/>
      <c r="AJ178" s="26"/>
      <c r="AK178" s="26"/>
    </row>
    <row r="179" spans="1:37" s="10" customFormat="1" ht="25" customHeight="1" x14ac:dyDescent="0.25">
      <c r="A179" s="11">
        <v>176</v>
      </c>
      <c r="B179" s="12" t="str">
        <f t="shared" si="7"/>
        <v>000-000</v>
      </c>
      <c r="C179" s="12"/>
      <c r="D179" s="12"/>
      <c r="E179" s="12"/>
      <c r="F179" s="12"/>
      <c r="G179" s="16"/>
      <c r="H179" s="16"/>
      <c r="I179" s="15"/>
      <c r="J179" s="16"/>
      <c r="K179" s="16"/>
      <c r="L179" s="17"/>
      <c r="M179" s="18"/>
      <c r="N179" s="18"/>
      <c r="O179" s="20"/>
      <c r="P179" s="21"/>
      <c r="Q179" s="21"/>
      <c r="R179" s="22"/>
      <c r="S179" s="21"/>
      <c r="T179" s="21"/>
      <c r="U179" s="22"/>
      <c r="V179" s="23"/>
      <c r="W179" s="23"/>
      <c r="X179" s="24"/>
      <c r="Y179" s="25">
        <f t="shared" si="5"/>
        <v>0</v>
      </c>
      <c r="Z179" s="25">
        <f t="shared" si="6"/>
        <v>0</v>
      </c>
      <c r="AA179" s="26"/>
      <c r="AB179" s="26"/>
      <c r="AC179" s="26"/>
      <c r="AD179" s="26"/>
      <c r="AE179" s="27"/>
      <c r="AF179" s="26"/>
      <c r="AG179" s="26"/>
      <c r="AH179" s="26"/>
      <c r="AI179" s="26"/>
      <c r="AJ179" s="26"/>
      <c r="AK179" s="26"/>
    </row>
    <row r="180" spans="1:37" s="10" customFormat="1" ht="25" customHeight="1" x14ac:dyDescent="0.25">
      <c r="A180" s="11">
        <v>177</v>
      </c>
      <c r="B180" s="12" t="str">
        <f t="shared" si="7"/>
        <v>000-000</v>
      </c>
      <c r="C180" s="12"/>
      <c r="D180" s="12"/>
      <c r="E180" s="12"/>
      <c r="F180" s="12"/>
      <c r="G180" s="16"/>
      <c r="H180" s="16"/>
      <c r="I180" s="15"/>
      <c r="J180" s="16"/>
      <c r="K180" s="16"/>
      <c r="L180" s="17"/>
      <c r="M180" s="18"/>
      <c r="N180" s="18"/>
      <c r="O180" s="20"/>
      <c r="P180" s="21"/>
      <c r="Q180" s="21"/>
      <c r="R180" s="22"/>
      <c r="S180" s="21"/>
      <c r="T180" s="21"/>
      <c r="U180" s="22"/>
      <c r="V180" s="23"/>
      <c r="W180" s="23"/>
      <c r="X180" s="24"/>
      <c r="Y180" s="25">
        <f t="shared" si="5"/>
        <v>0</v>
      </c>
      <c r="Z180" s="25">
        <f t="shared" si="6"/>
        <v>0</v>
      </c>
      <c r="AA180" s="26"/>
      <c r="AB180" s="26"/>
      <c r="AC180" s="26"/>
      <c r="AD180" s="26"/>
      <c r="AE180" s="27"/>
      <c r="AF180" s="26"/>
      <c r="AG180" s="26"/>
      <c r="AH180" s="26"/>
      <c r="AI180" s="26"/>
      <c r="AJ180" s="26"/>
      <c r="AK180" s="26"/>
    </row>
    <row r="181" spans="1:37" s="10" customFormat="1" ht="25" customHeight="1" x14ac:dyDescent="0.25">
      <c r="A181" s="11">
        <v>178</v>
      </c>
      <c r="B181" s="12" t="str">
        <f t="shared" si="7"/>
        <v>000-000</v>
      </c>
      <c r="C181" s="12"/>
      <c r="D181" s="12"/>
      <c r="E181" s="12"/>
      <c r="F181" s="12"/>
      <c r="G181" s="16"/>
      <c r="H181" s="16"/>
      <c r="I181" s="15"/>
      <c r="J181" s="16"/>
      <c r="K181" s="16"/>
      <c r="L181" s="17"/>
      <c r="M181" s="18"/>
      <c r="N181" s="19"/>
      <c r="O181" s="20"/>
      <c r="P181" s="21"/>
      <c r="Q181" s="21"/>
      <c r="R181" s="22"/>
      <c r="S181" s="21"/>
      <c r="T181" s="21"/>
      <c r="U181" s="22"/>
      <c r="V181" s="23"/>
      <c r="W181" s="23"/>
      <c r="X181" s="24"/>
      <c r="Y181" s="25">
        <f t="shared" si="5"/>
        <v>0</v>
      </c>
      <c r="Z181" s="25">
        <f t="shared" si="6"/>
        <v>0</v>
      </c>
      <c r="AA181" s="26"/>
      <c r="AB181" s="26"/>
      <c r="AC181" s="26"/>
      <c r="AD181" s="26"/>
      <c r="AE181" s="27"/>
      <c r="AF181" s="26"/>
      <c r="AG181" s="26"/>
      <c r="AH181" s="26"/>
      <c r="AI181" s="26"/>
      <c r="AJ181" s="26"/>
      <c r="AK181" s="26"/>
    </row>
    <row r="182" spans="1:37" s="10" customFormat="1" ht="25" customHeight="1" x14ac:dyDescent="0.25">
      <c r="A182" s="11">
        <v>179</v>
      </c>
      <c r="B182" s="12" t="str">
        <f t="shared" si="7"/>
        <v>000-000</v>
      </c>
      <c r="C182" s="12"/>
      <c r="D182" s="12"/>
      <c r="E182" s="12"/>
      <c r="F182" s="12"/>
      <c r="G182" s="16"/>
      <c r="H182" s="16"/>
      <c r="I182" s="15"/>
      <c r="J182" s="16"/>
      <c r="K182" s="16"/>
      <c r="L182" s="17"/>
      <c r="M182" s="18"/>
      <c r="N182" s="19"/>
      <c r="O182" s="20"/>
      <c r="P182" s="21"/>
      <c r="Q182" s="21"/>
      <c r="R182" s="22"/>
      <c r="S182" s="21"/>
      <c r="T182" s="21"/>
      <c r="U182" s="22"/>
      <c r="V182" s="23"/>
      <c r="W182" s="23"/>
      <c r="X182" s="24"/>
      <c r="Y182" s="25">
        <f t="shared" si="5"/>
        <v>0</v>
      </c>
      <c r="Z182" s="25">
        <f t="shared" si="6"/>
        <v>0</v>
      </c>
      <c r="AA182" s="26"/>
      <c r="AB182" s="26"/>
      <c r="AC182" s="26"/>
      <c r="AD182" s="26"/>
      <c r="AE182" s="27"/>
      <c r="AF182" s="26"/>
      <c r="AG182" s="26"/>
      <c r="AH182" s="26"/>
      <c r="AI182" s="26"/>
      <c r="AJ182" s="26"/>
      <c r="AK182" s="26"/>
    </row>
    <row r="183" spans="1:37" s="10" customFormat="1" ht="25" customHeight="1" x14ac:dyDescent="0.25">
      <c r="A183" s="11">
        <v>180</v>
      </c>
      <c r="B183" s="12" t="str">
        <f t="shared" si="7"/>
        <v>000-000</v>
      </c>
      <c r="C183" s="12"/>
      <c r="D183" s="12"/>
      <c r="E183" s="12"/>
      <c r="F183" s="12"/>
      <c r="G183" s="16"/>
      <c r="H183" s="16"/>
      <c r="I183" s="15"/>
      <c r="J183" s="16"/>
      <c r="K183" s="16"/>
      <c r="L183" s="17"/>
      <c r="M183" s="18"/>
      <c r="N183" s="18"/>
      <c r="O183" s="20"/>
      <c r="P183" s="21"/>
      <c r="Q183" s="21"/>
      <c r="R183" s="22"/>
      <c r="S183" s="21"/>
      <c r="T183" s="21"/>
      <c r="U183" s="22"/>
      <c r="V183" s="23"/>
      <c r="W183" s="23"/>
      <c r="X183" s="24"/>
      <c r="Y183" s="25">
        <f t="shared" si="5"/>
        <v>0</v>
      </c>
      <c r="Z183" s="25">
        <f t="shared" si="6"/>
        <v>0</v>
      </c>
      <c r="AA183" s="26"/>
      <c r="AB183" s="26"/>
      <c r="AC183" s="26"/>
      <c r="AD183" s="26"/>
      <c r="AE183" s="27"/>
      <c r="AF183" s="26"/>
      <c r="AG183" s="26"/>
      <c r="AH183" s="26"/>
      <c r="AI183" s="26"/>
      <c r="AJ183" s="26"/>
      <c r="AK183" s="26"/>
    </row>
    <row r="184" spans="1:37" s="10" customFormat="1" ht="25" customHeight="1" x14ac:dyDescent="0.25">
      <c r="A184" s="11">
        <v>181</v>
      </c>
      <c r="B184" s="12" t="str">
        <f t="shared" si="7"/>
        <v>000-000</v>
      </c>
      <c r="C184" s="12"/>
      <c r="D184" s="12"/>
      <c r="E184" s="12"/>
      <c r="F184" s="12"/>
      <c r="G184" s="16"/>
      <c r="H184" s="16"/>
      <c r="I184" s="15"/>
      <c r="J184" s="16"/>
      <c r="K184" s="16"/>
      <c r="L184" s="17"/>
      <c r="M184" s="18"/>
      <c r="N184" s="18"/>
      <c r="O184" s="20"/>
      <c r="P184" s="21"/>
      <c r="Q184" s="21"/>
      <c r="R184" s="22"/>
      <c r="S184" s="21"/>
      <c r="T184" s="21"/>
      <c r="U184" s="22"/>
      <c r="V184" s="23"/>
      <c r="W184" s="23"/>
      <c r="X184" s="24"/>
      <c r="Y184" s="25">
        <f t="shared" si="5"/>
        <v>0</v>
      </c>
      <c r="Z184" s="25">
        <f t="shared" si="6"/>
        <v>0</v>
      </c>
      <c r="AA184" s="26"/>
      <c r="AB184" s="26"/>
      <c r="AC184" s="26"/>
      <c r="AD184" s="26"/>
      <c r="AE184" s="27"/>
      <c r="AF184" s="26"/>
      <c r="AG184" s="26"/>
      <c r="AH184" s="26"/>
      <c r="AI184" s="26"/>
      <c r="AJ184" s="26"/>
      <c r="AK184" s="26"/>
    </row>
    <row r="185" spans="1:37" s="10" customFormat="1" ht="25" customHeight="1" x14ac:dyDescent="0.25">
      <c r="A185" s="11">
        <v>182</v>
      </c>
      <c r="B185" s="12" t="str">
        <f t="shared" si="7"/>
        <v>000-000</v>
      </c>
      <c r="C185" s="12"/>
      <c r="D185" s="12"/>
      <c r="E185" s="12"/>
      <c r="F185" s="12"/>
      <c r="G185" s="16"/>
      <c r="H185" s="16"/>
      <c r="I185" s="15"/>
      <c r="J185" s="16"/>
      <c r="K185" s="16"/>
      <c r="L185" s="17"/>
      <c r="M185" s="18"/>
      <c r="N185" s="18"/>
      <c r="O185" s="20"/>
      <c r="P185" s="21"/>
      <c r="Q185" s="21"/>
      <c r="R185" s="22"/>
      <c r="S185" s="21"/>
      <c r="T185" s="21"/>
      <c r="U185" s="22"/>
      <c r="V185" s="23"/>
      <c r="W185" s="23"/>
      <c r="X185" s="24"/>
      <c r="Y185" s="25">
        <f t="shared" si="5"/>
        <v>0</v>
      </c>
      <c r="Z185" s="25">
        <f t="shared" si="6"/>
        <v>0</v>
      </c>
      <c r="AA185" s="26"/>
      <c r="AB185" s="26"/>
      <c r="AC185" s="26"/>
      <c r="AD185" s="26"/>
      <c r="AE185" s="27"/>
      <c r="AF185" s="26"/>
      <c r="AG185" s="26"/>
      <c r="AH185" s="26"/>
      <c r="AI185" s="26"/>
      <c r="AJ185" s="26"/>
      <c r="AK185" s="26"/>
    </row>
    <row r="186" spans="1:37" s="10" customFormat="1" ht="25" customHeight="1" x14ac:dyDescent="0.25">
      <c r="A186" s="11">
        <v>183</v>
      </c>
      <c r="B186" s="12" t="str">
        <f t="shared" si="7"/>
        <v>000-000</v>
      </c>
      <c r="C186" s="12"/>
      <c r="D186" s="12"/>
      <c r="E186" s="12"/>
      <c r="F186" s="12"/>
      <c r="G186" s="16"/>
      <c r="H186" s="16"/>
      <c r="I186" s="15"/>
      <c r="J186" s="16"/>
      <c r="K186" s="16"/>
      <c r="L186" s="17"/>
      <c r="M186" s="18"/>
      <c r="N186" s="18"/>
      <c r="O186" s="20"/>
      <c r="P186" s="21"/>
      <c r="Q186" s="21"/>
      <c r="R186" s="22"/>
      <c r="S186" s="21"/>
      <c r="T186" s="21"/>
      <c r="U186" s="22"/>
      <c r="V186" s="23"/>
      <c r="W186" s="23"/>
      <c r="X186" s="24"/>
      <c r="Y186" s="25">
        <f t="shared" si="5"/>
        <v>0</v>
      </c>
      <c r="Z186" s="25">
        <f t="shared" si="6"/>
        <v>0</v>
      </c>
      <c r="AA186" s="26"/>
      <c r="AB186" s="26"/>
      <c r="AC186" s="26"/>
      <c r="AD186" s="26"/>
      <c r="AE186" s="27"/>
      <c r="AF186" s="26"/>
      <c r="AG186" s="26"/>
      <c r="AH186" s="26"/>
      <c r="AI186" s="26"/>
      <c r="AJ186" s="26"/>
      <c r="AK186" s="26"/>
    </row>
    <row r="187" spans="1:37" s="10" customFormat="1" ht="25" customHeight="1" x14ac:dyDescent="0.25">
      <c r="A187" s="11">
        <v>184</v>
      </c>
      <c r="B187" s="12" t="str">
        <f t="shared" si="7"/>
        <v>000-000</v>
      </c>
      <c r="C187" s="12"/>
      <c r="D187" s="12"/>
      <c r="E187" s="12"/>
      <c r="F187" s="12"/>
      <c r="G187" s="16"/>
      <c r="H187" s="16"/>
      <c r="I187" s="15"/>
      <c r="J187" s="16"/>
      <c r="K187" s="16"/>
      <c r="L187" s="17"/>
      <c r="M187" s="18"/>
      <c r="N187" s="18"/>
      <c r="O187" s="20"/>
      <c r="P187" s="21"/>
      <c r="Q187" s="21"/>
      <c r="R187" s="22"/>
      <c r="S187" s="21"/>
      <c r="T187" s="21"/>
      <c r="U187" s="22"/>
      <c r="V187" s="23"/>
      <c r="W187" s="23"/>
      <c r="X187" s="24"/>
      <c r="Y187" s="25">
        <f t="shared" si="5"/>
        <v>0</v>
      </c>
      <c r="Z187" s="25">
        <f t="shared" si="6"/>
        <v>0</v>
      </c>
      <c r="AA187" s="26"/>
      <c r="AB187" s="26"/>
      <c r="AC187" s="26"/>
      <c r="AD187" s="26"/>
      <c r="AE187" s="27"/>
      <c r="AF187" s="26"/>
      <c r="AG187" s="26"/>
      <c r="AH187" s="26"/>
      <c r="AI187" s="26"/>
      <c r="AJ187" s="26"/>
      <c r="AK187" s="26"/>
    </row>
    <row r="188" spans="1:37" s="10" customFormat="1" ht="25" customHeight="1" x14ac:dyDescent="0.25">
      <c r="A188" s="11">
        <v>185</v>
      </c>
      <c r="B188" s="12" t="str">
        <f t="shared" si="7"/>
        <v>000-000</v>
      </c>
      <c r="C188" s="12"/>
      <c r="D188" s="12"/>
      <c r="E188" s="12"/>
      <c r="F188" s="12"/>
      <c r="G188" s="16"/>
      <c r="H188" s="16"/>
      <c r="I188" s="15"/>
      <c r="J188" s="16"/>
      <c r="K188" s="16"/>
      <c r="L188" s="17"/>
      <c r="M188" s="18"/>
      <c r="N188" s="18"/>
      <c r="O188" s="20"/>
      <c r="P188" s="21"/>
      <c r="Q188" s="21"/>
      <c r="R188" s="22"/>
      <c r="S188" s="21"/>
      <c r="T188" s="21"/>
      <c r="U188" s="22"/>
      <c r="V188" s="23"/>
      <c r="W188" s="23"/>
      <c r="X188" s="24"/>
      <c r="Y188" s="25">
        <f t="shared" si="5"/>
        <v>0</v>
      </c>
      <c r="Z188" s="25">
        <f t="shared" si="6"/>
        <v>0</v>
      </c>
      <c r="AA188" s="26"/>
      <c r="AB188" s="26"/>
      <c r="AC188" s="26"/>
      <c r="AD188" s="26"/>
      <c r="AE188" s="27"/>
      <c r="AF188" s="26"/>
      <c r="AG188" s="26"/>
      <c r="AH188" s="26"/>
      <c r="AI188" s="26"/>
      <c r="AJ188" s="26"/>
      <c r="AK188" s="26"/>
    </row>
    <row r="189" spans="1:37" s="10" customFormat="1" ht="25" customHeight="1" x14ac:dyDescent="0.25">
      <c r="A189" s="11">
        <v>186</v>
      </c>
      <c r="B189" s="12" t="str">
        <f t="shared" si="7"/>
        <v>000-000</v>
      </c>
      <c r="C189" s="12"/>
      <c r="D189" s="12"/>
      <c r="E189" s="12"/>
      <c r="F189" s="12"/>
      <c r="G189" s="16"/>
      <c r="H189" s="16"/>
      <c r="I189" s="15"/>
      <c r="J189" s="16"/>
      <c r="K189" s="16"/>
      <c r="L189" s="17"/>
      <c r="M189" s="18"/>
      <c r="N189" s="18"/>
      <c r="O189" s="20"/>
      <c r="P189" s="21"/>
      <c r="Q189" s="21"/>
      <c r="R189" s="22"/>
      <c r="S189" s="21"/>
      <c r="T189" s="21"/>
      <c r="U189" s="22"/>
      <c r="V189" s="23"/>
      <c r="W189" s="23"/>
      <c r="X189" s="24"/>
      <c r="Y189" s="25">
        <f t="shared" si="5"/>
        <v>0</v>
      </c>
      <c r="Z189" s="25">
        <f t="shared" si="6"/>
        <v>0</v>
      </c>
      <c r="AA189" s="26"/>
      <c r="AB189" s="26"/>
      <c r="AC189" s="26"/>
      <c r="AD189" s="26"/>
      <c r="AE189" s="27"/>
      <c r="AF189" s="26"/>
      <c r="AG189" s="26"/>
      <c r="AH189" s="26"/>
      <c r="AI189" s="26"/>
      <c r="AJ189" s="26"/>
      <c r="AK189" s="26"/>
    </row>
    <row r="190" spans="1:37" s="10" customFormat="1" ht="25" customHeight="1" x14ac:dyDescent="0.25">
      <c r="A190" s="11">
        <v>187</v>
      </c>
      <c r="B190" s="12" t="str">
        <f t="shared" si="7"/>
        <v>000-000</v>
      </c>
      <c r="C190" s="12"/>
      <c r="D190" s="12"/>
      <c r="E190" s="12"/>
      <c r="F190" s="12"/>
      <c r="G190" s="16"/>
      <c r="H190" s="16"/>
      <c r="I190" s="15"/>
      <c r="J190" s="16"/>
      <c r="K190" s="16"/>
      <c r="L190" s="17"/>
      <c r="M190" s="18"/>
      <c r="N190" s="18"/>
      <c r="O190" s="20"/>
      <c r="P190" s="21"/>
      <c r="Q190" s="21"/>
      <c r="R190" s="22"/>
      <c r="S190" s="21"/>
      <c r="T190" s="21"/>
      <c r="U190" s="22"/>
      <c r="V190" s="23"/>
      <c r="W190" s="23"/>
      <c r="X190" s="24"/>
      <c r="Y190" s="25">
        <f t="shared" si="5"/>
        <v>0</v>
      </c>
      <c r="Z190" s="25">
        <f t="shared" si="6"/>
        <v>0</v>
      </c>
      <c r="AA190" s="26"/>
      <c r="AB190" s="26"/>
      <c r="AC190" s="26"/>
      <c r="AD190" s="26"/>
      <c r="AE190" s="27"/>
      <c r="AF190" s="26"/>
      <c r="AG190" s="26"/>
      <c r="AH190" s="26"/>
      <c r="AI190" s="26"/>
      <c r="AJ190" s="26"/>
      <c r="AK190" s="26"/>
    </row>
    <row r="191" spans="1:37" s="10" customFormat="1" ht="25" customHeight="1" x14ac:dyDescent="0.25">
      <c r="A191" s="11">
        <v>188</v>
      </c>
      <c r="B191" s="12" t="str">
        <f t="shared" si="7"/>
        <v>000-000</v>
      </c>
      <c r="C191" s="12"/>
      <c r="D191" s="12"/>
      <c r="E191" s="12"/>
      <c r="F191" s="12"/>
      <c r="G191" s="16"/>
      <c r="H191" s="16"/>
      <c r="I191" s="15"/>
      <c r="J191" s="16"/>
      <c r="K191" s="16"/>
      <c r="L191" s="17"/>
      <c r="M191" s="18"/>
      <c r="N191" s="18"/>
      <c r="O191" s="20"/>
      <c r="P191" s="21"/>
      <c r="Q191" s="21"/>
      <c r="R191" s="22"/>
      <c r="S191" s="21"/>
      <c r="T191" s="21"/>
      <c r="U191" s="22"/>
      <c r="V191" s="23"/>
      <c r="W191" s="23"/>
      <c r="X191" s="24"/>
      <c r="Y191" s="25">
        <f t="shared" si="5"/>
        <v>0</v>
      </c>
      <c r="Z191" s="25">
        <f t="shared" si="6"/>
        <v>0</v>
      </c>
      <c r="AA191" s="26"/>
      <c r="AB191" s="26"/>
      <c r="AC191" s="26"/>
      <c r="AD191" s="26"/>
      <c r="AE191" s="27"/>
      <c r="AF191" s="26"/>
      <c r="AG191" s="26"/>
      <c r="AH191" s="26"/>
      <c r="AI191" s="26"/>
      <c r="AJ191" s="26"/>
      <c r="AK191" s="26"/>
    </row>
    <row r="192" spans="1:37" s="10" customFormat="1" ht="25" customHeight="1" x14ac:dyDescent="0.25">
      <c r="A192" s="11">
        <v>189</v>
      </c>
      <c r="B192" s="12" t="str">
        <f t="shared" si="7"/>
        <v>000-000</v>
      </c>
      <c r="C192" s="12"/>
      <c r="D192" s="12"/>
      <c r="E192" s="12"/>
      <c r="F192" s="12"/>
      <c r="G192" s="16"/>
      <c r="H192" s="16"/>
      <c r="I192" s="15"/>
      <c r="J192" s="16"/>
      <c r="K192" s="16"/>
      <c r="L192" s="17"/>
      <c r="M192" s="18"/>
      <c r="N192" s="19"/>
      <c r="O192" s="20"/>
      <c r="P192" s="21"/>
      <c r="Q192" s="21"/>
      <c r="R192" s="22"/>
      <c r="S192" s="21"/>
      <c r="T192" s="21"/>
      <c r="U192" s="22"/>
      <c r="V192" s="23"/>
      <c r="W192" s="23"/>
      <c r="X192" s="24"/>
      <c r="Y192" s="25">
        <f t="shared" si="5"/>
        <v>0</v>
      </c>
      <c r="Z192" s="25">
        <f t="shared" si="6"/>
        <v>0</v>
      </c>
      <c r="AA192" s="26"/>
      <c r="AB192" s="26"/>
      <c r="AC192" s="26"/>
      <c r="AD192" s="26"/>
      <c r="AE192" s="27"/>
      <c r="AF192" s="26"/>
      <c r="AG192" s="26"/>
      <c r="AH192" s="26"/>
      <c r="AI192" s="26"/>
      <c r="AJ192" s="26"/>
      <c r="AK192" s="26"/>
    </row>
    <row r="193" spans="1:37" s="10" customFormat="1" ht="25" customHeight="1" x14ac:dyDescent="0.25">
      <c r="A193" s="11">
        <v>190</v>
      </c>
      <c r="B193" s="12" t="str">
        <f t="shared" si="7"/>
        <v>000-000</v>
      </c>
      <c r="C193" s="12"/>
      <c r="D193" s="12"/>
      <c r="E193" s="12"/>
      <c r="F193" s="12"/>
      <c r="G193" s="16"/>
      <c r="H193" s="16"/>
      <c r="I193" s="15"/>
      <c r="J193" s="16"/>
      <c r="K193" s="16"/>
      <c r="L193" s="17"/>
      <c r="M193" s="18"/>
      <c r="N193" s="19"/>
      <c r="O193" s="20"/>
      <c r="P193" s="21"/>
      <c r="Q193" s="21"/>
      <c r="R193" s="22"/>
      <c r="S193" s="21"/>
      <c r="T193" s="21"/>
      <c r="U193" s="22"/>
      <c r="V193" s="23"/>
      <c r="W193" s="23"/>
      <c r="X193" s="24"/>
      <c r="Y193" s="25">
        <f t="shared" si="5"/>
        <v>0</v>
      </c>
      <c r="Z193" s="25">
        <f t="shared" si="6"/>
        <v>0</v>
      </c>
      <c r="AA193" s="26"/>
      <c r="AB193" s="26"/>
      <c r="AC193" s="26"/>
      <c r="AD193" s="26"/>
      <c r="AE193" s="27"/>
      <c r="AF193" s="26"/>
      <c r="AG193" s="26"/>
      <c r="AH193" s="26"/>
      <c r="AI193" s="26"/>
      <c r="AJ193" s="26"/>
      <c r="AK193" s="26"/>
    </row>
    <row r="194" spans="1:37" s="10" customFormat="1" ht="25" customHeight="1" x14ac:dyDescent="0.25">
      <c r="A194" s="11">
        <v>191</v>
      </c>
      <c r="B194" s="12" t="str">
        <f t="shared" si="7"/>
        <v>000-000</v>
      </c>
      <c r="C194" s="12"/>
      <c r="D194" s="12"/>
      <c r="E194" s="12"/>
      <c r="F194" s="12"/>
      <c r="G194" s="16"/>
      <c r="H194" s="16"/>
      <c r="I194" s="15"/>
      <c r="J194" s="16"/>
      <c r="K194" s="16"/>
      <c r="L194" s="17"/>
      <c r="M194" s="18"/>
      <c r="N194" s="18"/>
      <c r="O194" s="20"/>
      <c r="P194" s="21"/>
      <c r="Q194" s="21"/>
      <c r="R194" s="22"/>
      <c r="S194" s="21"/>
      <c r="T194" s="21"/>
      <c r="U194" s="22"/>
      <c r="V194" s="23"/>
      <c r="W194" s="23"/>
      <c r="X194" s="24"/>
      <c r="Y194" s="25">
        <f t="shared" si="5"/>
        <v>0</v>
      </c>
      <c r="Z194" s="25">
        <f t="shared" si="6"/>
        <v>0</v>
      </c>
      <c r="AA194" s="26"/>
      <c r="AB194" s="26"/>
      <c r="AC194" s="26"/>
      <c r="AD194" s="26"/>
      <c r="AE194" s="27"/>
      <c r="AF194" s="26"/>
      <c r="AG194" s="26"/>
      <c r="AH194" s="26"/>
      <c r="AI194" s="26"/>
      <c r="AJ194" s="26"/>
      <c r="AK194" s="26"/>
    </row>
    <row r="195" spans="1:37" s="10" customFormat="1" ht="25" customHeight="1" x14ac:dyDescent="0.25">
      <c r="A195" s="11">
        <v>192</v>
      </c>
      <c r="B195" s="12" t="str">
        <f t="shared" si="7"/>
        <v>000-000</v>
      </c>
      <c r="C195" s="12"/>
      <c r="D195" s="12"/>
      <c r="E195" s="12"/>
      <c r="F195" s="12"/>
      <c r="G195" s="16"/>
      <c r="H195" s="16"/>
      <c r="I195" s="15"/>
      <c r="J195" s="16"/>
      <c r="K195" s="16"/>
      <c r="L195" s="17"/>
      <c r="M195" s="18"/>
      <c r="N195" s="18"/>
      <c r="O195" s="20"/>
      <c r="P195" s="21"/>
      <c r="Q195" s="21"/>
      <c r="R195" s="22"/>
      <c r="S195" s="21"/>
      <c r="T195" s="21"/>
      <c r="U195" s="22"/>
      <c r="V195" s="23"/>
      <c r="W195" s="23"/>
      <c r="X195" s="24"/>
      <c r="Y195" s="25">
        <f t="shared" si="5"/>
        <v>0</v>
      </c>
      <c r="Z195" s="25">
        <f t="shared" si="6"/>
        <v>0</v>
      </c>
      <c r="AA195" s="26"/>
      <c r="AB195" s="26"/>
      <c r="AC195" s="26"/>
      <c r="AD195" s="26"/>
      <c r="AE195" s="27"/>
      <c r="AF195" s="26"/>
      <c r="AG195" s="26"/>
      <c r="AH195" s="26"/>
      <c r="AI195" s="26"/>
      <c r="AJ195" s="26"/>
      <c r="AK195" s="26"/>
    </row>
    <row r="196" spans="1:37" s="10" customFormat="1" ht="25" customHeight="1" x14ac:dyDescent="0.25">
      <c r="A196" s="11">
        <v>193</v>
      </c>
      <c r="B196" s="12" t="str">
        <f t="shared" si="7"/>
        <v>000-000</v>
      </c>
      <c r="C196" s="12"/>
      <c r="D196" s="12"/>
      <c r="E196" s="12"/>
      <c r="F196" s="12"/>
      <c r="G196" s="16"/>
      <c r="H196" s="16"/>
      <c r="I196" s="15"/>
      <c r="J196" s="16"/>
      <c r="K196" s="16"/>
      <c r="L196" s="17"/>
      <c r="M196" s="18"/>
      <c r="N196" s="18"/>
      <c r="O196" s="20"/>
      <c r="P196" s="21"/>
      <c r="Q196" s="21"/>
      <c r="R196" s="22"/>
      <c r="S196" s="21"/>
      <c r="T196" s="21"/>
      <c r="U196" s="22"/>
      <c r="V196" s="23"/>
      <c r="W196" s="23"/>
      <c r="X196" s="24"/>
      <c r="Y196" s="25">
        <f t="shared" si="5"/>
        <v>0</v>
      </c>
      <c r="Z196" s="25">
        <f t="shared" si="6"/>
        <v>0</v>
      </c>
      <c r="AA196" s="26"/>
      <c r="AB196" s="26"/>
      <c r="AC196" s="26"/>
      <c r="AD196" s="26"/>
      <c r="AE196" s="27"/>
      <c r="AF196" s="26"/>
      <c r="AG196" s="26"/>
      <c r="AH196" s="26"/>
      <c r="AI196" s="26"/>
      <c r="AJ196" s="26"/>
      <c r="AK196" s="26"/>
    </row>
    <row r="197" spans="1:37" s="10" customFormat="1" ht="25" customHeight="1" x14ac:dyDescent="0.25">
      <c r="A197" s="11">
        <v>194</v>
      </c>
      <c r="B197" s="12" t="str">
        <f t="shared" si="7"/>
        <v>000-000</v>
      </c>
      <c r="C197" s="12"/>
      <c r="D197" s="12"/>
      <c r="E197" s="12"/>
      <c r="F197" s="12"/>
      <c r="G197" s="16"/>
      <c r="H197" s="16"/>
      <c r="I197" s="15"/>
      <c r="J197" s="16"/>
      <c r="K197" s="16"/>
      <c r="L197" s="17"/>
      <c r="M197" s="18"/>
      <c r="N197" s="18"/>
      <c r="O197" s="20"/>
      <c r="P197" s="21"/>
      <c r="Q197" s="21"/>
      <c r="R197" s="22"/>
      <c r="S197" s="21"/>
      <c r="T197" s="21"/>
      <c r="U197" s="22"/>
      <c r="V197" s="23"/>
      <c r="W197" s="23"/>
      <c r="X197" s="24"/>
      <c r="Y197" s="25">
        <f t="shared" si="5"/>
        <v>0</v>
      </c>
      <c r="Z197" s="25">
        <f t="shared" si="6"/>
        <v>0</v>
      </c>
      <c r="AA197" s="26"/>
      <c r="AB197" s="26"/>
      <c r="AC197" s="26"/>
      <c r="AD197" s="26"/>
      <c r="AE197" s="27"/>
      <c r="AF197" s="26"/>
      <c r="AG197" s="26"/>
      <c r="AH197" s="26"/>
      <c r="AI197" s="26"/>
      <c r="AJ197" s="26"/>
      <c r="AK197" s="26"/>
    </row>
    <row r="198" spans="1:37" s="10" customFormat="1" ht="25" customHeight="1" x14ac:dyDescent="0.25">
      <c r="A198" s="11">
        <v>195</v>
      </c>
      <c r="B198" s="12" t="str">
        <f t="shared" si="7"/>
        <v>000-000</v>
      </c>
      <c r="C198" s="12"/>
      <c r="D198" s="12"/>
      <c r="E198" s="12"/>
      <c r="F198" s="12"/>
      <c r="G198" s="16"/>
      <c r="H198" s="16"/>
      <c r="I198" s="15"/>
      <c r="J198" s="16"/>
      <c r="K198" s="16"/>
      <c r="L198" s="17"/>
      <c r="M198" s="18"/>
      <c r="N198" s="18"/>
      <c r="O198" s="20"/>
      <c r="P198" s="21"/>
      <c r="Q198" s="21"/>
      <c r="R198" s="22"/>
      <c r="S198" s="21"/>
      <c r="T198" s="21"/>
      <c r="U198" s="22"/>
      <c r="V198" s="23"/>
      <c r="W198" s="23"/>
      <c r="X198" s="24"/>
      <c r="Y198" s="25">
        <f t="shared" si="5"/>
        <v>0</v>
      </c>
      <c r="Z198" s="25">
        <f t="shared" si="6"/>
        <v>0</v>
      </c>
      <c r="AA198" s="26"/>
      <c r="AB198" s="26"/>
      <c r="AC198" s="26"/>
      <c r="AD198" s="26"/>
      <c r="AE198" s="27"/>
      <c r="AF198" s="26"/>
      <c r="AG198" s="26"/>
      <c r="AH198" s="26"/>
      <c r="AI198" s="26"/>
      <c r="AJ198" s="26"/>
      <c r="AK198" s="26"/>
    </row>
    <row r="199" spans="1:37" s="10" customFormat="1" ht="25" customHeight="1" x14ac:dyDescent="0.25">
      <c r="A199" s="11">
        <v>196</v>
      </c>
      <c r="B199" s="12" t="str">
        <f t="shared" si="7"/>
        <v>000-000</v>
      </c>
      <c r="C199" s="12"/>
      <c r="D199" s="12"/>
      <c r="E199" s="12"/>
      <c r="F199" s="12"/>
      <c r="G199" s="16"/>
      <c r="H199" s="16"/>
      <c r="I199" s="15"/>
      <c r="J199" s="16"/>
      <c r="K199" s="16"/>
      <c r="L199" s="17"/>
      <c r="M199" s="18"/>
      <c r="N199" s="18"/>
      <c r="O199" s="20"/>
      <c r="P199" s="21"/>
      <c r="Q199" s="21"/>
      <c r="R199" s="22"/>
      <c r="S199" s="21"/>
      <c r="T199" s="21"/>
      <c r="U199" s="22"/>
      <c r="V199" s="23"/>
      <c r="W199" s="23"/>
      <c r="X199" s="24"/>
      <c r="Y199" s="25">
        <f t="shared" si="5"/>
        <v>0</v>
      </c>
      <c r="Z199" s="25">
        <f t="shared" si="6"/>
        <v>0</v>
      </c>
      <c r="AA199" s="26"/>
      <c r="AB199" s="26"/>
      <c r="AC199" s="26"/>
      <c r="AD199" s="26"/>
      <c r="AE199" s="27"/>
      <c r="AF199" s="26"/>
      <c r="AG199" s="26"/>
      <c r="AH199" s="26"/>
      <c r="AI199" s="26"/>
      <c r="AJ199" s="26"/>
      <c r="AK199" s="26"/>
    </row>
    <row r="200" spans="1:37" s="10" customFormat="1" ht="25" customHeight="1" x14ac:dyDescent="0.25">
      <c r="A200" s="11">
        <v>197</v>
      </c>
      <c r="B200" s="12" t="str">
        <f t="shared" si="7"/>
        <v>000-000</v>
      </c>
      <c r="C200" s="12"/>
      <c r="D200" s="12"/>
      <c r="E200" s="12"/>
      <c r="F200" s="12"/>
      <c r="G200" s="16"/>
      <c r="H200" s="16"/>
      <c r="I200" s="15"/>
      <c r="J200" s="16"/>
      <c r="K200" s="16"/>
      <c r="L200" s="17"/>
      <c r="M200" s="18"/>
      <c r="N200" s="18"/>
      <c r="O200" s="20"/>
      <c r="P200" s="21"/>
      <c r="Q200" s="21"/>
      <c r="R200" s="22"/>
      <c r="S200" s="21"/>
      <c r="T200" s="21"/>
      <c r="U200" s="22"/>
      <c r="V200" s="23"/>
      <c r="W200" s="23"/>
      <c r="X200" s="24"/>
      <c r="Y200" s="25">
        <f t="shared" si="5"/>
        <v>0</v>
      </c>
      <c r="Z200" s="25">
        <f t="shared" si="6"/>
        <v>0</v>
      </c>
      <c r="AA200" s="26"/>
      <c r="AB200" s="26"/>
      <c r="AC200" s="26"/>
      <c r="AD200" s="26"/>
      <c r="AE200" s="27"/>
      <c r="AF200" s="26"/>
      <c r="AG200" s="26"/>
      <c r="AH200" s="26"/>
      <c r="AI200" s="26"/>
      <c r="AJ200" s="26"/>
      <c r="AK200" s="26"/>
    </row>
    <row r="201" spans="1:37" s="10" customFormat="1" ht="25" customHeight="1" x14ac:dyDescent="0.25">
      <c r="A201" s="11">
        <v>198</v>
      </c>
      <c r="B201" s="12" t="str">
        <f t="shared" si="7"/>
        <v>000-000</v>
      </c>
      <c r="C201" s="12"/>
      <c r="D201" s="12"/>
      <c r="E201" s="12"/>
      <c r="F201" s="12"/>
      <c r="G201" s="16"/>
      <c r="H201" s="16"/>
      <c r="I201" s="15"/>
      <c r="J201" s="16"/>
      <c r="K201" s="16"/>
      <c r="L201" s="17"/>
      <c r="M201" s="18"/>
      <c r="N201" s="18"/>
      <c r="O201" s="20"/>
      <c r="P201" s="21"/>
      <c r="Q201" s="21"/>
      <c r="R201" s="22"/>
      <c r="S201" s="21"/>
      <c r="T201" s="21"/>
      <c r="U201" s="22"/>
      <c r="V201" s="23"/>
      <c r="W201" s="23"/>
      <c r="X201" s="24"/>
      <c r="Y201" s="25">
        <f t="shared" si="5"/>
        <v>0</v>
      </c>
      <c r="Z201" s="25">
        <f t="shared" si="6"/>
        <v>0</v>
      </c>
      <c r="AA201" s="26"/>
      <c r="AB201" s="26"/>
      <c r="AC201" s="26"/>
      <c r="AD201" s="26"/>
      <c r="AE201" s="27"/>
      <c r="AF201" s="26"/>
      <c r="AG201" s="26"/>
      <c r="AH201" s="26"/>
      <c r="AI201" s="26"/>
      <c r="AJ201" s="26"/>
      <c r="AK201" s="26"/>
    </row>
    <row r="202" spans="1:37" s="10" customFormat="1" ht="25" customHeight="1" x14ac:dyDescent="0.25">
      <c r="A202" s="11">
        <v>199</v>
      </c>
      <c r="B202" s="12" t="str">
        <f t="shared" si="7"/>
        <v>000-000</v>
      </c>
      <c r="C202" s="12"/>
      <c r="D202" s="12"/>
      <c r="E202" s="12"/>
      <c r="F202" s="12"/>
      <c r="G202" s="16"/>
      <c r="H202" s="16"/>
      <c r="I202" s="15"/>
      <c r="J202" s="16"/>
      <c r="K202" s="16"/>
      <c r="L202" s="17"/>
      <c r="M202" s="18"/>
      <c r="N202" s="18"/>
      <c r="O202" s="20"/>
      <c r="P202" s="21"/>
      <c r="Q202" s="21"/>
      <c r="R202" s="22"/>
      <c r="S202" s="21"/>
      <c r="T202" s="21"/>
      <c r="U202" s="22"/>
      <c r="V202" s="23"/>
      <c r="W202" s="23"/>
      <c r="X202" s="24"/>
      <c r="Y202" s="25">
        <f t="shared" si="5"/>
        <v>0</v>
      </c>
      <c r="Z202" s="25">
        <f t="shared" si="6"/>
        <v>0</v>
      </c>
      <c r="AA202" s="26"/>
      <c r="AB202" s="26"/>
      <c r="AC202" s="26"/>
      <c r="AD202" s="26"/>
      <c r="AE202" s="27"/>
      <c r="AF202" s="26"/>
      <c r="AG202" s="26"/>
      <c r="AH202" s="26"/>
      <c r="AI202" s="26"/>
      <c r="AJ202" s="26"/>
      <c r="AK202" s="26"/>
    </row>
    <row r="203" spans="1:37" s="10" customFormat="1" ht="25" customHeight="1" x14ac:dyDescent="0.25">
      <c r="A203" s="11">
        <v>200</v>
      </c>
      <c r="B203" s="12" t="str">
        <f t="shared" si="7"/>
        <v>000-000</v>
      </c>
      <c r="C203" s="12"/>
      <c r="D203" s="12"/>
      <c r="E203" s="12"/>
      <c r="F203" s="12"/>
      <c r="G203" s="16"/>
      <c r="H203" s="16"/>
      <c r="I203" s="15"/>
      <c r="J203" s="16"/>
      <c r="K203" s="16"/>
      <c r="L203" s="17"/>
      <c r="M203" s="18"/>
      <c r="N203" s="19"/>
      <c r="O203" s="20"/>
      <c r="P203" s="21"/>
      <c r="Q203" s="21"/>
      <c r="R203" s="22"/>
      <c r="S203" s="21"/>
      <c r="T203" s="21"/>
      <c r="U203" s="22"/>
      <c r="V203" s="23"/>
      <c r="W203" s="23"/>
      <c r="X203" s="24"/>
      <c r="Y203" s="25">
        <f t="shared" si="5"/>
        <v>0</v>
      </c>
      <c r="Z203" s="25">
        <f t="shared" si="6"/>
        <v>0</v>
      </c>
      <c r="AA203" s="26"/>
      <c r="AB203" s="26"/>
      <c r="AC203" s="26"/>
      <c r="AD203" s="26"/>
      <c r="AE203" s="27"/>
      <c r="AF203" s="26"/>
      <c r="AG203" s="26"/>
      <c r="AH203" s="26"/>
      <c r="AI203" s="26"/>
      <c r="AJ203" s="26"/>
      <c r="AK203" s="26"/>
    </row>
    <row r="204" spans="1:37" s="10" customFormat="1" ht="25" customHeight="1" x14ac:dyDescent="0.25">
      <c r="A204" s="11">
        <v>201</v>
      </c>
      <c r="B204" s="12" t="str">
        <f t="shared" si="7"/>
        <v>000-000</v>
      </c>
      <c r="C204" s="12"/>
      <c r="D204" s="12"/>
      <c r="E204" s="12"/>
      <c r="F204" s="12"/>
      <c r="G204" s="16"/>
      <c r="H204" s="16"/>
      <c r="I204" s="15"/>
      <c r="J204" s="16"/>
      <c r="K204" s="16"/>
      <c r="L204" s="17"/>
      <c r="M204" s="18"/>
      <c r="N204" s="19"/>
      <c r="O204" s="20"/>
      <c r="P204" s="21"/>
      <c r="Q204" s="21"/>
      <c r="R204" s="22"/>
      <c r="S204" s="21"/>
      <c r="T204" s="21"/>
      <c r="U204" s="22"/>
      <c r="V204" s="23"/>
      <c r="W204" s="23"/>
      <c r="X204" s="24"/>
      <c r="Y204" s="25">
        <f t="shared" si="5"/>
        <v>0</v>
      </c>
      <c r="Z204" s="25">
        <f t="shared" si="6"/>
        <v>0</v>
      </c>
      <c r="AA204" s="26"/>
      <c r="AB204" s="26"/>
      <c r="AC204" s="26"/>
      <c r="AD204" s="26"/>
      <c r="AE204" s="27"/>
      <c r="AF204" s="26"/>
      <c r="AG204" s="26"/>
      <c r="AH204" s="26"/>
      <c r="AI204" s="26"/>
      <c r="AJ204" s="26"/>
      <c r="AK204" s="26"/>
    </row>
    <row r="205" spans="1:37" s="10" customFormat="1" ht="25" customHeight="1" x14ac:dyDescent="0.25">
      <c r="A205" s="11">
        <v>202</v>
      </c>
      <c r="B205" s="12" t="str">
        <f t="shared" si="7"/>
        <v>000-000</v>
      </c>
      <c r="C205" s="12"/>
      <c r="D205" s="12"/>
      <c r="E205" s="12"/>
      <c r="F205" s="12"/>
      <c r="G205" s="16"/>
      <c r="H205" s="16"/>
      <c r="I205" s="15"/>
      <c r="J205" s="16"/>
      <c r="K205" s="16"/>
      <c r="L205" s="17"/>
      <c r="M205" s="18"/>
      <c r="N205" s="19"/>
      <c r="O205" s="20"/>
      <c r="P205" s="21"/>
      <c r="Q205" s="21"/>
      <c r="R205" s="22"/>
      <c r="S205" s="21"/>
      <c r="T205" s="21"/>
      <c r="U205" s="22"/>
      <c r="V205" s="23"/>
      <c r="W205" s="23"/>
      <c r="X205" s="24"/>
      <c r="Y205" s="25">
        <f t="shared" si="5"/>
        <v>0</v>
      </c>
      <c r="Z205" s="25">
        <f t="shared" si="6"/>
        <v>0</v>
      </c>
      <c r="AA205" s="26"/>
      <c r="AB205" s="26"/>
      <c r="AC205" s="26"/>
      <c r="AD205" s="26"/>
      <c r="AE205" s="27"/>
      <c r="AF205" s="26"/>
      <c r="AG205" s="26"/>
      <c r="AH205" s="26"/>
      <c r="AI205" s="26"/>
      <c r="AJ205" s="26"/>
      <c r="AK205" s="26"/>
    </row>
    <row r="206" spans="1:37" s="10" customFormat="1" ht="25" customHeight="1" x14ac:dyDescent="0.25">
      <c r="A206" s="11">
        <v>203</v>
      </c>
      <c r="B206" s="12" t="str">
        <f t="shared" si="7"/>
        <v>000-000</v>
      </c>
      <c r="C206" s="12"/>
      <c r="D206" s="12"/>
      <c r="E206" s="12"/>
      <c r="F206" s="12"/>
      <c r="G206" s="16"/>
      <c r="H206" s="16"/>
      <c r="I206" s="15"/>
      <c r="J206" s="16"/>
      <c r="K206" s="16"/>
      <c r="L206" s="17"/>
      <c r="M206" s="18"/>
      <c r="N206" s="19"/>
      <c r="O206" s="20"/>
      <c r="P206" s="21"/>
      <c r="Q206" s="21"/>
      <c r="R206" s="22"/>
      <c r="S206" s="21"/>
      <c r="T206" s="21"/>
      <c r="U206" s="22"/>
      <c r="V206" s="23"/>
      <c r="W206" s="23"/>
      <c r="X206" s="24"/>
      <c r="Y206" s="25">
        <f t="shared" si="5"/>
        <v>0</v>
      </c>
      <c r="Z206" s="25">
        <f t="shared" si="6"/>
        <v>0</v>
      </c>
      <c r="AA206" s="26"/>
      <c r="AB206" s="26"/>
      <c r="AC206" s="26"/>
      <c r="AD206" s="26"/>
      <c r="AE206" s="27"/>
      <c r="AF206" s="26"/>
      <c r="AG206" s="26"/>
      <c r="AH206" s="26"/>
      <c r="AI206" s="26"/>
      <c r="AJ206" s="26"/>
      <c r="AK206" s="26"/>
    </row>
    <row r="207" spans="1:37" s="10" customFormat="1" ht="25" customHeight="1" x14ac:dyDescent="0.25">
      <c r="A207" s="11">
        <v>204</v>
      </c>
      <c r="B207" s="12" t="str">
        <f t="shared" si="7"/>
        <v>000-000</v>
      </c>
      <c r="C207" s="12"/>
      <c r="D207" s="12"/>
      <c r="E207" s="12"/>
      <c r="F207" s="12"/>
      <c r="G207" s="16"/>
      <c r="H207" s="16"/>
      <c r="I207" s="15"/>
      <c r="J207" s="16"/>
      <c r="K207" s="16"/>
      <c r="L207" s="17"/>
      <c r="M207" s="18"/>
      <c r="N207" s="18"/>
      <c r="O207" s="20"/>
      <c r="P207" s="21"/>
      <c r="Q207" s="21"/>
      <c r="R207" s="22"/>
      <c r="S207" s="21"/>
      <c r="T207" s="21"/>
      <c r="U207" s="22"/>
      <c r="V207" s="23"/>
      <c r="W207" s="23"/>
      <c r="X207" s="24"/>
      <c r="Y207" s="25">
        <f t="shared" si="5"/>
        <v>0</v>
      </c>
      <c r="Z207" s="25">
        <f t="shared" si="6"/>
        <v>0</v>
      </c>
      <c r="AA207" s="26"/>
      <c r="AB207" s="26"/>
      <c r="AC207" s="26"/>
      <c r="AD207" s="26"/>
      <c r="AE207" s="27"/>
      <c r="AF207" s="26"/>
      <c r="AG207" s="26"/>
      <c r="AH207" s="26"/>
      <c r="AI207" s="26"/>
      <c r="AJ207" s="26"/>
      <c r="AK207" s="26"/>
    </row>
    <row r="208" spans="1:37" s="10" customFormat="1" ht="25" customHeight="1" x14ac:dyDescent="0.25">
      <c r="A208" s="11">
        <v>205</v>
      </c>
      <c r="B208" s="12" t="str">
        <f t="shared" si="7"/>
        <v>000-000</v>
      </c>
      <c r="C208" s="12"/>
      <c r="D208" s="12"/>
      <c r="E208" s="12"/>
      <c r="F208" s="12"/>
      <c r="G208" s="16"/>
      <c r="H208" s="16"/>
      <c r="I208" s="15"/>
      <c r="J208" s="16"/>
      <c r="K208" s="16"/>
      <c r="L208" s="17"/>
      <c r="M208" s="18"/>
      <c r="N208" s="18"/>
      <c r="O208" s="20"/>
      <c r="P208" s="21"/>
      <c r="Q208" s="21"/>
      <c r="R208" s="22"/>
      <c r="S208" s="21"/>
      <c r="T208" s="21"/>
      <c r="U208" s="22"/>
      <c r="V208" s="23"/>
      <c r="W208" s="23"/>
      <c r="X208" s="24"/>
      <c r="Y208" s="25">
        <f t="shared" si="5"/>
        <v>0</v>
      </c>
      <c r="Z208" s="25">
        <f t="shared" si="6"/>
        <v>0</v>
      </c>
      <c r="AA208" s="26"/>
      <c r="AB208" s="26"/>
      <c r="AC208" s="26"/>
      <c r="AD208" s="26"/>
      <c r="AE208" s="27"/>
      <c r="AF208" s="26"/>
      <c r="AG208" s="26"/>
      <c r="AH208" s="26"/>
      <c r="AI208" s="26"/>
      <c r="AJ208" s="26"/>
      <c r="AK208" s="26"/>
    </row>
    <row r="209" spans="1:37" s="10" customFormat="1" ht="25" customHeight="1" x14ac:dyDescent="0.25">
      <c r="A209" s="11">
        <v>206</v>
      </c>
      <c r="B209" s="12" t="str">
        <f t="shared" si="7"/>
        <v>000-000</v>
      </c>
      <c r="C209" s="12"/>
      <c r="D209" s="12"/>
      <c r="E209" s="12"/>
      <c r="F209" s="12"/>
      <c r="G209" s="16"/>
      <c r="H209" s="16"/>
      <c r="I209" s="15"/>
      <c r="J209" s="16"/>
      <c r="K209" s="16"/>
      <c r="L209" s="17"/>
      <c r="M209" s="18"/>
      <c r="N209" s="18"/>
      <c r="O209" s="20"/>
      <c r="P209" s="21"/>
      <c r="Q209" s="21"/>
      <c r="R209" s="22"/>
      <c r="S209" s="21"/>
      <c r="T209" s="21"/>
      <c r="U209" s="22"/>
      <c r="V209" s="23"/>
      <c r="W209" s="23"/>
      <c r="X209" s="24"/>
      <c r="Y209" s="25">
        <f t="shared" si="5"/>
        <v>0</v>
      </c>
      <c r="Z209" s="25">
        <f t="shared" si="6"/>
        <v>0</v>
      </c>
      <c r="AA209" s="26"/>
      <c r="AB209" s="26"/>
      <c r="AC209" s="26"/>
      <c r="AD209" s="26"/>
      <c r="AE209" s="27"/>
      <c r="AF209" s="26"/>
      <c r="AG209" s="26"/>
      <c r="AH209" s="26"/>
      <c r="AI209" s="26"/>
      <c r="AJ209" s="26"/>
      <c r="AK209" s="26"/>
    </row>
    <row r="210" spans="1:37" s="10" customFormat="1" ht="25" customHeight="1" x14ac:dyDescent="0.25">
      <c r="A210" s="11">
        <v>207</v>
      </c>
      <c r="B210" s="12" t="str">
        <f t="shared" si="7"/>
        <v>000-000</v>
      </c>
      <c r="C210" s="12"/>
      <c r="D210" s="12"/>
      <c r="E210" s="12"/>
      <c r="F210" s="12"/>
      <c r="G210" s="16"/>
      <c r="H210" s="16"/>
      <c r="I210" s="15"/>
      <c r="J210" s="16"/>
      <c r="K210" s="16"/>
      <c r="L210" s="17"/>
      <c r="M210" s="18"/>
      <c r="N210" s="18"/>
      <c r="O210" s="20"/>
      <c r="P210" s="21"/>
      <c r="Q210" s="21"/>
      <c r="R210" s="22"/>
      <c r="S210" s="21"/>
      <c r="T210" s="21"/>
      <c r="U210" s="22"/>
      <c r="V210" s="23"/>
      <c r="W210" s="23"/>
      <c r="X210" s="24"/>
      <c r="Y210" s="25">
        <f t="shared" ref="Y210:Y273" si="8">ROUND(I210-U210-X210,2)</f>
        <v>0</v>
      </c>
      <c r="Z210" s="25">
        <f t="shared" ref="Z210:Z273" si="9">ROUND(L210+O210-R210,2)</f>
        <v>0</v>
      </c>
      <c r="AA210" s="26"/>
      <c r="AB210" s="26"/>
      <c r="AC210" s="26"/>
      <c r="AD210" s="26"/>
      <c r="AE210" s="27"/>
      <c r="AF210" s="26"/>
      <c r="AG210" s="26"/>
      <c r="AH210" s="26"/>
      <c r="AI210" s="26"/>
      <c r="AJ210" s="26"/>
      <c r="AK210" s="26"/>
    </row>
    <row r="211" spans="1:37" s="10" customFormat="1" ht="25" customHeight="1" x14ac:dyDescent="0.25">
      <c r="A211" s="11">
        <v>208</v>
      </c>
      <c r="B211" s="12" t="str">
        <f t="shared" si="7"/>
        <v>000-000</v>
      </c>
      <c r="C211" s="12"/>
      <c r="D211" s="12"/>
      <c r="E211" s="12"/>
      <c r="F211" s="12"/>
      <c r="G211" s="16"/>
      <c r="H211" s="16"/>
      <c r="I211" s="15"/>
      <c r="J211" s="16"/>
      <c r="K211" s="16"/>
      <c r="L211" s="17"/>
      <c r="M211" s="18"/>
      <c r="N211" s="18"/>
      <c r="O211" s="20"/>
      <c r="P211" s="21"/>
      <c r="Q211" s="21"/>
      <c r="R211" s="22"/>
      <c r="S211" s="21"/>
      <c r="T211" s="21"/>
      <c r="U211" s="22"/>
      <c r="V211" s="23"/>
      <c r="W211" s="23"/>
      <c r="X211" s="24"/>
      <c r="Y211" s="25">
        <f t="shared" si="8"/>
        <v>0</v>
      </c>
      <c r="Z211" s="25">
        <f t="shared" si="9"/>
        <v>0</v>
      </c>
      <c r="AA211" s="26"/>
      <c r="AB211" s="26"/>
      <c r="AC211" s="26"/>
      <c r="AD211" s="26"/>
      <c r="AE211" s="27"/>
      <c r="AF211" s="26"/>
      <c r="AG211" s="26"/>
      <c r="AH211" s="26"/>
      <c r="AI211" s="26"/>
      <c r="AJ211" s="26"/>
      <c r="AK211" s="26"/>
    </row>
    <row r="212" spans="1:37" s="10" customFormat="1" ht="25" customHeight="1" x14ac:dyDescent="0.25">
      <c r="A212" s="11">
        <v>209</v>
      </c>
      <c r="B212" s="12" t="str">
        <f t="shared" si="7"/>
        <v>000-000</v>
      </c>
      <c r="C212" s="12"/>
      <c r="D212" s="12"/>
      <c r="E212" s="12"/>
      <c r="F212" s="12"/>
      <c r="G212" s="16"/>
      <c r="H212" s="16"/>
      <c r="I212" s="15"/>
      <c r="J212" s="16"/>
      <c r="K212" s="16"/>
      <c r="L212" s="17"/>
      <c r="M212" s="18"/>
      <c r="N212" s="18"/>
      <c r="O212" s="20"/>
      <c r="P212" s="21"/>
      <c r="Q212" s="21"/>
      <c r="R212" s="22"/>
      <c r="S212" s="21"/>
      <c r="T212" s="21"/>
      <c r="U212" s="22"/>
      <c r="V212" s="23"/>
      <c r="W212" s="23"/>
      <c r="X212" s="24"/>
      <c r="Y212" s="25">
        <f t="shared" si="8"/>
        <v>0</v>
      </c>
      <c r="Z212" s="25">
        <f t="shared" si="9"/>
        <v>0</v>
      </c>
      <c r="AA212" s="26"/>
      <c r="AB212" s="26"/>
      <c r="AC212" s="26"/>
      <c r="AD212" s="26"/>
      <c r="AE212" s="27"/>
      <c r="AF212" s="26"/>
      <c r="AG212" s="26"/>
      <c r="AH212" s="26"/>
      <c r="AI212" s="26"/>
      <c r="AJ212" s="26"/>
      <c r="AK212" s="26"/>
    </row>
    <row r="213" spans="1:37" s="10" customFormat="1" ht="25" customHeight="1" x14ac:dyDescent="0.25">
      <c r="A213" s="11">
        <v>210</v>
      </c>
      <c r="B213" s="12" t="str">
        <f t="shared" si="7"/>
        <v>000-000</v>
      </c>
      <c r="C213" s="12"/>
      <c r="D213" s="12"/>
      <c r="E213" s="12"/>
      <c r="F213" s="12"/>
      <c r="G213" s="16"/>
      <c r="H213" s="16"/>
      <c r="I213" s="15"/>
      <c r="J213" s="16"/>
      <c r="K213" s="16"/>
      <c r="L213" s="17"/>
      <c r="M213" s="18"/>
      <c r="N213" s="18"/>
      <c r="O213" s="20"/>
      <c r="P213" s="21"/>
      <c r="Q213" s="21"/>
      <c r="R213" s="22"/>
      <c r="S213" s="21"/>
      <c r="T213" s="21"/>
      <c r="U213" s="22"/>
      <c r="V213" s="23"/>
      <c r="W213" s="23"/>
      <c r="X213" s="24"/>
      <c r="Y213" s="25">
        <f t="shared" si="8"/>
        <v>0</v>
      </c>
      <c r="Z213" s="25">
        <f t="shared" si="9"/>
        <v>0</v>
      </c>
      <c r="AA213" s="26"/>
      <c r="AB213" s="26"/>
      <c r="AC213" s="26"/>
      <c r="AD213" s="26"/>
      <c r="AE213" s="27"/>
      <c r="AF213" s="26"/>
      <c r="AG213" s="26"/>
      <c r="AH213" s="26"/>
      <c r="AI213" s="26"/>
      <c r="AJ213" s="26"/>
      <c r="AK213" s="26"/>
    </row>
    <row r="214" spans="1:37" s="10" customFormat="1" ht="25" customHeight="1" x14ac:dyDescent="0.25">
      <c r="A214" s="11">
        <v>211</v>
      </c>
      <c r="B214" s="12" t="str">
        <f t="shared" si="7"/>
        <v>000-000</v>
      </c>
      <c r="C214" s="12"/>
      <c r="D214" s="12"/>
      <c r="E214" s="12"/>
      <c r="F214" s="12"/>
      <c r="G214" s="16"/>
      <c r="H214" s="16"/>
      <c r="I214" s="15"/>
      <c r="J214" s="16"/>
      <c r="K214" s="16"/>
      <c r="L214" s="17"/>
      <c r="M214" s="18"/>
      <c r="N214" s="18"/>
      <c r="O214" s="20"/>
      <c r="P214" s="21"/>
      <c r="Q214" s="21"/>
      <c r="R214" s="22"/>
      <c r="S214" s="21"/>
      <c r="T214" s="21"/>
      <c r="U214" s="22"/>
      <c r="V214" s="23"/>
      <c r="W214" s="23"/>
      <c r="X214" s="24"/>
      <c r="Y214" s="25">
        <f t="shared" si="8"/>
        <v>0</v>
      </c>
      <c r="Z214" s="25">
        <f t="shared" si="9"/>
        <v>0</v>
      </c>
      <c r="AA214" s="26"/>
      <c r="AB214" s="26"/>
      <c r="AC214" s="26"/>
      <c r="AD214" s="26"/>
      <c r="AE214" s="27"/>
      <c r="AF214" s="26"/>
      <c r="AG214" s="26"/>
      <c r="AH214" s="26"/>
      <c r="AI214" s="26"/>
      <c r="AJ214" s="26"/>
      <c r="AK214" s="26"/>
    </row>
    <row r="215" spans="1:37" s="10" customFormat="1" ht="25" customHeight="1" x14ac:dyDescent="0.25">
      <c r="A215" s="11">
        <v>212</v>
      </c>
      <c r="B215" s="12" t="str">
        <f t="shared" si="7"/>
        <v>000-000</v>
      </c>
      <c r="C215" s="12"/>
      <c r="D215" s="12"/>
      <c r="E215" s="12"/>
      <c r="F215" s="12"/>
      <c r="G215" s="16"/>
      <c r="H215" s="16"/>
      <c r="I215" s="15"/>
      <c r="J215" s="16"/>
      <c r="K215" s="16"/>
      <c r="L215" s="17"/>
      <c r="M215" s="18"/>
      <c r="N215" s="18"/>
      <c r="O215" s="20"/>
      <c r="P215" s="21"/>
      <c r="Q215" s="21"/>
      <c r="R215" s="22"/>
      <c r="S215" s="21"/>
      <c r="T215" s="21"/>
      <c r="U215" s="22"/>
      <c r="V215" s="23"/>
      <c r="W215" s="23"/>
      <c r="X215" s="24"/>
      <c r="Y215" s="25">
        <f t="shared" si="8"/>
        <v>0</v>
      </c>
      <c r="Z215" s="25">
        <f t="shared" si="9"/>
        <v>0</v>
      </c>
      <c r="AA215" s="26"/>
      <c r="AB215" s="26"/>
      <c r="AC215" s="26"/>
      <c r="AD215" s="26"/>
      <c r="AE215" s="27"/>
      <c r="AF215" s="26"/>
      <c r="AG215" s="26"/>
      <c r="AH215" s="26"/>
      <c r="AI215" s="26"/>
      <c r="AJ215" s="26"/>
      <c r="AK215" s="26"/>
    </row>
    <row r="216" spans="1:37" s="10" customFormat="1" ht="25" customHeight="1" x14ac:dyDescent="0.25">
      <c r="A216" s="11">
        <v>213</v>
      </c>
      <c r="B216" s="12" t="str">
        <f t="shared" si="7"/>
        <v>000-000</v>
      </c>
      <c r="C216" s="12"/>
      <c r="D216" s="12"/>
      <c r="E216" s="12"/>
      <c r="F216" s="12"/>
      <c r="G216" s="16"/>
      <c r="H216" s="16"/>
      <c r="I216" s="15"/>
      <c r="J216" s="16"/>
      <c r="K216" s="16"/>
      <c r="L216" s="17"/>
      <c r="M216" s="18"/>
      <c r="N216" s="19"/>
      <c r="O216" s="20"/>
      <c r="P216" s="21"/>
      <c r="Q216" s="21"/>
      <c r="R216" s="22"/>
      <c r="S216" s="21"/>
      <c r="T216" s="21"/>
      <c r="U216" s="22"/>
      <c r="V216" s="23"/>
      <c r="W216" s="23"/>
      <c r="X216" s="24"/>
      <c r="Y216" s="25">
        <f t="shared" si="8"/>
        <v>0</v>
      </c>
      <c r="Z216" s="25">
        <f t="shared" si="9"/>
        <v>0</v>
      </c>
      <c r="AA216" s="26"/>
      <c r="AB216" s="26"/>
      <c r="AC216" s="26"/>
      <c r="AD216" s="26"/>
      <c r="AE216" s="27"/>
      <c r="AF216" s="26"/>
      <c r="AG216" s="26"/>
      <c r="AH216" s="26"/>
      <c r="AI216" s="26"/>
      <c r="AJ216" s="26"/>
      <c r="AK216" s="26"/>
    </row>
    <row r="217" spans="1:37" s="10" customFormat="1" ht="25" customHeight="1" x14ac:dyDescent="0.25">
      <c r="A217" s="11">
        <v>214</v>
      </c>
      <c r="B217" s="12" t="str">
        <f t="shared" si="7"/>
        <v>000-000</v>
      </c>
      <c r="C217" s="12"/>
      <c r="D217" s="12"/>
      <c r="E217" s="12"/>
      <c r="F217" s="12"/>
      <c r="G217" s="16"/>
      <c r="H217" s="16"/>
      <c r="I217" s="15"/>
      <c r="J217" s="16"/>
      <c r="K217" s="16"/>
      <c r="L217" s="17"/>
      <c r="M217" s="18"/>
      <c r="N217" s="19"/>
      <c r="O217" s="20"/>
      <c r="P217" s="21"/>
      <c r="Q217" s="21"/>
      <c r="R217" s="22"/>
      <c r="S217" s="21"/>
      <c r="T217" s="21"/>
      <c r="U217" s="22"/>
      <c r="V217" s="23"/>
      <c r="W217" s="23"/>
      <c r="X217" s="24"/>
      <c r="Y217" s="25">
        <f t="shared" si="8"/>
        <v>0</v>
      </c>
      <c r="Z217" s="25">
        <f t="shared" si="9"/>
        <v>0</v>
      </c>
      <c r="AA217" s="26"/>
      <c r="AB217" s="26"/>
      <c r="AC217" s="26"/>
      <c r="AD217" s="26"/>
      <c r="AE217" s="27"/>
      <c r="AF217" s="26"/>
      <c r="AG217" s="26"/>
      <c r="AH217" s="26"/>
      <c r="AI217" s="26"/>
      <c r="AJ217" s="26"/>
      <c r="AK217" s="26"/>
    </row>
    <row r="218" spans="1:37" s="10" customFormat="1" ht="25" customHeight="1" x14ac:dyDescent="0.25">
      <c r="A218" s="11">
        <v>215</v>
      </c>
      <c r="B218" s="12" t="str">
        <f t="shared" si="7"/>
        <v>000-000</v>
      </c>
      <c r="C218" s="12"/>
      <c r="D218" s="12"/>
      <c r="E218" s="12"/>
      <c r="F218" s="12"/>
      <c r="G218" s="16"/>
      <c r="H218" s="16"/>
      <c r="I218" s="15"/>
      <c r="J218" s="16"/>
      <c r="K218" s="16"/>
      <c r="L218" s="17"/>
      <c r="M218" s="18"/>
      <c r="N218" s="18"/>
      <c r="O218" s="20"/>
      <c r="P218" s="21"/>
      <c r="Q218" s="21"/>
      <c r="R218" s="22"/>
      <c r="S218" s="21"/>
      <c r="T218" s="21"/>
      <c r="U218" s="22"/>
      <c r="V218" s="23"/>
      <c r="W218" s="23"/>
      <c r="X218" s="24"/>
      <c r="Y218" s="25">
        <f t="shared" si="8"/>
        <v>0</v>
      </c>
      <c r="Z218" s="25">
        <f t="shared" si="9"/>
        <v>0</v>
      </c>
      <c r="AA218" s="26"/>
      <c r="AB218" s="26"/>
      <c r="AC218" s="26"/>
      <c r="AD218" s="26"/>
      <c r="AE218" s="27"/>
      <c r="AF218" s="26"/>
      <c r="AG218" s="26"/>
      <c r="AH218" s="26"/>
      <c r="AI218" s="26"/>
      <c r="AJ218" s="26"/>
      <c r="AK218" s="26"/>
    </row>
    <row r="219" spans="1:37" s="10" customFormat="1" ht="25" customHeight="1" x14ac:dyDescent="0.25">
      <c r="A219" s="11">
        <v>216</v>
      </c>
      <c r="B219" s="12" t="str">
        <f t="shared" si="7"/>
        <v>000-000</v>
      </c>
      <c r="C219" s="12"/>
      <c r="D219" s="12"/>
      <c r="E219" s="12"/>
      <c r="F219" s="12"/>
      <c r="G219" s="16"/>
      <c r="H219" s="16"/>
      <c r="I219" s="15"/>
      <c r="J219" s="16"/>
      <c r="K219" s="16"/>
      <c r="L219" s="17"/>
      <c r="M219" s="18"/>
      <c r="N219" s="18"/>
      <c r="O219" s="20"/>
      <c r="P219" s="21"/>
      <c r="Q219" s="21"/>
      <c r="R219" s="22"/>
      <c r="S219" s="21"/>
      <c r="T219" s="21"/>
      <c r="U219" s="22"/>
      <c r="V219" s="23"/>
      <c r="W219" s="23"/>
      <c r="X219" s="24"/>
      <c r="Y219" s="25">
        <f t="shared" si="8"/>
        <v>0</v>
      </c>
      <c r="Z219" s="25">
        <f t="shared" si="9"/>
        <v>0</v>
      </c>
      <c r="AA219" s="26"/>
      <c r="AB219" s="26"/>
      <c r="AC219" s="26"/>
      <c r="AD219" s="26"/>
      <c r="AE219" s="27"/>
      <c r="AF219" s="26"/>
      <c r="AG219" s="26"/>
      <c r="AH219" s="26"/>
      <c r="AI219" s="26"/>
      <c r="AJ219" s="26"/>
      <c r="AK219" s="26"/>
    </row>
    <row r="220" spans="1:37" s="10" customFormat="1" ht="25" customHeight="1" x14ac:dyDescent="0.25">
      <c r="A220" s="11">
        <v>217</v>
      </c>
      <c r="B220" s="12" t="str">
        <f t="shared" si="7"/>
        <v>000-000</v>
      </c>
      <c r="C220" s="12"/>
      <c r="D220" s="12"/>
      <c r="E220" s="12"/>
      <c r="F220" s="12"/>
      <c r="G220" s="16"/>
      <c r="H220" s="16"/>
      <c r="I220" s="15"/>
      <c r="J220" s="16"/>
      <c r="K220" s="16"/>
      <c r="L220" s="17"/>
      <c r="M220" s="18"/>
      <c r="N220" s="18"/>
      <c r="O220" s="20"/>
      <c r="P220" s="21"/>
      <c r="Q220" s="21"/>
      <c r="R220" s="22"/>
      <c r="S220" s="21"/>
      <c r="T220" s="21"/>
      <c r="U220" s="22"/>
      <c r="V220" s="23"/>
      <c r="W220" s="23"/>
      <c r="X220" s="24"/>
      <c r="Y220" s="25">
        <f t="shared" si="8"/>
        <v>0</v>
      </c>
      <c r="Z220" s="25">
        <f t="shared" si="9"/>
        <v>0</v>
      </c>
      <c r="AA220" s="26"/>
      <c r="AB220" s="26"/>
      <c r="AC220" s="26"/>
      <c r="AD220" s="26"/>
      <c r="AE220" s="27"/>
      <c r="AF220" s="26"/>
      <c r="AG220" s="26"/>
      <c r="AH220" s="26"/>
      <c r="AI220" s="26"/>
      <c r="AJ220" s="26"/>
      <c r="AK220" s="26"/>
    </row>
    <row r="221" spans="1:37" s="10" customFormat="1" ht="25" customHeight="1" x14ac:dyDescent="0.25">
      <c r="A221" s="11">
        <v>218</v>
      </c>
      <c r="B221" s="12" t="str">
        <f t="shared" si="7"/>
        <v>000-000</v>
      </c>
      <c r="C221" s="12"/>
      <c r="D221" s="12"/>
      <c r="E221" s="12"/>
      <c r="F221" s="12"/>
      <c r="G221" s="16"/>
      <c r="H221" s="16"/>
      <c r="I221" s="15"/>
      <c r="J221" s="16"/>
      <c r="K221" s="16"/>
      <c r="L221" s="17"/>
      <c r="M221" s="18"/>
      <c r="N221" s="18"/>
      <c r="O221" s="20"/>
      <c r="P221" s="21"/>
      <c r="Q221" s="21"/>
      <c r="R221" s="22"/>
      <c r="S221" s="21"/>
      <c r="T221" s="21"/>
      <c r="U221" s="22"/>
      <c r="V221" s="23"/>
      <c r="W221" s="23"/>
      <c r="X221" s="24"/>
      <c r="Y221" s="25">
        <f t="shared" si="8"/>
        <v>0</v>
      </c>
      <c r="Z221" s="25">
        <f t="shared" si="9"/>
        <v>0</v>
      </c>
      <c r="AA221" s="26"/>
      <c r="AB221" s="26"/>
      <c r="AC221" s="26"/>
      <c r="AD221" s="26"/>
      <c r="AE221" s="27"/>
      <c r="AF221" s="26"/>
      <c r="AG221" s="26"/>
      <c r="AH221" s="26"/>
      <c r="AI221" s="26"/>
      <c r="AJ221" s="26"/>
      <c r="AK221" s="26"/>
    </row>
    <row r="222" spans="1:37" s="10" customFormat="1" ht="25" customHeight="1" x14ac:dyDescent="0.25">
      <c r="A222" s="11">
        <v>219</v>
      </c>
      <c r="B222" s="12" t="str">
        <f t="shared" si="7"/>
        <v>000-000</v>
      </c>
      <c r="C222" s="12"/>
      <c r="D222" s="12"/>
      <c r="E222" s="12"/>
      <c r="F222" s="12"/>
      <c r="G222" s="16"/>
      <c r="H222" s="16"/>
      <c r="I222" s="15"/>
      <c r="J222" s="16"/>
      <c r="K222" s="16"/>
      <c r="L222" s="17"/>
      <c r="M222" s="18"/>
      <c r="N222" s="18"/>
      <c r="O222" s="20"/>
      <c r="P222" s="21"/>
      <c r="Q222" s="21"/>
      <c r="R222" s="22"/>
      <c r="S222" s="21"/>
      <c r="T222" s="21"/>
      <c r="U222" s="22"/>
      <c r="V222" s="23"/>
      <c r="W222" s="23"/>
      <c r="X222" s="24"/>
      <c r="Y222" s="25">
        <f t="shared" si="8"/>
        <v>0</v>
      </c>
      <c r="Z222" s="25">
        <f t="shared" si="9"/>
        <v>0</v>
      </c>
      <c r="AA222" s="26"/>
      <c r="AB222" s="26"/>
      <c r="AC222" s="26"/>
      <c r="AD222" s="26"/>
      <c r="AE222" s="27"/>
      <c r="AF222" s="26"/>
      <c r="AG222" s="26"/>
      <c r="AH222" s="26"/>
      <c r="AI222" s="26"/>
      <c r="AJ222" s="26"/>
      <c r="AK222" s="26"/>
    </row>
    <row r="223" spans="1:37" s="10" customFormat="1" ht="25" customHeight="1" x14ac:dyDescent="0.25">
      <c r="A223" s="11">
        <v>220</v>
      </c>
      <c r="B223" s="12" t="str">
        <f t="shared" si="7"/>
        <v>000-000</v>
      </c>
      <c r="C223" s="12"/>
      <c r="D223" s="12"/>
      <c r="E223" s="12"/>
      <c r="F223" s="12"/>
      <c r="G223" s="16"/>
      <c r="H223" s="16"/>
      <c r="I223" s="15"/>
      <c r="J223" s="16"/>
      <c r="K223" s="16"/>
      <c r="L223" s="17"/>
      <c r="M223" s="18"/>
      <c r="N223" s="18"/>
      <c r="O223" s="20"/>
      <c r="P223" s="21"/>
      <c r="Q223" s="21"/>
      <c r="R223" s="22"/>
      <c r="S223" s="21"/>
      <c r="T223" s="21"/>
      <c r="U223" s="22"/>
      <c r="V223" s="23"/>
      <c r="W223" s="23"/>
      <c r="X223" s="24"/>
      <c r="Y223" s="25">
        <f t="shared" si="8"/>
        <v>0</v>
      </c>
      <c r="Z223" s="25">
        <f t="shared" si="9"/>
        <v>0</v>
      </c>
      <c r="AA223" s="26"/>
      <c r="AB223" s="26"/>
      <c r="AC223" s="26"/>
      <c r="AD223" s="26"/>
      <c r="AE223" s="27"/>
      <c r="AF223" s="26"/>
      <c r="AG223" s="26"/>
      <c r="AH223" s="26"/>
      <c r="AI223" s="26"/>
      <c r="AJ223" s="26"/>
      <c r="AK223" s="26"/>
    </row>
    <row r="224" spans="1:37" s="10" customFormat="1" ht="25" customHeight="1" x14ac:dyDescent="0.25">
      <c r="A224" s="11">
        <v>221</v>
      </c>
      <c r="B224" s="12" t="str">
        <f t="shared" si="7"/>
        <v>000-000</v>
      </c>
      <c r="C224" s="12"/>
      <c r="D224" s="12"/>
      <c r="E224" s="12"/>
      <c r="F224" s="12"/>
      <c r="G224" s="16"/>
      <c r="H224" s="16"/>
      <c r="I224" s="15"/>
      <c r="J224" s="16"/>
      <c r="K224" s="16"/>
      <c r="L224" s="17"/>
      <c r="M224" s="18"/>
      <c r="N224" s="18"/>
      <c r="O224" s="20"/>
      <c r="P224" s="21"/>
      <c r="Q224" s="21"/>
      <c r="R224" s="22"/>
      <c r="S224" s="21"/>
      <c r="T224" s="21"/>
      <c r="U224" s="22"/>
      <c r="V224" s="23"/>
      <c r="W224" s="23"/>
      <c r="X224" s="24"/>
      <c r="Y224" s="25">
        <f t="shared" si="8"/>
        <v>0</v>
      </c>
      <c r="Z224" s="25">
        <f t="shared" si="9"/>
        <v>0</v>
      </c>
      <c r="AA224" s="26"/>
      <c r="AB224" s="26"/>
      <c r="AC224" s="26"/>
      <c r="AD224" s="26"/>
      <c r="AE224" s="27"/>
      <c r="AF224" s="26"/>
      <c r="AG224" s="26"/>
      <c r="AH224" s="26"/>
      <c r="AI224" s="26"/>
      <c r="AJ224" s="26"/>
      <c r="AK224" s="26"/>
    </row>
    <row r="225" spans="1:37" s="10" customFormat="1" ht="25" customHeight="1" x14ac:dyDescent="0.25">
      <c r="A225" s="11">
        <v>222</v>
      </c>
      <c r="B225" s="12" t="str">
        <f t="shared" si="7"/>
        <v>000-000</v>
      </c>
      <c r="C225" s="12"/>
      <c r="D225" s="12"/>
      <c r="E225" s="12"/>
      <c r="F225" s="12"/>
      <c r="G225" s="16"/>
      <c r="H225" s="16"/>
      <c r="I225" s="15"/>
      <c r="J225" s="16"/>
      <c r="K225" s="16"/>
      <c r="L225" s="17"/>
      <c r="M225" s="18"/>
      <c r="N225" s="18"/>
      <c r="O225" s="20"/>
      <c r="P225" s="21"/>
      <c r="Q225" s="21"/>
      <c r="R225" s="22"/>
      <c r="S225" s="21"/>
      <c r="T225" s="21"/>
      <c r="U225" s="22"/>
      <c r="V225" s="23"/>
      <c r="W225" s="23"/>
      <c r="X225" s="24"/>
      <c r="Y225" s="25">
        <f t="shared" si="8"/>
        <v>0</v>
      </c>
      <c r="Z225" s="25">
        <f t="shared" si="9"/>
        <v>0</v>
      </c>
      <c r="AA225" s="26"/>
      <c r="AB225" s="26"/>
      <c r="AC225" s="26"/>
      <c r="AD225" s="26"/>
      <c r="AE225" s="27"/>
      <c r="AF225" s="26"/>
      <c r="AG225" s="26"/>
      <c r="AH225" s="26"/>
      <c r="AI225" s="26"/>
      <c r="AJ225" s="26"/>
      <c r="AK225" s="26"/>
    </row>
    <row r="226" spans="1:37" s="10" customFormat="1" ht="25" customHeight="1" x14ac:dyDescent="0.25">
      <c r="A226" s="11">
        <v>223</v>
      </c>
      <c r="B226" s="12" t="str">
        <f t="shared" si="7"/>
        <v>000-000</v>
      </c>
      <c r="C226" s="12"/>
      <c r="D226" s="12"/>
      <c r="E226" s="12"/>
      <c r="F226" s="12"/>
      <c r="G226" s="16"/>
      <c r="H226" s="16"/>
      <c r="I226" s="15"/>
      <c r="J226" s="16"/>
      <c r="K226" s="16"/>
      <c r="L226" s="17"/>
      <c r="M226" s="18"/>
      <c r="N226" s="18"/>
      <c r="O226" s="20"/>
      <c r="P226" s="21"/>
      <c r="Q226" s="21"/>
      <c r="R226" s="22"/>
      <c r="S226" s="21"/>
      <c r="T226" s="21"/>
      <c r="U226" s="22"/>
      <c r="V226" s="23"/>
      <c r="W226" s="23"/>
      <c r="X226" s="24"/>
      <c r="Y226" s="25">
        <f t="shared" si="8"/>
        <v>0</v>
      </c>
      <c r="Z226" s="25">
        <f t="shared" si="9"/>
        <v>0</v>
      </c>
      <c r="AA226" s="26"/>
      <c r="AB226" s="26"/>
      <c r="AC226" s="26"/>
      <c r="AD226" s="26"/>
      <c r="AE226" s="27"/>
      <c r="AF226" s="26"/>
      <c r="AG226" s="26"/>
      <c r="AH226" s="26"/>
      <c r="AI226" s="26"/>
      <c r="AJ226" s="26"/>
      <c r="AK226" s="26"/>
    </row>
    <row r="227" spans="1:37" s="10" customFormat="1" ht="25" customHeight="1" x14ac:dyDescent="0.25">
      <c r="A227" s="11">
        <v>224</v>
      </c>
      <c r="B227" s="12" t="str">
        <f t="shared" si="7"/>
        <v>000-000</v>
      </c>
      <c r="C227" s="12"/>
      <c r="D227" s="12"/>
      <c r="E227" s="12"/>
      <c r="F227" s="12"/>
      <c r="G227" s="16"/>
      <c r="H227" s="16"/>
      <c r="I227" s="15"/>
      <c r="J227" s="16"/>
      <c r="K227" s="16"/>
      <c r="L227" s="17"/>
      <c r="M227" s="18"/>
      <c r="N227" s="19"/>
      <c r="O227" s="20"/>
      <c r="P227" s="21"/>
      <c r="Q227" s="21"/>
      <c r="R227" s="22"/>
      <c r="S227" s="21"/>
      <c r="T227" s="21"/>
      <c r="U227" s="22"/>
      <c r="V227" s="23"/>
      <c r="W227" s="23"/>
      <c r="X227" s="24"/>
      <c r="Y227" s="25">
        <f t="shared" si="8"/>
        <v>0</v>
      </c>
      <c r="Z227" s="25">
        <f t="shared" si="9"/>
        <v>0</v>
      </c>
      <c r="AA227" s="26"/>
      <c r="AB227" s="26"/>
      <c r="AC227" s="26"/>
      <c r="AD227" s="26"/>
      <c r="AE227" s="27"/>
      <c r="AF227" s="26"/>
      <c r="AG227" s="26"/>
      <c r="AH227" s="26"/>
      <c r="AI227" s="26"/>
      <c r="AJ227" s="26"/>
      <c r="AK227" s="26"/>
    </row>
    <row r="228" spans="1:37" s="10" customFormat="1" ht="25" customHeight="1" x14ac:dyDescent="0.25">
      <c r="A228" s="11">
        <v>225</v>
      </c>
      <c r="B228" s="12" t="str">
        <f t="shared" si="7"/>
        <v>000-000</v>
      </c>
      <c r="C228" s="12"/>
      <c r="D228" s="12"/>
      <c r="E228" s="12"/>
      <c r="F228" s="12"/>
      <c r="G228" s="16"/>
      <c r="H228" s="16"/>
      <c r="I228" s="15"/>
      <c r="J228" s="16"/>
      <c r="K228" s="16"/>
      <c r="L228" s="17"/>
      <c r="M228" s="18"/>
      <c r="N228" s="19"/>
      <c r="O228" s="20"/>
      <c r="P228" s="21"/>
      <c r="Q228" s="21"/>
      <c r="R228" s="22"/>
      <c r="S228" s="21"/>
      <c r="T228" s="21"/>
      <c r="U228" s="22"/>
      <c r="V228" s="23"/>
      <c r="W228" s="23"/>
      <c r="X228" s="24"/>
      <c r="Y228" s="25">
        <f t="shared" si="8"/>
        <v>0</v>
      </c>
      <c r="Z228" s="25">
        <f t="shared" si="9"/>
        <v>0</v>
      </c>
      <c r="AA228" s="26"/>
      <c r="AB228" s="26"/>
      <c r="AC228" s="26"/>
      <c r="AD228" s="26"/>
      <c r="AE228" s="27"/>
      <c r="AF228" s="26"/>
      <c r="AG228" s="26"/>
      <c r="AH228" s="26"/>
      <c r="AI228" s="26"/>
      <c r="AJ228" s="26"/>
      <c r="AK228" s="26"/>
    </row>
    <row r="229" spans="1:37" s="10" customFormat="1" ht="25" customHeight="1" x14ac:dyDescent="0.25">
      <c r="A229" s="11">
        <v>226</v>
      </c>
      <c r="B229" s="12" t="str">
        <f t="shared" si="7"/>
        <v>000-000</v>
      </c>
      <c r="C229" s="12"/>
      <c r="D229" s="12"/>
      <c r="E229" s="12"/>
      <c r="F229" s="12"/>
      <c r="G229" s="16"/>
      <c r="H229" s="16"/>
      <c r="I229" s="15"/>
      <c r="J229" s="16"/>
      <c r="K229" s="16"/>
      <c r="L229" s="17"/>
      <c r="M229" s="18"/>
      <c r="N229" s="18"/>
      <c r="O229" s="20"/>
      <c r="P229" s="21"/>
      <c r="Q229" s="21"/>
      <c r="R229" s="22"/>
      <c r="S229" s="21"/>
      <c r="T229" s="21"/>
      <c r="U229" s="22"/>
      <c r="V229" s="23"/>
      <c r="W229" s="23"/>
      <c r="X229" s="24"/>
      <c r="Y229" s="25">
        <f t="shared" si="8"/>
        <v>0</v>
      </c>
      <c r="Z229" s="25">
        <f t="shared" si="9"/>
        <v>0</v>
      </c>
      <c r="AA229" s="26"/>
      <c r="AB229" s="26"/>
      <c r="AC229" s="26"/>
      <c r="AD229" s="26"/>
      <c r="AE229" s="27"/>
      <c r="AF229" s="26"/>
      <c r="AG229" s="26"/>
      <c r="AH229" s="26"/>
      <c r="AI229" s="26"/>
      <c r="AJ229" s="26"/>
      <c r="AK229" s="26"/>
    </row>
    <row r="230" spans="1:37" s="10" customFormat="1" ht="25" customHeight="1" x14ac:dyDescent="0.25">
      <c r="A230" s="11">
        <v>227</v>
      </c>
      <c r="B230" s="12" t="str">
        <f t="shared" si="7"/>
        <v>000-000</v>
      </c>
      <c r="C230" s="12"/>
      <c r="D230" s="12"/>
      <c r="E230" s="12"/>
      <c r="F230" s="12"/>
      <c r="G230" s="16"/>
      <c r="H230" s="16"/>
      <c r="I230" s="15"/>
      <c r="J230" s="16"/>
      <c r="K230" s="16"/>
      <c r="L230" s="17"/>
      <c r="M230" s="18"/>
      <c r="N230" s="18"/>
      <c r="O230" s="20"/>
      <c r="P230" s="21"/>
      <c r="Q230" s="21"/>
      <c r="R230" s="22"/>
      <c r="S230" s="21"/>
      <c r="T230" s="21"/>
      <c r="U230" s="22"/>
      <c r="V230" s="23"/>
      <c r="W230" s="23"/>
      <c r="X230" s="24"/>
      <c r="Y230" s="25">
        <f t="shared" si="8"/>
        <v>0</v>
      </c>
      <c r="Z230" s="25">
        <f t="shared" si="9"/>
        <v>0</v>
      </c>
      <c r="AA230" s="26"/>
      <c r="AB230" s="26"/>
      <c r="AC230" s="26"/>
      <c r="AD230" s="26"/>
      <c r="AE230" s="27"/>
      <c r="AF230" s="26"/>
      <c r="AG230" s="26"/>
      <c r="AH230" s="26"/>
      <c r="AI230" s="26"/>
      <c r="AJ230" s="26"/>
      <c r="AK230" s="26"/>
    </row>
    <row r="231" spans="1:37" s="10" customFormat="1" ht="25" customHeight="1" x14ac:dyDescent="0.25">
      <c r="A231" s="11">
        <v>228</v>
      </c>
      <c r="B231" s="12" t="str">
        <f t="shared" si="7"/>
        <v>000-000</v>
      </c>
      <c r="C231" s="12"/>
      <c r="D231" s="12"/>
      <c r="E231" s="12"/>
      <c r="F231" s="12"/>
      <c r="G231" s="16"/>
      <c r="H231" s="16"/>
      <c r="I231" s="15"/>
      <c r="J231" s="16"/>
      <c r="K231" s="16"/>
      <c r="L231" s="17"/>
      <c r="M231" s="18"/>
      <c r="N231" s="18"/>
      <c r="O231" s="20"/>
      <c r="P231" s="21"/>
      <c r="Q231" s="21"/>
      <c r="R231" s="22"/>
      <c r="S231" s="21"/>
      <c r="T231" s="21"/>
      <c r="U231" s="22"/>
      <c r="V231" s="23"/>
      <c r="W231" s="23"/>
      <c r="X231" s="24"/>
      <c r="Y231" s="25">
        <f t="shared" si="8"/>
        <v>0</v>
      </c>
      <c r="Z231" s="25">
        <f t="shared" si="9"/>
        <v>0</v>
      </c>
      <c r="AA231" s="26"/>
      <c r="AB231" s="26"/>
      <c r="AC231" s="26"/>
      <c r="AD231" s="26"/>
      <c r="AE231" s="27"/>
      <c r="AF231" s="26"/>
      <c r="AG231" s="26"/>
      <c r="AH231" s="26"/>
      <c r="AI231" s="26"/>
      <c r="AJ231" s="26"/>
      <c r="AK231" s="26"/>
    </row>
    <row r="232" spans="1:37" s="10" customFormat="1" ht="25" customHeight="1" x14ac:dyDescent="0.25">
      <c r="A232" s="11">
        <v>229</v>
      </c>
      <c r="B232" s="12" t="str">
        <f t="shared" si="7"/>
        <v>000-000</v>
      </c>
      <c r="C232" s="12"/>
      <c r="D232" s="12"/>
      <c r="E232" s="12"/>
      <c r="F232" s="12"/>
      <c r="G232" s="16"/>
      <c r="H232" s="16"/>
      <c r="I232" s="15"/>
      <c r="J232" s="16"/>
      <c r="K232" s="16"/>
      <c r="L232" s="17"/>
      <c r="M232" s="18"/>
      <c r="N232" s="18"/>
      <c r="O232" s="20"/>
      <c r="P232" s="21"/>
      <c r="Q232" s="21"/>
      <c r="R232" s="22"/>
      <c r="S232" s="21"/>
      <c r="T232" s="21"/>
      <c r="U232" s="22"/>
      <c r="V232" s="23"/>
      <c r="W232" s="23"/>
      <c r="X232" s="24"/>
      <c r="Y232" s="25">
        <f t="shared" si="8"/>
        <v>0</v>
      </c>
      <c r="Z232" s="25">
        <f t="shared" si="9"/>
        <v>0</v>
      </c>
      <c r="AA232" s="26"/>
      <c r="AB232" s="26"/>
      <c r="AC232" s="26"/>
      <c r="AD232" s="26"/>
      <c r="AE232" s="27"/>
      <c r="AF232" s="26"/>
      <c r="AG232" s="26"/>
      <c r="AH232" s="26"/>
      <c r="AI232" s="26"/>
      <c r="AJ232" s="26"/>
      <c r="AK232" s="26"/>
    </row>
    <row r="233" spans="1:37" s="10" customFormat="1" ht="25" customHeight="1" x14ac:dyDescent="0.25">
      <c r="A233" s="11">
        <v>230</v>
      </c>
      <c r="B233" s="12" t="str">
        <f t="shared" si="7"/>
        <v>000-000</v>
      </c>
      <c r="C233" s="12"/>
      <c r="D233" s="12"/>
      <c r="E233" s="12"/>
      <c r="F233" s="12"/>
      <c r="G233" s="16"/>
      <c r="H233" s="16"/>
      <c r="I233" s="15"/>
      <c r="J233" s="16"/>
      <c r="K233" s="16"/>
      <c r="L233" s="17"/>
      <c r="M233" s="18"/>
      <c r="N233" s="18"/>
      <c r="O233" s="20"/>
      <c r="P233" s="21"/>
      <c r="Q233" s="21"/>
      <c r="R233" s="22"/>
      <c r="S233" s="21"/>
      <c r="T233" s="21"/>
      <c r="U233" s="22"/>
      <c r="V233" s="23"/>
      <c r="W233" s="23"/>
      <c r="X233" s="24"/>
      <c r="Y233" s="25">
        <f t="shared" si="8"/>
        <v>0</v>
      </c>
      <c r="Z233" s="25">
        <f t="shared" si="9"/>
        <v>0</v>
      </c>
      <c r="AA233" s="26"/>
      <c r="AB233" s="26"/>
      <c r="AC233" s="26"/>
      <c r="AD233" s="26"/>
      <c r="AE233" s="27"/>
      <c r="AF233" s="26"/>
      <c r="AG233" s="26"/>
      <c r="AH233" s="26"/>
      <c r="AI233" s="26"/>
      <c r="AJ233" s="26"/>
      <c r="AK233" s="26"/>
    </row>
    <row r="234" spans="1:37" s="10" customFormat="1" ht="25" customHeight="1" x14ac:dyDescent="0.25">
      <c r="A234" s="11">
        <v>231</v>
      </c>
      <c r="B234" s="12" t="str">
        <f t="shared" si="7"/>
        <v>000-000</v>
      </c>
      <c r="C234" s="12"/>
      <c r="D234" s="12"/>
      <c r="E234" s="12"/>
      <c r="F234" s="12"/>
      <c r="G234" s="16"/>
      <c r="H234" s="16"/>
      <c r="I234" s="15"/>
      <c r="J234" s="16"/>
      <c r="K234" s="16"/>
      <c r="L234" s="17"/>
      <c r="M234" s="18"/>
      <c r="N234" s="18"/>
      <c r="O234" s="20"/>
      <c r="P234" s="21"/>
      <c r="Q234" s="21"/>
      <c r="R234" s="22"/>
      <c r="S234" s="21"/>
      <c r="T234" s="21"/>
      <c r="U234" s="22"/>
      <c r="V234" s="23"/>
      <c r="W234" s="23"/>
      <c r="X234" s="24"/>
      <c r="Y234" s="25">
        <f t="shared" si="8"/>
        <v>0</v>
      </c>
      <c r="Z234" s="25">
        <f t="shared" si="9"/>
        <v>0</v>
      </c>
      <c r="AA234" s="26"/>
      <c r="AB234" s="26"/>
      <c r="AC234" s="26"/>
      <c r="AD234" s="26"/>
      <c r="AE234" s="27"/>
      <c r="AF234" s="26"/>
      <c r="AG234" s="26"/>
      <c r="AH234" s="26"/>
      <c r="AI234" s="26"/>
      <c r="AJ234" s="26"/>
      <c r="AK234" s="26"/>
    </row>
    <row r="235" spans="1:37" s="10" customFormat="1" ht="25" customHeight="1" x14ac:dyDescent="0.25">
      <c r="A235" s="11">
        <v>232</v>
      </c>
      <c r="B235" s="12" t="str">
        <f t="shared" si="7"/>
        <v>000-000</v>
      </c>
      <c r="C235" s="12"/>
      <c r="D235" s="12"/>
      <c r="E235" s="12"/>
      <c r="F235" s="12"/>
      <c r="G235" s="16"/>
      <c r="H235" s="16"/>
      <c r="I235" s="15"/>
      <c r="J235" s="16"/>
      <c r="K235" s="16"/>
      <c r="L235" s="17"/>
      <c r="M235" s="18"/>
      <c r="N235" s="18"/>
      <c r="O235" s="20"/>
      <c r="P235" s="21"/>
      <c r="Q235" s="21"/>
      <c r="R235" s="22"/>
      <c r="S235" s="21"/>
      <c r="T235" s="21"/>
      <c r="U235" s="22"/>
      <c r="V235" s="23"/>
      <c r="W235" s="23"/>
      <c r="X235" s="24"/>
      <c r="Y235" s="25">
        <f t="shared" si="8"/>
        <v>0</v>
      </c>
      <c r="Z235" s="25">
        <f t="shared" si="9"/>
        <v>0</v>
      </c>
      <c r="AA235" s="26"/>
      <c r="AB235" s="26"/>
      <c r="AC235" s="26"/>
      <c r="AD235" s="26"/>
      <c r="AE235" s="27"/>
      <c r="AF235" s="26"/>
      <c r="AG235" s="26"/>
      <c r="AH235" s="26"/>
      <c r="AI235" s="26"/>
      <c r="AJ235" s="26"/>
      <c r="AK235" s="26"/>
    </row>
    <row r="236" spans="1:37" s="10" customFormat="1" ht="25" customHeight="1" x14ac:dyDescent="0.25">
      <c r="A236" s="11">
        <v>233</v>
      </c>
      <c r="B236" s="12" t="str">
        <f t="shared" si="7"/>
        <v>000-000</v>
      </c>
      <c r="C236" s="12"/>
      <c r="D236" s="12"/>
      <c r="E236" s="12"/>
      <c r="F236" s="12"/>
      <c r="G236" s="16"/>
      <c r="H236" s="16"/>
      <c r="I236" s="15"/>
      <c r="J236" s="16"/>
      <c r="K236" s="16"/>
      <c r="L236" s="17"/>
      <c r="M236" s="18"/>
      <c r="N236" s="18"/>
      <c r="O236" s="20"/>
      <c r="P236" s="21"/>
      <c r="Q236" s="21"/>
      <c r="R236" s="22"/>
      <c r="S236" s="21"/>
      <c r="T236" s="21"/>
      <c r="U236" s="22"/>
      <c r="V236" s="23"/>
      <c r="W236" s="23"/>
      <c r="X236" s="24"/>
      <c r="Y236" s="25">
        <f t="shared" si="8"/>
        <v>0</v>
      </c>
      <c r="Z236" s="25">
        <f t="shared" si="9"/>
        <v>0</v>
      </c>
      <c r="AA236" s="26"/>
      <c r="AB236" s="26"/>
      <c r="AC236" s="26"/>
      <c r="AD236" s="26"/>
      <c r="AE236" s="27"/>
      <c r="AF236" s="26"/>
      <c r="AG236" s="26"/>
      <c r="AH236" s="26"/>
      <c r="AI236" s="26"/>
      <c r="AJ236" s="26"/>
      <c r="AK236" s="26"/>
    </row>
    <row r="237" spans="1:37" s="10" customFormat="1" ht="25" customHeight="1" x14ac:dyDescent="0.25">
      <c r="A237" s="11">
        <v>234</v>
      </c>
      <c r="B237" s="12" t="str">
        <f t="shared" ref="B237:B300" si="10">TEXT(C237,"000")&amp;"-"&amp;TEXT(E237,"000")</f>
        <v>000-000</v>
      </c>
      <c r="C237" s="12"/>
      <c r="D237" s="12"/>
      <c r="E237" s="12"/>
      <c r="F237" s="12"/>
      <c r="G237" s="16"/>
      <c r="H237" s="16"/>
      <c r="I237" s="15"/>
      <c r="J237" s="16"/>
      <c r="K237" s="16"/>
      <c r="L237" s="17"/>
      <c r="M237" s="18"/>
      <c r="N237" s="18"/>
      <c r="O237" s="20"/>
      <c r="P237" s="21"/>
      <c r="Q237" s="21"/>
      <c r="R237" s="22"/>
      <c r="S237" s="21"/>
      <c r="T237" s="21"/>
      <c r="U237" s="22"/>
      <c r="V237" s="23"/>
      <c r="W237" s="23"/>
      <c r="X237" s="24"/>
      <c r="Y237" s="25">
        <f t="shared" si="8"/>
        <v>0</v>
      </c>
      <c r="Z237" s="25">
        <f t="shared" si="9"/>
        <v>0</v>
      </c>
      <c r="AA237" s="26"/>
      <c r="AB237" s="26"/>
      <c r="AC237" s="26"/>
      <c r="AD237" s="26"/>
      <c r="AE237" s="27"/>
      <c r="AF237" s="26"/>
      <c r="AG237" s="26"/>
      <c r="AH237" s="26"/>
      <c r="AI237" s="26"/>
      <c r="AJ237" s="26"/>
      <c r="AK237" s="26"/>
    </row>
    <row r="238" spans="1:37" s="10" customFormat="1" ht="25" customHeight="1" x14ac:dyDescent="0.25">
      <c r="A238" s="11">
        <v>235</v>
      </c>
      <c r="B238" s="12" t="str">
        <f t="shared" si="10"/>
        <v>000-000</v>
      </c>
      <c r="C238" s="12"/>
      <c r="D238" s="12"/>
      <c r="E238" s="12"/>
      <c r="F238" s="12"/>
      <c r="G238" s="16"/>
      <c r="H238" s="16"/>
      <c r="I238" s="15"/>
      <c r="J238" s="16"/>
      <c r="K238" s="16"/>
      <c r="L238" s="17"/>
      <c r="M238" s="18"/>
      <c r="N238" s="19"/>
      <c r="O238" s="20"/>
      <c r="P238" s="21"/>
      <c r="Q238" s="21"/>
      <c r="R238" s="22"/>
      <c r="S238" s="21"/>
      <c r="T238" s="21"/>
      <c r="U238" s="22"/>
      <c r="V238" s="23"/>
      <c r="W238" s="23"/>
      <c r="X238" s="24"/>
      <c r="Y238" s="25">
        <f t="shared" si="8"/>
        <v>0</v>
      </c>
      <c r="Z238" s="25">
        <f t="shared" si="9"/>
        <v>0</v>
      </c>
      <c r="AA238" s="26"/>
      <c r="AB238" s="26"/>
      <c r="AC238" s="26"/>
      <c r="AD238" s="26"/>
      <c r="AE238" s="27"/>
      <c r="AF238" s="26"/>
      <c r="AG238" s="26"/>
      <c r="AH238" s="26"/>
      <c r="AI238" s="26"/>
      <c r="AJ238" s="26"/>
      <c r="AK238" s="26"/>
    </row>
    <row r="239" spans="1:37" s="10" customFormat="1" ht="25" customHeight="1" x14ac:dyDescent="0.25">
      <c r="A239" s="11">
        <v>236</v>
      </c>
      <c r="B239" s="12" t="str">
        <f t="shared" si="10"/>
        <v>000-000</v>
      </c>
      <c r="C239" s="12"/>
      <c r="D239" s="12"/>
      <c r="E239" s="12"/>
      <c r="F239" s="12"/>
      <c r="G239" s="16"/>
      <c r="H239" s="16"/>
      <c r="I239" s="15"/>
      <c r="J239" s="16"/>
      <c r="K239" s="16"/>
      <c r="L239" s="17"/>
      <c r="M239" s="18"/>
      <c r="N239" s="19"/>
      <c r="O239" s="20"/>
      <c r="P239" s="21"/>
      <c r="Q239" s="21"/>
      <c r="R239" s="22"/>
      <c r="S239" s="21"/>
      <c r="T239" s="21"/>
      <c r="U239" s="22"/>
      <c r="V239" s="23"/>
      <c r="W239" s="23"/>
      <c r="X239" s="24"/>
      <c r="Y239" s="25">
        <f t="shared" si="8"/>
        <v>0</v>
      </c>
      <c r="Z239" s="25">
        <f t="shared" si="9"/>
        <v>0</v>
      </c>
      <c r="AA239" s="26"/>
      <c r="AB239" s="26"/>
      <c r="AC239" s="26"/>
      <c r="AD239" s="26"/>
      <c r="AE239" s="27"/>
      <c r="AF239" s="26"/>
      <c r="AG239" s="26"/>
      <c r="AH239" s="26"/>
      <c r="AI239" s="26"/>
      <c r="AJ239" s="26"/>
      <c r="AK239" s="26"/>
    </row>
    <row r="240" spans="1:37" s="10" customFormat="1" ht="25" customHeight="1" x14ac:dyDescent="0.25">
      <c r="A240" s="11">
        <v>237</v>
      </c>
      <c r="B240" s="12" t="str">
        <f t="shared" si="10"/>
        <v>000-000</v>
      </c>
      <c r="C240" s="12"/>
      <c r="D240" s="12"/>
      <c r="E240" s="12"/>
      <c r="F240" s="12"/>
      <c r="G240" s="16"/>
      <c r="H240" s="16"/>
      <c r="I240" s="15"/>
      <c r="J240" s="16"/>
      <c r="K240" s="16"/>
      <c r="L240" s="17"/>
      <c r="M240" s="18"/>
      <c r="N240" s="18"/>
      <c r="O240" s="20"/>
      <c r="P240" s="21"/>
      <c r="Q240" s="21"/>
      <c r="R240" s="22"/>
      <c r="S240" s="21"/>
      <c r="T240" s="21"/>
      <c r="U240" s="22"/>
      <c r="V240" s="23"/>
      <c r="W240" s="23"/>
      <c r="X240" s="24"/>
      <c r="Y240" s="25">
        <f t="shared" si="8"/>
        <v>0</v>
      </c>
      <c r="Z240" s="25">
        <f t="shared" si="9"/>
        <v>0</v>
      </c>
      <c r="AA240" s="26"/>
      <c r="AB240" s="26"/>
      <c r="AC240" s="26"/>
      <c r="AD240" s="26"/>
      <c r="AE240" s="27"/>
      <c r="AF240" s="26"/>
      <c r="AG240" s="26"/>
      <c r="AH240" s="26"/>
      <c r="AI240" s="26"/>
      <c r="AJ240" s="26"/>
      <c r="AK240" s="26"/>
    </row>
    <row r="241" spans="1:37" s="10" customFormat="1" ht="25" customHeight="1" x14ac:dyDescent="0.25">
      <c r="A241" s="11">
        <v>238</v>
      </c>
      <c r="B241" s="12" t="str">
        <f t="shared" si="10"/>
        <v>000-000</v>
      </c>
      <c r="C241" s="12"/>
      <c r="D241" s="12"/>
      <c r="E241" s="12"/>
      <c r="F241" s="12"/>
      <c r="G241" s="16"/>
      <c r="H241" s="16"/>
      <c r="I241" s="15"/>
      <c r="J241" s="16"/>
      <c r="K241" s="16"/>
      <c r="L241" s="17"/>
      <c r="M241" s="18"/>
      <c r="N241" s="18"/>
      <c r="O241" s="20"/>
      <c r="P241" s="21"/>
      <c r="Q241" s="21"/>
      <c r="R241" s="22"/>
      <c r="S241" s="21"/>
      <c r="T241" s="21"/>
      <c r="U241" s="22"/>
      <c r="V241" s="23"/>
      <c r="W241" s="23"/>
      <c r="X241" s="24"/>
      <c r="Y241" s="25">
        <f t="shared" si="8"/>
        <v>0</v>
      </c>
      <c r="Z241" s="25">
        <f t="shared" si="9"/>
        <v>0</v>
      </c>
      <c r="AA241" s="26"/>
      <c r="AB241" s="26"/>
      <c r="AC241" s="26"/>
      <c r="AD241" s="26"/>
      <c r="AE241" s="27"/>
      <c r="AF241" s="26"/>
      <c r="AG241" s="26"/>
      <c r="AH241" s="26"/>
      <c r="AI241" s="26"/>
      <c r="AJ241" s="26"/>
      <c r="AK241" s="26"/>
    </row>
    <row r="242" spans="1:37" s="10" customFormat="1" ht="25" customHeight="1" x14ac:dyDescent="0.25">
      <c r="A242" s="11">
        <v>239</v>
      </c>
      <c r="B242" s="12" t="str">
        <f t="shared" si="10"/>
        <v>000-000</v>
      </c>
      <c r="C242" s="12"/>
      <c r="D242" s="12"/>
      <c r="E242" s="12"/>
      <c r="F242" s="12"/>
      <c r="G242" s="16"/>
      <c r="H242" s="16"/>
      <c r="I242" s="15"/>
      <c r="J242" s="16"/>
      <c r="K242" s="16"/>
      <c r="L242" s="17"/>
      <c r="M242" s="18"/>
      <c r="N242" s="18"/>
      <c r="O242" s="20"/>
      <c r="P242" s="21"/>
      <c r="Q242" s="21"/>
      <c r="R242" s="22"/>
      <c r="S242" s="21"/>
      <c r="T242" s="21"/>
      <c r="U242" s="22"/>
      <c r="V242" s="23"/>
      <c r="W242" s="23"/>
      <c r="X242" s="24"/>
      <c r="Y242" s="25">
        <f t="shared" si="8"/>
        <v>0</v>
      </c>
      <c r="Z242" s="25">
        <f t="shared" si="9"/>
        <v>0</v>
      </c>
      <c r="AA242" s="26"/>
      <c r="AB242" s="26"/>
      <c r="AC242" s="26"/>
      <c r="AD242" s="26"/>
      <c r="AE242" s="27"/>
      <c r="AF242" s="26"/>
      <c r="AG242" s="26"/>
      <c r="AH242" s="26"/>
      <c r="AI242" s="26"/>
      <c r="AJ242" s="26"/>
      <c r="AK242" s="26"/>
    </row>
    <row r="243" spans="1:37" s="10" customFormat="1" ht="25" customHeight="1" x14ac:dyDescent="0.25">
      <c r="A243" s="11">
        <v>240</v>
      </c>
      <c r="B243" s="12" t="str">
        <f t="shared" si="10"/>
        <v>000-000</v>
      </c>
      <c r="C243" s="12"/>
      <c r="D243" s="12"/>
      <c r="E243" s="12"/>
      <c r="F243" s="12"/>
      <c r="G243" s="16"/>
      <c r="H243" s="16"/>
      <c r="I243" s="15"/>
      <c r="J243" s="16"/>
      <c r="K243" s="16"/>
      <c r="L243" s="17"/>
      <c r="M243" s="18"/>
      <c r="N243" s="18"/>
      <c r="O243" s="20"/>
      <c r="P243" s="21"/>
      <c r="Q243" s="21"/>
      <c r="R243" s="22"/>
      <c r="S243" s="21"/>
      <c r="T243" s="21"/>
      <c r="U243" s="22"/>
      <c r="V243" s="23"/>
      <c r="W243" s="23"/>
      <c r="X243" s="24"/>
      <c r="Y243" s="25">
        <f t="shared" si="8"/>
        <v>0</v>
      </c>
      <c r="Z243" s="25">
        <f t="shared" si="9"/>
        <v>0</v>
      </c>
      <c r="AA243" s="26"/>
      <c r="AB243" s="26"/>
      <c r="AC243" s="26"/>
      <c r="AD243" s="26"/>
      <c r="AE243" s="27"/>
      <c r="AF243" s="26"/>
      <c r="AG243" s="26"/>
      <c r="AH243" s="26"/>
      <c r="AI243" s="26"/>
      <c r="AJ243" s="26"/>
      <c r="AK243" s="26"/>
    </row>
    <row r="244" spans="1:37" s="10" customFormat="1" ht="25" customHeight="1" x14ac:dyDescent="0.25">
      <c r="A244" s="11">
        <v>241</v>
      </c>
      <c r="B244" s="12" t="str">
        <f t="shared" si="10"/>
        <v>000-000</v>
      </c>
      <c r="C244" s="12"/>
      <c r="D244" s="12"/>
      <c r="E244" s="12"/>
      <c r="F244" s="12"/>
      <c r="G244" s="16"/>
      <c r="H244" s="16"/>
      <c r="I244" s="15"/>
      <c r="J244" s="16"/>
      <c r="K244" s="16"/>
      <c r="L244" s="17"/>
      <c r="M244" s="18"/>
      <c r="N244" s="18"/>
      <c r="O244" s="20"/>
      <c r="P244" s="21"/>
      <c r="Q244" s="21"/>
      <c r="R244" s="22"/>
      <c r="S244" s="21"/>
      <c r="T244" s="21"/>
      <c r="U244" s="22"/>
      <c r="V244" s="23"/>
      <c r="W244" s="23"/>
      <c r="X244" s="24"/>
      <c r="Y244" s="25">
        <f t="shared" si="8"/>
        <v>0</v>
      </c>
      <c r="Z244" s="25">
        <f t="shared" si="9"/>
        <v>0</v>
      </c>
      <c r="AA244" s="26"/>
      <c r="AB244" s="26"/>
      <c r="AC244" s="26"/>
      <c r="AD244" s="26"/>
      <c r="AE244" s="27"/>
      <c r="AF244" s="26"/>
      <c r="AG244" s="26"/>
      <c r="AH244" s="26"/>
      <c r="AI244" s="26"/>
      <c r="AJ244" s="26"/>
      <c r="AK244" s="26"/>
    </row>
    <row r="245" spans="1:37" s="10" customFormat="1" ht="25" customHeight="1" x14ac:dyDescent="0.25">
      <c r="A245" s="11">
        <v>242</v>
      </c>
      <c r="B245" s="12" t="str">
        <f t="shared" si="10"/>
        <v>000-000</v>
      </c>
      <c r="C245" s="12"/>
      <c r="D245" s="12"/>
      <c r="E245" s="12"/>
      <c r="F245" s="12"/>
      <c r="G245" s="16"/>
      <c r="H245" s="16"/>
      <c r="I245" s="15"/>
      <c r="J245" s="16"/>
      <c r="K245" s="16"/>
      <c r="L245" s="17"/>
      <c r="M245" s="18"/>
      <c r="N245" s="18"/>
      <c r="O245" s="20"/>
      <c r="P245" s="21"/>
      <c r="Q245" s="21"/>
      <c r="R245" s="22"/>
      <c r="S245" s="21"/>
      <c r="T245" s="21"/>
      <c r="U245" s="22"/>
      <c r="V245" s="23"/>
      <c r="W245" s="23"/>
      <c r="X245" s="24"/>
      <c r="Y245" s="25">
        <f t="shared" si="8"/>
        <v>0</v>
      </c>
      <c r="Z245" s="25">
        <f t="shared" si="9"/>
        <v>0</v>
      </c>
      <c r="AA245" s="26"/>
      <c r="AB245" s="26"/>
      <c r="AC245" s="26"/>
      <c r="AD245" s="26"/>
      <c r="AE245" s="27"/>
      <c r="AF245" s="26"/>
      <c r="AG245" s="26"/>
      <c r="AH245" s="26"/>
      <c r="AI245" s="26"/>
      <c r="AJ245" s="26"/>
      <c r="AK245" s="26"/>
    </row>
    <row r="246" spans="1:37" s="10" customFormat="1" ht="25" customHeight="1" x14ac:dyDescent="0.25">
      <c r="A246" s="11">
        <v>243</v>
      </c>
      <c r="B246" s="12" t="str">
        <f t="shared" si="10"/>
        <v>000-000</v>
      </c>
      <c r="C246" s="12"/>
      <c r="D246" s="12"/>
      <c r="E246" s="12"/>
      <c r="F246" s="12"/>
      <c r="G246" s="16"/>
      <c r="H246" s="16"/>
      <c r="I246" s="15"/>
      <c r="J246" s="16"/>
      <c r="K246" s="16"/>
      <c r="L246" s="17"/>
      <c r="M246" s="18"/>
      <c r="N246" s="18"/>
      <c r="O246" s="20"/>
      <c r="P246" s="21"/>
      <c r="Q246" s="21"/>
      <c r="R246" s="22"/>
      <c r="S246" s="21"/>
      <c r="T246" s="21"/>
      <c r="U246" s="22"/>
      <c r="V246" s="23"/>
      <c r="W246" s="23"/>
      <c r="X246" s="24"/>
      <c r="Y246" s="25">
        <f t="shared" si="8"/>
        <v>0</v>
      </c>
      <c r="Z246" s="25">
        <f t="shared" si="9"/>
        <v>0</v>
      </c>
      <c r="AA246" s="26"/>
      <c r="AB246" s="26"/>
      <c r="AC246" s="26"/>
      <c r="AD246" s="26"/>
      <c r="AE246" s="27"/>
      <c r="AF246" s="26"/>
      <c r="AG246" s="26"/>
      <c r="AH246" s="26"/>
      <c r="AI246" s="26"/>
      <c r="AJ246" s="26"/>
      <c r="AK246" s="26"/>
    </row>
    <row r="247" spans="1:37" s="10" customFormat="1" ht="25" customHeight="1" x14ac:dyDescent="0.25">
      <c r="A247" s="11">
        <v>244</v>
      </c>
      <c r="B247" s="12" t="str">
        <f t="shared" si="10"/>
        <v>000-000</v>
      </c>
      <c r="C247" s="12"/>
      <c r="D247" s="12"/>
      <c r="E247" s="12"/>
      <c r="F247" s="12"/>
      <c r="G247" s="16"/>
      <c r="H247" s="16"/>
      <c r="I247" s="15"/>
      <c r="J247" s="16"/>
      <c r="K247" s="16"/>
      <c r="L247" s="17"/>
      <c r="M247" s="18"/>
      <c r="N247" s="18"/>
      <c r="O247" s="20"/>
      <c r="P247" s="21"/>
      <c r="Q247" s="21"/>
      <c r="R247" s="22"/>
      <c r="S247" s="21"/>
      <c r="T247" s="21"/>
      <c r="U247" s="22"/>
      <c r="V247" s="23"/>
      <c r="W247" s="23"/>
      <c r="X247" s="24"/>
      <c r="Y247" s="25">
        <f t="shared" si="8"/>
        <v>0</v>
      </c>
      <c r="Z247" s="25">
        <f t="shared" si="9"/>
        <v>0</v>
      </c>
      <c r="AA247" s="26"/>
      <c r="AB247" s="26"/>
      <c r="AC247" s="26"/>
      <c r="AD247" s="26"/>
      <c r="AE247" s="27"/>
      <c r="AF247" s="26"/>
      <c r="AG247" s="26"/>
      <c r="AH247" s="26"/>
      <c r="AI247" s="26"/>
      <c r="AJ247" s="26"/>
      <c r="AK247" s="26"/>
    </row>
    <row r="248" spans="1:37" s="10" customFormat="1" ht="25" customHeight="1" x14ac:dyDescent="0.25">
      <c r="A248" s="11">
        <v>245</v>
      </c>
      <c r="B248" s="12" t="str">
        <f t="shared" si="10"/>
        <v>000-000</v>
      </c>
      <c r="C248" s="12"/>
      <c r="D248" s="12"/>
      <c r="E248" s="12"/>
      <c r="F248" s="12"/>
      <c r="G248" s="16"/>
      <c r="H248" s="16"/>
      <c r="I248" s="15"/>
      <c r="J248" s="16"/>
      <c r="K248" s="16"/>
      <c r="L248" s="17"/>
      <c r="M248" s="18"/>
      <c r="N248" s="18"/>
      <c r="O248" s="20"/>
      <c r="P248" s="21"/>
      <c r="Q248" s="21"/>
      <c r="R248" s="22"/>
      <c r="S248" s="21"/>
      <c r="T248" s="21"/>
      <c r="U248" s="22"/>
      <c r="V248" s="23"/>
      <c r="W248" s="23"/>
      <c r="X248" s="24"/>
      <c r="Y248" s="25">
        <f t="shared" si="8"/>
        <v>0</v>
      </c>
      <c r="Z248" s="25">
        <f t="shared" si="9"/>
        <v>0</v>
      </c>
      <c r="AA248" s="26"/>
      <c r="AB248" s="26"/>
      <c r="AC248" s="26"/>
      <c r="AD248" s="26"/>
      <c r="AE248" s="27"/>
      <c r="AF248" s="26"/>
      <c r="AG248" s="26"/>
      <c r="AH248" s="26"/>
      <c r="AI248" s="26"/>
      <c r="AJ248" s="26"/>
      <c r="AK248" s="26"/>
    </row>
    <row r="249" spans="1:37" s="10" customFormat="1" ht="25" customHeight="1" x14ac:dyDescent="0.25">
      <c r="A249" s="11">
        <v>246</v>
      </c>
      <c r="B249" s="12" t="str">
        <f t="shared" si="10"/>
        <v>000-000</v>
      </c>
      <c r="C249" s="12"/>
      <c r="D249" s="12"/>
      <c r="E249" s="12"/>
      <c r="F249" s="12"/>
      <c r="G249" s="16"/>
      <c r="H249" s="16"/>
      <c r="I249" s="15"/>
      <c r="J249" s="16"/>
      <c r="K249" s="16"/>
      <c r="L249" s="17"/>
      <c r="M249" s="18"/>
      <c r="N249" s="19"/>
      <c r="O249" s="20"/>
      <c r="P249" s="21"/>
      <c r="Q249" s="21"/>
      <c r="R249" s="22"/>
      <c r="S249" s="21"/>
      <c r="T249" s="21"/>
      <c r="U249" s="22"/>
      <c r="V249" s="23"/>
      <c r="W249" s="23"/>
      <c r="X249" s="24"/>
      <c r="Y249" s="25">
        <f t="shared" si="8"/>
        <v>0</v>
      </c>
      <c r="Z249" s="25">
        <f t="shared" si="9"/>
        <v>0</v>
      </c>
      <c r="AA249" s="26"/>
      <c r="AB249" s="26"/>
      <c r="AC249" s="26"/>
      <c r="AD249" s="26"/>
      <c r="AE249" s="27"/>
      <c r="AF249" s="26"/>
      <c r="AG249" s="26"/>
      <c r="AH249" s="26"/>
      <c r="AI249" s="26"/>
      <c r="AJ249" s="26"/>
      <c r="AK249" s="26"/>
    </row>
    <row r="250" spans="1:37" s="10" customFormat="1" ht="25" customHeight="1" x14ac:dyDescent="0.25">
      <c r="A250" s="11">
        <v>247</v>
      </c>
      <c r="B250" s="12" t="str">
        <f t="shared" si="10"/>
        <v>000-000</v>
      </c>
      <c r="C250" s="12"/>
      <c r="D250" s="12"/>
      <c r="E250" s="12"/>
      <c r="F250" s="12"/>
      <c r="G250" s="16"/>
      <c r="H250" s="16"/>
      <c r="I250" s="15"/>
      <c r="J250" s="16"/>
      <c r="K250" s="16"/>
      <c r="L250" s="17"/>
      <c r="M250" s="18"/>
      <c r="N250" s="19"/>
      <c r="O250" s="20"/>
      <c r="P250" s="21"/>
      <c r="Q250" s="21"/>
      <c r="R250" s="22"/>
      <c r="S250" s="21"/>
      <c r="T250" s="21"/>
      <c r="U250" s="22"/>
      <c r="V250" s="23"/>
      <c r="W250" s="23"/>
      <c r="X250" s="24"/>
      <c r="Y250" s="25">
        <f t="shared" si="8"/>
        <v>0</v>
      </c>
      <c r="Z250" s="25">
        <f t="shared" si="9"/>
        <v>0</v>
      </c>
      <c r="AA250" s="26"/>
      <c r="AB250" s="26"/>
      <c r="AC250" s="26"/>
      <c r="AD250" s="26"/>
      <c r="AE250" s="27"/>
      <c r="AF250" s="26"/>
      <c r="AG250" s="26"/>
      <c r="AH250" s="26"/>
      <c r="AI250" s="26"/>
      <c r="AJ250" s="26"/>
      <c r="AK250" s="26"/>
    </row>
    <row r="251" spans="1:37" s="10" customFormat="1" ht="25" customHeight="1" x14ac:dyDescent="0.25">
      <c r="A251" s="11">
        <v>248</v>
      </c>
      <c r="B251" s="12" t="str">
        <f t="shared" si="10"/>
        <v>000-000</v>
      </c>
      <c r="C251" s="12"/>
      <c r="D251" s="12"/>
      <c r="E251" s="12"/>
      <c r="F251" s="12"/>
      <c r="G251" s="16"/>
      <c r="H251" s="16"/>
      <c r="I251" s="15"/>
      <c r="J251" s="16"/>
      <c r="K251" s="16"/>
      <c r="L251" s="17"/>
      <c r="M251" s="18"/>
      <c r="N251" s="18"/>
      <c r="O251" s="20"/>
      <c r="P251" s="21"/>
      <c r="Q251" s="21"/>
      <c r="R251" s="22"/>
      <c r="S251" s="21"/>
      <c r="T251" s="21"/>
      <c r="U251" s="22"/>
      <c r="V251" s="23"/>
      <c r="W251" s="23"/>
      <c r="X251" s="24"/>
      <c r="Y251" s="25">
        <f t="shared" si="8"/>
        <v>0</v>
      </c>
      <c r="Z251" s="25">
        <f t="shared" si="9"/>
        <v>0</v>
      </c>
      <c r="AA251" s="26"/>
      <c r="AB251" s="26"/>
      <c r="AC251" s="26"/>
      <c r="AD251" s="26"/>
      <c r="AE251" s="27"/>
      <c r="AF251" s="26"/>
      <c r="AG251" s="26"/>
      <c r="AH251" s="26"/>
      <c r="AI251" s="26"/>
      <c r="AJ251" s="26"/>
      <c r="AK251" s="26"/>
    </row>
    <row r="252" spans="1:37" s="10" customFormat="1" ht="25" customHeight="1" x14ac:dyDescent="0.25">
      <c r="A252" s="11">
        <v>249</v>
      </c>
      <c r="B252" s="12" t="str">
        <f t="shared" si="10"/>
        <v>000-000</v>
      </c>
      <c r="C252" s="12"/>
      <c r="D252" s="12"/>
      <c r="E252" s="12"/>
      <c r="F252" s="12"/>
      <c r="G252" s="16"/>
      <c r="H252" s="16"/>
      <c r="I252" s="15"/>
      <c r="J252" s="16"/>
      <c r="K252" s="16"/>
      <c r="L252" s="17"/>
      <c r="M252" s="18"/>
      <c r="N252" s="18"/>
      <c r="O252" s="20"/>
      <c r="P252" s="21"/>
      <c r="Q252" s="21"/>
      <c r="R252" s="22"/>
      <c r="S252" s="21"/>
      <c r="T252" s="21"/>
      <c r="U252" s="22"/>
      <c r="V252" s="23"/>
      <c r="W252" s="23"/>
      <c r="X252" s="24"/>
      <c r="Y252" s="25">
        <f t="shared" si="8"/>
        <v>0</v>
      </c>
      <c r="Z252" s="25">
        <f t="shared" si="9"/>
        <v>0</v>
      </c>
      <c r="AA252" s="26"/>
      <c r="AB252" s="26"/>
      <c r="AC252" s="26"/>
      <c r="AD252" s="26"/>
      <c r="AE252" s="27"/>
      <c r="AF252" s="26"/>
      <c r="AG252" s="26"/>
      <c r="AH252" s="26"/>
      <c r="AI252" s="26"/>
      <c r="AJ252" s="26"/>
      <c r="AK252" s="26"/>
    </row>
    <row r="253" spans="1:37" s="10" customFormat="1" ht="25" customHeight="1" x14ac:dyDescent="0.25">
      <c r="A253" s="11">
        <v>250</v>
      </c>
      <c r="B253" s="12" t="str">
        <f t="shared" si="10"/>
        <v>000-000</v>
      </c>
      <c r="C253" s="12"/>
      <c r="D253" s="12"/>
      <c r="E253" s="12"/>
      <c r="F253" s="12"/>
      <c r="G253" s="16"/>
      <c r="H253" s="16"/>
      <c r="I253" s="15"/>
      <c r="J253" s="16"/>
      <c r="K253" s="16"/>
      <c r="L253" s="17"/>
      <c r="M253" s="18"/>
      <c r="N253" s="18"/>
      <c r="O253" s="20"/>
      <c r="P253" s="21"/>
      <c r="Q253" s="21"/>
      <c r="R253" s="22"/>
      <c r="S253" s="21"/>
      <c r="T253" s="21"/>
      <c r="U253" s="22"/>
      <c r="V253" s="23"/>
      <c r="W253" s="23"/>
      <c r="X253" s="24"/>
      <c r="Y253" s="25">
        <f t="shared" si="8"/>
        <v>0</v>
      </c>
      <c r="Z253" s="25">
        <f t="shared" si="9"/>
        <v>0</v>
      </c>
      <c r="AA253" s="26"/>
      <c r="AB253" s="26"/>
      <c r="AC253" s="26"/>
      <c r="AD253" s="26"/>
      <c r="AE253" s="27"/>
      <c r="AF253" s="26"/>
      <c r="AG253" s="26"/>
      <c r="AH253" s="26"/>
      <c r="AI253" s="26"/>
      <c r="AJ253" s="26"/>
      <c r="AK253" s="26"/>
    </row>
    <row r="254" spans="1:37" s="10" customFormat="1" ht="25" customHeight="1" x14ac:dyDescent="0.25">
      <c r="A254" s="11">
        <v>251</v>
      </c>
      <c r="B254" s="12" t="str">
        <f t="shared" si="10"/>
        <v>000-000</v>
      </c>
      <c r="C254" s="12"/>
      <c r="D254" s="12"/>
      <c r="E254" s="12"/>
      <c r="F254" s="12"/>
      <c r="G254" s="16"/>
      <c r="H254" s="16"/>
      <c r="I254" s="15"/>
      <c r="J254" s="16"/>
      <c r="K254" s="16"/>
      <c r="L254" s="17"/>
      <c r="M254" s="18"/>
      <c r="N254" s="18"/>
      <c r="O254" s="20"/>
      <c r="P254" s="21"/>
      <c r="Q254" s="21"/>
      <c r="R254" s="22"/>
      <c r="S254" s="21"/>
      <c r="T254" s="21"/>
      <c r="U254" s="22"/>
      <c r="V254" s="23"/>
      <c r="W254" s="23"/>
      <c r="X254" s="24"/>
      <c r="Y254" s="25">
        <f t="shared" si="8"/>
        <v>0</v>
      </c>
      <c r="Z254" s="25">
        <f t="shared" si="9"/>
        <v>0</v>
      </c>
      <c r="AA254" s="26"/>
      <c r="AB254" s="26"/>
      <c r="AC254" s="26"/>
      <c r="AD254" s="26"/>
      <c r="AE254" s="27"/>
      <c r="AF254" s="26"/>
      <c r="AG254" s="26"/>
      <c r="AH254" s="26"/>
      <c r="AI254" s="26"/>
      <c r="AJ254" s="26"/>
      <c r="AK254" s="26"/>
    </row>
    <row r="255" spans="1:37" s="10" customFormat="1" ht="25" customHeight="1" x14ac:dyDescent="0.25">
      <c r="A255" s="11">
        <v>252</v>
      </c>
      <c r="B255" s="12" t="str">
        <f t="shared" si="10"/>
        <v>000-000</v>
      </c>
      <c r="C255" s="12"/>
      <c r="D255" s="12"/>
      <c r="E255" s="12"/>
      <c r="F255" s="12"/>
      <c r="G255" s="16"/>
      <c r="H255" s="16"/>
      <c r="I255" s="15"/>
      <c r="J255" s="16"/>
      <c r="K255" s="16"/>
      <c r="L255" s="17"/>
      <c r="M255" s="18"/>
      <c r="N255" s="18"/>
      <c r="O255" s="20"/>
      <c r="P255" s="21"/>
      <c r="Q255" s="21"/>
      <c r="R255" s="22"/>
      <c r="S255" s="21"/>
      <c r="T255" s="21"/>
      <c r="U255" s="22"/>
      <c r="V255" s="23"/>
      <c r="W255" s="23"/>
      <c r="X255" s="24"/>
      <c r="Y255" s="25">
        <f t="shared" si="8"/>
        <v>0</v>
      </c>
      <c r="Z255" s="25">
        <f t="shared" si="9"/>
        <v>0</v>
      </c>
      <c r="AA255" s="26"/>
      <c r="AB255" s="26"/>
      <c r="AC255" s="26"/>
      <c r="AD255" s="26"/>
      <c r="AE255" s="27"/>
      <c r="AF255" s="26"/>
      <c r="AG255" s="26"/>
      <c r="AH255" s="26"/>
      <c r="AI255" s="26"/>
      <c r="AJ255" s="26"/>
      <c r="AK255" s="26"/>
    </row>
    <row r="256" spans="1:37" s="10" customFormat="1" ht="25" customHeight="1" x14ac:dyDescent="0.25">
      <c r="A256" s="11">
        <v>253</v>
      </c>
      <c r="B256" s="12" t="str">
        <f t="shared" si="10"/>
        <v>000-000</v>
      </c>
      <c r="C256" s="12"/>
      <c r="D256" s="12"/>
      <c r="E256" s="12"/>
      <c r="F256" s="12"/>
      <c r="G256" s="16"/>
      <c r="H256" s="16"/>
      <c r="I256" s="15"/>
      <c r="J256" s="16"/>
      <c r="K256" s="16"/>
      <c r="L256" s="17"/>
      <c r="M256" s="18"/>
      <c r="N256" s="18"/>
      <c r="O256" s="20"/>
      <c r="P256" s="21"/>
      <c r="Q256" s="21"/>
      <c r="R256" s="22"/>
      <c r="S256" s="21"/>
      <c r="T256" s="21"/>
      <c r="U256" s="22"/>
      <c r="V256" s="23"/>
      <c r="W256" s="23"/>
      <c r="X256" s="24"/>
      <c r="Y256" s="25">
        <f t="shared" si="8"/>
        <v>0</v>
      </c>
      <c r="Z256" s="25">
        <f t="shared" si="9"/>
        <v>0</v>
      </c>
      <c r="AA256" s="26"/>
      <c r="AB256" s="26"/>
      <c r="AC256" s="26"/>
      <c r="AD256" s="26"/>
      <c r="AE256" s="27"/>
      <c r="AF256" s="26"/>
      <c r="AG256" s="26"/>
      <c r="AH256" s="26"/>
      <c r="AI256" s="26"/>
      <c r="AJ256" s="26"/>
      <c r="AK256" s="26"/>
    </row>
    <row r="257" spans="1:37" s="10" customFormat="1" ht="25" customHeight="1" x14ac:dyDescent="0.25">
      <c r="A257" s="11">
        <v>254</v>
      </c>
      <c r="B257" s="12" t="str">
        <f t="shared" si="10"/>
        <v>000-000</v>
      </c>
      <c r="C257" s="12"/>
      <c r="D257" s="12"/>
      <c r="E257" s="12"/>
      <c r="F257" s="12"/>
      <c r="G257" s="16"/>
      <c r="H257" s="16"/>
      <c r="I257" s="15"/>
      <c r="J257" s="16"/>
      <c r="K257" s="16"/>
      <c r="L257" s="17"/>
      <c r="M257" s="18"/>
      <c r="N257" s="18"/>
      <c r="O257" s="20"/>
      <c r="P257" s="21"/>
      <c r="Q257" s="21"/>
      <c r="R257" s="22"/>
      <c r="S257" s="21"/>
      <c r="T257" s="21"/>
      <c r="U257" s="22"/>
      <c r="V257" s="23"/>
      <c r="W257" s="23"/>
      <c r="X257" s="24"/>
      <c r="Y257" s="25">
        <f t="shared" si="8"/>
        <v>0</v>
      </c>
      <c r="Z257" s="25">
        <f t="shared" si="9"/>
        <v>0</v>
      </c>
      <c r="AA257" s="26"/>
      <c r="AB257" s="26"/>
      <c r="AC257" s="26"/>
      <c r="AD257" s="26"/>
      <c r="AE257" s="27"/>
      <c r="AF257" s="26"/>
      <c r="AG257" s="26"/>
      <c r="AH257" s="26"/>
      <c r="AI257" s="26"/>
      <c r="AJ257" s="26"/>
      <c r="AK257" s="26"/>
    </row>
    <row r="258" spans="1:37" s="10" customFormat="1" ht="25" customHeight="1" x14ac:dyDescent="0.25">
      <c r="A258" s="11">
        <v>255</v>
      </c>
      <c r="B258" s="12" t="str">
        <f t="shared" si="10"/>
        <v>000-000</v>
      </c>
      <c r="C258" s="12"/>
      <c r="D258" s="12"/>
      <c r="E258" s="12"/>
      <c r="F258" s="12"/>
      <c r="G258" s="16"/>
      <c r="H258" s="16"/>
      <c r="I258" s="15"/>
      <c r="J258" s="16"/>
      <c r="K258" s="16"/>
      <c r="L258" s="17"/>
      <c r="M258" s="18"/>
      <c r="N258" s="18"/>
      <c r="O258" s="20"/>
      <c r="P258" s="21"/>
      <c r="Q258" s="21"/>
      <c r="R258" s="22"/>
      <c r="S258" s="21"/>
      <c r="T258" s="21"/>
      <c r="U258" s="22"/>
      <c r="V258" s="23"/>
      <c r="W258" s="23"/>
      <c r="X258" s="24"/>
      <c r="Y258" s="25">
        <f t="shared" si="8"/>
        <v>0</v>
      </c>
      <c r="Z258" s="25">
        <f t="shared" si="9"/>
        <v>0</v>
      </c>
      <c r="AA258" s="26"/>
      <c r="AB258" s="26"/>
      <c r="AC258" s="26"/>
      <c r="AD258" s="26"/>
      <c r="AE258" s="27"/>
      <c r="AF258" s="26"/>
      <c r="AG258" s="26"/>
      <c r="AH258" s="26"/>
      <c r="AI258" s="26"/>
      <c r="AJ258" s="26"/>
      <c r="AK258" s="26"/>
    </row>
    <row r="259" spans="1:37" s="10" customFormat="1" ht="25" customHeight="1" x14ac:dyDescent="0.25">
      <c r="A259" s="11">
        <v>256</v>
      </c>
      <c r="B259" s="12" t="str">
        <f t="shared" si="10"/>
        <v>000-000</v>
      </c>
      <c r="C259" s="12"/>
      <c r="D259" s="12"/>
      <c r="E259" s="12"/>
      <c r="F259" s="12"/>
      <c r="G259" s="16"/>
      <c r="H259" s="16"/>
      <c r="I259" s="15"/>
      <c r="J259" s="16"/>
      <c r="K259" s="16"/>
      <c r="L259" s="17"/>
      <c r="M259" s="18"/>
      <c r="N259" s="18"/>
      <c r="O259" s="20"/>
      <c r="P259" s="21"/>
      <c r="Q259" s="21"/>
      <c r="R259" s="22"/>
      <c r="S259" s="21"/>
      <c r="T259" s="21"/>
      <c r="U259" s="22"/>
      <c r="V259" s="23"/>
      <c r="W259" s="23"/>
      <c r="X259" s="24"/>
      <c r="Y259" s="25">
        <f t="shared" si="8"/>
        <v>0</v>
      </c>
      <c r="Z259" s="25">
        <f t="shared" si="9"/>
        <v>0</v>
      </c>
      <c r="AA259" s="26"/>
      <c r="AB259" s="26"/>
      <c r="AC259" s="26"/>
      <c r="AD259" s="26"/>
      <c r="AE259" s="27"/>
      <c r="AF259" s="26"/>
      <c r="AG259" s="26"/>
      <c r="AH259" s="26"/>
      <c r="AI259" s="26"/>
      <c r="AJ259" s="26"/>
      <c r="AK259" s="26"/>
    </row>
    <row r="260" spans="1:37" s="10" customFormat="1" ht="25" customHeight="1" x14ac:dyDescent="0.25">
      <c r="A260" s="11">
        <v>257</v>
      </c>
      <c r="B260" s="12" t="str">
        <f t="shared" si="10"/>
        <v>000-000</v>
      </c>
      <c r="C260" s="12"/>
      <c r="D260" s="12"/>
      <c r="E260" s="12"/>
      <c r="F260" s="12"/>
      <c r="G260" s="16"/>
      <c r="H260" s="16"/>
      <c r="I260" s="15"/>
      <c r="J260" s="16"/>
      <c r="K260" s="16"/>
      <c r="L260" s="17"/>
      <c r="M260" s="18"/>
      <c r="N260" s="19"/>
      <c r="O260" s="20"/>
      <c r="P260" s="21"/>
      <c r="Q260" s="21"/>
      <c r="R260" s="22"/>
      <c r="S260" s="21"/>
      <c r="T260" s="21"/>
      <c r="U260" s="22"/>
      <c r="V260" s="23"/>
      <c r="W260" s="23"/>
      <c r="X260" s="24"/>
      <c r="Y260" s="25">
        <f t="shared" si="8"/>
        <v>0</v>
      </c>
      <c r="Z260" s="25">
        <f t="shared" si="9"/>
        <v>0</v>
      </c>
      <c r="AA260" s="26"/>
      <c r="AB260" s="26"/>
      <c r="AC260" s="26"/>
      <c r="AD260" s="26"/>
      <c r="AE260" s="27"/>
      <c r="AF260" s="26"/>
      <c r="AG260" s="26"/>
      <c r="AH260" s="26"/>
      <c r="AI260" s="26"/>
      <c r="AJ260" s="26"/>
      <c r="AK260" s="26"/>
    </row>
    <row r="261" spans="1:37" s="10" customFormat="1" ht="25" customHeight="1" x14ac:dyDescent="0.25">
      <c r="A261" s="11">
        <v>258</v>
      </c>
      <c r="B261" s="12" t="str">
        <f t="shared" si="10"/>
        <v>000-000</v>
      </c>
      <c r="C261" s="12"/>
      <c r="D261" s="12"/>
      <c r="E261" s="12"/>
      <c r="F261" s="12"/>
      <c r="G261" s="16"/>
      <c r="H261" s="16"/>
      <c r="I261" s="15"/>
      <c r="J261" s="16"/>
      <c r="K261" s="16"/>
      <c r="L261" s="17"/>
      <c r="M261" s="18"/>
      <c r="N261" s="19"/>
      <c r="O261" s="20"/>
      <c r="P261" s="21"/>
      <c r="Q261" s="21"/>
      <c r="R261" s="22"/>
      <c r="S261" s="21"/>
      <c r="T261" s="21"/>
      <c r="U261" s="22"/>
      <c r="V261" s="23"/>
      <c r="W261" s="23"/>
      <c r="X261" s="24"/>
      <c r="Y261" s="25">
        <f t="shared" si="8"/>
        <v>0</v>
      </c>
      <c r="Z261" s="25">
        <f t="shared" si="9"/>
        <v>0</v>
      </c>
      <c r="AA261" s="26"/>
      <c r="AB261" s="26"/>
      <c r="AC261" s="26"/>
      <c r="AD261" s="26"/>
      <c r="AE261" s="27"/>
      <c r="AF261" s="26"/>
      <c r="AG261" s="26"/>
      <c r="AH261" s="26"/>
      <c r="AI261" s="26"/>
      <c r="AJ261" s="26"/>
      <c r="AK261" s="26"/>
    </row>
    <row r="262" spans="1:37" s="10" customFormat="1" ht="25" customHeight="1" x14ac:dyDescent="0.25">
      <c r="A262" s="11">
        <v>259</v>
      </c>
      <c r="B262" s="12" t="str">
        <f t="shared" si="10"/>
        <v>000-000</v>
      </c>
      <c r="C262" s="12"/>
      <c r="D262" s="12"/>
      <c r="E262" s="12"/>
      <c r="F262" s="12"/>
      <c r="G262" s="16"/>
      <c r="H262" s="16"/>
      <c r="I262" s="15"/>
      <c r="J262" s="16"/>
      <c r="K262" s="16"/>
      <c r="L262" s="17"/>
      <c r="M262" s="18"/>
      <c r="N262" s="18"/>
      <c r="O262" s="20"/>
      <c r="P262" s="21"/>
      <c r="Q262" s="21"/>
      <c r="R262" s="22"/>
      <c r="S262" s="21"/>
      <c r="T262" s="21"/>
      <c r="U262" s="22"/>
      <c r="V262" s="23"/>
      <c r="W262" s="23"/>
      <c r="X262" s="24"/>
      <c r="Y262" s="25">
        <f t="shared" si="8"/>
        <v>0</v>
      </c>
      <c r="Z262" s="25">
        <f t="shared" si="9"/>
        <v>0</v>
      </c>
      <c r="AA262" s="26"/>
      <c r="AB262" s="26"/>
      <c r="AC262" s="26"/>
      <c r="AD262" s="26"/>
      <c r="AE262" s="27"/>
      <c r="AF262" s="26"/>
      <c r="AG262" s="26"/>
      <c r="AH262" s="26"/>
      <c r="AI262" s="26"/>
      <c r="AJ262" s="26"/>
      <c r="AK262" s="26"/>
    </row>
    <row r="263" spans="1:37" s="10" customFormat="1" ht="25" customHeight="1" x14ac:dyDescent="0.25">
      <c r="A263" s="11">
        <v>260</v>
      </c>
      <c r="B263" s="12" t="str">
        <f t="shared" si="10"/>
        <v>000-000</v>
      </c>
      <c r="C263" s="12"/>
      <c r="D263" s="12"/>
      <c r="E263" s="12"/>
      <c r="F263" s="12"/>
      <c r="G263" s="16"/>
      <c r="H263" s="16"/>
      <c r="I263" s="15"/>
      <c r="J263" s="16"/>
      <c r="K263" s="16"/>
      <c r="L263" s="17"/>
      <c r="M263" s="18"/>
      <c r="N263" s="18"/>
      <c r="O263" s="20"/>
      <c r="P263" s="21"/>
      <c r="Q263" s="21"/>
      <c r="R263" s="22"/>
      <c r="S263" s="21"/>
      <c r="T263" s="21"/>
      <c r="U263" s="22"/>
      <c r="V263" s="23"/>
      <c r="W263" s="23"/>
      <c r="X263" s="24"/>
      <c r="Y263" s="25">
        <f t="shared" si="8"/>
        <v>0</v>
      </c>
      <c r="Z263" s="25">
        <f t="shared" si="9"/>
        <v>0</v>
      </c>
      <c r="AA263" s="26"/>
      <c r="AB263" s="26"/>
      <c r="AC263" s="26"/>
      <c r="AD263" s="26"/>
      <c r="AE263" s="27"/>
      <c r="AF263" s="26"/>
      <c r="AG263" s="26"/>
      <c r="AH263" s="26"/>
      <c r="AI263" s="26"/>
      <c r="AJ263" s="26"/>
      <c r="AK263" s="26"/>
    </row>
    <row r="264" spans="1:37" s="10" customFormat="1" ht="25" customHeight="1" x14ac:dyDescent="0.25">
      <c r="A264" s="11">
        <v>261</v>
      </c>
      <c r="B264" s="12" t="str">
        <f t="shared" si="10"/>
        <v>000-000</v>
      </c>
      <c r="C264" s="12"/>
      <c r="D264" s="12"/>
      <c r="E264" s="12"/>
      <c r="F264" s="12"/>
      <c r="G264" s="16"/>
      <c r="H264" s="16"/>
      <c r="I264" s="15"/>
      <c r="J264" s="16"/>
      <c r="K264" s="16"/>
      <c r="L264" s="17"/>
      <c r="M264" s="18"/>
      <c r="N264" s="18"/>
      <c r="O264" s="20"/>
      <c r="P264" s="21"/>
      <c r="Q264" s="21"/>
      <c r="R264" s="22"/>
      <c r="S264" s="21"/>
      <c r="T264" s="21"/>
      <c r="U264" s="22"/>
      <c r="V264" s="23"/>
      <c r="W264" s="23"/>
      <c r="X264" s="24"/>
      <c r="Y264" s="25">
        <f t="shared" si="8"/>
        <v>0</v>
      </c>
      <c r="Z264" s="25">
        <f t="shared" si="9"/>
        <v>0</v>
      </c>
      <c r="AA264" s="26"/>
      <c r="AB264" s="26"/>
      <c r="AC264" s="26"/>
      <c r="AD264" s="26"/>
      <c r="AE264" s="27"/>
      <c r="AF264" s="26"/>
      <c r="AG264" s="26"/>
      <c r="AH264" s="26"/>
      <c r="AI264" s="26"/>
      <c r="AJ264" s="26"/>
      <c r="AK264" s="26"/>
    </row>
    <row r="265" spans="1:37" s="10" customFormat="1" ht="25" customHeight="1" x14ac:dyDescent="0.25">
      <c r="A265" s="11">
        <v>262</v>
      </c>
      <c r="B265" s="12" t="str">
        <f t="shared" si="10"/>
        <v>000-000</v>
      </c>
      <c r="C265" s="12"/>
      <c r="D265" s="12"/>
      <c r="E265" s="12"/>
      <c r="F265" s="12"/>
      <c r="G265" s="16"/>
      <c r="H265" s="16"/>
      <c r="I265" s="15"/>
      <c r="J265" s="16"/>
      <c r="K265" s="16"/>
      <c r="L265" s="17"/>
      <c r="M265" s="18"/>
      <c r="N265" s="18"/>
      <c r="O265" s="20"/>
      <c r="P265" s="21"/>
      <c r="Q265" s="21"/>
      <c r="R265" s="22"/>
      <c r="S265" s="21"/>
      <c r="T265" s="21"/>
      <c r="U265" s="22"/>
      <c r="V265" s="23"/>
      <c r="W265" s="23"/>
      <c r="X265" s="24"/>
      <c r="Y265" s="25">
        <f t="shared" si="8"/>
        <v>0</v>
      </c>
      <c r="Z265" s="25">
        <f t="shared" si="9"/>
        <v>0</v>
      </c>
      <c r="AA265" s="26"/>
      <c r="AB265" s="26"/>
      <c r="AC265" s="26"/>
      <c r="AD265" s="26"/>
      <c r="AE265" s="27"/>
      <c r="AF265" s="26"/>
      <c r="AG265" s="26"/>
      <c r="AH265" s="26"/>
      <c r="AI265" s="26"/>
      <c r="AJ265" s="26"/>
      <c r="AK265" s="26"/>
    </row>
    <row r="266" spans="1:37" s="10" customFormat="1" ht="25" customHeight="1" x14ac:dyDescent="0.25">
      <c r="A266" s="11">
        <v>263</v>
      </c>
      <c r="B266" s="12" t="str">
        <f t="shared" si="10"/>
        <v>000-000</v>
      </c>
      <c r="C266" s="12"/>
      <c r="D266" s="12"/>
      <c r="E266" s="12"/>
      <c r="F266" s="12"/>
      <c r="G266" s="16"/>
      <c r="H266" s="16"/>
      <c r="I266" s="15"/>
      <c r="J266" s="16"/>
      <c r="K266" s="16"/>
      <c r="L266" s="17"/>
      <c r="M266" s="18"/>
      <c r="N266" s="18"/>
      <c r="O266" s="20"/>
      <c r="P266" s="21"/>
      <c r="Q266" s="21"/>
      <c r="R266" s="22"/>
      <c r="S266" s="21"/>
      <c r="T266" s="21"/>
      <c r="U266" s="22"/>
      <c r="V266" s="23"/>
      <c r="W266" s="23"/>
      <c r="X266" s="24"/>
      <c r="Y266" s="25">
        <f t="shared" si="8"/>
        <v>0</v>
      </c>
      <c r="Z266" s="25">
        <f t="shared" si="9"/>
        <v>0</v>
      </c>
      <c r="AA266" s="26"/>
      <c r="AB266" s="26"/>
      <c r="AC266" s="26"/>
      <c r="AD266" s="26"/>
      <c r="AE266" s="27"/>
      <c r="AF266" s="26"/>
      <c r="AG266" s="26"/>
      <c r="AH266" s="26"/>
      <c r="AI266" s="26"/>
      <c r="AJ266" s="26"/>
      <c r="AK266" s="26"/>
    </row>
    <row r="267" spans="1:37" s="10" customFormat="1" ht="25" customHeight="1" x14ac:dyDescent="0.25">
      <c r="A267" s="11">
        <v>264</v>
      </c>
      <c r="B267" s="12" t="str">
        <f t="shared" si="10"/>
        <v>000-000</v>
      </c>
      <c r="C267" s="12"/>
      <c r="D267" s="12"/>
      <c r="E267" s="12"/>
      <c r="F267" s="12"/>
      <c r="G267" s="16"/>
      <c r="H267" s="16"/>
      <c r="I267" s="15"/>
      <c r="J267" s="16"/>
      <c r="K267" s="16"/>
      <c r="L267" s="17"/>
      <c r="M267" s="18"/>
      <c r="N267" s="18"/>
      <c r="O267" s="20"/>
      <c r="P267" s="21"/>
      <c r="Q267" s="21"/>
      <c r="R267" s="22"/>
      <c r="S267" s="21"/>
      <c r="T267" s="21"/>
      <c r="U267" s="22"/>
      <c r="V267" s="23"/>
      <c r="W267" s="23"/>
      <c r="X267" s="24"/>
      <c r="Y267" s="25">
        <f t="shared" si="8"/>
        <v>0</v>
      </c>
      <c r="Z267" s="25">
        <f t="shared" si="9"/>
        <v>0</v>
      </c>
      <c r="AA267" s="26"/>
      <c r="AB267" s="26"/>
      <c r="AC267" s="26"/>
      <c r="AD267" s="26"/>
      <c r="AE267" s="27"/>
      <c r="AF267" s="26"/>
      <c r="AG267" s="26"/>
      <c r="AH267" s="26"/>
      <c r="AI267" s="26"/>
      <c r="AJ267" s="26"/>
      <c r="AK267" s="26"/>
    </row>
    <row r="268" spans="1:37" s="10" customFormat="1" ht="25" customHeight="1" x14ac:dyDescent="0.25">
      <c r="A268" s="11">
        <v>265</v>
      </c>
      <c r="B268" s="12" t="str">
        <f t="shared" si="10"/>
        <v>000-000</v>
      </c>
      <c r="C268" s="12"/>
      <c r="D268" s="12"/>
      <c r="E268" s="12"/>
      <c r="F268" s="12"/>
      <c r="G268" s="16"/>
      <c r="H268" s="16"/>
      <c r="I268" s="15"/>
      <c r="J268" s="16"/>
      <c r="K268" s="16"/>
      <c r="L268" s="17"/>
      <c r="M268" s="18"/>
      <c r="N268" s="18"/>
      <c r="O268" s="20"/>
      <c r="P268" s="21"/>
      <c r="Q268" s="21"/>
      <c r="R268" s="22"/>
      <c r="S268" s="21"/>
      <c r="T268" s="21"/>
      <c r="U268" s="22"/>
      <c r="V268" s="23"/>
      <c r="W268" s="23"/>
      <c r="X268" s="24"/>
      <c r="Y268" s="25">
        <f t="shared" si="8"/>
        <v>0</v>
      </c>
      <c r="Z268" s="25">
        <f t="shared" si="9"/>
        <v>0</v>
      </c>
      <c r="AA268" s="26"/>
      <c r="AB268" s="26"/>
      <c r="AC268" s="26"/>
      <c r="AD268" s="26"/>
      <c r="AE268" s="27"/>
      <c r="AF268" s="26"/>
      <c r="AG268" s="26"/>
      <c r="AH268" s="26"/>
      <c r="AI268" s="26"/>
      <c r="AJ268" s="26"/>
      <c r="AK268" s="26"/>
    </row>
    <row r="269" spans="1:37" s="10" customFormat="1" ht="25" customHeight="1" x14ac:dyDescent="0.25">
      <c r="A269" s="11">
        <v>266</v>
      </c>
      <c r="B269" s="12" t="str">
        <f t="shared" si="10"/>
        <v>000-000</v>
      </c>
      <c r="C269" s="12"/>
      <c r="D269" s="12"/>
      <c r="E269" s="12"/>
      <c r="F269" s="12"/>
      <c r="G269" s="16"/>
      <c r="H269" s="16"/>
      <c r="I269" s="15"/>
      <c r="J269" s="16"/>
      <c r="K269" s="16"/>
      <c r="L269" s="17"/>
      <c r="M269" s="18"/>
      <c r="N269" s="18"/>
      <c r="O269" s="20"/>
      <c r="P269" s="21"/>
      <c r="Q269" s="21"/>
      <c r="R269" s="22"/>
      <c r="S269" s="21"/>
      <c r="T269" s="21"/>
      <c r="U269" s="22"/>
      <c r="V269" s="23"/>
      <c r="W269" s="23"/>
      <c r="X269" s="24"/>
      <c r="Y269" s="25">
        <f t="shared" si="8"/>
        <v>0</v>
      </c>
      <c r="Z269" s="25">
        <f t="shared" si="9"/>
        <v>0</v>
      </c>
      <c r="AA269" s="26"/>
      <c r="AB269" s="26"/>
      <c r="AC269" s="26"/>
      <c r="AD269" s="26"/>
      <c r="AE269" s="27"/>
      <c r="AF269" s="26"/>
      <c r="AG269" s="26"/>
      <c r="AH269" s="26"/>
      <c r="AI269" s="26"/>
      <c r="AJ269" s="26"/>
      <c r="AK269" s="26"/>
    </row>
    <row r="270" spans="1:37" s="10" customFormat="1" ht="25" customHeight="1" x14ac:dyDescent="0.25">
      <c r="A270" s="11">
        <v>267</v>
      </c>
      <c r="B270" s="12" t="str">
        <f t="shared" si="10"/>
        <v>000-000</v>
      </c>
      <c r="C270" s="12"/>
      <c r="D270" s="12"/>
      <c r="E270" s="12"/>
      <c r="F270" s="12"/>
      <c r="G270" s="16"/>
      <c r="H270" s="16"/>
      <c r="I270" s="15"/>
      <c r="J270" s="16"/>
      <c r="K270" s="16"/>
      <c r="L270" s="17"/>
      <c r="M270" s="18"/>
      <c r="N270" s="18"/>
      <c r="O270" s="20"/>
      <c r="P270" s="21"/>
      <c r="Q270" s="21"/>
      <c r="R270" s="22"/>
      <c r="S270" s="21"/>
      <c r="T270" s="21"/>
      <c r="U270" s="22"/>
      <c r="V270" s="23"/>
      <c r="W270" s="23"/>
      <c r="X270" s="24"/>
      <c r="Y270" s="25">
        <f t="shared" si="8"/>
        <v>0</v>
      </c>
      <c r="Z270" s="25">
        <f t="shared" si="9"/>
        <v>0</v>
      </c>
      <c r="AA270" s="26"/>
      <c r="AB270" s="26"/>
      <c r="AC270" s="26"/>
      <c r="AD270" s="26"/>
      <c r="AE270" s="27"/>
      <c r="AF270" s="26"/>
      <c r="AG270" s="26"/>
      <c r="AH270" s="26"/>
      <c r="AI270" s="26"/>
      <c r="AJ270" s="26"/>
      <c r="AK270" s="26"/>
    </row>
    <row r="271" spans="1:37" s="10" customFormat="1" ht="25" customHeight="1" x14ac:dyDescent="0.25">
      <c r="A271" s="11">
        <v>268</v>
      </c>
      <c r="B271" s="12" t="str">
        <f t="shared" si="10"/>
        <v>000-000</v>
      </c>
      <c r="C271" s="12"/>
      <c r="D271" s="12"/>
      <c r="E271" s="12"/>
      <c r="F271" s="12"/>
      <c r="G271" s="16"/>
      <c r="H271" s="16"/>
      <c r="I271" s="15"/>
      <c r="J271" s="16"/>
      <c r="K271" s="16"/>
      <c r="L271" s="17"/>
      <c r="M271" s="18"/>
      <c r="N271" s="19"/>
      <c r="O271" s="20"/>
      <c r="P271" s="21"/>
      <c r="Q271" s="21"/>
      <c r="R271" s="22"/>
      <c r="S271" s="21"/>
      <c r="T271" s="21"/>
      <c r="U271" s="22"/>
      <c r="V271" s="23"/>
      <c r="W271" s="23"/>
      <c r="X271" s="24"/>
      <c r="Y271" s="25">
        <f t="shared" si="8"/>
        <v>0</v>
      </c>
      <c r="Z271" s="25">
        <f t="shared" si="9"/>
        <v>0</v>
      </c>
      <c r="AA271" s="26"/>
      <c r="AB271" s="26"/>
      <c r="AC271" s="26"/>
      <c r="AD271" s="26"/>
      <c r="AE271" s="27"/>
      <c r="AF271" s="26"/>
      <c r="AG271" s="26"/>
      <c r="AH271" s="26"/>
      <c r="AI271" s="26"/>
      <c r="AJ271" s="26"/>
      <c r="AK271" s="26"/>
    </row>
    <row r="272" spans="1:37" s="10" customFormat="1" ht="25" customHeight="1" x14ac:dyDescent="0.25">
      <c r="A272" s="11">
        <v>269</v>
      </c>
      <c r="B272" s="12" t="str">
        <f t="shared" si="10"/>
        <v>000-000</v>
      </c>
      <c r="C272" s="12"/>
      <c r="D272" s="12"/>
      <c r="E272" s="12"/>
      <c r="F272" s="12"/>
      <c r="G272" s="16"/>
      <c r="H272" s="16"/>
      <c r="I272" s="15"/>
      <c r="J272" s="16"/>
      <c r="K272" s="16"/>
      <c r="L272" s="17"/>
      <c r="M272" s="18"/>
      <c r="N272" s="19"/>
      <c r="O272" s="20"/>
      <c r="P272" s="21"/>
      <c r="Q272" s="21"/>
      <c r="R272" s="22"/>
      <c r="S272" s="21"/>
      <c r="T272" s="21"/>
      <c r="U272" s="22"/>
      <c r="V272" s="23"/>
      <c r="W272" s="23"/>
      <c r="X272" s="24"/>
      <c r="Y272" s="25">
        <f t="shared" si="8"/>
        <v>0</v>
      </c>
      <c r="Z272" s="25">
        <f t="shared" si="9"/>
        <v>0</v>
      </c>
      <c r="AA272" s="26"/>
      <c r="AB272" s="26"/>
      <c r="AC272" s="26"/>
      <c r="AD272" s="26"/>
      <c r="AE272" s="27"/>
      <c r="AF272" s="26"/>
      <c r="AG272" s="26"/>
      <c r="AH272" s="26"/>
      <c r="AI272" s="26"/>
      <c r="AJ272" s="26"/>
      <c r="AK272" s="26"/>
    </row>
    <row r="273" spans="1:37" s="10" customFormat="1" ht="25" customHeight="1" x14ac:dyDescent="0.25">
      <c r="A273" s="11">
        <v>270</v>
      </c>
      <c r="B273" s="12" t="str">
        <f t="shared" si="10"/>
        <v>000-000</v>
      </c>
      <c r="C273" s="12"/>
      <c r="D273" s="12"/>
      <c r="E273" s="12"/>
      <c r="F273" s="12"/>
      <c r="G273" s="16"/>
      <c r="H273" s="16"/>
      <c r="I273" s="15"/>
      <c r="J273" s="16"/>
      <c r="K273" s="16"/>
      <c r="L273" s="17"/>
      <c r="M273" s="18"/>
      <c r="N273" s="18"/>
      <c r="O273" s="20"/>
      <c r="P273" s="21"/>
      <c r="Q273" s="21"/>
      <c r="R273" s="22"/>
      <c r="S273" s="21"/>
      <c r="T273" s="21"/>
      <c r="U273" s="22"/>
      <c r="V273" s="23"/>
      <c r="W273" s="23"/>
      <c r="X273" s="24"/>
      <c r="Y273" s="25">
        <f t="shared" si="8"/>
        <v>0</v>
      </c>
      <c r="Z273" s="25">
        <f t="shared" si="9"/>
        <v>0</v>
      </c>
      <c r="AA273" s="26"/>
      <c r="AB273" s="26"/>
      <c r="AC273" s="26"/>
      <c r="AD273" s="26"/>
      <c r="AE273" s="27"/>
      <c r="AF273" s="26"/>
      <c r="AG273" s="26"/>
      <c r="AH273" s="26"/>
      <c r="AI273" s="26"/>
      <c r="AJ273" s="26"/>
      <c r="AK273" s="26"/>
    </row>
    <row r="274" spans="1:37" s="10" customFormat="1" ht="25" customHeight="1" x14ac:dyDescent="0.25">
      <c r="A274" s="11">
        <v>271</v>
      </c>
      <c r="B274" s="12" t="str">
        <f t="shared" si="10"/>
        <v>000-000</v>
      </c>
      <c r="C274" s="12"/>
      <c r="D274" s="12"/>
      <c r="E274" s="12"/>
      <c r="F274" s="12"/>
      <c r="G274" s="16"/>
      <c r="H274" s="16"/>
      <c r="I274" s="15"/>
      <c r="J274" s="16"/>
      <c r="K274" s="16"/>
      <c r="L274" s="17"/>
      <c r="M274" s="18"/>
      <c r="N274" s="18"/>
      <c r="O274" s="20"/>
      <c r="P274" s="21"/>
      <c r="Q274" s="21"/>
      <c r="R274" s="22"/>
      <c r="S274" s="21"/>
      <c r="T274" s="21"/>
      <c r="U274" s="22"/>
      <c r="V274" s="23"/>
      <c r="W274" s="23"/>
      <c r="X274" s="24"/>
      <c r="Y274" s="25">
        <f t="shared" ref="Y274:Y337" si="11">ROUND(I274-U274-X274,2)</f>
        <v>0</v>
      </c>
      <c r="Z274" s="25">
        <f t="shared" ref="Z274:Z337" si="12">ROUND(L274+O274-R274,2)</f>
        <v>0</v>
      </c>
      <c r="AA274" s="26"/>
      <c r="AB274" s="26"/>
      <c r="AC274" s="26"/>
      <c r="AD274" s="26"/>
      <c r="AE274" s="27"/>
      <c r="AF274" s="26"/>
      <c r="AG274" s="26"/>
      <c r="AH274" s="26"/>
      <c r="AI274" s="26"/>
      <c r="AJ274" s="26"/>
      <c r="AK274" s="26"/>
    </row>
    <row r="275" spans="1:37" s="10" customFormat="1" ht="25" customHeight="1" x14ac:dyDescent="0.25">
      <c r="A275" s="11">
        <v>272</v>
      </c>
      <c r="B275" s="12" t="str">
        <f t="shared" si="10"/>
        <v>000-000</v>
      </c>
      <c r="C275" s="12"/>
      <c r="D275" s="12"/>
      <c r="E275" s="12"/>
      <c r="F275" s="12"/>
      <c r="G275" s="16"/>
      <c r="H275" s="16"/>
      <c r="I275" s="15"/>
      <c r="J275" s="16"/>
      <c r="K275" s="16"/>
      <c r="L275" s="17"/>
      <c r="M275" s="18"/>
      <c r="N275" s="18"/>
      <c r="O275" s="20"/>
      <c r="P275" s="21"/>
      <c r="Q275" s="21"/>
      <c r="R275" s="22"/>
      <c r="S275" s="21"/>
      <c r="T275" s="21"/>
      <c r="U275" s="22"/>
      <c r="V275" s="23"/>
      <c r="W275" s="23"/>
      <c r="X275" s="24"/>
      <c r="Y275" s="25">
        <f t="shared" si="11"/>
        <v>0</v>
      </c>
      <c r="Z275" s="25">
        <f t="shared" si="12"/>
        <v>0</v>
      </c>
      <c r="AA275" s="26"/>
      <c r="AB275" s="26"/>
      <c r="AC275" s="26"/>
      <c r="AD275" s="26"/>
      <c r="AE275" s="27"/>
      <c r="AF275" s="26"/>
      <c r="AG275" s="26"/>
      <c r="AH275" s="26"/>
      <c r="AI275" s="26"/>
      <c r="AJ275" s="26"/>
      <c r="AK275" s="26"/>
    </row>
    <row r="276" spans="1:37" s="10" customFormat="1" ht="25" customHeight="1" x14ac:dyDescent="0.25">
      <c r="A276" s="11">
        <v>273</v>
      </c>
      <c r="B276" s="12" t="str">
        <f t="shared" si="10"/>
        <v>000-000</v>
      </c>
      <c r="C276" s="12"/>
      <c r="D276" s="12"/>
      <c r="E276" s="12"/>
      <c r="F276" s="12"/>
      <c r="G276" s="16"/>
      <c r="H276" s="16"/>
      <c r="I276" s="15"/>
      <c r="J276" s="16"/>
      <c r="K276" s="16"/>
      <c r="L276" s="17"/>
      <c r="M276" s="18"/>
      <c r="N276" s="18"/>
      <c r="O276" s="20"/>
      <c r="P276" s="21"/>
      <c r="Q276" s="21"/>
      <c r="R276" s="22"/>
      <c r="S276" s="21"/>
      <c r="T276" s="21"/>
      <c r="U276" s="22"/>
      <c r="V276" s="23"/>
      <c r="W276" s="23"/>
      <c r="X276" s="24"/>
      <c r="Y276" s="25">
        <f t="shared" si="11"/>
        <v>0</v>
      </c>
      <c r="Z276" s="25">
        <f t="shared" si="12"/>
        <v>0</v>
      </c>
      <c r="AA276" s="26"/>
      <c r="AB276" s="26"/>
      <c r="AC276" s="26"/>
      <c r="AD276" s="26"/>
      <c r="AE276" s="27"/>
      <c r="AF276" s="26"/>
      <c r="AG276" s="26"/>
      <c r="AH276" s="26"/>
      <c r="AI276" s="26"/>
      <c r="AJ276" s="26"/>
      <c r="AK276" s="26"/>
    </row>
    <row r="277" spans="1:37" s="10" customFormat="1" ht="25" customHeight="1" x14ac:dyDescent="0.25">
      <c r="A277" s="11">
        <v>274</v>
      </c>
      <c r="B277" s="12" t="str">
        <f t="shared" si="10"/>
        <v>000-000</v>
      </c>
      <c r="C277" s="12"/>
      <c r="D277" s="12"/>
      <c r="E277" s="12"/>
      <c r="F277" s="12"/>
      <c r="G277" s="16"/>
      <c r="H277" s="16"/>
      <c r="I277" s="15"/>
      <c r="J277" s="16"/>
      <c r="K277" s="16"/>
      <c r="L277" s="17"/>
      <c r="M277" s="18"/>
      <c r="N277" s="18"/>
      <c r="O277" s="20"/>
      <c r="P277" s="21"/>
      <c r="Q277" s="21"/>
      <c r="R277" s="22"/>
      <c r="S277" s="21"/>
      <c r="T277" s="21"/>
      <c r="U277" s="22"/>
      <c r="V277" s="23"/>
      <c r="W277" s="23"/>
      <c r="X277" s="24"/>
      <c r="Y277" s="25">
        <f t="shared" si="11"/>
        <v>0</v>
      </c>
      <c r="Z277" s="25">
        <f t="shared" si="12"/>
        <v>0</v>
      </c>
      <c r="AA277" s="26"/>
      <c r="AB277" s="26"/>
      <c r="AC277" s="26"/>
      <c r="AD277" s="26"/>
      <c r="AE277" s="27"/>
      <c r="AF277" s="26"/>
      <c r="AG277" s="26"/>
      <c r="AH277" s="26"/>
      <c r="AI277" s="26"/>
      <c r="AJ277" s="26"/>
      <c r="AK277" s="26"/>
    </row>
    <row r="278" spans="1:37" s="10" customFormat="1" ht="25" customHeight="1" x14ac:dyDescent="0.25">
      <c r="A278" s="11">
        <v>275</v>
      </c>
      <c r="B278" s="12" t="str">
        <f t="shared" si="10"/>
        <v>000-000</v>
      </c>
      <c r="C278" s="12"/>
      <c r="D278" s="12"/>
      <c r="E278" s="12"/>
      <c r="F278" s="12"/>
      <c r="G278" s="16"/>
      <c r="H278" s="16"/>
      <c r="I278" s="15"/>
      <c r="J278" s="16"/>
      <c r="K278" s="16"/>
      <c r="L278" s="17"/>
      <c r="M278" s="18"/>
      <c r="N278" s="18"/>
      <c r="O278" s="20"/>
      <c r="P278" s="21"/>
      <c r="Q278" s="21"/>
      <c r="R278" s="22"/>
      <c r="S278" s="21"/>
      <c r="T278" s="21"/>
      <c r="U278" s="22"/>
      <c r="V278" s="23"/>
      <c r="W278" s="23"/>
      <c r="X278" s="24"/>
      <c r="Y278" s="25">
        <f t="shared" si="11"/>
        <v>0</v>
      </c>
      <c r="Z278" s="25">
        <f t="shared" si="12"/>
        <v>0</v>
      </c>
      <c r="AA278" s="26"/>
      <c r="AB278" s="26"/>
      <c r="AC278" s="26"/>
      <c r="AD278" s="26"/>
      <c r="AE278" s="27"/>
      <c r="AF278" s="26"/>
      <c r="AG278" s="26"/>
      <c r="AH278" s="26"/>
      <c r="AI278" s="26"/>
      <c r="AJ278" s="26"/>
      <c r="AK278" s="26"/>
    </row>
    <row r="279" spans="1:37" s="10" customFormat="1" ht="25" customHeight="1" x14ac:dyDescent="0.25">
      <c r="A279" s="11">
        <v>276</v>
      </c>
      <c r="B279" s="12" t="str">
        <f t="shared" si="10"/>
        <v>000-000</v>
      </c>
      <c r="C279" s="12"/>
      <c r="D279" s="12"/>
      <c r="E279" s="12"/>
      <c r="F279" s="12"/>
      <c r="G279" s="16"/>
      <c r="H279" s="16"/>
      <c r="I279" s="15"/>
      <c r="J279" s="16"/>
      <c r="K279" s="16"/>
      <c r="L279" s="17"/>
      <c r="M279" s="18"/>
      <c r="N279" s="18"/>
      <c r="O279" s="20"/>
      <c r="P279" s="21"/>
      <c r="Q279" s="21"/>
      <c r="R279" s="22"/>
      <c r="S279" s="21"/>
      <c r="T279" s="21"/>
      <c r="U279" s="22"/>
      <c r="V279" s="23"/>
      <c r="W279" s="23"/>
      <c r="X279" s="24"/>
      <c r="Y279" s="25">
        <f t="shared" si="11"/>
        <v>0</v>
      </c>
      <c r="Z279" s="25">
        <f t="shared" si="12"/>
        <v>0</v>
      </c>
      <c r="AA279" s="26"/>
      <c r="AB279" s="26"/>
      <c r="AC279" s="26"/>
      <c r="AD279" s="26"/>
      <c r="AE279" s="27"/>
      <c r="AF279" s="26"/>
      <c r="AG279" s="26"/>
      <c r="AH279" s="26"/>
      <c r="AI279" s="26"/>
      <c r="AJ279" s="26"/>
      <c r="AK279" s="26"/>
    </row>
    <row r="280" spans="1:37" s="10" customFormat="1" ht="25" customHeight="1" x14ac:dyDescent="0.25">
      <c r="A280" s="11">
        <v>277</v>
      </c>
      <c r="B280" s="12" t="str">
        <f t="shared" si="10"/>
        <v>000-000</v>
      </c>
      <c r="C280" s="12"/>
      <c r="D280" s="12"/>
      <c r="E280" s="12"/>
      <c r="F280" s="12"/>
      <c r="G280" s="16"/>
      <c r="H280" s="16"/>
      <c r="I280" s="15"/>
      <c r="J280" s="16"/>
      <c r="K280" s="16"/>
      <c r="L280" s="17"/>
      <c r="M280" s="18"/>
      <c r="N280" s="18"/>
      <c r="O280" s="20"/>
      <c r="P280" s="21"/>
      <c r="Q280" s="21"/>
      <c r="R280" s="22"/>
      <c r="S280" s="21"/>
      <c r="T280" s="21"/>
      <c r="U280" s="22"/>
      <c r="V280" s="23"/>
      <c r="W280" s="23"/>
      <c r="X280" s="24"/>
      <c r="Y280" s="25">
        <f t="shared" si="11"/>
        <v>0</v>
      </c>
      <c r="Z280" s="25">
        <f t="shared" si="12"/>
        <v>0</v>
      </c>
      <c r="AA280" s="26"/>
      <c r="AB280" s="26"/>
      <c r="AC280" s="26"/>
      <c r="AD280" s="26"/>
      <c r="AE280" s="27"/>
      <c r="AF280" s="26"/>
      <c r="AG280" s="26"/>
      <c r="AH280" s="26"/>
      <c r="AI280" s="26"/>
      <c r="AJ280" s="26"/>
      <c r="AK280" s="26"/>
    </row>
    <row r="281" spans="1:37" s="10" customFormat="1" ht="25" customHeight="1" x14ac:dyDescent="0.25">
      <c r="A281" s="11">
        <v>278</v>
      </c>
      <c r="B281" s="12" t="str">
        <f t="shared" si="10"/>
        <v>000-000</v>
      </c>
      <c r="C281" s="12"/>
      <c r="D281" s="12"/>
      <c r="E281" s="12"/>
      <c r="F281" s="12"/>
      <c r="G281" s="16"/>
      <c r="H281" s="16"/>
      <c r="I281" s="15"/>
      <c r="J281" s="16"/>
      <c r="K281" s="16"/>
      <c r="L281" s="17"/>
      <c r="M281" s="18"/>
      <c r="N281" s="18"/>
      <c r="O281" s="20"/>
      <c r="P281" s="21"/>
      <c r="Q281" s="21"/>
      <c r="R281" s="22"/>
      <c r="S281" s="21"/>
      <c r="T281" s="21"/>
      <c r="U281" s="22"/>
      <c r="V281" s="23"/>
      <c r="W281" s="23"/>
      <c r="X281" s="24"/>
      <c r="Y281" s="25">
        <f t="shared" si="11"/>
        <v>0</v>
      </c>
      <c r="Z281" s="25">
        <f t="shared" si="12"/>
        <v>0</v>
      </c>
      <c r="AA281" s="26"/>
      <c r="AB281" s="26"/>
      <c r="AC281" s="26"/>
      <c r="AD281" s="26"/>
      <c r="AE281" s="27"/>
      <c r="AF281" s="26"/>
      <c r="AG281" s="26"/>
      <c r="AH281" s="26"/>
      <c r="AI281" s="26"/>
      <c r="AJ281" s="26"/>
      <c r="AK281" s="26"/>
    </row>
    <row r="282" spans="1:37" s="10" customFormat="1" ht="25" customHeight="1" x14ac:dyDescent="0.25">
      <c r="A282" s="11">
        <v>279</v>
      </c>
      <c r="B282" s="12" t="str">
        <f t="shared" si="10"/>
        <v>000-000</v>
      </c>
      <c r="C282" s="12"/>
      <c r="D282" s="12"/>
      <c r="E282" s="12"/>
      <c r="F282" s="12"/>
      <c r="G282" s="16"/>
      <c r="H282" s="16"/>
      <c r="I282" s="15"/>
      <c r="J282" s="16"/>
      <c r="K282" s="16"/>
      <c r="L282" s="17"/>
      <c r="M282" s="18"/>
      <c r="N282" s="19"/>
      <c r="O282" s="20"/>
      <c r="P282" s="21"/>
      <c r="Q282" s="21"/>
      <c r="R282" s="22"/>
      <c r="S282" s="21"/>
      <c r="T282" s="21"/>
      <c r="U282" s="22"/>
      <c r="V282" s="23"/>
      <c r="W282" s="23"/>
      <c r="X282" s="24"/>
      <c r="Y282" s="25">
        <f t="shared" si="11"/>
        <v>0</v>
      </c>
      <c r="Z282" s="25">
        <f t="shared" si="12"/>
        <v>0</v>
      </c>
      <c r="AA282" s="26"/>
      <c r="AB282" s="26"/>
      <c r="AC282" s="26"/>
      <c r="AD282" s="26"/>
      <c r="AE282" s="27"/>
      <c r="AF282" s="26"/>
      <c r="AG282" s="26"/>
      <c r="AH282" s="26"/>
      <c r="AI282" s="26"/>
      <c r="AJ282" s="26"/>
      <c r="AK282" s="26"/>
    </row>
    <row r="283" spans="1:37" s="10" customFormat="1" ht="25" customHeight="1" x14ac:dyDescent="0.25">
      <c r="A283" s="11">
        <v>280</v>
      </c>
      <c r="B283" s="12" t="str">
        <f t="shared" si="10"/>
        <v>000-000</v>
      </c>
      <c r="C283" s="12"/>
      <c r="D283" s="12"/>
      <c r="E283" s="12"/>
      <c r="F283" s="12"/>
      <c r="G283" s="16"/>
      <c r="H283" s="16"/>
      <c r="I283" s="15"/>
      <c r="J283" s="16"/>
      <c r="K283" s="16"/>
      <c r="L283" s="17"/>
      <c r="M283" s="18"/>
      <c r="N283" s="19"/>
      <c r="O283" s="20"/>
      <c r="P283" s="21"/>
      <c r="Q283" s="21"/>
      <c r="R283" s="22"/>
      <c r="S283" s="21"/>
      <c r="T283" s="21"/>
      <c r="U283" s="22"/>
      <c r="V283" s="23"/>
      <c r="W283" s="23"/>
      <c r="X283" s="24"/>
      <c r="Y283" s="25">
        <f t="shared" si="11"/>
        <v>0</v>
      </c>
      <c r="Z283" s="25">
        <f t="shared" si="12"/>
        <v>0</v>
      </c>
      <c r="AA283" s="26"/>
      <c r="AB283" s="26"/>
      <c r="AC283" s="26"/>
      <c r="AD283" s="26"/>
      <c r="AE283" s="27"/>
      <c r="AF283" s="26"/>
      <c r="AG283" s="26"/>
      <c r="AH283" s="26"/>
      <c r="AI283" s="26"/>
      <c r="AJ283" s="26"/>
      <c r="AK283" s="26"/>
    </row>
    <row r="284" spans="1:37" s="10" customFormat="1" ht="25" customHeight="1" x14ac:dyDescent="0.25">
      <c r="A284" s="11">
        <v>281</v>
      </c>
      <c r="B284" s="12" t="str">
        <f t="shared" si="10"/>
        <v>000-000</v>
      </c>
      <c r="C284" s="12"/>
      <c r="D284" s="12"/>
      <c r="E284" s="12"/>
      <c r="F284" s="12"/>
      <c r="G284" s="16"/>
      <c r="H284" s="16"/>
      <c r="I284" s="15"/>
      <c r="J284" s="16"/>
      <c r="K284" s="16"/>
      <c r="L284" s="17"/>
      <c r="M284" s="18"/>
      <c r="N284" s="18"/>
      <c r="O284" s="20"/>
      <c r="P284" s="21"/>
      <c r="Q284" s="21"/>
      <c r="R284" s="22"/>
      <c r="S284" s="21"/>
      <c r="T284" s="21"/>
      <c r="U284" s="22"/>
      <c r="V284" s="23"/>
      <c r="W284" s="23"/>
      <c r="X284" s="24"/>
      <c r="Y284" s="25">
        <f t="shared" si="11"/>
        <v>0</v>
      </c>
      <c r="Z284" s="25">
        <f t="shared" si="12"/>
        <v>0</v>
      </c>
      <c r="AA284" s="26"/>
      <c r="AB284" s="26"/>
      <c r="AC284" s="26"/>
      <c r="AD284" s="26"/>
      <c r="AE284" s="27"/>
      <c r="AF284" s="26"/>
      <c r="AG284" s="26"/>
      <c r="AH284" s="26"/>
      <c r="AI284" s="26"/>
      <c r="AJ284" s="26"/>
      <c r="AK284" s="26"/>
    </row>
    <row r="285" spans="1:37" s="10" customFormat="1" ht="25" customHeight="1" x14ac:dyDescent="0.25">
      <c r="A285" s="11">
        <v>282</v>
      </c>
      <c r="B285" s="12" t="str">
        <f t="shared" si="10"/>
        <v>000-000</v>
      </c>
      <c r="C285" s="12"/>
      <c r="D285" s="12"/>
      <c r="E285" s="12"/>
      <c r="F285" s="12"/>
      <c r="G285" s="16"/>
      <c r="H285" s="16"/>
      <c r="I285" s="15"/>
      <c r="J285" s="16"/>
      <c r="K285" s="16"/>
      <c r="L285" s="17"/>
      <c r="M285" s="18"/>
      <c r="N285" s="18"/>
      <c r="O285" s="20"/>
      <c r="P285" s="21"/>
      <c r="Q285" s="21"/>
      <c r="R285" s="22"/>
      <c r="S285" s="21"/>
      <c r="T285" s="21"/>
      <c r="U285" s="22"/>
      <c r="V285" s="23"/>
      <c r="W285" s="23"/>
      <c r="X285" s="24"/>
      <c r="Y285" s="25">
        <f t="shared" si="11"/>
        <v>0</v>
      </c>
      <c r="Z285" s="25">
        <f t="shared" si="12"/>
        <v>0</v>
      </c>
      <c r="AA285" s="26"/>
      <c r="AB285" s="26"/>
      <c r="AC285" s="26"/>
      <c r="AD285" s="26"/>
      <c r="AE285" s="27"/>
      <c r="AF285" s="26"/>
      <c r="AG285" s="26"/>
      <c r="AH285" s="26"/>
      <c r="AI285" s="26"/>
      <c r="AJ285" s="26"/>
      <c r="AK285" s="26"/>
    </row>
    <row r="286" spans="1:37" s="10" customFormat="1" ht="25" customHeight="1" x14ac:dyDescent="0.25">
      <c r="A286" s="11">
        <v>283</v>
      </c>
      <c r="B286" s="12" t="str">
        <f t="shared" si="10"/>
        <v>000-000</v>
      </c>
      <c r="C286" s="12"/>
      <c r="D286" s="12"/>
      <c r="E286" s="12"/>
      <c r="F286" s="12"/>
      <c r="G286" s="16"/>
      <c r="H286" s="16"/>
      <c r="I286" s="15"/>
      <c r="J286" s="16"/>
      <c r="K286" s="16"/>
      <c r="L286" s="17"/>
      <c r="M286" s="18"/>
      <c r="N286" s="18"/>
      <c r="O286" s="20"/>
      <c r="P286" s="21"/>
      <c r="Q286" s="21"/>
      <c r="R286" s="22"/>
      <c r="S286" s="21"/>
      <c r="T286" s="21"/>
      <c r="U286" s="22"/>
      <c r="V286" s="23"/>
      <c r="W286" s="23"/>
      <c r="X286" s="24"/>
      <c r="Y286" s="25">
        <f t="shared" si="11"/>
        <v>0</v>
      </c>
      <c r="Z286" s="25">
        <f t="shared" si="12"/>
        <v>0</v>
      </c>
      <c r="AA286" s="26"/>
      <c r="AB286" s="26"/>
      <c r="AC286" s="26"/>
      <c r="AD286" s="26"/>
      <c r="AE286" s="27"/>
      <c r="AF286" s="26"/>
      <c r="AG286" s="26"/>
      <c r="AH286" s="26"/>
      <c r="AI286" s="26"/>
      <c r="AJ286" s="26"/>
      <c r="AK286" s="26"/>
    </row>
    <row r="287" spans="1:37" s="10" customFormat="1" ht="25" customHeight="1" x14ac:dyDescent="0.25">
      <c r="A287" s="11">
        <v>284</v>
      </c>
      <c r="B287" s="12" t="str">
        <f t="shared" si="10"/>
        <v>000-000</v>
      </c>
      <c r="C287" s="12"/>
      <c r="D287" s="12"/>
      <c r="E287" s="12"/>
      <c r="F287" s="12"/>
      <c r="G287" s="16"/>
      <c r="H287" s="16"/>
      <c r="I287" s="15"/>
      <c r="J287" s="16"/>
      <c r="K287" s="16"/>
      <c r="L287" s="17"/>
      <c r="M287" s="18"/>
      <c r="N287" s="18"/>
      <c r="O287" s="20"/>
      <c r="P287" s="21"/>
      <c r="Q287" s="21"/>
      <c r="R287" s="22"/>
      <c r="S287" s="21"/>
      <c r="T287" s="21"/>
      <c r="U287" s="22"/>
      <c r="V287" s="23"/>
      <c r="W287" s="23"/>
      <c r="X287" s="24"/>
      <c r="Y287" s="25">
        <f t="shared" si="11"/>
        <v>0</v>
      </c>
      <c r="Z287" s="25">
        <f t="shared" si="12"/>
        <v>0</v>
      </c>
      <c r="AA287" s="26"/>
      <c r="AB287" s="26"/>
      <c r="AC287" s="26"/>
      <c r="AD287" s="26"/>
      <c r="AE287" s="27"/>
      <c r="AF287" s="26"/>
      <c r="AG287" s="26"/>
      <c r="AH287" s="26"/>
      <c r="AI287" s="26"/>
      <c r="AJ287" s="26"/>
      <c r="AK287" s="26"/>
    </row>
    <row r="288" spans="1:37" s="10" customFormat="1" ht="25" customHeight="1" x14ac:dyDescent="0.25">
      <c r="A288" s="11">
        <v>285</v>
      </c>
      <c r="B288" s="12" t="str">
        <f t="shared" si="10"/>
        <v>000-000</v>
      </c>
      <c r="C288" s="12"/>
      <c r="D288" s="12"/>
      <c r="E288" s="12"/>
      <c r="F288" s="12"/>
      <c r="G288" s="16"/>
      <c r="H288" s="16"/>
      <c r="I288" s="15"/>
      <c r="J288" s="16"/>
      <c r="K288" s="16"/>
      <c r="L288" s="17"/>
      <c r="M288" s="18"/>
      <c r="N288" s="18"/>
      <c r="O288" s="20"/>
      <c r="P288" s="21"/>
      <c r="Q288" s="21"/>
      <c r="R288" s="22"/>
      <c r="S288" s="21"/>
      <c r="T288" s="21"/>
      <c r="U288" s="22"/>
      <c r="V288" s="23"/>
      <c r="W288" s="23"/>
      <c r="X288" s="24"/>
      <c r="Y288" s="25">
        <f t="shared" si="11"/>
        <v>0</v>
      </c>
      <c r="Z288" s="25">
        <f t="shared" si="12"/>
        <v>0</v>
      </c>
      <c r="AA288" s="26"/>
      <c r="AB288" s="26"/>
      <c r="AC288" s="26"/>
      <c r="AD288" s="26"/>
      <c r="AE288" s="27"/>
      <c r="AF288" s="26"/>
      <c r="AG288" s="26"/>
      <c r="AH288" s="26"/>
      <c r="AI288" s="26"/>
      <c r="AJ288" s="26"/>
      <c r="AK288" s="26"/>
    </row>
    <row r="289" spans="1:37" s="10" customFormat="1" ht="25" customHeight="1" x14ac:dyDescent="0.25">
      <c r="A289" s="11">
        <v>286</v>
      </c>
      <c r="B289" s="12" t="str">
        <f t="shared" si="10"/>
        <v>000-000</v>
      </c>
      <c r="C289" s="12"/>
      <c r="D289" s="12"/>
      <c r="E289" s="12"/>
      <c r="F289" s="12"/>
      <c r="G289" s="16"/>
      <c r="H289" s="16"/>
      <c r="I289" s="15"/>
      <c r="J289" s="16"/>
      <c r="K289" s="16"/>
      <c r="L289" s="17"/>
      <c r="M289" s="18"/>
      <c r="N289" s="18"/>
      <c r="O289" s="20"/>
      <c r="P289" s="21"/>
      <c r="Q289" s="21"/>
      <c r="R289" s="22"/>
      <c r="S289" s="21"/>
      <c r="T289" s="21"/>
      <c r="U289" s="22"/>
      <c r="V289" s="23"/>
      <c r="W289" s="23"/>
      <c r="X289" s="24"/>
      <c r="Y289" s="25">
        <f t="shared" si="11"/>
        <v>0</v>
      </c>
      <c r="Z289" s="25">
        <f t="shared" si="12"/>
        <v>0</v>
      </c>
      <c r="AA289" s="26"/>
      <c r="AB289" s="26"/>
      <c r="AC289" s="26"/>
      <c r="AD289" s="26"/>
      <c r="AE289" s="27"/>
      <c r="AF289" s="26"/>
      <c r="AG289" s="26"/>
      <c r="AH289" s="26"/>
      <c r="AI289" s="26"/>
      <c r="AJ289" s="26"/>
      <c r="AK289" s="26"/>
    </row>
    <row r="290" spans="1:37" s="10" customFormat="1" ht="25" customHeight="1" x14ac:dyDescent="0.25">
      <c r="A290" s="11">
        <v>287</v>
      </c>
      <c r="B290" s="12" t="str">
        <f t="shared" si="10"/>
        <v>000-000</v>
      </c>
      <c r="C290" s="12"/>
      <c r="D290" s="12"/>
      <c r="E290" s="12"/>
      <c r="F290" s="12"/>
      <c r="G290" s="16"/>
      <c r="H290" s="16"/>
      <c r="I290" s="15"/>
      <c r="J290" s="16"/>
      <c r="K290" s="16"/>
      <c r="L290" s="17"/>
      <c r="M290" s="18"/>
      <c r="N290" s="18"/>
      <c r="O290" s="20"/>
      <c r="P290" s="21"/>
      <c r="Q290" s="21"/>
      <c r="R290" s="22"/>
      <c r="S290" s="21"/>
      <c r="T290" s="21"/>
      <c r="U290" s="22"/>
      <c r="V290" s="23"/>
      <c r="W290" s="23"/>
      <c r="X290" s="24"/>
      <c r="Y290" s="25">
        <f t="shared" si="11"/>
        <v>0</v>
      </c>
      <c r="Z290" s="25">
        <f t="shared" si="12"/>
        <v>0</v>
      </c>
      <c r="AA290" s="26"/>
      <c r="AB290" s="26"/>
      <c r="AC290" s="26"/>
      <c r="AD290" s="26"/>
      <c r="AE290" s="27"/>
      <c r="AF290" s="26"/>
      <c r="AG290" s="26"/>
      <c r="AH290" s="26"/>
      <c r="AI290" s="26"/>
      <c r="AJ290" s="26"/>
      <c r="AK290" s="26"/>
    </row>
    <row r="291" spans="1:37" s="10" customFormat="1" ht="25" customHeight="1" x14ac:dyDescent="0.25">
      <c r="A291" s="11">
        <v>288</v>
      </c>
      <c r="B291" s="12" t="str">
        <f t="shared" si="10"/>
        <v>000-000</v>
      </c>
      <c r="C291" s="12"/>
      <c r="D291" s="12"/>
      <c r="E291" s="12"/>
      <c r="F291" s="12"/>
      <c r="G291" s="16"/>
      <c r="H291" s="16"/>
      <c r="I291" s="15"/>
      <c r="J291" s="16"/>
      <c r="K291" s="16"/>
      <c r="L291" s="17"/>
      <c r="M291" s="18"/>
      <c r="N291" s="18"/>
      <c r="O291" s="20"/>
      <c r="P291" s="21"/>
      <c r="Q291" s="21"/>
      <c r="R291" s="22"/>
      <c r="S291" s="21"/>
      <c r="T291" s="21"/>
      <c r="U291" s="22"/>
      <c r="V291" s="23"/>
      <c r="W291" s="23"/>
      <c r="X291" s="24"/>
      <c r="Y291" s="25">
        <f t="shared" si="11"/>
        <v>0</v>
      </c>
      <c r="Z291" s="25">
        <f t="shared" si="12"/>
        <v>0</v>
      </c>
      <c r="AA291" s="26"/>
      <c r="AB291" s="26"/>
      <c r="AC291" s="26"/>
      <c r="AD291" s="26"/>
      <c r="AE291" s="27"/>
      <c r="AF291" s="26"/>
      <c r="AG291" s="26"/>
      <c r="AH291" s="26"/>
      <c r="AI291" s="26"/>
      <c r="AJ291" s="26"/>
      <c r="AK291" s="26"/>
    </row>
    <row r="292" spans="1:37" s="10" customFormat="1" ht="25" customHeight="1" x14ac:dyDescent="0.25">
      <c r="A292" s="11">
        <v>289</v>
      </c>
      <c r="B292" s="12" t="str">
        <f t="shared" si="10"/>
        <v>000-000</v>
      </c>
      <c r="C292" s="12"/>
      <c r="D292" s="12"/>
      <c r="E292" s="12"/>
      <c r="F292" s="12"/>
      <c r="G292" s="16"/>
      <c r="H292" s="16"/>
      <c r="I292" s="15"/>
      <c r="J292" s="16"/>
      <c r="K292" s="16"/>
      <c r="L292" s="17"/>
      <c r="M292" s="18"/>
      <c r="N292" s="18"/>
      <c r="O292" s="20"/>
      <c r="P292" s="21"/>
      <c r="Q292" s="21"/>
      <c r="R292" s="22"/>
      <c r="S292" s="21"/>
      <c r="T292" s="21"/>
      <c r="U292" s="22"/>
      <c r="V292" s="23"/>
      <c r="W292" s="23"/>
      <c r="X292" s="24"/>
      <c r="Y292" s="25">
        <f t="shared" si="11"/>
        <v>0</v>
      </c>
      <c r="Z292" s="25">
        <f t="shared" si="12"/>
        <v>0</v>
      </c>
      <c r="AA292" s="26"/>
      <c r="AB292" s="26"/>
      <c r="AC292" s="26"/>
      <c r="AD292" s="26"/>
      <c r="AE292" s="27"/>
      <c r="AF292" s="26"/>
      <c r="AG292" s="26"/>
      <c r="AH292" s="26"/>
      <c r="AI292" s="26"/>
      <c r="AJ292" s="26"/>
      <c r="AK292" s="26"/>
    </row>
    <row r="293" spans="1:37" s="10" customFormat="1" ht="25" customHeight="1" x14ac:dyDescent="0.25">
      <c r="A293" s="11">
        <v>290</v>
      </c>
      <c r="B293" s="12" t="str">
        <f t="shared" si="10"/>
        <v>000-000</v>
      </c>
      <c r="C293" s="12"/>
      <c r="D293" s="12"/>
      <c r="E293" s="12"/>
      <c r="F293" s="12"/>
      <c r="G293" s="16"/>
      <c r="H293" s="16"/>
      <c r="I293" s="15"/>
      <c r="J293" s="16"/>
      <c r="K293" s="16"/>
      <c r="L293" s="17"/>
      <c r="M293" s="18"/>
      <c r="N293" s="19"/>
      <c r="O293" s="20"/>
      <c r="P293" s="21"/>
      <c r="Q293" s="21"/>
      <c r="R293" s="22"/>
      <c r="S293" s="21"/>
      <c r="T293" s="21"/>
      <c r="U293" s="22"/>
      <c r="V293" s="23"/>
      <c r="W293" s="23"/>
      <c r="X293" s="24"/>
      <c r="Y293" s="25">
        <f t="shared" si="11"/>
        <v>0</v>
      </c>
      <c r="Z293" s="25">
        <f t="shared" si="12"/>
        <v>0</v>
      </c>
      <c r="AA293" s="26"/>
      <c r="AB293" s="26"/>
      <c r="AC293" s="26"/>
      <c r="AD293" s="26"/>
      <c r="AE293" s="27"/>
      <c r="AF293" s="26"/>
      <c r="AG293" s="26"/>
      <c r="AH293" s="26"/>
      <c r="AI293" s="26"/>
      <c r="AJ293" s="26"/>
      <c r="AK293" s="26"/>
    </row>
    <row r="294" spans="1:37" s="10" customFormat="1" ht="25" customHeight="1" x14ac:dyDescent="0.25">
      <c r="A294" s="11">
        <v>291</v>
      </c>
      <c r="B294" s="12" t="str">
        <f t="shared" si="10"/>
        <v>000-000</v>
      </c>
      <c r="C294" s="12"/>
      <c r="D294" s="12"/>
      <c r="E294" s="12"/>
      <c r="F294" s="12"/>
      <c r="G294" s="16"/>
      <c r="H294" s="16"/>
      <c r="I294" s="15"/>
      <c r="J294" s="16"/>
      <c r="K294" s="16"/>
      <c r="L294" s="17"/>
      <c r="M294" s="18"/>
      <c r="N294" s="19"/>
      <c r="O294" s="20"/>
      <c r="P294" s="21"/>
      <c r="Q294" s="21"/>
      <c r="R294" s="22"/>
      <c r="S294" s="21"/>
      <c r="T294" s="21"/>
      <c r="U294" s="22"/>
      <c r="V294" s="23"/>
      <c r="W294" s="23"/>
      <c r="X294" s="24"/>
      <c r="Y294" s="25">
        <f t="shared" si="11"/>
        <v>0</v>
      </c>
      <c r="Z294" s="25">
        <f t="shared" si="12"/>
        <v>0</v>
      </c>
      <c r="AA294" s="26"/>
      <c r="AB294" s="26"/>
      <c r="AC294" s="26"/>
      <c r="AD294" s="26"/>
      <c r="AE294" s="27"/>
      <c r="AF294" s="26"/>
      <c r="AG294" s="26"/>
      <c r="AH294" s="26"/>
      <c r="AI294" s="26"/>
      <c r="AJ294" s="26"/>
      <c r="AK294" s="26"/>
    </row>
    <row r="295" spans="1:37" s="10" customFormat="1" ht="25" customHeight="1" x14ac:dyDescent="0.25">
      <c r="A295" s="11">
        <v>292</v>
      </c>
      <c r="B295" s="12" t="str">
        <f t="shared" si="10"/>
        <v>000-000</v>
      </c>
      <c r="C295" s="12"/>
      <c r="D295" s="12"/>
      <c r="E295" s="12"/>
      <c r="F295" s="12"/>
      <c r="G295" s="16"/>
      <c r="H295" s="16"/>
      <c r="I295" s="15"/>
      <c r="J295" s="16"/>
      <c r="K295" s="16"/>
      <c r="L295" s="17"/>
      <c r="M295" s="18"/>
      <c r="N295" s="18"/>
      <c r="O295" s="20"/>
      <c r="P295" s="21"/>
      <c r="Q295" s="21"/>
      <c r="R295" s="22"/>
      <c r="S295" s="21"/>
      <c r="T295" s="21"/>
      <c r="U295" s="22"/>
      <c r="V295" s="23"/>
      <c r="W295" s="23"/>
      <c r="X295" s="24"/>
      <c r="Y295" s="25">
        <f t="shared" si="11"/>
        <v>0</v>
      </c>
      <c r="Z295" s="25">
        <f t="shared" si="12"/>
        <v>0</v>
      </c>
      <c r="AA295" s="26"/>
      <c r="AB295" s="26"/>
      <c r="AC295" s="26"/>
      <c r="AD295" s="26"/>
      <c r="AE295" s="27"/>
      <c r="AF295" s="26"/>
      <c r="AG295" s="26"/>
      <c r="AH295" s="26"/>
      <c r="AI295" s="26"/>
      <c r="AJ295" s="26"/>
      <c r="AK295" s="26"/>
    </row>
    <row r="296" spans="1:37" s="10" customFormat="1" ht="25" customHeight="1" x14ac:dyDescent="0.25">
      <c r="A296" s="11">
        <v>293</v>
      </c>
      <c r="B296" s="12" t="str">
        <f t="shared" si="10"/>
        <v>000-000</v>
      </c>
      <c r="C296" s="12"/>
      <c r="D296" s="12"/>
      <c r="E296" s="12"/>
      <c r="F296" s="12"/>
      <c r="G296" s="16"/>
      <c r="H296" s="16"/>
      <c r="I296" s="15"/>
      <c r="J296" s="16"/>
      <c r="K296" s="16"/>
      <c r="L296" s="17"/>
      <c r="M296" s="18"/>
      <c r="N296" s="18"/>
      <c r="O296" s="20"/>
      <c r="P296" s="21"/>
      <c r="Q296" s="21"/>
      <c r="R296" s="22"/>
      <c r="S296" s="21"/>
      <c r="T296" s="21"/>
      <c r="U296" s="22"/>
      <c r="V296" s="23"/>
      <c r="W296" s="23"/>
      <c r="X296" s="24"/>
      <c r="Y296" s="25">
        <f t="shared" si="11"/>
        <v>0</v>
      </c>
      <c r="Z296" s="25">
        <f t="shared" si="12"/>
        <v>0</v>
      </c>
      <c r="AA296" s="26"/>
      <c r="AB296" s="26"/>
      <c r="AC296" s="26"/>
      <c r="AD296" s="26"/>
      <c r="AE296" s="27"/>
      <c r="AF296" s="26"/>
      <c r="AG296" s="26"/>
      <c r="AH296" s="26"/>
      <c r="AI296" s="26"/>
      <c r="AJ296" s="26"/>
      <c r="AK296" s="26"/>
    </row>
    <row r="297" spans="1:37" s="10" customFormat="1" ht="25" customHeight="1" x14ac:dyDescent="0.25">
      <c r="A297" s="11">
        <v>294</v>
      </c>
      <c r="B297" s="12" t="str">
        <f t="shared" si="10"/>
        <v>000-000</v>
      </c>
      <c r="C297" s="12"/>
      <c r="D297" s="12"/>
      <c r="E297" s="12"/>
      <c r="F297" s="12"/>
      <c r="G297" s="16"/>
      <c r="H297" s="16"/>
      <c r="I297" s="15"/>
      <c r="J297" s="16"/>
      <c r="K297" s="16"/>
      <c r="L297" s="17"/>
      <c r="M297" s="18"/>
      <c r="N297" s="18"/>
      <c r="O297" s="20"/>
      <c r="P297" s="21"/>
      <c r="Q297" s="21"/>
      <c r="R297" s="22"/>
      <c r="S297" s="21"/>
      <c r="T297" s="21"/>
      <c r="U297" s="22"/>
      <c r="V297" s="23"/>
      <c r="W297" s="23"/>
      <c r="X297" s="24"/>
      <c r="Y297" s="25">
        <f t="shared" si="11"/>
        <v>0</v>
      </c>
      <c r="Z297" s="25">
        <f t="shared" si="12"/>
        <v>0</v>
      </c>
      <c r="AA297" s="26"/>
      <c r="AB297" s="26"/>
      <c r="AC297" s="26"/>
      <c r="AD297" s="26"/>
      <c r="AE297" s="27"/>
      <c r="AF297" s="26"/>
      <c r="AG297" s="26"/>
      <c r="AH297" s="26"/>
      <c r="AI297" s="26"/>
      <c r="AJ297" s="26"/>
      <c r="AK297" s="26"/>
    </row>
    <row r="298" spans="1:37" s="10" customFormat="1" ht="25" customHeight="1" x14ac:dyDescent="0.25">
      <c r="A298" s="11">
        <v>295</v>
      </c>
      <c r="B298" s="12" t="str">
        <f t="shared" si="10"/>
        <v>000-000</v>
      </c>
      <c r="C298" s="12"/>
      <c r="D298" s="12"/>
      <c r="E298" s="12"/>
      <c r="F298" s="12"/>
      <c r="G298" s="16"/>
      <c r="H298" s="16"/>
      <c r="I298" s="15"/>
      <c r="J298" s="16"/>
      <c r="K298" s="16"/>
      <c r="L298" s="17"/>
      <c r="M298" s="18"/>
      <c r="N298" s="18"/>
      <c r="O298" s="20"/>
      <c r="P298" s="21"/>
      <c r="Q298" s="21"/>
      <c r="R298" s="22"/>
      <c r="S298" s="21"/>
      <c r="T298" s="21"/>
      <c r="U298" s="22"/>
      <c r="V298" s="23"/>
      <c r="W298" s="23"/>
      <c r="X298" s="24"/>
      <c r="Y298" s="25">
        <f t="shared" si="11"/>
        <v>0</v>
      </c>
      <c r="Z298" s="25">
        <f t="shared" si="12"/>
        <v>0</v>
      </c>
      <c r="AA298" s="26"/>
      <c r="AB298" s="26"/>
      <c r="AC298" s="26"/>
      <c r="AD298" s="26"/>
      <c r="AE298" s="27"/>
      <c r="AF298" s="26"/>
      <c r="AG298" s="26"/>
      <c r="AH298" s="26"/>
      <c r="AI298" s="26"/>
      <c r="AJ298" s="26"/>
      <c r="AK298" s="26"/>
    </row>
    <row r="299" spans="1:37" s="10" customFormat="1" ht="25" customHeight="1" x14ac:dyDescent="0.25">
      <c r="A299" s="11">
        <v>296</v>
      </c>
      <c r="B299" s="12" t="str">
        <f t="shared" si="10"/>
        <v>000-000</v>
      </c>
      <c r="C299" s="12"/>
      <c r="D299" s="12"/>
      <c r="E299" s="12"/>
      <c r="F299" s="12"/>
      <c r="G299" s="16"/>
      <c r="H299" s="16"/>
      <c r="I299" s="15"/>
      <c r="J299" s="16"/>
      <c r="K299" s="16"/>
      <c r="L299" s="17"/>
      <c r="M299" s="18"/>
      <c r="N299" s="18"/>
      <c r="O299" s="20"/>
      <c r="P299" s="21"/>
      <c r="Q299" s="21"/>
      <c r="R299" s="22"/>
      <c r="S299" s="21"/>
      <c r="T299" s="21"/>
      <c r="U299" s="22"/>
      <c r="V299" s="23"/>
      <c r="W299" s="23"/>
      <c r="X299" s="24"/>
      <c r="Y299" s="25">
        <f t="shared" si="11"/>
        <v>0</v>
      </c>
      <c r="Z299" s="25">
        <f t="shared" si="12"/>
        <v>0</v>
      </c>
      <c r="AA299" s="26"/>
      <c r="AB299" s="26"/>
      <c r="AC299" s="26"/>
      <c r="AD299" s="26"/>
      <c r="AE299" s="27"/>
      <c r="AF299" s="26"/>
      <c r="AG299" s="26"/>
      <c r="AH299" s="26"/>
      <c r="AI299" s="26"/>
      <c r="AJ299" s="26"/>
      <c r="AK299" s="26"/>
    </row>
    <row r="300" spans="1:37" s="10" customFormat="1" ht="25" customHeight="1" x14ac:dyDescent="0.25">
      <c r="A300" s="11">
        <v>297</v>
      </c>
      <c r="B300" s="12" t="str">
        <f t="shared" si="10"/>
        <v>000-000</v>
      </c>
      <c r="C300" s="12"/>
      <c r="D300" s="12"/>
      <c r="E300" s="12"/>
      <c r="F300" s="12"/>
      <c r="G300" s="16"/>
      <c r="H300" s="16"/>
      <c r="I300" s="15"/>
      <c r="J300" s="16"/>
      <c r="K300" s="16"/>
      <c r="L300" s="17"/>
      <c r="M300" s="18"/>
      <c r="N300" s="18"/>
      <c r="O300" s="20"/>
      <c r="P300" s="21"/>
      <c r="Q300" s="21"/>
      <c r="R300" s="22"/>
      <c r="S300" s="21"/>
      <c r="T300" s="21"/>
      <c r="U300" s="22"/>
      <c r="V300" s="23"/>
      <c r="W300" s="23"/>
      <c r="X300" s="24"/>
      <c r="Y300" s="25">
        <f t="shared" si="11"/>
        <v>0</v>
      </c>
      <c r="Z300" s="25">
        <f t="shared" si="12"/>
        <v>0</v>
      </c>
      <c r="AA300" s="26"/>
      <c r="AB300" s="26"/>
      <c r="AC300" s="26"/>
      <c r="AD300" s="26"/>
      <c r="AE300" s="27"/>
      <c r="AF300" s="26"/>
      <c r="AG300" s="26"/>
      <c r="AH300" s="26"/>
      <c r="AI300" s="26"/>
      <c r="AJ300" s="26"/>
      <c r="AK300" s="26"/>
    </row>
    <row r="301" spans="1:37" s="10" customFormat="1" ht="25" customHeight="1" x14ac:dyDescent="0.25">
      <c r="A301" s="11">
        <v>298</v>
      </c>
      <c r="B301" s="12" t="str">
        <f t="shared" ref="B301:B364" si="13">TEXT(C301,"000")&amp;"-"&amp;TEXT(E301,"000")</f>
        <v>000-000</v>
      </c>
      <c r="C301" s="12"/>
      <c r="D301" s="12"/>
      <c r="E301" s="12"/>
      <c r="F301" s="12"/>
      <c r="G301" s="16"/>
      <c r="H301" s="16"/>
      <c r="I301" s="15"/>
      <c r="J301" s="16"/>
      <c r="K301" s="16"/>
      <c r="L301" s="17"/>
      <c r="M301" s="18"/>
      <c r="N301" s="18"/>
      <c r="O301" s="20"/>
      <c r="P301" s="21"/>
      <c r="Q301" s="21"/>
      <c r="R301" s="22"/>
      <c r="S301" s="21"/>
      <c r="T301" s="21"/>
      <c r="U301" s="22"/>
      <c r="V301" s="23"/>
      <c r="W301" s="23"/>
      <c r="X301" s="24"/>
      <c r="Y301" s="25">
        <f t="shared" si="11"/>
        <v>0</v>
      </c>
      <c r="Z301" s="25">
        <f t="shared" si="12"/>
        <v>0</v>
      </c>
      <c r="AA301" s="26"/>
      <c r="AB301" s="26"/>
      <c r="AC301" s="26"/>
      <c r="AD301" s="26"/>
      <c r="AE301" s="27"/>
      <c r="AF301" s="26"/>
      <c r="AG301" s="26"/>
      <c r="AH301" s="26"/>
      <c r="AI301" s="26"/>
      <c r="AJ301" s="26"/>
      <c r="AK301" s="26"/>
    </row>
    <row r="302" spans="1:37" s="10" customFormat="1" ht="25" customHeight="1" x14ac:dyDescent="0.25">
      <c r="A302" s="11">
        <v>299</v>
      </c>
      <c r="B302" s="12" t="str">
        <f t="shared" si="13"/>
        <v>000-000</v>
      </c>
      <c r="C302" s="12"/>
      <c r="D302" s="12"/>
      <c r="E302" s="12"/>
      <c r="F302" s="12"/>
      <c r="G302" s="16"/>
      <c r="H302" s="16"/>
      <c r="I302" s="15"/>
      <c r="J302" s="16"/>
      <c r="K302" s="16"/>
      <c r="L302" s="17"/>
      <c r="M302" s="18"/>
      <c r="N302" s="18"/>
      <c r="O302" s="20"/>
      <c r="P302" s="21"/>
      <c r="Q302" s="21"/>
      <c r="R302" s="22"/>
      <c r="S302" s="21"/>
      <c r="T302" s="21"/>
      <c r="U302" s="22"/>
      <c r="V302" s="23"/>
      <c r="W302" s="23"/>
      <c r="X302" s="24"/>
      <c r="Y302" s="25">
        <f t="shared" si="11"/>
        <v>0</v>
      </c>
      <c r="Z302" s="25">
        <f t="shared" si="12"/>
        <v>0</v>
      </c>
      <c r="AA302" s="26"/>
      <c r="AB302" s="26"/>
      <c r="AC302" s="26"/>
      <c r="AD302" s="26"/>
      <c r="AE302" s="27"/>
      <c r="AF302" s="26"/>
      <c r="AG302" s="26"/>
      <c r="AH302" s="26"/>
      <c r="AI302" s="26"/>
      <c r="AJ302" s="26"/>
      <c r="AK302" s="26"/>
    </row>
    <row r="303" spans="1:37" s="10" customFormat="1" ht="25" customHeight="1" x14ac:dyDescent="0.25">
      <c r="A303" s="11">
        <v>300</v>
      </c>
      <c r="B303" s="12" t="str">
        <f t="shared" si="13"/>
        <v>000-000</v>
      </c>
      <c r="C303" s="12"/>
      <c r="D303" s="12"/>
      <c r="E303" s="12"/>
      <c r="F303" s="12"/>
      <c r="G303" s="16"/>
      <c r="H303" s="16"/>
      <c r="I303" s="15"/>
      <c r="J303" s="16"/>
      <c r="K303" s="16"/>
      <c r="L303" s="17"/>
      <c r="M303" s="18"/>
      <c r="N303" s="18"/>
      <c r="O303" s="20"/>
      <c r="P303" s="21"/>
      <c r="Q303" s="21"/>
      <c r="R303" s="22"/>
      <c r="S303" s="21"/>
      <c r="T303" s="21"/>
      <c r="U303" s="22"/>
      <c r="V303" s="23"/>
      <c r="W303" s="23"/>
      <c r="X303" s="24"/>
      <c r="Y303" s="25">
        <f t="shared" si="11"/>
        <v>0</v>
      </c>
      <c r="Z303" s="25">
        <f t="shared" si="12"/>
        <v>0</v>
      </c>
      <c r="AA303" s="26"/>
      <c r="AB303" s="26"/>
      <c r="AC303" s="26"/>
      <c r="AD303" s="26"/>
      <c r="AE303" s="27"/>
      <c r="AF303" s="26"/>
      <c r="AG303" s="26"/>
      <c r="AH303" s="26"/>
      <c r="AI303" s="26"/>
      <c r="AJ303" s="26"/>
      <c r="AK303" s="26"/>
    </row>
    <row r="304" spans="1:37" s="10" customFormat="1" ht="25" customHeight="1" x14ac:dyDescent="0.25">
      <c r="A304" s="11">
        <v>301</v>
      </c>
      <c r="B304" s="12" t="str">
        <f t="shared" si="13"/>
        <v>000-000</v>
      </c>
      <c r="C304" s="12"/>
      <c r="D304" s="12"/>
      <c r="E304" s="12"/>
      <c r="F304" s="12"/>
      <c r="G304" s="16"/>
      <c r="H304" s="16"/>
      <c r="I304" s="15"/>
      <c r="J304" s="16"/>
      <c r="K304" s="16"/>
      <c r="L304" s="17"/>
      <c r="M304" s="18"/>
      <c r="N304" s="19"/>
      <c r="O304" s="20"/>
      <c r="P304" s="21"/>
      <c r="Q304" s="21"/>
      <c r="R304" s="22"/>
      <c r="S304" s="21"/>
      <c r="T304" s="21"/>
      <c r="U304" s="22"/>
      <c r="V304" s="23"/>
      <c r="W304" s="23"/>
      <c r="X304" s="24"/>
      <c r="Y304" s="25">
        <f t="shared" si="11"/>
        <v>0</v>
      </c>
      <c r="Z304" s="25">
        <f t="shared" si="12"/>
        <v>0</v>
      </c>
      <c r="AA304" s="26"/>
      <c r="AB304" s="26"/>
      <c r="AC304" s="26"/>
      <c r="AD304" s="26"/>
      <c r="AE304" s="27"/>
      <c r="AF304" s="26"/>
      <c r="AG304" s="26"/>
      <c r="AH304" s="26"/>
      <c r="AI304" s="26"/>
      <c r="AJ304" s="26"/>
      <c r="AK304" s="26"/>
    </row>
    <row r="305" spans="1:37" s="10" customFormat="1" ht="25" customHeight="1" x14ac:dyDescent="0.25">
      <c r="A305" s="11">
        <v>302</v>
      </c>
      <c r="B305" s="12" t="str">
        <f t="shared" si="13"/>
        <v>000-000</v>
      </c>
      <c r="C305" s="12"/>
      <c r="D305" s="12"/>
      <c r="E305" s="12"/>
      <c r="F305" s="12"/>
      <c r="G305" s="16"/>
      <c r="H305" s="16"/>
      <c r="I305" s="15"/>
      <c r="J305" s="16"/>
      <c r="K305" s="16"/>
      <c r="L305" s="17"/>
      <c r="M305" s="18"/>
      <c r="N305" s="19"/>
      <c r="O305" s="20"/>
      <c r="P305" s="21"/>
      <c r="Q305" s="21"/>
      <c r="R305" s="22"/>
      <c r="S305" s="21"/>
      <c r="T305" s="21"/>
      <c r="U305" s="22"/>
      <c r="V305" s="23"/>
      <c r="W305" s="23"/>
      <c r="X305" s="24"/>
      <c r="Y305" s="25">
        <f t="shared" si="11"/>
        <v>0</v>
      </c>
      <c r="Z305" s="25">
        <f t="shared" si="12"/>
        <v>0</v>
      </c>
      <c r="AA305" s="26"/>
      <c r="AB305" s="26"/>
      <c r="AC305" s="26"/>
      <c r="AD305" s="26"/>
      <c r="AE305" s="27"/>
      <c r="AF305" s="26"/>
      <c r="AG305" s="26"/>
      <c r="AH305" s="26"/>
      <c r="AI305" s="26"/>
      <c r="AJ305" s="26"/>
      <c r="AK305" s="26"/>
    </row>
    <row r="306" spans="1:37" s="10" customFormat="1" ht="25" customHeight="1" x14ac:dyDescent="0.25">
      <c r="A306" s="11">
        <v>303</v>
      </c>
      <c r="B306" s="12" t="str">
        <f t="shared" si="13"/>
        <v>000-000</v>
      </c>
      <c r="C306" s="12"/>
      <c r="D306" s="12"/>
      <c r="E306" s="12"/>
      <c r="F306" s="12"/>
      <c r="G306" s="16"/>
      <c r="H306" s="16"/>
      <c r="I306" s="15"/>
      <c r="J306" s="16"/>
      <c r="K306" s="16"/>
      <c r="L306" s="17"/>
      <c r="M306" s="18"/>
      <c r="N306" s="18"/>
      <c r="O306" s="20"/>
      <c r="P306" s="21"/>
      <c r="Q306" s="21"/>
      <c r="R306" s="22"/>
      <c r="S306" s="21"/>
      <c r="T306" s="21"/>
      <c r="U306" s="22"/>
      <c r="V306" s="23"/>
      <c r="W306" s="23"/>
      <c r="X306" s="24"/>
      <c r="Y306" s="25">
        <f t="shared" si="11"/>
        <v>0</v>
      </c>
      <c r="Z306" s="25">
        <f t="shared" si="12"/>
        <v>0</v>
      </c>
      <c r="AA306" s="26"/>
      <c r="AB306" s="26"/>
      <c r="AC306" s="26"/>
      <c r="AD306" s="26"/>
      <c r="AE306" s="27"/>
      <c r="AF306" s="26"/>
      <c r="AG306" s="26"/>
      <c r="AH306" s="26"/>
      <c r="AI306" s="26"/>
      <c r="AJ306" s="26"/>
      <c r="AK306" s="26"/>
    </row>
    <row r="307" spans="1:37" s="10" customFormat="1" ht="25" customHeight="1" x14ac:dyDescent="0.25">
      <c r="A307" s="11">
        <v>304</v>
      </c>
      <c r="B307" s="12" t="str">
        <f t="shared" si="13"/>
        <v>000-000</v>
      </c>
      <c r="C307" s="12"/>
      <c r="D307" s="12"/>
      <c r="E307" s="12"/>
      <c r="F307" s="12"/>
      <c r="G307" s="16"/>
      <c r="H307" s="16"/>
      <c r="I307" s="15"/>
      <c r="J307" s="16"/>
      <c r="K307" s="16"/>
      <c r="L307" s="17"/>
      <c r="M307" s="18"/>
      <c r="N307" s="18"/>
      <c r="O307" s="20"/>
      <c r="P307" s="21"/>
      <c r="Q307" s="21"/>
      <c r="R307" s="22"/>
      <c r="S307" s="21"/>
      <c r="T307" s="21"/>
      <c r="U307" s="22"/>
      <c r="V307" s="23"/>
      <c r="W307" s="23"/>
      <c r="X307" s="24"/>
      <c r="Y307" s="25">
        <f t="shared" si="11"/>
        <v>0</v>
      </c>
      <c r="Z307" s="25">
        <f t="shared" si="12"/>
        <v>0</v>
      </c>
      <c r="AA307" s="26"/>
      <c r="AB307" s="26"/>
      <c r="AC307" s="26"/>
      <c r="AD307" s="26"/>
      <c r="AE307" s="27"/>
      <c r="AF307" s="26"/>
      <c r="AG307" s="26"/>
      <c r="AH307" s="26"/>
      <c r="AI307" s="26"/>
      <c r="AJ307" s="26"/>
      <c r="AK307" s="26"/>
    </row>
    <row r="308" spans="1:37" s="10" customFormat="1" ht="25" customHeight="1" x14ac:dyDescent="0.25">
      <c r="A308" s="11">
        <v>305</v>
      </c>
      <c r="B308" s="12" t="str">
        <f t="shared" si="13"/>
        <v>000-000</v>
      </c>
      <c r="C308" s="12"/>
      <c r="D308" s="12"/>
      <c r="E308" s="12"/>
      <c r="F308" s="12"/>
      <c r="G308" s="16"/>
      <c r="H308" s="16"/>
      <c r="I308" s="15"/>
      <c r="J308" s="16"/>
      <c r="K308" s="16"/>
      <c r="L308" s="17"/>
      <c r="M308" s="18"/>
      <c r="N308" s="18"/>
      <c r="O308" s="20"/>
      <c r="P308" s="21"/>
      <c r="Q308" s="21"/>
      <c r="R308" s="22"/>
      <c r="S308" s="21"/>
      <c r="T308" s="21"/>
      <c r="U308" s="22"/>
      <c r="V308" s="23"/>
      <c r="W308" s="23"/>
      <c r="X308" s="24"/>
      <c r="Y308" s="25">
        <f t="shared" si="11"/>
        <v>0</v>
      </c>
      <c r="Z308" s="25">
        <f t="shared" si="12"/>
        <v>0</v>
      </c>
      <c r="AA308" s="26"/>
      <c r="AB308" s="26"/>
      <c r="AC308" s="26"/>
      <c r="AD308" s="26"/>
      <c r="AE308" s="27"/>
      <c r="AF308" s="26"/>
      <c r="AG308" s="26"/>
      <c r="AH308" s="26"/>
      <c r="AI308" s="26"/>
      <c r="AJ308" s="26"/>
      <c r="AK308" s="26"/>
    </row>
    <row r="309" spans="1:37" s="10" customFormat="1" ht="25" customHeight="1" x14ac:dyDescent="0.25">
      <c r="A309" s="11">
        <v>306</v>
      </c>
      <c r="B309" s="12" t="str">
        <f t="shared" si="13"/>
        <v>000-000</v>
      </c>
      <c r="C309" s="12"/>
      <c r="D309" s="12"/>
      <c r="E309" s="12"/>
      <c r="F309" s="12"/>
      <c r="G309" s="16"/>
      <c r="H309" s="16"/>
      <c r="I309" s="15"/>
      <c r="J309" s="16"/>
      <c r="K309" s="16"/>
      <c r="L309" s="17"/>
      <c r="M309" s="18"/>
      <c r="N309" s="18"/>
      <c r="O309" s="20"/>
      <c r="P309" s="21"/>
      <c r="Q309" s="21"/>
      <c r="R309" s="22"/>
      <c r="S309" s="21"/>
      <c r="T309" s="21"/>
      <c r="U309" s="22"/>
      <c r="V309" s="23"/>
      <c r="W309" s="23"/>
      <c r="X309" s="24"/>
      <c r="Y309" s="25">
        <f t="shared" si="11"/>
        <v>0</v>
      </c>
      <c r="Z309" s="25">
        <f t="shared" si="12"/>
        <v>0</v>
      </c>
      <c r="AA309" s="26"/>
      <c r="AB309" s="26"/>
      <c r="AC309" s="26"/>
      <c r="AD309" s="26"/>
      <c r="AE309" s="27"/>
      <c r="AF309" s="26"/>
      <c r="AG309" s="26"/>
      <c r="AH309" s="26"/>
      <c r="AI309" s="26"/>
      <c r="AJ309" s="26"/>
      <c r="AK309" s="26"/>
    </row>
    <row r="310" spans="1:37" s="10" customFormat="1" ht="25" customHeight="1" x14ac:dyDescent="0.25">
      <c r="A310" s="11">
        <v>307</v>
      </c>
      <c r="B310" s="12" t="str">
        <f t="shared" si="13"/>
        <v>000-000</v>
      </c>
      <c r="C310" s="12"/>
      <c r="D310" s="12"/>
      <c r="E310" s="12"/>
      <c r="F310" s="12"/>
      <c r="G310" s="16"/>
      <c r="H310" s="16"/>
      <c r="I310" s="15"/>
      <c r="J310" s="16"/>
      <c r="K310" s="16"/>
      <c r="L310" s="17"/>
      <c r="M310" s="18"/>
      <c r="N310" s="18"/>
      <c r="O310" s="20"/>
      <c r="P310" s="21"/>
      <c r="Q310" s="21"/>
      <c r="R310" s="22"/>
      <c r="S310" s="21"/>
      <c r="T310" s="21"/>
      <c r="U310" s="22"/>
      <c r="V310" s="23"/>
      <c r="W310" s="23"/>
      <c r="X310" s="24"/>
      <c r="Y310" s="25">
        <f t="shared" si="11"/>
        <v>0</v>
      </c>
      <c r="Z310" s="25">
        <f t="shared" si="12"/>
        <v>0</v>
      </c>
      <c r="AA310" s="26"/>
      <c r="AB310" s="26"/>
      <c r="AC310" s="26"/>
      <c r="AD310" s="26"/>
      <c r="AE310" s="27"/>
      <c r="AF310" s="26"/>
      <c r="AG310" s="26"/>
      <c r="AH310" s="26"/>
      <c r="AI310" s="26"/>
      <c r="AJ310" s="26"/>
      <c r="AK310" s="26"/>
    </row>
    <row r="311" spans="1:37" s="10" customFormat="1" ht="25" customHeight="1" x14ac:dyDescent="0.25">
      <c r="A311" s="11">
        <v>308</v>
      </c>
      <c r="B311" s="12" t="str">
        <f t="shared" si="13"/>
        <v>000-000</v>
      </c>
      <c r="C311" s="12"/>
      <c r="D311" s="12"/>
      <c r="E311" s="12"/>
      <c r="F311" s="12"/>
      <c r="G311" s="16"/>
      <c r="H311" s="16"/>
      <c r="I311" s="15"/>
      <c r="J311" s="16"/>
      <c r="K311" s="16"/>
      <c r="L311" s="17"/>
      <c r="M311" s="18"/>
      <c r="N311" s="18"/>
      <c r="O311" s="20"/>
      <c r="P311" s="21"/>
      <c r="Q311" s="21"/>
      <c r="R311" s="22"/>
      <c r="S311" s="21"/>
      <c r="T311" s="21"/>
      <c r="U311" s="22"/>
      <c r="V311" s="23"/>
      <c r="W311" s="23"/>
      <c r="X311" s="24"/>
      <c r="Y311" s="25">
        <f t="shared" si="11"/>
        <v>0</v>
      </c>
      <c r="Z311" s="25">
        <f t="shared" si="12"/>
        <v>0</v>
      </c>
      <c r="AA311" s="26"/>
      <c r="AB311" s="26"/>
      <c r="AC311" s="26"/>
      <c r="AD311" s="26"/>
      <c r="AE311" s="27"/>
      <c r="AF311" s="26"/>
      <c r="AG311" s="26"/>
      <c r="AH311" s="26"/>
      <c r="AI311" s="26"/>
      <c r="AJ311" s="26"/>
      <c r="AK311" s="26"/>
    </row>
    <row r="312" spans="1:37" s="10" customFormat="1" ht="25" customHeight="1" x14ac:dyDescent="0.25">
      <c r="A312" s="11">
        <v>309</v>
      </c>
      <c r="B312" s="12" t="str">
        <f t="shared" si="13"/>
        <v>000-000</v>
      </c>
      <c r="C312" s="12"/>
      <c r="D312" s="12"/>
      <c r="E312" s="12"/>
      <c r="F312" s="12"/>
      <c r="G312" s="16"/>
      <c r="H312" s="16"/>
      <c r="I312" s="15"/>
      <c r="J312" s="16"/>
      <c r="K312" s="16"/>
      <c r="L312" s="17"/>
      <c r="M312" s="18"/>
      <c r="N312" s="18"/>
      <c r="O312" s="20"/>
      <c r="P312" s="21"/>
      <c r="Q312" s="21"/>
      <c r="R312" s="22"/>
      <c r="S312" s="21"/>
      <c r="T312" s="21"/>
      <c r="U312" s="22"/>
      <c r="V312" s="23"/>
      <c r="W312" s="23"/>
      <c r="X312" s="24"/>
      <c r="Y312" s="25">
        <f t="shared" si="11"/>
        <v>0</v>
      </c>
      <c r="Z312" s="25">
        <f t="shared" si="12"/>
        <v>0</v>
      </c>
      <c r="AA312" s="26"/>
      <c r="AB312" s="26"/>
      <c r="AC312" s="26"/>
      <c r="AD312" s="26"/>
      <c r="AE312" s="27"/>
      <c r="AF312" s="26"/>
      <c r="AG312" s="26"/>
      <c r="AH312" s="26"/>
      <c r="AI312" s="26"/>
      <c r="AJ312" s="26"/>
      <c r="AK312" s="26"/>
    </row>
    <row r="313" spans="1:37" s="10" customFormat="1" ht="25" customHeight="1" x14ac:dyDescent="0.25">
      <c r="A313" s="11">
        <v>310</v>
      </c>
      <c r="B313" s="12" t="str">
        <f t="shared" si="13"/>
        <v>000-000</v>
      </c>
      <c r="C313" s="12"/>
      <c r="D313" s="12"/>
      <c r="E313" s="12"/>
      <c r="F313" s="12"/>
      <c r="G313" s="16"/>
      <c r="H313" s="16"/>
      <c r="I313" s="15"/>
      <c r="J313" s="16"/>
      <c r="K313" s="16"/>
      <c r="L313" s="17"/>
      <c r="M313" s="18"/>
      <c r="N313" s="18"/>
      <c r="O313" s="20"/>
      <c r="P313" s="21"/>
      <c r="Q313" s="21"/>
      <c r="R313" s="22"/>
      <c r="S313" s="21"/>
      <c r="T313" s="21"/>
      <c r="U313" s="22"/>
      <c r="V313" s="23"/>
      <c r="W313" s="23"/>
      <c r="X313" s="24"/>
      <c r="Y313" s="25">
        <f t="shared" si="11"/>
        <v>0</v>
      </c>
      <c r="Z313" s="25">
        <f t="shared" si="12"/>
        <v>0</v>
      </c>
      <c r="AA313" s="26"/>
      <c r="AB313" s="26"/>
      <c r="AC313" s="26"/>
      <c r="AD313" s="26"/>
      <c r="AE313" s="27"/>
      <c r="AF313" s="26"/>
      <c r="AG313" s="26"/>
      <c r="AH313" s="26"/>
      <c r="AI313" s="26"/>
      <c r="AJ313" s="26"/>
      <c r="AK313" s="26"/>
    </row>
    <row r="314" spans="1:37" s="10" customFormat="1" ht="25" customHeight="1" x14ac:dyDescent="0.25">
      <c r="A314" s="11">
        <v>311</v>
      </c>
      <c r="B314" s="12" t="str">
        <f t="shared" si="13"/>
        <v>000-000</v>
      </c>
      <c r="C314" s="12"/>
      <c r="D314" s="12"/>
      <c r="E314" s="12"/>
      <c r="F314" s="12"/>
      <c r="G314" s="16"/>
      <c r="H314" s="16"/>
      <c r="I314" s="15"/>
      <c r="J314" s="16"/>
      <c r="K314" s="16"/>
      <c r="L314" s="17"/>
      <c r="M314" s="18"/>
      <c r="N314" s="18"/>
      <c r="O314" s="20"/>
      <c r="P314" s="21"/>
      <c r="Q314" s="21"/>
      <c r="R314" s="22"/>
      <c r="S314" s="21"/>
      <c r="T314" s="21"/>
      <c r="U314" s="22"/>
      <c r="V314" s="23"/>
      <c r="W314" s="23"/>
      <c r="X314" s="24"/>
      <c r="Y314" s="25">
        <f t="shared" si="11"/>
        <v>0</v>
      </c>
      <c r="Z314" s="25">
        <f t="shared" si="12"/>
        <v>0</v>
      </c>
      <c r="AA314" s="26"/>
      <c r="AB314" s="26"/>
      <c r="AC314" s="26"/>
      <c r="AD314" s="26"/>
      <c r="AE314" s="27"/>
      <c r="AF314" s="26"/>
      <c r="AG314" s="26"/>
      <c r="AH314" s="26"/>
      <c r="AI314" s="26"/>
      <c r="AJ314" s="26"/>
      <c r="AK314" s="26"/>
    </row>
    <row r="315" spans="1:37" s="10" customFormat="1" ht="25" customHeight="1" x14ac:dyDescent="0.25">
      <c r="A315" s="11">
        <v>312</v>
      </c>
      <c r="B315" s="12" t="str">
        <f t="shared" si="13"/>
        <v>000-000</v>
      </c>
      <c r="C315" s="12"/>
      <c r="D315" s="12"/>
      <c r="E315" s="12"/>
      <c r="F315" s="12"/>
      <c r="G315" s="16"/>
      <c r="H315" s="16"/>
      <c r="I315" s="15"/>
      <c r="J315" s="16"/>
      <c r="K315" s="16"/>
      <c r="L315" s="17"/>
      <c r="M315" s="18"/>
      <c r="N315" s="19"/>
      <c r="O315" s="20"/>
      <c r="P315" s="21"/>
      <c r="Q315" s="21"/>
      <c r="R315" s="22"/>
      <c r="S315" s="21"/>
      <c r="T315" s="21"/>
      <c r="U315" s="22"/>
      <c r="V315" s="23"/>
      <c r="W315" s="23"/>
      <c r="X315" s="24"/>
      <c r="Y315" s="25">
        <f t="shared" si="11"/>
        <v>0</v>
      </c>
      <c r="Z315" s="25">
        <f t="shared" si="12"/>
        <v>0</v>
      </c>
      <c r="AA315" s="26"/>
      <c r="AB315" s="26"/>
      <c r="AC315" s="26"/>
      <c r="AD315" s="26"/>
      <c r="AE315" s="27"/>
      <c r="AF315" s="26"/>
      <c r="AG315" s="26"/>
      <c r="AH315" s="26"/>
      <c r="AI315" s="26"/>
      <c r="AJ315" s="26"/>
      <c r="AK315" s="26"/>
    </row>
    <row r="316" spans="1:37" s="10" customFormat="1" ht="25" customHeight="1" x14ac:dyDescent="0.25">
      <c r="A316" s="11">
        <v>313</v>
      </c>
      <c r="B316" s="12" t="str">
        <f t="shared" si="13"/>
        <v>000-000</v>
      </c>
      <c r="C316" s="12"/>
      <c r="D316" s="12"/>
      <c r="E316" s="12"/>
      <c r="F316" s="12"/>
      <c r="G316" s="16"/>
      <c r="H316" s="16"/>
      <c r="I316" s="15"/>
      <c r="J316" s="16"/>
      <c r="K316" s="16"/>
      <c r="L316" s="17"/>
      <c r="M316" s="18"/>
      <c r="N316" s="19"/>
      <c r="O316" s="20"/>
      <c r="P316" s="21"/>
      <c r="Q316" s="21"/>
      <c r="R316" s="22"/>
      <c r="S316" s="21"/>
      <c r="T316" s="21"/>
      <c r="U316" s="22"/>
      <c r="V316" s="23"/>
      <c r="W316" s="23"/>
      <c r="X316" s="24"/>
      <c r="Y316" s="25">
        <f t="shared" si="11"/>
        <v>0</v>
      </c>
      <c r="Z316" s="25">
        <f t="shared" si="12"/>
        <v>0</v>
      </c>
      <c r="AA316" s="26"/>
      <c r="AB316" s="26"/>
      <c r="AC316" s="26"/>
      <c r="AD316" s="26"/>
      <c r="AE316" s="27"/>
      <c r="AF316" s="26"/>
      <c r="AG316" s="26"/>
      <c r="AH316" s="26"/>
      <c r="AI316" s="26"/>
      <c r="AJ316" s="26"/>
      <c r="AK316" s="26"/>
    </row>
    <row r="317" spans="1:37" s="10" customFormat="1" ht="25" customHeight="1" x14ac:dyDescent="0.25">
      <c r="A317" s="11">
        <v>314</v>
      </c>
      <c r="B317" s="12" t="str">
        <f t="shared" si="13"/>
        <v>000-000</v>
      </c>
      <c r="C317" s="12"/>
      <c r="D317" s="12"/>
      <c r="E317" s="12"/>
      <c r="F317" s="12"/>
      <c r="G317" s="16"/>
      <c r="H317" s="16"/>
      <c r="I317" s="15"/>
      <c r="J317" s="16"/>
      <c r="K317" s="16"/>
      <c r="L317" s="17"/>
      <c r="M317" s="18"/>
      <c r="N317" s="18"/>
      <c r="O317" s="20"/>
      <c r="P317" s="21"/>
      <c r="Q317" s="21"/>
      <c r="R317" s="22"/>
      <c r="S317" s="21"/>
      <c r="T317" s="21"/>
      <c r="U317" s="22"/>
      <c r="V317" s="23"/>
      <c r="W317" s="23"/>
      <c r="X317" s="24"/>
      <c r="Y317" s="25">
        <f t="shared" si="11"/>
        <v>0</v>
      </c>
      <c r="Z317" s="25">
        <f t="shared" si="12"/>
        <v>0</v>
      </c>
      <c r="AA317" s="26"/>
      <c r="AB317" s="26"/>
      <c r="AC317" s="26"/>
      <c r="AD317" s="26"/>
      <c r="AE317" s="27"/>
      <c r="AF317" s="26"/>
      <c r="AG317" s="26"/>
      <c r="AH317" s="26"/>
      <c r="AI317" s="26"/>
      <c r="AJ317" s="26"/>
      <c r="AK317" s="26"/>
    </row>
    <row r="318" spans="1:37" s="10" customFormat="1" ht="25" customHeight="1" x14ac:dyDescent="0.25">
      <c r="A318" s="11">
        <v>315</v>
      </c>
      <c r="B318" s="12" t="str">
        <f t="shared" si="13"/>
        <v>000-000</v>
      </c>
      <c r="C318" s="12"/>
      <c r="D318" s="12"/>
      <c r="E318" s="12"/>
      <c r="F318" s="12"/>
      <c r="G318" s="16"/>
      <c r="H318" s="16"/>
      <c r="I318" s="15"/>
      <c r="J318" s="16"/>
      <c r="K318" s="16"/>
      <c r="L318" s="17"/>
      <c r="M318" s="18"/>
      <c r="N318" s="18"/>
      <c r="O318" s="20"/>
      <c r="P318" s="21"/>
      <c r="Q318" s="21"/>
      <c r="R318" s="22"/>
      <c r="S318" s="21"/>
      <c r="T318" s="21"/>
      <c r="U318" s="22"/>
      <c r="V318" s="23"/>
      <c r="W318" s="23"/>
      <c r="X318" s="24"/>
      <c r="Y318" s="25">
        <f t="shared" si="11"/>
        <v>0</v>
      </c>
      <c r="Z318" s="25">
        <f t="shared" si="12"/>
        <v>0</v>
      </c>
      <c r="AA318" s="26"/>
      <c r="AB318" s="26"/>
      <c r="AC318" s="26"/>
      <c r="AD318" s="26"/>
      <c r="AE318" s="27"/>
      <c r="AF318" s="26"/>
      <c r="AG318" s="26"/>
      <c r="AH318" s="26"/>
      <c r="AI318" s="26"/>
      <c r="AJ318" s="26"/>
      <c r="AK318" s="26"/>
    </row>
    <row r="319" spans="1:37" s="10" customFormat="1" ht="25" customHeight="1" x14ac:dyDescent="0.25">
      <c r="A319" s="11">
        <v>316</v>
      </c>
      <c r="B319" s="12" t="str">
        <f t="shared" si="13"/>
        <v>000-000</v>
      </c>
      <c r="C319" s="12"/>
      <c r="D319" s="12"/>
      <c r="E319" s="12"/>
      <c r="F319" s="12"/>
      <c r="G319" s="16"/>
      <c r="H319" s="16"/>
      <c r="I319" s="15"/>
      <c r="J319" s="16"/>
      <c r="K319" s="16"/>
      <c r="L319" s="17"/>
      <c r="M319" s="18"/>
      <c r="N319" s="18"/>
      <c r="O319" s="20"/>
      <c r="P319" s="21"/>
      <c r="Q319" s="21"/>
      <c r="R319" s="22"/>
      <c r="S319" s="21"/>
      <c r="T319" s="21"/>
      <c r="U319" s="22"/>
      <c r="V319" s="23"/>
      <c r="W319" s="23"/>
      <c r="X319" s="24"/>
      <c r="Y319" s="25">
        <f t="shared" si="11"/>
        <v>0</v>
      </c>
      <c r="Z319" s="25">
        <f t="shared" si="12"/>
        <v>0</v>
      </c>
      <c r="AA319" s="26"/>
      <c r="AB319" s="26"/>
      <c r="AC319" s="26"/>
      <c r="AD319" s="26"/>
      <c r="AE319" s="27"/>
      <c r="AF319" s="26"/>
      <c r="AG319" s="26"/>
      <c r="AH319" s="26"/>
      <c r="AI319" s="26"/>
      <c r="AJ319" s="26"/>
      <c r="AK319" s="26"/>
    </row>
    <row r="320" spans="1:37" s="10" customFormat="1" ht="25" customHeight="1" x14ac:dyDescent="0.25">
      <c r="A320" s="11">
        <v>317</v>
      </c>
      <c r="B320" s="12" t="str">
        <f t="shared" si="13"/>
        <v>000-000</v>
      </c>
      <c r="C320" s="12"/>
      <c r="D320" s="12"/>
      <c r="E320" s="12"/>
      <c r="F320" s="12"/>
      <c r="G320" s="16"/>
      <c r="H320" s="16"/>
      <c r="I320" s="15"/>
      <c r="J320" s="16"/>
      <c r="K320" s="16"/>
      <c r="L320" s="17"/>
      <c r="M320" s="18"/>
      <c r="N320" s="18"/>
      <c r="O320" s="20"/>
      <c r="P320" s="21"/>
      <c r="Q320" s="21"/>
      <c r="R320" s="22"/>
      <c r="S320" s="21"/>
      <c r="T320" s="21"/>
      <c r="U320" s="22"/>
      <c r="V320" s="23"/>
      <c r="W320" s="23"/>
      <c r="X320" s="24"/>
      <c r="Y320" s="25">
        <f t="shared" si="11"/>
        <v>0</v>
      </c>
      <c r="Z320" s="25">
        <f t="shared" si="12"/>
        <v>0</v>
      </c>
      <c r="AA320" s="26"/>
      <c r="AB320" s="26"/>
      <c r="AC320" s="26"/>
      <c r="AD320" s="26"/>
      <c r="AE320" s="27"/>
      <c r="AF320" s="26"/>
      <c r="AG320" s="26"/>
      <c r="AH320" s="26"/>
      <c r="AI320" s="26"/>
      <c r="AJ320" s="26"/>
      <c r="AK320" s="26"/>
    </row>
    <row r="321" spans="1:37" s="10" customFormat="1" ht="25" customHeight="1" x14ac:dyDescent="0.25">
      <c r="A321" s="11">
        <v>318</v>
      </c>
      <c r="B321" s="12" t="str">
        <f t="shared" si="13"/>
        <v>000-000</v>
      </c>
      <c r="C321" s="12"/>
      <c r="D321" s="12"/>
      <c r="E321" s="12"/>
      <c r="F321" s="12"/>
      <c r="G321" s="16"/>
      <c r="H321" s="16"/>
      <c r="I321" s="15"/>
      <c r="J321" s="16"/>
      <c r="K321" s="16"/>
      <c r="L321" s="17"/>
      <c r="M321" s="18"/>
      <c r="N321" s="18"/>
      <c r="O321" s="20"/>
      <c r="P321" s="21"/>
      <c r="Q321" s="21"/>
      <c r="R321" s="22"/>
      <c r="S321" s="21"/>
      <c r="T321" s="21"/>
      <c r="U321" s="22"/>
      <c r="V321" s="23"/>
      <c r="W321" s="23"/>
      <c r="X321" s="24"/>
      <c r="Y321" s="25">
        <f t="shared" si="11"/>
        <v>0</v>
      </c>
      <c r="Z321" s="25">
        <f t="shared" si="12"/>
        <v>0</v>
      </c>
      <c r="AA321" s="26"/>
      <c r="AB321" s="26"/>
      <c r="AC321" s="26"/>
      <c r="AD321" s="26"/>
      <c r="AE321" s="27"/>
      <c r="AF321" s="26"/>
      <c r="AG321" s="26"/>
      <c r="AH321" s="26"/>
      <c r="AI321" s="26"/>
      <c r="AJ321" s="26"/>
      <c r="AK321" s="26"/>
    </row>
    <row r="322" spans="1:37" s="10" customFormat="1" ht="25" customHeight="1" x14ac:dyDescent="0.25">
      <c r="A322" s="11">
        <v>319</v>
      </c>
      <c r="B322" s="12" t="str">
        <f t="shared" si="13"/>
        <v>000-000</v>
      </c>
      <c r="C322" s="12"/>
      <c r="D322" s="12"/>
      <c r="E322" s="12"/>
      <c r="F322" s="12"/>
      <c r="G322" s="16"/>
      <c r="H322" s="16"/>
      <c r="I322" s="15"/>
      <c r="J322" s="16"/>
      <c r="K322" s="16"/>
      <c r="L322" s="17"/>
      <c r="M322" s="18"/>
      <c r="N322" s="18"/>
      <c r="O322" s="20"/>
      <c r="P322" s="21"/>
      <c r="Q322" s="21"/>
      <c r="R322" s="22"/>
      <c r="S322" s="21"/>
      <c r="T322" s="21"/>
      <c r="U322" s="22"/>
      <c r="V322" s="23"/>
      <c r="W322" s="23"/>
      <c r="X322" s="24"/>
      <c r="Y322" s="25">
        <f t="shared" si="11"/>
        <v>0</v>
      </c>
      <c r="Z322" s="25">
        <f t="shared" si="12"/>
        <v>0</v>
      </c>
      <c r="AA322" s="26"/>
      <c r="AB322" s="26"/>
      <c r="AC322" s="26"/>
      <c r="AD322" s="26"/>
      <c r="AE322" s="27"/>
      <c r="AF322" s="26"/>
      <c r="AG322" s="26"/>
      <c r="AH322" s="26"/>
      <c r="AI322" s="26"/>
      <c r="AJ322" s="26"/>
      <c r="AK322" s="26"/>
    </row>
    <row r="323" spans="1:37" s="10" customFormat="1" ht="25" customHeight="1" x14ac:dyDescent="0.25">
      <c r="A323" s="11">
        <v>320</v>
      </c>
      <c r="B323" s="12" t="str">
        <f t="shared" si="13"/>
        <v>000-000</v>
      </c>
      <c r="C323" s="12"/>
      <c r="D323" s="12"/>
      <c r="E323" s="12"/>
      <c r="F323" s="12"/>
      <c r="G323" s="16"/>
      <c r="H323" s="16"/>
      <c r="I323" s="15"/>
      <c r="J323" s="16"/>
      <c r="K323" s="16"/>
      <c r="L323" s="17"/>
      <c r="M323" s="18"/>
      <c r="N323" s="18"/>
      <c r="O323" s="20"/>
      <c r="P323" s="21"/>
      <c r="Q323" s="21"/>
      <c r="R323" s="22"/>
      <c r="S323" s="21"/>
      <c r="T323" s="21"/>
      <c r="U323" s="22"/>
      <c r="V323" s="23"/>
      <c r="W323" s="23"/>
      <c r="X323" s="24"/>
      <c r="Y323" s="25">
        <f t="shared" si="11"/>
        <v>0</v>
      </c>
      <c r="Z323" s="25">
        <f t="shared" si="12"/>
        <v>0</v>
      </c>
      <c r="AA323" s="26"/>
      <c r="AB323" s="26"/>
      <c r="AC323" s="26"/>
      <c r="AD323" s="26"/>
      <c r="AE323" s="27"/>
      <c r="AF323" s="26"/>
      <c r="AG323" s="26"/>
      <c r="AH323" s="26"/>
      <c r="AI323" s="26"/>
      <c r="AJ323" s="26"/>
      <c r="AK323" s="26"/>
    </row>
    <row r="324" spans="1:37" s="10" customFormat="1" ht="25" customHeight="1" x14ac:dyDescent="0.25">
      <c r="A324" s="11">
        <v>321</v>
      </c>
      <c r="B324" s="12" t="str">
        <f t="shared" si="13"/>
        <v>000-000</v>
      </c>
      <c r="C324" s="12"/>
      <c r="D324" s="12"/>
      <c r="E324" s="12"/>
      <c r="F324" s="12"/>
      <c r="G324" s="16"/>
      <c r="H324" s="16"/>
      <c r="I324" s="15"/>
      <c r="J324" s="16"/>
      <c r="K324" s="16"/>
      <c r="L324" s="17"/>
      <c r="M324" s="18"/>
      <c r="N324" s="18"/>
      <c r="O324" s="20"/>
      <c r="P324" s="21"/>
      <c r="Q324" s="21"/>
      <c r="R324" s="22"/>
      <c r="S324" s="21"/>
      <c r="T324" s="21"/>
      <c r="U324" s="22"/>
      <c r="V324" s="23"/>
      <c r="W324" s="23"/>
      <c r="X324" s="24"/>
      <c r="Y324" s="25">
        <f t="shared" si="11"/>
        <v>0</v>
      </c>
      <c r="Z324" s="25">
        <f t="shared" si="12"/>
        <v>0</v>
      </c>
      <c r="AA324" s="26"/>
      <c r="AB324" s="26"/>
      <c r="AC324" s="26"/>
      <c r="AD324" s="26"/>
      <c r="AE324" s="27"/>
      <c r="AF324" s="26"/>
      <c r="AG324" s="26"/>
      <c r="AH324" s="26"/>
      <c r="AI324" s="26"/>
      <c r="AJ324" s="26"/>
      <c r="AK324" s="26"/>
    </row>
    <row r="325" spans="1:37" s="10" customFormat="1" ht="25" customHeight="1" x14ac:dyDescent="0.25">
      <c r="A325" s="11">
        <v>322</v>
      </c>
      <c r="B325" s="12" t="str">
        <f t="shared" si="13"/>
        <v>000-000</v>
      </c>
      <c r="C325" s="12"/>
      <c r="D325" s="12"/>
      <c r="E325" s="12"/>
      <c r="F325" s="12"/>
      <c r="G325" s="16"/>
      <c r="H325" s="16"/>
      <c r="I325" s="15"/>
      <c r="J325" s="16"/>
      <c r="K325" s="16"/>
      <c r="L325" s="17"/>
      <c r="M325" s="18"/>
      <c r="N325" s="18"/>
      <c r="O325" s="20"/>
      <c r="P325" s="21"/>
      <c r="Q325" s="21"/>
      <c r="R325" s="22"/>
      <c r="S325" s="21"/>
      <c r="T325" s="21"/>
      <c r="U325" s="22"/>
      <c r="V325" s="23"/>
      <c r="W325" s="23"/>
      <c r="X325" s="24"/>
      <c r="Y325" s="25">
        <f t="shared" si="11"/>
        <v>0</v>
      </c>
      <c r="Z325" s="25">
        <f t="shared" si="12"/>
        <v>0</v>
      </c>
      <c r="AA325" s="26"/>
      <c r="AB325" s="26"/>
      <c r="AC325" s="26"/>
      <c r="AD325" s="26"/>
      <c r="AE325" s="27"/>
      <c r="AF325" s="26"/>
      <c r="AG325" s="26"/>
      <c r="AH325" s="26"/>
      <c r="AI325" s="26"/>
      <c r="AJ325" s="26"/>
      <c r="AK325" s="26"/>
    </row>
    <row r="326" spans="1:37" s="10" customFormat="1" ht="25" customHeight="1" x14ac:dyDescent="0.25">
      <c r="A326" s="11">
        <v>323</v>
      </c>
      <c r="B326" s="12" t="str">
        <f t="shared" si="13"/>
        <v>000-000</v>
      </c>
      <c r="C326" s="12"/>
      <c r="D326" s="12"/>
      <c r="E326" s="12"/>
      <c r="F326" s="12"/>
      <c r="G326" s="16"/>
      <c r="H326" s="16"/>
      <c r="I326" s="15"/>
      <c r="J326" s="16"/>
      <c r="K326" s="16"/>
      <c r="L326" s="17"/>
      <c r="M326" s="18"/>
      <c r="N326" s="19"/>
      <c r="O326" s="20"/>
      <c r="P326" s="21"/>
      <c r="Q326" s="21"/>
      <c r="R326" s="22"/>
      <c r="S326" s="21"/>
      <c r="T326" s="21"/>
      <c r="U326" s="22"/>
      <c r="V326" s="23"/>
      <c r="W326" s="23"/>
      <c r="X326" s="24"/>
      <c r="Y326" s="25">
        <f t="shared" si="11"/>
        <v>0</v>
      </c>
      <c r="Z326" s="25">
        <f t="shared" si="12"/>
        <v>0</v>
      </c>
      <c r="AA326" s="26"/>
      <c r="AB326" s="26"/>
      <c r="AC326" s="26"/>
      <c r="AD326" s="26"/>
      <c r="AE326" s="27"/>
      <c r="AF326" s="26"/>
      <c r="AG326" s="26"/>
      <c r="AH326" s="26"/>
      <c r="AI326" s="26"/>
      <c r="AJ326" s="26"/>
      <c r="AK326" s="26"/>
    </row>
    <row r="327" spans="1:37" s="10" customFormat="1" ht="25" customHeight="1" x14ac:dyDescent="0.25">
      <c r="A327" s="11">
        <v>324</v>
      </c>
      <c r="B327" s="12" t="str">
        <f t="shared" si="13"/>
        <v>000-000</v>
      </c>
      <c r="C327" s="12"/>
      <c r="D327" s="12"/>
      <c r="E327" s="12"/>
      <c r="F327" s="12"/>
      <c r="G327" s="16"/>
      <c r="H327" s="16"/>
      <c r="I327" s="15"/>
      <c r="J327" s="16"/>
      <c r="K327" s="16"/>
      <c r="L327" s="17"/>
      <c r="M327" s="18"/>
      <c r="N327" s="19"/>
      <c r="O327" s="20"/>
      <c r="P327" s="21"/>
      <c r="Q327" s="21"/>
      <c r="R327" s="22"/>
      <c r="S327" s="21"/>
      <c r="T327" s="21"/>
      <c r="U327" s="22"/>
      <c r="V327" s="23"/>
      <c r="W327" s="23"/>
      <c r="X327" s="24"/>
      <c r="Y327" s="25">
        <f t="shared" si="11"/>
        <v>0</v>
      </c>
      <c r="Z327" s="25">
        <f t="shared" si="12"/>
        <v>0</v>
      </c>
      <c r="AA327" s="26"/>
      <c r="AB327" s="26"/>
      <c r="AC327" s="26"/>
      <c r="AD327" s="26"/>
      <c r="AE327" s="27"/>
      <c r="AF327" s="26"/>
      <c r="AG327" s="26"/>
      <c r="AH327" s="26"/>
      <c r="AI327" s="26"/>
      <c r="AJ327" s="26"/>
      <c r="AK327" s="26"/>
    </row>
    <row r="328" spans="1:37" s="10" customFormat="1" ht="25" customHeight="1" x14ac:dyDescent="0.25">
      <c r="A328" s="11">
        <v>325</v>
      </c>
      <c r="B328" s="12" t="str">
        <f t="shared" si="13"/>
        <v>000-000</v>
      </c>
      <c r="C328" s="12"/>
      <c r="D328" s="12"/>
      <c r="E328" s="12"/>
      <c r="F328" s="12"/>
      <c r="G328" s="16"/>
      <c r="H328" s="16"/>
      <c r="I328" s="15"/>
      <c r="J328" s="16"/>
      <c r="K328" s="16"/>
      <c r="L328" s="17"/>
      <c r="M328" s="18"/>
      <c r="N328" s="18"/>
      <c r="O328" s="20"/>
      <c r="P328" s="21"/>
      <c r="Q328" s="21"/>
      <c r="R328" s="22"/>
      <c r="S328" s="21"/>
      <c r="T328" s="21"/>
      <c r="U328" s="22"/>
      <c r="V328" s="23"/>
      <c r="W328" s="23"/>
      <c r="X328" s="24"/>
      <c r="Y328" s="25">
        <f t="shared" si="11"/>
        <v>0</v>
      </c>
      <c r="Z328" s="25">
        <f t="shared" si="12"/>
        <v>0</v>
      </c>
      <c r="AA328" s="26"/>
      <c r="AB328" s="26"/>
      <c r="AC328" s="26"/>
      <c r="AD328" s="26"/>
      <c r="AE328" s="27"/>
      <c r="AF328" s="26"/>
      <c r="AG328" s="26"/>
      <c r="AH328" s="26"/>
      <c r="AI328" s="26"/>
      <c r="AJ328" s="26"/>
      <c r="AK328" s="26"/>
    </row>
    <row r="329" spans="1:37" s="10" customFormat="1" ht="25" customHeight="1" x14ac:dyDescent="0.25">
      <c r="A329" s="11">
        <v>326</v>
      </c>
      <c r="B329" s="12" t="str">
        <f t="shared" si="13"/>
        <v>000-000</v>
      </c>
      <c r="C329" s="12"/>
      <c r="D329" s="12"/>
      <c r="E329" s="12"/>
      <c r="F329" s="12"/>
      <c r="G329" s="16"/>
      <c r="H329" s="16"/>
      <c r="I329" s="15"/>
      <c r="J329" s="16"/>
      <c r="K329" s="16"/>
      <c r="L329" s="17"/>
      <c r="M329" s="18"/>
      <c r="N329" s="18"/>
      <c r="O329" s="20"/>
      <c r="P329" s="21"/>
      <c r="Q329" s="21"/>
      <c r="R329" s="22"/>
      <c r="S329" s="21"/>
      <c r="T329" s="21"/>
      <c r="U329" s="22"/>
      <c r="V329" s="23"/>
      <c r="W329" s="23"/>
      <c r="X329" s="24"/>
      <c r="Y329" s="25">
        <f t="shared" si="11"/>
        <v>0</v>
      </c>
      <c r="Z329" s="25">
        <f t="shared" si="12"/>
        <v>0</v>
      </c>
      <c r="AA329" s="26"/>
      <c r="AB329" s="26"/>
      <c r="AC329" s="26"/>
      <c r="AD329" s="26"/>
      <c r="AE329" s="27"/>
      <c r="AF329" s="26"/>
      <c r="AG329" s="26"/>
      <c r="AH329" s="26"/>
      <c r="AI329" s="26"/>
      <c r="AJ329" s="26"/>
      <c r="AK329" s="26"/>
    </row>
    <row r="330" spans="1:37" s="10" customFormat="1" ht="25" customHeight="1" x14ac:dyDescent="0.25">
      <c r="A330" s="11">
        <v>327</v>
      </c>
      <c r="B330" s="12" t="str">
        <f t="shared" si="13"/>
        <v>000-000</v>
      </c>
      <c r="C330" s="12"/>
      <c r="D330" s="12"/>
      <c r="E330" s="12"/>
      <c r="F330" s="12"/>
      <c r="G330" s="16"/>
      <c r="H330" s="16"/>
      <c r="I330" s="15"/>
      <c r="J330" s="16"/>
      <c r="K330" s="16"/>
      <c r="L330" s="17"/>
      <c r="M330" s="18"/>
      <c r="N330" s="18"/>
      <c r="O330" s="20"/>
      <c r="P330" s="21"/>
      <c r="Q330" s="21"/>
      <c r="R330" s="22"/>
      <c r="S330" s="21"/>
      <c r="T330" s="21"/>
      <c r="U330" s="22"/>
      <c r="V330" s="23"/>
      <c r="W330" s="23"/>
      <c r="X330" s="24"/>
      <c r="Y330" s="25">
        <f t="shared" si="11"/>
        <v>0</v>
      </c>
      <c r="Z330" s="25">
        <f t="shared" si="12"/>
        <v>0</v>
      </c>
      <c r="AA330" s="26"/>
      <c r="AB330" s="26"/>
      <c r="AC330" s="26"/>
      <c r="AD330" s="26"/>
      <c r="AE330" s="27"/>
      <c r="AF330" s="26"/>
      <c r="AG330" s="26"/>
      <c r="AH330" s="26"/>
      <c r="AI330" s="26"/>
      <c r="AJ330" s="26"/>
      <c r="AK330" s="26"/>
    </row>
    <row r="331" spans="1:37" s="10" customFormat="1" ht="25" customHeight="1" x14ac:dyDescent="0.25">
      <c r="A331" s="11">
        <v>328</v>
      </c>
      <c r="B331" s="12" t="str">
        <f t="shared" si="13"/>
        <v>000-000</v>
      </c>
      <c r="C331" s="12"/>
      <c r="D331" s="12"/>
      <c r="E331" s="12"/>
      <c r="F331" s="12"/>
      <c r="G331" s="16"/>
      <c r="H331" s="16"/>
      <c r="I331" s="15"/>
      <c r="J331" s="16"/>
      <c r="K331" s="16"/>
      <c r="L331" s="17"/>
      <c r="M331" s="18"/>
      <c r="N331" s="18"/>
      <c r="O331" s="20"/>
      <c r="P331" s="21"/>
      <c r="Q331" s="21"/>
      <c r="R331" s="22"/>
      <c r="S331" s="21"/>
      <c r="T331" s="21"/>
      <c r="U331" s="22"/>
      <c r="V331" s="23"/>
      <c r="W331" s="23"/>
      <c r="X331" s="24"/>
      <c r="Y331" s="25">
        <f t="shared" si="11"/>
        <v>0</v>
      </c>
      <c r="Z331" s="25">
        <f t="shared" si="12"/>
        <v>0</v>
      </c>
      <c r="AA331" s="26"/>
      <c r="AB331" s="26"/>
      <c r="AC331" s="26"/>
      <c r="AD331" s="26"/>
      <c r="AE331" s="27"/>
      <c r="AF331" s="26"/>
      <c r="AG331" s="26"/>
      <c r="AH331" s="26"/>
      <c r="AI331" s="26"/>
      <c r="AJ331" s="26"/>
      <c r="AK331" s="26"/>
    </row>
    <row r="332" spans="1:37" s="10" customFormat="1" ht="25" customHeight="1" x14ac:dyDescent="0.25">
      <c r="A332" s="11">
        <v>329</v>
      </c>
      <c r="B332" s="12" t="str">
        <f t="shared" si="13"/>
        <v>000-000</v>
      </c>
      <c r="C332" s="12"/>
      <c r="D332" s="12"/>
      <c r="E332" s="12"/>
      <c r="F332" s="12"/>
      <c r="G332" s="16"/>
      <c r="H332" s="16"/>
      <c r="I332" s="15"/>
      <c r="J332" s="16"/>
      <c r="K332" s="16"/>
      <c r="L332" s="17"/>
      <c r="M332" s="18"/>
      <c r="N332" s="18"/>
      <c r="O332" s="20"/>
      <c r="P332" s="21"/>
      <c r="Q332" s="21"/>
      <c r="R332" s="22"/>
      <c r="S332" s="21"/>
      <c r="T332" s="21"/>
      <c r="U332" s="22"/>
      <c r="V332" s="23"/>
      <c r="W332" s="23"/>
      <c r="X332" s="24"/>
      <c r="Y332" s="25">
        <f t="shared" si="11"/>
        <v>0</v>
      </c>
      <c r="Z332" s="25">
        <f t="shared" si="12"/>
        <v>0</v>
      </c>
      <c r="AA332" s="26"/>
      <c r="AB332" s="26"/>
      <c r="AC332" s="26"/>
      <c r="AD332" s="26"/>
      <c r="AE332" s="27"/>
      <c r="AF332" s="26"/>
      <c r="AG332" s="26"/>
      <c r="AH332" s="26"/>
      <c r="AI332" s="26"/>
      <c r="AJ332" s="26"/>
      <c r="AK332" s="26"/>
    </row>
    <row r="333" spans="1:37" s="10" customFormat="1" ht="25" customHeight="1" x14ac:dyDescent="0.25">
      <c r="A333" s="11">
        <v>330</v>
      </c>
      <c r="B333" s="12" t="str">
        <f t="shared" si="13"/>
        <v>000-000</v>
      </c>
      <c r="C333" s="12"/>
      <c r="D333" s="12"/>
      <c r="E333" s="12"/>
      <c r="F333" s="12"/>
      <c r="G333" s="16"/>
      <c r="H333" s="16"/>
      <c r="I333" s="15"/>
      <c r="J333" s="16"/>
      <c r="K333" s="16"/>
      <c r="L333" s="17"/>
      <c r="M333" s="18"/>
      <c r="N333" s="18"/>
      <c r="O333" s="20"/>
      <c r="P333" s="21"/>
      <c r="Q333" s="21"/>
      <c r="R333" s="22"/>
      <c r="S333" s="21"/>
      <c r="T333" s="21"/>
      <c r="U333" s="22"/>
      <c r="V333" s="23"/>
      <c r="W333" s="23"/>
      <c r="X333" s="24"/>
      <c r="Y333" s="25">
        <f t="shared" si="11"/>
        <v>0</v>
      </c>
      <c r="Z333" s="25">
        <f t="shared" si="12"/>
        <v>0</v>
      </c>
      <c r="AA333" s="26"/>
      <c r="AB333" s="26"/>
      <c r="AC333" s="26"/>
      <c r="AD333" s="26"/>
      <c r="AE333" s="27"/>
      <c r="AF333" s="26"/>
      <c r="AG333" s="26"/>
      <c r="AH333" s="26"/>
      <c r="AI333" s="26"/>
      <c r="AJ333" s="26"/>
      <c r="AK333" s="26"/>
    </row>
    <row r="334" spans="1:37" s="10" customFormat="1" ht="25" customHeight="1" x14ac:dyDescent="0.25">
      <c r="A334" s="11">
        <v>331</v>
      </c>
      <c r="B334" s="12" t="str">
        <f t="shared" si="13"/>
        <v>000-000</v>
      </c>
      <c r="C334" s="12"/>
      <c r="D334" s="12"/>
      <c r="E334" s="12"/>
      <c r="F334" s="12"/>
      <c r="G334" s="16"/>
      <c r="H334" s="16"/>
      <c r="I334" s="15"/>
      <c r="J334" s="16"/>
      <c r="K334" s="16"/>
      <c r="L334" s="17"/>
      <c r="M334" s="18"/>
      <c r="N334" s="18"/>
      <c r="O334" s="20"/>
      <c r="P334" s="21"/>
      <c r="Q334" s="21"/>
      <c r="R334" s="22"/>
      <c r="S334" s="21"/>
      <c r="T334" s="21"/>
      <c r="U334" s="22"/>
      <c r="V334" s="23"/>
      <c r="W334" s="23"/>
      <c r="X334" s="24"/>
      <c r="Y334" s="25">
        <f t="shared" si="11"/>
        <v>0</v>
      </c>
      <c r="Z334" s="25">
        <f t="shared" si="12"/>
        <v>0</v>
      </c>
      <c r="AA334" s="26"/>
      <c r="AB334" s="26"/>
      <c r="AC334" s="26"/>
      <c r="AD334" s="26"/>
      <c r="AE334" s="27"/>
      <c r="AF334" s="26"/>
      <c r="AG334" s="26"/>
      <c r="AH334" s="26"/>
      <c r="AI334" s="26"/>
      <c r="AJ334" s="26"/>
      <c r="AK334" s="26"/>
    </row>
    <row r="335" spans="1:37" s="10" customFormat="1" ht="25" customHeight="1" x14ac:dyDescent="0.25">
      <c r="A335" s="11">
        <v>332</v>
      </c>
      <c r="B335" s="12" t="str">
        <f t="shared" si="13"/>
        <v>000-000</v>
      </c>
      <c r="C335" s="12"/>
      <c r="D335" s="12"/>
      <c r="E335" s="12"/>
      <c r="F335" s="12"/>
      <c r="G335" s="16"/>
      <c r="H335" s="16"/>
      <c r="I335" s="15"/>
      <c r="J335" s="16"/>
      <c r="K335" s="16"/>
      <c r="L335" s="17"/>
      <c r="M335" s="18"/>
      <c r="N335" s="18"/>
      <c r="O335" s="20"/>
      <c r="P335" s="21"/>
      <c r="Q335" s="21"/>
      <c r="R335" s="22"/>
      <c r="S335" s="21"/>
      <c r="T335" s="21"/>
      <c r="U335" s="22"/>
      <c r="V335" s="23"/>
      <c r="W335" s="23"/>
      <c r="X335" s="24"/>
      <c r="Y335" s="25">
        <f t="shared" si="11"/>
        <v>0</v>
      </c>
      <c r="Z335" s="25">
        <f t="shared" si="12"/>
        <v>0</v>
      </c>
      <c r="AA335" s="26"/>
      <c r="AB335" s="26"/>
      <c r="AC335" s="26"/>
      <c r="AD335" s="26"/>
      <c r="AE335" s="27"/>
      <c r="AF335" s="26"/>
      <c r="AG335" s="26"/>
      <c r="AH335" s="26"/>
      <c r="AI335" s="26"/>
      <c r="AJ335" s="26"/>
      <c r="AK335" s="26"/>
    </row>
    <row r="336" spans="1:37" s="10" customFormat="1" ht="25" customHeight="1" x14ac:dyDescent="0.25">
      <c r="A336" s="11">
        <v>333</v>
      </c>
      <c r="B336" s="12" t="str">
        <f t="shared" si="13"/>
        <v>000-000</v>
      </c>
      <c r="C336" s="12"/>
      <c r="D336" s="12"/>
      <c r="E336" s="12"/>
      <c r="F336" s="12"/>
      <c r="G336" s="16"/>
      <c r="H336" s="16"/>
      <c r="I336" s="15"/>
      <c r="J336" s="16"/>
      <c r="K336" s="16"/>
      <c r="L336" s="17"/>
      <c r="M336" s="18"/>
      <c r="N336" s="18"/>
      <c r="O336" s="20"/>
      <c r="P336" s="21"/>
      <c r="Q336" s="21"/>
      <c r="R336" s="22"/>
      <c r="S336" s="21"/>
      <c r="T336" s="21"/>
      <c r="U336" s="22"/>
      <c r="V336" s="23"/>
      <c r="W336" s="23"/>
      <c r="X336" s="24"/>
      <c r="Y336" s="25">
        <f t="shared" si="11"/>
        <v>0</v>
      </c>
      <c r="Z336" s="25">
        <f t="shared" si="12"/>
        <v>0</v>
      </c>
      <c r="AA336" s="26"/>
      <c r="AB336" s="26"/>
      <c r="AC336" s="26"/>
      <c r="AD336" s="26"/>
      <c r="AE336" s="27"/>
      <c r="AF336" s="26"/>
      <c r="AG336" s="26"/>
      <c r="AH336" s="26"/>
      <c r="AI336" s="26"/>
      <c r="AJ336" s="26"/>
      <c r="AK336" s="26"/>
    </row>
    <row r="337" spans="1:37" s="10" customFormat="1" ht="25" customHeight="1" x14ac:dyDescent="0.25">
      <c r="A337" s="11">
        <v>334</v>
      </c>
      <c r="B337" s="12" t="str">
        <f t="shared" si="13"/>
        <v>000-000</v>
      </c>
      <c r="C337" s="12"/>
      <c r="D337" s="12"/>
      <c r="E337" s="12"/>
      <c r="F337" s="12"/>
      <c r="G337" s="16"/>
      <c r="H337" s="16"/>
      <c r="I337" s="15"/>
      <c r="J337" s="16"/>
      <c r="K337" s="16"/>
      <c r="L337" s="17"/>
      <c r="M337" s="18"/>
      <c r="N337" s="19"/>
      <c r="O337" s="20"/>
      <c r="P337" s="21"/>
      <c r="Q337" s="21"/>
      <c r="R337" s="22"/>
      <c r="S337" s="21"/>
      <c r="T337" s="21"/>
      <c r="U337" s="22"/>
      <c r="V337" s="23"/>
      <c r="W337" s="23"/>
      <c r="X337" s="24"/>
      <c r="Y337" s="25">
        <f t="shared" si="11"/>
        <v>0</v>
      </c>
      <c r="Z337" s="25">
        <f t="shared" si="12"/>
        <v>0</v>
      </c>
      <c r="AA337" s="26"/>
      <c r="AB337" s="26"/>
      <c r="AC337" s="26"/>
      <c r="AD337" s="26"/>
      <c r="AE337" s="27"/>
      <c r="AF337" s="26"/>
      <c r="AG337" s="26"/>
      <c r="AH337" s="26"/>
      <c r="AI337" s="26"/>
      <c r="AJ337" s="26"/>
      <c r="AK337" s="26"/>
    </row>
    <row r="338" spans="1:37" s="10" customFormat="1" ht="25" customHeight="1" x14ac:dyDescent="0.25">
      <c r="A338" s="11">
        <v>335</v>
      </c>
      <c r="B338" s="12" t="str">
        <f t="shared" si="13"/>
        <v>000-000</v>
      </c>
      <c r="C338" s="12"/>
      <c r="D338" s="12"/>
      <c r="E338" s="12"/>
      <c r="F338" s="12"/>
      <c r="G338" s="16"/>
      <c r="H338" s="16"/>
      <c r="I338" s="15"/>
      <c r="J338" s="16"/>
      <c r="K338" s="16"/>
      <c r="L338" s="17"/>
      <c r="M338" s="18"/>
      <c r="N338" s="19"/>
      <c r="O338" s="20"/>
      <c r="P338" s="21"/>
      <c r="Q338" s="21"/>
      <c r="R338" s="22"/>
      <c r="S338" s="21"/>
      <c r="T338" s="21"/>
      <c r="U338" s="22"/>
      <c r="V338" s="23"/>
      <c r="W338" s="23"/>
      <c r="X338" s="24"/>
      <c r="Y338" s="25">
        <f t="shared" ref="Y338:Y401" si="14">ROUND(I338-U338-X338,2)</f>
        <v>0</v>
      </c>
      <c r="Z338" s="25">
        <f t="shared" ref="Z338:Z402" si="15">ROUND(L338+O338-R338,2)</f>
        <v>0</v>
      </c>
      <c r="AA338" s="26"/>
      <c r="AB338" s="26"/>
      <c r="AC338" s="26"/>
      <c r="AD338" s="26"/>
      <c r="AE338" s="27"/>
      <c r="AF338" s="26"/>
      <c r="AG338" s="26"/>
      <c r="AH338" s="26"/>
      <c r="AI338" s="26"/>
      <c r="AJ338" s="26"/>
      <c r="AK338" s="26"/>
    </row>
    <row r="339" spans="1:37" s="10" customFormat="1" ht="25" customHeight="1" x14ac:dyDescent="0.25">
      <c r="A339" s="11">
        <v>336</v>
      </c>
      <c r="B339" s="12" t="str">
        <f t="shared" si="13"/>
        <v>000-000</v>
      </c>
      <c r="C339" s="12"/>
      <c r="D339" s="12"/>
      <c r="E339" s="12"/>
      <c r="F339" s="12"/>
      <c r="G339" s="16"/>
      <c r="H339" s="16"/>
      <c r="I339" s="15"/>
      <c r="J339" s="16"/>
      <c r="K339" s="16"/>
      <c r="L339" s="17"/>
      <c r="M339" s="18"/>
      <c r="N339" s="18"/>
      <c r="O339" s="20"/>
      <c r="P339" s="21"/>
      <c r="Q339" s="21"/>
      <c r="R339" s="22"/>
      <c r="S339" s="21"/>
      <c r="T339" s="21"/>
      <c r="U339" s="22"/>
      <c r="V339" s="23"/>
      <c r="W339" s="23"/>
      <c r="X339" s="24"/>
      <c r="Y339" s="25">
        <f t="shared" si="14"/>
        <v>0</v>
      </c>
      <c r="Z339" s="25">
        <f t="shared" si="15"/>
        <v>0</v>
      </c>
      <c r="AA339" s="26"/>
      <c r="AB339" s="26"/>
      <c r="AC339" s="26"/>
      <c r="AD339" s="26"/>
      <c r="AE339" s="27"/>
      <c r="AF339" s="26"/>
      <c r="AG339" s="26"/>
      <c r="AH339" s="26"/>
      <c r="AI339" s="26"/>
      <c r="AJ339" s="26"/>
      <c r="AK339" s="26"/>
    </row>
    <row r="340" spans="1:37" s="10" customFormat="1" ht="25" customHeight="1" x14ac:dyDescent="0.25">
      <c r="A340" s="11">
        <v>337</v>
      </c>
      <c r="B340" s="12" t="str">
        <f t="shared" si="13"/>
        <v>000-000</v>
      </c>
      <c r="C340" s="12"/>
      <c r="D340" s="12"/>
      <c r="E340" s="12"/>
      <c r="F340" s="12"/>
      <c r="G340" s="16"/>
      <c r="H340" s="16"/>
      <c r="I340" s="15"/>
      <c r="J340" s="16"/>
      <c r="K340" s="16"/>
      <c r="L340" s="17"/>
      <c r="M340" s="18"/>
      <c r="N340" s="18"/>
      <c r="O340" s="20"/>
      <c r="P340" s="21"/>
      <c r="Q340" s="21"/>
      <c r="R340" s="22"/>
      <c r="S340" s="21"/>
      <c r="T340" s="21"/>
      <c r="U340" s="22"/>
      <c r="V340" s="23"/>
      <c r="W340" s="23"/>
      <c r="X340" s="24"/>
      <c r="Y340" s="25">
        <f t="shared" si="14"/>
        <v>0</v>
      </c>
      <c r="Z340" s="25">
        <f t="shared" si="15"/>
        <v>0</v>
      </c>
      <c r="AA340" s="26"/>
      <c r="AB340" s="26"/>
      <c r="AC340" s="26"/>
      <c r="AD340" s="26"/>
      <c r="AE340" s="27"/>
      <c r="AF340" s="26"/>
      <c r="AG340" s="26"/>
      <c r="AH340" s="26"/>
      <c r="AI340" s="26"/>
      <c r="AJ340" s="26"/>
      <c r="AK340" s="26"/>
    </row>
    <row r="341" spans="1:37" s="10" customFormat="1" ht="25" customHeight="1" x14ac:dyDescent="0.25">
      <c r="A341" s="11">
        <v>338</v>
      </c>
      <c r="B341" s="12" t="str">
        <f t="shared" si="13"/>
        <v>000-000</v>
      </c>
      <c r="C341" s="12"/>
      <c r="D341" s="12"/>
      <c r="E341" s="12"/>
      <c r="F341" s="12"/>
      <c r="G341" s="16"/>
      <c r="H341" s="16"/>
      <c r="I341" s="15"/>
      <c r="J341" s="16"/>
      <c r="K341" s="16"/>
      <c r="L341" s="17"/>
      <c r="M341" s="18"/>
      <c r="N341" s="18"/>
      <c r="O341" s="20"/>
      <c r="P341" s="21"/>
      <c r="Q341" s="21"/>
      <c r="R341" s="22"/>
      <c r="S341" s="21"/>
      <c r="T341" s="21"/>
      <c r="U341" s="22"/>
      <c r="V341" s="23"/>
      <c r="W341" s="23"/>
      <c r="X341" s="24"/>
      <c r="Y341" s="25">
        <f t="shared" si="14"/>
        <v>0</v>
      </c>
      <c r="Z341" s="25">
        <f t="shared" si="15"/>
        <v>0</v>
      </c>
      <c r="AA341" s="26"/>
      <c r="AB341" s="26"/>
      <c r="AC341" s="26"/>
      <c r="AD341" s="26"/>
      <c r="AE341" s="27"/>
      <c r="AF341" s="26"/>
      <c r="AG341" s="26"/>
      <c r="AH341" s="26"/>
      <c r="AI341" s="26"/>
      <c r="AJ341" s="26"/>
      <c r="AK341" s="26"/>
    </row>
    <row r="342" spans="1:37" s="10" customFormat="1" ht="25" customHeight="1" x14ac:dyDescent="0.25">
      <c r="A342" s="11">
        <v>339</v>
      </c>
      <c r="B342" s="12" t="str">
        <f t="shared" si="13"/>
        <v>000-000</v>
      </c>
      <c r="C342" s="12"/>
      <c r="D342" s="12"/>
      <c r="E342" s="12"/>
      <c r="F342" s="12"/>
      <c r="G342" s="16"/>
      <c r="H342" s="16"/>
      <c r="I342" s="15"/>
      <c r="J342" s="16"/>
      <c r="K342" s="16"/>
      <c r="L342" s="17"/>
      <c r="M342" s="18"/>
      <c r="N342" s="18"/>
      <c r="O342" s="20"/>
      <c r="P342" s="21"/>
      <c r="Q342" s="21"/>
      <c r="R342" s="22"/>
      <c r="S342" s="21"/>
      <c r="T342" s="21"/>
      <c r="U342" s="22"/>
      <c r="V342" s="23"/>
      <c r="W342" s="23"/>
      <c r="X342" s="24"/>
      <c r="Y342" s="25">
        <f t="shared" si="14"/>
        <v>0</v>
      </c>
      <c r="Z342" s="25">
        <f t="shared" si="15"/>
        <v>0</v>
      </c>
      <c r="AA342" s="26"/>
      <c r="AB342" s="26"/>
      <c r="AC342" s="26"/>
      <c r="AD342" s="26"/>
      <c r="AE342" s="27"/>
      <c r="AF342" s="26"/>
      <c r="AG342" s="26"/>
      <c r="AH342" s="26"/>
      <c r="AI342" s="26"/>
      <c r="AJ342" s="26"/>
      <c r="AK342" s="26"/>
    </row>
    <row r="343" spans="1:37" s="10" customFormat="1" ht="25" customHeight="1" x14ac:dyDescent="0.25">
      <c r="A343" s="11">
        <v>340</v>
      </c>
      <c r="B343" s="12" t="str">
        <f t="shared" si="13"/>
        <v>000-000</v>
      </c>
      <c r="C343" s="12"/>
      <c r="D343" s="12"/>
      <c r="E343" s="12"/>
      <c r="F343" s="12"/>
      <c r="G343" s="16"/>
      <c r="H343" s="16"/>
      <c r="I343" s="15"/>
      <c r="J343" s="16"/>
      <c r="K343" s="16"/>
      <c r="L343" s="17"/>
      <c r="M343" s="18"/>
      <c r="N343" s="18"/>
      <c r="O343" s="20"/>
      <c r="P343" s="21"/>
      <c r="Q343" s="21"/>
      <c r="R343" s="22"/>
      <c r="S343" s="21"/>
      <c r="T343" s="21"/>
      <c r="U343" s="22"/>
      <c r="V343" s="23"/>
      <c r="W343" s="23"/>
      <c r="X343" s="24"/>
      <c r="Y343" s="25">
        <f t="shared" si="14"/>
        <v>0</v>
      </c>
      <c r="Z343" s="25">
        <f t="shared" si="15"/>
        <v>0</v>
      </c>
      <c r="AA343" s="26"/>
      <c r="AB343" s="26"/>
      <c r="AC343" s="26"/>
      <c r="AD343" s="26"/>
      <c r="AE343" s="27"/>
      <c r="AF343" s="26"/>
      <c r="AG343" s="26"/>
      <c r="AH343" s="26"/>
      <c r="AI343" s="26"/>
      <c r="AJ343" s="26"/>
      <c r="AK343" s="26"/>
    </row>
    <row r="344" spans="1:37" s="10" customFormat="1" ht="25" customHeight="1" x14ac:dyDescent="0.25">
      <c r="A344" s="11">
        <v>341</v>
      </c>
      <c r="B344" s="12" t="str">
        <f t="shared" si="13"/>
        <v>000-000</v>
      </c>
      <c r="C344" s="12"/>
      <c r="D344" s="12"/>
      <c r="E344" s="12"/>
      <c r="F344" s="12"/>
      <c r="G344" s="16"/>
      <c r="H344" s="16"/>
      <c r="I344" s="15"/>
      <c r="J344" s="16"/>
      <c r="K344" s="16"/>
      <c r="L344" s="17"/>
      <c r="M344" s="18"/>
      <c r="N344" s="18"/>
      <c r="O344" s="20"/>
      <c r="P344" s="21"/>
      <c r="Q344" s="21"/>
      <c r="R344" s="22"/>
      <c r="S344" s="21"/>
      <c r="T344" s="21"/>
      <c r="U344" s="22"/>
      <c r="V344" s="23"/>
      <c r="W344" s="23"/>
      <c r="X344" s="24"/>
      <c r="Y344" s="25">
        <f t="shared" si="14"/>
        <v>0</v>
      </c>
      <c r="Z344" s="25">
        <f t="shared" si="15"/>
        <v>0</v>
      </c>
      <c r="AA344" s="26"/>
      <c r="AB344" s="26"/>
      <c r="AC344" s="26"/>
      <c r="AD344" s="26"/>
      <c r="AE344" s="27"/>
      <c r="AF344" s="26"/>
      <c r="AG344" s="26"/>
      <c r="AH344" s="26"/>
      <c r="AI344" s="26"/>
      <c r="AJ344" s="26"/>
      <c r="AK344" s="26"/>
    </row>
    <row r="345" spans="1:37" s="10" customFormat="1" ht="25" customHeight="1" x14ac:dyDescent="0.25">
      <c r="A345" s="11">
        <v>342</v>
      </c>
      <c r="B345" s="12" t="str">
        <f t="shared" si="13"/>
        <v>000-000</v>
      </c>
      <c r="C345" s="12"/>
      <c r="D345" s="12"/>
      <c r="E345" s="12"/>
      <c r="F345" s="12"/>
      <c r="G345" s="16"/>
      <c r="H345" s="16"/>
      <c r="I345" s="15"/>
      <c r="J345" s="16"/>
      <c r="K345" s="16"/>
      <c r="L345" s="17"/>
      <c r="M345" s="18"/>
      <c r="N345" s="18"/>
      <c r="O345" s="20"/>
      <c r="P345" s="21"/>
      <c r="Q345" s="21"/>
      <c r="R345" s="22"/>
      <c r="S345" s="21"/>
      <c r="T345" s="21"/>
      <c r="U345" s="22"/>
      <c r="V345" s="23"/>
      <c r="W345" s="23"/>
      <c r="X345" s="24"/>
      <c r="Y345" s="25">
        <f t="shared" si="14"/>
        <v>0</v>
      </c>
      <c r="Z345" s="25">
        <f t="shared" si="15"/>
        <v>0</v>
      </c>
      <c r="AA345" s="26"/>
      <c r="AB345" s="26"/>
      <c r="AC345" s="26"/>
      <c r="AD345" s="26"/>
      <c r="AE345" s="27"/>
      <c r="AF345" s="26"/>
      <c r="AG345" s="26"/>
      <c r="AH345" s="26"/>
      <c r="AI345" s="26"/>
      <c r="AJ345" s="26"/>
      <c r="AK345" s="26"/>
    </row>
    <row r="346" spans="1:37" s="10" customFormat="1" ht="25" customHeight="1" x14ac:dyDescent="0.25">
      <c r="A346" s="11">
        <v>343</v>
      </c>
      <c r="B346" s="12" t="str">
        <f t="shared" si="13"/>
        <v>000-000</v>
      </c>
      <c r="C346" s="12"/>
      <c r="D346" s="12"/>
      <c r="E346" s="12"/>
      <c r="F346" s="12"/>
      <c r="G346" s="16"/>
      <c r="H346" s="16"/>
      <c r="I346" s="15"/>
      <c r="J346" s="16"/>
      <c r="K346" s="16"/>
      <c r="L346" s="17"/>
      <c r="M346" s="18"/>
      <c r="N346" s="18"/>
      <c r="O346" s="20"/>
      <c r="P346" s="21"/>
      <c r="Q346" s="21"/>
      <c r="R346" s="22"/>
      <c r="S346" s="21"/>
      <c r="T346" s="21"/>
      <c r="U346" s="22"/>
      <c r="V346" s="23"/>
      <c r="W346" s="23"/>
      <c r="X346" s="24"/>
      <c r="Y346" s="25">
        <f t="shared" si="14"/>
        <v>0</v>
      </c>
      <c r="Z346" s="25">
        <f t="shared" si="15"/>
        <v>0</v>
      </c>
      <c r="AA346" s="26"/>
      <c r="AB346" s="26"/>
      <c r="AC346" s="26"/>
      <c r="AD346" s="26"/>
      <c r="AE346" s="27"/>
      <c r="AF346" s="26"/>
      <c r="AG346" s="26"/>
      <c r="AH346" s="26"/>
      <c r="AI346" s="26"/>
      <c r="AJ346" s="26"/>
      <c r="AK346" s="26"/>
    </row>
    <row r="347" spans="1:37" s="10" customFormat="1" ht="25" customHeight="1" x14ac:dyDescent="0.25">
      <c r="A347" s="11">
        <v>344</v>
      </c>
      <c r="B347" s="12" t="str">
        <f t="shared" si="13"/>
        <v>000-000</v>
      </c>
      <c r="C347" s="12"/>
      <c r="D347" s="12"/>
      <c r="E347" s="12"/>
      <c r="F347" s="12"/>
      <c r="G347" s="16"/>
      <c r="H347" s="16"/>
      <c r="I347" s="15"/>
      <c r="J347" s="16"/>
      <c r="K347" s="16"/>
      <c r="L347" s="17"/>
      <c r="M347" s="18"/>
      <c r="N347" s="18"/>
      <c r="O347" s="20"/>
      <c r="P347" s="21"/>
      <c r="Q347" s="21"/>
      <c r="R347" s="22"/>
      <c r="S347" s="21"/>
      <c r="T347" s="21"/>
      <c r="U347" s="22"/>
      <c r="V347" s="23"/>
      <c r="W347" s="23"/>
      <c r="X347" s="24"/>
      <c r="Y347" s="25">
        <f t="shared" si="14"/>
        <v>0</v>
      </c>
      <c r="Z347" s="25">
        <f t="shared" si="15"/>
        <v>0</v>
      </c>
      <c r="AA347" s="26"/>
      <c r="AB347" s="26"/>
      <c r="AC347" s="26"/>
      <c r="AD347" s="26"/>
      <c r="AE347" s="27"/>
      <c r="AF347" s="26"/>
      <c r="AG347" s="26"/>
      <c r="AH347" s="26"/>
      <c r="AI347" s="26"/>
      <c r="AJ347" s="26"/>
      <c r="AK347" s="26"/>
    </row>
    <row r="348" spans="1:37" s="10" customFormat="1" ht="25" customHeight="1" x14ac:dyDescent="0.25">
      <c r="A348" s="11">
        <v>345</v>
      </c>
      <c r="B348" s="12" t="str">
        <f t="shared" si="13"/>
        <v>000-000</v>
      </c>
      <c r="C348" s="12"/>
      <c r="D348" s="12"/>
      <c r="E348" s="12"/>
      <c r="F348" s="12"/>
      <c r="G348" s="16"/>
      <c r="H348" s="16"/>
      <c r="I348" s="15"/>
      <c r="J348" s="16"/>
      <c r="K348" s="16"/>
      <c r="L348" s="17"/>
      <c r="M348" s="18"/>
      <c r="N348" s="19"/>
      <c r="O348" s="20"/>
      <c r="P348" s="21"/>
      <c r="Q348" s="21"/>
      <c r="R348" s="22"/>
      <c r="S348" s="21"/>
      <c r="T348" s="21"/>
      <c r="U348" s="22"/>
      <c r="V348" s="23"/>
      <c r="W348" s="23"/>
      <c r="X348" s="24"/>
      <c r="Y348" s="25">
        <f t="shared" si="14"/>
        <v>0</v>
      </c>
      <c r="Z348" s="25">
        <f t="shared" si="15"/>
        <v>0</v>
      </c>
      <c r="AA348" s="26"/>
      <c r="AB348" s="26"/>
      <c r="AC348" s="26"/>
      <c r="AD348" s="26"/>
      <c r="AE348" s="27"/>
      <c r="AF348" s="26"/>
      <c r="AG348" s="26"/>
      <c r="AH348" s="26"/>
      <c r="AI348" s="26"/>
      <c r="AJ348" s="26"/>
      <c r="AK348" s="26"/>
    </row>
    <row r="349" spans="1:37" s="10" customFormat="1" ht="25" customHeight="1" x14ac:dyDescent="0.25">
      <c r="A349" s="11">
        <v>346</v>
      </c>
      <c r="B349" s="12" t="str">
        <f t="shared" si="13"/>
        <v>000-000</v>
      </c>
      <c r="C349" s="12"/>
      <c r="D349" s="12"/>
      <c r="E349" s="12"/>
      <c r="F349" s="12"/>
      <c r="G349" s="16"/>
      <c r="H349" s="16"/>
      <c r="I349" s="15"/>
      <c r="J349" s="16"/>
      <c r="K349" s="16"/>
      <c r="L349" s="17"/>
      <c r="M349" s="18"/>
      <c r="N349" s="19"/>
      <c r="O349" s="20"/>
      <c r="P349" s="21"/>
      <c r="Q349" s="21"/>
      <c r="R349" s="22"/>
      <c r="S349" s="21"/>
      <c r="T349" s="21"/>
      <c r="U349" s="22"/>
      <c r="V349" s="23"/>
      <c r="W349" s="23"/>
      <c r="X349" s="24"/>
      <c r="Y349" s="25">
        <f t="shared" si="14"/>
        <v>0</v>
      </c>
      <c r="Z349" s="25">
        <f t="shared" si="15"/>
        <v>0</v>
      </c>
      <c r="AA349" s="26"/>
      <c r="AB349" s="26"/>
      <c r="AC349" s="26"/>
      <c r="AD349" s="26"/>
      <c r="AE349" s="27"/>
      <c r="AF349" s="26"/>
      <c r="AG349" s="26"/>
      <c r="AH349" s="26"/>
      <c r="AI349" s="26"/>
      <c r="AJ349" s="26"/>
      <c r="AK349" s="26"/>
    </row>
    <row r="350" spans="1:37" s="10" customFormat="1" ht="25" customHeight="1" x14ac:dyDescent="0.25">
      <c r="A350" s="11">
        <v>347</v>
      </c>
      <c r="B350" s="12" t="str">
        <f t="shared" si="13"/>
        <v>000-000</v>
      </c>
      <c r="C350" s="12"/>
      <c r="D350" s="12"/>
      <c r="E350" s="12"/>
      <c r="F350" s="12"/>
      <c r="G350" s="16"/>
      <c r="H350" s="16"/>
      <c r="I350" s="15"/>
      <c r="J350" s="16"/>
      <c r="K350" s="16"/>
      <c r="L350" s="17"/>
      <c r="M350" s="18"/>
      <c r="N350" s="18"/>
      <c r="O350" s="20"/>
      <c r="P350" s="21"/>
      <c r="Q350" s="21"/>
      <c r="R350" s="22"/>
      <c r="S350" s="21"/>
      <c r="T350" s="21"/>
      <c r="U350" s="22"/>
      <c r="V350" s="23"/>
      <c r="W350" s="23"/>
      <c r="X350" s="24"/>
      <c r="Y350" s="25">
        <f t="shared" si="14"/>
        <v>0</v>
      </c>
      <c r="Z350" s="25">
        <f t="shared" si="15"/>
        <v>0</v>
      </c>
      <c r="AA350" s="26"/>
      <c r="AB350" s="26"/>
      <c r="AC350" s="26"/>
      <c r="AD350" s="26"/>
      <c r="AE350" s="27"/>
      <c r="AF350" s="26"/>
      <c r="AG350" s="26"/>
      <c r="AH350" s="26"/>
      <c r="AI350" s="26"/>
      <c r="AJ350" s="26"/>
      <c r="AK350" s="26"/>
    </row>
    <row r="351" spans="1:37" s="10" customFormat="1" ht="25" customHeight="1" x14ac:dyDescent="0.25">
      <c r="A351" s="11">
        <v>348</v>
      </c>
      <c r="B351" s="12" t="str">
        <f t="shared" si="13"/>
        <v>000-000</v>
      </c>
      <c r="C351" s="12"/>
      <c r="D351" s="12"/>
      <c r="E351" s="12"/>
      <c r="F351" s="12"/>
      <c r="G351" s="16"/>
      <c r="H351" s="16"/>
      <c r="I351" s="15"/>
      <c r="J351" s="16"/>
      <c r="K351" s="16"/>
      <c r="L351" s="17"/>
      <c r="M351" s="18"/>
      <c r="N351" s="18"/>
      <c r="O351" s="20"/>
      <c r="P351" s="21"/>
      <c r="Q351" s="21"/>
      <c r="R351" s="22"/>
      <c r="S351" s="21"/>
      <c r="T351" s="21"/>
      <c r="U351" s="22"/>
      <c r="V351" s="23"/>
      <c r="W351" s="23"/>
      <c r="X351" s="24"/>
      <c r="Y351" s="25">
        <f t="shared" si="14"/>
        <v>0</v>
      </c>
      <c r="Z351" s="25">
        <f t="shared" si="15"/>
        <v>0</v>
      </c>
      <c r="AA351" s="26"/>
      <c r="AB351" s="26"/>
      <c r="AC351" s="26"/>
      <c r="AD351" s="26"/>
      <c r="AE351" s="27"/>
      <c r="AF351" s="26"/>
      <c r="AG351" s="26"/>
      <c r="AH351" s="26"/>
      <c r="AI351" s="26"/>
      <c r="AJ351" s="26"/>
      <c r="AK351" s="26"/>
    </row>
    <row r="352" spans="1:37" s="10" customFormat="1" ht="25" customHeight="1" x14ac:dyDescent="0.25">
      <c r="A352" s="11">
        <v>349</v>
      </c>
      <c r="B352" s="12" t="str">
        <f t="shared" si="13"/>
        <v>000-000</v>
      </c>
      <c r="C352" s="12"/>
      <c r="D352" s="12"/>
      <c r="E352" s="12"/>
      <c r="F352" s="12"/>
      <c r="G352" s="16"/>
      <c r="H352" s="16"/>
      <c r="I352" s="15"/>
      <c r="J352" s="16"/>
      <c r="K352" s="16"/>
      <c r="L352" s="17"/>
      <c r="M352" s="18"/>
      <c r="N352" s="18"/>
      <c r="O352" s="20"/>
      <c r="P352" s="21"/>
      <c r="Q352" s="21"/>
      <c r="R352" s="22"/>
      <c r="S352" s="21"/>
      <c r="T352" s="21"/>
      <c r="U352" s="22"/>
      <c r="V352" s="23"/>
      <c r="W352" s="23"/>
      <c r="X352" s="24"/>
      <c r="Y352" s="25">
        <f t="shared" si="14"/>
        <v>0</v>
      </c>
      <c r="Z352" s="25">
        <f t="shared" si="15"/>
        <v>0</v>
      </c>
      <c r="AA352" s="26"/>
      <c r="AB352" s="26"/>
      <c r="AC352" s="26"/>
      <c r="AD352" s="26"/>
      <c r="AE352" s="27"/>
      <c r="AF352" s="26"/>
      <c r="AG352" s="26"/>
      <c r="AH352" s="26"/>
      <c r="AI352" s="26"/>
      <c r="AJ352" s="26"/>
      <c r="AK352" s="26"/>
    </row>
    <row r="353" spans="1:37" s="10" customFormat="1" ht="25" customHeight="1" x14ac:dyDescent="0.25">
      <c r="A353" s="11">
        <v>350</v>
      </c>
      <c r="B353" s="12" t="str">
        <f t="shared" si="13"/>
        <v>000-000</v>
      </c>
      <c r="C353" s="12"/>
      <c r="D353" s="12"/>
      <c r="E353" s="12"/>
      <c r="F353" s="12"/>
      <c r="G353" s="16"/>
      <c r="H353" s="16"/>
      <c r="I353" s="15"/>
      <c r="J353" s="16"/>
      <c r="K353" s="16"/>
      <c r="L353" s="17"/>
      <c r="M353" s="18"/>
      <c r="N353" s="18"/>
      <c r="O353" s="20"/>
      <c r="P353" s="21"/>
      <c r="Q353" s="21"/>
      <c r="R353" s="22"/>
      <c r="S353" s="21"/>
      <c r="T353" s="21"/>
      <c r="U353" s="22"/>
      <c r="V353" s="23"/>
      <c r="W353" s="23"/>
      <c r="X353" s="24"/>
      <c r="Y353" s="25">
        <f t="shared" si="14"/>
        <v>0</v>
      </c>
      <c r="Z353" s="25">
        <f t="shared" si="15"/>
        <v>0</v>
      </c>
      <c r="AA353" s="26"/>
      <c r="AB353" s="26"/>
      <c r="AC353" s="26"/>
      <c r="AD353" s="26"/>
      <c r="AE353" s="27"/>
      <c r="AF353" s="26"/>
      <c r="AG353" s="26"/>
      <c r="AH353" s="26"/>
      <c r="AI353" s="26"/>
      <c r="AJ353" s="26"/>
      <c r="AK353" s="26"/>
    </row>
    <row r="354" spans="1:37" s="10" customFormat="1" ht="25" customHeight="1" x14ac:dyDescent="0.25">
      <c r="A354" s="11">
        <v>351</v>
      </c>
      <c r="B354" s="12" t="str">
        <f t="shared" si="13"/>
        <v>000-000</v>
      </c>
      <c r="C354" s="12"/>
      <c r="D354" s="12"/>
      <c r="E354" s="12"/>
      <c r="F354" s="12"/>
      <c r="G354" s="16"/>
      <c r="H354" s="16"/>
      <c r="I354" s="15"/>
      <c r="J354" s="16"/>
      <c r="K354" s="16"/>
      <c r="L354" s="17"/>
      <c r="M354" s="18"/>
      <c r="N354" s="18"/>
      <c r="O354" s="20"/>
      <c r="P354" s="21"/>
      <c r="Q354" s="21"/>
      <c r="R354" s="22"/>
      <c r="S354" s="21"/>
      <c r="T354" s="21"/>
      <c r="U354" s="22"/>
      <c r="V354" s="23"/>
      <c r="W354" s="23"/>
      <c r="X354" s="24"/>
      <c r="Y354" s="25">
        <f t="shared" si="14"/>
        <v>0</v>
      </c>
      <c r="Z354" s="25">
        <f t="shared" si="15"/>
        <v>0</v>
      </c>
      <c r="AA354" s="26"/>
      <c r="AB354" s="26"/>
      <c r="AC354" s="26"/>
      <c r="AD354" s="26"/>
      <c r="AE354" s="27"/>
      <c r="AF354" s="26"/>
      <c r="AG354" s="26"/>
      <c r="AH354" s="26"/>
      <c r="AI354" s="26"/>
      <c r="AJ354" s="26"/>
      <c r="AK354" s="26"/>
    </row>
    <row r="355" spans="1:37" s="10" customFormat="1" ht="25" customHeight="1" x14ac:dyDescent="0.25">
      <c r="A355" s="11">
        <v>352</v>
      </c>
      <c r="B355" s="12" t="str">
        <f t="shared" si="13"/>
        <v>000-000</v>
      </c>
      <c r="C355" s="12"/>
      <c r="D355" s="12"/>
      <c r="E355" s="12"/>
      <c r="F355" s="12"/>
      <c r="G355" s="16"/>
      <c r="H355" s="16"/>
      <c r="I355" s="15"/>
      <c r="J355" s="16"/>
      <c r="K355" s="16"/>
      <c r="L355" s="17"/>
      <c r="M355" s="18"/>
      <c r="N355" s="18"/>
      <c r="O355" s="20"/>
      <c r="P355" s="21"/>
      <c r="Q355" s="21"/>
      <c r="R355" s="22"/>
      <c r="S355" s="21"/>
      <c r="T355" s="21"/>
      <c r="U355" s="22"/>
      <c r="V355" s="23"/>
      <c r="W355" s="23"/>
      <c r="X355" s="24"/>
      <c r="Y355" s="25">
        <f t="shared" si="14"/>
        <v>0</v>
      </c>
      <c r="Z355" s="25">
        <f t="shared" si="15"/>
        <v>0</v>
      </c>
      <c r="AA355" s="26"/>
      <c r="AB355" s="26"/>
      <c r="AC355" s="26"/>
      <c r="AD355" s="26"/>
      <c r="AE355" s="27"/>
      <c r="AF355" s="26"/>
      <c r="AG355" s="26"/>
      <c r="AH355" s="26"/>
      <c r="AI355" s="26"/>
      <c r="AJ355" s="26"/>
      <c r="AK355" s="26"/>
    </row>
    <row r="356" spans="1:37" s="10" customFormat="1" ht="25" customHeight="1" x14ac:dyDescent="0.25">
      <c r="A356" s="11">
        <v>353</v>
      </c>
      <c r="B356" s="12" t="str">
        <f t="shared" si="13"/>
        <v>000-000</v>
      </c>
      <c r="C356" s="12"/>
      <c r="D356" s="12"/>
      <c r="E356" s="12"/>
      <c r="F356" s="12"/>
      <c r="G356" s="16"/>
      <c r="H356" s="16"/>
      <c r="I356" s="15"/>
      <c r="J356" s="16"/>
      <c r="K356" s="16"/>
      <c r="L356" s="17"/>
      <c r="M356" s="18"/>
      <c r="N356" s="18"/>
      <c r="O356" s="20"/>
      <c r="P356" s="21"/>
      <c r="Q356" s="21"/>
      <c r="R356" s="22"/>
      <c r="S356" s="21"/>
      <c r="T356" s="21"/>
      <c r="U356" s="22"/>
      <c r="V356" s="23"/>
      <c r="W356" s="23"/>
      <c r="X356" s="24"/>
      <c r="Y356" s="25">
        <f t="shared" si="14"/>
        <v>0</v>
      </c>
      <c r="Z356" s="25">
        <f t="shared" si="15"/>
        <v>0</v>
      </c>
      <c r="AA356" s="26"/>
      <c r="AB356" s="26"/>
      <c r="AC356" s="26"/>
      <c r="AD356" s="26"/>
      <c r="AE356" s="27"/>
      <c r="AF356" s="26"/>
      <c r="AG356" s="26"/>
      <c r="AH356" s="26"/>
      <c r="AI356" s="26"/>
      <c r="AJ356" s="26"/>
      <c r="AK356" s="26"/>
    </row>
    <row r="357" spans="1:37" s="10" customFormat="1" ht="25" customHeight="1" x14ac:dyDescent="0.25">
      <c r="A357" s="11">
        <v>354</v>
      </c>
      <c r="B357" s="12" t="str">
        <f t="shared" si="13"/>
        <v>000-000</v>
      </c>
      <c r="C357" s="12"/>
      <c r="D357" s="12"/>
      <c r="E357" s="12"/>
      <c r="F357" s="12"/>
      <c r="G357" s="16"/>
      <c r="H357" s="16"/>
      <c r="I357" s="15"/>
      <c r="J357" s="16"/>
      <c r="K357" s="16"/>
      <c r="L357" s="17"/>
      <c r="M357" s="18"/>
      <c r="N357" s="18"/>
      <c r="O357" s="20"/>
      <c r="P357" s="21"/>
      <c r="Q357" s="21"/>
      <c r="R357" s="22"/>
      <c r="S357" s="21"/>
      <c r="T357" s="21"/>
      <c r="U357" s="22"/>
      <c r="V357" s="23"/>
      <c r="W357" s="23"/>
      <c r="X357" s="24"/>
      <c r="Y357" s="25">
        <f t="shared" si="14"/>
        <v>0</v>
      </c>
      <c r="Z357" s="25">
        <f t="shared" si="15"/>
        <v>0</v>
      </c>
      <c r="AA357" s="26"/>
      <c r="AB357" s="26"/>
      <c r="AC357" s="26"/>
      <c r="AD357" s="26"/>
      <c r="AE357" s="27"/>
      <c r="AF357" s="26"/>
      <c r="AG357" s="26"/>
      <c r="AH357" s="26"/>
      <c r="AI357" s="26"/>
      <c r="AJ357" s="26"/>
      <c r="AK357" s="26"/>
    </row>
    <row r="358" spans="1:37" s="10" customFormat="1" ht="25" customHeight="1" x14ac:dyDescent="0.25">
      <c r="A358" s="11">
        <v>355</v>
      </c>
      <c r="B358" s="12" t="str">
        <f t="shared" si="13"/>
        <v>000-000</v>
      </c>
      <c r="C358" s="12"/>
      <c r="D358" s="12"/>
      <c r="E358" s="12"/>
      <c r="F358" s="12"/>
      <c r="G358" s="16"/>
      <c r="H358" s="16"/>
      <c r="I358" s="15"/>
      <c r="J358" s="16"/>
      <c r="K358" s="16"/>
      <c r="L358" s="17"/>
      <c r="M358" s="18"/>
      <c r="N358" s="18"/>
      <c r="O358" s="20"/>
      <c r="P358" s="21"/>
      <c r="Q358" s="21"/>
      <c r="R358" s="22"/>
      <c r="S358" s="21"/>
      <c r="T358" s="21"/>
      <c r="U358" s="22"/>
      <c r="V358" s="23"/>
      <c r="W358" s="23"/>
      <c r="X358" s="24"/>
      <c r="Y358" s="25">
        <f t="shared" si="14"/>
        <v>0</v>
      </c>
      <c r="Z358" s="25">
        <f t="shared" si="15"/>
        <v>0</v>
      </c>
      <c r="AA358" s="26"/>
      <c r="AB358" s="26"/>
      <c r="AC358" s="26"/>
      <c r="AD358" s="26"/>
      <c r="AE358" s="27"/>
      <c r="AF358" s="26"/>
      <c r="AG358" s="26"/>
      <c r="AH358" s="26"/>
      <c r="AI358" s="26"/>
      <c r="AJ358" s="26"/>
      <c r="AK358" s="26"/>
    </row>
    <row r="359" spans="1:37" s="10" customFormat="1" ht="25" customHeight="1" x14ac:dyDescent="0.25">
      <c r="A359" s="11">
        <v>356</v>
      </c>
      <c r="B359" s="12" t="str">
        <f t="shared" si="13"/>
        <v>000-000</v>
      </c>
      <c r="C359" s="12"/>
      <c r="D359" s="12"/>
      <c r="E359" s="12"/>
      <c r="F359" s="12"/>
      <c r="G359" s="16"/>
      <c r="H359" s="16"/>
      <c r="I359" s="15"/>
      <c r="J359" s="16"/>
      <c r="K359" s="16"/>
      <c r="L359" s="17"/>
      <c r="M359" s="18"/>
      <c r="N359" s="19"/>
      <c r="O359" s="20"/>
      <c r="P359" s="21"/>
      <c r="Q359" s="21"/>
      <c r="R359" s="22"/>
      <c r="S359" s="21"/>
      <c r="T359" s="21"/>
      <c r="U359" s="22"/>
      <c r="V359" s="23"/>
      <c r="W359" s="23"/>
      <c r="X359" s="24"/>
      <c r="Y359" s="25">
        <f t="shared" si="14"/>
        <v>0</v>
      </c>
      <c r="Z359" s="25">
        <f t="shared" si="15"/>
        <v>0</v>
      </c>
      <c r="AA359" s="26"/>
      <c r="AB359" s="26"/>
      <c r="AC359" s="26"/>
      <c r="AD359" s="26"/>
      <c r="AE359" s="27"/>
      <c r="AF359" s="26"/>
      <c r="AG359" s="26"/>
      <c r="AH359" s="26"/>
      <c r="AI359" s="26"/>
      <c r="AJ359" s="26"/>
      <c r="AK359" s="26"/>
    </row>
    <row r="360" spans="1:37" s="10" customFormat="1" ht="25" customHeight="1" x14ac:dyDescent="0.25">
      <c r="A360" s="11">
        <v>357</v>
      </c>
      <c r="B360" s="12" t="str">
        <f t="shared" si="13"/>
        <v>000-000</v>
      </c>
      <c r="C360" s="12"/>
      <c r="D360" s="12"/>
      <c r="E360" s="12"/>
      <c r="F360" s="12"/>
      <c r="G360" s="16"/>
      <c r="H360" s="16"/>
      <c r="I360" s="15"/>
      <c r="J360" s="16"/>
      <c r="K360" s="16"/>
      <c r="L360" s="17"/>
      <c r="M360" s="18"/>
      <c r="N360" s="19"/>
      <c r="O360" s="20"/>
      <c r="P360" s="21"/>
      <c r="Q360" s="21"/>
      <c r="R360" s="22"/>
      <c r="S360" s="21"/>
      <c r="T360" s="21"/>
      <c r="U360" s="22"/>
      <c r="V360" s="23"/>
      <c r="W360" s="23"/>
      <c r="X360" s="24"/>
      <c r="Y360" s="25">
        <f t="shared" si="14"/>
        <v>0</v>
      </c>
      <c r="Z360" s="25">
        <f t="shared" si="15"/>
        <v>0</v>
      </c>
      <c r="AA360" s="26"/>
      <c r="AB360" s="26"/>
      <c r="AC360" s="26"/>
      <c r="AD360" s="26"/>
      <c r="AE360" s="27"/>
      <c r="AF360" s="26"/>
      <c r="AG360" s="26"/>
      <c r="AH360" s="26"/>
      <c r="AI360" s="26"/>
      <c r="AJ360" s="26"/>
      <c r="AK360" s="26"/>
    </row>
    <row r="361" spans="1:37" s="10" customFormat="1" ht="25" customHeight="1" x14ac:dyDescent="0.25">
      <c r="A361" s="11">
        <v>358</v>
      </c>
      <c r="B361" s="12" t="str">
        <f t="shared" si="13"/>
        <v>000-000</v>
      </c>
      <c r="C361" s="12"/>
      <c r="D361" s="12"/>
      <c r="E361" s="12"/>
      <c r="F361" s="12"/>
      <c r="G361" s="16"/>
      <c r="H361" s="16"/>
      <c r="I361" s="15"/>
      <c r="J361" s="16"/>
      <c r="K361" s="16"/>
      <c r="L361" s="17"/>
      <c r="M361" s="18"/>
      <c r="N361" s="18"/>
      <c r="O361" s="20"/>
      <c r="P361" s="21"/>
      <c r="Q361" s="21"/>
      <c r="R361" s="22"/>
      <c r="S361" s="21"/>
      <c r="T361" s="21"/>
      <c r="U361" s="22"/>
      <c r="V361" s="23"/>
      <c r="W361" s="23"/>
      <c r="X361" s="24"/>
      <c r="Y361" s="25">
        <f t="shared" si="14"/>
        <v>0</v>
      </c>
      <c r="Z361" s="25">
        <f t="shared" si="15"/>
        <v>0</v>
      </c>
      <c r="AA361" s="26"/>
      <c r="AB361" s="26"/>
      <c r="AC361" s="26"/>
      <c r="AD361" s="26"/>
      <c r="AE361" s="27"/>
      <c r="AF361" s="26"/>
      <c r="AG361" s="26"/>
      <c r="AH361" s="26"/>
      <c r="AI361" s="26"/>
      <c r="AJ361" s="26"/>
      <c r="AK361" s="26"/>
    </row>
    <row r="362" spans="1:37" s="10" customFormat="1" ht="25" customHeight="1" x14ac:dyDescent="0.25">
      <c r="A362" s="11">
        <v>359</v>
      </c>
      <c r="B362" s="12" t="str">
        <f t="shared" si="13"/>
        <v>000-000</v>
      </c>
      <c r="C362" s="12"/>
      <c r="D362" s="12"/>
      <c r="E362" s="12"/>
      <c r="F362" s="12"/>
      <c r="G362" s="16"/>
      <c r="H362" s="16"/>
      <c r="I362" s="15"/>
      <c r="J362" s="16"/>
      <c r="K362" s="16"/>
      <c r="L362" s="17"/>
      <c r="M362" s="18"/>
      <c r="N362" s="18"/>
      <c r="O362" s="20"/>
      <c r="P362" s="21"/>
      <c r="Q362" s="21"/>
      <c r="R362" s="22"/>
      <c r="S362" s="21"/>
      <c r="T362" s="21"/>
      <c r="U362" s="22"/>
      <c r="V362" s="23"/>
      <c r="W362" s="23"/>
      <c r="X362" s="24"/>
      <c r="Y362" s="25">
        <f t="shared" si="14"/>
        <v>0</v>
      </c>
      <c r="Z362" s="25">
        <f t="shared" si="15"/>
        <v>0</v>
      </c>
      <c r="AA362" s="26"/>
      <c r="AB362" s="26"/>
      <c r="AC362" s="26"/>
      <c r="AD362" s="26"/>
      <c r="AE362" s="27"/>
      <c r="AF362" s="26"/>
      <c r="AG362" s="26"/>
      <c r="AH362" s="26"/>
      <c r="AI362" s="26"/>
      <c r="AJ362" s="26"/>
      <c r="AK362" s="26"/>
    </row>
    <row r="363" spans="1:37" s="10" customFormat="1" ht="25" customHeight="1" x14ac:dyDescent="0.25">
      <c r="A363" s="11">
        <v>360</v>
      </c>
      <c r="B363" s="12" t="str">
        <f t="shared" si="13"/>
        <v>000-000</v>
      </c>
      <c r="C363" s="12"/>
      <c r="D363" s="12"/>
      <c r="E363" s="12"/>
      <c r="F363" s="12"/>
      <c r="G363" s="16"/>
      <c r="H363" s="16"/>
      <c r="I363" s="15"/>
      <c r="J363" s="16"/>
      <c r="K363" s="16"/>
      <c r="L363" s="17"/>
      <c r="M363" s="18"/>
      <c r="N363" s="18"/>
      <c r="O363" s="20"/>
      <c r="P363" s="21"/>
      <c r="Q363" s="21"/>
      <c r="R363" s="22"/>
      <c r="S363" s="21"/>
      <c r="T363" s="21"/>
      <c r="U363" s="22"/>
      <c r="V363" s="23"/>
      <c r="W363" s="23"/>
      <c r="X363" s="24"/>
      <c r="Y363" s="25">
        <f t="shared" si="14"/>
        <v>0</v>
      </c>
      <c r="Z363" s="25">
        <f t="shared" si="15"/>
        <v>0</v>
      </c>
      <c r="AA363" s="26"/>
      <c r="AB363" s="26"/>
      <c r="AC363" s="26"/>
      <c r="AD363" s="26"/>
      <c r="AE363" s="27"/>
      <c r="AF363" s="26"/>
      <c r="AG363" s="26"/>
      <c r="AH363" s="26"/>
      <c r="AI363" s="26"/>
      <c r="AJ363" s="26"/>
      <c r="AK363" s="26"/>
    </row>
    <row r="364" spans="1:37" s="10" customFormat="1" ht="25" customHeight="1" x14ac:dyDescent="0.25">
      <c r="A364" s="11">
        <v>361</v>
      </c>
      <c r="B364" s="12" t="str">
        <f t="shared" si="13"/>
        <v>000-000</v>
      </c>
      <c r="C364" s="12"/>
      <c r="D364" s="12"/>
      <c r="E364" s="12"/>
      <c r="F364" s="12"/>
      <c r="G364" s="16"/>
      <c r="H364" s="16"/>
      <c r="I364" s="15"/>
      <c r="J364" s="16"/>
      <c r="K364" s="16"/>
      <c r="L364" s="17"/>
      <c r="M364" s="18"/>
      <c r="N364" s="18"/>
      <c r="O364" s="20"/>
      <c r="P364" s="21"/>
      <c r="Q364" s="21"/>
      <c r="R364" s="22"/>
      <c r="S364" s="21"/>
      <c r="T364" s="21"/>
      <c r="U364" s="22"/>
      <c r="V364" s="23"/>
      <c r="W364" s="23"/>
      <c r="X364" s="24"/>
      <c r="Y364" s="25">
        <f t="shared" si="14"/>
        <v>0</v>
      </c>
      <c r="Z364" s="25">
        <f t="shared" si="15"/>
        <v>0</v>
      </c>
      <c r="AA364" s="26"/>
      <c r="AB364" s="26"/>
      <c r="AC364" s="26"/>
      <c r="AD364" s="26"/>
      <c r="AE364" s="27"/>
      <c r="AF364" s="26"/>
      <c r="AG364" s="26"/>
      <c r="AH364" s="26"/>
      <c r="AI364" s="26"/>
      <c r="AJ364" s="26"/>
      <c r="AK364" s="26"/>
    </row>
    <row r="365" spans="1:37" s="10" customFormat="1" ht="25" customHeight="1" x14ac:dyDescent="0.25">
      <c r="A365" s="11">
        <v>362</v>
      </c>
      <c r="B365" s="12" t="str">
        <f t="shared" ref="B365:B402" si="16">TEXT(C365,"000")&amp;"-"&amp;TEXT(E365,"000")</f>
        <v>000-000</v>
      </c>
      <c r="C365" s="12"/>
      <c r="D365" s="12"/>
      <c r="E365" s="12"/>
      <c r="F365" s="12"/>
      <c r="G365" s="16"/>
      <c r="H365" s="16"/>
      <c r="I365" s="15"/>
      <c r="J365" s="16"/>
      <c r="K365" s="16"/>
      <c r="L365" s="17"/>
      <c r="M365" s="18"/>
      <c r="N365" s="18"/>
      <c r="O365" s="20"/>
      <c r="P365" s="21"/>
      <c r="Q365" s="21"/>
      <c r="R365" s="22"/>
      <c r="S365" s="21"/>
      <c r="T365" s="21"/>
      <c r="U365" s="22"/>
      <c r="V365" s="23"/>
      <c r="W365" s="23"/>
      <c r="X365" s="24"/>
      <c r="Y365" s="25">
        <f t="shared" si="14"/>
        <v>0</v>
      </c>
      <c r="Z365" s="25">
        <f t="shared" si="15"/>
        <v>0</v>
      </c>
      <c r="AA365" s="26"/>
      <c r="AB365" s="26"/>
      <c r="AC365" s="26"/>
      <c r="AD365" s="26"/>
      <c r="AE365" s="27"/>
      <c r="AF365" s="26"/>
      <c r="AG365" s="26"/>
      <c r="AH365" s="26"/>
      <c r="AI365" s="26"/>
      <c r="AJ365" s="26"/>
      <c r="AK365" s="26"/>
    </row>
    <row r="366" spans="1:37" s="10" customFormat="1" ht="25" customHeight="1" x14ac:dyDescent="0.25">
      <c r="A366" s="11">
        <v>363</v>
      </c>
      <c r="B366" s="12" t="str">
        <f t="shared" si="16"/>
        <v>000-000</v>
      </c>
      <c r="C366" s="12"/>
      <c r="D366" s="12"/>
      <c r="E366" s="12"/>
      <c r="F366" s="12"/>
      <c r="G366" s="16"/>
      <c r="H366" s="16"/>
      <c r="I366" s="15"/>
      <c r="J366" s="16"/>
      <c r="K366" s="16"/>
      <c r="L366" s="17"/>
      <c r="M366" s="18"/>
      <c r="N366" s="18"/>
      <c r="O366" s="20"/>
      <c r="P366" s="21"/>
      <c r="Q366" s="21"/>
      <c r="R366" s="22"/>
      <c r="S366" s="21"/>
      <c r="T366" s="21"/>
      <c r="U366" s="22"/>
      <c r="V366" s="23"/>
      <c r="W366" s="23"/>
      <c r="X366" s="24"/>
      <c r="Y366" s="25">
        <f t="shared" si="14"/>
        <v>0</v>
      </c>
      <c r="Z366" s="25">
        <f t="shared" si="15"/>
        <v>0</v>
      </c>
      <c r="AA366" s="26"/>
      <c r="AB366" s="26"/>
      <c r="AC366" s="26"/>
      <c r="AD366" s="26"/>
      <c r="AE366" s="27"/>
      <c r="AF366" s="26"/>
      <c r="AG366" s="26"/>
      <c r="AH366" s="26"/>
      <c r="AI366" s="26"/>
      <c r="AJ366" s="26"/>
      <c r="AK366" s="26"/>
    </row>
    <row r="367" spans="1:37" s="10" customFormat="1" ht="25" customHeight="1" x14ac:dyDescent="0.25">
      <c r="A367" s="11">
        <v>364</v>
      </c>
      <c r="B367" s="12" t="str">
        <f t="shared" si="16"/>
        <v>000-000</v>
      </c>
      <c r="C367" s="12"/>
      <c r="D367" s="12"/>
      <c r="E367" s="12"/>
      <c r="F367" s="12"/>
      <c r="G367" s="16"/>
      <c r="H367" s="16"/>
      <c r="I367" s="15"/>
      <c r="J367" s="16"/>
      <c r="K367" s="16"/>
      <c r="L367" s="17"/>
      <c r="M367" s="18"/>
      <c r="N367" s="18"/>
      <c r="O367" s="20"/>
      <c r="P367" s="21"/>
      <c r="Q367" s="21"/>
      <c r="R367" s="22"/>
      <c r="S367" s="21"/>
      <c r="T367" s="21"/>
      <c r="U367" s="22"/>
      <c r="V367" s="23"/>
      <c r="W367" s="23"/>
      <c r="X367" s="24"/>
      <c r="Y367" s="25">
        <f t="shared" si="14"/>
        <v>0</v>
      </c>
      <c r="Z367" s="25">
        <f t="shared" si="15"/>
        <v>0</v>
      </c>
      <c r="AA367" s="26"/>
      <c r="AB367" s="26"/>
      <c r="AC367" s="26"/>
      <c r="AD367" s="26"/>
      <c r="AE367" s="27"/>
      <c r="AF367" s="26"/>
      <c r="AG367" s="26"/>
      <c r="AH367" s="26"/>
      <c r="AI367" s="26"/>
      <c r="AJ367" s="26"/>
      <c r="AK367" s="26"/>
    </row>
    <row r="368" spans="1:37" s="10" customFormat="1" ht="25" customHeight="1" x14ac:dyDescent="0.25">
      <c r="A368" s="11">
        <v>365</v>
      </c>
      <c r="B368" s="12" t="str">
        <f t="shared" si="16"/>
        <v>000-000</v>
      </c>
      <c r="C368" s="12"/>
      <c r="D368" s="12"/>
      <c r="E368" s="12"/>
      <c r="F368" s="12"/>
      <c r="G368" s="16"/>
      <c r="H368" s="16"/>
      <c r="I368" s="15"/>
      <c r="J368" s="16"/>
      <c r="K368" s="16"/>
      <c r="L368" s="17"/>
      <c r="M368" s="18"/>
      <c r="N368" s="18"/>
      <c r="O368" s="20"/>
      <c r="P368" s="21"/>
      <c r="Q368" s="21"/>
      <c r="R368" s="22"/>
      <c r="S368" s="21"/>
      <c r="T368" s="21"/>
      <c r="U368" s="22"/>
      <c r="V368" s="23"/>
      <c r="W368" s="23"/>
      <c r="X368" s="24"/>
      <c r="Y368" s="25">
        <f t="shared" si="14"/>
        <v>0</v>
      </c>
      <c r="Z368" s="25">
        <f t="shared" si="15"/>
        <v>0</v>
      </c>
      <c r="AA368" s="26"/>
      <c r="AB368" s="26"/>
      <c r="AC368" s="26"/>
      <c r="AD368" s="26"/>
      <c r="AE368" s="27"/>
      <c r="AF368" s="26"/>
      <c r="AG368" s="26"/>
      <c r="AH368" s="26"/>
      <c r="AI368" s="26"/>
      <c r="AJ368" s="26"/>
      <c r="AK368" s="26"/>
    </row>
    <row r="369" spans="1:37" s="10" customFormat="1" ht="25" customHeight="1" x14ac:dyDescent="0.25">
      <c r="A369" s="11">
        <v>366</v>
      </c>
      <c r="B369" s="12" t="str">
        <f t="shared" si="16"/>
        <v>000-000</v>
      </c>
      <c r="C369" s="12"/>
      <c r="D369" s="12"/>
      <c r="E369" s="12"/>
      <c r="F369" s="12"/>
      <c r="G369" s="16"/>
      <c r="H369" s="16"/>
      <c r="I369" s="15"/>
      <c r="J369" s="16"/>
      <c r="K369" s="16"/>
      <c r="L369" s="17"/>
      <c r="M369" s="18"/>
      <c r="N369" s="18"/>
      <c r="O369" s="20"/>
      <c r="P369" s="21"/>
      <c r="Q369" s="21"/>
      <c r="R369" s="22"/>
      <c r="S369" s="21"/>
      <c r="T369" s="21"/>
      <c r="U369" s="22"/>
      <c r="V369" s="23"/>
      <c r="W369" s="23"/>
      <c r="X369" s="24"/>
      <c r="Y369" s="25">
        <f t="shared" si="14"/>
        <v>0</v>
      </c>
      <c r="Z369" s="25">
        <f t="shared" si="15"/>
        <v>0</v>
      </c>
      <c r="AA369" s="26"/>
      <c r="AB369" s="26"/>
      <c r="AC369" s="26"/>
      <c r="AD369" s="26"/>
      <c r="AE369" s="27"/>
      <c r="AF369" s="26"/>
      <c r="AG369" s="26"/>
      <c r="AH369" s="26"/>
      <c r="AI369" s="26"/>
      <c r="AJ369" s="26"/>
      <c r="AK369" s="26"/>
    </row>
    <row r="370" spans="1:37" s="10" customFormat="1" ht="25" customHeight="1" x14ac:dyDescent="0.25">
      <c r="A370" s="11">
        <v>367</v>
      </c>
      <c r="B370" s="12" t="str">
        <f t="shared" si="16"/>
        <v>000-000</v>
      </c>
      <c r="C370" s="12"/>
      <c r="D370" s="12"/>
      <c r="E370" s="12"/>
      <c r="F370" s="12"/>
      <c r="G370" s="16"/>
      <c r="H370" s="16"/>
      <c r="I370" s="15"/>
      <c r="J370" s="16"/>
      <c r="K370" s="16"/>
      <c r="L370" s="17"/>
      <c r="M370" s="18"/>
      <c r="N370" s="19"/>
      <c r="O370" s="20"/>
      <c r="P370" s="21"/>
      <c r="Q370" s="21"/>
      <c r="R370" s="22"/>
      <c r="S370" s="21"/>
      <c r="T370" s="21"/>
      <c r="U370" s="22"/>
      <c r="V370" s="23"/>
      <c r="W370" s="23"/>
      <c r="X370" s="24"/>
      <c r="Y370" s="25">
        <f t="shared" si="14"/>
        <v>0</v>
      </c>
      <c r="Z370" s="25">
        <f t="shared" si="15"/>
        <v>0</v>
      </c>
      <c r="AA370" s="26"/>
      <c r="AB370" s="26"/>
      <c r="AC370" s="26"/>
      <c r="AD370" s="26"/>
      <c r="AE370" s="27"/>
      <c r="AF370" s="26"/>
      <c r="AG370" s="26"/>
      <c r="AH370" s="26"/>
      <c r="AI370" s="26"/>
      <c r="AJ370" s="26"/>
      <c r="AK370" s="26"/>
    </row>
    <row r="371" spans="1:37" s="10" customFormat="1" ht="25" customHeight="1" x14ac:dyDescent="0.25">
      <c r="A371" s="11">
        <v>368</v>
      </c>
      <c r="B371" s="12" t="str">
        <f t="shared" si="16"/>
        <v>000-000</v>
      </c>
      <c r="C371" s="12"/>
      <c r="D371" s="12"/>
      <c r="E371" s="12"/>
      <c r="F371" s="12"/>
      <c r="G371" s="16"/>
      <c r="H371" s="16"/>
      <c r="I371" s="15"/>
      <c r="J371" s="16"/>
      <c r="K371" s="16"/>
      <c r="L371" s="17"/>
      <c r="M371" s="18"/>
      <c r="N371" s="19"/>
      <c r="O371" s="20"/>
      <c r="P371" s="21"/>
      <c r="Q371" s="21"/>
      <c r="R371" s="22"/>
      <c r="S371" s="21"/>
      <c r="T371" s="21"/>
      <c r="U371" s="22"/>
      <c r="V371" s="23"/>
      <c r="W371" s="23"/>
      <c r="X371" s="24"/>
      <c r="Y371" s="25">
        <f t="shared" si="14"/>
        <v>0</v>
      </c>
      <c r="Z371" s="25">
        <f t="shared" si="15"/>
        <v>0</v>
      </c>
      <c r="AA371" s="26"/>
      <c r="AB371" s="26"/>
      <c r="AC371" s="26"/>
      <c r="AD371" s="26"/>
      <c r="AE371" s="27"/>
      <c r="AF371" s="26"/>
      <c r="AG371" s="26"/>
      <c r="AH371" s="26"/>
      <c r="AI371" s="26"/>
      <c r="AJ371" s="26"/>
      <c r="AK371" s="26"/>
    </row>
    <row r="372" spans="1:37" s="10" customFormat="1" ht="25" customHeight="1" x14ac:dyDescent="0.25">
      <c r="A372" s="11">
        <v>369</v>
      </c>
      <c r="B372" s="12" t="str">
        <f t="shared" si="16"/>
        <v>000-000</v>
      </c>
      <c r="C372" s="12"/>
      <c r="D372" s="12"/>
      <c r="E372" s="12"/>
      <c r="F372" s="12"/>
      <c r="G372" s="16"/>
      <c r="H372" s="16"/>
      <c r="I372" s="15"/>
      <c r="J372" s="16"/>
      <c r="K372" s="16"/>
      <c r="L372" s="17"/>
      <c r="M372" s="18"/>
      <c r="N372" s="18"/>
      <c r="O372" s="20"/>
      <c r="P372" s="21"/>
      <c r="Q372" s="21"/>
      <c r="R372" s="22"/>
      <c r="S372" s="21"/>
      <c r="T372" s="21"/>
      <c r="U372" s="22"/>
      <c r="V372" s="23"/>
      <c r="W372" s="23"/>
      <c r="X372" s="24"/>
      <c r="Y372" s="25">
        <f t="shared" si="14"/>
        <v>0</v>
      </c>
      <c r="Z372" s="25">
        <f t="shared" si="15"/>
        <v>0</v>
      </c>
      <c r="AA372" s="26"/>
      <c r="AB372" s="26"/>
      <c r="AC372" s="26"/>
      <c r="AD372" s="26"/>
      <c r="AE372" s="27"/>
      <c r="AF372" s="26"/>
      <c r="AG372" s="26"/>
      <c r="AH372" s="26"/>
      <c r="AI372" s="26"/>
      <c r="AJ372" s="26"/>
      <c r="AK372" s="26"/>
    </row>
    <row r="373" spans="1:37" s="10" customFormat="1" ht="25" customHeight="1" x14ac:dyDescent="0.25">
      <c r="A373" s="11">
        <v>370</v>
      </c>
      <c r="B373" s="12" t="str">
        <f t="shared" si="16"/>
        <v>000-000</v>
      </c>
      <c r="C373" s="12"/>
      <c r="D373" s="12"/>
      <c r="E373" s="12"/>
      <c r="F373" s="12"/>
      <c r="G373" s="16"/>
      <c r="H373" s="16"/>
      <c r="I373" s="15"/>
      <c r="J373" s="16"/>
      <c r="K373" s="16"/>
      <c r="L373" s="17"/>
      <c r="M373" s="18"/>
      <c r="N373" s="18"/>
      <c r="O373" s="20"/>
      <c r="P373" s="21"/>
      <c r="Q373" s="21"/>
      <c r="R373" s="22"/>
      <c r="S373" s="21"/>
      <c r="T373" s="21"/>
      <c r="U373" s="22"/>
      <c r="V373" s="23"/>
      <c r="W373" s="23"/>
      <c r="X373" s="24"/>
      <c r="Y373" s="25">
        <f t="shared" si="14"/>
        <v>0</v>
      </c>
      <c r="Z373" s="25">
        <f t="shared" si="15"/>
        <v>0</v>
      </c>
      <c r="AA373" s="26"/>
      <c r="AB373" s="26"/>
      <c r="AC373" s="26"/>
      <c r="AD373" s="26"/>
      <c r="AE373" s="27"/>
      <c r="AF373" s="26"/>
      <c r="AG373" s="26"/>
      <c r="AH373" s="26"/>
      <c r="AI373" s="26"/>
      <c r="AJ373" s="26"/>
      <c r="AK373" s="26"/>
    </row>
    <row r="374" spans="1:37" s="10" customFormat="1" ht="25" customHeight="1" x14ac:dyDescent="0.25">
      <c r="A374" s="11">
        <v>371</v>
      </c>
      <c r="B374" s="12" t="str">
        <f t="shared" si="16"/>
        <v>000-000</v>
      </c>
      <c r="C374" s="12"/>
      <c r="D374" s="12"/>
      <c r="E374" s="12"/>
      <c r="F374" s="12"/>
      <c r="G374" s="16"/>
      <c r="H374" s="16"/>
      <c r="I374" s="15"/>
      <c r="J374" s="16"/>
      <c r="K374" s="16"/>
      <c r="L374" s="17"/>
      <c r="M374" s="18"/>
      <c r="N374" s="18"/>
      <c r="O374" s="20"/>
      <c r="P374" s="21"/>
      <c r="Q374" s="21"/>
      <c r="R374" s="22"/>
      <c r="S374" s="21"/>
      <c r="T374" s="21"/>
      <c r="U374" s="22"/>
      <c r="V374" s="23"/>
      <c r="W374" s="23"/>
      <c r="X374" s="24"/>
      <c r="Y374" s="25">
        <f t="shared" si="14"/>
        <v>0</v>
      </c>
      <c r="Z374" s="25">
        <f t="shared" si="15"/>
        <v>0</v>
      </c>
      <c r="AA374" s="26"/>
      <c r="AB374" s="26"/>
      <c r="AC374" s="26"/>
      <c r="AD374" s="26"/>
      <c r="AE374" s="27"/>
      <c r="AF374" s="26"/>
      <c r="AG374" s="26"/>
      <c r="AH374" s="26"/>
      <c r="AI374" s="26"/>
      <c r="AJ374" s="26"/>
      <c r="AK374" s="26"/>
    </row>
    <row r="375" spans="1:37" s="10" customFormat="1" ht="25" customHeight="1" x14ac:dyDescent="0.25">
      <c r="A375" s="11">
        <v>372</v>
      </c>
      <c r="B375" s="12" t="str">
        <f t="shared" si="16"/>
        <v>000-000</v>
      </c>
      <c r="C375" s="12"/>
      <c r="D375" s="12"/>
      <c r="E375" s="12"/>
      <c r="F375" s="12"/>
      <c r="G375" s="16"/>
      <c r="H375" s="16"/>
      <c r="I375" s="15"/>
      <c r="J375" s="16"/>
      <c r="K375" s="16"/>
      <c r="L375" s="17"/>
      <c r="M375" s="18"/>
      <c r="N375" s="18"/>
      <c r="O375" s="20"/>
      <c r="P375" s="21"/>
      <c r="Q375" s="21"/>
      <c r="R375" s="22"/>
      <c r="S375" s="21"/>
      <c r="T375" s="21"/>
      <c r="U375" s="22"/>
      <c r="V375" s="23"/>
      <c r="W375" s="23"/>
      <c r="X375" s="24"/>
      <c r="Y375" s="25">
        <f t="shared" si="14"/>
        <v>0</v>
      </c>
      <c r="Z375" s="25">
        <f t="shared" si="15"/>
        <v>0</v>
      </c>
      <c r="AA375" s="26"/>
      <c r="AB375" s="26"/>
      <c r="AC375" s="26"/>
      <c r="AD375" s="26"/>
      <c r="AE375" s="27"/>
      <c r="AF375" s="26"/>
      <c r="AG375" s="26"/>
      <c r="AH375" s="26"/>
      <c r="AI375" s="26"/>
      <c r="AJ375" s="26"/>
      <c r="AK375" s="26"/>
    </row>
    <row r="376" spans="1:37" s="10" customFormat="1" ht="25" customHeight="1" x14ac:dyDescent="0.25">
      <c r="A376" s="11">
        <v>373</v>
      </c>
      <c r="B376" s="12" t="str">
        <f t="shared" si="16"/>
        <v>000-000</v>
      </c>
      <c r="C376" s="12"/>
      <c r="D376" s="12"/>
      <c r="E376" s="12"/>
      <c r="F376" s="12"/>
      <c r="G376" s="16"/>
      <c r="H376" s="16"/>
      <c r="I376" s="15"/>
      <c r="J376" s="16"/>
      <c r="K376" s="16"/>
      <c r="L376" s="17"/>
      <c r="M376" s="18"/>
      <c r="N376" s="18"/>
      <c r="O376" s="20"/>
      <c r="P376" s="21"/>
      <c r="Q376" s="21"/>
      <c r="R376" s="22"/>
      <c r="S376" s="21"/>
      <c r="T376" s="21"/>
      <c r="U376" s="22"/>
      <c r="V376" s="23"/>
      <c r="W376" s="23"/>
      <c r="X376" s="24"/>
      <c r="Y376" s="25">
        <f t="shared" si="14"/>
        <v>0</v>
      </c>
      <c r="Z376" s="25">
        <f t="shared" si="15"/>
        <v>0</v>
      </c>
      <c r="AA376" s="26"/>
      <c r="AB376" s="26"/>
      <c r="AC376" s="26"/>
      <c r="AD376" s="26"/>
      <c r="AE376" s="27"/>
      <c r="AF376" s="26"/>
      <c r="AG376" s="26"/>
      <c r="AH376" s="26"/>
      <c r="AI376" s="26"/>
      <c r="AJ376" s="26"/>
      <c r="AK376" s="26"/>
    </row>
    <row r="377" spans="1:37" s="10" customFormat="1" ht="25" customHeight="1" x14ac:dyDescent="0.25">
      <c r="A377" s="11">
        <v>374</v>
      </c>
      <c r="B377" s="12" t="str">
        <f t="shared" si="16"/>
        <v>000-000</v>
      </c>
      <c r="C377" s="12"/>
      <c r="D377" s="12"/>
      <c r="E377" s="12"/>
      <c r="F377" s="12"/>
      <c r="G377" s="16"/>
      <c r="H377" s="16"/>
      <c r="I377" s="15"/>
      <c r="J377" s="16"/>
      <c r="K377" s="16"/>
      <c r="L377" s="17"/>
      <c r="M377" s="18"/>
      <c r="N377" s="18"/>
      <c r="O377" s="20"/>
      <c r="P377" s="21"/>
      <c r="Q377" s="21"/>
      <c r="R377" s="22"/>
      <c r="S377" s="21"/>
      <c r="T377" s="21"/>
      <c r="U377" s="22"/>
      <c r="V377" s="23"/>
      <c r="W377" s="23"/>
      <c r="X377" s="24"/>
      <c r="Y377" s="25">
        <f t="shared" si="14"/>
        <v>0</v>
      </c>
      <c r="Z377" s="25">
        <f t="shared" si="15"/>
        <v>0</v>
      </c>
      <c r="AA377" s="26"/>
      <c r="AB377" s="26"/>
      <c r="AC377" s="26"/>
      <c r="AD377" s="26"/>
      <c r="AE377" s="27"/>
      <c r="AF377" s="26"/>
      <c r="AG377" s="26"/>
      <c r="AH377" s="26"/>
      <c r="AI377" s="26"/>
      <c r="AJ377" s="26"/>
      <c r="AK377" s="26"/>
    </row>
    <row r="378" spans="1:37" s="10" customFormat="1" ht="25" customHeight="1" x14ac:dyDescent="0.25">
      <c r="A378" s="11">
        <v>375</v>
      </c>
      <c r="B378" s="12" t="str">
        <f t="shared" si="16"/>
        <v>000-000</v>
      </c>
      <c r="C378" s="12"/>
      <c r="D378" s="12"/>
      <c r="E378" s="12"/>
      <c r="F378" s="12"/>
      <c r="G378" s="16"/>
      <c r="H378" s="16"/>
      <c r="I378" s="15"/>
      <c r="J378" s="16"/>
      <c r="K378" s="16"/>
      <c r="L378" s="17"/>
      <c r="M378" s="18"/>
      <c r="N378" s="18"/>
      <c r="O378" s="20"/>
      <c r="P378" s="21"/>
      <c r="Q378" s="21"/>
      <c r="R378" s="22"/>
      <c r="S378" s="21"/>
      <c r="T378" s="21"/>
      <c r="U378" s="22"/>
      <c r="V378" s="23"/>
      <c r="W378" s="23"/>
      <c r="X378" s="24"/>
      <c r="Y378" s="25">
        <f t="shared" si="14"/>
        <v>0</v>
      </c>
      <c r="Z378" s="25">
        <f t="shared" si="15"/>
        <v>0</v>
      </c>
      <c r="AA378" s="26"/>
      <c r="AB378" s="26"/>
      <c r="AC378" s="26"/>
      <c r="AD378" s="26"/>
      <c r="AE378" s="27"/>
      <c r="AF378" s="26"/>
      <c r="AG378" s="26"/>
      <c r="AH378" s="26"/>
      <c r="AI378" s="26"/>
      <c r="AJ378" s="26"/>
      <c r="AK378" s="26"/>
    </row>
    <row r="379" spans="1:37" s="10" customFormat="1" ht="25" customHeight="1" x14ac:dyDescent="0.25">
      <c r="A379" s="11">
        <v>376</v>
      </c>
      <c r="B379" s="12" t="str">
        <f t="shared" si="16"/>
        <v>000-000</v>
      </c>
      <c r="C379" s="12"/>
      <c r="D379" s="12"/>
      <c r="E379" s="12"/>
      <c r="F379" s="12"/>
      <c r="G379" s="16"/>
      <c r="H379" s="16"/>
      <c r="I379" s="15"/>
      <c r="J379" s="16"/>
      <c r="K379" s="16"/>
      <c r="L379" s="17"/>
      <c r="M379" s="18"/>
      <c r="N379" s="18"/>
      <c r="O379" s="20"/>
      <c r="P379" s="21"/>
      <c r="Q379" s="21"/>
      <c r="R379" s="22"/>
      <c r="S379" s="21"/>
      <c r="T379" s="21"/>
      <c r="U379" s="22"/>
      <c r="V379" s="23"/>
      <c r="W379" s="23"/>
      <c r="X379" s="24"/>
      <c r="Y379" s="25">
        <f t="shared" si="14"/>
        <v>0</v>
      </c>
      <c r="Z379" s="25">
        <f t="shared" si="15"/>
        <v>0</v>
      </c>
      <c r="AA379" s="26"/>
      <c r="AB379" s="26"/>
      <c r="AC379" s="26"/>
      <c r="AD379" s="26"/>
      <c r="AE379" s="27"/>
      <c r="AF379" s="26"/>
      <c r="AG379" s="26"/>
      <c r="AH379" s="26"/>
      <c r="AI379" s="26"/>
      <c r="AJ379" s="26"/>
      <c r="AK379" s="26"/>
    </row>
    <row r="380" spans="1:37" s="10" customFormat="1" ht="25" customHeight="1" x14ac:dyDescent="0.25">
      <c r="A380" s="11">
        <v>377</v>
      </c>
      <c r="B380" s="12" t="str">
        <f t="shared" si="16"/>
        <v>000-000</v>
      </c>
      <c r="C380" s="12"/>
      <c r="D380" s="12"/>
      <c r="E380" s="12"/>
      <c r="F380" s="12"/>
      <c r="G380" s="16"/>
      <c r="H380" s="16"/>
      <c r="I380" s="15"/>
      <c r="J380" s="16"/>
      <c r="K380" s="16"/>
      <c r="L380" s="17"/>
      <c r="M380" s="18"/>
      <c r="N380" s="18"/>
      <c r="O380" s="20"/>
      <c r="P380" s="21"/>
      <c r="Q380" s="21"/>
      <c r="R380" s="22"/>
      <c r="S380" s="21"/>
      <c r="T380" s="21"/>
      <c r="U380" s="22"/>
      <c r="V380" s="23"/>
      <c r="W380" s="23"/>
      <c r="X380" s="24"/>
      <c r="Y380" s="25">
        <f t="shared" si="14"/>
        <v>0</v>
      </c>
      <c r="Z380" s="25">
        <f t="shared" si="15"/>
        <v>0</v>
      </c>
      <c r="AA380" s="26"/>
      <c r="AB380" s="26"/>
      <c r="AC380" s="26"/>
      <c r="AD380" s="26"/>
      <c r="AE380" s="27"/>
      <c r="AF380" s="26"/>
      <c r="AG380" s="26"/>
      <c r="AH380" s="26"/>
      <c r="AI380" s="26"/>
      <c r="AJ380" s="26"/>
      <c r="AK380" s="26"/>
    </row>
    <row r="381" spans="1:37" s="10" customFormat="1" ht="25" customHeight="1" x14ac:dyDescent="0.25">
      <c r="A381" s="11">
        <v>378</v>
      </c>
      <c r="B381" s="12" t="str">
        <f t="shared" si="16"/>
        <v>000-000</v>
      </c>
      <c r="C381" s="12"/>
      <c r="D381" s="12"/>
      <c r="E381" s="12"/>
      <c r="F381" s="12"/>
      <c r="G381" s="16"/>
      <c r="H381" s="16"/>
      <c r="I381" s="15"/>
      <c r="J381" s="16"/>
      <c r="K381" s="16"/>
      <c r="L381" s="17"/>
      <c r="M381" s="18"/>
      <c r="N381" s="19"/>
      <c r="O381" s="20"/>
      <c r="P381" s="21"/>
      <c r="Q381" s="21"/>
      <c r="R381" s="22"/>
      <c r="S381" s="21"/>
      <c r="T381" s="21"/>
      <c r="U381" s="22"/>
      <c r="V381" s="23"/>
      <c r="W381" s="23"/>
      <c r="X381" s="24"/>
      <c r="Y381" s="25">
        <f t="shared" si="14"/>
        <v>0</v>
      </c>
      <c r="Z381" s="25">
        <f t="shared" si="15"/>
        <v>0</v>
      </c>
      <c r="AA381" s="26"/>
      <c r="AB381" s="26"/>
      <c r="AC381" s="26"/>
      <c r="AD381" s="26"/>
      <c r="AE381" s="27"/>
      <c r="AF381" s="26"/>
      <c r="AG381" s="26"/>
      <c r="AH381" s="26"/>
      <c r="AI381" s="26"/>
      <c r="AJ381" s="26"/>
      <c r="AK381" s="26"/>
    </row>
    <row r="382" spans="1:37" s="10" customFormat="1" ht="25" customHeight="1" x14ac:dyDescent="0.25">
      <c r="A382" s="11">
        <v>379</v>
      </c>
      <c r="B382" s="12" t="str">
        <f t="shared" si="16"/>
        <v>000-000</v>
      </c>
      <c r="C382" s="12"/>
      <c r="D382" s="12"/>
      <c r="E382" s="12"/>
      <c r="F382" s="12"/>
      <c r="G382" s="16"/>
      <c r="H382" s="16"/>
      <c r="I382" s="15"/>
      <c r="J382" s="16"/>
      <c r="K382" s="16"/>
      <c r="L382" s="17"/>
      <c r="M382" s="18"/>
      <c r="N382" s="19"/>
      <c r="O382" s="20"/>
      <c r="P382" s="21"/>
      <c r="Q382" s="21"/>
      <c r="R382" s="22"/>
      <c r="S382" s="21"/>
      <c r="T382" s="21"/>
      <c r="U382" s="22"/>
      <c r="V382" s="23"/>
      <c r="W382" s="23"/>
      <c r="X382" s="24"/>
      <c r="Y382" s="25">
        <f t="shared" si="14"/>
        <v>0</v>
      </c>
      <c r="Z382" s="25">
        <f t="shared" si="15"/>
        <v>0</v>
      </c>
      <c r="AA382" s="26"/>
      <c r="AB382" s="26"/>
      <c r="AC382" s="26"/>
      <c r="AD382" s="26"/>
      <c r="AE382" s="27"/>
      <c r="AF382" s="26"/>
      <c r="AG382" s="26"/>
      <c r="AH382" s="26"/>
      <c r="AI382" s="26"/>
      <c r="AJ382" s="26"/>
      <c r="AK382" s="26"/>
    </row>
    <row r="383" spans="1:37" s="10" customFormat="1" ht="25" customHeight="1" x14ac:dyDescent="0.25">
      <c r="A383" s="11">
        <v>380</v>
      </c>
      <c r="B383" s="12" t="str">
        <f t="shared" si="16"/>
        <v>000-000</v>
      </c>
      <c r="C383" s="12"/>
      <c r="D383" s="12"/>
      <c r="E383" s="12"/>
      <c r="F383" s="12"/>
      <c r="G383" s="16"/>
      <c r="H383" s="16"/>
      <c r="I383" s="15"/>
      <c r="J383" s="16"/>
      <c r="K383" s="16"/>
      <c r="L383" s="17"/>
      <c r="M383" s="18"/>
      <c r="N383" s="18"/>
      <c r="O383" s="20"/>
      <c r="P383" s="21"/>
      <c r="Q383" s="21"/>
      <c r="R383" s="22"/>
      <c r="S383" s="21"/>
      <c r="T383" s="21"/>
      <c r="U383" s="22"/>
      <c r="V383" s="23"/>
      <c r="W383" s="23"/>
      <c r="X383" s="24"/>
      <c r="Y383" s="25">
        <f t="shared" si="14"/>
        <v>0</v>
      </c>
      <c r="Z383" s="25">
        <f t="shared" si="15"/>
        <v>0</v>
      </c>
      <c r="AA383" s="26"/>
      <c r="AB383" s="26"/>
      <c r="AC383" s="26"/>
      <c r="AD383" s="26"/>
      <c r="AE383" s="27"/>
      <c r="AF383" s="26"/>
      <c r="AG383" s="26"/>
      <c r="AH383" s="26"/>
      <c r="AI383" s="26"/>
      <c r="AJ383" s="26"/>
      <c r="AK383" s="26"/>
    </row>
    <row r="384" spans="1:37" s="10" customFormat="1" ht="25" customHeight="1" x14ac:dyDescent="0.25">
      <c r="A384" s="11">
        <v>381</v>
      </c>
      <c r="B384" s="12" t="str">
        <f t="shared" si="16"/>
        <v>000-000</v>
      </c>
      <c r="C384" s="12"/>
      <c r="D384" s="12"/>
      <c r="E384" s="12"/>
      <c r="F384" s="12"/>
      <c r="G384" s="16"/>
      <c r="H384" s="16"/>
      <c r="I384" s="15"/>
      <c r="J384" s="16"/>
      <c r="K384" s="16"/>
      <c r="L384" s="17"/>
      <c r="M384" s="18"/>
      <c r="N384" s="18"/>
      <c r="O384" s="20"/>
      <c r="P384" s="21"/>
      <c r="Q384" s="21"/>
      <c r="R384" s="22"/>
      <c r="S384" s="21"/>
      <c r="T384" s="21"/>
      <c r="U384" s="22"/>
      <c r="V384" s="23"/>
      <c r="W384" s="23"/>
      <c r="X384" s="24"/>
      <c r="Y384" s="25">
        <f t="shared" si="14"/>
        <v>0</v>
      </c>
      <c r="Z384" s="25">
        <f t="shared" si="15"/>
        <v>0</v>
      </c>
      <c r="AA384" s="26"/>
      <c r="AB384" s="26"/>
      <c r="AC384" s="26"/>
      <c r="AD384" s="26"/>
      <c r="AE384" s="27"/>
      <c r="AF384" s="26"/>
      <c r="AG384" s="26"/>
      <c r="AH384" s="26"/>
      <c r="AI384" s="26"/>
      <c r="AJ384" s="26"/>
      <c r="AK384" s="26"/>
    </row>
    <row r="385" spans="1:37" s="10" customFormat="1" ht="25" customHeight="1" x14ac:dyDescent="0.25">
      <c r="A385" s="11">
        <v>382</v>
      </c>
      <c r="B385" s="12" t="str">
        <f t="shared" si="16"/>
        <v>000-000</v>
      </c>
      <c r="C385" s="12"/>
      <c r="D385" s="12"/>
      <c r="E385" s="12"/>
      <c r="F385" s="12"/>
      <c r="G385" s="16"/>
      <c r="H385" s="16"/>
      <c r="I385" s="15"/>
      <c r="J385" s="16"/>
      <c r="K385" s="16"/>
      <c r="L385" s="17"/>
      <c r="M385" s="18"/>
      <c r="N385" s="18"/>
      <c r="O385" s="20"/>
      <c r="P385" s="21"/>
      <c r="Q385" s="21"/>
      <c r="R385" s="22"/>
      <c r="S385" s="21"/>
      <c r="T385" s="21"/>
      <c r="U385" s="22"/>
      <c r="V385" s="23"/>
      <c r="W385" s="23"/>
      <c r="X385" s="24"/>
      <c r="Y385" s="25">
        <f t="shared" si="14"/>
        <v>0</v>
      </c>
      <c r="Z385" s="25">
        <f t="shared" si="15"/>
        <v>0</v>
      </c>
      <c r="AA385" s="26"/>
      <c r="AB385" s="26"/>
      <c r="AC385" s="26"/>
      <c r="AD385" s="26"/>
      <c r="AE385" s="27"/>
      <c r="AF385" s="26"/>
      <c r="AG385" s="26"/>
      <c r="AH385" s="26"/>
      <c r="AI385" s="26"/>
      <c r="AJ385" s="26"/>
      <c r="AK385" s="26"/>
    </row>
    <row r="386" spans="1:37" s="10" customFormat="1" ht="25" customHeight="1" x14ac:dyDescent="0.25">
      <c r="A386" s="11">
        <v>383</v>
      </c>
      <c r="B386" s="12" t="str">
        <f t="shared" si="16"/>
        <v>000-000</v>
      </c>
      <c r="C386" s="12"/>
      <c r="D386" s="12"/>
      <c r="E386" s="12"/>
      <c r="F386" s="12"/>
      <c r="G386" s="16"/>
      <c r="H386" s="16"/>
      <c r="I386" s="15"/>
      <c r="J386" s="16"/>
      <c r="K386" s="16"/>
      <c r="L386" s="17"/>
      <c r="M386" s="18"/>
      <c r="N386" s="18"/>
      <c r="O386" s="20"/>
      <c r="P386" s="21"/>
      <c r="Q386" s="21"/>
      <c r="R386" s="22"/>
      <c r="S386" s="21"/>
      <c r="T386" s="21"/>
      <c r="U386" s="22"/>
      <c r="V386" s="23"/>
      <c r="W386" s="23"/>
      <c r="X386" s="24"/>
      <c r="Y386" s="25">
        <f t="shared" si="14"/>
        <v>0</v>
      </c>
      <c r="Z386" s="25">
        <f t="shared" si="15"/>
        <v>0</v>
      </c>
      <c r="AA386" s="26"/>
      <c r="AB386" s="26"/>
      <c r="AC386" s="26"/>
      <c r="AD386" s="26"/>
      <c r="AE386" s="27"/>
      <c r="AF386" s="26"/>
      <c r="AG386" s="26"/>
      <c r="AH386" s="26"/>
      <c r="AI386" s="26"/>
      <c r="AJ386" s="26"/>
      <c r="AK386" s="26"/>
    </row>
    <row r="387" spans="1:37" s="10" customFormat="1" ht="25" customHeight="1" x14ac:dyDescent="0.25">
      <c r="A387" s="11">
        <v>384</v>
      </c>
      <c r="B387" s="12" t="str">
        <f t="shared" si="16"/>
        <v>000-000</v>
      </c>
      <c r="C387" s="12"/>
      <c r="D387" s="12"/>
      <c r="E387" s="12"/>
      <c r="F387" s="12"/>
      <c r="G387" s="16"/>
      <c r="H387" s="16"/>
      <c r="I387" s="15"/>
      <c r="J387" s="16"/>
      <c r="K387" s="16"/>
      <c r="L387" s="17"/>
      <c r="M387" s="18"/>
      <c r="N387" s="18"/>
      <c r="O387" s="20"/>
      <c r="P387" s="21"/>
      <c r="Q387" s="21"/>
      <c r="R387" s="22"/>
      <c r="S387" s="21"/>
      <c r="T387" s="21"/>
      <c r="U387" s="22"/>
      <c r="V387" s="23"/>
      <c r="W387" s="23"/>
      <c r="X387" s="24"/>
      <c r="Y387" s="25">
        <f t="shared" si="14"/>
        <v>0</v>
      </c>
      <c r="Z387" s="25">
        <f t="shared" si="15"/>
        <v>0</v>
      </c>
      <c r="AA387" s="26"/>
      <c r="AB387" s="26"/>
      <c r="AC387" s="26"/>
      <c r="AD387" s="26"/>
      <c r="AE387" s="27"/>
      <c r="AF387" s="26"/>
      <c r="AG387" s="26"/>
      <c r="AH387" s="26"/>
      <c r="AI387" s="26"/>
      <c r="AJ387" s="26"/>
      <c r="AK387" s="26"/>
    </row>
    <row r="388" spans="1:37" s="10" customFormat="1" ht="25" customHeight="1" x14ac:dyDescent="0.25">
      <c r="A388" s="11">
        <v>385</v>
      </c>
      <c r="B388" s="12" t="str">
        <f t="shared" si="16"/>
        <v>000-000</v>
      </c>
      <c r="C388" s="12"/>
      <c r="D388" s="12"/>
      <c r="E388" s="12"/>
      <c r="F388" s="12"/>
      <c r="G388" s="16"/>
      <c r="H388" s="16"/>
      <c r="I388" s="15"/>
      <c r="J388" s="16"/>
      <c r="K388" s="16"/>
      <c r="L388" s="17"/>
      <c r="M388" s="18"/>
      <c r="N388" s="18"/>
      <c r="O388" s="20"/>
      <c r="P388" s="21"/>
      <c r="Q388" s="21"/>
      <c r="R388" s="22"/>
      <c r="S388" s="21"/>
      <c r="T388" s="21"/>
      <c r="U388" s="22"/>
      <c r="V388" s="23"/>
      <c r="W388" s="23"/>
      <c r="X388" s="24"/>
      <c r="Y388" s="25">
        <f t="shared" si="14"/>
        <v>0</v>
      </c>
      <c r="Z388" s="25">
        <f t="shared" si="15"/>
        <v>0</v>
      </c>
      <c r="AA388" s="26"/>
      <c r="AB388" s="26"/>
      <c r="AC388" s="26"/>
      <c r="AD388" s="26"/>
      <c r="AE388" s="27"/>
      <c r="AF388" s="26"/>
      <c r="AG388" s="26"/>
      <c r="AH388" s="26"/>
      <c r="AI388" s="26"/>
      <c r="AJ388" s="26"/>
      <c r="AK388" s="26"/>
    </row>
    <row r="389" spans="1:37" s="10" customFormat="1" ht="25" customHeight="1" x14ac:dyDescent="0.25">
      <c r="A389" s="11">
        <v>386</v>
      </c>
      <c r="B389" s="12" t="str">
        <f t="shared" si="16"/>
        <v>000-000</v>
      </c>
      <c r="C389" s="12"/>
      <c r="D389" s="12"/>
      <c r="E389" s="12"/>
      <c r="F389" s="12"/>
      <c r="G389" s="16"/>
      <c r="H389" s="16"/>
      <c r="I389" s="15"/>
      <c r="J389" s="16"/>
      <c r="K389" s="16"/>
      <c r="L389" s="17"/>
      <c r="M389" s="18"/>
      <c r="N389" s="18"/>
      <c r="O389" s="20"/>
      <c r="P389" s="21"/>
      <c r="Q389" s="21"/>
      <c r="R389" s="22"/>
      <c r="S389" s="21"/>
      <c r="T389" s="21"/>
      <c r="U389" s="22"/>
      <c r="V389" s="23"/>
      <c r="W389" s="23"/>
      <c r="X389" s="24"/>
      <c r="Y389" s="25">
        <f t="shared" si="14"/>
        <v>0</v>
      </c>
      <c r="Z389" s="25">
        <f t="shared" si="15"/>
        <v>0</v>
      </c>
      <c r="AA389" s="26"/>
      <c r="AB389" s="26"/>
      <c r="AC389" s="26"/>
      <c r="AD389" s="26"/>
      <c r="AE389" s="27"/>
      <c r="AF389" s="26"/>
      <c r="AG389" s="26"/>
      <c r="AH389" s="26"/>
      <c r="AI389" s="26"/>
      <c r="AJ389" s="26"/>
      <c r="AK389" s="26"/>
    </row>
    <row r="390" spans="1:37" s="10" customFormat="1" ht="25" customHeight="1" x14ac:dyDescent="0.25">
      <c r="A390" s="11">
        <v>387</v>
      </c>
      <c r="B390" s="12" t="str">
        <f t="shared" si="16"/>
        <v>000-000</v>
      </c>
      <c r="C390" s="12"/>
      <c r="D390" s="12"/>
      <c r="E390" s="12"/>
      <c r="F390" s="12"/>
      <c r="G390" s="16"/>
      <c r="H390" s="16"/>
      <c r="I390" s="15"/>
      <c r="J390" s="16"/>
      <c r="K390" s="16"/>
      <c r="L390" s="17"/>
      <c r="M390" s="18"/>
      <c r="N390" s="18"/>
      <c r="O390" s="20"/>
      <c r="P390" s="21"/>
      <c r="Q390" s="21"/>
      <c r="R390" s="22"/>
      <c r="S390" s="21"/>
      <c r="T390" s="21"/>
      <c r="U390" s="22"/>
      <c r="V390" s="23"/>
      <c r="W390" s="23"/>
      <c r="X390" s="24"/>
      <c r="Y390" s="25">
        <f t="shared" si="14"/>
        <v>0</v>
      </c>
      <c r="Z390" s="25">
        <f t="shared" si="15"/>
        <v>0</v>
      </c>
      <c r="AA390" s="26"/>
      <c r="AB390" s="26"/>
      <c r="AC390" s="26"/>
      <c r="AD390" s="26"/>
      <c r="AE390" s="27"/>
      <c r="AF390" s="26"/>
      <c r="AG390" s="26"/>
      <c r="AH390" s="26"/>
      <c r="AI390" s="26"/>
      <c r="AJ390" s="26"/>
      <c r="AK390" s="26"/>
    </row>
    <row r="391" spans="1:37" s="10" customFormat="1" ht="25" customHeight="1" x14ac:dyDescent="0.25">
      <c r="A391" s="11">
        <v>388</v>
      </c>
      <c r="B391" s="12" t="str">
        <f t="shared" si="16"/>
        <v>000-000</v>
      </c>
      <c r="C391" s="12"/>
      <c r="D391" s="12"/>
      <c r="E391" s="12"/>
      <c r="F391" s="12"/>
      <c r="G391" s="16"/>
      <c r="H391" s="16"/>
      <c r="I391" s="15"/>
      <c r="J391" s="16"/>
      <c r="K391" s="16"/>
      <c r="L391" s="17"/>
      <c r="M391" s="18"/>
      <c r="N391" s="18"/>
      <c r="O391" s="20"/>
      <c r="P391" s="21"/>
      <c r="Q391" s="21"/>
      <c r="R391" s="22"/>
      <c r="S391" s="21"/>
      <c r="T391" s="21"/>
      <c r="U391" s="22"/>
      <c r="V391" s="23"/>
      <c r="W391" s="23"/>
      <c r="X391" s="24"/>
      <c r="Y391" s="25">
        <f t="shared" si="14"/>
        <v>0</v>
      </c>
      <c r="Z391" s="25">
        <f t="shared" si="15"/>
        <v>0</v>
      </c>
      <c r="AA391" s="26"/>
      <c r="AB391" s="26"/>
      <c r="AC391" s="26"/>
      <c r="AD391" s="26"/>
      <c r="AE391" s="27"/>
      <c r="AF391" s="26"/>
      <c r="AG391" s="26"/>
      <c r="AH391" s="26"/>
      <c r="AI391" s="26"/>
      <c r="AJ391" s="26"/>
      <c r="AK391" s="26"/>
    </row>
    <row r="392" spans="1:37" s="10" customFormat="1" ht="25" customHeight="1" x14ac:dyDescent="0.25">
      <c r="A392" s="11">
        <v>389</v>
      </c>
      <c r="B392" s="12" t="str">
        <f t="shared" si="16"/>
        <v>000-000</v>
      </c>
      <c r="C392" s="12"/>
      <c r="D392" s="12"/>
      <c r="E392" s="12"/>
      <c r="F392" s="12"/>
      <c r="G392" s="16"/>
      <c r="H392" s="16"/>
      <c r="I392" s="15"/>
      <c r="J392" s="16"/>
      <c r="K392" s="16"/>
      <c r="L392" s="17"/>
      <c r="M392" s="18"/>
      <c r="N392" s="19"/>
      <c r="O392" s="20"/>
      <c r="P392" s="21"/>
      <c r="Q392" s="21"/>
      <c r="R392" s="22"/>
      <c r="S392" s="21"/>
      <c r="T392" s="21"/>
      <c r="U392" s="22"/>
      <c r="V392" s="23"/>
      <c r="W392" s="23"/>
      <c r="X392" s="24"/>
      <c r="Y392" s="25">
        <f t="shared" si="14"/>
        <v>0</v>
      </c>
      <c r="Z392" s="25">
        <f t="shared" si="15"/>
        <v>0</v>
      </c>
      <c r="AA392" s="26"/>
      <c r="AB392" s="26"/>
      <c r="AC392" s="26"/>
      <c r="AD392" s="26"/>
      <c r="AE392" s="27"/>
      <c r="AF392" s="26"/>
      <c r="AG392" s="26"/>
      <c r="AH392" s="26"/>
      <c r="AI392" s="26"/>
      <c r="AJ392" s="26"/>
      <c r="AK392" s="26"/>
    </row>
    <row r="393" spans="1:37" s="10" customFormat="1" ht="25" customHeight="1" x14ac:dyDescent="0.25">
      <c r="A393" s="11">
        <v>390</v>
      </c>
      <c r="B393" s="12" t="str">
        <f t="shared" si="16"/>
        <v>000-000</v>
      </c>
      <c r="C393" s="12"/>
      <c r="D393" s="12"/>
      <c r="E393" s="12"/>
      <c r="F393" s="12"/>
      <c r="G393" s="16"/>
      <c r="H393" s="16"/>
      <c r="I393" s="15"/>
      <c r="J393" s="16"/>
      <c r="K393" s="16"/>
      <c r="L393" s="17"/>
      <c r="M393" s="18"/>
      <c r="N393" s="19"/>
      <c r="O393" s="20"/>
      <c r="P393" s="21"/>
      <c r="Q393" s="21"/>
      <c r="R393" s="22"/>
      <c r="S393" s="21"/>
      <c r="T393" s="21"/>
      <c r="U393" s="22"/>
      <c r="V393" s="23"/>
      <c r="W393" s="23"/>
      <c r="X393" s="24"/>
      <c r="Y393" s="25">
        <f t="shared" si="14"/>
        <v>0</v>
      </c>
      <c r="Z393" s="25">
        <f t="shared" si="15"/>
        <v>0</v>
      </c>
      <c r="AA393" s="26"/>
      <c r="AB393" s="26"/>
      <c r="AC393" s="26"/>
      <c r="AD393" s="26"/>
      <c r="AE393" s="27"/>
      <c r="AF393" s="26"/>
      <c r="AG393" s="26"/>
      <c r="AH393" s="26"/>
      <c r="AI393" s="26"/>
      <c r="AJ393" s="26"/>
      <c r="AK393" s="26"/>
    </row>
    <row r="394" spans="1:37" s="10" customFormat="1" ht="25" customHeight="1" x14ac:dyDescent="0.25">
      <c r="A394" s="11">
        <v>391</v>
      </c>
      <c r="B394" s="12" t="str">
        <f t="shared" si="16"/>
        <v>000-000</v>
      </c>
      <c r="C394" s="12"/>
      <c r="D394" s="12"/>
      <c r="E394" s="12"/>
      <c r="F394" s="12"/>
      <c r="G394" s="16"/>
      <c r="H394" s="16"/>
      <c r="I394" s="15"/>
      <c r="J394" s="16"/>
      <c r="K394" s="16"/>
      <c r="L394" s="17"/>
      <c r="M394" s="18"/>
      <c r="N394" s="18"/>
      <c r="O394" s="20"/>
      <c r="P394" s="21"/>
      <c r="Q394" s="21"/>
      <c r="R394" s="22"/>
      <c r="S394" s="21"/>
      <c r="T394" s="21"/>
      <c r="U394" s="22"/>
      <c r="V394" s="23"/>
      <c r="W394" s="23"/>
      <c r="X394" s="24"/>
      <c r="Y394" s="25">
        <f t="shared" si="14"/>
        <v>0</v>
      </c>
      <c r="Z394" s="25">
        <f t="shared" si="15"/>
        <v>0</v>
      </c>
      <c r="AA394" s="26"/>
      <c r="AB394" s="26"/>
      <c r="AC394" s="26"/>
      <c r="AD394" s="26"/>
      <c r="AE394" s="27"/>
      <c r="AF394" s="26"/>
      <c r="AG394" s="26"/>
      <c r="AH394" s="26"/>
      <c r="AI394" s="26"/>
      <c r="AJ394" s="26"/>
      <c r="AK394" s="26"/>
    </row>
    <row r="395" spans="1:37" s="10" customFormat="1" ht="25" customHeight="1" x14ac:dyDescent="0.25">
      <c r="A395" s="11">
        <v>392</v>
      </c>
      <c r="B395" s="12" t="str">
        <f t="shared" si="16"/>
        <v>000-000</v>
      </c>
      <c r="C395" s="12"/>
      <c r="D395" s="12"/>
      <c r="E395" s="12"/>
      <c r="F395" s="12"/>
      <c r="G395" s="16"/>
      <c r="H395" s="16"/>
      <c r="I395" s="15"/>
      <c r="J395" s="16"/>
      <c r="K395" s="16"/>
      <c r="L395" s="17"/>
      <c r="M395" s="18"/>
      <c r="N395" s="18"/>
      <c r="O395" s="20"/>
      <c r="P395" s="21"/>
      <c r="Q395" s="21"/>
      <c r="R395" s="22"/>
      <c r="S395" s="21"/>
      <c r="T395" s="21"/>
      <c r="U395" s="22"/>
      <c r="V395" s="23"/>
      <c r="W395" s="23"/>
      <c r="X395" s="24"/>
      <c r="Y395" s="25">
        <f t="shared" si="14"/>
        <v>0</v>
      </c>
      <c r="Z395" s="25">
        <f t="shared" si="15"/>
        <v>0</v>
      </c>
      <c r="AA395" s="26"/>
      <c r="AB395" s="26"/>
      <c r="AC395" s="26"/>
      <c r="AD395" s="26"/>
      <c r="AE395" s="27"/>
      <c r="AF395" s="26"/>
      <c r="AG395" s="26"/>
      <c r="AH395" s="26"/>
      <c r="AI395" s="26"/>
      <c r="AJ395" s="26"/>
      <c r="AK395" s="26"/>
    </row>
    <row r="396" spans="1:37" s="10" customFormat="1" ht="25" customHeight="1" x14ac:dyDescent="0.25">
      <c r="A396" s="11">
        <v>393</v>
      </c>
      <c r="B396" s="12" t="str">
        <f t="shared" si="16"/>
        <v>000-000</v>
      </c>
      <c r="C396" s="12"/>
      <c r="D396" s="12"/>
      <c r="E396" s="12"/>
      <c r="F396" s="12"/>
      <c r="G396" s="16"/>
      <c r="H396" s="16"/>
      <c r="I396" s="15"/>
      <c r="J396" s="16"/>
      <c r="K396" s="16"/>
      <c r="L396" s="17"/>
      <c r="M396" s="18"/>
      <c r="N396" s="18"/>
      <c r="O396" s="20"/>
      <c r="P396" s="21"/>
      <c r="Q396" s="21"/>
      <c r="R396" s="22"/>
      <c r="S396" s="21"/>
      <c r="T396" s="21"/>
      <c r="U396" s="22"/>
      <c r="V396" s="23"/>
      <c r="W396" s="23"/>
      <c r="X396" s="24"/>
      <c r="Y396" s="25">
        <f t="shared" si="14"/>
        <v>0</v>
      </c>
      <c r="Z396" s="25">
        <f t="shared" si="15"/>
        <v>0</v>
      </c>
      <c r="AA396" s="26"/>
      <c r="AB396" s="26"/>
      <c r="AC396" s="26"/>
      <c r="AD396" s="26"/>
      <c r="AE396" s="27"/>
      <c r="AF396" s="26"/>
      <c r="AG396" s="26"/>
      <c r="AH396" s="26"/>
      <c r="AI396" s="26"/>
      <c r="AJ396" s="26"/>
      <c r="AK396" s="26"/>
    </row>
    <row r="397" spans="1:37" s="10" customFormat="1" ht="25" customHeight="1" x14ac:dyDescent="0.25">
      <c r="A397" s="11">
        <v>394</v>
      </c>
      <c r="B397" s="12" t="str">
        <f t="shared" si="16"/>
        <v>000-000</v>
      </c>
      <c r="C397" s="12"/>
      <c r="D397" s="12"/>
      <c r="E397" s="12"/>
      <c r="F397" s="12"/>
      <c r="G397" s="16"/>
      <c r="H397" s="16"/>
      <c r="I397" s="15"/>
      <c r="J397" s="16"/>
      <c r="K397" s="16"/>
      <c r="L397" s="17"/>
      <c r="M397" s="18"/>
      <c r="N397" s="18"/>
      <c r="O397" s="20"/>
      <c r="P397" s="21"/>
      <c r="Q397" s="21"/>
      <c r="R397" s="22"/>
      <c r="S397" s="21"/>
      <c r="T397" s="21"/>
      <c r="U397" s="22"/>
      <c r="V397" s="23"/>
      <c r="W397" s="23"/>
      <c r="X397" s="24"/>
      <c r="Y397" s="25">
        <f t="shared" si="14"/>
        <v>0</v>
      </c>
      <c r="Z397" s="25">
        <f t="shared" si="15"/>
        <v>0</v>
      </c>
      <c r="AA397" s="26"/>
      <c r="AB397" s="26"/>
      <c r="AC397" s="26"/>
      <c r="AD397" s="26"/>
      <c r="AE397" s="27"/>
      <c r="AF397" s="26"/>
      <c r="AG397" s="26"/>
      <c r="AH397" s="26"/>
      <c r="AI397" s="26"/>
      <c r="AJ397" s="26"/>
      <c r="AK397" s="26"/>
    </row>
    <row r="398" spans="1:37" s="10" customFormat="1" ht="25" customHeight="1" x14ac:dyDescent="0.25">
      <c r="A398" s="11">
        <v>395</v>
      </c>
      <c r="B398" s="12" t="str">
        <f t="shared" si="16"/>
        <v>000-000</v>
      </c>
      <c r="C398" s="12"/>
      <c r="D398" s="12"/>
      <c r="E398" s="12"/>
      <c r="F398" s="12"/>
      <c r="G398" s="16"/>
      <c r="H398" s="16"/>
      <c r="I398" s="15"/>
      <c r="J398" s="16"/>
      <c r="K398" s="16"/>
      <c r="L398" s="17"/>
      <c r="M398" s="18"/>
      <c r="N398" s="18"/>
      <c r="O398" s="20"/>
      <c r="P398" s="21"/>
      <c r="Q398" s="21"/>
      <c r="R398" s="22"/>
      <c r="S398" s="21"/>
      <c r="T398" s="21"/>
      <c r="U398" s="22"/>
      <c r="V398" s="23"/>
      <c r="W398" s="23"/>
      <c r="X398" s="24"/>
      <c r="Y398" s="25">
        <f t="shared" si="14"/>
        <v>0</v>
      </c>
      <c r="Z398" s="25">
        <f t="shared" si="15"/>
        <v>0</v>
      </c>
      <c r="AA398" s="26"/>
      <c r="AB398" s="26"/>
      <c r="AC398" s="26"/>
      <c r="AD398" s="26"/>
      <c r="AE398" s="27"/>
      <c r="AF398" s="26"/>
      <c r="AG398" s="26"/>
      <c r="AH398" s="26"/>
      <c r="AI398" s="26"/>
      <c r="AJ398" s="26"/>
      <c r="AK398" s="26"/>
    </row>
    <row r="399" spans="1:37" s="10" customFormat="1" ht="25" customHeight="1" x14ac:dyDescent="0.25">
      <c r="A399" s="11">
        <v>396</v>
      </c>
      <c r="B399" s="12" t="str">
        <f t="shared" si="16"/>
        <v>000-000</v>
      </c>
      <c r="C399" s="12"/>
      <c r="D399" s="12"/>
      <c r="E399" s="12"/>
      <c r="F399" s="12"/>
      <c r="G399" s="16"/>
      <c r="H399" s="16"/>
      <c r="I399" s="15"/>
      <c r="J399" s="16"/>
      <c r="K399" s="16"/>
      <c r="L399" s="17"/>
      <c r="M399" s="18"/>
      <c r="N399" s="18"/>
      <c r="O399" s="20"/>
      <c r="P399" s="21"/>
      <c r="Q399" s="21"/>
      <c r="R399" s="22"/>
      <c r="S399" s="21"/>
      <c r="T399" s="21"/>
      <c r="U399" s="22"/>
      <c r="V399" s="23"/>
      <c r="W399" s="23"/>
      <c r="X399" s="24"/>
      <c r="Y399" s="25">
        <f t="shared" si="14"/>
        <v>0</v>
      </c>
      <c r="Z399" s="25">
        <f t="shared" si="15"/>
        <v>0</v>
      </c>
      <c r="AA399" s="26"/>
      <c r="AB399" s="26"/>
      <c r="AC399" s="26"/>
      <c r="AD399" s="26"/>
      <c r="AE399" s="27"/>
      <c r="AF399" s="26"/>
      <c r="AG399" s="26"/>
      <c r="AH399" s="26"/>
      <c r="AI399" s="26"/>
      <c r="AJ399" s="26"/>
      <c r="AK399" s="26"/>
    </row>
    <row r="400" spans="1:37" s="10" customFormat="1" ht="25" customHeight="1" x14ac:dyDescent="0.25">
      <c r="A400" s="11">
        <v>397</v>
      </c>
      <c r="B400" s="12" t="str">
        <f t="shared" si="16"/>
        <v>000-000</v>
      </c>
      <c r="C400" s="12"/>
      <c r="D400" s="12"/>
      <c r="E400" s="12"/>
      <c r="F400" s="12"/>
      <c r="G400" s="16"/>
      <c r="H400" s="16"/>
      <c r="I400" s="15"/>
      <c r="J400" s="16"/>
      <c r="K400" s="16"/>
      <c r="L400" s="17"/>
      <c r="M400" s="18"/>
      <c r="N400" s="18"/>
      <c r="O400" s="20"/>
      <c r="P400" s="21"/>
      <c r="Q400" s="21"/>
      <c r="R400" s="22"/>
      <c r="S400" s="21"/>
      <c r="T400" s="21"/>
      <c r="U400" s="22"/>
      <c r="V400" s="23"/>
      <c r="W400" s="23"/>
      <c r="X400" s="24"/>
      <c r="Y400" s="25">
        <f t="shared" si="14"/>
        <v>0</v>
      </c>
      <c r="Z400" s="25">
        <f t="shared" si="15"/>
        <v>0</v>
      </c>
      <c r="AA400" s="26"/>
      <c r="AB400" s="26"/>
      <c r="AC400" s="26"/>
      <c r="AD400" s="26"/>
      <c r="AE400" s="27"/>
      <c r="AF400" s="26"/>
      <c r="AG400" s="26"/>
      <c r="AH400" s="26"/>
      <c r="AI400" s="26"/>
      <c r="AJ400" s="26"/>
      <c r="AK400" s="26"/>
    </row>
    <row r="401" spans="1:37" s="10" customFormat="1" ht="25" customHeight="1" x14ac:dyDescent="0.25">
      <c r="A401" s="11">
        <v>398</v>
      </c>
      <c r="B401" s="12" t="str">
        <f t="shared" si="16"/>
        <v>000-000</v>
      </c>
      <c r="C401" s="12"/>
      <c r="D401" s="12"/>
      <c r="E401" s="12"/>
      <c r="F401" s="12"/>
      <c r="G401" s="16"/>
      <c r="H401" s="16"/>
      <c r="I401" s="15"/>
      <c r="J401" s="16"/>
      <c r="K401" s="16"/>
      <c r="L401" s="17"/>
      <c r="M401" s="18"/>
      <c r="N401" s="18"/>
      <c r="O401" s="20"/>
      <c r="P401" s="21"/>
      <c r="Q401" s="21"/>
      <c r="R401" s="22"/>
      <c r="S401" s="21"/>
      <c r="T401" s="21"/>
      <c r="U401" s="22"/>
      <c r="V401" s="23"/>
      <c r="W401" s="23"/>
      <c r="X401" s="24"/>
      <c r="Y401" s="25">
        <f t="shared" si="14"/>
        <v>0</v>
      </c>
      <c r="Z401" s="25">
        <f t="shared" si="15"/>
        <v>0</v>
      </c>
      <c r="AA401" s="26"/>
      <c r="AB401" s="26"/>
      <c r="AC401" s="26"/>
      <c r="AD401" s="26"/>
      <c r="AE401" s="27"/>
      <c r="AF401" s="26"/>
      <c r="AG401" s="26"/>
      <c r="AH401" s="26"/>
      <c r="AI401" s="26"/>
      <c r="AJ401" s="26"/>
      <c r="AK401" s="26"/>
    </row>
    <row r="402" spans="1:37" s="10" customFormat="1" ht="25" customHeight="1" x14ac:dyDescent="0.25">
      <c r="A402" s="11">
        <v>399</v>
      </c>
      <c r="B402" s="12" t="str">
        <f t="shared" si="16"/>
        <v>000-000</v>
      </c>
      <c r="C402" s="12"/>
      <c r="D402" s="12"/>
      <c r="E402" s="12"/>
      <c r="F402" s="12"/>
      <c r="G402" s="16"/>
      <c r="H402" s="16"/>
      <c r="I402" s="15"/>
      <c r="J402" s="16"/>
      <c r="K402" s="16"/>
      <c r="L402" s="17"/>
      <c r="M402" s="18"/>
      <c r="N402" s="18"/>
      <c r="O402" s="20"/>
      <c r="P402" s="21"/>
      <c r="Q402" s="21"/>
      <c r="R402" s="22"/>
      <c r="S402" s="21"/>
      <c r="T402" s="21"/>
      <c r="U402" s="22"/>
      <c r="V402" s="23"/>
      <c r="W402" s="23"/>
      <c r="X402" s="24"/>
      <c r="Y402" s="25">
        <f t="shared" ref="Y402" si="17">ROUND(I402-U402-X402,2)</f>
        <v>0</v>
      </c>
      <c r="Z402" s="25">
        <f t="shared" si="15"/>
        <v>0</v>
      </c>
      <c r="AA402" s="26"/>
      <c r="AB402" s="26"/>
      <c r="AC402" s="26"/>
      <c r="AD402" s="26"/>
      <c r="AE402" s="27"/>
      <c r="AF402" s="26"/>
      <c r="AG402" s="26"/>
      <c r="AH402" s="26"/>
      <c r="AI402" s="26"/>
      <c r="AJ402" s="26"/>
      <c r="AK402" s="26"/>
    </row>
    <row r="403" spans="1:37" ht="16.5" customHeight="1" x14ac:dyDescent="0.25">
      <c r="B403" s="1" t="s">
        <v>70</v>
      </c>
      <c r="C403" s="1"/>
      <c r="D403" s="29"/>
    </row>
    <row r="404" spans="1:37" ht="15.75" customHeight="1" x14ac:dyDescent="0.25">
      <c r="B404" s="2" t="s">
        <v>509</v>
      </c>
    </row>
    <row r="405" spans="1:37" ht="13" x14ac:dyDescent="0.25">
      <c r="B405" s="30" t="s">
        <v>510</v>
      </c>
      <c r="C405" s="30"/>
    </row>
    <row r="406" spans="1:37" ht="13" x14ac:dyDescent="0.25">
      <c r="B406" s="30" t="s">
        <v>511</v>
      </c>
      <c r="C406" s="30"/>
    </row>
    <row r="407" spans="1:37" ht="13" x14ac:dyDescent="0.25">
      <c r="B407" s="2" t="s">
        <v>512</v>
      </c>
    </row>
    <row r="408" spans="1:37" ht="13" x14ac:dyDescent="0.25">
      <c r="B408" s="30" t="s">
        <v>513</v>
      </c>
      <c r="C408" s="30"/>
    </row>
    <row r="409" spans="1:37" ht="13" x14ac:dyDescent="0.25">
      <c r="B409" s="2" t="s">
        <v>514</v>
      </c>
    </row>
  </sheetData>
  <sheetProtection insertColumns="0"/>
  <phoneticPr fontId="23" type="noConversion"/>
  <dataValidations count="2">
    <dataValidation type="list" allowBlank="1" showInputMessage="1" showErrorMessage="1" sqref="D173:D402 F4:F402 D4:D171" xr:uid="{00000000-0002-0000-0F00-000000000000}">
      <formula1>INDIRECT("_"&amp;C4)</formula1>
    </dataValidation>
    <dataValidation type="list" allowBlank="1" showInputMessage="1" showErrorMessage="1" sqref="E172" xr:uid="{00000000-0002-0000-0F00-000001000000}">
      <formula1>INDIRECT("_"&amp;C172)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4" max="1048575" man="1"/>
  </col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2000000}">
          <x14:formula1>
            <xm:f>'C:\Users\chizh\Desktop\关联交易表\[02-关联交易等事项统计表-大新文创.xlsx]Sheet2'!#REF!</xm:f>
          </x14:formula1>
          <xm:sqref>E173:E402 E4:E171 C4:C402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AK351"/>
  <sheetViews>
    <sheetView view="pageBreakPreview" zoomScale="80" zoomScaleNormal="100" zoomScaleSheetLayoutView="80" workbookViewId="0">
      <pane xSplit="2" ySplit="3" topLeftCell="C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2.75" customHeight="1" outlineLevelCol="1" x14ac:dyDescent="0.25"/>
  <cols>
    <col min="1" max="1" width="6" style="2" bestFit="1" customWidth="1"/>
    <col min="2" max="2" width="11.08984375" style="2" customWidth="1"/>
    <col min="3" max="3" width="6.36328125" style="2" bestFit="1" customWidth="1"/>
    <col min="4" max="4" width="47.36328125" style="2" bestFit="1" customWidth="1"/>
    <col min="5" max="5" width="15" style="2" bestFit="1" customWidth="1"/>
    <col min="6" max="6" width="47.36328125" style="2" bestFit="1" customWidth="1"/>
    <col min="7" max="7" width="15.6328125" style="2" bestFit="1" customWidth="1"/>
    <col min="8" max="8" width="20.6328125" style="31" customWidth="1"/>
    <col min="9" max="9" width="23.6328125" style="32" bestFit="1" customWidth="1"/>
    <col min="10" max="10" width="22.81640625" style="2" customWidth="1"/>
    <col min="11" max="11" width="27.1796875" style="31" customWidth="1"/>
    <col min="12" max="12" width="23.6328125" style="32" bestFit="1" customWidth="1"/>
    <col min="13" max="13" width="22.08984375" style="2" bestFit="1" customWidth="1"/>
    <col min="14" max="14" width="15.6328125" style="2" customWidth="1"/>
    <col min="15" max="15" width="22.08984375" style="2" bestFit="1" customWidth="1"/>
    <col min="16" max="16" width="10.81640625" style="2" bestFit="1" customWidth="1" outlineLevel="1"/>
    <col min="17" max="18" width="12.81640625" style="2" bestFit="1" customWidth="1" outlineLevel="1"/>
    <col min="19" max="19" width="17.36328125" style="2" bestFit="1" customWidth="1" outlineLevel="1"/>
    <col min="20" max="20" width="12.81640625" style="2" bestFit="1" customWidth="1" outlineLevel="1"/>
    <col min="21" max="21" width="14.08984375" style="2" bestFit="1" customWidth="1" outlineLevel="1"/>
    <col min="22" max="22" width="22.08984375" style="2" bestFit="1" customWidth="1" outlineLevel="1"/>
    <col min="23" max="23" width="12.81640625" style="2" bestFit="1" customWidth="1" outlineLevel="1"/>
    <col min="24" max="24" width="22.08984375" style="2" bestFit="1" customWidth="1" outlineLevel="1"/>
    <col min="25" max="26" width="17.36328125" style="2" bestFit="1" customWidth="1" outlineLevel="1"/>
    <col min="27" max="29" width="10.81640625" style="2" bestFit="1" customWidth="1" outlineLevel="1"/>
    <col min="30" max="30" width="12.81640625" style="33" bestFit="1" customWidth="1" outlineLevel="1"/>
    <col min="31" max="31" width="12.81640625" style="34" bestFit="1" customWidth="1" outlineLevel="1"/>
    <col min="32" max="32" width="17.36328125" style="33" bestFit="1" customWidth="1" outlineLevel="1"/>
    <col min="33" max="33" width="12.81640625" style="33" bestFit="1" customWidth="1" outlineLevel="1"/>
    <col min="34" max="34" width="16.36328125" style="33" bestFit="1" customWidth="1" outlineLevel="1"/>
    <col min="35" max="35" width="15" style="33" bestFit="1" customWidth="1" outlineLevel="1"/>
    <col min="36" max="36" width="12.81640625" style="33" bestFit="1" customWidth="1" outlineLevel="1"/>
    <col min="37" max="37" width="15" style="33" bestFit="1" customWidth="1" outlineLevel="1"/>
    <col min="38" max="16384" width="10.1796875" style="33"/>
  </cols>
  <sheetData>
    <row r="1" spans="1:37" s="3" customFormat="1" ht="14.1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 t="s">
        <v>8</v>
      </c>
      <c r="G1" s="154" t="s">
        <v>9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7" t="s">
        <v>10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8" t="s">
        <v>11</v>
      </c>
      <c r="Z1" s="158" t="s">
        <v>11</v>
      </c>
      <c r="AA1" s="158" t="s">
        <v>11</v>
      </c>
      <c r="AB1" s="158" t="s">
        <v>11</v>
      </c>
      <c r="AC1" s="159" t="s">
        <v>12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</row>
    <row r="2" spans="1:37" s="3" customFormat="1" ht="14.1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 t="s">
        <v>8</v>
      </c>
      <c r="G2" s="154" t="s">
        <v>13</v>
      </c>
      <c r="H2" s="154" t="s">
        <v>13</v>
      </c>
      <c r="I2" s="154" t="s">
        <v>13</v>
      </c>
      <c r="J2" s="168" t="s">
        <v>14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57" t="s">
        <v>13</v>
      </c>
      <c r="Q2" s="157" t="s">
        <v>13</v>
      </c>
      <c r="R2" s="157" t="s">
        <v>13</v>
      </c>
      <c r="S2" s="169" t="s">
        <v>14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59" t="s">
        <v>15</v>
      </c>
      <c r="Z2" s="159" t="s">
        <v>16</v>
      </c>
      <c r="AA2" s="166" t="s">
        <v>17</v>
      </c>
      <c r="AB2" s="166" t="s">
        <v>18</v>
      </c>
      <c r="AC2" s="159" t="s">
        <v>13</v>
      </c>
      <c r="AD2" s="159" t="s">
        <v>13</v>
      </c>
      <c r="AE2" s="159" t="s">
        <v>13</v>
      </c>
      <c r="AF2" s="160" t="s">
        <v>14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</row>
    <row r="3" spans="1:37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 t="s">
        <v>8</v>
      </c>
      <c r="G3" s="4" t="s">
        <v>19</v>
      </c>
      <c r="H3" s="4" t="s">
        <v>20</v>
      </c>
      <c r="I3" s="7" t="s">
        <v>516</v>
      </c>
      <c r="J3" s="4" t="s">
        <v>22</v>
      </c>
      <c r="K3" s="4" t="s">
        <v>20</v>
      </c>
      <c r="L3" s="7" t="s">
        <v>23</v>
      </c>
      <c r="M3" s="4" t="s">
        <v>24</v>
      </c>
      <c r="N3" s="4" t="s">
        <v>20</v>
      </c>
      <c r="O3" s="4" t="s">
        <v>25</v>
      </c>
      <c r="P3" s="5" t="s">
        <v>19</v>
      </c>
      <c r="Q3" s="5" t="s">
        <v>20</v>
      </c>
      <c r="R3" s="8" t="s">
        <v>516</v>
      </c>
      <c r="S3" s="5" t="s">
        <v>22</v>
      </c>
      <c r="T3" s="5" t="s">
        <v>20</v>
      </c>
      <c r="U3" s="8" t="s">
        <v>23</v>
      </c>
      <c r="V3" s="5" t="s">
        <v>24</v>
      </c>
      <c r="W3" s="5" t="s">
        <v>20</v>
      </c>
      <c r="X3" s="5" t="s">
        <v>25</v>
      </c>
      <c r="Y3" s="159" t="s">
        <v>15</v>
      </c>
      <c r="Z3" s="159" t="s">
        <v>16</v>
      </c>
      <c r="AA3" s="166" t="s">
        <v>17</v>
      </c>
      <c r="AB3" s="166" t="s">
        <v>18</v>
      </c>
      <c r="AC3" s="5" t="s">
        <v>19</v>
      </c>
      <c r="AD3" s="5" t="s">
        <v>20</v>
      </c>
      <c r="AE3" s="9" t="s">
        <v>26</v>
      </c>
      <c r="AF3" s="5" t="s">
        <v>22</v>
      </c>
      <c r="AG3" s="5" t="s">
        <v>20</v>
      </c>
      <c r="AH3" s="8" t="s">
        <v>23</v>
      </c>
      <c r="AI3" s="5" t="s">
        <v>24</v>
      </c>
      <c r="AJ3" s="5" t="s">
        <v>20</v>
      </c>
      <c r="AK3" s="5" t="s">
        <v>25</v>
      </c>
    </row>
    <row r="4" spans="1:37" s="10" customFormat="1" ht="25" customHeight="1" x14ac:dyDescent="0.25">
      <c r="A4" s="11">
        <v>1</v>
      </c>
      <c r="B4" s="120" t="str">
        <f t="shared" ref="B4:B35" si="0">TEXT(C4,"000")&amp;"-"&amp;TEXT(E4,"000")</f>
        <v>3级-3级</v>
      </c>
      <c r="C4" s="120" t="s">
        <v>33</v>
      </c>
      <c r="D4" s="120" t="s">
        <v>336</v>
      </c>
      <c r="E4" s="120" t="s">
        <v>33</v>
      </c>
      <c r="F4" s="120" t="s">
        <v>498</v>
      </c>
      <c r="G4" s="121" t="s">
        <v>99</v>
      </c>
      <c r="H4" s="122" t="s">
        <v>122</v>
      </c>
      <c r="I4" s="123">
        <v>2639386.69</v>
      </c>
      <c r="J4" s="122"/>
      <c r="K4" s="122"/>
      <c r="L4" s="124"/>
      <c r="M4" s="125"/>
      <c r="N4" s="126"/>
      <c r="O4" s="124"/>
      <c r="P4" s="66"/>
      <c r="Q4" s="66"/>
      <c r="R4" s="67"/>
      <c r="S4" s="66"/>
      <c r="T4" s="66"/>
      <c r="U4" s="67"/>
      <c r="V4" s="68"/>
      <c r="W4" s="68"/>
      <c r="X4" s="69"/>
      <c r="Y4" s="70">
        <f t="shared" ref="Y4:Y35" si="1">ROUND(I4-U4-X4,2)</f>
        <v>2639386.69</v>
      </c>
      <c r="Z4" s="70">
        <f t="shared" ref="Z4:Z35" si="2">ROUND(L4+O4-R4,2)</f>
        <v>0</v>
      </c>
      <c r="AA4" s="71"/>
      <c r="AB4" s="71"/>
      <c r="AC4" s="71"/>
      <c r="AD4" s="71"/>
      <c r="AE4" s="72"/>
      <c r="AF4" s="71"/>
      <c r="AG4" s="71"/>
      <c r="AH4" s="71"/>
      <c r="AI4" s="71"/>
      <c r="AJ4" s="71"/>
      <c r="AK4" s="71"/>
    </row>
    <row r="5" spans="1:37" s="10" customFormat="1" ht="25" customHeight="1" x14ac:dyDescent="0.25">
      <c r="A5" s="11">
        <v>2</v>
      </c>
      <c r="B5" s="120" t="str">
        <f t="shared" si="0"/>
        <v>3级-3级</v>
      </c>
      <c r="C5" s="120" t="s">
        <v>33</v>
      </c>
      <c r="D5" s="120" t="s">
        <v>336</v>
      </c>
      <c r="E5" s="120" t="s">
        <v>33</v>
      </c>
      <c r="F5" s="120" t="s">
        <v>146</v>
      </c>
      <c r="G5" s="121" t="s">
        <v>99</v>
      </c>
      <c r="H5" s="122" t="s">
        <v>122</v>
      </c>
      <c r="I5" s="123">
        <v>112411.44</v>
      </c>
      <c r="J5" s="122"/>
      <c r="K5" s="122"/>
      <c r="L5" s="124"/>
      <c r="M5" s="125"/>
      <c r="N5" s="126"/>
      <c r="O5" s="124"/>
      <c r="P5" s="66"/>
      <c r="Q5" s="66"/>
      <c r="R5" s="67"/>
      <c r="S5" s="66"/>
      <c r="T5" s="66"/>
      <c r="U5" s="67"/>
      <c r="V5" s="68"/>
      <c r="W5" s="68"/>
      <c r="X5" s="69"/>
      <c r="Y5" s="70">
        <f t="shared" si="1"/>
        <v>112411.44</v>
      </c>
      <c r="Z5" s="70">
        <f t="shared" si="2"/>
        <v>0</v>
      </c>
      <c r="AA5" s="71"/>
      <c r="AB5" s="71"/>
      <c r="AC5" s="71"/>
      <c r="AD5" s="71"/>
      <c r="AE5" s="72"/>
      <c r="AF5" s="71"/>
      <c r="AG5" s="71"/>
      <c r="AH5" s="71"/>
      <c r="AI5" s="71"/>
      <c r="AJ5" s="71"/>
      <c r="AK5" s="71"/>
    </row>
    <row r="6" spans="1:37" s="10" customFormat="1" ht="25" customHeight="1" x14ac:dyDescent="0.25">
      <c r="A6" s="11">
        <v>3</v>
      </c>
      <c r="B6" s="120" t="str">
        <f t="shared" si="0"/>
        <v>3级-4级</v>
      </c>
      <c r="C6" s="120" t="s">
        <v>33</v>
      </c>
      <c r="D6" s="120" t="s">
        <v>336</v>
      </c>
      <c r="E6" s="120" t="s">
        <v>37</v>
      </c>
      <c r="F6" s="120" t="s">
        <v>247</v>
      </c>
      <c r="G6" s="121" t="s">
        <v>99</v>
      </c>
      <c r="H6" s="122" t="s">
        <v>122</v>
      </c>
      <c r="I6" s="124">
        <v>1889494.71</v>
      </c>
      <c r="J6" s="122" t="s">
        <v>517</v>
      </c>
      <c r="K6" s="126" t="s">
        <v>303</v>
      </c>
      <c r="L6" s="124">
        <v>280002.32</v>
      </c>
      <c r="M6" s="125"/>
      <c r="N6" s="126"/>
      <c r="O6" s="124"/>
      <c r="P6" s="66"/>
      <c r="Q6" s="66"/>
      <c r="R6" s="67"/>
      <c r="S6" s="66"/>
      <c r="T6" s="66"/>
      <c r="U6" s="67"/>
      <c r="V6" s="68"/>
      <c r="W6" s="68"/>
      <c r="X6" s="69"/>
      <c r="Y6" s="70">
        <f t="shared" si="1"/>
        <v>1889494.71</v>
      </c>
      <c r="Z6" s="70">
        <f t="shared" si="2"/>
        <v>280002.32</v>
      </c>
      <c r="AA6" s="71"/>
      <c r="AB6" s="71"/>
      <c r="AC6" s="71"/>
      <c r="AD6" s="71"/>
      <c r="AE6" s="72"/>
      <c r="AF6" s="71"/>
      <c r="AG6" s="71"/>
      <c r="AH6" s="71"/>
      <c r="AI6" s="71"/>
      <c r="AJ6" s="71"/>
      <c r="AK6" s="71"/>
    </row>
    <row r="7" spans="1:37" s="10" customFormat="1" ht="25" customHeight="1" x14ac:dyDescent="0.25">
      <c r="A7" s="11">
        <v>4</v>
      </c>
      <c r="B7" s="120" t="str">
        <f t="shared" si="0"/>
        <v>3级-4级</v>
      </c>
      <c r="C7" s="120" t="s">
        <v>33</v>
      </c>
      <c r="D7" s="120" t="s">
        <v>336</v>
      </c>
      <c r="E7" s="120" t="s">
        <v>37</v>
      </c>
      <c r="F7" s="120" t="s">
        <v>518</v>
      </c>
      <c r="G7" s="121" t="s">
        <v>99</v>
      </c>
      <c r="H7" s="122" t="s">
        <v>122</v>
      </c>
      <c r="I7" s="124">
        <v>231929.04</v>
      </c>
      <c r="J7" s="122" t="s">
        <v>517</v>
      </c>
      <c r="K7" s="126" t="s">
        <v>303</v>
      </c>
      <c r="L7" s="124">
        <v>173788.31</v>
      </c>
      <c r="M7" s="125"/>
      <c r="N7" s="126"/>
      <c r="O7" s="124"/>
      <c r="P7" s="66"/>
      <c r="Q7" s="66"/>
      <c r="R7" s="67"/>
      <c r="S7" s="66"/>
      <c r="T7" s="66"/>
      <c r="U7" s="67"/>
      <c r="V7" s="68"/>
      <c r="W7" s="68"/>
      <c r="X7" s="69"/>
      <c r="Y7" s="70">
        <f t="shared" si="1"/>
        <v>231929.04</v>
      </c>
      <c r="Z7" s="70">
        <f t="shared" si="2"/>
        <v>173788.31</v>
      </c>
      <c r="AA7" s="71"/>
      <c r="AB7" s="71"/>
      <c r="AC7" s="71"/>
      <c r="AD7" s="71"/>
      <c r="AE7" s="72"/>
      <c r="AF7" s="71"/>
      <c r="AG7" s="71"/>
      <c r="AH7" s="71"/>
      <c r="AI7" s="71"/>
      <c r="AJ7" s="71"/>
      <c r="AK7" s="71"/>
    </row>
    <row r="8" spans="1:37" s="10" customFormat="1" ht="25" customHeight="1" x14ac:dyDescent="0.25">
      <c r="A8" s="11">
        <v>5</v>
      </c>
      <c r="B8" s="120" t="str">
        <f t="shared" si="0"/>
        <v>3级-4级</v>
      </c>
      <c r="C8" s="120" t="s">
        <v>33</v>
      </c>
      <c r="D8" s="120" t="s">
        <v>519</v>
      </c>
      <c r="E8" s="120" t="s">
        <v>37</v>
      </c>
      <c r="F8" s="120" t="s">
        <v>520</v>
      </c>
      <c r="G8" s="122" t="s">
        <v>144</v>
      </c>
      <c r="H8" s="122" t="s">
        <v>521</v>
      </c>
      <c r="I8" s="124">
        <v>53611316.170000002</v>
      </c>
      <c r="J8" s="122"/>
      <c r="K8" s="122"/>
      <c r="L8" s="124"/>
      <c r="M8" s="125"/>
      <c r="N8" s="126"/>
      <c r="O8" s="124"/>
      <c r="P8" s="21"/>
      <c r="Q8" s="21"/>
      <c r="R8" s="22"/>
      <c r="S8" s="21"/>
      <c r="T8" s="21"/>
      <c r="U8" s="22"/>
      <c r="V8" s="23"/>
      <c r="W8" s="23"/>
      <c r="X8" s="24"/>
      <c r="Y8" s="25">
        <f t="shared" si="1"/>
        <v>53611316.170000002</v>
      </c>
      <c r="Z8" s="25">
        <f t="shared" si="2"/>
        <v>0</v>
      </c>
      <c r="AA8" s="26"/>
      <c r="AB8" s="26"/>
      <c r="AC8" s="26"/>
      <c r="AD8" s="26"/>
      <c r="AE8" s="27"/>
      <c r="AF8" s="26"/>
      <c r="AG8" s="26"/>
      <c r="AH8" s="26"/>
      <c r="AI8" s="26"/>
      <c r="AJ8" s="26"/>
      <c r="AK8" s="26"/>
    </row>
    <row r="9" spans="1:37" s="10" customFormat="1" ht="25" customHeight="1" x14ac:dyDescent="0.25">
      <c r="A9" s="11">
        <v>6</v>
      </c>
      <c r="B9" s="120" t="str">
        <f t="shared" si="0"/>
        <v>3级-2级</v>
      </c>
      <c r="C9" s="120" t="s">
        <v>33</v>
      </c>
      <c r="D9" s="120" t="s">
        <v>519</v>
      </c>
      <c r="E9" s="120" t="s">
        <v>29</v>
      </c>
      <c r="F9" s="120" t="s">
        <v>55</v>
      </c>
      <c r="G9" s="122" t="s">
        <v>144</v>
      </c>
      <c r="H9" s="122" t="s">
        <v>521</v>
      </c>
      <c r="I9" s="124">
        <v>23646.02</v>
      </c>
      <c r="J9" s="122"/>
      <c r="K9" s="122"/>
      <c r="L9" s="124"/>
      <c r="M9" s="125"/>
      <c r="N9" s="126"/>
      <c r="O9" s="124"/>
      <c r="P9" s="21"/>
      <c r="Q9" s="21"/>
      <c r="R9" s="22"/>
      <c r="S9" s="21"/>
      <c r="T9" s="21"/>
      <c r="U9" s="22"/>
      <c r="V9" s="23"/>
      <c r="W9" s="23"/>
      <c r="X9" s="24"/>
      <c r="Y9" s="25">
        <f t="shared" si="1"/>
        <v>23646.02</v>
      </c>
      <c r="Z9" s="25">
        <f t="shared" si="2"/>
        <v>0</v>
      </c>
      <c r="AA9" s="26"/>
      <c r="AB9" s="26"/>
      <c r="AC9" s="26"/>
      <c r="AD9" s="26"/>
      <c r="AE9" s="27"/>
      <c r="AF9" s="26"/>
      <c r="AG9" s="26"/>
      <c r="AH9" s="26"/>
      <c r="AI9" s="26"/>
      <c r="AJ9" s="26"/>
      <c r="AK9" s="26"/>
    </row>
    <row r="10" spans="1:37" s="10" customFormat="1" ht="25" customHeight="1" x14ac:dyDescent="0.25">
      <c r="A10" s="11">
        <v>7</v>
      </c>
      <c r="B10" s="120" t="str">
        <f t="shared" si="0"/>
        <v>3级-2级</v>
      </c>
      <c r="C10" s="120" t="s">
        <v>33</v>
      </c>
      <c r="D10" s="120" t="s">
        <v>519</v>
      </c>
      <c r="E10" s="120" t="s">
        <v>29</v>
      </c>
      <c r="F10" s="120" t="s">
        <v>57</v>
      </c>
      <c r="G10" s="122" t="s">
        <v>144</v>
      </c>
      <c r="H10" s="122" t="s">
        <v>521</v>
      </c>
      <c r="I10" s="124">
        <v>724.78</v>
      </c>
      <c r="J10" s="122"/>
      <c r="K10" s="122"/>
      <c r="L10" s="124"/>
      <c r="M10" s="125"/>
      <c r="N10" s="126"/>
      <c r="O10" s="124"/>
      <c r="P10" s="21"/>
      <c r="Q10" s="21"/>
      <c r="R10" s="22"/>
      <c r="S10" s="21"/>
      <c r="T10" s="21"/>
      <c r="U10" s="22"/>
      <c r="V10" s="23"/>
      <c r="W10" s="23"/>
      <c r="X10" s="24"/>
      <c r="Y10" s="25">
        <f t="shared" si="1"/>
        <v>724.78</v>
      </c>
      <c r="Z10" s="25">
        <f t="shared" si="2"/>
        <v>0</v>
      </c>
      <c r="AA10" s="26"/>
      <c r="AB10" s="26"/>
      <c r="AC10" s="26"/>
      <c r="AD10" s="26"/>
      <c r="AE10" s="27"/>
      <c r="AF10" s="26"/>
      <c r="AG10" s="26"/>
      <c r="AH10" s="26"/>
      <c r="AI10" s="26"/>
      <c r="AJ10" s="26"/>
      <c r="AK10" s="26"/>
    </row>
    <row r="11" spans="1:37" s="10" customFormat="1" ht="25" customHeight="1" x14ac:dyDescent="0.25">
      <c r="A11" s="11">
        <v>8</v>
      </c>
      <c r="B11" s="120" t="str">
        <f t="shared" si="0"/>
        <v>3级-3级</v>
      </c>
      <c r="C11" s="120" t="s">
        <v>33</v>
      </c>
      <c r="D11" s="120" t="s">
        <v>160</v>
      </c>
      <c r="E11" s="120" t="s">
        <v>33</v>
      </c>
      <c r="F11" s="120" t="s">
        <v>161</v>
      </c>
      <c r="G11" s="122" t="s">
        <v>99</v>
      </c>
      <c r="H11" s="122" t="s">
        <v>271</v>
      </c>
      <c r="I11" s="127">
        <v>66055.039999999994</v>
      </c>
      <c r="J11" s="122"/>
      <c r="K11" s="122"/>
      <c r="L11" s="124"/>
      <c r="M11" s="125"/>
      <c r="N11" s="126"/>
      <c r="O11" s="124"/>
      <c r="P11" s="21"/>
      <c r="Q11" s="21"/>
      <c r="R11" s="22"/>
      <c r="S11" s="21"/>
      <c r="T11" s="21"/>
      <c r="U11" s="22"/>
      <c r="V11" s="23"/>
      <c r="W11" s="23"/>
      <c r="X11" s="24"/>
      <c r="Y11" s="25">
        <f t="shared" si="1"/>
        <v>66055.039999999994</v>
      </c>
      <c r="Z11" s="25">
        <f t="shared" si="2"/>
        <v>0</v>
      </c>
      <c r="AA11" s="26"/>
      <c r="AB11" s="26"/>
      <c r="AC11" s="26"/>
      <c r="AD11" s="26"/>
      <c r="AE11" s="27"/>
      <c r="AF11" s="26"/>
      <c r="AG11" s="26"/>
      <c r="AH11" s="26"/>
      <c r="AI11" s="26"/>
      <c r="AJ11" s="26"/>
      <c r="AK11" s="26"/>
    </row>
    <row r="12" spans="1:37" s="10" customFormat="1" ht="25" customHeight="1" x14ac:dyDescent="0.25">
      <c r="A12" s="11">
        <v>9</v>
      </c>
      <c r="B12" s="120" t="str">
        <f t="shared" si="0"/>
        <v>3级-3级</v>
      </c>
      <c r="C12" s="120" t="s">
        <v>33</v>
      </c>
      <c r="D12" s="120" t="s">
        <v>160</v>
      </c>
      <c r="E12" s="120" t="s">
        <v>33</v>
      </c>
      <c r="F12" s="120" t="s">
        <v>211</v>
      </c>
      <c r="G12" s="122" t="s">
        <v>144</v>
      </c>
      <c r="H12" s="122" t="s">
        <v>522</v>
      </c>
      <c r="I12" s="127">
        <v>3886.72</v>
      </c>
      <c r="J12" s="122"/>
      <c r="K12" s="122"/>
      <c r="L12" s="124"/>
      <c r="M12" s="125"/>
      <c r="N12" s="126"/>
      <c r="O12" s="124"/>
      <c r="P12" s="21"/>
      <c r="Q12" s="21"/>
      <c r="R12" s="22"/>
      <c r="S12" s="21"/>
      <c r="T12" s="21"/>
      <c r="U12" s="22"/>
      <c r="V12" s="23"/>
      <c r="W12" s="23"/>
      <c r="X12" s="24"/>
      <c r="Y12" s="25">
        <f t="shared" si="1"/>
        <v>3886.72</v>
      </c>
      <c r="Z12" s="25">
        <f t="shared" si="2"/>
        <v>0</v>
      </c>
      <c r="AA12" s="26"/>
      <c r="AB12" s="26"/>
      <c r="AC12" s="26"/>
      <c r="AD12" s="26"/>
      <c r="AE12" s="27"/>
      <c r="AF12" s="26"/>
      <c r="AG12" s="26"/>
      <c r="AH12" s="26"/>
      <c r="AI12" s="26"/>
      <c r="AJ12" s="26"/>
      <c r="AK12" s="26"/>
    </row>
    <row r="13" spans="1:37" s="10" customFormat="1" ht="25" customHeight="1" x14ac:dyDescent="0.25">
      <c r="A13" s="11">
        <v>10</v>
      </c>
      <c r="B13" s="120" t="str">
        <f t="shared" si="0"/>
        <v>3级-2级</v>
      </c>
      <c r="C13" s="120" t="s">
        <v>33</v>
      </c>
      <c r="D13" s="120" t="s">
        <v>160</v>
      </c>
      <c r="E13" s="120" t="s">
        <v>29</v>
      </c>
      <c r="F13" s="120" t="s">
        <v>55</v>
      </c>
      <c r="G13" s="122" t="s">
        <v>144</v>
      </c>
      <c r="H13" s="122" t="s">
        <v>522</v>
      </c>
      <c r="I13" s="127">
        <f>44203.54+71458.41</f>
        <v>115661.95000000001</v>
      </c>
      <c r="J13" s="122"/>
      <c r="K13" s="122"/>
      <c r="L13" s="124"/>
      <c r="M13" s="125"/>
      <c r="N13" s="126"/>
      <c r="O13" s="124"/>
      <c r="P13" s="21"/>
      <c r="Q13" s="21"/>
      <c r="R13" s="22"/>
      <c r="S13" s="21"/>
      <c r="T13" s="21"/>
      <c r="U13" s="22"/>
      <c r="V13" s="23"/>
      <c r="W13" s="23"/>
      <c r="X13" s="24"/>
      <c r="Y13" s="25">
        <f t="shared" si="1"/>
        <v>115661.95</v>
      </c>
      <c r="Z13" s="25">
        <f t="shared" si="2"/>
        <v>0</v>
      </c>
      <c r="AA13" s="26"/>
      <c r="AB13" s="26"/>
      <c r="AC13" s="26"/>
      <c r="AD13" s="26"/>
      <c r="AE13" s="27"/>
      <c r="AF13" s="26"/>
      <c r="AG13" s="26"/>
      <c r="AH13" s="26"/>
      <c r="AI13" s="26"/>
      <c r="AJ13" s="26"/>
      <c r="AK13" s="26"/>
    </row>
    <row r="14" spans="1:37" s="10" customFormat="1" ht="25" customHeight="1" x14ac:dyDescent="0.25">
      <c r="A14" s="11">
        <v>11</v>
      </c>
      <c r="B14" s="120" t="str">
        <f t="shared" si="0"/>
        <v>3级-3级</v>
      </c>
      <c r="C14" s="120" t="s">
        <v>33</v>
      </c>
      <c r="D14" s="120" t="s">
        <v>160</v>
      </c>
      <c r="E14" s="120" t="s">
        <v>33</v>
      </c>
      <c r="F14" s="120" t="s">
        <v>337</v>
      </c>
      <c r="G14" s="122" t="s">
        <v>99</v>
      </c>
      <c r="H14" s="121" t="s">
        <v>523</v>
      </c>
      <c r="I14" s="127">
        <v>2412206.83</v>
      </c>
      <c r="J14" s="122"/>
      <c r="K14" s="122"/>
      <c r="L14" s="124"/>
      <c r="M14" s="125"/>
      <c r="N14" s="125"/>
      <c r="O14" s="124"/>
      <c r="P14" s="21"/>
      <c r="Q14" s="21"/>
      <c r="R14" s="22"/>
      <c r="S14" s="21"/>
      <c r="T14" s="21"/>
      <c r="U14" s="22"/>
      <c r="V14" s="23"/>
      <c r="W14" s="23"/>
      <c r="X14" s="24"/>
      <c r="Y14" s="25">
        <f t="shared" si="1"/>
        <v>2412206.83</v>
      </c>
      <c r="Z14" s="25">
        <f t="shared" si="2"/>
        <v>0</v>
      </c>
      <c r="AA14" s="26"/>
      <c r="AB14" s="26"/>
      <c r="AC14" s="26"/>
      <c r="AD14" s="26"/>
      <c r="AE14" s="27"/>
      <c r="AF14" s="26"/>
      <c r="AG14" s="26"/>
      <c r="AH14" s="26"/>
      <c r="AI14" s="26"/>
      <c r="AJ14" s="26"/>
      <c r="AK14" s="26"/>
    </row>
    <row r="15" spans="1:37" s="10" customFormat="1" ht="25" customHeight="1" x14ac:dyDescent="0.25">
      <c r="A15" s="11">
        <v>12</v>
      </c>
      <c r="B15" s="120" t="str">
        <f t="shared" si="0"/>
        <v>3级-3级</v>
      </c>
      <c r="C15" s="120" t="s">
        <v>33</v>
      </c>
      <c r="D15" s="120" t="s">
        <v>160</v>
      </c>
      <c r="E15" s="120" t="s">
        <v>33</v>
      </c>
      <c r="F15" s="120" t="s">
        <v>338</v>
      </c>
      <c r="G15" s="122" t="s">
        <v>99</v>
      </c>
      <c r="H15" s="121" t="s">
        <v>523</v>
      </c>
      <c r="I15" s="127">
        <f>573815.6+43611.72+22780.05</f>
        <v>640207.37</v>
      </c>
      <c r="J15" s="122"/>
      <c r="K15" s="122"/>
      <c r="L15" s="124"/>
      <c r="M15" s="125"/>
      <c r="N15" s="125"/>
      <c r="O15" s="124"/>
      <c r="P15" s="21"/>
      <c r="Q15" s="21"/>
      <c r="R15" s="22"/>
      <c r="S15" s="21"/>
      <c r="T15" s="21"/>
      <c r="U15" s="22"/>
      <c r="V15" s="23"/>
      <c r="W15" s="23"/>
      <c r="X15" s="24"/>
      <c r="Y15" s="25">
        <f t="shared" si="1"/>
        <v>640207.37</v>
      </c>
      <c r="Z15" s="25">
        <f t="shared" si="2"/>
        <v>0</v>
      </c>
      <c r="AA15" s="26"/>
      <c r="AB15" s="26"/>
      <c r="AC15" s="26"/>
      <c r="AD15" s="26"/>
      <c r="AE15" s="27"/>
      <c r="AF15" s="26"/>
      <c r="AG15" s="26"/>
      <c r="AH15" s="26"/>
      <c r="AI15" s="26"/>
      <c r="AJ15" s="26"/>
      <c r="AK15" s="26"/>
    </row>
    <row r="16" spans="1:37" s="10" customFormat="1" ht="25" customHeight="1" x14ac:dyDescent="0.25">
      <c r="A16" s="11">
        <v>13</v>
      </c>
      <c r="B16" s="120" t="str">
        <f t="shared" si="0"/>
        <v>3级-3级</v>
      </c>
      <c r="C16" s="120" t="s">
        <v>33</v>
      </c>
      <c r="D16" s="120" t="s">
        <v>160</v>
      </c>
      <c r="E16" s="120" t="s">
        <v>33</v>
      </c>
      <c r="F16" s="120" t="s">
        <v>524</v>
      </c>
      <c r="G16" s="122" t="s">
        <v>144</v>
      </c>
      <c r="H16" s="122" t="s">
        <v>522</v>
      </c>
      <c r="I16" s="127">
        <f>3450052.34+1783816.73</f>
        <v>5233869.07</v>
      </c>
      <c r="J16" s="122"/>
      <c r="K16" s="122"/>
      <c r="L16" s="124"/>
      <c r="M16" s="125"/>
      <c r="N16" s="125"/>
      <c r="O16" s="124"/>
      <c r="P16" s="21"/>
      <c r="Q16" s="21"/>
      <c r="R16" s="22"/>
      <c r="S16" s="21"/>
      <c r="T16" s="21"/>
      <c r="U16" s="22"/>
      <c r="V16" s="23"/>
      <c r="W16" s="23"/>
      <c r="X16" s="24"/>
      <c r="Y16" s="25">
        <f t="shared" si="1"/>
        <v>5233869.07</v>
      </c>
      <c r="Z16" s="25">
        <f t="shared" si="2"/>
        <v>0</v>
      </c>
      <c r="AA16" s="26"/>
      <c r="AB16" s="26"/>
      <c r="AC16" s="26"/>
      <c r="AD16" s="26"/>
      <c r="AE16" s="27"/>
      <c r="AF16" s="26"/>
      <c r="AG16" s="26"/>
      <c r="AH16" s="26"/>
      <c r="AI16" s="26"/>
      <c r="AJ16" s="26"/>
      <c r="AK16" s="26"/>
    </row>
    <row r="17" spans="1:37" s="10" customFormat="1" ht="25" customHeight="1" x14ac:dyDescent="0.25">
      <c r="A17" s="11">
        <v>14</v>
      </c>
      <c r="B17" s="120" t="str">
        <f t="shared" si="0"/>
        <v>3级-3级</v>
      </c>
      <c r="C17" s="120" t="s">
        <v>33</v>
      </c>
      <c r="D17" s="120" t="s">
        <v>160</v>
      </c>
      <c r="E17" s="120" t="s">
        <v>33</v>
      </c>
      <c r="F17" s="120" t="s">
        <v>231</v>
      </c>
      <c r="G17" s="122"/>
      <c r="H17" s="122"/>
      <c r="I17" s="127"/>
      <c r="J17" s="122" t="s">
        <v>164</v>
      </c>
      <c r="K17" s="122" t="s">
        <v>525</v>
      </c>
      <c r="L17" s="124">
        <v>512656.69</v>
      </c>
      <c r="M17" s="125" t="s">
        <v>503</v>
      </c>
      <c r="N17" s="125" t="s">
        <v>525</v>
      </c>
      <c r="O17" s="124">
        <v>1368900.03</v>
      </c>
      <c r="P17" s="21"/>
      <c r="Q17" s="21"/>
      <c r="R17" s="22"/>
      <c r="S17" s="21"/>
      <c r="T17" s="21"/>
      <c r="U17" s="22"/>
      <c r="V17" s="23"/>
      <c r="W17" s="23"/>
      <c r="X17" s="24"/>
      <c r="Y17" s="25">
        <f t="shared" si="1"/>
        <v>0</v>
      </c>
      <c r="Z17" s="25">
        <f t="shared" si="2"/>
        <v>1881556.72</v>
      </c>
      <c r="AA17" s="26"/>
      <c r="AB17" s="26"/>
      <c r="AC17" s="26"/>
      <c r="AD17" s="26"/>
      <c r="AE17" s="27"/>
      <c r="AF17" s="26"/>
      <c r="AG17" s="26"/>
      <c r="AH17" s="26"/>
      <c r="AI17" s="26"/>
      <c r="AJ17" s="26"/>
      <c r="AK17" s="26"/>
    </row>
    <row r="18" spans="1:37" s="10" customFormat="1" ht="25" customHeight="1" x14ac:dyDescent="0.25">
      <c r="A18" s="11">
        <v>15</v>
      </c>
      <c r="B18" s="120" t="str">
        <f t="shared" si="0"/>
        <v>3级-2级</v>
      </c>
      <c r="C18" s="120" t="s">
        <v>33</v>
      </c>
      <c r="D18" s="120" t="s">
        <v>160</v>
      </c>
      <c r="E18" s="120" t="s">
        <v>29</v>
      </c>
      <c r="F18" s="120" t="s">
        <v>57</v>
      </c>
      <c r="G18" s="122" t="s">
        <v>144</v>
      </c>
      <c r="H18" s="122" t="s">
        <v>522</v>
      </c>
      <c r="I18" s="127">
        <v>811.01</v>
      </c>
      <c r="J18" s="122"/>
      <c r="K18" s="122"/>
      <c r="L18" s="124"/>
      <c r="M18" s="125"/>
      <c r="N18" s="125"/>
      <c r="O18" s="124"/>
      <c r="P18" s="21"/>
      <c r="Q18" s="21"/>
      <c r="R18" s="22"/>
      <c r="S18" s="21"/>
      <c r="T18" s="21"/>
      <c r="U18" s="22"/>
      <c r="V18" s="23"/>
      <c r="W18" s="23"/>
      <c r="X18" s="24"/>
      <c r="Y18" s="25">
        <f t="shared" si="1"/>
        <v>811.01</v>
      </c>
      <c r="Z18" s="25">
        <f t="shared" si="2"/>
        <v>0</v>
      </c>
      <c r="AA18" s="26"/>
      <c r="AB18" s="26"/>
      <c r="AC18" s="26"/>
      <c r="AD18" s="26"/>
      <c r="AE18" s="27"/>
      <c r="AF18" s="26"/>
      <c r="AG18" s="26"/>
      <c r="AH18" s="26"/>
      <c r="AI18" s="26"/>
      <c r="AJ18" s="26"/>
      <c r="AK18" s="26"/>
    </row>
    <row r="19" spans="1:37" s="10" customFormat="1" ht="25" customHeight="1" x14ac:dyDescent="0.25">
      <c r="A19" s="11">
        <v>16</v>
      </c>
      <c r="B19" s="120" t="str">
        <f t="shared" si="0"/>
        <v>3级-4级</v>
      </c>
      <c r="C19" s="120" t="s">
        <v>33</v>
      </c>
      <c r="D19" s="120" t="s">
        <v>160</v>
      </c>
      <c r="E19" s="120" t="s">
        <v>37</v>
      </c>
      <c r="F19" s="120" t="s">
        <v>66</v>
      </c>
      <c r="G19" s="122" t="s">
        <v>99</v>
      </c>
      <c r="H19" s="122" t="s">
        <v>271</v>
      </c>
      <c r="I19" s="127">
        <v>1168542.47</v>
      </c>
      <c r="J19" s="122"/>
      <c r="K19" s="122"/>
      <c r="L19" s="124"/>
      <c r="M19" s="125"/>
      <c r="N19" s="125"/>
      <c r="O19" s="124"/>
      <c r="P19" s="21"/>
      <c r="Q19" s="21"/>
      <c r="R19" s="22"/>
      <c r="S19" s="21"/>
      <c r="T19" s="21"/>
      <c r="U19" s="22"/>
      <c r="V19" s="23"/>
      <c r="W19" s="23"/>
      <c r="X19" s="24"/>
      <c r="Y19" s="25">
        <f t="shared" si="1"/>
        <v>1168542.47</v>
      </c>
      <c r="Z19" s="25">
        <f t="shared" si="2"/>
        <v>0</v>
      </c>
      <c r="AA19" s="26"/>
      <c r="AB19" s="26"/>
      <c r="AC19" s="26"/>
      <c r="AD19" s="26"/>
      <c r="AE19" s="27"/>
      <c r="AF19" s="26"/>
      <c r="AG19" s="26"/>
      <c r="AH19" s="26"/>
      <c r="AI19" s="26"/>
      <c r="AJ19" s="26"/>
      <c r="AK19" s="26"/>
    </row>
    <row r="20" spans="1:37" s="10" customFormat="1" ht="25" customHeight="1" x14ac:dyDescent="0.25">
      <c r="A20" s="11">
        <v>17</v>
      </c>
      <c r="B20" s="120" t="str">
        <f t="shared" si="0"/>
        <v>3级-2级</v>
      </c>
      <c r="C20" s="120" t="s">
        <v>33</v>
      </c>
      <c r="D20" s="120" t="s">
        <v>160</v>
      </c>
      <c r="E20" s="120" t="s">
        <v>29</v>
      </c>
      <c r="F20" s="120" t="s">
        <v>54</v>
      </c>
      <c r="G20" s="122" t="s">
        <v>144</v>
      </c>
      <c r="H20" s="122" t="s">
        <v>522</v>
      </c>
      <c r="I20" s="127">
        <v>2495.58</v>
      </c>
      <c r="J20" s="122"/>
      <c r="K20" s="122"/>
      <c r="L20" s="124"/>
      <c r="M20" s="125"/>
      <c r="N20" s="125"/>
      <c r="O20" s="124"/>
      <c r="P20" s="21"/>
      <c r="Q20" s="21"/>
      <c r="R20" s="22"/>
      <c r="S20" s="21"/>
      <c r="T20" s="21"/>
      <c r="U20" s="22"/>
      <c r="V20" s="23"/>
      <c r="W20" s="23"/>
      <c r="X20" s="24"/>
      <c r="Y20" s="25">
        <f t="shared" si="1"/>
        <v>2495.58</v>
      </c>
      <c r="Z20" s="25">
        <f t="shared" si="2"/>
        <v>0</v>
      </c>
      <c r="AA20" s="26"/>
      <c r="AB20" s="26"/>
      <c r="AC20" s="26"/>
      <c r="AD20" s="26"/>
      <c r="AE20" s="27"/>
      <c r="AF20" s="26"/>
      <c r="AG20" s="26"/>
      <c r="AH20" s="26"/>
      <c r="AI20" s="26"/>
      <c r="AJ20" s="26"/>
      <c r="AK20" s="26"/>
    </row>
    <row r="21" spans="1:37" s="10" customFormat="1" ht="25" customHeight="1" x14ac:dyDescent="0.25">
      <c r="A21" s="11">
        <v>18</v>
      </c>
      <c r="B21" s="120" t="str">
        <f t="shared" si="0"/>
        <v>3级-1级</v>
      </c>
      <c r="C21" s="120" t="s">
        <v>33</v>
      </c>
      <c r="D21" s="120" t="s">
        <v>160</v>
      </c>
      <c r="E21" s="120" t="s">
        <v>27</v>
      </c>
      <c r="F21" s="120" t="s">
        <v>28</v>
      </c>
      <c r="G21" s="122" t="s">
        <v>144</v>
      </c>
      <c r="H21" s="122" t="s">
        <v>522</v>
      </c>
      <c r="I21" s="124">
        <v>51371.68</v>
      </c>
      <c r="J21" s="122"/>
      <c r="K21" s="122"/>
      <c r="L21" s="124"/>
      <c r="M21" s="125"/>
      <c r="N21" s="125"/>
      <c r="O21" s="124"/>
      <c r="P21" s="21"/>
      <c r="Q21" s="21"/>
      <c r="R21" s="22"/>
      <c r="S21" s="21"/>
      <c r="T21" s="21"/>
      <c r="U21" s="22"/>
      <c r="V21" s="23"/>
      <c r="W21" s="23"/>
      <c r="X21" s="24"/>
      <c r="Y21" s="25">
        <f t="shared" si="1"/>
        <v>51371.68</v>
      </c>
      <c r="Z21" s="25">
        <f t="shared" si="2"/>
        <v>0</v>
      </c>
      <c r="AA21" s="26"/>
      <c r="AB21" s="26"/>
      <c r="AC21" s="26"/>
      <c r="AD21" s="26"/>
      <c r="AE21" s="27"/>
      <c r="AF21" s="26"/>
      <c r="AG21" s="26"/>
      <c r="AH21" s="26"/>
      <c r="AI21" s="26"/>
      <c r="AJ21" s="26"/>
      <c r="AK21" s="26"/>
    </row>
    <row r="22" spans="1:37" s="10" customFormat="1" ht="25" customHeight="1" x14ac:dyDescent="0.25">
      <c r="A22" s="11">
        <v>19</v>
      </c>
      <c r="B22" s="120" t="str">
        <f t="shared" si="0"/>
        <v>3级-3级</v>
      </c>
      <c r="C22" s="120" t="s">
        <v>33</v>
      </c>
      <c r="D22" s="120" t="s">
        <v>160</v>
      </c>
      <c r="E22" s="120" t="s">
        <v>33</v>
      </c>
      <c r="F22" s="120" t="s">
        <v>162</v>
      </c>
      <c r="G22" s="122" t="s">
        <v>144</v>
      </c>
      <c r="H22" s="122" t="s">
        <v>522</v>
      </c>
      <c r="I22" s="124">
        <v>9578.76</v>
      </c>
      <c r="J22" s="122"/>
      <c r="K22" s="122"/>
      <c r="L22" s="124"/>
      <c r="M22" s="125"/>
      <c r="N22" s="125"/>
      <c r="O22" s="124"/>
      <c r="P22" s="21"/>
      <c r="Q22" s="21"/>
      <c r="R22" s="22"/>
      <c r="S22" s="21"/>
      <c r="T22" s="21"/>
      <c r="U22" s="22"/>
      <c r="V22" s="23"/>
      <c r="W22" s="23"/>
      <c r="X22" s="24"/>
      <c r="Y22" s="25">
        <f t="shared" si="1"/>
        <v>9578.76</v>
      </c>
      <c r="Z22" s="25">
        <f t="shared" si="2"/>
        <v>0</v>
      </c>
      <c r="AA22" s="26"/>
      <c r="AB22" s="26"/>
      <c r="AC22" s="26"/>
      <c r="AD22" s="26"/>
      <c r="AE22" s="27"/>
      <c r="AF22" s="26"/>
      <c r="AG22" s="26"/>
      <c r="AH22" s="26"/>
      <c r="AI22" s="26"/>
      <c r="AJ22" s="26"/>
      <c r="AK22" s="26"/>
    </row>
    <row r="23" spans="1:37" s="10" customFormat="1" ht="25" customHeight="1" x14ac:dyDescent="0.25">
      <c r="A23" s="11">
        <v>20</v>
      </c>
      <c r="B23" s="120" t="str">
        <f t="shared" si="0"/>
        <v>3级-3级</v>
      </c>
      <c r="C23" s="120" t="s">
        <v>33</v>
      </c>
      <c r="D23" s="120" t="s">
        <v>160</v>
      </c>
      <c r="E23" s="120" t="s">
        <v>33</v>
      </c>
      <c r="F23" s="120" t="s">
        <v>183</v>
      </c>
      <c r="G23" s="122" t="s">
        <v>99</v>
      </c>
      <c r="H23" s="122" t="s">
        <v>271</v>
      </c>
      <c r="I23" s="124">
        <v>2091175.24</v>
      </c>
      <c r="J23" s="122"/>
      <c r="K23" s="122"/>
      <c r="L23" s="124"/>
      <c r="M23" s="125"/>
      <c r="N23" s="126"/>
      <c r="O23" s="124"/>
      <c r="P23" s="21"/>
      <c r="Q23" s="21"/>
      <c r="R23" s="22"/>
      <c r="S23" s="21"/>
      <c r="T23" s="21"/>
      <c r="U23" s="22"/>
      <c r="V23" s="23"/>
      <c r="W23" s="23"/>
      <c r="X23" s="24"/>
      <c r="Y23" s="25">
        <f t="shared" si="1"/>
        <v>2091175.24</v>
      </c>
      <c r="Z23" s="25">
        <f t="shared" si="2"/>
        <v>0</v>
      </c>
      <c r="AA23" s="26"/>
      <c r="AB23" s="26"/>
      <c r="AC23" s="26"/>
      <c r="AD23" s="26"/>
      <c r="AE23" s="27"/>
      <c r="AF23" s="26"/>
      <c r="AG23" s="26"/>
      <c r="AH23" s="26"/>
      <c r="AI23" s="26"/>
      <c r="AJ23" s="26"/>
      <c r="AK23" s="26"/>
    </row>
    <row r="24" spans="1:37" s="10" customFormat="1" ht="25" customHeight="1" x14ac:dyDescent="0.25">
      <c r="A24" s="11">
        <v>21</v>
      </c>
      <c r="B24" s="120" t="str">
        <f t="shared" si="0"/>
        <v>3级-3级</v>
      </c>
      <c r="C24" s="120" t="s">
        <v>33</v>
      </c>
      <c r="D24" s="120" t="s">
        <v>160</v>
      </c>
      <c r="E24" s="120" t="s">
        <v>33</v>
      </c>
      <c r="F24" s="120" t="s">
        <v>117</v>
      </c>
      <c r="G24" s="122"/>
      <c r="H24" s="122"/>
      <c r="I24" s="124"/>
      <c r="J24" s="122" t="s">
        <v>68</v>
      </c>
      <c r="K24" s="122" t="s">
        <v>526</v>
      </c>
      <c r="L24" s="124">
        <v>-11111.74</v>
      </c>
      <c r="M24" s="125"/>
      <c r="N24" s="126"/>
      <c r="O24" s="124"/>
      <c r="P24" s="21"/>
      <c r="Q24" s="21"/>
      <c r="R24" s="22"/>
      <c r="S24" s="21"/>
      <c r="T24" s="21"/>
      <c r="U24" s="22"/>
      <c r="V24" s="23"/>
      <c r="W24" s="23"/>
      <c r="X24" s="24"/>
      <c r="Y24" s="25">
        <f t="shared" si="1"/>
        <v>0</v>
      </c>
      <c r="Z24" s="25">
        <f t="shared" si="2"/>
        <v>-11111.74</v>
      </c>
      <c r="AA24" s="26"/>
      <c r="AB24" s="26"/>
      <c r="AC24" s="26"/>
      <c r="AD24" s="26"/>
      <c r="AE24" s="27"/>
      <c r="AF24" s="26"/>
      <c r="AG24" s="26"/>
      <c r="AH24" s="26"/>
      <c r="AI24" s="26"/>
      <c r="AJ24" s="26"/>
      <c r="AK24" s="26"/>
    </row>
    <row r="25" spans="1:37" s="10" customFormat="1" ht="25" customHeight="1" x14ac:dyDescent="0.25">
      <c r="A25" s="11">
        <v>22</v>
      </c>
      <c r="B25" s="120" t="str">
        <f t="shared" si="0"/>
        <v>3级-2级</v>
      </c>
      <c r="C25" s="120" t="s">
        <v>33</v>
      </c>
      <c r="D25" s="120" t="s">
        <v>160</v>
      </c>
      <c r="E25" s="120" t="s">
        <v>29</v>
      </c>
      <c r="F25" s="120" t="s">
        <v>55</v>
      </c>
      <c r="G25" s="122"/>
      <c r="H25" s="122"/>
      <c r="I25" s="124"/>
      <c r="J25" s="122" t="s">
        <v>68</v>
      </c>
      <c r="K25" s="122" t="s">
        <v>527</v>
      </c>
      <c r="L25" s="124">
        <v>-2500</v>
      </c>
      <c r="M25" s="125"/>
      <c r="N25" s="126"/>
      <c r="O25" s="124"/>
      <c r="P25" s="21"/>
      <c r="Q25" s="21"/>
      <c r="R25" s="22"/>
      <c r="S25" s="21"/>
      <c r="T25" s="21"/>
      <c r="U25" s="22"/>
      <c r="V25" s="23"/>
      <c r="W25" s="23"/>
      <c r="X25" s="24"/>
      <c r="Y25" s="25">
        <f t="shared" si="1"/>
        <v>0</v>
      </c>
      <c r="Z25" s="25">
        <f t="shared" si="2"/>
        <v>-2500</v>
      </c>
      <c r="AA25" s="26"/>
      <c r="AB25" s="26"/>
      <c r="AC25" s="26"/>
      <c r="AD25" s="26"/>
      <c r="AE25" s="27"/>
      <c r="AF25" s="26"/>
      <c r="AG25" s="26"/>
      <c r="AH25" s="26"/>
      <c r="AI25" s="26"/>
      <c r="AJ25" s="26"/>
      <c r="AK25" s="26"/>
    </row>
    <row r="26" spans="1:37" s="10" customFormat="1" ht="25" customHeight="1" x14ac:dyDescent="0.25">
      <c r="A26" s="11">
        <v>23</v>
      </c>
      <c r="B26" s="120" t="str">
        <f t="shared" si="0"/>
        <v>3级-3级</v>
      </c>
      <c r="C26" s="120" t="s">
        <v>33</v>
      </c>
      <c r="D26" s="120" t="s">
        <v>160</v>
      </c>
      <c r="E26" s="120" t="s">
        <v>33</v>
      </c>
      <c r="F26" s="120" t="s">
        <v>336</v>
      </c>
      <c r="G26" s="122"/>
      <c r="H26" s="122"/>
      <c r="I26" s="124"/>
      <c r="J26" s="122" t="s">
        <v>68</v>
      </c>
      <c r="K26" s="122" t="s">
        <v>528</v>
      </c>
      <c r="L26" s="124">
        <v>-39641.15</v>
      </c>
      <c r="M26" s="125"/>
      <c r="N26" s="126"/>
      <c r="O26" s="124"/>
      <c r="P26" s="21"/>
      <c r="Q26" s="21"/>
      <c r="R26" s="22"/>
      <c r="S26" s="21"/>
      <c r="T26" s="21"/>
      <c r="U26" s="22"/>
      <c r="V26" s="23"/>
      <c r="W26" s="23"/>
      <c r="X26" s="24"/>
      <c r="Y26" s="25">
        <f t="shared" si="1"/>
        <v>0</v>
      </c>
      <c r="Z26" s="25">
        <f t="shared" si="2"/>
        <v>-39641.15</v>
      </c>
      <c r="AA26" s="26"/>
      <c r="AB26" s="26"/>
      <c r="AC26" s="26"/>
      <c r="AD26" s="26"/>
      <c r="AE26" s="27"/>
      <c r="AF26" s="26"/>
      <c r="AG26" s="26"/>
      <c r="AH26" s="26"/>
      <c r="AI26" s="26"/>
      <c r="AJ26" s="26"/>
      <c r="AK26" s="26"/>
    </row>
    <row r="27" spans="1:37" s="10" customFormat="1" ht="25" customHeight="1" x14ac:dyDescent="0.25">
      <c r="A27" s="11">
        <v>24</v>
      </c>
      <c r="B27" s="120" t="str">
        <f t="shared" si="0"/>
        <v>3级-3级</v>
      </c>
      <c r="C27" s="120" t="s">
        <v>33</v>
      </c>
      <c r="D27" s="120" t="s">
        <v>160</v>
      </c>
      <c r="E27" s="120" t="s">
        <v>33</v>
      </c>
      <c r="F27" s="120" t="s">
        <v>524</v>
      </c>
      <c r="G27" s="122"/>
      <c r="H27" s="122"/>
      <c r="I27" s="124"/>
      <c r="J27" s="122" t="s">
        <v>60</v>
      </c>
      <c r="K27" s="122" t="s">
        <v>529</v>
      </c>
      <c r="L27" s="124">
        <v>-9223573.7400000002</v>
      </c>
      <c r="M27" s="125"/>
      <c r="N27" s="126"/>
      <c r="O27" s="124"/>
      <c r="P27" s="21"/>
      <c r="Q27" s="21"/>
      <c r="R27" s="22"/>
      <c r="S27" s="21"/>
      <c r="T27" s="21"/>
      <c r="U27" s="22"/>
      <c r="V27" s="23"/>
      <c r="W27" s="23"/>
      <c r="X27" s="24"/>
      <c r="Y27" s="25">
        <f t="shared" si="1"/>
        <v>0</v>
      </c>
      <c r="Z27" s="25">
        <f t="shared" si="2"/>
        <v>-9223573.7400000002</v>
      </c>
      <c r="AA27" s="26"/>
      <c r="AB27" s="26"/>
      <c r="AC27" s="26"/>
      <c r="AD27" s="26"/>
      <c r="AE27" s="27"/>
      <c r="AF27" s="26"/>
      <c r="AG27" s="26"/>
      <c r="AH27" s="26"/>
      <c r="AI27" s="26"/>
      <c r="AJ27" s="26"/>
      <c r="AK27" s="26"/>
    </row>
    <row r="28" spans="1:37" s="10" customFormat="1" ht="25" customHeight="1" x14ac:dyDescent="0.25">
      <c r="A28" s="11">
        <v>25</v>
      </c>
      <c r="B28" s="120" t="str">
        <f t="shared" si="0"/>
        <v>3级-3级</v>
      </c>
      <c r="C28" s="120" t="s">
        <v>33</v>
      </c>
      <c r="D28" s="120" t="s">
        <v>160</v>
      </c>
      <c r="E28" s="120" t="s">
        <v>33</v>
      </c>
      <c r="F28" s="120" t="s">
        <v>519</v>
      </c>
      <c r="G28" s="122"/>
      <c r="H28" s="122"/>
      <c r="I28" s="124"/>
      <c r="J28" s="122" t="s">
        <v>60</v>
      </c>
      <c r="K28" s="122" t="s">
        <v>529</v>
      </c>
      <c r="L28" s="127">
        <v>-246068.63</v>
      </c>
      <c r="M28" s="125"/>
      <c r="N28" s="126"/>
      <c r="O28" s="124"/>
      <c r="P28" s="21"/>
      <c r="Q28" s="21"/>
      <c r="R28" s="22"/>
      <c r="S28" s="21"/>
      <c r="T28" s="21"/>
      <c r="U28" s="22"/>
      <c r="V28" s="23"/>
      <c r="W28" s="23"/>
      <c r="X28" s="24"/>
      <c r="Y28" s="25">
        <f t="shared" si="1"/>
        <v>0</v>
      </c>
      <c r="Z28" s="25">
        <f t="shared" si="2"/>
        <v>-246068.63</v>
      </c>
      <c r="AA28" s="26"/>
      <c r="AB28" s="26"/>
      <c r="AC28" s="26"/>
      <c r="AD28" s="26"/>
      <c r="AE28" s="27"/>
      <c r="AF28" s="26"/>
      <c r="AG28" s="26"/>
      <c r="AH28" s="26"/>
      <c r="AI28" s="26"/>
      <c r="AJ28" s="26"/>
      <c r="AK28" s="26"/>
    </row>
    <row r="29" spans="1:37" s="10" customFormat="1" ht="25" customHeight="1" x14ac:dyDescent="0.25">
      <c r="A29" s="11">
        <v>26</v>
      </c>
      <c r="B29" s="120" t="str">
        <f t="shared" si="0"/>
        <v>3级-3级</v>
      </c>
      <c r="C29" s="120" t="s">
        <v>33</v>
      </c>
      <c r="D29" s="120" t="s">
        <v>160</v>
      </c>
      <c r="E29" s="120" t="s">
        <v>33</v>
      </c>
      <c r="F29" s="120" t="s">
        <v>345</v>
      </c>
      <c r="G29" s="122"/>
      <c r="H29" s="122"/>
      <c r="I29" s="124"/>
      <c r="J29" s="122" t="s">
        <v>68</v>
      </c>
      <c r="K29" s="122" t="s">
        <v>530</v>
      </c>
      <c r="L29" s="127">
        <v>274115</v>
      </c>
      <c r="M29" s="125"/>
      <c r="N29" s="126"/>
      <c r="O29" s="124"/>
      <c r="P29" s="21"/>
      <c r="Q29" s="21"/>
      <c r="R29" s="22"/>
      <c r="S29" s="21"/>
      <c r="T29" s="21"/>
      <c r="U29" s="22"/>
      <c r="V29" s="23"/>
      <c r="W29" s="23"/>
      <c r="X29" s="24"/>
      <c r="Y29" s="25">
        <f t="shared" si="1"/>
        <v>0</v>
      </c>
      <c r="Z29" s="25">
        <f t="shared" si="2"/>
        <v>274115</v>
      </c>
      <c r="AA29" s="26"/>
      <c r="AB29" s="26"/>
      <c r="AC29" s="26"/>
      <c r="AD29" s="26"/>
      <c r="AE29" s="27"/>
      <c r="AF29" s="26"/>
      <c r="AG29" s="26"/>
      <c r="AH29" s="26"/>
      <c r="AI29" s="26"/>
      <c r="AJ29" s="26"/>
      <c r="AK29" s="26"/>
    </row>
    <row r="30" spans="1:37" s="10" customFormat="1" ht="25" customHeight="1" x14ac:dyDescent="0.25">
      <c r="A30" s="11">
        <v>27</v>
      </c>
      <c r="B30" s="120" t="str">
        <f t="shared" si="0"/>
        <v>3级-3级</v>
      </c>
      <c r="C30" s="120" t="s">
        <v>33</v>
      </c>
      <c r="D30" s="120" t="s">
        <v>160</v>
      </c>
      <c r="E30" s="120" t="s">
        <v>33</v>
      </c>
      <c r="F30" s="120" t="s">
        <v>211</v>
      </c>
      <c r="G30" s="122"/>
      <c r="H30" s="122"/>
      <c r="I30" s="124"/>
      <c r="J30" s="122" t="s">
        <v>68</v>
      </c>
      <c r="K30" s="122" t="s">
        <v>531</v>
      </c>
      <c r="L30" s="127">
        <v>181839.84</v>
      </c>
      <c r="M30" s="125"/>
      <c r="N30" s="126"/>
      <c r="O30" s="124"/>
      <c r="P30" s="21"/>
      <c r="Q30" s="21"/>
      <c r="R30" s="22"/>
      <c r="S30" s="21"/>
      <c r="T30" s="21"/>
      <c r="U30" s="22"/>
      <c r="V30" s="23"/>
      <c r="W30" s="23"/>
      <c r="X30" s="24"/>
      <c r="Y30" s="25">
        <f t="shared" si="1"/>
        <v>0</v>
      </c>
      <c r="Z30" s="25">
        <f t="shared" si="2"/>
        <v>181839.84</v>
      </c>
      <c r="AA30" s="26"/>
      <c r="AB30" s="26"/>
      <c r="AC30" s="26"/>
      <c r="AD30" s="26"/>
      <c r="AE30" s="27"/>
      <c r="AF30" s="26"/>
      <c r="AG30" s="26"/>
      <c r="AH30" s="26"/>
      <c r="AI30" s="26"/>
      <c r="AJ30" s="26"/>
      <c r="AK30" s="26"/>
    </row>
    <row r="31" spans="1:37" s="10" customFormat="1" ht="25" customHeight="1" x14ac:dyDescent="0.25">
      <c r="A31" s="11">
        <v>28</v>
      </c>
      <c r="B31" s="120" t="str">
        <f t="shared" si="0"/>
        <v>3级-2级</v>
      </c>
      <c r="C31" s="120" t="s">
        <v>33</v>
      </c>
      <c r="D31" s="120" t="s">
        <v>160</v>
      </c>
      <c r="E31" s="120" t="s">
        <v>29</v>
      </c>
      <c r="F31" s="120" t="s">
        <v>55</v>
      </c>
      <c r="G31" s="122"/>
      <c r="H31" s="122"/>
      <c r="I31" s="124"/>
      <c r="J31" s="122" t="s">
        <v>60</v>
      </c>
      <c r="K31" s="128" t="s">
        <v>529</v>
      </c>
      <c r="L31" s="127">
        <v>1429497</v>
      </c>
      <c r="M31" s="125"/>
      <c r="N31" s="125"/>
      <c r="O31" s="124"/>
      <c r="P31" s="21"/>
      <c r="Q31" s="21"/>
      <c r="R31" s="22"/>
      <c r="S31" s="21"/>
      <c r="T31" s="21"/>
      <c r="U31" s="22"/>
      <c r="V31" s="23"/>
      <c r="W31" s="23"/>
      <c r="X31" s="24"/>
      <c r="Y31" s="25">
        <f t="shared" si="1"/>
        <v>0</v>
      </c>
      <c r="Z31" s="25">
        <f t="shared" si="2"/>
        <v>1429497</v>
      </c>
      <c r="AA31" s="26"/>
      <c r="AB31" s="26"/>
      <c r="AC31" s="26"/>
      <c r="AD31" s="26"/>
      <c r="AE31" s="27"/>
      <c r="AF31" s="26"/>
      <c r="AG31" s="26"/>
      <c r="AH31" s="26"/>
      <c r="AI31" s="26"/>
      <c r="AJ31" s="26"/>
      <c r="AK31" s="26"/>
    </row>
    <row r="32" spans="1:37" s="10" customFormat="1" ht="25" customHeight="1" x14ac:dyDescent="0.25">
      <c r="A32" s="11">
        <v>29</v>
      </c>
      <c r="B32" s="120" t="str">
        <f t="shared" si="0"/>
        <v>3级-3级</v>
      </c>
      <c r="C32" s="120" t="s">
        <v>33</v>
      </c>
      <c r="D32" s="120" t="s">
        <v>160</v>
      </c>
      <c r="E32" s="120" t="s">
        <v>33</v>
      </c>
      <c r="F32" s="120" t="s">
        <v>117</v>
      </c>
      <c r="G32" s="122"/>
      <c r="H32" s="122"/>
      <c r="I32" s="124"/>
      <c r="J32" s="122" t="s">
        <v>68</v>
      </c>
      <c r="K32" s="129" t="s">
        <v>532</v>
      </c>
      <c r="L32" s="127">
        <v>14006.41</v>
      </c>
      <c r="M32" s="125"/>
      <c r="N32" s="125"/>
      <c r="O32" s="124"/>
      <c r="P32" s="21"/>
      <c r="Q32" s="21"/>
      <c r="R32" s="22"/>
      <c r="S32" s="21"/>
      <c r="T32" s="21"/>
      <c r="U32" s="22"/>
      <c r="V32" s="23"/>
      <c r="W32" s="23"/>
      <c r="X32" s="24"/>
      <c r="Y32" s="25">
        <f t="shared" si="1"/>
        <v>0</v>
      </c>
      <c r="Z32" s="25">
        <f t="shared" si="2"/>
        <v>14006.41</v>
      </c>
      <c r="AA32" s="26"/>
      <c r="AB32" s="26"/>
      <c r="AC32" s="26"/>
      <c r="AD32" s="26"/>
      <c r="AE32" s="27"/>
      <c r="AF32" s="26"/>
      <c r="AG32" s="26"/>
      <c r="AH32" s="26"/>
      <c r="AI32" s="26"/>
      <c r="AJ32" s="26"/>
      <c r="AK32" s="26"/>
    </row>
    <row r="33" spans="1:37" s="10" customFormat="1" ht="25" customHeight="1" x14ac:dyDescent="0.25">
      <c r="A33" s="11">
        <v>30</v>
      </c>
      <c r="B33" s="120" t="str">
        <f t="shared" si="0"/>
        <v>3级-4级</v>
      </c>
      <c r="C33" s="120" t="s">
        <v>33</v>
      </c>
      <c r="D33" s="120" t="s">
        <v>160</v>
      </c>
      <c r="E33" s="120" t="s">
        <v>37</v>
      </c>
      <c r="F33" s="120" t="s">
        <v>66</v>
      </c>
      <c r="G33" s="122"/>
      <c r="H33" s="122"/>
      <c r="I33" s="124"/>
      <c r="J33" s="122" t="s">
        <v>68</v>
      </c>
      <c r="K33" s="129" t="s">
        <v>122</v>
      </c>
      <c r="L33" s="124">
        <v>22709.15</v>
      </c>
      <c r="M33" s="125"/>
      <c r="N33" s="125"/>
      <c r="O33" s="124"/>
      <c r="P33" s="21"/>
      <c r="Q33" s="21"/>
      <c r="R33" s="22"/>
      <c r="S33" s="21"/>
      <c r="T33" s="21"/>
      <c r="U33" s="22"/>
      <c r="V33" s="23"/>
      <c r="W33" s="23"/>
      <c r="X33" s="24"/>
      <c r="Y33" s="25">
        <f t="shared" si="1"/>
        <v>0</v>
      </c>
      <c r="Z33" s="25">
        <f t="shared" si="2"/>
        <v>22709.15</v>
      </c>
      <c r="AA33" s="26"/>
      <c r="AB33" s="26"/>
      <c r="AC33" s="26"/>
      <c r="AD33" s="26"/>
      <c r="AE33" s="27"/>
      <c r="AF33" s="26"/>
      <c r="AG33" s="26"/>
      <c r="AH33" s="26"/>
      <c r="AI33" s="26"/>
      <c r="AJ33" s="26"/>
      <c r="AK33" s="26"/>
    </row>
    <row r="34" spans="1:37" s="10" customFormat="1" ht="25" customHeight="1" x14ac:dyDescent="0.25">
      <c r="A34" s="11">
        <v>31</v>
      </c>
      <c r="B34" s="120" t="str">
        <f t="shared" si="0"/>
        <v>3级-2级</v>
      </c>
      <c r="C34" s="120" t="s">
        <v>33</v>
      </c>
      <c r="D34" s="120" t="s">
        <v>160</v>
      </c>
      <c r="E34" s="120" t="s">
        <v>29</v>
      </c>
      <c r="F34" s="120" t="s">
        <v>50</v>
      </c>
      <c r="G34" s="122"/>
      <c r="H34" s="122"/>
      <c r="I34" s="124"/>
      <c r="J34" s="122" t="s">
        <v>68</v>
      </c>
      <c r="K34" s="129" t="s">
        <v>306</v>
      </c>
      <c r="L34" s="124">
        <v>121614.44</v>
      </c>
      <c r="M34" s="125"/>
      <c r="N34" s="126"/>
      <c r="O34" s="124"/>
      <c r="P34" s="21"/>
      <c r="Q34" s="21"/>
      <c r="R34" s="22"/>
      <c r="S34" s="21"/>
      <c r="T34" s="21"/>
      <c r="U34" s="22"/>
      <c r="V34" s="23"/>
      <c r="W34" s="23"/>
      <c r="X34" s="24"/>
      <c r="Y34" s="25">
        <f t="shared" si="1"/>
        <v>0</v>
      </c>
      <c r="Z34" s="25">
        <f t="shared" si="2"/>
        <v>121614.44</v>
      </c>
      <c r="AA34" s="26"/>
      <c r="AB34" s="26"/>
      <c r="AC34" s="26"/>
      <c r="AD34" s="26"/>
      <c r="AE34" s="27"/>
      <c r="AF34" s="26"/>
      <c r="AG34" s="26"/>
      <c r="AH34" s="26"/>
      <c r="AI34" s="26"/>
      <c r="AJ34" s="26"/>
      <c r="AK34" s="26"/>
    </row>
    <row r="35" spans="1:37" s="10" customFormat="1" ht="25" customHeight="1" x14ac:dyDescent="0.25">
      <c r="A35" s="11">
        <v>32</v>
      </c>
      <c r="B35" s="120" t="str">
        <f t="shared" si="0"/>
        <v>3级-3级</v>
      </c>
      <c r="C35" s="120" t="s">
        <v>33</v>
      </c>
      <c r="D35" s="120" t="s">
        <v>160</v>
      </c>
      <c r="E35" s="120" t="s">
        <v>33</v>
      </c>
      <c r="F35" s="120" t="s">
        <v>533</v>
      </c>
      <c r="G35" s="122"/>
      <c r="H35" s="122"/>
      <c r="I35" s="124"/>
      <c r="J35" s="122" t="s">
        <v>68</v>
      </c>
      <c r="K35" s="122" t="s">
        <v>526</v>
      </c>
      <c r="L35" s="124">
        <v>-2472.36</v>
      </c>
      <c r="M35" s="125"/>
      <c r="N35" s="126"/>
      <c r="O35" s="124"/>
      <c r="P35" s="21"/>
      <c r="Q35" s="21"/>
      <c r="R35" s="22"/>
      <c r="S35" s="21"/>
      <c r="T35" s="21"/>
      <c r="U35" s="22"/>
      <c r="V35" s="23"/>
      <c r="W35" s="23"/>
      <c r="X35" s="24"/>
      <c r="Y35" s="25">
        <f t="shared" si="1"/>
        <v>0</v>
      </c>
      <c r="Z35" s="25">
        <f t="shared" si="2"/>
        <v>-2472.36</v>
      </c>
      <c r="AA35" s="26"/>
      <c r="AB35" s="26"/>
      <c r="AC35" s="26"/>
      <c r="AD35" s="26"/>
      <c r="AE35" s="27"/>
      <c r="AF35" s="26"/>
      <c r="AG35" s="26"/>
      <c r="AH35" s="26"/>
      <c r="AI35" s="26"/>
      <c r="AJ35" s="26"/>
      <c r="AK35" s="26"/>
    </row>
    <row r="36" spans="1:37" s="10" customFormat="1" ht="25" customHeight="1" x14ac:dyDescent="0.25">
      <c r="A36" s="11">
        <v>33</v>
      </c>
      <c r="B36" s="120" t="str">
        <f t="shared" ref="B36:B67" si="3">TEXT(C36,"000")&amp;"-"&amp;TEXT(E36,"000")</f>
        <v>3级-2级</v>
      </c>
      <c r="C36" s="120" t="s">
        <v>33</v>
      </c>
      <c r="D36" s="120" t="s">
        <v>160</v>
      </c>
      <c r="E36" s="120" t="s">
        <v>29</v>
      </c>
      <c r="F36" s="120" t="s">
        <v>51</v>
      </c>
      <c r="G36" s="122"/>
      <c r="H36" s="122"/>
      <c r="I36" s="124"/>
      <c r="J36" s="122" t="s">
        <v>68</v>
      </c>
      <c r="K36" s="122" t="s">
        <v>526</v>
      </c>
      <c r="L36" s="124">
        <v>-3476.88</v>
      </c>
      <c r="M36" s="125"/>
      <c r="N36" s="125"/>
      <c r="O36" s="124"/>
      <c r="P36" s="21"/>
      <c r="Q36" s="21"/>
      <c r="R36" s="22"/>
      <c r="S36" s="21"/>
      <c r="T36" s="21"/>
      <c r="U36" s="22"/>
      <c r="V36" s="23"/>
      <c r="W36" s="23"/>
      <c r="X36" s="24"/>
      <c r="Y36" s="25">
        <f t="shared" ref="Y36:Y67" si="4">ROUND(I36-U36-X36,2)</f>
        <v>0</v>
      </c>
      <c r="Z36" s="25">
        <f t="shared" ref="Z36:Z69" si="5">ROUND(L36+O36-R36,2)</f>
        <v>-3476.88</v>
      </c>
      <c r="AA36" s="26"/>
      <c r="AB36" s="26"/>
      <c r="AC36" s="26"/>
      <c r="AD36" s="26"/>
      <c r="AE36" s="27"/>
      <c r="AF36" s="26"/>
      <c r="AG36" s="26"/>
      <c r="AH36" s="26"/>
      <c r="AI36" s="26"/>
      <c r="AJ36" s="26"/>
      <c r="AK36" s="26"/>
    </row>
    <row r="37" spans="1:37" s="10" customFormat="1" ht="25" customHeight="1" x14ac:dyDescent="0.25">
      <c r="A37" s="11">
        <v>34</v>
      </c>
      <c r="B37" s="120" t="str">
        <f t="shared" si="3"/>
        <v>3级-2级</v>
      </c>
      <c r="C37" s="120" t="s">
        <v>33</v>
      </c>
      <c r="D37" s="120" t="s">
        <v>231</v>
      </c>
      <c r="E37" s="120" t="s">
        <v>29</v>
      </c>
      <c r="F37" s="120" t="s">
        <v>55</v>
      </c>
      <c r="G37" s="122"/>
      <c r="H37" s="122"/>
      <c r="I37" s="124"/>
      <c r="J37" s="122" t="s">
        <v>60</v>
      </c>
      <c r="K37" s="122" t="s">
        <v>534</v>
      </c>
      <c r="L37" s="124">
        <v>5722280.0199999996</v>
      </c>
      <c r="M37" s="125"/>
      <c r="N37" s="125"/>
      <c r="O37" s="124"/>
      <c r="P37" s="21"/>
      <c r="Q37" s="21"/>
      <c r="R37" s="22"/>
      <c r="S37" s="21"/>
      <c r="T37" s="21"/>
      <c r="U37" s="22"/>
      <c r="V37" s="23"/>
      <c r="W37" s="23"/>
      <c r="X37" s="24"/>
      <c r="Y37" s="25">
        <f t="shared" si="4"/>
        <v>0</v>
      </c>
      <c r="Z37" s="25">
        <f t="shared" si="5"/>
        <v>5722280.0199999996</v>
      </c>
      <c r="AA37" s="26"/>
      <c r="AB37" s="26"/>
      <c r="AC37" s="26"/>
      <c r="AD37" s="26"/>
      <c r="AE37" s="27"/>
      <c r="AF37" s="26"/>
      <c r="AG37" s="26"/>
      <c r="AH37" s="26"/>
      <c r="AI37" s="26"/>
      <c r="AJ37" s="26"/>
      <c r="AK37" s="26"/>
    </row>
    <row r="38" spans="1:37" s="10" customFormat="1" ht="25" customHeight="1" x14ac:dyDescent="0.25">
      <c r="A38" s="11">
        <v>35</v>
      </c>
      <c r="B38" s="120" t="str">
        <f t="shared" si="3"/>
        <v>3级-2级</v>
      </c>
      <c r="C38" s="120" t="s">
        <v>33</v>
      </c>
      <c r="D38" s="120" t="s">
        <v>231</v>
      </c>
      <c r="E38" s="120" t="s">
        <v>29</v>
      </c>
      <c r="F38" s="120" t="s">
        <v>55</v>
      </c>
      <c r="G38" s="122"/>
      <c r="H38" s="122"/>
      <c r="I38" s="124"/>
      <c r="J38" s="122" t="s">
        <v>68</v>
      </c>
      <c r="K38" s="121" t="s">
        <v>535</v>
      </c>
      <c r="L38" s="124">
        <v>239494.65</v>
      </c>
      <c r="M38" s="125"/>
      <c r="N38" s="125"/>
      <c r="O38" s="124"/>
      <c r="P38" s="21"/>
      <c r="Q38" s="21"/>
      <c r="R38" s="22"/>
      <c r="S38" s="21"/>
      <c r="T38" s="21"/>
      <c r="U38" s="22"/>
      <c r="V38" s="23"/>
      <c r="W38" s="23"/>
      <c r="X38" s="24"/>
      <c r="Y38" s="25">
        <f t="shared" si="4"/>
        <v>0</v>
      </c>
      <c r="Z38" s="25">
        <f t="shared" si="5"/>
        <v>239494.65</v>
      </c>
      <c r="AA38" s="26"/>
      <c r="AB38" s="26"/>
      <c r="AC38" s="26"/>
      <c r="AD38" s="26"/>
      <c r="AE38" s="27"/>
      <c r="AF38" s="26"/>
      <c r="AG38" s="26"/>
      <c r="AH38" s="26"/>
      <c r="AI38" s="26"/>
      <c r="AJ38" s="26"/>
      <c r="AK38" s="26"/>
    </row>
    <row r="39" spans="1:37" s="10" customFormat="1" ht="25" customHeight="1" x14ac:dyDescent="0.25">
      <c r="A39" s="11">
        <v>36</v>
      </c>
      <c r="B39" s="120" t="str">
        <f t="shared" si="3"/>
        <v>3级-2级</v>
      </c>
      <c r="C39" s="120" t="s">
        <v>33</v>
      </c>
      <c r="D39" s="120" t="s">
        <v>231</v>
      </c>
      <c r="E39" s="120" t="s">
        <v>29</v>
      </c>
      <c r="F39" s="120" t="s">
        <v>55</v>
      </c>
      <c r="G39" s="122" t="s">
        <v>99</v>
      </c>
      <c r="H39" s="130" t="s">
        <v>32</v>
      </c>
      <c r="I39" s="124">
        <v>1033018.87</v>
      </c>
      <c r="J39" s="122"/>
      <c r="K39" s="122"/>
      <c r="L39" s="124"/>
      <c r="M39" s="125"/>
      <c r="N39" s="125"/>
      <c r="O39" s="124"/>
      <c r="P39" s="21"/>
      <c r="Q39" s="21"/>
      <c r="R39" s="22"/>
      <c r="S39" s="21"/>
      <c r="T39" s="21"/>
      <c r="U39" s="22"/>
      <c r="V39" s="23"/>
      <c r="W39" s="23"/>
      <c r="X39" s="24"/>
      <c r="Y39" s="25">
        <f t="shared" si="4"/>
        <v>1033018.87</v>
      </c>
      <c r="Z39" s="25">
        <f t="shared" si="5"/>
        <v>0</v>
      </c>
      <c r="AA39" s="26"/>
      <c r="AB39" s="26"/>
      <c r="AC39" s="26"/>
      <c r="AD39" s="26"/>
      <c r="AE39" s="27"/>
      <c r="AF39" s="26"/>
      <c r="AG39" s="26"/>
      <c r="AH39" s="26"/>
      <c r="AI39" s="26"/>
      <c r="AJ39" s="26"/>
      <c r="AK39" s="26"/>
    </row>
    <row r="40" spans="1:37" s="10" customFormat="1" ht="25" customHeight="1" x14ac:dyDescent="0.25">
      <c r="A40" s="11">
        <v>37</v>
      </c>
      <c r="B40" s="120" t="str">
        <f t="shared" si="3"/>
        <v>3级-3级</v>
      </c>
      <c r="C40" s="120" t="s">
        <v>33</v>
      </c>
      <c r="D40" s="120" t="s">
        <v>231</v>
      </c>
      <c r="E40" s="120" t="s">
        <v>33</v>
      </c>
      <c r="F40" s="120" t="s">
        <v>336</v>
      </c>
      <c r="G40" s="122"/>
      <c r="H40" s="122"/>
      <c r="I40" s="124"/>
      <c r="J40" s="122" t="s">
        <v>164</v>
      </c>
      <c r="K40" s="121" t="s">
        <v>536</v>
      </c>
      <c r="L40" s="124">
        <v>8081270.9199999999</v>
      </c>
      <c r="M40" s="125"/>
      <c r="N40" s="125"/>
      <c r="O40" s="124"/>
      <c r="P40" s="21"/>
      <c r="Q40" s="21"/>
      <c r="R40" s="22"/>
      <c r="S40" s="21"/>
      <c r="T40" s="21"/>
      <c r="U40" s="22"/>
      <c r="V40" s="23"/>
      <c r="W40" s="23"/>
      <c r="X40" s="24"/>
      <c r="Y40" s="25">
        <f t="shared" si="4"/>
        <v>0</v>
      </c>
      <c r="Z40" s="25">
        <f t="shared" si="5"/>
        <v>8081270.9199999999</v>
      </c>
      <c r="AA40" s="26"/>
      <c r="AB40" s="26"/>
      <c r="AC40" s="26"/>
      <c r="AD40" s="26"/>
      <c r="AE40" s="27"/>
      <c r="AF40" s="26"/>
      <c r="AG40" s="26"/>
      <c r="AH40" s="26"/>
      <c r="AI40" s="26"/>
      <c r="AJ40" s="26"/>
      <c r="AK40" s="26"/>
    </row>
    <row r="41" spans="1:37" s="10" customFormat="1" ht="25" customHeight="1" x14ac:dyDescent="0.25">
      <c r="A41" s="11">
        <v>38</v>
      </c>
      <c r="B41" s="120" t="str">
        <f t="shared" si="3"/>
        <v>3级-3级</v>
      </c>
      <c r="C41" s="120" t="s">
        <v>33</v>
      </c>
      <c r="D41" s="120" t="s">
        <v>231</v>
      </c>
      <c r="E41" s="120" t="s">
        <v>33</v>
      </c>
      <c r="F41" s="120" t="s">
        <v>336</v>
      </c>
      <c r="G41" s="122" t="s">
        <v>99</v>
      </c>
      <c r="H41" s="130" t="s">
        <v>32</v>
      </c>
      <c r="I41" s="124">
        <v>332776.15999999997</v>
      </c>
      <c r="J41" s="122"/>
      <c r="K41" s="122"/>
      <c r="L41" s="124"/>
      <c r="M41" s="125"/>
      <c r="N41" s="125"/>
      <c r="O41" s="124"/>
      <c r="P41" s="21"/>
      <c r="Q41" s="21"/>
      <c r="R41" s="22"/>
      <c r="S41" s="21"/>
      <c r="T41" s="21"/>
      <c r="U41" s="22"/>
      <c r="V41" s="23"/>
      <c r="W41" s="23"/>
      <c r="X41" s="24"/>
      <c r="Y41" s="25">
        <f t="shared" si="4"/>
        <v>332776.15999999997</v>
      </c>
      <c r="Z41" s="25">
        <f t="shared" si="5"/>
        <v>0</v>
      </c>
      <c r="AA41" s="26"/>
      <c r="AB41" s="26"/>
      <c r="AC41" s="26"/>
      <c r="AD41" s="26"/>
      <c r="AE41" s="27"/>
      <c r="AF41" s="26"/>
      <c r="AG41" s="26"/>
      <c r="AH41" s="26"/>
      <c r="AI41" s="26"/>
      <c r="AJ41" s="26"/>
      <c r="AK41" s="26"/>
    </row>
    <row r="42" spans="1:37" s="10" customFormat="1" ht="25" customHeight="1" x14ac:dyDescent="0.25">
      <c r="A42" s="11">
        <v>39</v>
      </c>
      <c r="B42" s="120" t="str">
        <f t="shared" si="3"/>
        <v>3级-3级</v>
      </c>
      <c r="C42" s="120" t="s">
        <v>33</v>
      </c>
      <c r="D42" s="120" t="s">
        <v>231</v>
      </c>
      <c r="E42" s="120" t="s">
        <v>33</v>
      </c>
      <c r="F42" s="120" t="s">
        <v>345</v>
      </c>
      <c r="G42" s="122"/>
      <c r="H42" s="122"/>
      <c r="I42" s="124"/>
      <c r="J42" s="122" t="s">
        <v>218</v>
      </c>
      <c r="K42" s="121" t="s">
        <v>537</v>
      </c>
      <c r="L42" s="124">
        <v>540000</v>
      </c>
      <c r="M42" s="125"/>
      <c r="N42" s="125"/>
      <c r="O42" s="124"/>
      <c r="P42" s="21"/>
      <c r="Q42" s="21"/>
      <c r="R42" s="22"/>
      <c r="S42" s="21"/>
      <c r="T42" s="21"/>
      <c r="U42" s="22"/>
      <c r="V42" s="23"/>
      <c r="W42" s="23"/>
      <c r="X42" s="24"/>
      <c r="Y42" s="25">
        <f t="shared" si="4"/>
        <v>0</v>
      </c>
      <c r="Z42" s="25">
        <f t="shared" si="5"/>
        <v>540000</v>
      </c>
      <c r="AA42" s="26"/>
      <c r="AB42" s="26"/>
      <c r="AC42" s="26"/>
      <c r="AD42" s="26"/>
      <c r="AE42" s="27"/>
      <c r="AF42" s="26"/>
      <c r="AG42" s="26"/>
      <c r="AH42" s="26"/>
      <c r="AI42" s="26"/>
      <c r="AJ42" s="26"/>
      <c r="AK42" s="26"/>
    </row>
    <row r="43" spans="1:37" s="10" customFormat="1" ht="25" customHeight="1" x14ac:dyDescent="0.25">
      <c r="A43" s="11">
        <v>40</v>
      </c>
      <c r="B43" s="120" t="str">
        <f t="shared" si="3"/>
        <v>3级-3级</v>
      </c>
      <c r="C43" s="120" t="s">
        <v>33</v>
      </c>
      <c r="D43" s="120" t="s">
        <v>231</v>
      </c>
      <c r="E43" s="120" t="s">
        <v>33</v>
      </c>
      <c r="F43" s="120" t="s">
        <v>345</v>
      </c>
      <c r="G43" s="122"/>
      <c r="H43" s="122"/>
      <c r="I43" s="124"/>
      <c r="J43" s="122" t="s">
        <v>68</v>
      </c>
      <c r="K43" s="121" t="s">
        <v>538</v>
      </c>
      <c r="L43" s="124">
        <v>321004.02</v>
      </c>
      <c r="M43" s="125"/>
      <c r="N43" s="125"/>
      <c r="O43" s="124"/>
      <c r="P43" s="21"/>
      <c r="Q43" s="21"/>
      <c r="R43" s="22"/>
      <c r="S43" s="21"/>
      <c r="T43" s="21"/>
      <c r="U43" s="22"/>
      <c r="V43" s="23"/>
      <c r="W43" s="23"/>
      <c r="X43" s="24"/>
      <c r="Y43" s="25">
        <f t="shared" si="4"/>
        <v>0</v>
      </c>
      <c r="Z43" s="25">
        <f t="shared" si="5"/>
        <v>321004.02</v>
      </c>
      <c r="AA43" s="26"/>
      <c r="AB43" s="26"/>
      <c r="AC43" s="26"/>
      <c r="AD43" s="26"/>
      <c r="AE43" s="27"/>
      <c r="AF43" s="26"/>
      <c r="AG43" s="26"/>
      <c r="AH43" s="26"/>
      <c r="AI43" s="26"/>
      <c r="AJ43" s="26"/>
      <c r="AK43" s="26"/>
    </row>
    <row r="44" spans="1:37" s="10" customFormat="1" ht="25" customHeight="1" x14ac:dyDescent="0.25">
      <c r="A44" s="11">
        <v>41</v>
      </c>
      <c r="B44" s="120" t="str">
        <f t="shared" si="3"/>
        <v>3级-3级</v>
      </c>
      <c r="C44" s="120" t="s">
        <v>33</v>
      </c>
      <c r="D44" s="120" t="s">
        <v>231</v>
      </c>
      <c r="E44" s="120" t="s">
        <v>33</v>
      </c>
      <c r="F44" s="120" t="s">
        <v>519</v>
      </c>
      <c r="G44" s="122"/>
      <c r="H44" s="122"/>
      <c r="I44" s="124"/>
      <c r="J44" s="122" t="s">
        <v>164</v>
      </c>
      <c r="K44" s="121" t="s">
        <v>536</v>
      </c>
      <c r="L44" s="124">
        <v>53911522.189999998</v>
      </c>
      <c r="M44" s="125"/>
      <c r="N44" s="125"/>
      <c r="O44" s="124"/>
      <c r="P44" s="21"/>
      <c r="Q44" s="21"/>
      <c r="R44" s="22"/>
      <c r="S44" s="21"/>
      <c r="T44" s="21"/>
      <c r="U44" s="22"/>
      <c r="V44" s="23"/>
      <c r="W44" s="23"/>
      <c r="X44" s="24"/>
      <c r="Y44" s="25">
        <f t="shared" si="4"/>
        <v>0</v>
      </c>
      <c r="Z44" s="25">
        <f t="shared" si="5"/>
        <v>53911522.189999998</v>
      </c>
      <c r="AA44" s="26"/>
      <c r="AB44" s="26"/>
      <c r="AC44" s="26"/>
      <c r="AD44" s="26"/>
      <c r="AE44" s="27"/>
      <c r="AF44" s="26"/>
      <c r="AG44" s="26"/>
      <c r="AH44" s="26"/>
      <c r="AI44" s="26"/>
      <c r="AJ44" s="26"/>
      <c r="AK44" s="26"/>
    </row>
    <row r="45" spans="1:37" s="10" customFormat="1" ht="25" customHeight="1" x14ac:dyDescent="0.25">
      <c r="A45" s="11">
        <v>42</v>
      </c>
      <c r="B45" s="120" t="str">
        <f t="shared" si="3"/>
        <v>3级-3级</v>
      </c>
      <c r="C45" s="120" t="s">
        <v>33</v>
      </c>
      <c r="D45" s="120" t="s">
        <v>231</v>
      </c>
      <c r="E45" s="120" t="s">
        <v>33</v>
      </c>
      <c r="F45" s="120" t="s">
        <v>160</v>
      </c>
      <c r="G45" s="122" t="s">
        <v>144</v>
      </c>
      <c r="H45" s="122" t="s">
        <v>539</v>
      </c>
      <c r="I45" s="127">
        <v>1881556.72</v>
      </c>
      <c r="J45" s="122"/>
      <c r="K45" s="122"/>
      <c r="L45" s="124"/>
      <c r="M45" s="125"/>
      <c r="N45" s="125"/>
      <c r="O45" s="124"/>
      <c r="P45" s="21"/>
      <c r="Q45" s="21"/>
      <c r="R45" s="22"/>
      <c r="S45" s="21"/>
      <c r="T45" s="21"/>
      <c r="U45" s="22"/>
      <c r="V45" s="23"/>
      <c r="W45" s="23"/>
      <c r="X45" s="24"/>
      <c r="Y45" s="25">
        <f t="shared" si="4"/>
        <v>1881556.72</v>
      </c>
      <c r="Z45" s="25">
        <f t="shared" si="5"/>
        <v>0</v>
      </c>
      <c r="AA45" s="26"/>
      <c r="AB45" s="26"/>
      <c r="AC45" s="26"/>
      <c r="AD45" s="26"/>
      <c r="AE45" s="27"/>
      <c r="AF45" s="26"/>
      <c r="AG45" s="26"/>
      <c r="AH45" s="26"/>
      <c r="AI45" s="26"/>
      <c r="AJ45" s="26"/>
      <c r="AK45" s="26"/>
    </row>
    <row r="46" spans="1:37" s="10" customFormat="1" ht="25" customHeight="1" x14ac:dyDescent="0.25">
      <c r="A46" s="11">
        <v>43</v>
      </c>
      <c r="B46" s="120" t="str">
        <f t="shared" si="3"/>
        <v>3级-3级</v>
      </c>
      <c r="C46" s="120" t="s">
        <v>33</v>
      </c>
      <c r="D46" s="120" t="s">
        <v>231</v>
      </c>
      <c r="E46" s="120" t="s">
        <v>33</v>
      </c>
      <c r="F46" s="120" t="s">
        <v>524</v>
      </c>
      <c r="G46" s="122"/>
      <c r="H46" s="122"/>
      <c r="I46" s="124"/>
      <c r="J46" s="122" t="s">
        <v>68</v>
      </c>
      <c r="K46" s="122" t="s">
        <v>540</v>
      </c>
      <c r="L46" s="124">
        <v>1561.44</v>
      </c>
      <c r="M46" s="125"/>
      <c r="N46" s="125"/>
      <c r="O46" s="124"/>
      <c r="P46" s="21"/>
      <c r="Q46" s="21"/>
      <c r="R46" s="22"/>
      <c r="S46" s="21"/>
      <c r="T46" s="21"/>
      <c r="U46" s="22"/>
      <c r="V46" s="23"/>
      <c r="W46" s="23"/>
      <c r="X46" s="24"/>
      <c r="Y46" s="25">
        <f t="shared" si="4"/>
        <v>0</v>
      </c>
      <c r="Z46" s="25">
        <f t="shared" si="5"/>
        <v>1561.44</v>
      </c>
      <c r="AA46" s="26"/>
      <c r="AB46" s="26"/>
      <c r="AC46" s="26"/>
      <c r="AD46" s="26"/>
      <c r="AE46" s="27"/>
      <c r="AF46" s="26"/>
      <c r="AG46" s="26"/>
      <c r="AH46" s="26"/>
      <c r="AI46" s="26"/>
      <c r="AJ46" s="26"/>
      <c r="AK46" s="26"/>
    </row>
    <row r="47" spans="1:37" s="10" customFormat="1" ht="25" customHeight="1" x14ac:dyDescent="0.25">
      <c r="A47" s="11">
        <v>44</v>
      </c>
      <c r="B47" s="120" t="str">
        <f t="shared" si="3"/>
        <v>3级-3级</v>
      </c>
      <c r="C47" s="120" t="s">
        <v>33</v>
      </c>
      <c r="D47" s="120" t="s">
        <v>231</v>
      </c>
      <c r="E47" s="120" t="s">
        <v>33</v>
      </c>
      <c r="F47" s="120" t="s">
        <v>446</v>
      </c>
      <c r="G47" s="122" t="s">
        <v>144</v>
      </c>
      <c r="H47" s="122" t="s">
        <v>521</v>
      </c>
      <c r="I47" s="124">
        <v>743.36</v>
      </c>
      <c r="J47" s="122"/>
      <c r="K47" s="122"/>
      <c r="L47" s="124"/>
      <c r="M47" s="125"/>
      <c r="N47" s="125"/>
      <c r="O47" s="124"/>
      <c r="P47" s="21"/>
      <c r="Q47" s="21"/>
      <c r="R47" s="22"/>
      <c r="S47" s="21"/>
      <c r="T47" s="21"/>
      <c r="U47" s="22"/>
      <c r="V47" s="23"/>
      <c r="W47" s="23"/>
      <c r="X47" s="24"/>
      <c r="Y47" s="25">
        <f t="shared" si="4"/>
        <v>743.36</v>
      </c>
      <c r="Z47" s="25">
        <f t="shared" si="5"/>
        <v>0</v>
      </c>
      <c r="AA47" s="26"/>
      <c r="AB47" s="26"/>
      <c r="AC47" s="26"/>
      <c r="AD47" s="26"/>
      <c r="AE47" s="27"/>
      <c r="AF47" s="26"/>
      <c r="AG47" s="26"/>
      <c r="AH47" s="26"/>
      <c r="AI47" s="26"/>
      <c r="AJ47" s="26"/>
      <c r="AK47" s="26"/>
    </row>
    <row r="48" spans="1:37" s="10" customFormat="1" ht="25" customHeight="1" x14ac:dyDescent="0.25">
      <c r="A48" s="11">
        <v>45</v>
      </c>
      <c r="B48" s="120" t="str">
        <f t="shared" si="3"/>
        <v>3级-3级</v>
      </c>
      <c r="C48" s="120" t="s">
        <v>33</v>
      </c>
      <c r="D48" s="120" t="s">
        <v>231</v>
      </c>
      <c r="E48" s="120" t="s">
        <v>33</v>
      </c>
      <c r="F48" s="120" t="s">
        <v>162</v>
      </c>
      <c r="G48" s="122" t="s">
        <v>144</v>
      </c>
      <c r="H48" s="122" t="s">
        <v>539</v>
      </c>
      <c r="I48" s="124">
        <v>5739.83</v>
      </c>
      <c r="J48" s="122"/>
      <c r="K48" s="122"/>
      <c r="L48" s="124"/>
      <c r="M48" s="125"/>
      <c r="N48" s="125"/>
      <c r="O48" s="124"/>
      <c r="P48" s="21"/>
      <c r="Q48" s="21"/>
      <c r="R48" s="22"/>
      <c r="S48" s="21"/>
      <c r="T48" s="21"/>
      <c r="U48" s="22"/>
      <c r="V48" s="23"/>
      <c r="W48" s="23"/>
      <c r="X48" s="24"/>
      <c r="Y48" s="25">
        <f t="shared" si="4"/>
        <v>5739.83</v>
      </c>
      <c r="Z48" s="25">
        <f t="shared" si="5"/>
        <v>0</v>
      </c>
      <c r="AA48" s="26"/>
      <c r="AB48" s="26"/>
      <c r="AC48" s="26"/>
      <c r="AD48" s="26"/>
      <c r="AE48" s="27"/>
      <c r="AF48" s="26"/>
      <c r="AG48" s="26"/>
      <c r="AH48" s="26"/>
      <c r="AI48" s="26"/>
      <c r="AJ48" s="26"/>
      <c r="AK48" s="26"/>
    </row>
    <row r="49" spans="1:37" s="10" customFormat="1" ht="25" customHeight="1" x14ac:dyDescent="0.25">
      <c r="A49" s="11">
        <v>46</v>
      </c>
      <c r="B49" s="120" t="str">
        <f t="shared" si="3"/>
        <v>3级-4级</v>
      </c>
      <c r="C49" s="120" t="s">
        <v>33</v>
      </c>
      <c r="D49" s="120" t="s">
        <v>231</v>
      </c>
      <c r="E49" s="120" t="s">
        <v>37</v>
      </c>
      <c r="F49" s="120" t="s">
        <v>66</v>
      </c>
      <c r="G49" s="122" t="s">
        <v>58</v>
      </c>
      <c r="H49" s="122" t="s">
        <v>541</v>
      </c>
      <c r="I49" s="124">
        <v>289958.5</v>
      </c>
      <c r="J49" s="122"/>
      <c r="K49" s="122"/>
      <c r="L49" s="124"/>
      <c r="M49" s="125"/>
      <c r="N49" s="125"/>
      <c r="O49" s="124"/>
      <c r="P49" s="21"/>
      <c r="Q49" s="21"/>
      <c r="R49" s="22"/>
      <c r="S49" s="21"/>
      <c r="T49" s="21"/>
      <c r="U49" s="22"/>
      <c r="V49" s="23"/>
      <c r="W49" s="23"/>
      <c r="X49" s="24"/>
      <c r="Y49" s="25">
        <f t="shared" si="4"/>
        <v>289958.5</v>
      </c>
      <c r="Z49" s="25">
        <f t="shared" si="5"/>
        <v>0</v>
      </c>
      <c r="AA49" s="26"/>
      <c r="AB49" s="26"/>
      <c r="AC49" s="26"/>
      <c r="AD49" s="26"/>
      <c r="AE49" s="27"/>
      <c r="AF49" s="26"/>
      <c r="AG49" s="26"/>
      <c r="AH49" s="26"/>
      <c r="AI49" s="26"/>
      <c r="AJ49" s="26"/>
      <c r="AK49" s="26"/>
    </row>
    <row r="50" spans="1:37" s="10" customFormat="1" ht="25" customHeight="1" x14ac:dyDescent="0.25">
      <c r="A50" s="11">
        <v>47</v>
      </c>
      <c r="B50" s="120" t="str">
        <f t="shared" si="3"/>
        <v>3级-4级</v>
      </c>
      <c r="C50" s="120" t="s">
        <v>33</v>
      </c>
      <c r="D50" s="120" t="s">
        <v>231</v>
      </c>
      <c r="E50" s="120" t="s">
        <v>37</v>
      </c>
      <c r="F50" s="120" t="s">
        <v>42</v>
      </c>
      <c r="G50" s="122" t="s">
        <v>144</v>
      </c>
      <c r="H50" s="122" t="s">
        <v>539</v>
      </c>
      <c r="I50" s="124">
        <v>948.67</v>
      </c>
      <c r="J50" s="122"/>
      <c r="K50" s="122"/>
      <c r="L50" s="124"/>
      <c r="M50" s="125"/>
      <c r="N50" s="125"/>
      <c r="O50" s="124"/>
      <c r="P50" s="21"/>
      <c r="Q50" s="21"/>
      <c r="R50" s="22"/>
      <c r="S50" s="21"/>
      <c r="T50" s="21"/>
      <c r="U50" s="22"/>
      <c r="V50" s="23"/>
      <c r="W50" s="23"/>
      <c r="X50" s="24"/>
      <c r="Y50" s="25">
        <f t="shared" si="4"/>
        <v>948.67</v>
      </c>
      <c r="Z50" s="25">
        <f t="shared" si="5"/>
        <v>0</v>
      </c>
      <c r="AA50" s="26"/>
      <c r="AB50" s="26"/>
      <c r="AC50" s="26"/>
      <c r="AD50" s="26"/>
      <c r="AE50" s="27"/>
      <c r="AF50" s="26"/>
      <c r="AG50" s="26"/>
      <c r="AH50" s="26"/>
      <c r="AI50" s="26"/>
      <c r="AJ50" s="26"/>
      <c r="AK50" s="26"/>
    </row>
    <row r="51" spans="1:37" s="10" customFormat="1" ht="25" customHeight="1" x14ac:dyDescent="0.25">
      <c r="A51" s="11">
        <v>48</v>
      </c>
      <c r="B51" s="120" t="str">
        <f t="shared" si="3"/>
        <v>3级-4级</v>
      </c>
      <c r="C51" s="120" t="s">
        <v>33</v>
      </c>
      <c r="D51" s="120" t="s">
        <v>231</v>
      </c>
      <c r="E51" s="120" t="s">
        <v>37</v>
      </c>
      <c r="F51" s="120" t="s">
        <v>42</v>
      </c>
      <c r="G51" s="122" t="s">
        <v>58</v>
      </c>
      <c r="H51" s="122" t="s">
        <v>541</v>
      </c>
      <c r="I51" s="124">
        <v>50390.18</v>
      </c>
      <c r="J51" s="122"/>
      <c r="K51" s="122"/>
      <c r="L51" s="124"/>
      <c r="M51" s="125"/>
      <c r="N51" s="125"/>
      <c r="O51" s="124"/>
      <c r="P51" s="21"/>
      <c r="Q51" s="21"/>
      <c r="R51" s="22"/>
      <c r="S51" s="21"/>
      <c r="T51" s="21"/>
      <c r="U51" s="22"/>
      <c r="V51" s="23"/>
      <c r="W51" s="23"/>
      <c r="X51" s="24"/>
      <c r="Y51" s="25">
        <f t="shared" si="4"/>
        <v>50390.18</v>
      </c>
      <c r="Z51" s="25">
        <f t="shared" si="5"/>
        <v>0</v>
      </c>
      <c r="AA51" s="26"/>
      <c r="AB51" s="26"/>
      <c r="AC51" s="26"/>
      <c r="AD51" s="26"/>
      <c r="AE51" s="27"/>
      <c r="AF51" s="26"/>
      <c r="AG51" s="26"/>
      <c r="AH51" s="26"/>
      <c r="AI51" s="26"/>
      <c r="AJ51" s="26"/>
      <c r="AK51" s="26"/>
    </row>
    <row r="52" spans="1:37" s="10" customFormat="1" ht="25" customHeight="1" x14ac:dyDescent="0.25">
      <c r="A52" s="11">
        <v>49</v>
      </c>
      <c r="B52" s="120" t="str">
        <f t="shared" si="3"/>
        <v>3级-4级</v>
      </c>
      <c r="C52" s="120" t="s">
        <v>33</v>
      </c>
      <c r="D52" s="120" t="s">
        <v>231</v>
      </c>
      <c r="E52" s="120" t="s">
        <v>37</v>
      </c>
      <c r="F52" s="120" t="s">
        <v>42</v>
      </c>
      <c r="G52" s="122" t="s">
        <v>99</v>
      </c>
      <c r="H52" s="122" t="s">
        <v>43</v>
      </c>
      <c r="I52" s="124">
        <v>89879.85</v>
      </c>
      <c r="J52" s="122"/>
      <c r="K52" s="122"/>
      <c r="L52" s="124"/>
      <c r="M52" s="125"/>
      <c r="N52" s="125"/>
      <c r="O52" s="124"/>
      <c r="P52" s="21"/>
      <c r="Q52" s="21"/>
      <c r="R52" s="22"/>
      <c r="S52" s="21"/>
      <c r="T52" s="21"/>
      <c r="U52" s="22"/>
      <c r="V52" s="23"/>
      <c r="W52" s="23"/>
      <c r="X52" s="24"/>
      <c r="Y52" s="25">
        <f t="shared" si="4"/>
        <v>89879.85</v>
      </c>
      <c r="Z52" s="25">
        <f t="shared" si="5"/>
        <v>0</v>
      </c>
      <c r="AA52" s="26"/>
      <c r="AB52" s="26"/>
      <c r="AC52" s="26"/>
      <c r="AD52" s="26"/>
      <c r="AE52" s="27"/>
      <c r="AF52" s="26"/>
      <c r="AG52" s="26"/>
      <c r="AH52" s="26"/>
      <c r="AI52" s="26"/>
      <c r="AJ52" s="26"/>
      <c r="AK52" s="26"/>
    </row>
    <row r="53" spans="1:37" s="10" customFormat="1" ht="25" customHeight="1" x14ac:dyDescent="0.25">
      <c r="A53" s="11">
        <v>50</v>
      </c>
      <c r="B53" s="120" t="str">
        <f t="shared" si="3"/>
        <v>3级-2级</v>
      </c>
      <c r="C53" s="120" t="s">
        <v>33</v>
      </c>
      <c r="D53" s="120" t="s">
        <v>231</v>
      </c>
      <c r="E53" s="120" t="s">
        <v>29</v>
      </c>
      <c r="F53" s="120" t="s">
        <v>158</v>
      </c>
      <c r="G53" s="122" t="s">
        <v>144</v>
      </c>
      <c r="H53" s="122" t="s">
        <v>539</v>
      </c>
      <c r="I53" s="124">
        <v>2070.8000000000002</v>
      </c>
      <c r="J53" s="122"/>
      <c r="K53" s="122"/>
      <c r="L53" s="124"/>
      <c r="M53" s="125"/>
      <c r="N53" s="125"/>
      <c r="O53" s="124"/>
      <c r="P53" s="21"/>
      <c r="Q53" s="21"/>
      <c r="R53" s="22"/>
      <c r="S53" s="21"/>
      <c r="T53" s="21"/>
      <c r="U53" s="22"/>
      <c r="V53" s="23"/>
      <c r="W53" s="23"/>
      <c r="X53" s="24"/>
      <c r="Y53" s="25">
        <f t="shared" si="4"/>
        <v>2070.8000000000002</v>
      </c>
      <c r="Z53" s="25">
        <f t="shared" si="5"/>
        <v>0</v>
      </c>
      <c r="AA53" s="26"/>
      <c r="AB53" s="26"/>
      <c r="AC53" s="26"/>
      <c r="AD53" s="26"/>
      <c r="AE53" s="27"/>
      <c r="AF53" s="26"/>
      <c r="AG53" s="26"/>
      <c r="AH53" s="26"/>
      <c r="AI53" s="26"/>
      <c r="AJ53" s="26"/>
      <c r="AK53" s="26"/>
    </row>
    <row r="54" spans="1:37" s="10" customFormat="1" ht="25" customHeight="1" x14ac:dyDescent="0.25">
      <c r="A54" s="11">
        <v>51</v>
      </c>
      <c r="B54" s="120" t="str">
        <f t="shared" si="3"/>
        <v>3级-2级</v>
      </c>
      <c r="C54" s="120" t="s">
        <v>33</v>
      </c>
      <c r="D54" s="120" t="s">
        <v>231</v>
      </c>
      <c r="E54" s="120" t="s">
        <v>29</v>
      </c>
      <c r="F54" s="120" t="s">
        <v>54</v>
      </c>
      <c r="G54" s="122" t="s">
        <v>99</v>
      </c>
      <c r="H54" s="122" t="s">
        <v>43</v>
      </c>
      <c r="I54" s="124">
        <v>1531764</v>
      </c>
      <c r="J54" s="122"/>
      <c r="K54" s="122"/>
      <c r="L54" s="124"/>
      <c r="M54" s="125"/>
      <c r="N54" s="125"/>
      <c r="O54" s="124"/>
      <c r="P54" s="21"/>
      <c r="Q54" s="21"/>
      <c r="R54" s="22"/>
      <c r="S54" s="21"/>
      <c r="T54" s="21"/>
      <c r="U54" s="22"/>
      <c r="V54" s="23"/>
      <c r="W54" s="23"/>
      <c r="X54" s="24"/>
      <c r="Y54" s="25">
        <f t="shared" si="4"/>
        <v>1531764</v>
      </c>
      <c r="Z54" s="25">
        <f t="shared" si="5"/>
        <v>0</v>
      </c>
      <c r="AA54" s="26"/>
      <c r="AB54" s="26"/>
      <c r="AC54" s="26"/>
      <c r="AD54" s="26"/>
      <c r="AE54" s="27"/>
      <c r="AF54" s="26"/>
      <c r="AG54" s="26"/>
      <c r="AH54" s="26"/>
      <c r="AI54" s="26"/>
      <c r="AJ54" s="26"/>
      <c r="AK54" s="26"/>
    </row>
    <row r="55" spans="1:37" s="10" customFormat="1" ht="25" customHeight="1" x14ac:dyDescent="0.25">
      <c r="A55" s="11">
        <v>52</v>
      </c>
      <c r="B55" s="120" t="str">
        <f t="shared" si="3"/>
        <v>3级-3级</v>
      </c>
      <c r="C55" s="120" t="s">
        <v>33</v>
      </c>
      <c r="D55" s="120" t="s">
        <v>356</v>
      </c>
      <c r="E55" s="120" t="s">
        <v>33</v>
      </c>
      <c r="F55" s="120" t="s">
        <v>146</v>
      </c>
      <c r="G55" s="122" t="s">
        <v>99</v>
      </c>
      <c r="H55" s="122" t="s">
        <v>122</v>
      </c>
      <c r="I55" s="124">
        <v>379508.6</v>
      </c>
      <c r="J55" s="122"/>
      <c r="K55" s="122"/>
      <c r="L55" s="124"/>
      <c r="M55" s="125"/>
      <c r="N55" s="126"/>
      <c r="O55" s="124"/>
      <c r="P55" s="66"/>
      <c r="Q55" s="66"/>
      <c r="R55" s="67"/>
      <c r="S55" s="66"/>
      <c r="T55" s="66"/>
      <c r="U55" s="67"/>
      <c r="V55" s="68"/>
      <c r="W55" s="68"/>
      <c r="X55" s="69"/>
      <c r="Y55" s="70">
        <f t="shared" si="4"/>
        <v>379508.6</v>
      </c>
      <c r="Z55" s="70">
        <f t="shared" si="5"/>
        <v>0</v>
      </c>
      <c r="AA55" s="71"/>
      <c r="AB55" s="71"/>
      <c r="AC55" s="71"/>
      <c r="AD55" s="71"/>
      <c r="AE55" s="72"/>
      <c r="AF55" s="71"/>
      <c r="AG55" s="71"/>
      <c r="AH55" s="71"/>
      <c r="AI55" s="71"/>
      <c r="AJ55" s="71"/>
      <c r="AK55" s="71"/>
    </row>
    <row r="56" spans="1:37" s="10" customFormat="1" ht="25" customHeight="1" x14ac:dyDescent="0.25">
      <c r="A56" s="11">
        <v>53</v>
      </c>
      <c r="B56" s="120" t="str">
        <f t="shared" si="3"/>
        <v>3级-4级</v>
      </c>
      <c r="C56" s="120" t="s">
        <v>33</v>
      </c>
      <c r="D56" s="120" t="s">
        <v>356</v>
      </c>
      <c r="E56" s="120" t="s">
        <v>37</v>
      </c>
      <c r="F56" s="120" t="s">
        <v>42</v>
      </c>
      <c r="G56" s="122" t="s">
        <v>99</v>
      </c>
      <c r="H56" s="122" t="s">
        <v>122</v>
      </c>
      <c r="I56" s="124">
        <v>3274765.59</v>
      </c>
      <c r="J56" s="122"/>
      <c r="K56" s="122"/>
      <c r="L56" s="124"/>
      <c r="M56" s="125"/>
      <c r="N56" s="126"/>
      <c r="O56" s="124"/>
      <c r="P56" s="66"/>
      <c r="Q56" s="66"/>
      <c r="R56" s="67"/>
      <c r="S56" s="66"/>
      <c r="T56" s="66"/>
      <c r="U56" s="67"/>
      <c r="V56" s="68"/>
      <c r="W56" s="68"/>
      <c r="X56" s="69"/>
      <c r="Y56" s="70">
        <f t="shared" si="4"/>
        <v>3274765.59</v>
      </c>
      <c r="Z56" s="70">
        <f t="shared" si="5"/>
        <v>0</v>
      </c>
      <c r="AA56" s="71"/>
      <c r="AB56" s="71"/>
      <c r="AC56" s="71"/>
      <c r="AD56" s="71"/>
      <c r="AE56" s="72"/>
      <c r="AF56" s="71"/>
      <c r="AG56" s="71"/>
      <c r="AH56" s="71"/>
      <c r="AI56" s="71"/>
      <c r="AJ56" s="71"/>
      <c r="AK56" s="71"/>
    </row>
    <row r="57" spans="1:37" s="10" customFormat="1" ht="25" customHeight="1" x14ac:dyDescent="0.25">
      <c r="A57" s="11">
        <v>54</v>
      </c>
      <c r="B57" s="120" t="str">
        <f t="shared" si="3"/>
        <v>3级-3级</v>
      </c>
      <c r="C57" s="120" t="s">
        <v>33</v>
      </c>
      <c r="D57" s="120" t="s">
        <v>356</v>
      </c>
      <c r="E57" s="120" t="s">
        <v>33</v>
      </c>
      <c r="F57" s="120" t="s">
        <v>160</v>
      </c>
      <c r="G57" s="122" t="s">
        <v>99</v>
      </c>
      <c r="H57" s="122" t="s">
        <v>122</v>
      </c>
      <c r="I57" s="124">
        <v>1732.1</v>
      </c>
      <c r="J57" s="122"/>
      <c r="K57" s="122"/>
      <c r="L57" s="124"/>
      <c r="M57" s="125"/>
      <c r="N57" s="126"/>
      <c r="O57" s="124"/>
      <c r="P57" s="66"/>
      <c r="Q57" s="66"/>
      <c r="R57" s="67"/>
      <c r="S57" s="66"/>
      <c r="T57" s="66"/>
      <c r="U57" s="67"/>
      <c r="V57" s="68"/>
      <c r="W57" s="68"/>
      <c r="X57" s="69"/>
      <c r="Y57" s="70">
        <f t="shared" si="4"/>
        <v>1732.1</v>
      </c>
      <c r="Z57" s="70">
        <f t="shared" si="5"/>
        <v>0</v>
      </c>
      <c r="AA57" s="71"/>
      <c r="AB57" s="71"/>
      <c r="AC57" s="71"/>
      <c r="AD57" s="71"/>
      <c r="AE57" s="72"/>
      <c r="AF57" s="71"/>
      <c r="AG57" s="71"/>
      <c r="AH57" s="71"/>
      <c r="AI57" s="71"/>
      <c r="AJ57" s="71"/>
      <c r="AK57" s="71"/>
    </row>
    <row r="58" spans="1:37" s="10" customFormat="1" ht="25" customHeight="1" x14ac:dyDescent="0.25">
      <c r="A58" s="11">
        <v>55</v>
      </c>
      <c r="B58" s="120" t="str">
        <f t="shared" si="3"/>
        <v>3级-3级</v>
      </c>
      <c r="C58" s="120" t="s">
        <v>33</v>
      </c>
      <c r="D58" s="120" t="s">
        <v>356</v>
      </c>
      <c r="E58" s="120" t="s">
        <v>33</v>
      </c>
      <c r="F58" s="120" t="s">
        <v>347</v>
      </c>
      <c r="G58" s="122" t="s">
        <v>99</v>
      </c>
      <c r="H58" s="122" t="s">
        <v>122</v>
      </c>
      <c r="I58" s="124">
        <v>24543.66</v>
      </c>
      <c r="J58" s="122"/>
      <c r="K58" s="122"/>
      <c r="L58" s="124"/>
      <c r="M58" s="125"/>
      <c r="N58" s="126"/>
      <c r="O58" s="124"/>
      <c r="P58" s="66"/>
      <c r="Q58" s="66"/>
      <c r="R58" s="67"/>
      <c r="S58" s="66"/>
      <c r="T58" s="66"/>
      <c r="U58" s="67"/>
      <c r="V58" s="68"/>
      <c r="W58" s="68"/>
      <c r="X58" s="69"/>
      <c r="Y58" s="70">
        <f t="shared" si="4"/>
        <v>24543.66</v>
      </c>
      <c r="Z58" s="70">
        <f t="shared" si="5"/>
        <v>0</v>
      </c>
      <c r="AA58" s="71"/>
      <c r="AB58" s="71"/>
      <c r="AC58" s="71"/>
      <c r="AD58" s="71"/>
      <c r="AE58" s="72"/>
      <c r="AF58" s="71"/>
      <c r="AG58" s="71"/>
      <c r="AH58" s="71"/>
      <c r="AI58" s="71"/>
      <c r="AJ58" s="71"/>
      <c r="AK58" s="71"/>
    </row>
    <row r="59" spans="1:37" s="10" customFormat="1" ht="25" customHeight="1" x14ac:dyDescent="0.25">
      <c r="A59" s="11">
        <v>56</v>
      </c>
      <c r="B59" s="120" t="str">
        <f t="shared" si="3"/>
        <v>3级-4级</v>
      </c>
      <c r="C59" s="120" t="s">
        <v>33</v>
      </c>
      <c r="D59" s="120" t="s">
        <v>356</v>
      </c>
      <c r="E59" s="120" t="s">
        <v>37</v>
      </c>
      <c r="F59" s="120" t="s">
        <v>42</v>
      </c>
      <c r="G59" s="122"/>
      <c r="H59" s="122"/>
      <c r="I59" s="124"/>
      <c r="J59" s="122" t="s">
        <v>58</v>
      </c>
      <c r="K59" s="122" t="s">
        <v>303</v>
      </c>
      <c r="L59" s="124">
        <v>56389.17</v>
      </c>
      <c r="M59" s="125"/>
      <c r="N59" s="125"/>
      <c r="O59" s="124"/>
      <c r="P59" s="66"/>
      <c r="Q59" s="66"/>
      <c r="R59" s="67"/>
      <c r="S59" s="66"/>
      <c r="T59" s="66"/>
      <c r="U59" s="67"/>
      <c r="V59" s="68"/>
      <c r="W59" s="68"/>
      <c r="X59" s="69"/>
      <c r="Y59" s="70">
        <f t="shared" si="4"/>
        <v>0</v>
      </c>
      <c r="Z59" s="70">
        <f t="shared" si="5"/>
        <v>56389.17</v>
      </c>
      <c r="AA59" s="71"/>
      <c r="AB59" s="71"/>
      <c r="AC59" s="71"/>
      <c r="AD59" s="71"/>
      <c r="AE59" s="72"/>
      <c r="AF59" s="71"/>
      <c r="AG59" s="71"/>
      <c r="AH59" s="71"/>
      <c r="AI59" s="71"/>
      <c r="AJ59" s="71"/>
      <c r="AK59" s="71"/>
    </row>
    <row r="60" spans="1:37" s="10" customFormat="1" ht="25" customHeight="1" x14ac:dyDescent="0.25">
      <c r="A60" s="11">
        <v>57</v>
      </c>
      <c r="B60" s="120" t="str">
        <f t="shared" si="3"/>
        <v>3级-3级</v>
      </c>
      <c r="C60" s="120" t="s">
        <v>33</v>
      </c>
      <c r="D60" s="120" t="s">
        <v>356</v>
      </c>
      <c r="E60" s="120" t="s">
        <v>33</v>
      </c>
      <c r="F60" s="120" t="s">
        <v>346</v>
      </c>
      <c r="G60" s="122" t="s">
        <v>99</v>
      </c>
      <c r="H60" s="122" t="s">
        <v>32</v>
      </c>
      <c r="I60" s="124">
        <v>409835.9</v>
      </c>
      <c r="J60" s="122"/>
      <c r="K60" s="122"/>
      <c r="L60" s="124"/>
      <c r="M60" s="125"/>
      <c r="N60" s="125"/>
      <c r="O60" s="124"/>
      <c r="P60" s="66"/>
      <c r="Q60" s="66"/>
      <c r="R60" s="67"/>
      <c r="S60" s="66"/>
      <c r="T60" s="66"/>
      <c r="U60" s="67"/>
      <c r="V60" s="68"/>
      <c r="W60" s="68"/>
      <c r="X60" s="69"/>
      <c r="Y60" s="70">
        <f t="shared" si="4"/>
        <v>409835.9</v>
      </c>
      <c r="Z60" s="70">
        <f t="shared" si="5"/>
        <v>0</v>
      </c>
      <c r="AA60" s="71"/>
      <c r="AB60" s="71"/>
      <c r="AC60" s="71"/>
      <c r="AD60" s="71"/>
      <c r="AE60" s="72"/>
      <c r="AF60" s="71"/>
      <c r="AG60" s="71"/>
      <c r="AH60" s="71"/>
      <c r="AI60" s="71"/>
      <c r="AJ60" s="71"/>
      <c r="AK60" s="71"/>
    </row>
    <row r="61" spans="1:37" s="10" customFormat="1" ht="25" customHeight="1" x14ac:dyDescent="0.25">
      <c r="A61" s="11">
        <v>58</v>
      </c>
      <c r="B61" s="120" t="str">
        <f t="shared" si="3"/>
        <v>3级-3级</v>
      </c>
      <c r="C61" s="120" t="s">
        <v>33</v>
      </c>
      <c r="D61" s="120" t="s">
        <v>161</v>
      </c>
      <c r="E61" s="120" t="s">
        <v>33</v>
      </c>
      <c r="F61" s="120" t="s">
        <v>337</v>
      </c>
      <c r="G61" s="122"/>
      <c r="H61" s="122"/>
      <c r="I61" s="124"/>
      <c r="J61" s="122" t="s">
        <v>164</v>
      </c>
      <c r="K61" s="122" t="s">
        <v>542</v>
      </c>
      <c r="L61" s="131">
        <v>10085340</v>
      </c>
      <c r="M61" s="125"/>
      <c r="N61" s="126"/>
      <c r="O61" s="124"/>
      <c r="P61" s="21"/>
      <c r="Q61" s="21"/>
      <c r="R61" s="22"/>
      <c r="S61" s="21"/>
      <c r="T61" s="21"/>
      <c r="U61" s="22"/>
      <c r="V61" s="23"/>
      <c r="W61" s="23"/>
      <c r="X61" s="24"/>
      <c r="Y61" s="70">
        <f t="shared" si="4"/>
        <v>0</v>
      </c>
      <c r="Z61" s="70">
        <f t="shared" si="5"/>
        <v>10085340</v>
      </c>
      <c r="AA61" s="71"/>
      <c r="AB61" s="71"/>
      <c r="AC61" s="71"/>
      <c r="AD61" s="71"/>
      <c r="AE61" s="72"/>
      <c r="AF61" s="71"/>
      <c r="AG61" s="71"/>
      <c r="AH61" s="71"/>
      <c r="AI61" s="71"/>
      <c r="AJ61" s="71"/>
      <c r="AK61" s="71"/>
    </row>
    <row r="62" spans="1:37" s="10" customFormat="1" ht="25" customHeight="1" x14ac:dyDescent="0.25">
      <c r="A62" s="11">
        <v>59</v>
      </c>
      <c r="B62" s="120" t="str">
        <f t="shared" si="3"/>
        <v>3级-3级</v>
      </c>
      <c r="C62" s="120" t="s">
        <v>33</v>
      </c>
      <c r="D62" s="120" t="s">
        <v>161</v>
      </c>
      <c r="E62" s="120" t="s">
        <v>33</v>
      </c>
      <c r="F62" s="120" t="s">
        <v>160</v>
      </c>
      <c r="G62" s="122" t="s">
        <v>99</v>
      </c>
      <c r="H62" s="122" t="s">
        <v>252</v>
      </c>
      <c r="I62" s="124">
        <v>52808.95</v>
      </c>
      <c r="J62" s="122"/>
      <c r="K62" s="122"/>
      <c r="L62" s="124"/>
      <c r="M62" s="125"/>
      <c r="N62" s="126"/>
      <c r="O62" s="124"/>
      <c r="P62" s="21"/>
      <c r="Q62" s="21"/>
      <c r="R62" s="22"/>
      <c r="S62" s="21"/>
      <c r="T62" s="21"/>
      <c r="U62" s="22"/>
      <c r="V62" s="23"/>
      <c r="W62" s="23"/>
      <c r="X62" s="24"/>
      <c r="Y62" s="70">
        <f t="shared" si="4"/>
        <v>52808.95</v>
      </c>
      <c r="Z62" s="70">
        <f t="shared" si="5"/>
        <v>0</v>
      </c>
      <c r="AA62" s="71"/>
      <c r="AB62" s="71"/>
      <c r="AC62" s="71"/>
      <c r="AD62" s="71"/>
      <c r="AE62" s="72"/>
      <c r="AF62" s="71"/>
      <c r="AG62" s="71"/>
      <c r="AH62" s="71"/>
      <c r="AI62" s="71"/>
      <c r="AJ62" s="71"/>
      <c r="AK62" s="71"/>
    </row>
    <row r="63" spans="1:37" s="10" customFormat="1" ht="25" customHeight="1" x14ac:dyDescent="0.25">
      <c r="A63" s="11">
        <v>60</v>
      </c>
      <c r="B63" s="120" t="str">
        <f t="shared" si="3"/>
        <v>3级-3级</v>
      </c>
      <c r="C63" s="120" t="s">
        <v>33</v>
      </c>
      <c r="D63" s="120" t="s">
        <v>161</v>
      </c>
      <c r="E63" s="120" t="s">
        <v>33</v>
      </c>
      <c r="F63" s="120" t="s">
        <v>146</v>
      </c>
      <c r="G63" s="122" t="s">
        <v>99</v>
      </c>
      <c r="H63" s="122" t="s">
        <v>252</v>
      </c>
      <c r="I63" s="124">
        <v>28932.04</v>
      </c>
      <c r="J63" s="122" t="s">
        <v>58</v>
      </c>
      <c r="K63" s="122" t="s">
        <v>543</v>
      </c>
      <c r="L63" s="124">
        <v>1984</v>
      </c>
      <c r="M63" s="125"/>
      <c r="N63" s="126"/>
      <c r="O63" s="124"/>
      <c r="P63" s="21"/>
      <c r="Q63" s="21"/>
      <c r="R63" s="22"/>
      <c r="S63" s="21"/>
      <c r="T63" s="21"/>
      <c r="U63" s="22"/>
      <c r="V63" s="23"/>
      <c r="W63" s="23"/>
      <c r="X63" s="24"/>
      <c r="Y63" s="70">
        <f t="shared" si="4"/>
        <v>28932.04</v>
      </c>
      <c r="Z63" s="70">
        <f t="shared" si="5"/>
        <v>1984</v>
      </c>
      <c r="AA63" s="71"/>
      <c r="AB63" s="71"/>
      <c r="AC63" s="71"/>
      <c r="AD63" s="71"/>
      <c r="AE63" s="72"/>
      <c r="AF63" s="71"/>
      <c r="AG63" s="71"/>
      <c r="AH63" s="71"/>
      <c r="AI63" s="71"/>
      <c r="AJ63" s="71"/>
      <c r="AK63" s="71"/>
    </row>
    <row r="64" spans="1:37" s="10" customFormat="1" ht="25" customHeight="1" x14ac:dyDescent="0.25">
      <c r="A64" s="11">
        <v>61</v>
      </c>
      <c r="B64" s="120" t="str">
        <f t="shared" si="3"/>
        <v>3级-2级</v>
      </c>
      <c r="C64" s="120" t="s">
        <v>33</v>
      </c>
      <c r="D64" s="120" t="s">
        <v>161</v>
      </c>
      <c r="E64" s="120" t="s">
        <v>29</v>
      </c>
      <c r="F64" s="120" t="s">
        <v>50</v>
      </c>
      <c r="G64" s="122"/>
      <c r="H64" s="122"/>
      <c r="I64" s="124"/>
      <c r="J64" s="122" t="s">
        <v>58</v>
      </c>
      <c r="K64" s="122" t="s">
        <v>544</v>
      </c>
      <c r="L64" s="124">
        <v>142363</v>
      </c>
      <c r="M64" s="125"/>
      <c r="N64" s="126"/>
      <c r="O64" s="124"/>
      <c r="P64" s="21"/>
      <c r="Q64" s="21"/>
      <c r="R64" s="22"/>
      <c r="S64" s="21"/>
      <c r="T64" s="21"/>
      <c r="U64" s="22"/>
      <c r="V64" s="23"/>
      <c r="W64" s="23"/>
      <c r="X64" s="24"/>
      <c r="Y64" s="70">
        <f t="shared" si="4"/>
        <v>0</v>
      </c>
      <c r="Z64" s="70">
        <f t="shared" si="5"/>
        <v>142363</v>
      </c>
      <c r="AA64" s="71"/>
      <c r="AB64" s="71"/>
      <c r="AC64" s="71"/>
      <c r="AD64" s="71"/>
      <c r="AE64" s="72"/>
      <c r="AF64" s="71"/>
      <c r="AG64" s="71"/>
      <c r="AH64" s="71"/>
      <c r="AI64" s="71"/>
      <c r="AJ64" s="71"/>
      <c r="AK64" s="71"/>
    </row>
    <row r="65" spans="1:37" s="10" customFormat="1" ht="25" customHeight="1" x14ac:dyDescent="0.25">
      <c r="A65" s="11">
        <v>62</v>
      </c>
      <c r="B65" s="120" t="str">
        <f t="shared" si="3"/>
        <v>3级-2级</v>
      </c>
      <c r="C65" s="120" t="s">
        <v>33</v>
      </c>
      <c r="D65" s="120" t="s">
        <v>161</v>
      </c>
      <c r="E65" s="120" t="s">
        <v>29</v>
      </c>
      <c r="F65" s="120" t="s">
        <v>55</v>
      </c>
      <c r="G65" s="122"/>
      <c r="H65" s="122"/>
      <c r="I65" s="124"/>
      <c r="J65" s="122" t="s">
        <v>60</v>
      </c>
      <c r="K65" s="122" t="s">
        <v>313</v>
      </c>
      <c r="L65" s="124">
        <v>279900.25</v>
      </c>
      <c r="M65" s="125"/>
      <c r="N65" s="125"/>
      <c r="O65" s="124"/>
      <c r="P65" s="21"/>
      <c r="Q65" s="21"/>
      <c r="R65" s="22"/>
      <c r="S65" s="21"/>
      <c r="T65" s="21"/>
      <c r="U65" s="22"/>
      <c r="V65" s="23"/>
      <c r="W65" s="23"/>
      <c r="X65" s="24"/>
      <c r="Y65" s="70">
        <f t="shared" si="4"/>
        <v>0</v>
      </c>
      <c r="Z65" s="70">
        <f t="shared" si="5"/>
        <v>279900.25</v>
      </c>
      <c r="AA65" s="71"/>
      <c r="AB65" s="71"/>
      <c r="AC65" s="71"/>
      <c r="AD65" s="71"/>
      <c r="AE65" s="72"/>
      <c r="AF65" s="71"/>
      <c r="AG65" s="71"/>
      <c r="AH65" s="71"/>
      <c r="AI65" s="71"/>
      <c r="AJ65" s="71"/>
      <c r="AK65" s="71"/>
    </row>
    <row r="66" spans="1:37" s="10" customFormat="1" ht="25" customHeight="1" x14ac:dyDescent="0.25">
      <c r="A66" s="11">
        <v>63</v>
      </c>
      <c r="B66" s="120" t="str">
        <f t="shared" si="3"/>
        <v>3级-2级</v>
      </c>
      <c r="C66" s="120" t="s">
        <v>33</v>
      </c>
      <c r="D66" s="120" t="s">
        <v>161</v>
      </c>
      <c r="E66" s="120" t="s">
        <v>29</v>
      </c>
      <c r="F66" s="120" t="s">
        <v>55</v>
      </c>
      <c r="G66" s="122"/>
      <c r="H66" s="122"/>
      <c r="I66" s="124"/>
      <c r="J66" s="122" t="s">
        <v>164</v>
      </c>
      <c r="K66" s="122" t="s">
        <v>545</v>
      </c>
      <c r="L66" s="124">
        <v>219739.87</v>
      </c>
      <c r="M66" s="125"/>
      <c r="N66" s="125"/>
      <c r="O66" s="124"/>
      <c r="P66" s="21"/>
      <c r="Q66" s="21"/>
      <c r="R66" s="22"/>
      <c r="S66" s="21"/>
      <c r="T66" s="21"/>
      <c r="U66" s="22"/>
      <c r="V66" s="23"/>
      <c r="W66" s="23"/>
      <c r="X66" s="24"/>
      <c r="Y66" s="70">
        <f t="shared" si="4"/>
        <v>0</v>
      </c>
      <c r="Z66" s="70">
        <f t="shared" si="5"/>
        <v>219739.87</v>
      </c>
      <c r="AA66" s="71"/>
      <c r="AB66" s="71"/>
      <c r="AC66" s="71"/>
      <c r="AD66" s="71"/>
      <c r="AE66" s="72"/>
      <c r="AF66" s="71"/>
      <c r="AG66" s="71"/>
      <c r="AH66" s="71"/>
      <c r="AI66" s="71"/>
      <c r="AJ66" s="71"/>
      <c r="AK66" s="71"/>
    </row>
    <row r="67" spans="1:37" s="10" customFormat="1" ht="25" customHeight="1" x14ac:dyDescent="0.25">
      <c r="A67" s="11">
        <v>64</v>
      </c>
      <c r="B67" s="120" t="str">
        <f t="shared" si="3"/>
        <v>3级-3级</v>
      </c>
      <c r="C67" s="120" t="s">
        <v>33</v>
      </c>
      <c r="D67" s="120" t="s">
        <v>161</v>
      </c>
      <c r="E67" s="120" t="s">
        <v>33</v>
      </c>
      <c r="F67" s="120" t="s">
        <v>348</v>
      </c>
      <c r="G67" s="122"/>
      <c r="H67" s="122"/>
      <c r="I67" s="124"/>
      <c r="J67" s="122" t="s">
        <v>60</v>
      </c>
      <c r="K67" s="122" t="s">
        <v>313</v>
      </c>
      <c r="L67" s="124">
        <v>33369.870000000003</v>
      </c>
      <c r="M67" s="125"/>
      <c r="N67" s="125"/>
      <c r="O67" s="124"/>
      <c r="P67" s="21"/>
      <c r="Q67" s="21"/>
      <c r="R67" s="22"/>
      <c r="S67" s="21"/>
      <c r="T67" s="21"/>
      <c r="U67" s="22"/>
      <c r="V67" s="23"/>
      <c r="W67" s="23"/>
      <c r="X67" s="24"/>
      <c r="Y67" s="70">
        <f t="shared" si="4"/>
        <v>0</v>
      </c>
      <c r="Z67" s="70">
        <f t="shared" si="5"/>
        <v>33369.870000000003</v>
      </c>
      <c r="AA67" s="71"/>
      <c r="AB67" s="71"/>
      <c r="AC67" s="71"/>
      <c r="AD67" s="71"/>
      <c r="AE67" s="72"/>
      <c r="AF67" s="71"/>
      <c r="AG67" s="71"/>
      <c r="AH67" s="71"/>
      <c r="AI67" s="71"/>
      <c r="AJ67" s="71"/>
      <c r="AK67" s="71"/>
    </row>
    <row r="68" spans="1:37" s="10" customFormat="1" ht="25" customHeight="1" x14ac:dyDescent="0.25">
      <c r="A68" s="11">
        <v>65</v>
      </c>
      <c r="B68" s="120" t="str">
        <f t="shared" ref="B68:B99" si="6">TEXT(C68,"000")&amp;"-"&amp;TEXT(E68,"000")</f>
        <v>2级-3级</v>
      </c>
      <c r="C68" s="120" t="s">
        <v>29</v>
      </c>
      <c r="D68" s="120" t="s">
        <v>55</v>
      </c>
      <c r="E68" s="120" t="s">
        <v>33</v>
      </c>
      <c r="F68" s="120" t="s">
        <v>183</v>
      </c>
      <c r="G68" s="122" t="s">
        <v>99</v>
      </c>
      <c r="H68" s="122" t="s">
        <v>546</v>
      </c>
      <c r="I68" s="124">
        <v>365954.02</v>
      </c>
      <c r="J68" s="122"/>
      <c r="K68" s="122"/>
      <c r="L68" s="124"/>
      <c r="M68" s="125"/>
      <c r="N68" s="126"/>
      <c r="O68" s="124"/>
      <c r="P68" s="21"/>
      <c r="Q68" s="21"/>
      <c r="R68" s="22"/>
      <c r="S68" s="21"/>
      <c r="T68" s="21"/>
      <c r="U68" s="22"/>
      <c r="V68" s="23"/>
      <c r="W68" s="23"/>
      <c r="X68" s="24"/>
      <c r="Y68" s="25">
        <f t="shared" ref="Y68:Y69" si="7">ROUND(I68-U68-X68,2)</f>
        <v>365954.02</v>
      </c>
      <c r="Z68" s="25">
        <f t="shared" si="5"/>
        <v>0</v>
      </c>
      <c r="AA68" s="26"/>
      <c r="AB68" s="26"/>
      <c r="AC68" s="26"/>
      <c r="AD68" s="26"/>
      <c r="AE68" s="27"/>
      <c r="AF68" s="26"/>
      <c r="AG68" s="26"/>
      <c r="AH68" s="26"/>
      <c r="AI68" s="26"/>
      <c r="AJ68" s="26"/>
      <c r="AK68" s="26"/>
    </row>
    <row r="69" spans="1:37" s="10" customFormat="1" ht="25" customHeight="1" x14ac:dyDescent="0.25">
      <c r="A69" s="11">
        <v>66</v>
      </c>
      <c r="B69" s="120" t="str">
        <f t="shared" si="6"/>
        <v>2级-2级</v>
      </c>
      <c r="C69" s="120" t="s">
        <v>29</v>
      </c>
      <c r="D69" s="120" t="s">
        <v>55</v>
      </c>
      <c r="E69" s="120" t="s">
        <v>29</v>
      </c>
      <c r="F69" s="120" t="s">
        <v>51</v>
      </c>
      <c r="G69" s="122" t="s">
        <v>99</v>
      </c>
      <c r="H69" s="122" t="s">
        <v>32</v>
      </c>
      <c r="I69" s="124">
        <f>1452735.86</f>
        <v>1452735.86</v>
      </c>
      <c r="J69" s="122"/>
      <c r="K69" s="122"/>
      <c r="L69" s="124"/>
      <c r="M69" s="125"/>
      <c r="N69" s="126"/>
      <c r="O69" s="124"/>
      <c r="P69" s="21"/>
      <c r="Q69" s="21"/>
      <c r="R69" s="22"/>
      <c r="S69" s="21"/>
      <c r="T69" s="21"/>
      <c r="U69" s="22"/>
      <c r="V69" s="23"/>
      <c r="W69" s="23"/>
      <c r="X69" s="24"/>
      <c r="Y69" s="25">
        <f t="shared" si="7"/>
        <v>1452735.86</v>
      </c>
      <c r="Z69" s="25">
        <f t="shared" si="5"/>
        <v>0</v>
      </c>
      <c r="AA69" s="26"/>
      <c r="AB69" s="26"/>
      <c r="AC69" s="26"/>
      <c r="AD69" s="26"/>
      <c r="AE69" s="27"/>
      <c r="AF69" s="26"/>
      <c r="AG69" s="26"/>
      <c r="AH69" s="26"/>
      <c r="AI69" s="26"/>
      <c r="AJ69" s="26"/>
      <c r="AK69" s="26"/>
    </row>
    <row r="70" spans="1:37" s="10" customFormat="1" ht="25" customHeight="1" x14ac:dyDescent="0.25">
      <c r="A70" s="11">
        <v>67</v>
      </c>
      <c r="B70" s="120" t="str">
        <f t="shared" si="6"/>
        <v>2级-2级</v>
      </c>
      <c r="C70" s="120" t="s">
        <v>29</v>
      </c>
      <c r="D70" s="120" t="s">
        <v>55</v>
      </c>
      <c r="E70" s="120" t="s">
        <v>29</v>
      </c>
      <c r="F70" s="120" t="s">
        <v>51</v>
      </c>
      <c r="G70" s="122" t="s">
        <v>99</v>
      </c>
      <c r="H70" s="122" t="s">
        <v>545</v>
      </c>
      <c r="I70" s="124">
        <v>288815.64</v>
      </c>
      <c r="J70" s="122"/>
      <c r="K70" s="122"/>
      <c r="L70" s="124"/>
      <c r="M70" s="125"/>
      <c r="N70" s="126"/>
      <c r="O70" s="124"/>
      <c r="P70" s="21"/>
      <c r="Q70" s="21"/>
      <c r="R70" s="22"/>
      <c r="S70" s="21"/>
      <c r="T70" s="21"/>
      <c r="U70" s="22"/>
      <c r="V70" s="23"/>
      <c r="W70" s="23"/>
      <c r="X70" s="24"/>
      <c r="Y70" s="25"/>
      <c r="Z70" s="25"/>
      <c r="AA70" s="26"/>
      <c r="AB70" s="26"/>
      <c r="AC70" s="26"/>
      <c r="AD70" s="26"/>
      <c r="AE70" s="27"/>
      <c r="AF70" s="26"/>
      <c r="AG70" s="26"/>
      <c r="AH70" s="26"/>
      <c r="AI70" s="26"/>
      <c r="AJ70" s="26"/>
      <c r="AK70" s="26"/>
    </row>
    <row r="71" spans="1:37" s="10" customFormat="1" ht="25" customHeight="1" x14ac:dyDescent="0.25">
      <c r="A71" s="11">
        <v>68</v>
      </c>
      <c r="B71" s="120" t="str">
        <f t="shared" si="6"/>
        <v>2级-3级</v>
      </c>
      <c r="C71" s="120" t="s">
        <v>29</v>
      </c>
      <c r="D71" s="120" t="s">
        <v>55</v>
      </c>
      <c r="E71" s="120" t="s">
        <v>33</v>
      </c>
      <c r="F71" s="120" t="s">
        <v>449</v>
      </c>
      <c r="G71" s="122" t="s">
        <v>99</v>
      </c>
      <c r="H71" s="122" t="s">
        <v>271</v>
      </c>
      <c r="I71" s="124">
        <v>137532.14000000001</v>
      </c>
      <c r="J71" s="122"/>
      <c r="K71" s="122"/>
      <c r="L71" s="124"/>
      <c r="M71" s="125"/>
      <c r="N71" s="126"/>
      <c r="O71" s="124"/>
      <c r="P71" s="21"/>
      <c r="Q71" s="21"/>
      <c r="R71" s="22"/>
      <c r="S71" s="21"/>
      <c r="T71" s="21"/>
      <c r="U71" s="22"/>
      <c r="V71" s="23"/>
      <c r="W71" s="23"/>
      <c r="X71" s="24"/>
      <c r="Y71" s="25">
        <f t="shared" ref="Y71:Y80" si="8">ROUND(I71-U71-X71,2)</f>
        <v>137532.14000000001</v>
      </c>
      <c r="Z71" s="25">
        <f t="shared" ref="Z71:Z80" si="9">ROUND(L71+O71-R71,2)</f>
        <v>0</v>
      </c>
      <c r="AA71" s="26"/>
      <c r="AB71" s="26"/>
      <c r="AC71" s="26"/>
      <c r="AD71" s="26"/>
      <c r="AE71" s="27"/>
      <c r="AF71" s="26"/>
      <c r="AG71" s="26"/>
      <c r="AH71" s="26"/>
      <c r="AI71" s="26"/>
      <c r="AJ71" s="26"/>
      <c r="AK71" s="26"/>
    </row>
    <row r="72" spans="1:37" s="10" customFormat="1" ht="25" customHeight="1" x14ac:dyDescent="0.25">
      <c r="A72" s="11">
        <v>69</v>
      </c>
      <c r="B72" s="120" t="str">
        <f t="shared" si="6"/>
        <v>2级-4级</v>
      </c>
      <c r="C72" s="120" t="s">
        <v>29</v>
      </c>
      <c r="D72" s="120" t="s">
        <v>55</v>
      </c>
      <c r="E72" s="120" t="s">
        <v>37</v>
      </c>
      <c r="F72" s="120" t="s">
        <v>42</v>
      </c>
      <c r="G72" s="122" t="s">
        <v>99</v>
      </c>
      <c r="H72" s="122" t="s">
        <v>271</v>
      </c>
      <c r="I72" s="124">
        <v>983657.66</v>
      </c>
      <c r="J72" s="122"/>
      <c r="K72" s="122"/>
      <c r="L72" s="124"/>
      <c r="M72" s="125"/>
      <c r="N72" s="126"/>
      <c r="O72" s="124"/>
      <c r="P72" s="21"/>
      <c r="Q72" s="21"/>
      <c r="R72" s="22"/>
      <c r="S72" s="21"/>
      <c r="T72" s="21"/>
      <c r="U72" s="22"/>
      <c r="V72" s="23"/>
      <c r="W72" s="23"/>
      <c r="X72" s="24"/>
      <c r="Y72" s="25">
        <f t="shared" si="8"/>
        <v>983657.66</v>
      </c>
      <c r="Z72" s="25">
        <f t="shared" si="9"/>
        <v>0</v>
      </c>
      <c r="AA72" s="26"/>
      <c r="AB72" s="26"/>
      <c r="AC72" s="26"/>
      <c r="AD72" s="26"/>
      <c r="AE72" s="27"/>
      <c r="AF72" s="26"/>
      <c r="AG72" s="26"/>
      <c r="AH72" s="26"/>
      <c r="AI72" s="26"/>
      <c r="AJ72" s="26"/>
      <c r="AK72" s="26"/>
    </row>
    <row r="73" spans="1:37" s="10" customFormat="1" ht="25" customHeight="1" x14ac:dyDescent="0.25">
      <c r="A73" s="11">
        <v>70</v>
      </c>
      <c r="B73" s="120" t="str">
        <f t="shared" si="6"/>
        <v>2级-3级</v>
      </c>
      <c r="C73" s="120" t="s">
        <v>29</v>
      </c>
      <c r="D73" s="120" t="s">
        <v>55</v>
      </c>
      <c r="E73" s="120" t="s">
        <v>33</v>
      </c>
      <c r="F73" s="120" t="s">
        <v>117</v>
      </c>
      <c r="G73" s="122" t="s">
        <v>99</v>
      </c>
      <c r="H73" s="122" t="s">
        <v>545</v>
      </c>
      <c r="I73" s="124">
        <v>261266.9</v>
      </c>
      <c r="J73" s="122"/>
      <c r="K73" s="122"/>
      <c r="L73" s="124"/>
      <c r="M73" s="125"/>
      <c r="N73" s="125"/>
      <c r="O73" s="124"/>
      <c r="P73" s="21"/>
      <c r="Q73" s="21"/>
      <c r="R73" s="22"/>
      <c r="S73" s="21"/>
      <c r="T73" s="21"/>
      <c r="U73" s="22"/>
      <c r="V73" s="23"/>
      <c r="W73" s="23"/>
      <c r="X73" s="24"/>
      <c r="Y73" s="25">
        <f t="shared" si="8"/>
        <v>261266.9</v>
      </c>
      <c r="Z73" s="25">
        <f t="shared" si="9"/>
        <v>0</v>
      </c>
      <c r="AA73" s="26"/>
      <c r="AB73" s="26"/>
      <c r="AC73" s="26"/>
      <c r="AD73" s="26"/>
      <c r="AE73" s="27"/>
      <c r="AF73" s="26"/>
      <c r="AG73" s="26"/>
      <c r="AH73" s="26"/>
      <c r="AI73" s="26"/>
      <c r="AJ73" s="26"/>
      <c r="AK73" s="26"/>
    </row>
    <row r="74" spans="1:37" s="10" customFormat="1" ht="25" customHeight="1" x14ac:dyDescent="0.25">
      <c r="A74" s="11">
        <v>71</v>
      </c>
      <c r="B74" s="120" t="str">
        <f t="shared" si="6"/>
        <v>2级-3级</v>
      </c>
      <c r="C74" s="120" t="s">
        <v>29</v>
      </c>
      <c r="D74" s="120" t="s">
        <v>55</v>
      </c>
      <c r="E74" s="120" t="s">
        <v>33</v>
      </c>
      <c r="F74" s="120" t="s">
        <v>117</v>
      </c>
      <c r="G74" s="122" t="s">
        <v>99</v>
      </c>
      <c r="H74" s="122" t="s">
        <v>32</v>
      </c>
      <c r="I74" s="124">
        <v>3406234.68</v>
      </c>
      <c r="J74" s="122"/>
      <c r="K74" s="122"/>
      <c r="L74" s="124"/>
      <c r="M74" s="125"/>
      <c r="N74" s="125"/>
      <c r="O74" s="124"/>
      <c r="P74" s="21"/>
      <c r="Q74" s="21"/>
      <c r="R74" s="22"/>
      <c r="S74" s="21"/>
      <c r="T74" s="21"/>
      <c r="U74" s="22"/>
      <c r="V74" s="23"/>
      <c r="W74" s="23"/>
      <c r="X74" s="24"/>
      <c r="Y74" s="25">
        <f t="shared" si="8"/>
        <v>3406234.68</v>
      </c>
      <c r="Z74" s="25">
        <f t="shared" si="9"/>
        <v>0</v>
      </c>
      <c r="AA74" s="26"/>
      <c r="AB74" s="26"/>
      <c r="AC74" s="26"/>
      <c r="AD74" s="26"/>
      <c r="AE74" s="27"/>
      <c r="AF74" s="26"/>
      <c r="AG74" s="26"/>
      <c r="AH74" s="26"/>
      <c r="AI74" s="26"/>
      <c r="AJ74" s="26"/>
      <c r="AK74" s="26"/>
    </row>
    <row r="75" spans="1:37" s="10" customFormat="1" ht="25" customHeight="1" x14ac:dyDescent="0.25">
      <c r="A75" s="11">
        <v>72</v>
      </c>
      <c r="B75" s="120" t="str">
        <f t="shared" si="6"/>
        <v>2级-3级</v>
      </c>
      <c r="C75" s="120" t="s">
        <v>29</v>
      </c>
      <c r="D75" s="120" t="s">
        <v>55</v>
      </c>
      <c r="E75" s="120" t="s">
        <v>33</v>
      </c>
      <c r="F75" s="120" t="s">
        <v>161</v>
      </c>
      <c r="G75" s="122" t="s">
        <v>99</v>
      </c>
      <c r="H75" s="122" t="s">
        <v>545</v>
      </c>
      <c r="I75" s="124">
        <v>207301.76000000001</v>
      </c>
      <c r="J75" s="122"/>
      <c r="K75" s="122"/>
      <c r="L75" s="124"/>
      <c r="M75" s="125"/>
      <c r="N75" s="125"/>
      <c r="O75" s="124"/>
      <c r="P75" s="21"/>
      <c r="Q75" s="21"/>
      <c r="R75" s="22"/>
      <c r="S75" s="21"/>
      <c r="T75" s="21"/>
      <c r="U75" s="22"/>
      <c r="V75" s="23"/>
      <c r="W75" s="23"/>
      <c r="X75" s="24"/>
      <c r="Y75" s="25">
        <f t="shared" si="8"/>
        <v>207301.76000000001</v>
      </c>
      <c r="Z75" s="25">
        <f t="shared" si="9"/>
        <v>0</v>
      </c>
      <c r="AA75" s="26"/>
      <c r="AB75" s="26"/>
      <c r="AC75" s="26"/>
      <c r="AD75" s="26"/>
      <c r="AE75" s="27"/>
      <c r="AF75" s="26"/>
      <c r="AG75" s="26"/>
      <c r="AH75" s="26"/>
      <c r="AI75" s="26"/>
      <c r="AJ75" s="26"/>
      <c r="AK75" s="26"/>
    </row>
    <row r="76" spans="1:37" s="10" customFormat="1" ht="25" customHeight="1" x14ac:dyDescent="0.25">
      <c r="A76" s="11">
        <v>73</v>
      </c>
      <c r="B76" s="120" t="str">
        <f t="shared" si="6"/>
        <v>2级-3级</v>
      </c>
      <c r="C76" s="120" t="s">
        <v>29</v>
      </c>
      <c r="D76" s="120" t="s">
        <v>55</v>
      </c>
      <c r="E76" s="120" t="s">
        <v>33</v>
      </c>
      <c r="F76" s="120" t="s">
        <v>161</v>
      </c>
      <c r="G76" s="122" t="s">
        <v>99</v>
      </c>
      <c r="H76" s="122" t="s">
        <v>32</v>
      </c>
      <c r="I76" s="124">
        <v>264056.84000000003</v>
      </c>
      <c r="J76" s="122"/>
      <c r="K76" s="122"/>
      <c r="L76" s="124"/>
      <c r="M76" s="125"/>
      <c r="N76" s="125"/>
      <c r="O76" s="124"/>
      <c r="P76" s="21"/>
      <c r="Q76" s="21"/>
      <c r="R76" s="22"/>
      <c r="S76" s="21"/>
      <c r="T76" s="21"/>
      <c r="U76" s="22"/>
      <c r="V76" s="23"/>
      <c r="W76" s="23"/>
      <c r="X76" s="24"/>
      <c r="Y76" s="25">
        <f t="shared" si="8"/>
        <v>264056.84000000003</v>
      </c>
      <c r="Z76" s="25">
        <f t="shared" si="9"/>
        <v>0</v>
      </c>
      <c r="AA76" s="26"/>
      <c r="AB76" s="26"/>
      <c r="AC76" s="26"/>
      <c r="AD76" s="26"/>
      <c r="AE76" s="27"/>
      <c r="AF76" s="26"/>
      <c r="AG76" s="26"/>
      <c r="AH76" s="26"/>
      <c r="AI76" s="26"/>
      <c r="AJ76" s="26"/>
      <c r="AK76" s="26"/>
    </row>
    <row r="77" spans="1:37" s="10" customFormat="1" ht="25" customHeight="1" x14ac:dyDescent="0.25">
      <c r="A77" s="11">
        <v>74</v>
      </c>
      <c r="B77" s="120" t="str">
        <f t="shared" si="6"/>
        <v>2级-3级</v>
      </c>
      <c r="C77" s="120" t="s">
        <v>29</v>
      </c>
      <c r="D77" s="120" t="s">
        <v>55</v>
      </c>
      <c r="E77" s="120" t="s">
        <v>33</v>
      </c>
      <c r="F77" s="120" t="s">
        <v>519</v>
      </c>
      <c r="G77" s="122" t="s">
        <v>99</v>
      </c>
      <c r="H77" s="122" t="s">
        <v>32</v>
      </c>
      <c r="I77" s="124">
        <v>487893.07</v>
      </c>
      <c r="J77" s="122"/>
      <c r="K77" s="122"/>
      <c r="L77" s="124"/>
      <c r="M77" s="125"/>
      <c r="N77" s="125"/>
      <c r="O77" s="124"/>
      <c r="P77" s="21"/>
      <c r="Q77" s="21"/>
      <c r="R77" s="22"/>
      <c r="S77" s="21"/>
      <c r="T77" s="21"/>
      <c r="U77" s="22"/>
      <c r="V77" s="23"/>
      <c r="W77" s="23"/>
      <c r="X77" s="24"/>
      <c r="Y77" s="25">
        <f t="shared" si="8"/>
        <v>487893.07</v>
      </c>
      <c r="Z77" s="25">
        <f t="shared" si="9"/>
        <v>0</v>
      </c>
      <c r="AA77" s="26"/>
      <c r="AB77" s="26"/>
      <c r="AC77" s="26"/>
      <c r="AD77" s="26"/>
      <c r="AE77" s="27"/>
      <c r="AF77" s="26"/>
      <c r="AG77" s="26"/>
      <c r="AH77" s="26"/>
      <c r="AI77" s="26"/>
      <c r="AJ77" s="26"/>
      <c r="AK77" s="26"/>
    </row>
    <row r="78" spans="1:37" s="10" customFormat="1" ht="25" customHeight="1" x14ac:dyDescent="0.25">
      <c r="A78" s="11">
        <v>75</v>
      </c>
      <c r="B78" s="120" t="str">
        <f t="shared" si="6"/>
        <v>2级-3级</v>
      </c>
      <c r="C78" s="120" t="s">
        <v>29</v>
      </c>
      <c r="D78" s="120" t="s">
        <v>55</v>
      </c>
      <c r="E78" s="120" t="s">
        <v>33</v>
      </c>
      <c r="F78" s="120" t="s">
        <v>519</v>
      </c>
      <c r="G78" s="122"/>
      <c r="H78" s="122"/>
      <c r="I78" s="124"/>
      <c r="J78" s="122" t="s">
        <v>68</v>
      </c>
      <c r="K78" s="122" t="s">
        <v>547</v>
      </c>
      <c r="L78" s="127">
        <v>23646.02</v>
      </c>
      <c r="M78" s="125"/>
      <c r="N78" s="125"/>
      <c r="O78" s="124"/>
      <c r="P78" s="21"/>
      <c r="Q78" s="21"/>
      <c r="R78" s="22"/>
      <c r="S78" s="21"/>
      <c r="T78" s="21"/>
      <c r="U78" s="22"/>
      <c r="V78" s="23"/>
      <c r="W78" s="23"/>
      <c r="X78" s="24"/>
      <c r="Y78" s="25">
        <f t="shared" si="8"/>
        <v>0</v>
      </c>
      <c r="Z78" s="25">
        <f t="shared" si="9"/>
        <v>23646.02</v>
      </c>
      <c r="AA78" s="26"/>
      <c r="AB78" s="26"/>
      <c r="AC78" s="26"/>
      <c r="AD78" s="26"/>
      <c r="AE78" s="27"/>
      <c r="AF78" s="26"/>
      <c r="AG78" s="26"/>
      <c r="AH78" s="26"/>
      <c r="AI78" s="26"/>
      <c r="AJ78" s="26"/>
      <c r="AK78" s="26"/>
    </row>
    <row r="79" spans="1:37" s="10" customFormat="1" ht="25" customHeight="1" x14ac:dyDescent="0.25">
      <c r="A79" s="11">
        <v>76</v>
      </c>
      <c r="B79" s="120" t="str">
        <f t="shared" si="6"/>
        <v>2级-3级</v>
      </c>
      <c r="C79" s="120" t="s">
        <v>29</v>
      </c>
      <c r="D79" s="120" t="s">
        <v>55</v>
      </c>
      <c r="E79" s="120" t="s">
        <v>33</v>
      </c>
      <c r="F79" s="120" t="s">
        <v>231</v>
      </c>
      <c r="G79" s="122" t="s">
        <v>99</v>
      </c>
      <c r="H79" s="122" t="s">
        <v>545</v>
      </c>
      <c r="I79" s="127">
        <v>239494.65</v>
      </c>
      <c r="J79" s="122"/>
      <c r="K79" s="122"/>
      <c r="L79" s="124"/>
      <c r="M79" s="125"/>
      <c r="N79" s="125"/>
      <c r="O79" s="124"/>
      <c r="P79" s="21"/>
      <c r="Q79" s="21"/>
      <c r="R79" s="22"/>
      <c r="S79" s="21"/>
      <c r="T79" s="21"/>
      <c r="U79" s="22"/>
      <c r="V79" s="23"/>
      <c r="W79" s="23"/>
      <c r="X79" s="24"/>
      <c r="Y79" s="25">
        <f t="shared" si="8"/>
        <v>239494.65</v>
      </c>
      <c r="Z79" s="25">
        <f t="shared" si="9"/>
        <v>0</v>
      </c>
      <c r="AA79" s="26"/>
      <c r="AB79" s="26"/>
      <c r="AC79" s="26"/>
      <c r="AD79" s="26"/>
      <c r="AE79" s="27"/>
      <c r="AF79" s="26"/>
      <c r="AG79" s="26"/>
      <c r="AH79" s="26"/>
      <c r="AI79" s="26"/>
      <c r="AJ79" s="26"/>
      <c r="AK79" s="26"/>
    </row>
    <row r="80" spans="1:37" s="10" customFormat="1" ht="25" customHeight="1" x14ac:dyDescent="0.25">
      <c r="A80" s="11">
        <v>77</v>
      </c>
      <c r="B80" s="120" t="str">
        <f t="shared" si="6"/>
        <v>2级-3级</v>
      </c>
      <c r="C80" s="120" t="s">
        <v>29</v>
      </c>
      <c r="D80" s="120" t="s">
        <v>55</v>
      </c>
      <c r="E80" s="120" t="s">
        <v>33</v>
      </c>
      <c r="F80" s="120" t="s">
        <v>231</v>
      </c>
      <c r="G80" s="122" t="s">
        <v>99</v>
      </c>
      <c r="H80" s="122" t="s">
        <v>548</v>
      </c>
      <c r="I80" s="127">
        <v>5398377.3600000003</v>
      </c>
      <c r="J80" s="122"/>
      <c r="K80" s="122"/>
      <c r="L80" s="124"/>
      <c r="M80" s="125"/>
      <c r="N80" s="125"/>
      <c r="O80" s="124"/>
      <c r="P80" s="21"/>
      <c r="Q80" s="21"/>
      <c r="R80" s="22"/>
      <c r="S80" s="21"/>
      <c r="T80" s="21"/>
      <c r="U80" s="22"/>
      <c r="V80" s="23"/>
      <c r="W80" s="23"/>
      <c r="X80" s="24"/>
      <c r="Y80" s="25">
        <f t="shared" si="8"/>
        <v>5398377.3600000003</v>
      </c>
      <c r="Z80" s="25">
        <f t="shared" si="9"/>
        <v>0</v>
      </c>
      <c r="AA80" s="26"/>
      <c r="AB80" s="26"/>
      <c r="AC80" s="26"/>
      <c r="AD80" s="26"/>
      <c r="AE80" s="27"/>
      <c r="AF80" s="26"/>
      <c r="AG80" s="26"/>
      <c r="AH80" s="26"/>
      <c r="AI80" s="26"/>
      <c r="AJ80" s="26"/>
      <c r="AK80" s="26"/>
    </row>
    <row r="81" spans="1:37" s="10" customFormat="1" ht="25" customHeight="1" x14ac:dyDescent="0.25">
      <c r="A81" s="11">
        <v>78</v>
      </c>
      <c r="B81" s="120" t="str">
        <f t="shared" si="6"/>
        <v>2级-3级</v>
      </c>
      <c r="C81" s="120" t="s">
        <v>29</v>
      </c>
      <c r="D81" s="120" t="s">
        <v>55</v>
      </c>
      <c r="E81" s="120" t="s">
        <v>33</v>
      </c>
      <c r="F81" s="120" t="s">
        <v>231</v>
      </c>
      <c r="G81" s="122"/>
      <c r="H81" s="122"/>
      <c r="I81" s="127"/>
      <c r="J81" s="122" t="s">
        <v>60</v>
      </c>
      <c r="K81" s="122" t="s">
        <v>32</v>
      </c>
      <c r="L81" s="124">
        <v>1095000</v>
      </c>
      <c r="M81" s="132">
        <v>33000</v>
      </c>
      <c r="N81" s="125"/>
      <c r="O81" s="124"/>
      <c r="P81" s="21"/>
      <c r="Q81" s="21"/>
      <c r="R81" s="22"/>
      <c r="S81" s="21"/>
      <c r="T81" s="21"/>
      <c r="U81" s="22"/>
      <c r="V81" s="23"/>
      <c r="W81" s="23"/>
      <c r="X81" s="24"/>
      <c r="Y81" s="25"/>
      <c r="Z81" s="25"/>
      <c r="AA81" s="26"/>
      <c r="AB81" s="26"/>
      <c r="AC81" s="26"/>
      <c r="AD81" s="26"/>
      <c r="AE81" s="27"/>
      <c r="AF81" s="26"/>
      <c r="AG81" s="26"/>
      <c r="AH81" s="26"/>
      <c r="AI81" s="26"/>
      <c r="AJ81" s="26"/>
      <c r="AK81" s="26"/>
    </row>
    <row r="82" spans="1:37" s="10" customFormat="1" ht="25" customHeight="1" x14ac:dyDescent="0.25">
      <c r="A82" s="11">
        <v>79</v>
      </c>
      <c r="B82" s="120" t="str">
        <f t="shared" si="6"/>
        <v>2级-3级</v>
      </c>
      <c r="C82" s="120" t="s">
        <v>29</v>
      </c>
      <c r="D82" s="120" t="s">
        <v>55</v>
      </c>
      <c r="E82" s="120" t="s">
        <v>33</v>
      </c>
      <c r="F82" s="120" t="s">
        <v>160</v>
      </c>
      <c r="G82" s="122" t="s">
        <v>99</v>
      </c>
      <c r="H82" s="122" t="s">
        <v>545</v>
      </c>
      <c r="I82" s="127">
        <v>217722.42</v>
      </c>
      <c r="J82" s="122"/>
      <c r="K82" s="122"/>
      <c r="L82" s="124"/>
      <c r="M82" s="125"/>
      <c r="N82" s="125"/>
      <c r="O82" s="124"/>
      <c r="P82" s="21"/>
      <c r="Q82" s="21"/>
      <c r="R82" s="22"/>
      <c r="S82" s="21"/>
      <c r="T82" s="21"/>
      <c r="U82" s="22"/>
      <c r="V82" s="23"/>
      <c r="W82" s="23"/>
      <c r="X82" s="24"/>
      <c r="Y82" s="25">
        <f>ROUND(I82-U82-X82,2)</f>
        <v>217722.42</v>
      </c>
      <c r="Z82" s="25">
        <f>ROUND(L82+O82-R82,2)</f>
        <v>0</v>
      </c>
      <c r="AA82" s="26"/>
      <c r="AB82" s="26"/>
      <c r="AC82" s="26"/>
      <c r="AD82" s="26"/>
      <c r="AE82" s="27"/>
      <c r="AF82" s="26"/>
      <c r="AG82" s="26"/>
      <c r="AH82" s="26"/>
      <c r="AI82" s="26"/>
      <c r="AJ82" s="26"/>
      <c r="AK82" s="26"/>
    </row>
    <row r="83" spans="1:37" s="10" customFormat="1" ht="25" customHeight="1" x14ac:dyDescent="0.25">
      <c r="A83" s="11">
        <v>80</v>
      </c>
      <c r="B83" s="120" t="str">
        <f t="shared" si="6"/>
        <v>2级-3级</v>
      </c>
      <c r="C83" s="120" t="s">
        <v>29</v>
      </c>
      <c r="D83" s="120" t="s">
        <v>55</v>
      </c>
      <c r="E83" s="120" t="s">
        <v>33</v>
      </c>
      <c r="F83" s="120" t="s">
        <v>160</v>
      </c>
      <c r="G83" s="122" t="s">
        <v>99</v>
      </c>
      <c r="H83" s="122" t="s">
        <v>32</v>
      </c>
      <c r="I83" s="127">
        <v>1348582.08</v>
      </c>
      <c r="J83" s="122"/>
      <c r="K83" s="122"/>
      <c r="L83" s="124"/>
      <c r="M83" s="125"/>
      <c r="N83" s="126"/>
      <c r="O83" s="124"/>
      <c r="P83" s="21"/>
      <c r="Q83" s="21"/>
      <c r="R83" s="22"/>
      <c r="S83" s="21"/>
      <c r="T83" s="21"/>
      <c r="U83" s="22"/>
      <c r="V83" s="23"/>
      <c r="W83" s="23"/>
      <c r="X83" s="24"/>
      <c r="Y83" s="25">
        <f>ROUND(I83-U83-X83,2)</f>
        <v>1348582.08</v>
      </c>
      <c r="Z83" s="25">
        <f>ROUND(L83+O83-R83,2)</f>
        <v>0</v>
      </c>
      <c r="AA83" s="26"/>
      <c r="AB83" s="26"/>
      <c r="AC83" s="26"/>
      <c r="AD83" s="26"/>
      <c r="AE83" s="27"/>
      <c r="AF83" s="26"/>
      <c r="AG83" s="26"/>
      <c r="AH83" s="26"/>
      <c r="AI83" s="26"/>
      <c r="AJ83" s="26"/>
      <c r="AK83" s="26"/>
    </row>
    <row r="84" spans="1:37" s="10" customFormat="1" ht="25" customHeight="1" x14ac:dyDescent="0.25">
      <c r="A84" s="11">
        <v>81</v>
      </c>
      <c r="B84" s="120" t="str">
        <f t="shared" si="6"/>
        <v>2级-3级</v>
      </c>
      <c r="C84" s="120" t="s">
        <v>29</v>
      </c>
      <c r="D84" s="120" t="s">
        <v>55</v>
      </c>
      <c r="E84" s="120" t="s">
        <v>33</v>
      </c>
      <c r="F84" s="120" t="s">
        <v>160</v>
      </c>
      <c r="G84" s="122"/>
      <c r="H84" s="122"/>
      <c r="I84" s="127"/>
      <c r="J84" s="122" t="s">
        <v>549</v>
      </c>
      <c r="K84" s="122" t="s">
        <v>550</v>
      </c>
      <c r="L84" s="124">
        <f>49950+71458.41</f>
        <v>121408.41</v>
      </c>
      <c r="M84" s="125"/>
      <c r="N84" s="126"/>
      <c r="O84" s="124"/>
      <c r="P84" s="21"/>
      <c r="Q84" s="21"/>
      <c r="R84" s="22"/>
      <c r="S84" s="21"/>
      <c r="T84" s="21"/>
      <c r="U84" s="22"/>
      <c r="V84" s="23"/>
      <c r="W84" s="23"/>
      <c r="X84" s="24"/>
      <c r="Y84" s="25"/>
      <c r="Z84" s="25"/>
      <c r="AA84" s="26"/>
      <c r="AB84" s="26"/>
      <c r="AC84" s="26"/>
      <c r="AD84" s="26"/>
      <c r="AE84" s="27"/>
      <c r="AF84" s="26"/>
      <c r="AG84" s="26"/>
      <c r="AH84" s="26"/>
      <c r="AI84" s="26"/>
      <c r="AJ84" s="26"/>
      <c r="AK84" s="26"/>
    </row>
    <row r="85" spans="1:37" s="10" customFormat="1" ht="25" customHeight="1" x14ac:dyDescent="0.25">
      <c r="A85" s="11">
        <v>82</v>
      </c>
      <c r="B85" s="120" t="str">
        <f t="shared" si="6"/>
        <v>2级-3级</v>
      </c>
      <c r="C85" s="120" t="s">
        <v>29</v>
      </c>
      <c r="D85" s="120" t="s">
        <v>55</v>
      </c>
      <c r="E85" s="120" t="s">
        <v>33</v>
      </c>
      <c r="F85" s="120" t="s">
        <v>498</v>
      </c>
      <c r="G85" s="122" t="s">
        <v>99</v>
      </c>
      <c r="H85" s="122" t="s">
        <v>545</v>
      </c>
      <c r="I85" s="127">
        <v>88872.639999999999</v>
      </c>
      <c r="J85" s="122"/>
      <c r="K85" s="122"/>
      <c r="L85" s="124"/>
      <c r="M85" s="125"/>
      <c r="N85" s="126"/>
      <c r="O85" s="124"/>
      <c r="P85" s="21"/>
      <c r="Q85" s="21"/>
      <c r="R85" s="22"/>
      <c r="S85" s="21"/>
      <c r="T85" s="21"/>
      <c r="U85" s="22"/>
      <c r="V85" s="23"/>
      <c r="W85" s="23"/>
      <c r="X85" s="24"/>
      <c r="Y85" s="25">
        <f t="shared" ref="Y85:Y99" si="10">ROUND(I85-U85-X85,2)</f>
        <v>88872.639999999999</v>
      </c>
      <c r="Z85" s="25">
        <f t="shared" ref="Z85:Z99" si="11">ROUND(L85+O85-R85,2)</f>
        <v>0</v>
      </c>
      <c r="AA85" s="26"/>
      <c r="AB85" s="26"/>
      <c r="AC85" s="26"/>
      <c r="AD85" s="26"/>
      <c r="AE85" s="27"/>
      <c r="AF85" s="26"/>
      <c r="AG85" s="26"/>
      <c r="AH85" s="26"/>
      <c r="AI85" s="26"/>
      <c r="AJ85" s="26"/>
      <c r="AK85" s="26"/>
    </row>
    <row r="86" spans="1:37" s="10" customFormat="1" ht="25" customHeight="1" x14ac:dyDescent="0.25">
      <c r="A86" s="11">
        <v>83</v>
      </c>
      <c r="B86" s="120" t="str">
        <f t="shared" si="6"/>
        <v>2级-3级</v>
      </c>
      <c r="C86" s="120" t="s">
        <v>29</v>
      </c>
      <c r="D86" s="120" t="s">
        <v>55</v>
      </c>
      <c r="E86" s="120" t="s">
        <v>33</v>
      </c>
      <c r="F86" s="120" t="s">
        <v>498</v>
      </c>
      <c r="G86" s="122" t="s">
        <v>99</v>
      </c>
      <c r="H86" s="122" t="s">
        <v>32</v>
      </c>
      <c r="I86" s="127">
        <v>71702.05</v>
      </c>
      <c r="J86" s="122"/>
      <c r="K86" s="122"/>
      <c r="L86" s="124"/>
      <c r="M86" s="125"/>
      <c r="N86" s="125"/>
      <c r="O86" s="124"/>
      <c r="P86" s="21"/>
      <c r="Q86" s="21"/>
      <c r="R86" s="22"/>
      <c r="S86" s="21"/>
      <c r="T86" s="21"/>
      <c r="U86" s="22"/>
      <c r="V86" s="23"/>
      <c r="W86" s="23"/>
      <c r="X86" s="24"/>
      <c r="Y86" s="25">
        <f t="shared" si="10"/>
        <v>71702.05</v>
      </c>
      <c r="Z86" s="25">
        <f t="shared" si="11"/>
        <v>0</v>
      </c>
      <c r="AA86" s="26"/>
      <c r="AB86" s="26"/>
      <c r="AC86" s="26"/>
      <c r="AD86" s="26"/>
      <c r="AE86" s="27"/>
      <c r="AF86" s="26"/>
      <c r="AG86" s="26"/>
      <c r="AH86" s="26"/>
      <c r="AI86" s="26"/>
      <c r="AJ86" s="26"/>
      <c r="AK86" s="26"/>
    </row>
    <row r="87" spans="1:37" s="10" customFormat="1" ht="25" customHeight="1" x14ac:dyDescent="0.25">
      <c r="A87" s="11">
        <v>84</v>
      </c>
      <c r="B87" s="120" t="str">
        <f t="shared" si="6"/>
        <v>2级-3级</v>
      </c>
      <c r="C87" s="120" t="s">
        <v>29</v>
      </c>
      <c r="D87" s="120" t="s">
        <v>55</v>
      </c>
      <c r="E87" s="120" t="s">
        <v>33</v>
      </c>
      <c r="F87" s="120" t="s">
        <v>159</v>
      </c>
      <c r="G87" s="122" t="s">
        <v>99</v>
      </c>
      <c r="H87" s="122" t="s">
        <v>545</v>
      </c>
      <c r="I87" s="127">
        <v>300319.75</v>
      </c>
      <c r="J87" s="122"/>
      <c r="K87" s="122"/>
      <c r="L87" s="124"/>
      <c r="M87" s="125"/>
      <c r="N87" s="125"/>
      <c r="O87" s="124"/>
      <c r="P87" s="21"/>
      <c r="Q87" s="21"/>
      <c r="R87" s="22"/>
      <c r="S87" s="21"/>
      <c r="T87" s="21"/>
      <c r="U87" s="22"/>
      <c r="V87" s="23"/>
      <c r="W87" s="23"/>
      <c r="X87" s="24"/>
      <c r="Y87" s="25">
        <f t="shared" si="10"/>
        <v>300319.75</v>
      </c>
      <c r="Z87" s="25">
        <f t="shared" si="11"/>
        <v>0</v>
      </c>
      <c r="AA87" s="26"/>
      <c r="AB87" s="26"/>
      <c r="AC87" s="26"/>
      <c r="AD87" s="26"/>
      <c r="AE87" s="27"/>
      <c r="AF87" s="26"/>
      <c r="AG87" s="26"/>
      <c r="AH87" s="26"/>
      <c r="AI87" s="26"/>
      <c r="AJ87" s="26"/>
      <c r="AK87" s="26"/>
    </row>
    <row r="88" spans="1:37" s="10" customFormat="1" ht="25" customHeight="1" x14ac:dyDescent="0.25">
      <c r="A88" s="11">
        <v>85</v>
      </c>
      <c r="B88" s="120" t="str">
        <f t="shared" si="6"/>
        <v>2级-3级</v>
      </c>
      <c r="C88" s="120" t="s">
        <v>29</v>
      </c>
      <c r="D88" s="120" t="s">
        <v>55</v>
      </c>
      <c r="E88" s="120" t="s">
        <v>33</v>
      </c>
      <c r="F88" s="120" t="s">
        <v>159</v>
      </c>
      <c r="G88" s="122" t="s">
        <v>99</v>
      </c>
      <c r="H88" s="122" t="s">
        <v>32</v>
      </c>
      <c r="I88" s="127">
        <v>4854559.7699999996</v>
      </c>
      <c r="J88" s="122"/>
      <c r="K88" s="122"/>
      <c r="L88" s="124"/>
      <c r="M88" s="125"/>
      <c r="N88" s="125"/>
      <c r="O88" s="124"/>
      <c r="P88" s="21"/>
      <c r="Q88" s="21"/>
      <c r="R88" s="22"/>
      <c r="S88" s="21"/>
      <c r="T88" s="21"/>
      <c r="U88" s="22"/>
      <c r="V88" s="23"/>
      <c r="W88" s="23"/>
      <c r="X88" s="24"/>
      <c r="Y88" s="25">
        <f t="shared" si="10"/>
        <v>4854559.7699999996</v>
      </c>
      <c r="Z88" s="25">
        <f t="shared" si="11"/>
        <v>0</v>
      </c>
      <c r="AA88" s="26"/>
      <c r="AB88" s="26"/>
      <c r="AC88" s="26"/>
      <c r="AD88" s="26"/>
      <c r="AE88" s="27"/>
      <c r="AF88" s="26"/>
      <c r="AG88" s="26"/>
      <c r="AH88" s="26"/>
      <c r="AI88" s="26"/>
      <c r="AJ88" s="26"/>
      <c r="AK88" s="26"/>
    </row>
    <row r="89" spans="1:37" s="10" customFormat="1" ht="25" customHeight="1" x14ac:dyDescent="0.25">
      <c r="A89" s="11">
        <v>86</v>
      </c>
      <c r="B89" s="120" t="str">
        <f t="shared" si="6"/>
        <v>2级-3级</v>
      </c>
      <c r="C89" s="120" t="s">
        <v>29</v>
      </c>
      <c r="D89" s="120" t="s">
        <v>55</v>
      </c>
      <c r="E89" s="120" t="s">
        <v>33</v>
      </c>
      <c r="F89" s="120" t="s">
        <v>337</v>
      </c>
      <c r="G89" s="122" t="s">
        <v>99</v>
      </c>
      <c r="H89" s="122" t="s">
        <v>32</v>
      </c>
      <c r="I89" s="127">
        <v>2528042.66</v>
      </c>
      <c r="J89" s="122"/>
      <c r="K89" s="122"/>
      <c r="L89" s="124"/>
      <c r="M89" s="125"/>
      <c r="N89" s="125"/>
      <c r="O89" s="124"/>
      <c r="P89" s="21"/>
      <c r="Q89" s="21"/>
      <c r="R89" s="22"/>
      <c r="S89" s="21"/>
      <c r="T89" s="21"/>
      <c r="U89" s="22"/>
      <c r="V89" s="23"/>
      <c r="W89" s="23"/>
      <c r="X89" s="24"/>
      <c r="Y89" s="25">
        <f t="shared" si="10"/>
        <v>2528042.66</v>
      </c>
      <c r="Z89" s="25">
        <f t="shared" si="11"/>
        <v>0</v>
      </c>
      <c r="AA89" s="26"/>
      <c r="AB89" s="26"/>
      <c r="AC89" s="26"/>
      <c r="AD89" s="26"/>
      <c r="AE89" s="27"/>
      <c r="AF89" s="26"/>
      <c r="AG89" s="26"/>
      <c r="AH89" s="26"/>
      <c r="AI89" s="26"/>
      <c r="AJ89" s="26"/>
      <c r="AK89" s="26"/>
    </row>
    <row r="90" spans="1:37" s="10" customFormat="1" ht="25" customHeight="1" x14ac:dyDescent="0.25">
      <c r="A90" s="11">
        <v>87</v>
      </c>
      <c r="B90" s="120" t="str">
        <f t="shared" si="6"/>
        <v>2级-3级</v>
      </c>
      <c r="C90" s="120" t="s">
        <v>29</v>
      </c>
      <c r="D90" s="120" t="s">
        <v>55</v>
      </c>
      <c r="E90" s="120" t="s">
        <v>33</v>
      </c>
      <c r="F90" s="120" t="s">
        <v>338</v>
      </c>
      <c r="G90" s="122" t="s">
        <v>99</v>
      </c>
      <c r="H90" s="122" t="s">
        <v>545</v>
      </c>
      <c r="I90" s="127">
        <v>276124.75</v>
      </c>
      <c r="J90" s="122"/>
      <c r="K90" s="122"/>
      <c r="L90" s="124"/>
      <c r="M90" s="125"/>
      <c r="N90" s="125"/>
      <c r="O90" s="124"/>
      <c r="P90" s="21"/>
      <c r="Q90" s="21"/>
      <c r="R90" s="22"/>
      <c r="S90" s="21"/>
      <c r="T90" s="21"/>
      <c r="U90" s="22"/>
      <c r="V90" s="23"/>
      <c r="W90" s="23"/>
      <c r="X90" s="24"/>
      <c r="Y90" s="25">
        <f t="shared" si="10"/>
        <v>276124.75</v>
      </c>
      <c r="Z90" s="25">
        <f t="shared" si="11"/>
        <v>0</v>
      </c>
      <c r="AA90" s="26"/>
      <c r="AB90" s="26"/>
      <c r="AC90" s="26"/>
      <c r="AD90" s="26"/>
      <c r="AE90" s="27"/>
      <c r="AF90" s="26"/>
      <c r="AG90" s="26"/>
      <c r="AH90" s="26"/>
      <c r="AI90" s="26"/>
      <c r="AJ90" s="26"/>
      <c r="AK90" s="26"/>
    </row>
    <row r="91" spans="1:37" s="10" customFormat="1" ht="25" customHeight="1" x14ac:dyDescent="0.25">
      <c r="A91" s="11">
        <v>88</v>
      </c>
      <c r="B91" s="120" t="str">
        <f t="shared" si="6"/>
        <v>2级-3级</v>
      </c>
      <c r="C91" s="120" t="s">
        <v>29</v>
      </c>
      <c r="D91" s="120" t="s">
        <v>55</v>
      </c>
      <c r="E91" s="120" t="s">
        <v>33</v>
      </c>
      <c r="F91" s="120" t="s">
        <v>338</v>
      </c>
      <c r="G91" s="122" t="s">
        <v>99</v>
      </c>
      <c r="H91" s="122" t="s">
        <v>548</v>
      </c>
      <c r="I91" s="127">
        <v>7911306.5999999996</v>
      </c>
      <c r="J91" s="122"/>
      <c r="K91" s="122"/>
      <c r="L91" s="124"/>
      <c r="M91" s="125"/>
      <c r="N91" s="125"/>
      <c r="O91" s="124"/>
      <c r="P91" s="21"/>
      <c r="Q91" s="21"/>
      <c r="R91" s="22"/>
      <c r="S91" s="21"/>
      <c r="T91" s="21"/>
      <c r="U91" s="22"/>
      <c r="V91" s="23"/>
      <c r="W91" s="23"/>
      <c r="X91" s="24"/>
      <c r="Y91" s="25">
        <f t="shared" si="10"/>
        <v>7911306.5999999996</v>
      </c>
      <c r="Z91" s="25">
        <f t="shared" si="11"/>
        <v>0</v>
      </c>
      <c r="AA91" s="26"/>
      <c r="AB91" s="26"/>
      <c r="AC91" s="26"/>
      <c r="AD91" s="26"/>
      <c r="AE91" s="27"/>
      <c r="AF91" s="26"/>
      <c r="AG91" s="26"/>
      <c r="AH91" s="26"/>
      <c r="AI91" s="26"/>
      <c r="AJ91" s="26"/>
      <c r="AK91" s="26"/>
    </row>
    <row r="92" spans="1:37" s="10" customFormat="1" ht="25" customHeight="1" x14ac:dyDescent="0.25">
      <c r="A92" s="11">
        <v>89</v>
      </c>
      <c r="B92" s="120" t="str">
        <f t="shared" si="6"/>
        <v>2级-3级</v>
      </c>
      <c r="C92" s="120" t="s">
        <v>29</v>
      </c>
      <c r="D92" s="120" t="s">
        <v>55</v>
      </c>
      <c r="E92" s="120" t="s">
        <v>33</v>
      </c>
      <c r="F92" s="120" t="s">
        <v>146</v>
      </c>
      <c r="G92" s="122" t="s">
        <v>99</v>
      </c>
      <c r="H92" s="122" t="s">
        <v>545</v>
      </c>
      <c r="I92" s="127">
        <v>48870.06</v>
      </c>
      <c r="J92" s="122"/>
      <c r="K92" s="122"/>
      <c r="L92" s="124"/>
      <c r="M92" s="125"/>
      <c r="N92" s="125"/>
      <c r="O92" s="124"/>
      <c r="P92" s="21"/>
      <c r="Q92" s="21"/>
      <c r="R92" s="22"/>
      <c r="S92" s="21"/>
      <c r="T92" s="21"/>
      <c r="U92" s="22"/>
      <c r="V92" s="23"/>
      <c r="W92" s="23"/>
      <c r="X92" s="24"/>
      <c r="Y92" s="25">
        <f t="shared" si="10"/>
        <v>48870.06</v>
      </c>
      <c r="Z92" s="25">
        <f t="shared" si="11"/>
        <v>0</v>
      </c>
      <c r="AA92" s="26"/>
      <c r="AB92" s="26"/>
      <c r="AC92" s="26"/>
      <c r="AD92" s="26"/>
      <c r="AE92" s="27"/>
      <c r="AF92" s="26"/>
      <c r="AG92" s="26"/>
      <c r="AH92" s="26"/>
      <c r="AI92" s="26"/>
      <c r="AJ92" s="26"/>
      <c r="AK92" s="26"/>
    </row>
    <row r="93" spans="1:37" s="10" customFormat="1" ht="25" customHeight="1" x14ac:dyDescent="0.25">
      <c r="A93" s="11">
        <v>90</v>
      </c>
      <c r="B93" s="120" t="str">
        <f t="shared" si="6"/>
        <v>2级-3级</v>
      </c>
      <c r="C93" s="120" t="s">
        <v>29</v>
      </c>
      <c r="D93" s="120" t="s">
        <v>55</v>
      </c>
      <c r="E93" s="120" t="s">
        <v>33</v>
      </c>
      <c r="F93" s="120" t="s">
        <v>146</v>
      </c>
      <c r="G93" s="122" t="s">
        <v>99</v>
      </c>
      <c r="H93" s="122" t="s">
        <v>32</v>
      </c>
      <c r="I93" s="127">
        <v>218012.97</v>
      </c>
      <c r="J93" s="122"/>
      <c r="K93" s="122"/>
      <c r="L93" s="124"/>
      <c r="M93" s="125"/>
      <c r="N93" s="125"/>
      <c r="O93" s="124"/>
      <c r="P93" s="21"/>
      <c r="Q93" s="21"/>
      <c r="R93" s="22"/>
      <c r="S93" s="21"/>
      <c r="T93" s="21"/>
      <c r="U93" s="22"/>
      <c r="V93" s="23"/>
      <c r="W93" s="23"/>
      <c r="X93" s="24"/>
      <c r="Y93" s="25">
        <f t="shared" si="10"/>
        <v>218012.97</v>
      </c>
      <c r="Z93" s="25">
        <f t="shared" si="11"/>
        <v>0</v>
      </c>
      <c r="AA93" s="26"/>
      <c r="AB93" s="26"/>
      <c r="AC93" s="26"/>
      <c r="AD93" s="26"/>
      <c r="AE93" s="27"/>
      <c r="AF93" s="26"/>
      <c r="AG93" s="26"/>
      <c r="AH93" s="26"/>
      <c r="AI93" s="26"/>
      <c r="AJ93" s="26"/>
      <c r="AK93" s="26"/>
    </row>
    <row r="94" spans="1:37" s="10" customFormat="1" ht="25" customHeight="1" x14ac:dyDescent="0.25">
      <c r="A94" s="11">
        <v>91</v>
      </c>
      <c r="B94" s="120" t="str">
        <f t="shared" si="6"/>
        <v>2级-3级</v>
      </c>
      <c r="C94" s="120" t="s">
        <v>29</v>
      </c>
      <c r="D94" s="120" t="s">
        <v>55</v>
      </c>
      <c r="E94" s="120" t="s">
        <v>33</v>
      </c>
      <c r="F94" s="120" t="s">
        <v>146</v>
      </c>
      <c r="G94" s="122"/>
      <c r="H94" s="122"/>
      <c r="I94" s="124"/>
      <c r="J94" s="122" t="s">
        <v>549</v>
      </c>
      <c r="K94" s="122" t="s">
        <v>551</v>
      </c>
      <c r="L94" s="124">
        <f>1800+3240+8424+5250+1710+1098+1564.6+52000</f>
        <v>75086.600000000006</v>
      </c>
      <c r="M94" s="125"/>
      <c r="N94" s="125"/>
      <c r="O94" s="124"/>
      <c r="P94" s="21"/>
      <c r="Q94" s="21"/>
      <c r="R94" s="22"/>
      <c r="S94" s="21"/>
      <c r="T94" s="21"/>
      <c r="U94" s="22"/>
      <c r="V94" s="23"/>
      <c r="W94" s="23"/>
      <c r="X94" s="24"/>
      <c r="Y94" s="25">
        <f t="shared" si="10"/>
        <v>0</v>
      </c>
      <c r="Z94" s="25">
        <f t="shared" si="11"/>
        <v>75086.600000000006</v>
      </c>
      <c r="AA94" s="26"/>
      <c r="AB94" s="26"/>
      <c r="AC94" s="26"/>
      <c r="AD94" s="26"/>
      <c r="AE94" s="27"/>
      <c r="AF94" s="26"/>
      <c r="AG94" s="26"/>
      <c r="AH94" s="26"/>
      <c r="AI94" s="26"/>
      <c r="AJ94" s="26"/>
      <c r="AK94" s="26"/>
    </row>
    <row r="95" spans="1:37" s="10" customFormat="1" ht="25" customHeight="1" x14ac:dyDescent="0.25">
      <c r="A95" s="11">
        <v>92</v>
      </c>
      <c r="B95" s="120" t="str">
        <f t="shared" si="6"/>
        <v>2级-3级</v>
      </c>
      <c r="C95" s="120" t="s">
        <v>29</v>
      </c>
      <c r="D95" s="120" t="s">
        <v>55</v>
      </c>
      <c r="E95" s="120" t="s">
        <v>33</v>
      </c>
      <c r="F95" s="120" t="s">
        <v>332</v>
      </c>
      <c r="G95" s="122" t="s">
        <v>99</v>
      </c>
      <c r="H95" s="122" t="s">
        <v>546</v>
      </c>
      <c r="I95" s="124">
        <v>999541.42</v>
      </c>
      <c r="J95" s="122"/>
      <c r="K95" s="122"/>
      <c r="L95" s="124"/>
      <c r="M95" s="125"/>
      <c r="N95" s="126"/>
      <c r="O95" s="124"/>
      <c r="P95" s="21"/>
      <c r="Q95" s="21"/>
      <c r="R95" s="22"/>
      <c r="S95" s="21"/>
      <c r="T95" s="21"/>
      <c r="U95" s="22"/>
      <c r="V95" s="23"/>
      <c r="W95" s="23"/>
      <c r="X95" s="24"/>
      <c r="Y95" s="25">
        <f t="shared" si="10"/>
        <v>999541.42</v>
      </c>
      <c r="Z95" s="25">
        <f t="shared" si="11"/>
        <v>0</v>
      </c>
      <c r="AA95" s="26"/>
      <c r="AB95" s="26"/>
      <c r="AC95" s="26"/>
      <c r="AD95" s="26"/>
      <c r="AE95" s="27"/>
      <c r="AF95" s="26"/>
      <c r="AG95" s="26"/>
      <c r="AH95" s="26"/>
      <c r="AI95" s="26"/>
      <c r="AJ95" s="26"/>
      <c r="AK95" s="26"/>
    </row>
    <row r="96" spans="1:37" s="10" customFormat="1" ht="25" customHeight="1" x14ac:dyDescent="0.25">
      <c r="A96" s="11">
        <v>93</v>
      </c>
      <c r="B96" s="120" t="str">
        <f t="shared" si="6"/>
        <v>2级-3级</v>
      </c>
      <c r="C96" s="120" t="s">
        <v>29</v>
      </c>
      <c r="D96" s="120" t="s">
        <v>55</v>
      </c>
      <c r="E96" s="120" t="s">
        <v>33</v>
      </c>
      <c r="F96" s="120" t="s">
        <v>354</v>
      </c>
      <c r="G96" s="122" t="s">
        <v>99</v>
      </c>
      <c r="H96" s="122" t="s">
        <v>545</v>
      </c>
      <c r="I96" s="127">
        <v>34658.83</v>
      </c>
      <c r="J96" s="122"/>
      <c r="K96" s="122"/>
      <c r="L96" s="124"/>
      <c r="M96" s="125"/>
      <c r="N96" s="126"/>
      <c r="O96" s="124"/>
      <c r="P96" s="21"/>
      <c r="Q96" s="21"/>
      <c r="R96" s="22"/>
      <c r="S96" s="21"/>
      <c r="T96" s="21"/>
      <c r="U96" s="22"/>
      <c r="V96" s="23"/>
      <c r="W96" s="23"/>
      <c r="X96" s="24"/>
      <c r="Y96" s="25">
        <f t="shared" si="10"/>
        <v>34658.83</v>
      </c>
      <c r="Z96" s="25">
        <f t="shared" si="11"/>
        <v>0</v>
      </c>
      <c r="AA96" s="26"/>
      <c r="AB96" s="26"/>
      <c r="AC96" s="26"/>
      <c r="AD96" s="26"/>
      <c r="AE96" s="27"/>
      <c r="AF96" s="26"/>
      <c r="AG96" s="26"/>
      <c r="AH96" s="26"/>
      <c r="AI96" s="26"/>
      <c r="AJ96" s="26"/>
      <c r="AK96" s="26"/>
    </row>
    <row r="97" spans="1:37" s="10" customFormat="1" ht="25" customHeight="1" x14ac:dyDescent="0.25">
      <c r="A97" s="11">
        <v>94</v>
      </c>
      <c r="B97" s="120" t="str">
        <f t="shared" si="6"/>
        <v>2级-3级</v>
      </c>
      <c r="C97" s="120" t="s">
        <v>29</v>
      </c>
      <c r="D97" s="120" t="s">
        <v>55</v>
      </c>
      <c r="E97" s="120" t="s">
        <v>33</v>
      </c>
      <c r="F97" s="120" t="s">
        <v>354</v>
      </c>
      <c r="G97" s="122" t="s">
        <v>99</v>
      </c>
      <c r="H97" s="121" t="s">
        <v>32</v>
      </c>
      <c r="I97" s="127">
        <v>241666.68</v>
      </c>
      <c r="J97" s="122"/>
      <c r="K97" s="122"/>
      <c r="L97" s="124"/>
      <c r="M97" s="125"/>
      <c r="N97" s="125"/>
      <c r="O97" s="124"/>
      <c r="P97" s="21"/>
      <c r="Q97" s="21"/>
      <c r="R97" s="22"/>
      <c r="S97" s="21"/>
      <c r="T97" s="21"/>
      <c r="U97" s="22"/>
      <c r="V97" s="23"/>
      <c r="W97" s="23"/>
      <c r="X97" s="24"/>
      <c r="Y97" s="25">
        <f t="shared" si="10"/>
        <v>241666.68</v>
      </c>
      <c r="Z97" s="25">
        <f t="shared" si="11"/>
        <v>0</v>
      </c>
      <c r="AA97" s="26"/>
      <c r="AB97" s="26"/>
      <c r="AC97" s="26"/>
      <c r="AD97" s="26"/>
      <c r="AE97" s="27"/>
      <c r="AF97" s="26"/>
      <c r="AG97" s="26"/>
      <c r="AH97" s="26"/>
      <c r="AI97" s="26"/>
      <c r="AJ97" s="26"/>
      <c r="AK97" s="26"/>
    </row>
    <row r="98" spans="1:37" s="10" customFormat="1" ht="25" customHeight="1" x14ac:dyDescent="0.25">
      <c r="A98" s="11">
        <v>95</v>
      </c>
      <c r="B98" s="120" t="str">
        <f t="shared" si="6"/>
        <v>2级-3级</v>
      </c>
      <c r="C98" s="120" t="s">
        <v>29</v>
      </c>
      <c r="D98" s="120" t="s">
        <v>55</v>
      </c>
      <c r="E98" s="120" t="s">
        <v>33</v>
      </c>
      <c r="F98" s="120" t="s">
        <v>346</v>
      </c>
      <c r="G98" s="122" t="s">
        <v>99</v>
      </c>
      <c r="H98" s="121" t="s">
        <v>548</v>
      </c>
      <c r="I98" s="127">
        <v>1711926.21</v>
      </c>
      <c r="J98" s="122"/>
      <c r="K98" s="122"/>
      <c r="L98" s="124"/>
      <c r="M98" s="125"/>
      <c r="N98" s="125"/>
      <c r="O98" s="124"/>
      <c r="P98" s="21"/>
      <c r="Q98" s="21"/>
      <c r="R98" s="22"/>
      <c r="S98" s="21"/>
      <c r="T98" s="21"/>
      <c r="U98" s="22"/>
      <c r="V98" s="23"/>
      <c r="W98" s="23"/>
      <c r="X98" s="24"/>
      <c r="Y98" s="25">
        <f t="shared" si="10"/>
        <v>1711926.21</v>
      </c>
      <c r="Z98" s="25">
        <f t="shared" si="11"/>
        <v>0</v>
      </c>
      <c r="AA98" s="26"/>
      <c r="AB98" s="26"/>
      <c r="AC98" s="26"/>
      <c r="AD98" s="26"/>
      <c r="AE98" s="27"/>
      <c r="AF98" s="26"/>
      <c r="AG98" s="26"/>
      <c r="AH98" s="26"/>
      <c r="AI98" s="26"/>
      <c r="AJ98" s="26"/>
      <c r="AK98" s="26"/>
    </row>
    <row r="99" spans="1:37" s="10" customFormat="1" ht="25" customHeight="1" x14ac:dyDescent="0.25">
      <c r="A99" s="11">
        <v>96</v>
      </c>
      <c r="B99" s="120" t="str">
        <f t="shared" si="6"/>
        <v>2级-3级</v>
      </c>
      <c r="C99" s="120" t="s">
        <v>29</v>
      </c>
      <c r="D99" s="120" t="s">
        <v>55</v>
      </c>
      <c r="E99" s="120" t="s">
        <v>33</v>
      </c>
      <c r="F99" s="120" t="s">
        <v>345</v>
      </c>
      <c r="G99" s="122" t="s">
        <v>99</v>
      </c>
      <c r="H99" s="122" t="s">
        <v>545</v>
      </c>
      <c r="I99" s="124">
        <v>308883.39</v>
      </c>
      <c r="J99" s="122"/>
      <c r="K99" s="122"/>
      <c r="L99" s="124"/>
      <c r="M99" s="125"/>
      <c r="N99" s="125"/>
      <c r="O99" s="124"/>
      <c r="P99" s="21"/>
      <c r="Q99" s="21"/>
      <c r="R99" s="22"/>
      <c r="S99" s="21"/>
      <c r="T99" s="21"/>
      <c r="U99" s="22"/>
      <c r="V99" s="23"/>
      <c r="W99" s="23"/>
      <c r="X99" s="24"/>
      <c r="Y99" s="25">
        <f t="shared" si="10"/>
        <v>308883.39</v>
      </c>
      <c r="Z99" s="25">
        <f t="shared" si="11"/>
        <v>0</v>
      </c>
      <c r="AA99" s="26"/>
      <c r="AB99" s="26"/>
      <c r="AC99" s="26"/>
      <c r="AD99" s="26"/>
      <c r="AE99" s="27"/>
      <c r="AF99" s="26"/>
      <c r="AG99" s="26"/>
      <c r="AH99" s="26"/>
      <c r="AI99" s="26"/>
      <c r="AJ99" s="26"/>
      <c r="AK99" s="26"/>
    </row>
    <row r="100" spans="1:37" s="10" customFormat="1" ht="25" customHeight="1" x14ac:dyDescent="0.25">
      <c r="A100" s="11">
        <v>97</v>
      </c>
      <c r="B100" s="120" t="str">
        <f t="shared" ref="B100:B109" si="12">TEXT(C100,"000")&amp;"-"&amp;TEXT(E100,"000")</f>
        <v>2级-3级</v>
      </c>
      <c r="C100" s="120" t="s">
        <v>29</v>
      </c>
      <c r="D100" s="120" t="s">
        <v>55</v>
      </c>
      <c r="E100" s="120" t="s">
        <v>33</v>
      </c>
      <c r="F100" s="120" t="s">
        <v>345</v>
      </c>
      <c r="G100" s="133"/>
      <c r="H100" s="134"/>
      <c r="I100" s="135"/>
      <c r="J100" s="122" t="s">
        <v>68</v>
      </c>
      <c r="K100" s="121" t="s">
        <v>530</v>
      </c>
      <c r="L100" s="127">
        <v>450575</v>
      </c>
      <c r="M100" s="125"/>
      <c r="N100" s="125"/>
      <c r="O100" s="124"/>
      <c r="P100" s="21"/>
      <c r="Q100" s="21"/>
      <c r="R100" s="22"/>
      <c r="S100" s="21"/>
      <c r="T100" s="21"/>
      <c r="U100" s="22"/>
      <c r="V100" s="23"/>
      <c r="W100" s="23"/>
      <c r="X100" s="24"/>
      <c r="Y100" s="25">
        <f>ROUND(L100-U100-X100,2)</f>
        <v>450575</v>
      </c>
      <c r="Z100" s="25" t="e">
        <f>ROUND(#REF!+O100-R100,2)</f>
        <v>#REF!</v>
      </c>
      <c r="AA100" s="26"/>
      <c r="AB100" s="26"/>
      <c r="AC100" s="26"/>
      <c r="AD100" s="26"/>
      <c r="AE100" s="27"/>
      <c r="AF100" s="26"/>
      <c r="AG100" s="26"/>
      <c r="AH100" s="26"/>
      <c r="AI100" s="26"/>
      <c r="AJ100" s="26"/>
      <c r="AK100" s="26"/>
    </row>
    <row r="101" spans="1:37" s="10" customFormat="1" ht="25" customHeight="1" x14ac:dyDescent="0.25">
      <c r="A101" s="11">
        <v>98</v>
      </c>
      <c r="B101" s="120" t="str">
        <f t="shared" si="12"/>
        <v>3级-3级</v>
      </c>
      <c r="C101" s="120" t="s">
        <v>33</v>
      </c>
      <c r="D101" s="120" t="s">
        <v>498</v>
      </c>
      <c r="E101" s="120" t="s">
        <v>33</v>
      </c>
      <c r="F101" s="120" t="s">
        <v>336</v>
      </c>
      <c r="G101" s="122" t="s">
        <v>164</v>
      </c>
      <c r="H101" s="122"/>
      <c r="I101" s="124"/>
      <c r="J101" s="136">
        <v>2639386.69</v>
      </c>
      <c r="K101" s="122" t="s">
        <v>122</v>
      </c>
      <c r="L101" s="124"/>
      <c r="M101" s="125"/>
      <c r="N101" s="126"/>
      <c r="O101" s="124"/>
      <c r="P101" s="66"/>
      <c r="Q101" s="66"/>
      <c r="R101" s="67"/>
      <c r="S101" s="66"/>
      <c r="T101" s="66"/>
      <c r="U101" s="67"/>
      <c r="V101" s="68"/>
      <c r="W101" s="68"/>
      <c r="X101" s="69"/>
      <c r="Y101" s="70">
        <f t="shared" ref="Y101:Y132" si="13">ROUND(I101-U101-X101,2)</f>
        <v>0</v>
      </c>
      <c r="Z101" s="70">
        <f t="shared" ref="Z101:Z132" si="14">ROUND(L101+O101-R101,2)</f>
        <v>0</v>
      </c>
      <c r="AA101" s="71"/>
      <c r="AB101" s="71"/>
      <c r="AC101" s="71"/>
      <c r="AD101" s="71"/>
      <c r="AE101" s="72"/>
      <c r="AF101" s="71"/>
      <c r="AG101" s="71"/>
      <c r="AH101" s="71"/>
      <c r="AI101" s="71"/>
      <c r="AJ101" s="71"/>
      <c r="AK101" s="71"/>
    </row>
    <row r="102" spans="1:37" s="10" customFormat="1" ht="25" customHeight="1" x14ac:dyDescent="0.25">
      <c r="A102" s="11">
        <v>99</v>
      </c>
      <c r="B102" s="120" t="str">
        <f t="shared" si="12"/>
        <v>3级-2级</v>
      </c>
      <c r="C102" s="120" t="s">
        <v>33</v>
      </c>
      <c r="D102" s="120" t="s">
        <v>498</v>
      </c>
      <c r="E102" s="120" t="s">
        <v>29</v>
      </c>
      <c r="F102" s="120" t="s">
        <v>184</v>
      </c>
      <c r="G102" s="122" t="s">
        <v>60</v>
      </c>
      <c r="H102" s="122"/>
      <c r="I102" s="124"/>
      <c r="J102" s="137">
        <v>76004.17</v>
      </c>
      <c r="K102" s="122" t="s">
        <v>552</v>
      </c>
      <c r="L102" s="124"/>
      <c r="M102" s="125"/>
      <c r="N102" s="126"/>
      <c r="O102" s="124"/>
      <c r="P102" s="66"/>
      <c r="Q102" s="66"/>
      <c r="R102" s="67"/>
      <c r="S102" s="66"/>
      <c r="T102" s="66"/>
      <c r="U102" s="67"/>
      <c r="V102" s="68"/>
      <c r="W102" s="68"/>
      <c r="X102" s="69"/>
      <c r="Y102" s="70">
        <f t="shared" si="13"/>
        <v>0</v>
      </c>
      <c r="Z102" s="70">
        <f t="shared" si="14"/>
        <v>0</v>
      </c>
      <c r="AA102" s="71"/>
      <c r="AB102" s="71"/>
      <c r="AC102" s="71"/>
      <c r="AD102" s="71"/>
      <c r="AE102" s="72"/>
      <c r="AF102" s="71"/>
      <c r="AG102" s="71"/>
      <c r="AH102" s="71"/>
      <c r="AI102" s="71"/>
      <c r="AJ102" s="71"/>
      <c r="AK102" s="71"/>
    </row>
    <row r="103" spans="1:37" s="10" customFormat="1" ht="25" customHeight="1" x14ac:dyDescent="0.25">
      <c r="A103" s="11">
        <v>100</v>
      </c>
      <c r="B103" s="120" t="str">
        <f t="shared" si="12"/>
        <v>3级-2级</v>
      </c>
      <c r="C103" s="120" t="s">
        <v>33</v>
      </c>
      <c r="D103" s="120" t="s">
        <v>498</v>
      </c>
      <c r="E103" s="120" t="s">
        <v>29</v>
      </c>
      <c r="F103" s="120" t="s">
        <v>184</v>
      </c>
      <c r="G103" s="122" t="s">
        <v>60</v>
      </c>
      <c r="H103" s="122" t="s">
        <v>553</v>
      </c>
      <c r="I103" s="138">
        <v>95775.16</v>
      </c>
      <c r="J103" s="137"/>
      <c r="K103" s="122"/>
      <c r="L103" s="124"/>
      <c r="M103" s="125"/>
      <c r="N103" s="126"/>
      <c r="O103" s="124"/>
      <c r="P103" s="66"/>
      <c r="Q103" s="66"/>
      <c r="R103" s="67"/>
      <c r="S103" s="66"/>
      <c r="T103" s="66"/>
      <c r="U103" s="67"/>
      <c r="V103" s="68"/>
      <c r="W103" s="68"/>
      <c r="X103" s="69"/>
      <c r="Y103" s="70">
        <f t="shared" si="13"/>
        <v>95775.16</v>
      </c>
      <c r="Z103" s="70">
        <f t="shared" si="14"/>
        <v>0</v>
      </c>
      <c r="AA103" s="71"/>
      <c r="AB103" s="71"/>
      <c r="AC103" s="71"/>
      <c r="AD103" s="71"/>
      <c r="AE103" s="72"/>
      <c r="AF103" s="71"/>
      <c r="AG103" s="71"/>
      <c r="AH103" s="71"/>
      <c r="AI103" s="71"/>
      <c r="AJ103" s="71"/>
      <c r="AK103" s="71"/>
    </row>
    <row r="104" spans="1:37" s="10" customFormat="1" ht="25" customHeight="1" x14ac:dyDescent="0.25">
      <c r="A104" s="11">
        <v>101</v>
      </c>
      <c r="B104" s="120" t="str">
        <f t="shared" si="12"/>
        <v>3级-2级</v>
      </c>
      <c r="C104" s="120" t="s">
        <v>33</v>
      </c>
      <c r="D104" s="120" t="s">
        <v>498</v>
      </c>
      <c r="E104" s="120" t="s">
        <v>29</v>
      </c>
      <c r="F104" s="120" t="s">
        <v>46</v>
      </c>
      <c r="G104" s="122" t="s">
        <v>144</v>
      </c>
      <c r="H104" s="122" t="s">
        <v>554</v>
      </c>
      <c r="I104" s="124">
        <v>1154.8699999999999</v>
      </c>
      <c r="J104" s="122"/>
      <c r="K104" s="122"/>
      <c r="L104" s="124"/>
      <c r="M104" s="125"/>
      <c r="N104" s="126"/>
      <c r="O104" s="124"/>
      <c r="P104" s="66"/>
      <c r="Q104" s="66"/>
      <c r="R104" s="67"/>
      <c r="S104" s="66"/>
      <c r="T104" s="66"/>
      <c r="U104" s="67"/>
      <c r="V104" s="68"/>
      <c r="W104" s="68"/>
      <c r="X104" s="69"/>
      <c r="Y104" s="70">
        <f t="shared" si="13"/>
        <v>1154.8699999999999</v>
      </c>
      <c r="Z104" s="70">
        <f t="shared" si="14"/>
        <v>0</v>
      </c>
      <c r="AA104" s="71"/>
      <c r="AB104" s="71"/>
      <c r="AC104" s="71"/>
      <c r="AD104" s="71"/>
      <c r="AE104" s="72"/>
      <c r="AF104" s="71"/>
      <c r="AG104" s="71"/>
      <c r="AH104" s="71"/>
      <c r="AI104" s="71"/>
      <c r="AJ104" s="71"/>
      <c r="AK104" s="71"/>
    </row>
    <row r="105" spans="1:37" s="10" customFormat="1" ht="25" customHeight="1" x14ac:dyDescent="0.25">
      <c r="A105" s="11">
        <v>102</v>
      </c>
      <c r="B105" s="120" t="str">
        <f t="shared" si="12"/>
        <v>3级-3级</v>
      </c>
      <c r="C105" s="120" t="s">
        <v>33</v>
      </c>
      <c r="D105" s="120" t="s">
        <v>498</v>
      </c>
      <c r="E105" s="120" t="s">
        <v>33</v>
      </c>
      <c r="F105" s="120" t="s">
        <v>117</v>
      </c>
      <c r="G105" s="122"/>
      <c r="H105" s="122"/>
      <c r="I105" s="124"/>
      <c r="J105" s="137">
        <v>55</v>
      </c>
      <c r="K105" s="122" t="s">
        <v>555</v>
      </c>
      <c r="L105" s="124"/>
      <c r="M105" s="125"/>
      <c r="N105" s="125"/>
      <c r="O105" s="124"/>
      <c r="P105" s="66"/>
      <c r="Q105" s="66"/>
      <c r="R105" s="67"/>
      <c r="S105" s="66"/>
      <c r="T105" s="66"/>
      <c r="U105" s="67"/>
      <c r="V105" s="68"/>
      <c r="W105" s="68"/>
      <c r="X105" s="69"/>
      <c r="Y105" s="70">
        <f t="shared" si="13"/>
        <v>0</v>
      </c>
      <c r="Z105" s="70">
        <f t="shared" si="14"/>
        <v>0</v>
      </c>
      <c r="AA105" s="71"/>
      <c r="AB105" s="71"/>
      <c r="AC105" s="71"/>
      <c r="AD105" s="71"/>
      <c r="AE105" s="72"/>
      <c r="AF105" s="71"/>
      <c r="AG105" s="71"/>
      <c r="AH105" s="71"/>
      <c r="AI105" s="71"/>
      <c r="AJ105" s="71"/>
      <c r="AK105" s="71"/>
    </row>
    <row r="106" spans="1:37" s="10" customFormat="1" ht="25" customHeight="1" x14ac:dyDescent="0.25">
      <c r="A106" s="11">
        <v>103</v>
      </c>
      <c r="B106" s="120" t="str">
        <f t="shared" si="12"/>
        <v>3级-2级</v>
      </c>
      <c r="C106" s="120" t="s">
        <v>33</v>
      </c>
      <c r="D106" s="120" t="s">
        <v>498</v>
      </c>
      <c r="E106" s="120" t="s">
        <v>29</v>
      </c>
      <c r="F106" s="120" t="s">
        <v>46</v>
      </c>
      <c r="G106" s="122"/>
      <c r="H106" s="122"/>
      <c r="I106" s="124"/>
      <c r="J106" s="137">
        <v>152</v>
      </c>
      <c r="K106" s="122" t="s">
        <v>555</v>
      </c>
      <c r="L106" s="124"/>
      <c r="M106" s="125"/>
      <c r="N106" s="125"/>
      <c r="O106" s="124"/>
      <c r="P106" s="66"/>
      <c r="Q106" s="66"/>
      <c r="R106" s="67"/>
      <c r="S106" s="66"/>
      <c r="T106" s="66"/>
      <c r="U106" s="67"/>
      <c r="V106" s="68"/>
      <c r="W106" s="68"/>
      <c r="X106" s="69"/>
      <c r="Y106" s="70">
        <f t="shared" si="13"/>
        <v>0</v>
      </c>
      <c r="Z106" s="70">
        <f t="shared" si="14"/>
        <v>0</v>
      </c>
      <c r="AA106" s="71"/>
      <c r="AB106" s="71"/>
      <c r="AC106" s="71"/>
      <c r="AD106" s="71"/>
      <c r="AE106" s="72"/>
      <c r="AF106" s="71"/>
      <c r="AG106" s="71"/>
      <c r="AH106" s="71"/>
      <c r="AI106" s="71"/>
      <c r="AJ106" s="71"/>
      <c r="AK106" s="71"/>
    </row>
    <row r="107" spans="1:37" s="10" customFormat="1" ht="25" customHeight="1" x14ac:dyDescent="0.25">
      <c r="A107" s="11">
        <v>104</v>
      </c>
      <c r="B107" s="120" t="str">
        <f t="shared" si="12"/>
        <v>3级-3级</v>
      </c>
      <c r="C107" s="120" t="s">
        <v>33</v>
      </c>
      <c r="D107" s="120" t="s">
        <v>498</v>
      </c>
      <c r="E107" s="120" t="s">
        <v>33</v>
      </c>
      <c r="F107" s="120" t="s">
        <v>146</v>
      </c>
      <c r="G107" s="122"/>
      <c r="H107" s="122"/>
      <c r="I107" s="124"/>
      <c r="J107" s="137">
        <v>183</v>
      </c>
      <c r="K107" s="122" t="s">
        <v>555</v>
      </c>
      <c r="L107" s="124"/>
      <c r="M107" s="125"/>
      <c r="N107" s="125"/>
      <c r="O107" s="124"/>
      <c r="P107" s="66"/>
      <c r="Q107" s="66"/>
      <c r="R107" s="67"/>
      <c r="S107" s="66"/>
      <c r="T107" s="66"/>
      <c r="U107" s="67"/>
      <c r="V107" s="68"/>
      <c r="W107" s="68"/>
      <c r="X107" s="69"/>
      <c r="Y107" s="70">
        <f t="shared" si="13"/>
        <v>0</v>
      </c>
      <c r="Z107" s="70">
        <f t="shared" si="14"/>
        <v>0</v>
      </c>
      <c r="AA107" s="71"/>
      <c r="AB107" s="71"/>
      <c r="AC107" s="71"/>
      <c r="AD107" s="71"/>
      <c r="AE107" s="72"/>
      <c r="AF107" s="71"/>
      <c r="AG107" s="71"/>
      <c r="AH107" s="71"/>
      <c r="AI107" s="71"/>
      <c r="AJ107" s="71"/>
      <c r="AK107" s="71"/>
    </row>
    <row r="108" spans="1:37" s="10" customFormat="1" ht="25" customHeight="1" x14ac:dyDescent="0.25">
      <c r="A108" s="11">
        <v>105</v>
      </c>
      <c r="B108" s="120" t="str">
        <f t="shared" si="12"/>
        <v>3级-3级</v>
      </c>
      <c r="C108" s="120" t="s">
        <v>33</v>
      </c>
      <c r="D108" s="120" t="s">
        <v>498</v>
      </c>
      <c r="E108" s="120" t="s">
        <v>33</v>
      </c>
      <c r="F108" s="120" t="s">
        <v>440</v>
      </c>
      <c r="G108" s="122"/>
      <c r="H108" s="122"/>
      <c r="I108" s="124"/>
      <c r="J108" s="137">
        <v>70</v>
      </c>
      <c r="K108" s="122" t="s">
        <v>555</v>
      </c>
      <c r="L108" s="124"/>
      <c r="M108" s="125"/>
      <c r="N108" s="125"/>
      <c r="O108" s="124"/>
      <c r="P108" s="66"/>
      <c r="Q108" s="66"/>
      <c r="R108" s="67"/>
      <c r="S108" s="66"/>
      <c r="T108" s="66"/>
      <c r="U108" s="67"/>
      <c r="V108" s="68"/>
      <c r="W108" s="68"/>
      <c r="X108" s="69"/>
      <c r="Y108" s="70">
        <f t="shared" si="13"/>
        <v>0</v>
      </c>
      <c r="Z108" s="70">
        <f t="shared" si="14"/>
        <v>0</v>
      </c>
      <c r="AA108" s="71"/>
      <c r="AB108" s="71"/>
      <c r="AC108" s="71"/>
      <c r="AD108" s="71"/>
      <c r="AE108" s="72"/>
      <c r="AF108" s="71"/>
      <c r="AG108" s="71"/>
      <c r="AH108" s="71"/>
      <c r="AI108" s="71"/>
      <c r="AJ108" s="71"/>
      <c r="AK108" s="71"/>
    </row>
    <row r="109" spans="1:37" s="10" customFormat="1" ht="25" customHeight="1" x14ac:dyDescent="0.25">
      <c r="A109" s="11">
        <v>106</v>
      </c>
      <c r="B109" s="120" t="str">
        <f t="shared" si="12"/>
        <v>3级-3级</v>
      </c>
      <c r="C109" s="120" t="s">
        <v>33</v>
      </c>
      <c r="D109" s="120" t="s">
        <v>498</v>
      </c>
      <c r="E109" s="120" t="s">
        <v>33</v>
      </c>
      <c r="F109" s="120" t="s">
        <v>436</v>
      </c>
      <c r="G109" s="122"/>
      <c r="H109" s="122"/>
      <c r="I109" s="124"/>
      <c r="J109" s="137">
        <v>55</v>
      </c>
      <c r="K109" s="122" t="s">
        <v>555</v>
      </c>
      <c r="L109" s="124"/>
      <c r="M109" s="125"/>
      <c r="N109" s="125"/>
      <c r="O109" s="124"/>
      <c r="P109" s="66"/>
      <c r="Q109" s="66"/>
      <c r="R109" s="67"/>
      <c r="S109" s="66"/>
      <c r="T109" s="66"/>
      <c r="U109" s="67"/>
      <c r="V109" s="68"/>
      <c r="W109" s="68"/>
      <c r="X109" s="69"/>
      <c r="Y109" s="70">
        <f t="shared" si="13"/>
        <v>0</v>
      </c>
      <c r="Z109" s="70">
        <f t="shared" si="14"/>
        <v>0</v>
      </c>
      <c r="AA109" s="71"/>
      <c r="AB109" s="71"/>
      <c r="AC109" s="71"/>
      <c r="AD109" s="71"/>
      <c r="AE109" s="72"/>
      <c r="AF109" s="71"/>
      <c r="AG109" s="71"/>
      <c r="AH109" s="71"/>
      <c r="AI109" s="71"/>
      <c r="AJ109" s="71"/>
      <c r="AK109" s="71"/>
    </row>
    <row r="110" spans="1:37" s="10" customFormat="1" ht="25" customHeight="1" x14ac:dyDescent="0.25">
      <c r="A110" s="11">
        <v>107</v>
      </c>
      <c r="B110" s="120" t="str">
        <f>TEXT(C111,"000")&amp;"-"&amp;TEXT(E111,"000")</f>
        <v>3级-3级</v>
      </c>
      <c r="C110" s="120" t="s">
        <v>33</v>
      </c>
      <c r="D110" s="120" t="s">
        <v>498</v>
      </c>
      <c r="E110" s="120" t="s">
        <v>33</v>
      </c>
      <c r="F110" s="120" t="s">
        <v>48</v>
      </c>
      <c r="G110" s="122"/>
      <c r="H110" s="122"/>
      <c r="I110" s="124"/>
      <c r="J110" s="137">
        <v>132</v>
      </c>
      <c r="K110" s="122" t="s">
        <v>555</v>
      </c>
      <c r="L110" s="124"/>
      <c r="M110" s="125"/>
      <c r="N110" s="125"/>
      <c r="O110" s="124"/>
      <c r="P110" s="66"/>
      <c r="Q110" s="66"/>
      <c r="R110" s="67"/>
      <c r="S110" s="66"/>
      <c r="T110" s="66"/>
      <c r="U110" s="67"/>
      <c r="V110" s="68"/>
      <c r="W110" s="68"/>
      <c r="X110" s="69"/>
      <c r="Y110" s="70">
        <f t="shared" si="13"/>
        <v>0</v>
      </c>
      <c r="Z110" s="70">
        <f t="shared" si="14"/>
        <v>0</v>
      </c>
      <c r="AA110" s="71"/>
      <c r="AB110" s="71"/>
      <c r="AC110" s="71"/>
      <c r="AD110" s="71"/>
      <c r="AE110" s="72"/>
      <c r="AF110" s="71"/>
      <c r="AG110" s="71"/>
      <c r="AH110" s="71"/>
      <c r="AI110" s="71"/>
      <c r="AJ110" s="71"/>
      <c r="AK110" s="71"/>
    </row>
    <row r="111" spans="1:37" s="10" customFormat="1" ht="25" customHeight="1" x14ac:dyDescent="0.25">
      <c r="A111" s="11">
        <v>108</v>
      </c>
      <c r="B111" s="120" t="e">
        <f>TEXT(#REF!,"000")&amp;"-"&amp;TEXT(#REF!,"000")</f>
        <v>#REF!</v>
      </c>
      <c r="C111" s="120" t="s">
        <v>33</v>
      </c>
      <c r="D111" s="120" t="s">
        <v>498</v>
      </c>
      <c r="E111" s="120" t="s">
        <v>33</v>
      </c>
      <c r="F111" s="120" t="s">
        <v>146</v>
      </c>
      <c r="G111" s="122"/>
      <c r="H111" s="122"/>
      <c r="I111" s="124"/>
      <c r="J111" s="137">
        <v>2268</v>
      </c>
      <c r="K111" s="122" t="s">
        <v>555</v>
      </c>
      <c r="L111" s="124"/>
      <c r="M111" s="125"/>
      <c r="N111" s="125"/>
      <c r="O111" s="124"/>
      <c r="P111" s="66"/>
      <c r="Q111" s="66"/>
      <c r="R111" s="67"/>
      <c r="S111" s="66"/>
      <c r="T111" s="66"/>
      <c r="U111" s="67"/>
      <c r="V111" s="68"/>
      <c r="W111" s="68"/>
      <c r="X111" s="69"/>
      <c r="Y111" s="70">
        <f t="shared" si="13"/>
        <v>0</v>
      </c>
      <c r="Z111" s="70">
        <f t="shared" si="14"/>
        <v>0</v>
      </c>
      <c r="AA111" s="71"/>
      <c r="AB111" s="71"/>
      <c r="AC111" s="71"/>
      <c r="AD111" s="71"/>
      <c r="AE111" s="72"/>
      <c r="AF111" s="71"/>
      <c r="AG111" s="71"/>
      <c r="AH111" s="71"/>
      <c r="AI111" s="71"/>
      <c r="AJ111" s="71"/>
      <c r="AK111" s="71"/>
    </row>
    <row r="112" spans="1:37" s="10" customFormat="1" ht="25" customHeight="1" x14ac:dyDescent="0.25">
      <c r="A112" s="11">
        <v>109</v>
      </c>
      <c r="B112" s="120" t="str">
        <f t="shared" ref="B112:B175" si="15">TEXT(C112,"000")&amp;"-"&amp;TEXT(E112,"000")</f>
        <v>3级-3级</v>
      </c>
      <c r="C112" s="120" t="s">
        <v>33</v>
      </c>
      <c r="D112" s="120" t="s">
        <v>498</v>
      </c>
      <c r="E112" s="120" t="s">
        <v>33</v>
      </c>
      <c r="F112" s="120" t="s">
        <v>146</v>
      </c>
      <c r="G112" s="122"/>
      <c r="H112" s="122"/>
      <c r="I112" s="124"/>
      <c r="J112" s="137">
        <v>600</v>
      </c>
      <c r="K112" s="122" t="s">
        <v>555</v>
      </c>
      <c r="L112" s="124"/>
      <c r="M112" s="125"/>
      <c r="N112" s="125"/>
      <c r="O112" s="124"/>
      <c r="P112" s="66"/>
      <c r="Q112" s="66"/>
      <c r="R112" s="67"/>
      <c r="S112" s="66"/>
      <c r="T112" s="66"/>
      <c r="U112" s="67"/>
      <c r="V112" s="68"/>
      <c r="W112" s="68"/>
      <c r="X112" s="69"/>
      <c r="Y112" s="70">
        <f t="shared" si="13"/>
        <v>0</v>
      </c>
      <c r="Z112" s="70">
        <f t="shared" si="14"/>
        <v>0</v>
      </c>
      <c r="AA112" s="71"/>
      <c r="AB112" s="71"/>
      <c r="AC112" s="71"/>
      <c r="AD112" s="71"/>
      <c r="AE112" s="72"/>
      <c r="AF112" s="71"/>
      <c r="AG112" s="71"/>
      <c r="AH112" s="71"/>
      <c r="AI112" s="71"/>
      <c r="AJ112" s="71"/>
      <c r="AK112" s="71"/>
    </row>
    <row r="113" spans="1:37" s="10" customFormat="1" ht="25" customHeight="1" x14ac:dyDescent="0.25">
      <c r="A113" s="11">
        <v>110</v>
      </c>
      <c r="B113" s="120" t="str">
        <f t="shared" si="15"/>
        <v>3级-2级</v>
      </c>
      <c r="C113" s="120" t="s">
        <v>33</v>
      </c>
      <c r="D113" s="139" t="s">
        <v>214</v>
      </c>
      <c r="E113" s="120" t="s">
        <v>29</v>
      </c>
      <c r="F113" s="120" t="s">
        <v>50</v>
      </c>
      <c r="G113" s="122" t="s">
        <v>144</v>
      </c>
      <c r="H113" s="122"/>
      <c r="I113" s="124">
        <v>267149.34999999998</v>
      </c>
      <c r="J113" s="122"/>
      <c r="K113" s="122"/>
      <c r="L113" s="124"/>
      <c r="M113" s="125"/>
      <c r="N113" s="126"/>
      <c r="O113" s="124"/>
      <c r="P113" s="66"/>
      <c r="Q113" s="66"/>
      <c r="R113" s="67"/>
      <c r="S113" s="66"/>
      <c r="T113" s="66"/>
      <c r="U113" s="67"/>
      <c r="V113" s="68"/>
      <c r="W113" s="68"/>
      <c r="X113" s="69"/>
      <c r="Y113" s="70">
        <f t="shared" si="13"/>
        <v>267149.34999999998</v>
      </c>
      <c r="Z113" s="70">
        <f t="shared" si="14"/>
        <v>0</v>
      </c>
      <c r="AA113" s="71"/>
      <c r="AB113" s="71"/>
      <c r="AC113" s="71"/>
      <c r="AD113" s="71"/>
      <c r="AE113" s="72"/>
      <c r="AF113" s="71"/>
      <c r="AG113" s="71"/>
      <c r="AH113" s="71"/>
      <c r="AI113" s="71"/>
      <c r="AJ113" s="71"/>
      <c r="AK113" s="71"/>
    </row>
    <row r="114" spans="1:37" s="10" customFormat="1" ht="25" customHeight="1" x14ac:dyDescent="0.25">
      <c r="A114" s="11">
        <v>111</v>
      </c>
      <c r="B114" s="120" t="str">
        <f t="shared" si="15"/>
        <v>3级-2级</v>
      </c>
      <c r="C114" s="120" t="s">
        <v>33</v>
      </c>
      <c r="D114" s="139" t="s">
        <v>214</v>
      </c>
      <c r="E114" s="120" t="s">
        <v>29</v>
      </c>
      <c r="F114" s="120" t="s">
        <v>50</v>
      </c>
      <c r="G114" s="122" t="s">
        <v>144</v>
      </c>
      <c r="H114" s="122"/>
      <c r="I114" s="124">
        <v>168781.58</v>
      </c>
      <c r="J114" s="122"/>
      <c r="K114" s="122"/>
      <c r="L114" s="124"/>
      <c r="M114" s="125"/>
      <c r="N114" s="126"/>
      <c r="O114" s="124"/>
      <c r="P114" s="66"/>
      <c r="Q114" s="66"/>
      <c r="R114" s="67"/>
      <c r="S114" s="66"/>
      <c r="T114" s="66"/>
      <c r="U114" s="67"/>
      <c r="V114" s="68"/>
      <c r="W114" s="68"/>
      <c r="X114" s="69"/>
      <c r="Y114" s="70">
        <f t="shared" si="13"/>
        <v>168781.58</v>
      </c>
      <c r="Z114" s="70">
        <f t="shared" si="14"/>
        <v>0</v>
      </c>
      <c r="AA114" s="71"/>
      <c r="AB114" s="71"/>
      <c r="AC114" s="71"/>
      <c r="AD114" s="71"/>
      <c r="AE114" s="72"/>
      <c r="AF114" s="71"/>
      <c r="AG114" s="71"/>
      <c r="AH114" s="71"/>
      <c r="AI114" s="71"/>
      <c r="AJ114" s="71"/>
      <c r="AK114" s="71"/>
    </row>
    <row r="115" spans="1:37" s="10" customFormat="1" ht="25" customHeight="1" x14ac:dyDescent="0.25">
      <c r="A115" s="11">
        <v>112</v>
      </c>
      <c r="B115" s="120" t="str">
        <f t="shared" si="15"/>
        <v>3级-4级</v>
      </c>
      <c r="C115" s="120" t="s">
        <v>33</v>
      </c>
      <c r="D115" s="120" t="s">
        <v>337</v>
      </c>
      <c r="E115" s="120" t="s">
        <v>37</v>
      </c>
      <c r="F115" s="120" t="s">
        <v>42</v>
      </c>
      <c r="G115" s="122" t="s">
        <v>99</v>
      </c>
      <c r="H115" s="122" t="s">
        <v>43</v>
      </c>
      <c r="I115" s="124">
        <v>3731710.5</v>
      </c>
      <c r="J115" s="122"/>
      <c r="K115" s="122"/>
      <c r="L115" s="124"/>
      <c r="M115" s="125"/>
      <c r="N115" s="126"/>
      <c r="O115" s="124"/>
      <c r="P115" s="66"/>
      <c r="Q115" s="66"/>
      <c r="R115" s="67"/>
      <c r="S115" s="66"/>
      <c r="T115" s="66"/>
      <c r="U115" s="67"/>
      <c r="V115" s="68"/>
      <c r="W115" s="68"/>
      <c r="X115" s="69"/>
      <c r="Y115" s="70">
        <f t="shared" si="13"/>
        <v>3731710.5</v>
      </c>
      <c r="Z115" s="70">
        <f t="shared" si="14"/>
        <v>0</v>
      </c>
      <c r="AA115" s="71"/>
      <c r="AB115" s="71"/>
      <c r="AC115" s="71"/>
      <c r="AD115" s="71"/>
      <c r="AE115" s="72"/>
      <c r="AF115" s="71"/>
      <c r="AG115" s="71"/>
      <c r="AH115" s="71"/>
      <c r="AI115" s="71"/>
      <c r="AJ115" s="71"/>
      <c r="AK115" s="71"/>
    </row>
    <row r="116" spans="1:37" s="10" customFormat="1" ht="25" customHeight="1" x14ac:dyDescent="0.25">
      <c r="A116" s="11">
        <v>113</v>
      </c>
      <c r="B116" s="120" t="str">
        <f t="shared" si="15"/>
        <v>3级-3级</v>
      </c>
      <c r="C116" s="120" t="s">
        <v>33</v>
      </c>
      <c r="D116" s="120" t="s">
        <v>337</v>
      </c>
      <c r="E116" s="120" t="s">
        <v>33</v>
      </c>
      <c r="F116" s="120" t="s">
        <v>161</v>
      </c>
      <c r="G116" s="122" t="s">
        <v>99</v>
      </c>
      <c r="H116" s="122" t="s">
        <v>43</v>
      </c>
      <c r="I116" s="124">
        <v>9169123.7799999993</v>
      </c>
      <c r="J116" s="122"/>
      <c r="K116" s="122"/>
      <c r="L116" s="124"/>
      <c r="M116" s="125"/>
      <c r="N116" s="126"/>
      <c r="O116" s="124"/>
      <c r="P116" s="66"/>
      <c r="Q116" s="66"/>
      <c r="R116" s="67"/>
      <c r="S116" s="66"/>
      <c r="T116" s="66"/>
      <c r="U116" s="67"/>
      <c r="V116" s="68"/>
      <c r="W116" s="68"/>
      <c r="X116" s="69"/>
      <c r="Y116" s="70">
        <f t="shared" si="13"/>
        <v>9169123.7799999993</v>
      </c>
      <c r="Z116" s="70">
        <f t="shared" si="14"/>
        <v>0</v>
      </c>
      <c r="AA116" s="71"/>
      <c r="AB116" s="71"/>
      <c r="AC116" s="71"/>
      <c r="AD116" s="71"/>
      <c r="AE116" s="72"/>
      <c r="AF116" s="71"/>
      <c r="AG116" s="71"/>
      <c r="AH116" s="71"/>
      <c r="AI116" s="71"/>
      <c r="AJ116" s="71"/>
      <c r="AK116" s="71"/>
    </row>
    <row r="117" spans="1:37" s="10" customFormat="1" ht="25" customHeight="1" x14ac:dyDescent="0.25">
      <c r="A117" s="11">
        <v>114</v>
      </c>
      <c r="B117" s="120" t="str">
        <f t="shared" si="15"/>
        <v>3级-4级</v>
      </c>
      <c r="C117" s="120" t="s">
        <v>33</v>
      </c>
      <c r="D117" s="120" t="s">
        <v>337</v>
      </c>
      <c r="E117" s="120" t="s">
        <v>37</v>
      </c>
      <c r="F117" s="120" t="s">
        <v>66</v>
      </c>
      <c r="G117" s="122" t="s">
        <v>99</v>
      </c>
      <c r="H117" s="122" t="s">
        <v>43</v>
      </c>
      <c r="I117" s="124">
        <v>334773.15999999997</v>
      </c>
      <c r="J117" s="122"/>
      <c r="K117" s="122"/>
      <c r="L117" s="124"/>
      <c r="M117" s="125"/>
      <c r="N117" s="126"/>
      <c r="O117" s="124"/>
      <c r="P117" s="66"/>
      <c r="Q117" s="66"/>
      <c r="R117" s="67"/>
      <c r="S117" s="66"/>
      <c r="T117" s="66"/>
      <c r="U117" s="67"/>
      <c r="V117" s="68"/>
      <c r="W117" s="68"/>
      <c r="X117" s="69"/>
      <c r="Y117" s="70">
        <f t="shared" si="13"/>
        <v>334773.15999999997</v>
      </c>
      <c r="Z117" s="70">
        <f t="shared" si="14"/>
        <v>0</v>
      </c>
      <c r="AA117" s="71"/>
      <c r="AB117" s="71"/>
      <c r="AC117" s="71"/>
      <c r="AD117" s="71"/>
      <c r="AE117" s="72"/>
      <c r="AF117" s="71"/>
      <c r="AG117" s="71"/>
      <c r="AH117" s="71"/>
      <c r="AI117" s="71"/>
      <c r="AJ117" s="71"/>
      <c r="AK117" s="71"/>
    </row>
    <row r="118" spans="1:37" s="10" customFormat="1" ht="25" customHeight="1" x14ac:dyDescent="0.25">
      <c r="A118" s="11">
        <v>115</v>
      </c>
      <c r="B118" s="120" t="str">
        <f t="shared" si="15"/>
        <v>3级-2级</v>
      </c>
      <c r="C118" s="120" t="s">
        <v>33</v>
      </c>
      <c r="D118" s="120" t="s">
        <v>337</v>
      </c>
      <c r="E118" s="120" t="s">
        <v>29</v>
      </c>
      <c r="F118" s="120" t="s">
        <v>55</v>
      </c>
      <c r="G118" s="122"/>
      <c r="H118" s="122"/>
      <c r="I118" s="124"/>
      <c r="J118" s="122" t="s">
        <v>60</v>
      </c>
      <c r="K118" s="122" t="s">
        <v>32</v>
      </c>
      <c r="L118" s="124">
        <v>2675737.7000000002</v>
      </c>
      <c r="M118" s="125"/>
      <c r="N118" s="126"/>
      <c r="O118" s="124"/>
      <c r="P118" s="66"/>
      <c r="Q118" s="66"/>
      <c r="R118" s="67"/>
      <c r="S118" s="66"/>
      <c r="T118" s="66"/>
      <c r="U118" s="67"/>
      <c r="V118" s="68"/>
      <c r="W118" s="68"/>
      <c r="X118" s="69"/>
      <c r="Y118" s="70">
        <f t="shared" si="13"/>
        <v>0</v>
      </c>
      <c r="Z118" s="70">
        <f t="shared" si="14"/>
        <v>2675737.7000000002</v>
      </c>
      <c r="AA118" s="71"/>
      <c r="AB118" s="71"/>
      <c r="AC118" s="71"/>
      <c r="AD118" s="71"/>
      <c r="AE118" s="72"/>
      <c r="AF118" s="71"/>
      <c r="AG118" s="71"/>
      <c r="AH118" s="71"/>
      <c r="AI118" s="71"/>
      <c r="AJ118" s="71"/>
      <c r="AK118" s="71"/>
    </row>
    <row r="119" spans="1:37" s="10" customFormat="1" ht="25" customHeight="1" x14ac:dyDescent="0.25">
      <c r="A119" s="11">
        <v>116</v>
      </c>
      <c r="B119" s="120" t="str">
        <f t="shared" si="15"/>
        <v>3级-3级</v>
      </c>
      <c r="C119" s="120" t="s">
        <v>33</v>
      </c>
      <c r="D119" s="120" t="s">
        <v>337</v>
      </c>
      <c r="E119" s="120" t="s">
        <v>33</v>
      </c>
      <c r="F119" s="120" t="s">
        <v>160</v>
      </c>
      <c r="G119" s="122"/>
      <c r="H119" s="122"/>
      <c r="I119" s="124"/>
      <c r="J119" s="122" t="s">
        <v>60</v>
      </c>
      <c r="K119" s="122" t="s">
        <v>32</v>
      </c>
      <c r="L119" s="124">
        <v>2556939.2400000002</v>
      </c>
      <c r="M119" s="125"/>
      <c r="N119" s="125"/>
      <c r="O119" s="124"/>
      <c r="P119" s="66"/>
      <c r="Q119" s="66"/>
      <c r="R119" s="67"/>
      <c r="S119" s="66"/>
      <c r="T119" s="66"/>
      <c r="U119" s="67"/>
      <c r="V119" s="68"/>
      <c r="W119" s="68"/>
      <c r="X119" s="69"/>
      <c r="Y119" s="70">
        <f t="shared" si="13"/>
        <v>0</v>
      </c>
      <c r="Z119" s="70">
        <f t="shared" si="14"/>
        <v>2556939.2400000002</v>
      </c>
      <c r="AA119" s="71"/>
      <c r="AB119" s="71"/>
      <c r="AC119" s="71"/>
      <c r="AD119" s="71"/>
      <c r="AE119" s="72"/>
      <c r="AF119" s="71"/>
      <c r="AG119" s="71"/>
      <c r="AH119" s="71"/>
      <c r="AI119" s="71"/>
      <c r="AJ119" s="71"/>
      <c r="AK119" s="71"/>
    </row>
    <row r="120" spans="1:37" s="10" customFormat="1" ht="25" customHeight="1" x14ac:dyDescent="0.25">
      <c r="A120" s="11">
        <v>117</v>
      </c>
      <c r="B120" s="120" t="str">
        <f t="shared" si="15"/>
        <v>3级-4级</v>
      </c>
      <c r="C120" s="120" t="s">
        <v>33</v>
      </c>
      <c r="D120" s="120" t="s">
        <v>337</v>
      </c>
      <c r="E120" s="120" t="s">
        <v>37</v>
      </c>
      <c r="F120" s="120" t="s">
        <v>42</v>
      </c>
      <c r="G120" s="122"/>
      <c r="H120" s="122"/>
      <c r="I120" s="124"/>
      <c r="J120" s="122" t="s">
        <v>68</v>
      </c>
      <c r="K120" s="122" t="s">
        <v>556</v>
      </c>
      <c r="L120" s="124">
        <v>286502.40000000002</v>
      </c>
      <c r="M120" s="125"/>
      <c r="N120" s="125"/>
      <c r="O120" s="124"/>
      <c r="P120" s="66"/>
      <c r="Q120" s="66"/>
      <c r="R120" s="67"/>
      <c r="S120" s="66"/>
      <c r="T120" s="66"/>
      <c r="U120" s="67"/>
      <c r="V120" s="68"/>
      <c r="W120" s="68"/>
      <c r="X120" s="69"/>
      <c r="Y120" s="70">
        <f t="shared" si="13"/>
        <v>0</v>
      </c>
      <c r="Z120" s="70">
        <f t="shared" si="14"/>
        <v>286502.40000000002</v>
      </c>
      <c r="AA120" s="71"/>
      <c r="AB120" s="71"/>
      <c r="AC120" s="71"/>
      <c r="AD120" s="71"/>
      <c r="AE120" s="72"/>
      <c r="AF120" s="71"/>
      <c r="AG120" s="71"/>
      <c r="AH120" s="71"/>
      <c r="AI120" s="71"/>
      <c r="AJ120" s="71"/>
      <c r="AK120" s="71"/>
    </row>
    <row r="121" spans="1:37" s="10" customFormat="1" ht="25" customHeight="1" x14ac:dyDescent="0.25">
      <c r="A121" s="11">
        <v>118</v>
      </c>
      <c r="B121" s="120" t="str">
        <f t="shared" si="15"/>
        <v>3级-3级</v>
      </c>
      <c r="C121" s="120" t="s">
        <v>33</v>
      </c>
      <c r="D121" s="120" t="s">
        <v>337</v>
      </c>
      <c r="E121" s="120" t="s">
        <v>33</v>
      </c>
      <c r="F121" s="120" t="s">
        <v>332</v>
      </c>
      <c r="G121" s="122"/>
      <c r="H121" s="122"/>
      <c r="I121" s="124"/>
      <c r="J121" s="122" t="s">
        <v>68</v>
      </c>
      <c r="K121" s="122" t="s">
        <v>556</v>
      </c>
      <c r="L121" s="124">
        <v>250596</v>
      </c>
      <c r="M121" s="125"/>
      <c r="N121" s="125"/>
      <c r="O121" s="124"/>
      <c r="P121" s="66"/>
      <c r="Q121" s="66"/>
      <c r="R121" s="67"/>
      <c r="S121" s="66"/>
      <c r="T121" s="66"/>
      <c r="U121" s="67"/>
      <c r="V121" s="68"/>
      <c r="W121" s="68"/>
      <c r="X121" s="69"/>
      <c r="Y121" s="70">
        <f t="shared" si="13"/>
        <v>0</v>
      </c>
      <c r="Z121" s="70">
        <f t="shared" si="14"/>
        <v>250596</v>
      </c>
      <c r="AA121" s="71"/>
      <c r="AB121" s="71"/>
      <c r="AC121" s="71"/>
      <c r="AD121" s="71"/>
      <c r="AE121" s="72"/>
      <c r="AF121" s="71"/>
      <c r="AG121" s="71"/>
      <c r="AH121" s="71"/>
      <c r="AI121" s="71"/>
      <c r="AJ121" s="71"/>
      <c r="AK121" s="71"/>
    </row>
    <row r="122" spans="1:37" s="10" customFormat="1" ht="25" customHeight="1" x14ac:dyDescent="0.25">
      <c r="A122" s="11">
        <v>119</v>
      </c>
      <c r="B122" s="120" t="str">
        <f t="shared" si="15"/>
        <v>3级-3级</v>
      </c>
      <c r="C122" s="120" t="s">
        <v>33</v>
      </c>
      <c r="D122" s="120" t="s">
        <v>338</v>
      </c>
      <c r="E122" s="120" t="s">
        <v>33</v>
      </c>
      <c r="F122" s="120" t="s">
        <v>446</v>
      </c>
      <c r="G122" s="122" t="s">
        <v>144</v>
      </c>
      <c r="H122" s="122" t="s">
        <v>554</v>
      </c>
      <c r="I122" s="124">
        <v>2955697.34</v>
      </c>
      <c r="J122" s="122"/>
      <c r="K122" s="122"/>
      <c r="L122" s="124"/>
      <c r="M122" s="125"/>
      <c r="N122" s="126"/>
      <c r="O122" s="124"/>
      <c r="P122" s="21"/>
      <c r="Q122" s="21"/>
      <c r="R122" s="22"/>
      <c r="S122" s="21"/>
      <c r="T122" s="21"/>
      <c r="U122" s="22"/>
      <c r="V122" s="23"/>
      <c r="W122" s="23"/>
      <c r="X122" s="24"/>
      <c r="Y122" s="25">
        <f t="shared" si="13"/>
        <v>2955697.34</v>
      </c>
      <c r="Z122" s="25">
        <f t="shared" si="14"/>
        <v>0</v>
      </c>
      <c r="AA122" s="26"/>
      <c r="AB122" s="26"/>
      <c r="AC122" s="26"/>
      <c r="AD122" s="26"/>
      <c r="AE122" s="27"/>
      <c r="AF122" s="26"/>
      <c r="AG122" s="26"/>
      <c r="AH122" s="26"/>
      <c r="AI122" s="26"/>
      <c r="AJ122" s="26"/>
      <c r="AK122" s="26"/>
    </row>
    <row r="123" spans="1:37" s="10" customFormat="1" ht="25" customHeight="1" x14ac:dyDescent="0.25">
      <c r="A123" s="11">
        <v>120</v>
      </c>
      <c r="B123" s="120" t="str">
        <f t="shared" si="15"/>
        <v>3级-4级</v>
      </c>
      <c r="C123" s="120" t="s">
        <v>33</v>
      </c>
      <c r="D123" s="120" t="s">
        <v>338</v>
      </c>
      <c r="E123" s="120" t="s">
        <v>37</v>
      </c>
      <c r="F123" s="120" t="s">
        <v>66</v>
      </c>
      <c r="G123" s="122" t="s">
        <v>99</v>
      </c>
      <c r="H123" s="122" t="s">
        <v>557</v>
      </c>
      <c r="I123" s="124">
        <v>717370.54</v>
      </c>
      <c r="J123" s="122"/>
      <c r="K123" s="122"/>
      <c r="L123" s="124"/>
      <c r="M123" s="125"/>
      <c r="N123" s="126"/>
      <c r="O123" s="124"/>
      <c r="P123" s="21"/>
      <c r="Q123" s="21"/>
      <c r="R123" s="22"/>
      <c r="S123" s="21"/>
      <c r="T123" s="21"/>
      <c r="U123" s="22"/>
      <c r="V123" s="23"/>
      <c r="W123" s="23"/>
      <c r="X123" s="24"/>
      <c r="Y123" s="25">
        <f t="shared" si="13"/>
        <v>717370.54</v>
      </c>
      <c r="Z123" s="25">
        <f t="shared" si="14"/>
        <v>0</v>
      </c>
      <c r="AA123" s="26"/>
      <c r="AB123" s="26"/>
      <c r="AC123" s="26"/>
      <c r="AD123" s="26"/>
      <c r="AE123" s="27"/>
      <c r="AF123" s="26"/>
      <c r="AG123" s="26"/>
      <c r="AH123" s="26"/>
      <c r="AI123" s="26"/>
      <c r="AJ123" s="26"/>
      <c r="AK123" s="26"/>
    </row>
    <row r="124" spans="1:37" s="10" customFormat="1" ht="25" customHeight="1" x14ac:dyDescent="0.25">
      <c r="A124" s="11">
        <v>121</v>
      </c>
      <c r="B124" s="120" t="str">
        <f t="shared" si="15"/>
        <v>3级-4级</v>
      </c>
      <c r="C124" s="120" t="s">
        <v>33</v>
      </c>
      <c r="D124" s="120" t="s">
        <v>338</v>
      </c>
      <c r="E124" s="120" t="s">
        <v>37</v>
      </c>
      <c r="F124" s="120" t="s">
        <v>42</v>
      </c>
      <c r="G124" s="122" t="s">
        <v>99</v>
      </c>
      <c r="H124" s="122" t="s">
        <v>557</v>
      </c>
      <c r="I124" s="124">
        <v>1385022.68</v>
      </c>
      <c r="J124" s="122"/>
      <c r="K124" s="122"/>
      <c r="L124" s="124"/>
      <c r="M124" s="125"/>
      <c r="N124" s="126"/>
      <c r="O124" s="124"/>
      <c r="P124" s="21"/>
      <c r="Q124" s="21"/>
      <c r="R124" s="22"/>
      <c r="S124" s="21"/>
      <c r="T124" s="21"/>
      <c r="U124" s="22"/>
      <c r="V124" s="23"/>
      <c r="W124" s="23"/>
      <c r="X124" s="24"/>
      <c r="Y124" s="25">
        <f t="shared" si="13"/>
        <v>1385022.68</v>
      </c>
      <c r="Z124" s="25">
        <f t="shared" si="14"/>
        <v>0</v>
      </c>
      <c r="AA124" s="26"/>
      <c r="AB124" s="26"/>
      <c r="AC124" s="26"/>
      <c r="AD124" s="26"/>
      <c r="AE124" s="27"/>
      <c r="AF124" s="26"/>
      <c r="AG124" s="26"/>
      <c r="AH124" s="26"/>
      <c r="AI124" s="26"/>
      <c r="AJ124" s="26"/>
      <c r="AK124" s="26"/>
    </row>
    <row r="125" spans="1:37" s="10" customFormat="1" ht="25" customHeight="1" x14ac:dyDescent="0.25">
      <c r="A125" s="11">
        <v>122</v>
      </c>
      <c r="B125" s="120" t="str">
        <f t="shared" si="15"/>
        <v>3级-3级</v>
      </c>
      <c r="C125" s="120" t="s">
        <v>33</v>
      </c>
      <c r="D125" s="120" t="s">
        <v>338</v>
      </c>
      <c r="E125" s="120" t="s">
        <v>33</v>
      </c>
      <c r="F125" s="120" t="s">
        <v>446</v>
      </c>
      <c r="G125" s="122"/>
      <c r="H125" s="122"/>
      <c r="I125" s="124"/>
      <c r="J125" s="122" t="s">
        <v>164</v>
      </c>
      <c r="K125" s="122" t="s">
        <v>558</v>
      </c>
      <c r="L125" s="124">
        <v>23488319.440000001</v>
      </c>
      <c r="M125" s="125"/>
      <c r="N125" s="126"/>
      <c r="O125" s="124"/>
      <c r="P125" s="21"/>
      <c r="Q125" s="21"/>
      <c r="R125" s="22"/>
      <c r="S125" s="21"/>
      <c r="T125" s="21"/>
      <c r="U125" s="22"/>
      <c r="V125" s="23"/>
      <c r="W125" s="23"/>
      <c r="X125" s="24"/>
      <c r="Y125" s="25">
        <f t="shared" si="13"/>
        <v>0</v>
      </c>
      <c r="Z125" s="25">
        <f t="shared" si="14"/>
        <v>23488319.440000001</v>
      </c>
      <c r="AA125" s="26"/>
      <c r="AB125" s="26"/>
      <c r="AC125" s="26"/>
      <c r="AD125" s="26"/>
      <c r="AE125" s="27"/>
      <c r="AF125" s="26"/>
      <c r="AG125" s="26"/>
      <c r="AH125" s="26"/>
      <c r="AI125" s="26"/>
      <c r="AJ125" s="26"/>
      <c r="AK125" s="26"/>
    </row>
    <row r="126" spans="1:37" s="10" customFormat="1" ht="25" customHeight="1" x14ac:dyDescent="0.25">
      <c r="A126" s="11">
        <v>123</v>
      </c>
      <c r="B126" s="120" t="str">
        <f t="shared" si="15"/>
        <v>3级-4级</v>
      </c>
      <c r="C126" s="120" t="s">
        <v>33</v>
      </c>
      <c r="D126" s="120" t="s">
        <v>338</v>
      </c>
      <c r="E126" s="120" t="s">
        <v>37</v>
      </c>
      <c r="F126" s="120" t="s">
        <v>66</v>
      </c>
      <c r="G126" s="122"/>
      <c r="H126" s="122"/>
      <c r="I126" s="124"/>
      <c r="J126" s="122" t="s">
        <v>68</v>
      </c>
      <c r="K126" s="122" t="s">
        <v>559</v>
      </c>
      <c r="L126" s="124">
        <v>75600</v>
      </c>
      <c r="M126" s="125"/>
      <c r="N126" s="125"/>
      <c r="O126" s="124"/>
      <c r="P126" s="21"/>
      <c r="Q126" s="21"/>
      <c r="R126" s="22"/>
      <c r="S126" s="21"/>
      <c r="T126" s="21"/>
      <c r="U126" s="22"/>
      <c r="V126" s="23"/>
      <c r="W126" s="23"/>
      <c r="X126" s="24"/>
      <c r="Y126" s="25">
        <f t="shared" si="13"/>
        <v>0</v>
      </c>
      <c r="Z126" s="25">
        <f t="shared" si="14"/>
        <v>75600</v>
      </c>
      <c r="AA126" s="26"/>
      <c r="AB126" s="26"/>
      <c r="AC126" s="26"/>
      <c r="AD126" s="26"/>
      <c r="AE126" s="27"/>
      <c r="AF126" s="26"/>
      <c r="AG126" s="26"/>
      <c r="AH126" s="26"/>
      <c r="AI126" s="26"/>
      <c r="AJ126" s="26"/>
      <c r="AK126" s="26"/>
    </row>
    <row r="127" spans="1:37" s="10" customFormat="1" ht="25" customHeight="1" x14ac:dyDescent="0.25">
      <c r="A127" s="11">
        <v>124</v>
      </c>
      <c r="B127" s="120" t="str">
        <f t="shared" si="15"/>
        <v>3级-2级</v>
      </c>
      <c r="C127" s="120" t="s">
        <v>33</v>
      </c>
      <c r="D127" s="120" t="s">
        <v>338</v>
      </c>
      <c r="E127" s="120" t="s">
        <v>29</v>
      </c>
      <c r="F127" s="120" t="s">
        <v>158</v>
      </c>
      <c r="G127" s="122"/>
      <c r="H127" s="122"/>
      <c r="I127" s="124"/>
      <c r="J127" s="122" t="s">
        <v>68</v>
      </c>
      <c r="K127" s="122" t="s">
        <v>560</v>
      </c>
      <c r="L127" s="124">
        <v>33</v>
      </c>
      <c r="M127" s="125"/>
      <c r="N127" s="125"/>
      <c r="O127" s="124"/>
      <c r="P127" s="21"/>
      <c r="Q127" s="21"/>
      <c r="R127" s="22"/>
      <c r="S127" s="21"/>
      <c r="T127" s="21"/>
      <c r="U127" s="22"/>
      <c r="V127" s="23"/>
      <c r="W127" s="23"/>
      <c r="X127" s="24"/>
      <c r="Y127" s="25">
        <f t="shared" si="13"/>
        <v>0</v>
      </c>
      <c r="Z127" s="25">
        <f t="shared" si="14"/>
        <v>33</v>
      </c>
      <c r="AA127" s="26"/>
      <c r="AB127" s="26"/>
      <c r="AC127" s="26"/>
      <c r="AD127" s="26"/>
      <c r="AE127" s="27"/>
      <c r="AF127" s="26"/>
      <c r="AG127" s="26"/>
      <c r="AH127" s="26"/>
      <c r="AI127" s="26"/>
      <c r="AJ127" s="26"/>
      <c r="AK127" s="26"/>
    </row>
    <row r="128" spans="1:37" s="10" customFormat="1" ht="25" customHeight="1" x14ac:dyDescent="0.25">
      <c r="A128" s="11">
        <v>125</v>
      </c>
      <c r="B128" s="120" t="str">
        <f t="shared" si="15"/>
        <v>3级-2级</v>
      </c>
      <c r="C128" s="120" t="s">
        <v>33</v>
      </c>
      <c r="D128" s="120" t="s">
        <v>338</v>
      </c>
      <c r="E128" s="120" t="s">
        <v>29</v>
      </c>
      <c r="F128" s="120" t="s">
        <v>46</v>
      </c>
      <c r="G128" s="122"/>
      <c r="H128" s="122"/>
      <c r="I128" s="124"/>
      <c r="J128" s="122" t="s">
        <v>68</v>
      </c>
      <c r="K128" s="122" t="s">
        <v>560</v>
      </c>
      <c r="L128" s="124">
        <v>91.2</v>
      </c>
      <c r="M128" s="125"/>
      <c r="N128" s="125"/>
      <c r="O128" s="124"/>
      <c r="P128" s="21"/>
      <c r="Q128" s="21"/>
      <c r="R128" s="22"/>
      <c r="S128" s="21"/>
      <c r="T128" s="21"/>
      <c r="U128" s="22"/>
      <c r="V128" s="23"/>
      <c r="W128" s="23"/>
      <c r="X128" s="24"/>
      <c r="Y128" s="25">
        <f t="shared" si="13"/>
        <v>0</v>
      </c>
      <c r="Z128" s="25">
        <f t="shared" si="14"/>
        <v>91.2</v>
      </c>
      <c r="AA128" s="26"/>
      <c r="AB128" s="26"/>
      <c r="AC128" s="26"/>
      <c r="AD128" s="26"/>
      <c r="AE128" s="27"/>
      <c r="AF128" s="26"/>
      <c r="AG128" s="26"/>
      <c r="AH128" s="26"/>
      <c r="AI128" s="26"/>
      <c r="AJ128" s="26"/>
      <c r="AK128" s="26"/>
    </row>
    <row r="129" spans="1:37" s="10" customFormat="1" ht="25" customHeight="1" x14ac:dyDescent="0.25">
      <c r="A129" s="11">
        <v>126</v>
      </c>
      <c r="B129" s="120" t="str">
        <f t="shared" si="15"/>
        <v>3级-2级</v>
      </c>
      <c r="C129" s="120" t="s">
        <v>33</v>
      </c>
      <c r="D129" s="120" t="s">
        <v>338</v>
      </c>
      <c r="E129" s="120" t="s">
        <v>29</v>
      </c>
      <c r="F129" s="120" t="s">
        <v>44</v>
      </c>
      <c r="G129" s="122"/>
      <c r="H129" s="122"/>
      <c r="I129" s="124"/>
      <c r="J129" s="122" t="s">
        <v>68</v>
      </c>
      <c r="K129" s="122" t="s">
        <v>560</v>
      </c>
      <c r="L129" s="124">
        <v>42</v>
      </c>
      <c r="M129" s="125"/>
      <c r="N129" s="125"/>
      <c r="O129" s="124"/>
      <c r="P129" s="21"/>
      <c r="Q129" s="21"/>
      <c r="R129" s="22"/>
      <c r="S129" s="21"/>
      <c r="T129" s="21"/>
      <c r="U129" s="22"/>
      <c r="V129" s="23"/>
      <c r="W129" s="23"/>
      <c r="X129" s="24"/>
      <c r="Y129" s="25">
        <f t="shared" si="13"/>
        <v>0</v>
      </c>
      <c r="Z129" s="25">
        <f t="shared" si="14"/>
        <v>42</v>
      </c>
      <c r="AA129" s="26"/>
      <c r="AB129" s="26"/>
      <c r="AC129" s="26"/>
      <c r="AD129" s="26"/>
      <c r="AE129" s="27"/>
      <c r="AF129" s="26"/>
      <c r="AG129" s="26"/>
      <c r="AH129" s="26"/>
      <c r="AI129" s="26"/>
      <c r="AJ129" s="26"/>
      <c r="AK129" s="26"/>
    </row>
    <row r="130" spans="1:37" s="10" customFormat="1" ht="25" customHeight="1" x14ac:dyDescent="0.25">
      <c r="A130" s="11">
        <v>127</v>
      </c>
      <c r="B130" s="120" t="str">
        <f t="shared" si="15"/>
        <v>3级-3级</v>
      </c>
      <c r="C130" s="120" t="s">
        <v>33</v>
      </c>
      <c r="D130" s="120" t="s">
        <v>338</v>
      </c>
      <c r="E130" s="120" t="s">
        <v>33</v>
      </c>
      <c r="F130" s="120" t="s">
        <v>112</v>
      </c>
      <c r="G130" s="122"/>
      <c r="H130" s="122"/>
      <c r="I130" s="124"/>
      <c r="J130" s="122" t="s">
        <v>68</v>
      </c>
      <c r="K130" s="122" t="s">
        <v>560</v>
      </c>
      <c r="L130" s="124">
        <v>79.2</v>
      </c>
      <c r="M130" s="125"/>
      <c r="N130" s="125"/>
      <c r="O130" s="124"/>
      <c r="P130" s="21"/>
      <c r="Q130" s="21"/>
      <c r="R130" s="22"/>
      <c r="S130" s="21"/>
      <c r="T130" s="21"/>
      <c r="U130" s="22"/>
      <c r="V130" s="23"/>
      <c r="W130" s="23"/>
      <c r="X130" s="24"/>
      <c r="Y130" s="25">
        <f t="shared" si="13"/>
        <v>0</v>
      </c>
      <c r="Z130" s="25">
        <f t="shared" si="14"/>
        <v>79.2</v>
      </c>
      <c r="AA130" s="26"/>
      <c r="AB130" s="26"/>
      <c r="AC130" s="26"/>
      <c r="AD130" s="26"/>
      <c r="AE130" s="27"/>
      <c r="AF130" s="26"/>
      <c r="AG130" s="26"/>
      <c r="AH130" s="26"/>
      <c r="AI130" s="26"/>
      <c r="AJ130" s="26"/>
      <c r="AK130" s="26"/>
    </row>
    <row r="131" spans="1:37" s="10" customFormat="1" ht="25" customHeight="1" x14ac:dyDescent="0.25">
      <c r="A131" s="11">
        <v>128</v>
      </c>
      <c r="B131" s="120" t="str">
        <f t="shared" si="15"/>
        <v>3级-2级</v>
      </c>
      <c r="C131" s="120" t="s">
        <v>33</v>
      </c>
      <c r="D131" s="120" t="s">
        <v>338</v>
      </c>
      <c r="E131" s="120" t="s">
        <v>29</v>
      </c>
      <c r="F131" s="120" t="s">
        <v>55</v>
      </c>
      <c r="G131" s="122"/>
      <c r="H131" s="122"/>
      <c r="I131" s="124"/>
      <c r="J131" s="122" t="s">
        <v>60</v>
      </c>
      <c r="K131" s="122" t="s">
        <v>546</v>
      </c>
      <c r="L131" s="124">
        <v>571096.25</v>
      </c>
      <c r="M131" s="125"/>
      <c r="N131" s="125"/>
      <c r="O131" s="124"/>
      <c r="P131" s="21"/>
      <c r="Q131" s="21"/>
      <c r="R131" s="22"/>
      <c r="S131" s="21"/>
      <c r="T131" s="21"/>
      <c r="U131" s="22"/>
      <c r="V131" s="23"/>
      <c r="W131" s="23"/>
      <c r="X131" s="24"/>
      <c r="Y131" s="25">
        <f t="shared" si="13"/>
        <v>0</v>
      </c>
      <c r="Z131" s="25">
        <f t="shared" si="14"/>
        <v>571096.25</v>
      </c>
      <c r="AA131" s="26"/>
      <c r="AB131" s="26"/>
      <c r="AC131" s="26"/>
      <c r="AD131" s="26"/>
      <c r="AE131" s="27"/>
      <c r="AF131" s="26"/>
      <c r="AG131" s="26"/>
      <c r="AH131" s="26"/>
      <c r="AI131" s="26"/>
      <c r="AJ131" s="26"/>
      <c r="AK131" s="26"/>
    </row>
    <row r="132" spans="1:37" s="10" customFormat="1" ht="25" customHeight="1" x14ac:dyDescent="0.25">
      <c r="A132" s="11">
        <v>129</v>
      </c>
      <c r="B132" s="120" t="str">
        <f t="shared" si="15"/>
        <v>3级-2级</v>
      </c>
      <c r="C132" s="120" t="s">
        <v>33</v>
      </c>
      <c r="D132" s="120" t="s">
        <v>338</v>
      </c>
      <c r="E132" s="120" t="s">
        <v>29</v>
      </c>
      <c r="F132" s="120" t="s">
        <v>55</v>
      </c>
      <c r="G132" s="122"/>
      <c r="H132" s="122"/>
      <c r="I132" s="124"/>
      <c r="J132" s="122" t="s">
        <v>60</v>
      </c>
      <c r="K132" s="122" t="s">
        <v>529</v>
      </c>
      <c r="L132" s="140">
        <v>7614838.7199999997</v>
      </c>
      <c r="M132" s="125"/>
      <c r="N132" s="125"/>
      <c r="O132" s="124"/>
      <c r="P132" s="21"/>
      <c r="Q132" s="21"/>
      <c r="R132" s="22"/>
      <c r="S132" s="21"/>
      <c r="T132" s="21"/>
      <c r="U132" s="22"/>
      <c r="V132" s="23"/>
      <c r="W132" s="23"/>
      <c r="X132" s="24"/>
      <c r="Y132" s="25">
        <f t="shared" si="13"/>
        <v>0</v>
      </c>
      <c r="Z132" s="25">
        <f t="shared" si="14"/>
        <v>7614838.7199999997</v>
      </c>
      <c r="AA132" s="26"/>
      <c r="AB132" s="26"/>
      <c r="AC132" s="26"/>
      <c r="AD132" s="26"/>
      <c r="AE132" s="27"/>
      <c r="AF132" s="26"/>
      <c r="AG132" s="26"/>
      <c r="AH132" s="26"/>
      <c r="AI132" s="26"/>
      <c r="AJ132" s="26"/>
      <c r="AK132" s="26"/>
    </row>
    <row r="133" spans="1:37" s="10" customFormat="1" ht="25" customHeight="1" x14ac:dyDescent="0.25">
      <c r="A133" s="11">
        <v>130</v>
      </c>
      <c r="B133" s="120" t="str">
        <f t="shared" si="15"/>
        <v>3级-3级</v>
      </c>
      <c r="C133" s="120" t="s">
        <v>33</v>
      </c>
      <c r="D133" s="120" t="s">
        <v>338</v>
      </c>
      <c r="E133" s="120" t="s">
        <v>33</v>
      </c>
      <c r="F133" s="120" t="s">
        <v>160</v>
      </c>
      <c r="G133" s="122"/>
      <c r="H133" s="122"/>
      <c r="I133" s="124"/>
      <c r="J133" s="122" t="s">
        <v>60</v>
      </c>
      <c r="K133" s="122" t="s">
        <v>546</v>
      </c>
      <c r="L133" s="140">
        <v>778669.81</v>
      </c>
      <c r="M133" s="125"/>
      <c r="N133" s="125"/>
      <c r="O133" s="124"/>
      <c r="P133" s="21"/>
      <c r="Q133" s="21"/>
      <c r="R133" s="22"/>
      <c r="S133" s="21"/>
      <c r="T133" s="21"/>
      <c r="U133" s="22"/>
      <c r="V133" s="23"/>
      <c r="W133" s="23"/>
      <c r="X133" s="24"/>
      <c r="Y133" s="25">
        <f t="shared" ref="Y133:Y164" si="16">ROUND(I133-U133-X133,2)</f>
        <v>0</v>
      </c>
      <c r="Z133" s="25">
        <f t="shared" ref="Z133:Z164" si="17">ROUND(L133+O133-R133,2)</f>
        <v>778669.81</v>
      </c>
      <c r="AA133" s="26"/>
      <c r="AB133" s="26"/>
      <c r="AC133" s="26"/>
      <c r="AD133" s="26"/>
      <c r="AE133" s="27"/>
      <c r="AF133" s="26"/>
      <c r="AG133" s="26"/>
      <c r="AH133" s="26"/>
      <c r="AI133" s="26"/>
      <c r="AJ133" s="26"/>
      <c r="AK133" s="26"/>
    </row>
    <row r="134" spans="1:37" s="10" customFormat="1" ht="25" customHeight="1" x14ac:dyDescent="0.25">
      <c r="A134" s="11">
        <v>131</v>
      </c>
      <c r="B134" s="120" t="str">
        <f t="shared" si="15"/>
        <v>3级-3级</v>
      </c>
      <c r="C134" s="120" t="s">
        <v>33</v>
      </c>
      <c r="D134" s="120" t="s">
        <v>338</v>
      </c>
      <c r="E134" s="120" t="s">
        <v>33</v>
      </c>
      <c r="F134" s="120" t="s">
        <v>561</v>
      </c>
      <c r="G134" s="122" t="s">
        <v>144</v>
      </c>
      <c r="H134" s="122" t="s">
        <v>554</v>
      </c>
      <c r="I134" s="140">
        <v>54431449.689999998</v>
      </c>
      <c r="J134" s="122"/>
      <c r="K134" s="122"/>
      <c r="L134" s="140"/>
      <c r="M134" s="125"/>
      <c r="N134" s="125"/>
      <c r="O134" s="124"/>
      <c r="P134" s="21"/>
      <c r="Q134" s="21"/>
      <c r="R134" s="22"/>
      <c r="S134" s="21"/>
      <c r="T134" s="21"/>
      <c r="U134" s="22"/>
      <c r="V134" s="23"/>
      <c r="W134" s="23"/>
      <c r="X134" s="24"/>
      <c r="Y134" s="25">
        <f t="shared" si="16"/>
        <v>54431449.689999998</v>
      </c>
      <c r="Z134" s="25">
        <f t="shared" si="17"/>
        <v>0</v>
      </c>
      <c r="AA134" s="26"/>
      <c r="AB134" s="26"/>
      <c r="AC134" s="26"/>
      <c r="AD134" s="26"/>
      <c r="AE134" s="27"/>
      <c r="AF134" s="26"/>
      <c r="AG134" s="26"/>
      <c r="AH134" s="26"/>
      <c r="AI134" s="26"/>
      <c r="AJ134" s="26"/>
      <c r="AK134" s="26"/>
    </row>
    <row r="135" spans="1:37" s="10" customFormat="1" ht="25" customHeight="1" x14ac:dyDescent="0.25">
      <c r="A135" s="11">
        <v>132</v>
      </c>
      <c r="B135" s="120" t="str">
        <f t="shared" si="15"/>
        <v>3级-2级</v>
      </c>
      <c r="C135" s="120" t="s">
        <v>33</v>
      </c>
      <c r="D135" s="120" t="s">
        <v>338</v>
      </c>
      <c r="E135" s="120" t="s">
        <v>29</v>
      </c>
      <c r="F135" s="120" t="s">
        <v>55</v>
      </c>
      <c r="G135" s="122"/>
      <c r="H135" s="122"/>
      <c r="I135" s="124"/>
      <c r="J135" s="141" t="s">
        <v>68</v>
      </c>
      <c r="K135" s="142" t="s">
        <v>545</v>
      </c>
      <c r="L135" s="140">
        <v>276124.75</v>
      </c>
      <c r="M135" s="125"/>
      <c r="N135" s="126"/>
      <c r="O135" s="124"/>
      <c r="P135" s="21"/>
      <c r="Q135" s="21"/>
      <c r="R135" s="22"/>
      <c r="S135" s="21"/>
      <c r="T135" s="21"/>
      <c r="U135" s="22"/>
      <c r="V135" s="23"/>
      <c r="W135" s="23"/>
      <c r="X135" s="24"/>
      <c r="Y135" s="25">
        <f t="shared" si="16"/>
        <v>0</v>
      </c>
      <c r="Z135" s="25">
        <f t="shared" si="17"/>
        <v>276124.75</v>
      </c>
      <c r="AA135" s="26"/>
      <c r="AB135" s="26"/>
      <c r="AC135" s="26"/>
      <c r="AD135" s="26"/>
      <c r="AE135" s="27"/>
      <c r="AF135" s="26"/>
      <c r="AG135" s="26"/>
      <c r="AH135" s="26"/>
      <c r="AI135" s="26"/>
      <c r="AJ135" s="26"/>
      <c r="AK135" s="26"/>
    </row>
    <row r="136" spans="1:37" s="10" customFormat="1" ht="25" customHeight="1" x14ac:dyDescent="0.25">
      <c r="A136" s="11">
        <v>133</v>
      </c>
      <c r="B136" s="120" t="str">
        <f t="shared" si="15"/>
        <v>3级-3级</v>
      </c>
      <c r="C136" s="120" t="s">
        <v>33</v>
      </c>
      <c r="D136" s="120" t="s">
        <v>338</v>
      </c>
      <c r="E136" s="120" t="s">
        <v>33</v>
      </c>
      <c r="F136" s="120" t="s">
        <v>146</v>
      </c>
      <c r="G136" s="122"/>
      <c r="H136" s="122"/>
      <c r="I136" s="124"/>
      <c r="J136" s="122" t="s">
        <v>68</v>
      </c>
      <c r="K136" s="143" t="s">
        <v>562</v>
      </c>
      <c r="L136" s="124">
        <f>30381.53+6485.6</f>
        <v>36867.129999999997</v>
      </c>
      <c r="M136" s="125"/>
      <c r="N136" s="126"/>
      <c r="O136" s="124"/>
      <c r="P136" s="21"/>
      <c r="Q136" s="21"/>
      <c r="R136" s="22"/>
      <c r="S136" s="21"/>
      <c r="T136" s="21"/>
      <c r="U136" s="22"/>
      <c r="V136" s="23"/>
      <c r="W136" s="23"/>
      <c r="X136" s="24"/>
      <c r="Y136" s="25">
        <f t="shared" si="16"/>
        <v>0</v>
      </c>
      <c r="Z136" s="25">
        <f t="shared" si="17"/>
        <v>36867.129999999997</v>
      </c>
      <c r="AA136" s="26"/>
      <c r="AB136" s="26"/>
      <c r="AC136" s="26"/>
      <c r="AD136" s="26"/>
      <c r="AE136" s="27"/>
      <c r="AF136" s="26"/>
      <c r="AG136" s="26"/>
      <c r="AH136" s="26"/>
      <c r="AI136" s="26"/>
      <c r="AJ136" s="26"/>
      <c r="AK136" s="26"/>
    </row>
    <row r="137" spans="1:37" s="10" customFormat="1" ht="25" customHeight="1" x14ac:dyDescent="0.25">
      <c r="A137" s="11">
        <v>134</v>
      </c>
      <c r="B137" s="120" t="str">
        <f t="shared" si="15"/>
        <v>3级-3级</v>
      </c>
      <c r="C137" s="120" t="s">
        <v>33</v>
      </c>
      <c r="D137" s="120" t="s">
        <v>338</v>
      </c>
      <c r="E137" s="120" t="s">
        <v>33</v>
      </c>
      <c r="F137" s="120" t="s">
        <v>146</v>
      </c>
      <c r="G137" s="122"/>
      <c r="H137" s="122"/>
      <c r="I137" s="124"/>
      <c r="J137" s="122" t="s">
        <v>164</v>
      </c>
      <c r="K137" s="143" t="s">
        <v>563</v>
      </c>
      <c r="L137" s="140">
        <v>109602.28</v>
      </c>
      <c r="M137" s="125"/>
      <c r="N137" s="125"/>
      <c r="O137" s="124"/>
      <c r="P137" s="21"/>
      <c r="Q137" s="21"/>
      <c r="R137" s="22"/>
      <c r="S137" s="21"/>
      <c r="T137" s="21"/>
      <c r="U137" s="22"/>
      <c r="V137" s="23"/>
      <c r="W137" s="23"/>
      <c r="X137" s="24"/>
      <c r="Y137" s="25">
        <f t="shared" si="16"/>
        <v>0</v>
      </c>
      <c r="Z137" s="25">
        <f t="shared" si="17"/>
        <v>109602.28</v>
      </c>
      <c r="AA137" s="26"/>
      <c r="AB137" s="26"/>
      <c r="AC137" s="26"/>
      <c r="AD137" s="26"/>
      <c r="AE137" s="27"/>
      <c r="AF137" s="26"/>
      <c r="AG137" s="26"/>
      <c r="AH137" s="26"/>
      <c r="AI137" s="26"/>
      <c r="AJ137" s="26"/>
      <c r="AK137" s="26"/>
    </row>
    <row r="138" spans="1:37" s="10" customFormat="1" ht="25" customHeight="1" x14ac:dyDescent="0.25">
      <c r="A138" s="11">
        <v>135</v>
      </c>
      <c r="B138" s="120" t="str">
        <f t="shared" si="15"/>
        <v>3级-3级</v>
      </c>
      <c r="C138" s="120" t="s">
        <v>33</v>
      </c>
      <c r="D138" s="120" t="s">
        <v>338</v>
      </c>
      <c r="E138" s="120" t="s">
        <v>33</v>
      </c>
      <c r="F138" s="120" t="s">
        <v>117</v>
      </c>
      <c r="G138" s="122"/>
      <c r="H138" s="122"/>
      <c r="I138" s="124"/>
      <c r="J138" s="141" t="s">
        <v>68</v>
      </c>
      <c r="K138" s="143" t="s">
        <v>560</v>
      </c>
      <c r="L138" s="140">
        <v>16526.89</v>
      </c>
      <c r="M138" s="125"/>
      <c r="N138" s="125"/>
      <c r="O138" s="124"/>
      <c r="P138" s="21"/>
      <c r="Q138" s="21"/>
      <c r="R138" s="22"/>
      <c r="S138" s="21"/>
      <c r="T138" s="21"/>
      <c r="U138" s="22"/>
      <c r="V138" s="23"/>
      <c r="W138" s="23"/>
      <c r="X138" s="24"/>
      <c r="Y138" s="25">
        <f t="shared" si="16"/>
        <v>0</v>
      </c>
      <c r="Z138" s="25">
        <f t="shared" si="17"/>
        <v>16526.89</v>
      </c>
      <c r="AA138" s="26"/>
      <c r="AB138" s="26"/>
      <c r="AC138" s="26"/>
      <c r="AD138" s="26"/>
      <c r="AE138" s="27"/>
      <c r="AF138" s="26"/>
      <c r="AG138" s="26"/>
      <c r="AH138" s="26"/>
      <c r="AI138" s="26"/>
      <c r="AJ138" s="26"/>
      <c r="AK138" s="26"/>
    </row>
    <row r="139" spans="1:37" s="10" customFormat="1" ht="25" customHeight="1" x14ac:dyDescent="0.25">
      <c r="A139" s="11">
        <v>136</v>
      </c>
      <c r="B139" s="120" t="str">
        <f t="shared" si="15"/>
        <v>3级-3级</v>
      </c>
      <c r="C139" s="120" t="s">
        <v>33</v>
      </c>
      <c r="D139" s="120" t="s">
        <v>338</v>
      </c>
      <c r="E139" s="120" t="s">
        <v>33</v>
      </c>
      <c r="F139" s="120" t="s">
        <v>211</v>
      </c>
      <c r="G139" s="122"/>
      <c r="H139" s="122"/>
      <c r="I139" s="124"/>
      <c r="J139" s="141" t="s">
        <v>68</v>
      </c>
      <c r="K139" s="143" t="s">
        <v>121</v>
      </c>
      <c r="L139" s="124">
        <v>10000</v>
      </c>
      <c r="M139" s="125"/>
      <c r="N139" s="125"/>
      <c r="O139" s="124"/>
      <c r="P139" s="21"/>
      <c r="Q139" s="21"/>
      <c r="R139" s="22"/>
      <c r="S139" s="21"/>
      <c r="T139" s="21"/>
      <c r="U139" s="22"/>
      <c r="V139" s="23"/>
      <c r="W139" s="23"/>
      <c r="X139" s="24"/>
      <c r="Y139" s="25">
        <f t="shared" si="16"/>
        <v>0</v>
      </c>
      <c r="Z139" s="25">
        <f t="shared" si="17"/>
        <v>10000</v>
      </c>
      <c r="AA139" s="26"/>
      <c r="AB139" s="26"/>
      <c r="AC139" s="26"/>
      <c r="AD139" s="26"/>
      <c r="AE139" s="27"/>
      <c r="AF139" s="26"/>
      <c r="AG139" s="26"/>
      <c r="AH139" s="26"/>
      <c r="AI139" s="26"/>
      <c r="AJ139" s="26"/>
      <c r="AK139" s="26"/>
    </row>
    <row r="140" spans="1:37" s="10" customFormat="1" ht="25" customHeight="1" x14ac:dyDescent="0.25">
      <c r="A140" s="11">
        <v>137</v>
      </c>
      <c r="B140" s="120" t="str">
        <f t="shared" si="15"/>
        <v>3级-3级</v>
      </c>
      <c r="C140" s="120" t="s">
        <v>33</v>
      </c>
      <c r="D140" s="120" t="s">
        <v>338</v>
      </c>
      <c r="E140" s="120" t="s">
        <v>33</v>
      </c>
      <c r="F140" s="120" t="s">
        <v>354</v>
      </c>
      <c r="G140" s="122"/>
      <c r="H140" s="122"/>
      <c r="I140" s="124"/>
      <c r="J140" s="122" t="s">
        <v>164</v>
      </c>
      <c r="K140" s="143" t="s">
        <v>563</v>
      </c>
      <c r="L140" s="140">
        <v>253111.51</v>
      </c>
      <c r="M140" s="125"/>
      <c r="N140" s="125"/>
      <c r="O140" s="124"/>
      <c r="P140" s="21"/>
      <c r="Q140" s="21"/>
      <c r="R140" s="22"/>
      <c r="S140" s="21"/>
      <c r="T140" s="21"/>
      <c r="U140" s="22"/>
      <c r="V140" s="23"/>
      <c r="W140" s="23"/>
      <c r="X140" s="24"/>
      <c r="Y140" s="25">
        <f t="shared" si="16"/>
        <v>0</v>
      </c>
      <c r="Z140" s="25">
        <f t="shared" si="17"/>
        <v>253111.51</v>
      </c>
      <c r="AA140" s="26"/>
      <c r="AB140" s="26"/>
      <c r="AC140" s="26"/>
      <c r="AD140" s="26"/>
      <c r="AE140" s="27"/>
      <c r="AF140" s="26"/>
      <c r="AG140" s="26"/>
      <c r="AH140" s="26"/>
      <c r="AI140" s="26"/>
      <c r="AJ140" s="26"/>
      <c r="AK140" s="26"/>
    </row>
    <row r="141" spans="1:37" s="10" customFormat="1" ht="25" customHeight="1" x14ac:dyDescent="0.25">
      <c r="A141" s="11">
        <v>138</v>
      </c>
      <c r="B141" s="120" t="str">
        <f t="shared" si="15"/>
        <v>3级-2级</v>
      </c>
      <c r="C141" s="120" t="s">
        <v>33</v>
      </c>
      <c r="D141" s="120" t="s">
        <v>338</v>
      </c>
      <c r="E141" s="120" t="s">
        <v>29</v>
      </c>
      <c r="F141" s="120" t="s">
        <v>57</v>
      </c>
      <c r="G141" s="122" t="s">
        <v>144</v>
      </c>
      <c r="H141" s="122" t="s">
        <v>554</v>
      </c>
      <c r="I141" s="124">
        <v>779.82</v>
      </c>
      <c r="J141" s="122"/>
      <c r="K141" s="122"/>
      <c r="L141" s="124"/>
      <c r="M141" s="125"/>
      <c r="N141" s="125"/>
      <c r="O141" s="124"/>
      <c r="P141" s="21"/>
      <c r="Q141" s="21"/>
      <c r="R141" s="22"/>
      <c r="S141" s="21"/>
      <c r="T141" s="21"/>
      <c r="U141" s="22"/>
      <c r="V141" s="23"/>
      <c r="W141" s="23"/>
      <c r="X141" s="24"/>
      <c r="Y141" s="25">
        <f t="shared" si="16"/>
        <v>779.82</v>
      </c>
      <c r="Z141" s="25">
        <f t="shared" si="17"/>
        <v>0</v>
      </c>
      <c r="AA141" s="26"/>
      <c r="AB141" s="26"/>
      <c r="AC141" s="26"/>
      <c r="AD141" s="26"/>
      <c r="AE141" s="27"/>
      <c r="AF141" s="26"/>
      <c r="AG141" s="26"/>
      <c r="AH141" s="26"/>
      <c r="AI141" s="26"/>
      <c r="AJ141" s="26"/>
      <c r="AK141" s="26"/>
    </row>
    <row r="142" spans="1:37" s="10" customFormat="1" ht="25" customHeight="1" x14ac:dyDescent="0.25">
      <c r="A142" s="11">
        <v>139</v>
      </c>
      <c r="B142" s="120" t="str">
        <f t="shared" si="15"/>
        <v>3级-3级</v>
      </c>
      <c r="C142" s="120" t="s">
        <v>33</v>
      </c>
      <c r="D142" s="120" t="s">
        <v>524</v>
      </c>
      <c r="E142" s="120" t="s">
        <v>33</v>
      </c>
      <c r="F142" s="120" t="s">
        <v>160</v>
      </c>
      <c r="G142" s="122"/>
      <c r="H142" s="122"/>
      <c r="I142" s="124"/>
      <c r="J142" s="122" t="s">
        <v>60</v>
      </c>
      <c r="K142" s="122" t="s">
        <v>534</v>
      </c>
      <c r="L142" s="124">
        <v>9776988.1400000006</v>
      </c>
      <c r="M142" s="125"/>
      <c r="N142" s="126"/>
      <c r="O142" s="124"/>
      <c r="P142" s="21"/>
      <c r="Q142" s="21"/>
      <c r="R142" s="22"/>
      <c r="S142" s="21"/>
      <c r="T142" s="21"/>
      <c r="U142" s="22"/>
      <c r="V142" s="23"/>
      <c r="W142" s="23"/>
      <c r="X142" s="24"/>
      <c r="Y142" s="25">
        <f t="shared" si="16"/>
        <v>0</v>
      </c>
      <c r="Z142" s="25">
        <f t="shared" si="17"/>
        <v>9776988.1400000006</v>
      </c>
      <c r="AA142" s="26"/>
      <c r="AB142" s="26"/>
      <c r="AC142" s="26"/>
      <c r="AD142" s="26"/>
      <c r="AE142" s="27"/>
      <c r="AF142" s="26"/>
      <c r="AG142" s="26"/>
      <c r="AH142" s="26"/>
      <c r="AI142" s="26"/>
      <c r="AJ142" s="26"/>
      <c r="AK142" s="26"/>
    </row>
    <row r="143" spans="1:37" s="10" customFormat="1" ht="25" customHeight="1" x14ac:dyDescent="0.25">
      <c r="A143" s="11">
        <v>140</v>
      </c>
      <c r="B143" s="120" t="str">
        <f t="shared" si="15"/>
        <v>3级-3级</v>
      </c>
      <c r="C143" s="120" t="s">
        <v>33</v>
      </c>
      <c r="D143" s="120" t="s">
        <v>524</v>
      </c>
      <c r="E143" s="120" t="s">
        <v>33</v>
      </c>
      <c r="F143" s="120" t="s">
        <v>160</v>
      </c>
      <c r="G143" s="122"/>
      <c r="H143" s="122"/>
      <c r="I143" s="124"/>
      <c r="J143" s="122" t="s">
        <v>164</v>
      </c>
      <c r="K143" s="122" t="s">
        <v>564</v>
      </c>
      <c r="L143" s="124">
        <v>5233869.07</v>
      </c>
      <c r="M143" s="125"/>
      <c r="N143" s="126"/>
      <c r="O143" s="124"/>
      <c r="P143" s="21"/>
      <c r="Q143" s="21"/>
      <c r="R143" s="22"/>
      <c r="S143" s="21"/>
      <c r="T143" s="21"/>
      <c r="U143" s="22"/>
      <c r="V143" s="23"/>
      <c r="W143" s="23"/>
      <c r="X143" s="24"/>
      <c r="Y143" s="25">
        <f t="shared" si="16"/>
        <v>0</v>
      </c>
      <c r="Z143" s="25">
        <f t="shared" si="17"/>
        <v>5233869.07</v>
      </c>
      <c r="AA143" s="26"/>
      <c r="AB143" s="26"/>
      <c r="AC143" s="26"/>
      <c r="AD143" s="26"/>
      <c r="AE143" s="27"/>
      <c r="AF143" s="26"/>
      <c r="AG143" s="26"/>
      <c r="AH143" s="26"/>
      <c r="AI143" s="26"/>
      <c r="AJ143" s="26"/>
      <c r="AK143" s="26"/>
    </row>
    <row r="144" spans="1:37" s="10" customFormat="1" ht="25" customHeight="1" x14ac:dyDescent="0.25">
      <c r="A144" s="11">
        <v>141</v>
      </c>
      <c r="B144" s="120" t="str">
        <f t="shared" si="15"/>
        <v>3级-3级</v>
      </c>
      <c r="C144" s="120" t="s">
        <v>33</v>
      </c>
      <c r="D144" s="120" t="s">
        <v>524</v>
      </c>
      <c r="E144" s="120" t="s">
        <v>33</v>
      </c>
      <c r="F144" s="120" t="s">
        <v>345</v>
      </c>
      <c r="G144" s="122"/>
      <c r="H144" s="122"/>
      <c r="I144" s="124"/>
      <c r="J144" s="122" t="s">
        <v>68</v>
      </c>
      <c r="K144" s="122" t="s">
        <v>565</v>
      </c>
      <c r="L144" s="124">
        <v>693399.92</v>
      </c>
      <c r="M144" s="125"/>
      <c r="N144" s="126"/>
      <c r="O144" s="124"/>
      <c r="P144" s="21"/>
      <c r="Q144" s="21"/>
      <c r="R144" s="22"/>
      <c r="S144" s="21"/>
      <c r="T144" s="21"/>
      <c r="U144" s="22"/>
      <c r="V144" s="23"/>
      <c r="W144" s="23"/>
      <c r="X144" s="24"/>
      <c r="Y144" s="25">
        <f t="shared" si="16"/>
        <v>0</v>
      </c>
      <c r="Z144" s="25">
        <f t="shared" si="17"/>
        <v>693399.92</v>
      </c>
      <c r="AA144" s="26"/>
      <c r="AB144" s="26"/>
      <c r="AC144" s="26"/>
      <c r="AD144" s="26"/>
      <c r="AE144" s="27"/>
      <c r="AF144" s="26"/>
      <c r="AG144" s="26"/>
      <c r="AH144" s="26"/>
      <c r="AI144" s="26"/>
      <c r="AJ144" s="26"/>
      <c r="AK144" s="26"/>
    </row>
    <row r="145" spans="1:37" s="10" customFormat="1" ht="25" customHeight="1" x14ac:dyDescent="0.25">
      <c r="A145" s="11">
        <v>142</v>
      </c>
      <c r="B145" s="120" t="str">
        <f t="shared" si="15"/>
        <v>3级-3级</v>
      </c>
      <c r="C145" s="120" t="s">
        <v>33</v>
      </c>
      <c r="D145" s="120" t="s">
        <v>524</v>
      </c>
      <c r="E145" s="120" t="s">
        <v>33</v>
      </c>
      <c r="F145" s="120" t="s">
        <v>345</v>
      </c>
      <c r="G145" s="122"/>
      <c r="H145" s="122"/>
      <c r="I145" s="124"/>
      <c r="J145" s="122" t="s">
        <v>115</v>
      </c>
      <c r="K145" s="122" t="s">
        <v>566</v>
      </c>
      <c r="L145" s="124">
        <v>364670.82</v>
      </c>
      <c r="M145" s="125"/>
      <c r="N145" s="126"/>
      <c r="O145" s="124"/>
      <c r="P145" s="21"/>
      <c r="Q145" s="21"/>
      <c r="R145" s="22"/>
      <c r="S145" s="21"/>
      <c r="T145" s="21"/>
      <c r="U145" s="22"/>
      <c r="V145" s="23"/>
      <c r="W145" s="23"/>
      <c r="X145" s="24"/>
      <c r="Y145" s="25">
        <f t="shared" si="16"/>
        <v>0</v>
      </c>
      <c r="Z145" s="25">
        <f t="shared" si="17"/>
        <v>364670.82</v>
      </c>
      <c r="AA145" s="26"/>
      <c r="AB145" s="26"/>
      <c r="AC145" s="26"/>
      <c r="AD145" s="26"/>
      <c r="AE145" s="27"/>
      <c r="AF145" s="26"/>
      <c r="AG145" s="26"/>
      <c r="AH145" s="26"/>
      <c r="AI145" s="26"/>
      <c r="AJ145" s="26"/>
      <c r="AK145" s="26"/>
    </row>
    <row r="146" spans="1:37" s="10" customFormat="1" ht="25" customHeight="1" x14ac:dyDescent="0.25">
      <c r="A146" s="11">
        <v>143</v>
      </c>
      <c r="B146" s="120" t="str">
        <f t="shared" si="15"/>
        <v>3级-3级</v>
      </c>
      <c r="C146" s="120" t="s">
        <v>33</v>
      </c>
      <c r="D146" s="120" t="s">
        <v>524</v>
      </c>
      <c r="E146" s="120" t="s">
        <v>33</v>
      </c>
      <c r="F146" s="120" t="s">
        <v>231</v>
      </c>
      <c r="G146" s="122"/>
      <c r="H146" s="122"/>
      <c r="I146" s="124"/>
      <c r="J146" s="122" t="s">
        <v>68</v>
      </c>
      <c r="K146" s="122" t="s">
        <v>567</v>
      </c>
      <c r="L146" s="124">
        <v>7468.24</v>
      </c>
      <c r="M146" s="125"/>
      <c r="N146" s="125"/>
      <c r="O146" s="124"/>
      <c r="P146" s="21"/>
      <c r="Q146" s="21"/>
      <c r="R146" s="22"/>
      <c r="S146" s="21"/>
      <c r="T146" s="21"/>
      <c r="U146" s="22"/>
      <c r="V146" s="23"/>
      <c r="W146" s="23"/>
      <c r="X146" s="24"/>
      <c r="Y146" s="25">
        <f t="shared" si="16"/>
        <v>0</v>
      </c>
      <c r="Z146" s="25">
        <f t="shared" si="17"/>
        <v>7468.24</v>
      </c>
      <c r="AA146" s="26"/>
      <c r="AB146" s="26"/>
      <c r="AC146" s="26"/>
      <c r="AD146" s="26"/>
      <c r="AE146" s="27"/>
      <c r="AF146" s="26"/>
      <c r="AG146" s="26"/>
      <c r="AH146" s="26"/>
      <c r="AI146" s="26"/>
      <c r="AJ146" s="26"/>
      <c r="AK146" s="26"/>
    </row>
    <row r="147" spans="1:37" s="10" customFormat="1" ht="25" customHeight="1" x14ac:dyDescent="0.25">
      <c r="A147" s="11">
        <v>144</v>
      </c>
      <c r="B147" s="120" t="str">
        <f t="shared" si="15"/>
        <v>3级-3级</v>
      </c>
      <c r="C147" s="120" t="s">
        <v>33</v>
      </c>
      <c r="D147" s="120" t="s">
        <v>524</v>
      </c>
      <c r="E147" s="120" t="s">
        <v>33</v>
      </c>
      <c r="F147" s="120" t="s">
        <v>519</v>
      </c>
      <c r="G147" s="122"/>
      <c r="H147" s="122"/>
      <c r="I147" s="124"/>
      <c r="J147" s="122" t="s">
        <v>68</v>
      </c>
      <c r="K147" s="122" t="s">
        <v>568</v>
      </c>
      <c r="L147" s="124">
        <v>1293.4000000000001</v>
      </c>
      <c r="M147" s="125"/>
      <c r="N147" s="125"/>
      <c r="O147" s="124"/>
      <c r="P147" s="21"/>
      <c r="Q147" s="21"/>
      <c r="R147" s="22"/>
      <c r="S147" s="21"/>
      <c r="T147" s="21"/>
      <c r="U147" s="22"/>
      <c r="V147" s="23"/>
      <c r="W147" s="23"/>
      <c r="X147" s="24"/>
      <c r="Y147" s="25">
        <f t="shared" si="16"/>
        <v>0</v>
      </c>
      <c r="Z147" s="25">
        <f t="shared" si="17"/>
        <v>1293.4000000000001</v>
      </c>
      <c r="AA147" s="26"/>
      <c r="AB147" s="26"/>
      <c r="AC147" s="26"/>
      <c r="AD147" s="26"/>
      <c r="AE147" s="27"/>
      <c r="AF147" s="26"/>
      <c r="AG147" s="26"/>
      <c r="AH147" s="26"/>
      <c r="AI147" s="26"/>
      <c r="AJ147" s="26"/>
      <c r="AK147" s="26"/>
    </row>
    <row r="148" spans="1:37" s="10" customFormat="1" ht="25" customHeight="1" x14ac:dyDescent="0.25">
      <c r="A148" s="11">
        <v>145</v>
      </c>
      <c r="B148" s="120" t="str">
        <f t="shared" si="15"/>
        <v>3级-3级</v>
      </c>
      <c r="C148" s="120" t="s">
        <v>33</v>
      </c>
      <c r="D148" s="120" t="s">
        <v>524</v>
      </c>
      <c r="E148" s="120" t="s">
        <v>33</v>
      </c>
      <c r="F148" s="120" t="s">
        <v>117</v>
      </c>
      <c r="G148" s="122"/>
      <c r="H148" s="122"/>
      <c r="I148" s="124"/>
      <c r="J148" s="122" t="s">
        <v>68</v>
      </c>
      <c r="K148" s="122" t="s">
        <v>568</v>
      </c>
      <c r="L148" s="124">
        <v>1293.4000000000001</v>
      </c>
      <c r="M148" s="125"/>
      <c r="N148" s="125"/>
      <c r="O148" s="124"/>
      <c r="P148" s="21"/>
      <c r="Q148" s="21"/>
      <c r="R148" s="22"/>
      <c r="S148" s="21"/>
      <c r="T148" s="21"/>
      <c r="U148" s="22"/>
      <c r="V148" s="23"/>
      <c r="W148" s="23"/>
      <c r="X148" s="24"/>
      <c r="Y148" s="25">
        <f t="shared" si="16"/>
        <v>0</v>
      </c>
      <c r="Z148" s="25">
        <f t="shared" si="17"/>
        <v>1293.4000000000001</v>
      </c>
      <c r="AA148" s="26"/>
      <c r="AB148" s="26"/>
      <c r="AC148" s="26"/>
      <c r="AD148" s="26"/>
      <c r="AE148" s="27"/>
      <c r="AF148" s="26"/>
      <c r="AG148" s="26"/>
      <c r="AH148" s="26"/>
      <c r="AI148" s="26"/>
      <c r="AJ148" s="26"/>
      <c r="AK148" s="26"/>
    </row>
    <row r="149" spans="1:37" s="10" customFormat="1" ht="25" customHeight="1" x14ac:dyDescent="0.25">
      <c r="A149" s="11">
        <v>146</v>
      </c>
      <c r="B149" s="120" t="str">
        <f t="shared" si="15"/>
        <v>3级-3级</v>
      </c>
      <c r="C149" s="120" t="s">
        <v>33</v>
      </c>
      <c r="D149" s="120" t="s">
        <v>524</v>
      </c>
      <c r="E149" s="120" t="s">
        <v>33</v>
      </c>
      <c r="F149" s="120" t="s">
        <v>446</v>
      </c>
      <c r="G149" s="122" t="s">
        <v>144</v>
      </c>
      <c r="H149" s="122" t="s">
        <v>521</v>
      </c>
      <c r="I149" s="124">
        <v>566.37</v>
      </c>
      <c r="J149" s="122"/>
      <c r="K149" s="122"/>
      <c r="L149" s="124"/>
      <c r="M149" s="125"/>
      <c r="N149" s="125"/>
      <c r="O149" s="124"/>
      <c r="P149" s="21"/>
      <c r="Q149" s="21"/>
      <c r="R149" s="22"/>
      <c r="S149" s="21"/>
      <c r="T149" s="21"/>
      <c r="U149" s="22"/>
      <c r="V149" s="23"/>
      <c r="W149" s="23"/>
      <c r="X149" s="24"/>
      <c r="Y149" s="25">
        <f t="shared" si="16"/>
        <v>566.37</v>
      </c>
      <c r="Z149" s="25">
        <f t="shared" si="17"/>
        <v>0</v>
      </c>
      <c r="AA149" s="26"/>
      <c r="AB149" s="26"/>
      <c r="AC149" s="26"/>
      <c r="AD149" s="26"/>
      <c r="AE149" s="27"/>
      <c r="AF149" s="26"/>
      <c r="AG149" s="26"/>
      <c r="AH149" s="26"/>
      <c r="AI149" s="26"/>
      <c r="AJ149" s="26"/>
      <c r="AK149" s="26"/>
    </row>
    <row r="150" spans="1:37" s="10" customFormat="1" ht="25" customHeight="1" x14ac:dyDescent="0.25">
      <c r="A150" s="11">
        <v>147</v>
      </c>
      <c r="B150" s="120" t="str">
        <f t="shared" si="15"/>
        <v>3级-2级</v>
      </c>
      <c r="C150" s="120" t="s">
        <v>33</v>
      </c>
      <c r="D150" s="120" t="s">
        <v>146</v>
      </c>
      <c r="E150" s="120" t="s">
        <v>29</v>
      </c>
      <c r="F150" s="120" t="s">
        <v>46</v>
      </c>
      <c r="G150" s="122" t="s">
        <v>144</v>
      </c>
      <c r="H150" s="122" t="s">
        <v>13</v>
      </c>
      <c r="I150" s="124">
        <v>10104.25</v>
      </c>
      <c r="J150" s="122"/>
      <c r="K150" s="122"/>
      <c r="L150" s="124"/>
      <c r="M150" s="125"/>
      <c r="N150" s="126"/>
      <c r="O150" s="124"/>
      <c r="P150" s="21"/>
      <c r="Q150" s="21"/>
      <c r="R150" s="22"/>
      <c r="S150" s="21"/>
      <c r="T150" s="21"/>
      <c r="U150" s="22"/>
      <c r="V150" s="23"/>
      <c r="W150" s="23"/>
      <c r="X150" s="24"/>
      <c r="Y150" s="25">
        <f t="shared" si="16"/>
        <v>10104.25</v>
      </c>
      <c r="Z150" s="25">
        <f t="shared" si="17"/>
        <v>0</v>
      </c>
      <c r="AA150" s="26"/>
      <c r="AB150" s="26"/>
      <c r="AC150" s="26"/>
      <c r="AD150" s="26"/>
      <c r="AE150" s="27"/>
      <c r="AF150" s="26"/>
      <c r="AG150" s="26"/>
      <c r="AH150" s="26"/>
      <c r="AI150" s="26"/>
      <c r="AJ150" s="26"/>
      <c r="AK150" s="26"/>
    </row>
    <row r="151" spans="1:37" s="10" customFormat="1" ht="25" customHeight="1" x14ac:dyDescent="0.25">
      <c r="A151" s="11">
        <v>148</v>
      </c>
      <c r="B151" s="120" t="str">
        <f t="shared" si="15"/>
        <v>3级-2级</v>
      </c>
      <c r="C151" s="120" t="s">
        <v>33</v>
      </c>
      <c r="D151" s="120" t="s">
        <v>146</v>
      </c>
      <c r="E151" s="120" t="s">
        <v>29</v>
      </c>
      <c r="F151" s="120" t="s">
        <v>50</v>
      </c>
      <c r="G151" s="122" t="s">
        <v>144</v>
      </c>
      <c r="H151" s="122" t="s">
        <v>13</v>
      </c>
      <c r="I151" s="124">
        <v>2882.3</v>
      </c>
      <c r="J151" s="122"/>
      <c r="K151" s="122"/>
      <c r="L151" s="124"/>
      <c r="M151" s="125"/>
      <c r="N151" s="126"/>
      <c r="O151" s="124"/>
      <c r="P151" s="21"/>
      <c r="Q151" s="21"/>
      <c r="R151" s="22"/>
      <c r="S151" s="21"/>
      <c r="T151" s="21"/>
      <c r="U151" s="22"/>
      <c r="V151" s="23"/>
      <c r="W151" s="23"/>
      <c r="X151" s="24"/>
      <c r="Y151" s="25">
        <f t="shared" si="16"/>
        <v>2882.3</v>
      </c>
      <c r="Z151" s="25">
        <f t="shared" si="17"/>
        <v>0</v>
      </c>
      <c r="AA151" s="26"/>
      <c r="AB151" s="26"/>
      <c r="AC151" s="26"/>
      <c r="AD151" s="26"/>
      <c r="AE151" s="27"/>
      <c r="AF151" s="26"/>
      <c r="AG151" s="26"/>
      <c r="AH151" s="26"/>
      <c r="AI151" s="26"/>
      <c r="AJ151" s="26"/>
      <c r="AK151" s="26"/>
    </row>
    <row r="152" spans="1:37" s="10" customFormat="1" ht="25" customHeight="1" x14ac:dyDescent="0.25">
      <c r="A152" s="11">
        <v>149</v>
      </c>
      <c r="B152" s="120" t="str">
        <f t="shared" si="15"/>
        <v>3级-3级</v>
      </c>
      <c r="C152" s="120" t="s">
        <v>33</v>
      </c>
      <c r="D152" s="120" t="s">
        <v>146</v>
      </c>
      <c r="E152" s="120" t="s">
        <v>33</v>
      </c>
      <c r="F152" s="120" t="s">
        <v>345</v>
      </c>
      <c r="G152" s="122" t="s">
        <v>144</v>
      </c>
      <c r="H152" s="122" t="s">
        <v>13</v>
      </c>
      <c r="I152" s="124">
        <v>1199.6500000000001</v>
      </c>
      <c r="J152" s="122"/>
      <c r="K152" s="122"/>
      <c r="L152" s="124"/>
      <c r="M152" s="125"/>
      <c r="N152" s="126"/>
      <c r="O152" s="124"/>
      <c r="P152" s="21"/>
      <c r="Q152" s="21"/>
      <c r="R152" s="22"/>
      <c r="S152" s="21"/>
      <c r="T152" s="21"/>
      <c r="U152" s="22"/>
      <c r="V152" s="23"/>
      <c r="W152" s="23"/>
      <c r="X152" s="24"/>
      <c r="Y152" s="25">
        <f t="shared" si="16"/>
        <v>1199.6500000000001</v>
      </c>
      <c r="Z152" s="25">
        <f t="shared" si="17"/>
        <v>0</v>
      </c>
      <c r="AA152" s="26"/>
      <c r="AB152" s="26"/>
      <c r="AC152" s="26"/>
      <c r="AD152" s="26"/>
      <c r="AE152" s="27"/>
      <c r="AF152" s="26"/>
      <c r="AG152" s="26"/>
      <c r="AH152" s="26"/>
      <c r="AI152" s="26"/>
      <c r="AJ152" s="26"/>
      <c r="AK152" s="26"/>
    </row>
    <row r="153" spans="1:37" s="10" customFormat="1" ht="25" customHeight="1" x14ac:dyDescent="0.25">
      <c r="A153" s="11">
        <v>150</v>
      </c>
      <c r="B153" s="120" t="str">
        <f t="shared" si="15"/>
        <v>3级-2级</v>
      </c>
      <c r="C153" s="120" t="s">
        <v>33</v>
      </c>
      <c r="D153" s="120" t="s">
        <v>146</v>
      </c>
      <c r="E153" s="120" t="s">
        <v>29</v>
      </c>
      <c r="F153" s="120" t="s">
        <v>158</v>
      </c>
      <c r="G153" s="122" t="s">
        <v>144</v>
      </c>
      <c r="H153" s="122" t="s">
        <v>13</v>
      </c>
      <c r="I153" s="124">
        <v>1943.36</v>
      </c>
      <c r="J153" s="122"/>
      <c r="K153" s="122"/>
      <c r="L153" s="124"/>
      <c r="M153" s="125"/>
      <c r="N153" s="126"/>
      <c r="O153" s="124"/>
      <c r="P153" s="21"/>
      <c r="Q153" s="21"/>
      <c r="R153" s="22"/>
      <c r="S153" s="21"/>
      <c r="T153" s="21"/>
      <c r="U153" s="22"/>
      <c r="V153" s="23"/>
      <c r="W153" s="23"/>
      <c r="X153" s="24"/>
      <c r="Y153" s="25">
        <f t="shared" si="16"/>
        <v>1943.36</v>
      </c>
      <c r="Z153" s="25">
        <f t="shared" si="17"/>
        <v>0</v>
      </c>
      <c r="AA153" s="26"/>
      <c r="AB153" s="26"/>
      <c r="AC153" s="26"/>
      <c r="AD153" s="26"/>
      <c r="AE153" s="27"/>
      <c r="AF153" s="26"/>
      <c r="AG153" s="26"/>
      <c r="AH153" s="26"/>
      <c r="AI153" s="26"/>
      <c r="AJ153" s="26"/>
      <c r="AK153" s="26"/>
    </row>
    <row r="154" spans="1:37" s="10" customFormat="1" ht="25" customHeight="1" x14ac:dyDescent="0.25">
      <c r="A154" s="11">
        <v>151</v>
      </c>
      <c r="B154" s="120" t="str">
        <f t="shared" si="15"/>
        <v>3级-3级</v>
      </c>
      <c r="C154" s="120" t="s">
        <v>33</v>
      </c>
      <c r="D154" s="120" t="s">
        <v>146</v>
      </c>
      <c r="E154" s="120" t="s">
        <v>33</v>
      </c>
      <c r="F154" s="120" t="s">
        <v>354</v>
      </c>
      <c r="G154" s="122" t="s">
        <v>144</v>
      </c>
      <c r="H154" s="122" t="s">
        <v>13</v>
      </c>
      <c r="I154" s="124">
        <v>49955.75</v>
      </c>
      <c r="J154" s="122"/>
      <c r="K154" s="122"/>
      <c r="L154" s="124"/>
      <c r="M154" s="125"/>
      <c r="N154" s="125"/>
      <c r="O154" s="124"/>
      <c r="P154" s="21"/>
      <c r="Q154" s="21"/>
      <c r="R154" s="22"/>
      <c r="S154" s="21"/>
      <c r="T154" s="21"/>
      <c r="U154" s="22"/>
      <c r="V154" s="23"/>
      <c r="W154" s="23"/>
      <c r="X154" s="24"/>
      <c r="Y154" s="25">
        <f t="shared" si="16"/>
        <v>49955.75</v>
      </c>
      <c r="Z154" s="25">
        <f t="shared" si="17"/>
        <v>0</v>
      </c>
      <c r="AA154" s="26"/>
      <c r="AB154" s="26"/>
      <c r="AC154" s="26"/>
      <c r="AD154" s="26"/>
      <c r="AE154" s="27"/>
      <c r="AF154" s="26"/>
      <c r="AG154" s="26"/>
      <c r="AH154" s="26"/>
      <c r="AI154" s="26"/>
      <c r="AJ154" s="26"/>
      <c r="AK154" s="26"/>
    </row>
    <row r="155" spans="1:37" s="10" customFormat="1" ht="25" customHeight="1" x14ac:dyDescent="0.25">
      <c r="A155" s="11">
        <v>152</v>
      </c>
      <c r="B155" s="120" t="str">
        <f t="shared" si="15"/>
        <v>3级-3级</v>
      </c>
      <c r="C155" s="120" t="s">
        <v>33</v>
      </c>
      <c r="D155" s="120" t="s">
        <v>146</v>
      </c>
      <c r="E155" s="120" t="s">
        <v>33</v>
      </c>
      <c r="F155" s="120" t="s">
        <v>183</v>
      </c>
      <c r="G155" s="122" t="s">
        <v>144</v>
      </c>
      <c r="H155" s="122" t="s">
        <v>13</v>
      </c>
      <c r="I155" s="124">
        <v>1498.41</v>
      </c>
      <c r="J155" s="122"/>
      <c r="K155" s="122"/>
      <c r="L155" s="124"/>
      <c r="M155" s="125"/>
      <c r="N155" s="125"/>
      <c r="O155" s="124"/>
      <c r="P155" s="21"/>
      <c r="Q155" s="21"/>
      <c r="R155" s="22"/>
      <c r="S155" s="21"/>
      <c r="T155" s="21"/>
      <c r="U155" s="22"/>
      <c r="V155" s="23"/>
      <c r="W155" s="23"/>
      <c r="X155" s="24"/>
      <c r="Y155" s="25">
        <f t="shared" si="16"/>
        <v>1498.41</v>
      </c>
      <c r="Z155" s="25">
        <f t="shared" si="17"/>
        <v>0</v>
      </c>
      <c r="AA155" s="26"/>
      <c r="AB155" s="26"/>
      <c r="AC155" s="26"/>
      <c r="AD155" s="26"/>
      <c r="AE155" s="27"/>
      <c r="AF155" s="26"/>
      <c r="AG155" s="26"/>
      <c r="AH155" s="26"/>
      <c r="AI155" s="26"/>
      <c r="AJ155" s="26"/>
      <c r="AK155" s="26"/>
    </row>
    <row r="156" spans="1:37" s="10" customFormat="1" ht="25" customHeight="1" x14ac:dyDescent="0.25">
      <c r="A156" s="11">
        <v>153</v>
      </c>
      <c r="B156" s="120" t="str">
        <f t="shared" si="15"/>
        <v>3级-2级</v>
      </c>
      <c r="C156" s="120" t="s">
        <v>33</v>
      </c>
      <c r="D156" s="120" t="s">
        <v>146</v>
      </c>
      <c r="E156" s="120" t="s">
        <v>29</v>
      </c>
      <c r="F156" s="120" t="s">
        <v>301</v>
      </c>
      <c r="G156" s="122" t="s">
        <v>144</v>
      </c>
      <c r="H156" s="122" t="s">
        <v>13</v>
      </c>
      <c r="I156" s="124">
        <v>7041.59</v>
      </c>
      <c r="J156" s="122"/>
      <c r="K156" s="122"/>
      <c r="L156" s="124"/>
      <c r="M156" s="125"/>
      <c r="N156" s="125"/>
      <c r="O156" s="124"/>
      <c r="P156" s="21"/>
      <c r="Q156" s="21"/>
      <c r="R156" s="22"/>
      <c r="S156" s="21"/>
      <c r="T156" s="21"/>
      <c r="U156" s="22"/>
      <c r="V156" s="23"/>
      <c r="W156" s="23"/>
      <c r="X156" s="24"/>
      <c r="Y156" s="25">
        <f t="shared" si="16"/>
        <v>7041.59</v>
      </c>
      <c r="Z156" s="25">
        <f t="shared" si="17"/>
        <v>0</v>
      </c>
      <c r="AA156" s="26"/>
      <c r="AB156" s="26"/>
      <c r="AC156" s="26"/>
      <c r="AD156" s="26"/>
      <c r="AE156" s="27"/>
      <c r="AF156" s="26"/>
      <c r="AG156" s="26"/>
      <c r="AH156" s="26"/>
      <c r="AI156" s="26"/>
      <c r="AJ156" s="26"/>
      <c r="AK156" s="26"/>
    </row>
    <row r="157" spans="1:37" s="10" customFormat="1" ht="25" customHeight="1" x14ac:dyDescent="0.25">
      <c r="A157" s="11">
        <v>154</v>
      </c>
      <c r="B157" s="120" t="str">
        <f t="shared" si="15"/>
        <v>3级-2级</v>
      </c>
      <c r="C157" s="120" t="s">
        <v>33</v>
      </c>
      <c r="D157" s="120" t="s">
        <v>146</v>
      </c>
      <c r="E157" s="120" t="s">
        <v>29</v>
      </c>
      <c r="F157" s="120" t="s">
        <v>163</v>
      </c>
      <c r="G157" s="122" t="s">
        <v>144</v>
      </c>
      <c r="H157" s="122" t="s">
        <v>13</v>
      </c>
      <c r="I157" s="124">
        <v>2655.75</v>
      </c>
      <c r="J157" s="122"/>
      <c r="K157" s="122"/>
      <c r="L157" s="124"/>
      <c r="M157" s="125"/>
      <c r="N157" s="125"/>
      <c r="O157" s="124"/>
      <c r="P157" s="21"/>
      <c r="Q157" s="21"/>
      <c r="R157" s="22"/>
      <c r="S157" s="21"/>
      <c r="T157" s="21"/>
      <c r="U157" s="22"/>
      <c r="V157" s="23"/>
      <c r="W157" s="23"/>
      <c r="X157" s="24"/>
      <c r="Y157" s="25">
        <f t="shared" si="16"/>
        <v>2655.75</v>
      </c>
      <c r="Z157" s="25">
        <f t="shared" si="17"/>
        <v>0</v>
      </c>
      <c r="AA157" s="26"/>
      <c r="AB157" s="26"/>
      <c r="AC157" s="26"/>
      <c r="AD157" s="26"/>
      <c r="AE157" s="27"/>
      <c r="AF157" s="26"/>
      <c r="AG157" s="26"/>
      <c r="AH157" s="26"/>
      <c r="AI157" s="26"/>
      <c r="AJ157" s="26"/>
      <c r="AK157" s="26"/>
    </row>
    <row r="158" spans="1:37" s="10" customFormat="1" ht="25" customHeight="1" x14ac:dyDescent="0.25">
      <c r="A158" s="11">
        <v>155</v>
      </c>
      <c r="B158" s="120" t="str">
        <f t="shared" si="15"/>
        <v>3级-2级</v>
      </c>
      <c r="C158" s="120" t="s">
        <v>33</v>
      </c>
      <c r="D158" s="120" t="s">
        <v>146</v>
      </c>
      <c r="E158" s="120" t="s">
        <v>29</v>
      </c>
      <c r="F158" s="120" t="s">
        <v>57</v>
      </c>
      <c r="G158" s="122" t="s">
        <v>144</v>
      </c>
      <c r="H158" s="122" t="s">
        <v>13</v>
      </c>
      <c r="I158" s="124">
        <v>78814.16</v>
      </c>
      <c r="J158" s="122"/>
      <c r="K158" s="122"/>
      <c r="L158" s="124"/>
      <c r="M158" s="125"/>
      <c r="N158" s="125"/>
      <c r="O158" s="124"/>
      <c r="P158" s="21"/>
      <c r="Q158" s="21"/>
      <c r="R158" s="22"/>
      <c r="S158" s="21"/>
      <c r="T158" s="21"/>
      <c r="U158" s="22"/>
      <c r="V158" s="23"/>
      <c r="W158" s="23"/>
      <c r="X158" s="24"/>
      <c r="Y158" s="25">
        <f t="shared" si="16"/>
        <v>78814.16</v>
      </c>
      <c r="Z158" s="25">
        <f t="shared" si="17"/>
        <v>0</v>
      </c>
      <c r="AA158" s="26"/>
      <c r="AB158" s="26"/>
      <c r="AC158" s="26"/>
      <c r="AD158" s="26"/>
      <c r="AE158" s="27"/>
      <c r="AF158" s="26"/>
      <c r="AG158" s="26"/>
      <c r="AH158" s="26"/>
      <c r="AI158" s="26"/>
      <c r="AJ158" s="26"/>
      <c r="AK158" s="26"/>
    </row>
    <row r="159" spans="1:37" s="10" customFormat="1" ht="25" customHeight="1" x14ac:dyDescent="0.25">
      <c r="A159" s="11">
        <v>156</v>
      </c>
      <c r="B159" s="120" t="str">
        <f t="shared" si="15"/>
        <v>3级-2级</v>
      </c>
      <c r="C159" s="120" t="s">
        <v>33</v>
      </c>
      <c r="D159" s="120" t="s">
        <v>146</v>
      </c>
      <c r="E159" s="120" t="s">
        <v>29</v>
      </c>
      <c r="F159" s="120" t="s">
        <v>44</v>
      </c>
      <c r="G159" s="122" t="s">
        <v>144</v>
      </c>
      <c r="H159" s="122" t="s">
        <v>13</v>
      </c>
      <c r="I159" s="124">
        <v>2040.71</v>
      </c>
      <c r="J159" s="122"/>
      <c r="K159" s="122"/>
      <c r="L159" s="124"/>
      <c r="M159" s="125"/>
      <c r="N159" s="125"/>
      <c r="O159" s="124"/>
      <c r="P159" s="21"/>
      <c r="Q159" s="21"/>
      <c r="R159" s="22"/>
      <c r="S159" s="21"/>
      <c r="T159" s="21"/>
      <c r="U159" s="22"/>
      <c r="V159" s="23"/>
      <c r="W159" s="23"/>
      <c r="X159" s="24"/>
      <c r="Y159" s="25">
        <f t="shared" si="16"/>
        <v>2040.71</v>
      </c>
      <c r="Z159" s="25">
        <f t="shared" si="17"/>
        <v>0</v>
      </c>
      <c r="AA159" s="26"/>
      <c r="AB159" s="26"/>
      <c r="AC159" s="26"/>
      <c r="AD159" s="26"/>
      <c r="AE159" s="27"/>
      <c r="AF159" s="26"/>
      <c r="AG159" s="26"/>
      <c r="AH159" s="26"/>
      <c r="AI159" s="26"/>
      <c r="AJ159" s="26"/>
      <c r="AK159" s="26"/>
    </row>
    <row r="160" spans="1:37" s="10" customFormat="1" ht="25" customHeight="1" x14ac:dyDescent="0.25">
      <c r="A160" s="11">
        <v>157</v>
      </c>
      <c r="B160" s="120" t="str">
        <f t="shared" si="15"/>
        <v>3级-3级</v>
      </c>
      <c r="C160" s="120" t="s">
        <v>33</v>
      </c>
      <c r="D160" s="120" t="s">
        <v>146</v>
      </c>
      <c r="E160" s="120" t="s">
        <v>33</v>
      </c>
      <c r="F160" s="120" t="s">
        <v>66</v>
      </c>
      <c r="G160" s="122" t="s">
        <v>144</v>
      </c>
      <c r="H160" s="122" t="s">
        <v>122</v>
      </c>
      <c r="I160" s="124">
        <v>260707.83</v>
      </c>
      <c r="J160" s="122"/>
      <c r="K160" s="122"/>
      <c r="L160" s="124"/>
      <c r="M160" s="125"/>
      <c r="N160" s="125"/>
      <c r="O160" s="124"/>
      <c r="P160" s="21"/>
      <c r="Q160" s="21"/>
      <c r="R160" s="22"/>
      <c r="S160" s="21"/>
      <c r="T160" s="21"/>
      <c r="U160" s="22"/>
      <c r="V160" s="23"/>
      <c r="W160" s="23"/>
      <c r="X160" s="24"/>
      <c r="Y160" s="25">
        <f t="shared" si="16"/>
        <v>260707.83</v>
      </c>
      <c r="Z160" s="25">
        <f t="shared" si="17"/>
        <v>0</v>
      </c>
      <c r="AA160" s="26"/>
      <c r="AB160" s="26"/>
      <c r="AC160" s="26"/>
      <c r="AD160" s="26"/>
      <c r="AE160" s="27"/>
      <c r="AF160" s="26"/>
      <c r="AG160" s="26"/>
      <c r="AH160" s="26"/>
      <c r="AI160" s="26"/>
      <c r="AJ160" s="26"/>
      <c r="AK160" s="26"/>
    </row>
    <row r="161" spans="1:37" s="10" customFormat="1" ht="25" customHeight="1" x14ac:dyDescent="0.25">
      <c r="A161" s="11">
        <v>158</v>
      </c>
      <c r="B161" s="120" t="str">
        <f t="shared" si="15"/>
        <v>3级-4级</v>
      </c>
      <c r="C161" s="120" t="s">
        <v>33</v>
      </c>
      <c r="D161" s="120" t="s">
        <v>146</v>
      </c>
      <c r="E161" s="120" t="s">
        <v>37</v>
      </c>
      <c r="F161" s="120" t="s">
        <v>66</v>
      </c>
      <c r="G161" s="122" t="s">
        <v>144</v>
      </c>
      <c r="H161" s="122" t="s">
        <v>13</v>
      </c>
      <c r="I161" s="124">
        <v>421.06</v>
      </c>
      <c r="J161" s="122"/>
      <c r="K161" s="122"/>
      <c r="L161" s="124"/>
      <c r="M161" s="125"/>
      <c r="N161" s="125"/>
      <c r="O161" s="124"/>
      <c r="P161" s="21"/>
      <c r="Q161" s="21"/>
      <c r="R161" s="22"/>
      <c r="S161" s="21"/>
      <c r="T161" s="21"/>
      <c r="U161" s="22"/>
      <c r="V161" s="23"/>
      <c r="W161" s="23"/>
      <c r="X161" s="24"/>
      <c r="Y161" s="25">
        <f t="shared" si="16"/>
        <v>421.06</v>
      </c>
      <c r="Z161" s="25">
        <f t="shared" si="17"/>
        <v>0</v>
      </c>
      <c r="AA161" s="26"/>
      <c r="AB161" s="26"/>
      <c r="AC161" s="26"/>
      <c r="AD161" s="26"/>
      <c r="AE161" s="27"/>
      <c r="AF161" s="26"/>
      <c r="AG161" s="26"/>
      <c r="AH161" s="26"/>
      <c r="AI161" s="26"/>
      <c r="AJ161" s="26"/>
      <c r="AK161" s="26"/>
    </row>
    <row r="162" spans="1:37" s="10" customFormat="1" ht="25" customHeight="1" x14ac:dyDescent="0.25">
      <c r="A162" s="11">
        <v>159</v>
      </c>
      <c r="B162" s="120" t="str">
        <f t="shared" si="15"/>
        <v>3级-2级</v>
      </c>
      <c r="C162" s="120" t="s">
        <v>33</v>
      </c>
      <c r="D162" s="120" t="s">
        <v>146</v>
      </c>
      <c r="E162" s="120" t="s">
        <v>29</v>
      </c>
      <c r="F162" s="120" t="s">
        <v>54</v>
      </c>
      <c r="G162" s="122" t="s">
        <v>144</v>
      </c>
      <c r="H162" s="122" t="s">
        <v>13</v>
      </c>
      <c r="I162" s="124">
        <v>647.79</v>
      </c>
      <c r="J162" s="122"/>
      <c r="K162" s="122"/>
      <c r="L162" s="124"/>
      <c r="M162" s="125"/>
      <c r="N162" s="125"/>
      <c r="O162" s="124"/>
      <c r="P162" s="21"/>
      <c r="Q162" s="21"/>
      <c r="R162" s="22"/>
      <c r="S162" s="21"/>
      <c r="T162" s="21"/>
      <c r="U162" s="22"/>
      <c r="V162" s="23"/>
      <c r="W162" s="23"/>
      <c r="X162" s="24"/>
      <c r="Y162" s="25">
        <f t="shared" si="16"/>
        <v>647.79</v>
      </c>
      <c r="Z162" s="25">
        <f t="shared" si="17"/>
        <v>0</v>
      </c>
      <c r="AA162" s="26"/>
      <c r="AB162" s="26"/>
      <c r="AC162" s="26"/>
      <c r="AD162" s="26"/>
      <c r="AE162" s="27"/>
      <c r="AF162" s="26"/>
      <c r="AG162" s="26"/>
      <c r="AH162" s="26"/>
      <c r="AI162" s="26"/>
      <c r="AJ162" s="26"/>
      <c r="AK162" s="26"/>
    </row>
    <row r="163" spans="1:37" s="10" customFormat="1" ht="25" customHeight="1" x14ac:dyDescent="0.25">
      <c r="A163" s="11">
        <v>160</v>
      </c>
      <c r="B163" s="120" t="str">
        <f t="shared" si="15"/>
        <v>3级-4级</v>
      </c>
      <c r="C163" s="120" t="s">
        <v>33</v>
      </c>
      <c r="D163" s="120" t="s">
        <v>146</v>
      </c>
      <c r="E163" s="120" t="s">
        <v>37</v>
      </c>
      <c r="F163" s="120" t="s">
        <v>42</v>
      </c>
      <c r="G163" s="122" t="s">
        <v>144</v>
      </c>
      <c r="H163" s="122" t="s">
        <v>13</v>
      </c>
      <c r="I163" s="124">
        <v>3640.71</v>
      </c>
      <c r="J163" s="122"/>
      <c r="K163" s="122"/>
      <c r="L163" s="124"/>
      <c r="M163" s="125"/>
      <c r="N163" s="126"/>
      <c r="O163" s="124"/>
      <c r="P163" s="21"/>
      <c r="Q163" s="21"/>
      <c r="R163" s="22"/>
      <c r="S163" s="21"/>
      <c r="T163" s="21"/>
      <c r="U163" s="22"/>
      <c r="V163" s="23"/>
      <c r="W163" s="23"/>
      <c r="X163" s="24"/>
      <c r="Y163" s="25">
        <f t="shared" si="16"/>
        <v>3640.71</v>
      </c>
      <c r="Z163" s="25">
        <f t="shared" si="17"/>
        <v>0</v>
      </c>
      <c r="AA163" s="26"/>
      <c r="AB163" s="26"/>
      <c r="AC163" s="26"/>
      <c r="AD163" s="26"/>
      <c r="AE163" s="27"/>
      <c r="AF163" s="26"/>
      <c r="AG163" s="26"/>
      <c r="AH163" s="26"/>
      <c r="AI163" s="26"/>
      <c r="AJ163" s="26"/>
      <c r="AK163" s="26"/>
    </row>
    <row r="164" spans="1:37" s="10" customFormat="1" ht="25" customHeight="1" x14ac:dyDescent="0.25">
      <c r="A164" s="11">
        <v>161</v>
      </c>
      <c r="B164" s="120" t="str">
        <f t="shared" si="15"/>
        <v>3级-4级</v>
      </c>
      <c r="C164" s="120" t="s">
        <v>33</v>
      </c>
      <c r="D164" s="120" t="s">
        <v>146</v>
      </c>
      <c r="E164" s="120" t="s">
        <v>37</v>
      </c>
      <c r="F164" s="120" t="s">
        <v>42</v>
      </c>
      <c r="G164" s="122" t="s">
        <v>144</v>
      </c>
      <c r="H164" s="122" t="s">
        <v>122</v>
      </c>
      <c r="I164" s="124">
        <v>2111221.16</v>
      </c>
      <c r="J164" s="122"/>
      <c r="K164" s="122"/>
      <c r="L164" s="124"/>
      <c r="M164" s="125"/>
      <c r="N164" s="126"/>
      <c r="O164" s="124"/>
      <c r="P164" s="21"/>
      <c r="Q164" s="21"/>
      <c r="R164" s="22"/>
      <c r="S164" s="21"/>
      <c r="T164" s="21"/>
      <c r="U164" s="22"/>
      <c r="V164" s="23"/>
      <c r="W164" s="23"/>
      <c r="X164" s="24"/>
      <c r="Y164" s="25">
        <f t="shared" si="16"/>
        <v>2111221.16</v>
      </c>
      <c r="Z164" s="25">
        <f t="shared" si="17"/>
        <v>0</v>
      </c>
      <c r="AA164" s="26"/>
      <c r="AB164" s="26"/>
      <c r="AC164" s="26"/>
      <c r="AD164" s="26"/>
      <c r="AE164" s="27"/>
      <c r="AF164" s="26"/>
      <c r="AG164" s="26"/>
      <c r="AH164" s="26"/>
      <c r="AI164" s="26"/>
      <c r="AJ164" s="26"/>
      <c r="AK164" s="26"/>
    </row>
    <row r="165" spans="1:37" s="10" customFormat="1" ht="25" customHeight="1" x14ac:dyDescent="0.25">
      <c r="A165" s="11">
        <v>162</v>
      </c>
      <c r="B165" s="120" t="str">
        <f t="shared" si="15"/>
        <v>3级-3级</v>
      </c>
      <c r="C165" s="120" t="s">
        <v>33</v>
      </c>
      <c r="D165" s="120" t="s">
        <v>146</v>
      </c>
      <c r="E165" s="120" t="s">
        <v>33</v>
      </c>
      <c r="F165" s="120" t="s">
        <v>569</v>
      </c>
      <c r="G165" s="122" t="s">
        <v>144</v>
      </c>
      <c r="H165" s="122" t="s">
        <v>13</v>
      </c>
      <c r="I165" s="124">
        <v>3181.42</v>
      </c>
      <c r="J165" s="122"/>
      <c r="K165" s="122"/>
      <c r="L165" s="124"/>
      <c r="M165" s="125"/>
      <c r="N165" s="125"/>
      <c r="O165" s="124"/>
      <c r="P165" s="21"/>
      <c r="Q165" s="21"/>
      <c r="R165" s="22"/>
      <c r="S165" s="21"/>
      <c r="T165" s="21"/>
      <c r="U165" s="22"/>
      <c r="V165" s="23"/>
      <c r="W165" s="23"/>
      <c r="X165" s="24"/>
      <c r="Y165" s="25">
        <f t="shared" ref="Y165:Y196" si="18">ROUND(I165-U165-X165,2)</f>
        <v>3181.42</v>
      </c>
      <c r="Z165" s="25">
        <f t="shared" ref="Z165:Z201" si="19">ROUND(L165+O165-R165,2)</f>
        <v>0</v>
      </c>
      <c r="AA165" s="26"/>
      <c r="AB165" s="26"/>
      <c r="AC165" s="26"/>
      <c r="AD165" s="26"/>
      <c r="AE165" s="27"/>
      <c r="AF165" s="26"/>
      <c r="AG165" s="26"/>
      <c r="AH165" s="26"/>
      <c r="AI165" s="26"/>
      <c r="AJ165" s="26"/>
      <c r="AK165" s="26"/>
    </row>
    <row r="166" spans="1:37" s="10" customFormat="1" ht="25" customHeight="1" x14ac:dyDescent="0.25">
      <c r="A166" s="11">
        <v>163</v>
      </c>
      <c r="B166" s="120" t="str">
        <f t="shared" si="15"/>
        <v>3级-2级</v>
      </c>
      <c r="C166" s="120" t="s">
        <v>33</v>
      </c>
      <c r="D166" s="120" t="s">
        <v>146</v>
      </c>
      <c r="E166" s="120" t="s">
        <v>29</v>
      </c>
      <c r="F166" s="120" t="s">
        <v>49</v>
      </c>
      <c r="G166" s="122" t="s">
        <v>144</v>
      </c>
      <c r="H166" s="122" t="s">
        <v>13</v>
      </c>
      <c r="I166" s="124">
        <v>14189.38</v>
      </c>
      <c r="J166" s="122"/>
      <c r="K166" s="122"/>
      <c r="L166" s="124"/>
      <c r="M166" s="125"/>
      <c r="N166" s="125"/>
      <c r="O166" s="124"/>
      <c r="P166" s="21"/>
      <c r="Q166" s="21"/>
      <c r="R166" s="22"/>
      <c r="S166" s="21"/>
      <c r="T166" s="21"/>
      <c r="U166" s="22"/>
      <c r="V166" s="23"/>
      <c r="W166" s="23"/>
      <c r="X166" s="24"/>
      <c r="Y166" s="25">
        <f t="shared" si="18"/>
        <v>14189.38</v>
      </c>
      <c r="Z166" s="25">
        <f t="shared" si="19"/>
        <v>0</v>
      </c>
      <c r="AA166" s="26"/>
      <c r="AB166" s="26"/>
      <c r="AC166" s="26"/>
      <c r="AD166" s="26"/>
      <c r="AE166" s="27"/>
      <c r="AF166" s="26"/>
      <c r="AG166" s="26"/>
      <c r="AH166" s="26"/>
      <c r="AI166" s="26"/>
      <c r="AJ166" s="26"/>
      <c r="AK166" s="26"/>
    </row>
    <row r="167" spans="1:37" s="10" customFormat="1" ht="25" customHeight="1" x14ac:dyDescent="0.25">
      <c r="A167" s="11">
        <v>164</v>
      </c>
      <c r="B167" s="120" t="str">
        <f t="shared" si="15"/>
        <v>3级-1级</v>
      </c>
      <c r="C167" s="120" t="s">
        <v>33</v>
      </c>
      <c r="D167" s="120" t="s">
        <v>146</v>
      </c>
      <c r="E167" s="120" t="s">
        <v>27</v>
      </c>
      <c r="F167" s="120" t="s">
        <v>28</v>
      </c>
      <c r="G167" s="122" t="s">
        <v>144</v>
      </c>
      <c r="H167" s="122" t="s">
        <v>13</v>
      </c>
      <c r="I167" s="124">
        <v>85035.4</v>
      </c>
      <c r="J167" s="122"/>
      <c r="K167" s="122"/>
      <c r="L167" s="124"/>
      <c r="M167" s="125"/>
      <c r="N167" s="125"/>
      <c r="O167" s="124"/>
      <c r="P167" s="21"/>
      <c r="Q167" s="21"/>
      <c r="R167" s="22"/>
      <c r="S167" s="21"/>
      <c r="T167" s="21"/>
      <c r="U167" s="22"/>
      <c r="V167" s="23"/>
      <c r="W167" s="23"/>
      <c r="X167" s="24"/>
      <c r="Y167" s="25">
        <f t="shared" si="18"/>
        <v>85035.4</v>
      </c>
      <c r="Z167" s="25">
        <f t="shared" si="19"/>
        <v>0</v>
      </c>
      <c r="AA167" s="26"/>
      <c r="AB167" s="26"/>
      <c r="AC167" s="26"/>
      <c r="AD167" s="26"/>
      <c r="AE167" s="27"/>
      <c r="AF167" s="26"/>
      <c r="AG167" s="26"/>
      <c r="AH167" s="26"/>
      <c r="AI167" s="26"/>
      <c r="AJ167" s="26"/>
      <c r="AK167" s="26"/>
    </row>
    <row r="168" spans="1:37" s="10" customFormat="1" ht="25" customHeight="1" x14ac:dyDescent="0.25">
      <c r="A168" s="11">
        <v>165</v>
      </c>
      <c r="B168" s="120" t="str">
        <f t="shared" si="15"/>
        <v>3级-2级</v>
      </c>
      <c r="C168" s="120" t="s">
        <v>33</v>
      </c>
      <c r="D168" s="120" t="s">
        <v>146</v>
      </c>
      <c r="E168" s="120" t="s">
        <v>29</v>
      </c>
      <c r="F168" s="120" t="s">
        <v>47</v>
      </c>
      <c r="G168" s="122" t="s">
        <v>144</v>
      </c>
      <c r="H168" s="122" t="s">
        <v>13</v>
      </c>
      <c r="I168" s="124">
        <v>291.5</v>
      </c>
      <c r="J168" s="122"/>
      <c r="K168" s="122"/>
      <c r="L168" s="124"/>
      <c r="M168" s="125"/>
      <c r="N168" s="125"/>
      <c r="O168" s="124"/>
      <c r="P168" s="21"/>
      <c r="Q168" s="21"/>
      <c r="R168" s="22"/>
      <c r="S168" s="21"/>
      <c r="T168" s="21"/>
      <c r="U168" s="22"/>
      <c r="V168" s="23"/>
      <c r="W168" s="23"/>
      <c r="X168" s="24"/>
      <c r="Y168" s="25">
        <f t="shared" si="18"/>
        <v>291.5</v>
      </c>
      <c r="Z168" s="25">
        <f t="shared" si="19"/>
        <v>0</v>
      </c>
      <c r="AA168" s="26"/>
      <c r="AB168" s="26"/>
      <c r="AC168" s="26"/>
      <c r="AD168" s="26"/>
      <c r="AE168" s="27"/>
      <c r="AF168" s="26"/>
      <c r="AG168" s="26"/>
      <c r="AH168" s="26"/>
      <c r="AI168" s="26"/>
      <c r="AJ168" s="26"/>
      <c r="AK168" s="26"/>
    </row>
    <row r="169" spans="1:37" s="10" customFormat="1" ht="25" customHeight="1" x14ac:dyDescent="0.25">
      <c r="A169" s="11">
        <v>166</v>
      </c>
      <c r="B169" s="120" t="str">
        <f t="shared" si="15"/>
        <v>3级-3级</v>
      </c>
      <c r="C169" s="120" t="s">
        <v>33</v>
      </c>
      <c r="D169" s="120" t="s">
        <v>146</v>
      </c>
      <c r="E169" s="120" t="s">
        <v>33</v>
      </c>
      <c r="F169" s="120" t="s">
        <v>446</v>
      </c>
      <c r="G169" s="122" t="s">
        <v>144</v>
      </c>
      <c r="H169" s="122" t="s">
        <v>13</v>
      </c>
      <c r="I169" s="124">
        <v>107384.07</v>
      </c>
      <c r="J169" s="122"/>
      <c r="K169" s="122"/>
      <c r="L169" s="124"/>
      <c r="M169" s="125"/>
      <c r="N169" s="125"/>
      <c r="O169" s="124"/>
      <c r="P169" s="21"/>
      <c r="Q169" s="21"/>
      <c r="R169" s="22"/>
      <c r="S169" s="21"/>
      <c r="T169" s="21"/>
      <c r="U169" s="22"/>
      <c r="V169" s="23"/>
      <c r="W169" s="23"/>
      <c r="X169" s="24"/>
      <c r="Y169" s="25">
        <f t="shared" si="18"/>
        <v>107384.07</v>
      </c>
      <c r="Z169" s="25">
        <f t="shared" si="19"/>
        <v>0</v>
      </c>
      <c r="AA169" s="26"/>
      <c r="AB169" s="26"/>
      <c r="AC169" s="26"/>
      <c r="AD169" s="26"/>
      <c r="AE169" s="27"/>
      <c r="AF169" s="26"/>
      <c r="AG169" s="26"/>
      <c r="AH169" s="26"/>
      <c r="AI169" s="26"/>
      <c r="AJ169" s="26"/>
      <c r="AK169" s="26"/>
    </row>
    <row r="170" spans="1:37" s="10" customFormat="1" ht="25" customHeight="1" x14ac:dyDescent="0.25">
      <c r="A170" s="11">
        <v>167</v>
      </c>
      <c r="B170" s="120" t="str">
        <f t="shared" si="15"/>
        <v>3级-3级</v>
      </c>
      <c r="C170" s="120" t="s">
        <v>33</v>
      </c>
      <c r="D170" s="120" t="s">
        <v>146</v>
      </c>
      <c r="E170" s="120" t="s">
        <v>33</v>
      </c>
      <c r="F170" s="120" t="s">
        <v>34</v>
      </c>
      <c r="G170" s="122" t="s">
        <v>144</v>
      </c>
      <c r="H170" s="122" t="s">
        <v>13</v>
      </c>
      <c r="I170" s="124">
        <v>97.17</v>
      </c>
      <c r="J170" s="122"/>
      <c r="K170" s="122"/>
      <c r="L170" s="124"/>
      <c r="M170" s="125"/>
      <c r="N170" s="125"/>
      <c r="O170" s="124"/>
      <c r="P170" s="21"/>
      <c r="Q170" s="21"/>
      <c r="R170" s="22"/>
      <c r="S170" s="21"/>
      <c r="T170" s="21"/>
      <c r="U170" s="22"/>
      <c r="V170" s="23"/>
      <c r="W170" s="23"/>
      <c r="X170" s="24"/>
      <c r="Y170" s="25">
        <f t="shared" si="18"/>
        <v>97.17</v>
      </c>
      <c r="Z170" s="25">
        <f t="shared" si="19"/>
        <v>0</v>
      </c>
      <c r="AA170" s="26"/>
      <c r="AB170" s="26"/>
      <c r="AC170" s="26"/>
      <c r="AD170" s="26"/>
      <c r="AE170" s="27"/>
      <c r="AF170" s="26"/>
      <c r="AG170" s="26"/>
      <c r="AH170" s="26"/>
      <c r="AI170" s="26"/>
      <c r="AJ170" s="26"/>
      <c r="AK170" s="26"/>
    </row>
    <row r="171" spans="1:37" s="10" customFormat="1" ht="25" customHeight="1" x14ac:dyDescent="0.25">
      <c r="A171" s="11">
        <v>168</v>
      </c>
      <c r="B171" s="120" t="str">
        <f t="shared" si="15"/>
        <v>3级-3级</v>
      </c>
      <c r="C171" s="120" t="s">
        <v>33</v>
      </c>
      <c r="D171" s="120" t="s">
        <v>146</v>
      </c>
      <c r="E171" s="120" t="s">
        <v>33</v>
      </c>
      <c r="F171" s="120" t="s">
        <v>338</v>
      </c>
      <c r="G171" s="122" t="s">
        <v>144</v>
      </c>
      <c r="H171" s="122" t="s">
        <v>13</v>
      </c>
      <c r="I171" s="124">
        <v>117361.4</v>
      </c>
      <c r="J171" s="122"/>
      <c r="K171" s="122"/>
      <c r="L171" s="124"/>
      <c r="M171" s="125"/>
      <c r="N171" s="125"/>
      <c r="O171" s="124"/>
      <c r="P171" s="21"/>
      <c r="Q171" s="21"/>
      <c r="R171" s="22"/>
      <c r="S171" s="21"/>
      <c r="T171" s="21"/>
      <c r="U171" s="22"/>
      <c r="V171" s="23"/>
      <c r="W171" s="23"/>
      <c r="X171" s="24"/>
      <c r="Y171" s="25">
        <f t="shared" si="18"/>
        <v>117361.4</v>
      </c>
      <c r="Z171" s="25">
        <f t="shared" si="19"/>
        <v>0</v>
      </c>
      <c r="AA171" s="26"/>
      <c r="AB171" s="26"/>
      <c r="AC171" s="26"/>
      <c r="AD171" s="26"/>
      <c r="AE171" s="27"/>
      <c r="AF171" s="26"/>
      <c r="AG171" s="26"/>
      <c r="AH171" s="26"/>
      <c r="AI171" s="26"/>
      <c r="AJ171" s="26"/>
      <c r="AK171" s="26"/>
    </row>
    <row r="172" spans="1:37" s="10" customFormat="1" ht="25" customHeight="1" x14ac:dyDescent="0.25">
      <c r="A172" s="11">
        <v>169</v>
      </c>
      <c r="B172" s="120" t="str">
        <f t="shared" si="15"/>
        <v>3级-3级</v>
      </c>
      <c r="C172" s="120" t="s">
        <v>33</v>
      </c>
      <c r="D172" s="120" t="s">
        <v>146</v>
      </c>
      <c r="E172" s="120" t="s">
        <v>33</v>
      </c>
      <c r="F172" s="120" t="s">
        <v>112</v>
      </c>
      <c r="G172" s="122" t="s">
        <v>144</v>
      </c>
      <c r="H172" s="122" t="s">
        <v>13</v>
      </c>
      <c r="I172" s="124">
        <v>5640.71</v>
      </c>
      <c r="J172" s="122"/>
      <c r="K172" s="122"/>
      <c r="L172" s="124"/>
      <c r="M172" s="125"/>
      <c r="N172" s="125"/>
      <c r="O172" s="124"/>
      <c r="P172" s="21"/>
      <c r="Q172" s="21"/>
      <c r="R172" s="22"/>
      <c r="S172" s="21"/>
      <c r="T172" s="21"/>
      <c r="U172" s="22"/>
      <c r="V172" s="23"/>
      <c r="W172" s="23"/>
      <c r="X172" s="24"/>
      <c r="Y172" s="25">
        <f t="shared" si="18"/>
        <v>5640.71</v>
      </c>
      <c r="Z172" s="25">
        <f t="shared" si="19"/>
        <v>0</v>
      </c>
      <c r="AA172" s="26"/>
      <c r="AB172" s="26"/>
      <c r="AC172" s="26"/>
      <c r="AD172" s="26"/>
      <c r="AE172" s="27"/>
      <c r="AF172" s="26"/>
      <c r="AG172" s="26"/>
      <c r="AH172" s="26"/>
      <c r="AI172" s="26"/>
      <c r="AJ172" s="26"/>
      <c r="AK172" s="26"/>
    </row>
    <row r="173" spans="1:37" s="10" customFormat="1" ht="25" customHeight="1" x14ac:dyDescent="0.25">
      <c r="A173" s="11">
        <v>170</v>
      </c>
      <c r="B173" s="120" t="str">
        <f t="shared" si="15"/>
        <v>3级-2级</v>
      </c>
      <c r="C173" s="120" t="s">
        <v>33</v>
      </c>
      <c r="D173" s="120" t="s">
        <v>146</v>
      </c>
      <c r="E173" s="120" t="s">
        <v>29</v>
      </c>
      <c r="F173" s="120" t="s">
        <v>30</v>
      </c>
      <c r="G173" s="122" t="s">
        <v>144</v>
      </c>
      <c r="H173" s="122" t="s">
        <v>13</v>
      </c>
      <c r="I173" s="124">
        <v>777.35</v>
      </c>
      <c r="J173" s="122"/>
      <c r="K173" s="122"/>
      <c r="L173" s="124"/>
      <c r="M173" s="125"/>
      <c r="N173" s="125"/>
      <c r="O173" s="124"/>
      <c r="P173" s="21"/>
      <c r="Q173" s="21"/>
      <c r="R173" s="22"/>
      <c r="S173" s="21"/>
      <c r="T173" s="21"/>
      <c r="U173" s="22"/>
      <c r="V173" s="23"/>
      <c r="W173" s="23"/>
      <c r="X173" s="24"/>
      <c r="Y173" s="25">
        <f t="shared" si="18"/>
        <v>777.35</v>
      </c>
      <c r="Z173" s="25">
        <f t="shared" si="19"/>
        <v>0</v>
      </c>
      <c r="AA173" s="26"/>
      <c r="AB173" s="26"/>
      <c r="AC173" s="26"/>
      <c r="AD173" s="26"/>
      <c r="AE173" s="27"/>
      <c r="AF173" s="26"/>
      <c r="AG173" s="26"/>
      <c r="AH173" s="26"/>
      <c r="AI173" s="26"/>
      <c r="AJ173" s="26"/>
      <c r="AK173" s="26"/>
    </row>
    <row r="174" spans="1:37" s="10" customFormat="1" ht="25" customHeight="1" x14ac:dyDescent="0.25">
      <c r="A174" s="11">
        <v>171</v>
      </c>
      <c r="B174" s="120" t="str">
        <f t="shared" si="15"/>
        <v>3级-3级</v>
      </c>
      <c r="C174" s="120" t="s">
        <v>33</v>
      </c>
      <c r="D174" s="120" t="s">
        <v>146</v>
      </c>
      <c r="E174" s="120" t="s">
        <v>33</v>
      </c>
      <c r="F174" s="120" t="s">
        <v>570</v>
      </c>
      <c r="G174" s="122" t="s">
        <v>144</v>
      </c>
      <c r="H174" s="122" t="s">
        <v>13</v>
      </c>
      <c r="I174" s="124">
        <v>3685.84</v>
      </c>
      <c r="J174" s="122"/>
      <c r="K174" s="122"/>
      <c r="L174" s="124"/>
      <c r="M174" s="125"/>
      <c r="N174" s="126"/>
      <c r="O174" s="124"/>
      <c r="P174" s="21"/>
      <c r="Q174" s="21"/>
      <c r="R174" s="22"/>
      <c r="S174" s="21"/>
      <c r="T174" s="21"/>
      <c r="U174" s="22"/>
      <c r="V174" s="23"/>
      <c r="W174" s="23"/>
      <c r="X174" s="24"/>
      <c r="Y174" s="25">
        <f t="shared" si="18"/>
        <v>3685.84</v>
      </c>
      <c r="Z174" s="25">
        <f t="shared" si="19"/>
        <v>0</v>
      </c>
      <c r="AA174" s="26"/>
      <c r="AB174" s="26"/>
      <c r="AC174" s="26"/>
      <c r="AD174" s="26"/>
      <c r="AE174" s="27"/>
      <c r="AF174" s="26"/>
      <c r="AG174" s="26"/>
      <c r="AH174" s="26"/>
      <c r="AI174" s="26"/>
      <c r="AJ174" s="26"/>
      <c r="AK174" s="26"/>
    </row>
    <row r="175" spans="1:37" s="10" customFormat="1" ht="25" customHeight="1" x14ac:dyDescent="0.25">
      <c r="A175" s="11">
        <v>172</v>
      </c>
      <c r="B175" s="120" t="str">
        <f t="shared" si="15"/>
        <v>3级-3级</v>
      </c>
      <c r="C175" s="120" t="s">
        <v>33</v>
      </c>
      <c r="D175" s="120" t="s">
        <v>146</v>
      </c>
      <c r="E175" s="120" t="s">
        <v>33</v>
      </c>
      <c r="F175" s="120" t="s">
        <v>337</v>
      </c>
      <c r="G175" s="122" t="s">
        <v>144</v>
      </c>
      <c r="H175" s="122" t="s">
        <v>13</v>
      </c>
      <c r="I175" s="124">
        <v>32.39</v>
      </c>
      <c r="J175" s="122"/>
      <c r="K175" s="122"/>
      <c r="L175" s="124"/>
      <c r="M175" s="125"/>
      <c r="N175" s="126"/>
      <c r="O175" s="124"/>
      <c r="P175" s="21"/>
      <c r="Q175" s="21"/>
      <c r="R175" s="22"/>
      <c r="S175" s="21"/>
      <c r="T175" s="21"/>
      <c r="U175" s="22"/>
      <c r="V175" s="23"/>
      <c r="W175" s="23"/>
      <c r="X175" s="24"/>
      <c r="Y175" s="25">
        <f t="shared" si="18"/>
        <v>32.39</v>
      </c>
      <c r="Z175" s="25">
        <f t="shared" si="19"/>
        <v>0</v>
      </c>
      <c r="AA175" s="26"/>
      <c r="AB175" s="26"/>
      <c r="AC175" s="26"/>
      <c r="AD175" s="26"/>
      <c r="AE175" s="27"/>
      <c r="AF175" s="26"/>
      <c r="AG175" s="26"/>
      <c r="AH175" s="26"/>
      <c r="AI175" s="26"/>
      <c r="AJ175" s="26"/>
      <c r="AK175" s="26"/>
    </row>
    <row r="176" spans="1:37" s="10" customFormat="1" ht="25" customHeight="1" x14ac:dyDescent="0.25">
      <c r="A176" s="11">
        <v>173</v>
      </c>
      <c r="B176" s="120" t="str">
        <f t="shared" ref="B176:B239" si="20">TEXT(C176,"000")&amp;"-"&amp;TEXT(E176,"000")</f>
        <v>3级-3级</v>
      </c>
      <c r="C176" s="120" t="s">
        <v>33</v>
      </c>
      <c r="D176" s="120" t="s">
        <v>146</v>
      </c>
      <c r="E176" s="120" t="s">
        <v>33</v>
      </c>
      <c r="F176" s="120" t="s">
        <v>159</v>
      </c>
      <c r="G176" s="122" t="s">
        <v>144</v>
      </c>
      <c r="H176" s="122" t="s">
        <v>13</v>
      </c>
      <c r="I176" s="124">
        <v>4598.76</v>
      </c>
      <c r="J176" s="122"/>
      <c r="K176" s="122"/>
      <c r="L176" s="124"/>
      <c r="M176" s="125"/>
      <c r="N176" s="125"/>
      <c r="O176" s="124"/>
      <c r="P176" s="21"/>
      <c r="Q176" s="21"/>
      <c r="R176" s="22"/>
      <c r="S176" s="21"/>
      <c r="T176" s="21"/>
      <c r="U176" s="22"/>
      <c r="V176" s="23"/>
      <c r="W176" s="23"/>
      <c r="X176" s="24"/>
      <c r="Y176" s="25">
        <f t="shared" si="18"/>
        <v>4598.76</v>
      </c>
      <c r="Z176" s="25">
        <f t="shared" si="19"/>
        <v>0</v>
      </c>
      <c r="AA176" s="26"/>
      <c r="AB176" s="26"/>
      <c r="AC176" s="26"/>
      <c r="AD176" s="26"/>
      <c r="AE176" s="27"/>
      <c r="AF176" s="26"/>
      <c r="AG176" s="26"/>
      <c r="AH176" s="26"/>
      <c r="AI176" s="26"/>
      <c r="AJ176" s="26"/>
      <c r="AK176" s="26"/>
    </row>
    <row r="177" spans="1:37" s="10" customFormat="1" ht="25" customHeight="1" x14ac:dyDescent="0.25">
      <c r="A177" s="11">
        <v>174</v>
      </c>
      <c r="B177" s="120" t="str">
        <f t="shared" si="20"/>
        <v>3级-3级</v>
      </c>
      <c r="C177" s="120" t="s">
        <v>33</v>
      </c>
      <c r="D177" s="120" t="s">
        <v>146</v>
      </c>
      <c r="E177" s="120" t="s">
        <v>33</v>
      </c>
      <c r="F177" s="120" t="s">
        <v>498</v>
      </c>
      <c r="G177" s="122" t="s">
        <v>144</v>
      </c>
      <c r="H177" s="122" t="s">
        <v>13</v>
      </c>
      <c r="I177" s="124">
        <v>2646.91</v>
      </c>
      <c r="J177" s="122"/>
      <c r="K177" s="122"/>
      <c r="L177" s="124"/>
      <c r="M177" s="125"/>
      <c r="N177" s="125"/>
      <c r="O177" s="124"/>
      <c r="P177" s="21"/>
      <c r="Q177" s="21"/>
      <c r="R177" s="22"/>
      <c r="S177" s="21"/>
      <c r="T177" s="21"/>
      <c r="U177" s="22"/>
      <c r="V177" s="23"/>
      <c r="W177" s="23"/>
      <c r="X177" s="24"/>
      <c r="Y177" s="25">
        <f t="shared" si="18"/>
        <v>2646.91</v>
      </c>
      <c r="Z177" s="25">
        <f t="shared" si="19"/>
        <v>0</v>
      </c>
      <c r="AA177" s="26"/>
      <c r="AB177" s="26"/>
      <c r="AC177" s="26"/>
      <c r="AD177" s="26"/>
      <c r="AE177" s="27"/>
      <c r="AF177" s="26"/>
      <c r="AG177" s="26"/>
      <c r="AH177" s="26"/>
      <c r="AI177" s="26"/>
      <c r="AJ177" s="26"/>
      <c r="AK177" s="26"/>
    </row>
    <row r="178" spans="1:37" s="10" customFormat="1" ht="25" customHeight="1" x14ac:dyDescent="0.25">
      <c r="A178" s="11">
        <v>175</v>
      </c>
      <c r="B178" s="120" t="str">
        <f t="shared" si="20"/>
        <v>3级-3级</v>
      </c>
      <c r="C178" s="120" t="s">
        <v>33</v>
      </c>
      <c r="D178" s="120" t="s">
        <v>146</v>
      </c>
      <c r="E178" s="120" t="s">
        <v>33</v>
      </c>
      <c r="F178" s="120" t="s">
        <v>160</v>
      </c>
      <c r="G178" s="122" t="s">
        <v>144</v>
      </c>
      <c r="H178" s="122" t="s">
        <v>13</v>
      </c>
      <c r="I178" s="124">
        <v>4320.88</v>
      </c>
      <c r="J178" s="122"/>
      <c r="K178" s="122"/>
      <c r="L178" s="124"/>
      <c r="M178" s="125"/>
      <c r="N178" s="125"/>
      <c r="O178" s="124"/>
      <c r="P178" s="21"/>
      <c r="Q178" s="21"/>
      <c r="R178" s="22"/>
      <c r="S178" s="21"/>
      <c r="T178" s="21"/>
      <c r="U178" s="22"/>
      <c r="V178" s="23"/>
      <c r="W178" s="23"/>
      <c r="X178" s="24"/>
      <c r="Y178" s="25">
        <f t="shared" si="18"/>
        <v>4320.88</v>
      </c>
      <c r="Z178" s="25">
        <f t="shared" si="19"/>
        <v>0</v>
      </c>
      <c r="AA178" s="26"/>
      <c r="AB178" s="26"/>
      <c r="AC178" s="26"/>
      <c r="AD178" s="26"/>
      <c r="AE178" s="27"/>
      <c r="AF178" s="26"/>
      <c r="AG178" s="26"/>
      <c r="AH178" s="26"/>
      <c r="AI178" s="26"/>
      <c r="AJ178" s="26"/>
      <c r="AK178" s="26"/>
    </row>
    <row r="179" spans="1:37" s="10" customFormat="1" ht="25" customHeight="1" x14ac:dyDescent="0.25">
      <c r="A179" s="11">
        <v>176</v>
      </c>
      <c r="B179" s="120" t="str">
        <f t="shared" si="20"/>
        <v>3级-2级</v>
      </c>
      <c r="C179" s="120" t="s">
        <v>33</v>
      </c>
      <c r="D179" s="120" t="s">
        <v>146</v>
      </c>
      <c r="E179" s="120" t="s">
        <v>29</v>
      </c>
      <c r="F179" s="120" t="s">
        <v>55</v>
      </c>
      <c r="G179" s="122" t="s">
        <v>144</v>
      </c>
      <c r="H179" s="122" t="s">
        <v>13</v>
      </c>
      <c r="I179" s="124">
        <v>62555.750000000007</v>
      </c>
      <c r="J179" s="122"/>
      <c r="K179" s="122"/>
      <c r="L179" s="124"/>
      <c r="M179" s="125"/>
      <c r="N179" s="125"/>
      <c r="O179" s="124"/>
      <c r="P179" s="21"/>
      <c r="Q179" s="21"/>
      <c r="R179" s="22"/>
      <c r="S179" s="21"/>
      <c r="T179" s="21"/>
      <c r="U179" s="22"/>
      <c r="V179" s="23"/>
      <c r="W179" s="23"/>
      <c r="X179" s="24"/>
      <c r="Y179" s="25">
        <f t="shared" si="18"/>
        <v>62555.75</v>
      </c>
      <c r="Z179" s="25">
        <f t="shared" si="19"/>
        <v>0</v>
      </c>
      <c r="AA179" s="26"/>
      <c r="AB179" s="26"/>
      <c r="AC179" s="26"/>
      <c r="AD179" s="26"/>
      <c r="AE179" s="27"/>
      <c r="AF179" s="26"/>
      <c r="AG179" s="26"/>
      <c r="AH179" s="26"/>
      <c r="AI179" s="26"/>
      <c r="AJ179" s="26"/>
      <c r="AK179" s="26"/>
    </row>
    <row r="180" spans="1:37" s="10" customFormat="1" ht="25" customHeight="1" x14ac:dyDescent="0.25">
      <c r="A180" s="11">
        <v>177</v>
      </c>
      <c r="B180" s="120" t="str">
        <f t="shared" si="20"/>
        <v>3级-3级</v>
      </c>
      <c r="C180" s="120" t="s">
        <v>33</v>
      </c>
      <c r="D180" s="120" t="s">
        <v>146</v>
      </c>
      <c r="E180" s="120" t="s">
        <v>33</v>
      </c>
      <c r="F180" s="120" t="s">
        <v>211</v>
      </c>
      <c r="G180" s="122" t="s">
        <v>144</v>
      </c>
      <c r="H180" s="122" t="s">
        <v>13</v>
      </c>
      <c r="I180" s="124">
        <v>64.78</v>
      </c>
      <c r="J180" s="122"/>
      <c r="K180" s="122"/>
      <c r="L180" s="124"/>
      <c r="M180" s="125"/>
      <c r="N180" s="125"/>
      <c r="O180" s="124"/>
      <c r="P180" s="21"/>
      <c r="Q180" s="21"/>
      <c r="R180" s="22"/>
      <c r="S180" s="21"/>
      <c r="T180" s="21"/>
      <c r="U180" s="22"/>
      <c r="V180" s="23"/>
      <c r="W180" s="23"/>
      <c r="X180" s="24"/>
      <c r="Y180" s="25">
        <f t="shared" si="18"/>
        <v>64.78</v>
      </c>
      <c r="Z180" s="25">
        <f t="shared" si="19"/>
        <v>0</v>
      </c>
      <c r="AA180" s="26"/>
      <c r="AB180" s="26"/>
      <c r="AC180" s="26"/>
      <c r="AD180" s="26"/>
      <c r="AE180" s="27"/>
      <c r="AF180" s="26"/>
      <c r="AG180" s="26"/>
      <c r="AH180" s="26"/>
      <c r="AI180" s="26"/>
      <c r="AJ180" s="26"/>
      <c r="AK180" s="26"/>
    </row>
    <row r="181" spans="1:37" s="10" customFormat="1" ht="25" customHeight="1" x14ac:dyDescent="0.25">
      <c r="A181" s="11">
        <v>178</v>
      </c>
      <c r="B181" s="120" t="str">
        <f t="shared" si="20"/>
        <v>3级-3级</v>
      </c>
      <c r="C181" s="120" t="s">
        <v>33</v>
      </c>
      <c r="D181" s="120" t="s">
        <v>146</v>
      </c>
      <c r="E181" s="120" t="s">
        <v>33</v>
      </c>
      <c r="F181" s="120" t="s">
        <v>161</v>
      </c>
      <c r="G181" s="122" t="s">
        <v>144</v>
      </c>
      <c r="H181" s="122" t="s">
        <v>13</v>
      </c>
      <c r="I181" s="124">
        <v>29327.439999999999</v>
      </c>
      <c r="J181" s="122"/>
      <c r="K181" s="122"/>
      <c r="L181" s="124"/>
      <c r="M181" s="125"/>
      <c r="N181" s="125"/>
      <c r="O181" s="124"/>
      <c r="P181" s="21"/>
      <c r="Q181" s="21"/>
      <c r="R181" s="22"/>
      <c r="S181" s="21"/>
      <c r="T181" s="21"/>
      <c r="U181" s="22"/>
      <c r="V181" s="23"/>
      <c r="W181" s="23"/>
      <c r="X181" s="24"/>
      <c r="Y181" s="25">
        <f t="shared" si="18"/>
        <v>29327.439999999999</v>
      </c>
      <c r="Z181" s="25">
        <f t="shared" si="19"/>
        <v>0</v>
      </c>
      <c r="AA181" s="26"/>
      <c r="AB181" s="26"/>
      <c r="AC181" s="26"/>
      <c r="AD181" s="26"/>
      <c r="AE181" s="27"/>
      <c r="AF181" s="26"/>
      <c r="AG181" s="26"/>
      <c r="AH181" s="26"/>
      <c r="AI181" s="26"/>
      <c r="AJ181" s="26"/>
      <c r="AK181" s="26"/>
    </row>
    <row r="182" spans="1:37" s="10" customFormat="1" ht="25" customHeight="1" x14ac:dyDescent="0.25">
      <c r="A182" s="11">
        <v>179</v>
      </c>
      <c r="B182" s="120" t="str">
        <f t="shared" si="20"/>
        <v>3级-2级</v>
      </c>
      <c r="C182" s="120" t="s">
        <v>33</v>
      </c>
      <c r="D182" s="120" t="s">
        <v>146</v>
      </c>
      <c r="E182" s="120" t="s">
        <v>29</v>
      </c>
      <c r="F182" s="120" t="s">
        <v>259</v>
      </c>
      <c r="G182" s="122" t="s">
        <v>144</v>
      </c>
      <c r="H182" s="122" t="s">
        <v>13</v>
      </c>
      <c r="I182" s="124">
        <v>3918.58</v>
      </c>
      <c r="J182" s="122"/>
      <c r="K182" s="122"/>
      <c r="L182" s="124"/>
      <c r="M182" s="125"/>
      <c r="N182" s="125"/>
      <c r="O182" s="124"/>
      <c r="P182" s="21"/>
      <c r="Q182" s="21"/>
      <c r="R182" s="22"/>
      <c r="S182" s="21"/>
      <c r="T182" s="21"/>
      <c r="U182" s="22"/>
      <c r="V182" s="23"/>
      <c r="W182" s="23"/>
      <c r="X182" s="24"/>
      <c r="Y182" s="25">
        <f t="shared" si="18"/>
        <v>3918.58</v>
      </c>
      <c r="Z182" s="25">
        <f t="shared" si="19"/>
        <v>0</v>
      </c>
      <c r="AA182" s="26"/>
      <c r="AB182" s="26"/>
      <c r="AC182" s="26"/>
      <c r="AD182" s="26"/>
      <c r="AE182" s="27"/>
      <c r="AF182" s="26"/>
      <c r="AG182" s="26"/>
      <c r="AH182" s="26"/>
      <c r="AI182" s="26"/>
      <c r="AJ182" s="26"/>
      <c r="AK182" s="26"/>
    </row>
    <row r="183" spans="1:37" s="10" customFormat="1" ht="25" customHeight="1" x14ac:dyDescent="0.25">
      <c r="A183" s="11">
        <v>180</v>
      </c>
      <c r="B183" s="120" t="str">
        <f t="shared" si="20"/>
        <v>3级-2级</v>
      </c>
      <c r="C183" s="120" t="s">
        <v>33</v>
      </c>
      <c r="D183" s="120" t="s">
        <v>146</v>
      </c>
      <c r="E183" s="120" t="s">
        <v>29</v>
      </c>
      <c r="F183" s="120" t="s">
        <v>361</v>
      </c>
      <c r="G183" s="122" t="s">
        <v>144</v>
      </c>
      <c r="H183" s="122" t="s">
        <v>13</v>
      </c>
      <c r="I183" s="124">
        <v>15208.85</v>
      </c>
      <c r="J183" s="122"/>
      <c r="K183" s="122"/>
      <c r="L183" s="124"/>
      <c r="M183" s="125"/>
      <c r="N183" s="125"/>
      <c r="O183" s="124"/>
      <c r="P183" s="21"/>
      <c r="Q183" s="21"/>
      <c r="R183" s="22"/>
      <c r="S183" s="21"/>
      <c r="T183" s="21"/>
      <c r="U183" s="22"/>
      <c r="V183" s="23"/>
      <c r="W183" s="23"/>
      <c r="X183" s="24"/>
      <c r="Y183" s="25">
        <f t="shared" si="18"/>
        <v>15208.85</v>
      </c>
      <c r="Z183" s="25">
        <f t="shared" si="19"/>
        <v>0</v>
      </c>
      <c r="AA183" s="26"/>
      <c r="AB183" s="26"/>
      <c r="AC183" s="26"/>
      <c r="AD183" s="26"/>
      <c r="AE183" s="27"/>
      <c r="AF183" s="26"/>
      <c r="AG183" s="26"/>
      <c r="AH183" s="26"/>
      <c r="AI183" s="26"/>
      <c r="AJ183" s="26"/>
      <c r="AK183" s="26"/>
    </row>
    <row r="184" spans="1:37" s="10" customFormat="1" ht="25" customHeight="1" x14ac:dyDescent="0.25">
      <c r="A184" s="11">
        <v>181</v>
      </c>
      <c r="B184" s="120" t="str">
        <f t="shared" si="20"/>
        <v>3级-3级</v>
      </c>
      <c r="C184" s="120" t="s">
        <v>33</v>
      </c>
      <c r="D184" s="120" t="s">
        <v>146</v>
      </c>
      <c r="E184" s="120" t="s">
        <v>33</v>
      </c>
      <c r="F184" s="120" t="s">
        <v>162</v>
      </c>
      <c r="G184" s="122" t="s">
        <v>144</v>
      </c>
      <c r="H184" s="122" t="s">
        <v>13</v>
      </c>
      <c r="I184" s="124">
        <v>777.35</v>
      </c>
      <c r="J184" s="122"/>
      <c r="K184" s="122"/>
      <c r="L184" s="140"/>
      <c r="M184" s="125"/>
      <c r="N184" s="125"/>
      <c r="O184" s="124"/>
      <c r="P184" s="21"/>
      <c r="Q184" s="21"/>
      <c r="R184" s="22"/>
      <c r="S184" s="21"/>
      <c r="T184" s="21"/>
      <c r="U184" s="22"/>
      <c r="V184" s="23"/>
      <c r="W184" s="23"/>
      <c r="X184" s="24"/>
      <c r="Y184" s="25">
        <f t="shared" si="18"/>
        <v>777.35</v>
      </c>
      <c r="Z184" s="25">
        <f t="shared" si="19"/>
        <v>0</v>
      </c>
      <c r="AA184" s="26"/>
      <c r="AB184" s="26"/>
      <c r="AC184" s="26"/>
      <c r="AD184" s="26"/>
      <c r="AE184" s="27"/>
      <c r="AF184" s="26"/>
      <c r="AG184" s="26"/>
      <c r="AH184" s="26"/>
      <c r="AI184" s="26"/>
      <c r="AJ184" s="26"/>
      <c r="AK184" s="26"/>
    </row>
    <row r="185" spans="1:37" s="10" customFormat="1" ht="25" customHeight="1" x14ac:dyDescent="0.25">
      <c r="A185" s="11">
        <v>182</v>
      </c>
      <c r="B185" s="120" t="str">
        <f t="shared" si="20"/>
        <v>3级-2级</v>
      </c>
      <c r="C185" s="120" t="s">
        <v>33</v>
      </c>
      <c r="D185" s="120" t="s">
        <v>146</v>
      </c>
      <c r="E185" s="120" t="s">
        <v>29</v>
      </c>
      <c r="F185" s="120" t="s">
        <v>56</v>
      </c>
      <c r="G185" s="122" t="s">
        <v>144</v>
      </c>
      <c r="H185" s="122" t="s">
        <v>13</v>
      </c>
      <c r="I185" s="124">
        <v>27411.140000000003</v>
      </c>
      <c r="J185" s="122"/>
      <c r="K185" s="122"/>
      <c r="L185" s="140"/>
      <c r="M185" s="125"/>
      <c r="N185" s="126"/>
      <c r="O185" s="124"/>
      <c r="P185" s="21"/>
      <c r="Q185" s="21"/>
      <c r="R185" s="22"/>
      <c r="S185" s="21"/>
      <c r="T185" s="21"/>
      <c r="U185" s="22"/>
      <c r="V185" s="23"/>
      <c r="W185" s="23"/>
      <c r="X185" s="24"/>
      <c r="Y185" s="25">
        <f t="shared" si="18"/>
        <v>27411.14</v>
      </c>
      <c r="Z185" s="25">
        <f t="shared" si="19"/>
        <v>0</v>
      </c>
      <c r="AA185" s="26"/>
      <c r="AB185" s="26"/>
      <c r="AC185" s="26"/>
      <c r="AD185" s="26"/>
      <c r="AE185" s="27"/>
      <c r="AF185" s="26"/>
      <c r="AG185" s="26"/>
      <c r="AH185" s="26"/>
      <c r="AI185" s="26"/>
      <c r="AJ185" s="26"/>
      <c r="AK185" s="26"/>
    </row>
    <row r="186" spans="1:37" s="10" customFormat="1" ht="25" customHeight="1" x14ac:dyDescent="0.25">
      <c r="A186" s="11">
        <v>183</v>
      </c>
      <c r="B186" s="120" t="str">
        <f t="shared" si="20"/>
        <v>3级-3级</v>
      </c>
      <c r="C186" s="120" t="s">
        <v>33</v>
      </c>
      <c r="D186" s="120" t="s">
        <v>146</v>
      </c>
      <c r="E186" s="120" t="s">
        <v>33</v>
      </c>
      <c r="F186" s="120" t="s">
        <v>65</v>
      </c>
      <c r="G186" s="122" t="s">
        <v>144</v>
      </c>
      <c r="H186" s="122" t="s">
        <v>13</v>
      </c>
      <c r="I186" s="124">
        <v>272.22000000000003</v>
      </c>
      <c r="J186" s="122"/>
      <c r="K186" s="122"/>
      <c r="L186" s="140"/>
      <c r="M186" s="125"/>
      <c r="N186" s="126"/>
      <c r="O186" s="124"/>
      <c r="P186" s="21"/>
      <c r="Q186" s="21"/>
      <c r="R186" s="22"/>
      <c r="S186" s="21"/>
      <c r="T186" s="21"/>
      <c r="U186" s="22"/>
      <c r="V186" s="23"/>
      <c r="W186" s="23"/>
      <c r="X186" s="24"/>
      <c r="Y186" s="25">
        <f t="shared" si="18"/>
        <v>272.22000000000003</v>
      </c>
      <c r="Z186" s="25">
        <f t="shared" si="19"/>
        <v>0</v>
      </c>
      <c r="AA186" s="26"/>
      <c r="AB186" s="26"/>
      <c r="AC186" s="26"/>
      <c r="AD186" s="26"/>
      <c r="AE186" s="27"/>
      <c r="AF186" s="26"/>
      <c r="AG186" s="26"/>
      <c r="AH186" s="26"/>
      <c r="AI186" s="26"/>
      <c r="AJ186" s="26"/>
      <c r="AK186" s="26"/>
    </row>
    <row r="187" spans="1:37" s="10" customFormat="1" ht="25" customHeight="1" x14ac:dyDescent="0.25">
      <c r="A187" s="11">
        <v>184</v>
      </c>
      <c r="B187" s="120" t="str">
        <f t="shared" si="20"/>
        <v>3级-3级</v>
      </c>
      <c r="C187" s="120" t="s">
        <v>33</v>
      </c>
      <c r="D187" s="120" t="s">
        <v>146</v>
      </c>
      <c r="E187" s="120" t="s">
        <v>33</v>
      </c>
      <c r="F187" s="120" t="s">
        <v>333</v>
      </c>
      <c r="G187" s="122" t="s">
        <v>144</v>
      </c>
      <c r="H187" s="122" t="s">
        <v>13</v>
      </c>
      <c r="I187" s="124">
        <v>191.15</v>
      </c>
      <c r="J187" s="122"/>
      <c r="K187" s="122"/>
      <c r="L187" s="140"/>
      <c r="M187" s="125"/>
      <c r="N187" s="125"/>
      <c r="O187" s="124"/>
      <c r="P187" s="21"/>
      <c r="Q187" s="21"/>
      <c r="R187" s="22"/>
      <c r="S187" s="21"/>
      <c r="T187" s="21"/>
      <c r="U187" s="22"/>
      <c r="V187" s="23"/>
      <c r="W187" s="23"/>
      <c r="X187" s="24"/>
      <c r="Y187" s="25">
        <f t="shared" si="18"/>
        <v>191.15</v>
      </c>
      <c r="Z187" s="25">
        <f t="shared" si="19"/>
        <v>0</v>
      </c>
      <c r="AA187" s="26"/>
      <c r="AB187" s="26"/>
      <c r="AC187" s="26"/>
      <c r="AD187" s="26"/>
      <c r="AE187" s="27"/>
      <c r="AF187" s="26"/>
      <c r="AG187" s="26"/>
      <c r="AH187" s="26"/>
      <c r="AI187" s="26"/>
      <c r="AJ187" s="26"/>
      <c r="AK187" s="26"/>
    </row>
    <row r="188" spans="1:37" s="10" customFormat="1" ht="25" customHeight="1" x14ac:dyDescent="0.25">
      <c r="A188" s="11">
        <v>185</v>
      </c>
      <c r="B188" s="120" t="str">
        <f t="shared" si="20"/>
        <v>3级-2级</v>
      </c>
      <c r="C188" s="120" t="s">
        <v>33</v>
      </c>
      <c r="D188" s="120" t="s">
        <v>146</v>
      </c>
      <c r="E188" s="120" t="s">
        <v>29</v>
      </c>
      <c r="F188" s="120" t="s">
        <v>131</v>
      </c>
      <c r="G188" s="122" t="s">
        <v>144</v>
      </c>
      <c r="H188" s="122" t="s">
        <v>13</v>
      </c>
      <c r="I188" s="124">
        <v>2385.84</v>
      </c>
      <c r="J188" s="122"/>
      <c r="K188" s="122"/>
      <c r="L188" s="140"/>
      <c r="M188" s="125"/>
      <c r="N188" s="125"/>
      <c r="O188" s="124"/>
      <c r="P188" s="21"/>
      <c r="Q188" s="21"/>
      <c r="R188" s="22"/>
      <c r="S188" s="21"/>
      <c r="T188" s="21"/>
      <c r="U188" s="22"/>
      <c r="V188" s="23"/>
      <c r="W188" s="23"/>
      <c r="X188" s="24"/>
      <c r="Y188" s="25">
        <f t="shared" si="18"/>
        <v>2385.84</v>
      </c>
      <c r="Z188" s="25">
        <f t="shared" si="19"/>
        <v>0</v>
      </c>
      <c r="AA188" s="26"/>
      <c r="AB188" s="26"/>
      <c r="AC188" s="26"/>
      <c r="AD188" s="26"/>
      <c r="AE188" s="27"/>
      <c r="AF188" s="26"/>
      <c r="AG188" s="26"/>
      <c r="AH188" s="26"/>
      <c r="AI188" s="26"/>
      <c r="AJ188" s="26"/>
      <c r="AK188" s="26"/>
    </row>
    <row r="189" spans="1:37" s="10" customFormat="1" ht="25" customHeight="1" x14ac:dyDescent="0.25">
      <c r="A189" s="11">
        <v>186</v>
      </c>
      <c r="B189" s="120" t="str">
        <f t="shared" si="20"/>
        <v>3级-3级</v>
      </c>
      <c r="C189" s="120" t="s">
        <v>33</v>
      </c>
      <c r="D189" s="120" t="s">
        <v>146</v>
      </c>
      <c r="E189" s="120" t="s">
        <v>33</v>
      </c>
      <c r="F189" s="120" t="s">
        <v>332</v>
      </c>
      <c r="G189" s="122" t="s">
        <v>144</v>
      </c>
      <c r="H189" s="122" t="s">
        <v>13</v>
      </c>
      <c r="I189" s="124">
        <v>5276.99</v>
      </c>
      <c r="J189" s="122"/>
      <c r="K189" s="122"/>
      <c r="L189" s="124"/>
      <c r="M189" s="125"/>
      <c r="N189" s="125"/>
      <c r="O189" s="124"/>
      <c r="P189" s="21"/>
      <c r="Q189" s="21"/>
      <c r="R189" s="22"/>
      <c r="S189" s="21"/>
      <c r="T189" s="21"/>
      <c r="U189" s="22"/>
      <c r="V189" s="23"/>
      <c r="W189" s="23"/>
      <c r="X189" s="24"/>
      <c r="Y189" s="25">
        <f t="shared" si="18"/>
        <v>5276.99</v>
      </c>
      <c r="Z189" s="25">
        <f t="shared" si="19"/>
        <v>0</v>
      </c>
      <c r="AA189" s="26"/>
      <c r="AB189" s="26"/>
      <c r="AC189" s="26"/>
      <c r="AD189" s="26"/>
      <c r="AE189" s="27"/>
      <c r="AF189" s="26"/>
      <c r="AG189" s="26"/>
      <c r="AH189" s="26"/>
      <c r="AI189" s="26"/>
      <c r="AJ189" s="26"/>
      <c r="AK189" s="26"/>
    </row>
    <row r="190" spans="1:37" s="10" customFormat="1" ht="25" customHeight="1" x14ac:dyDescent="0.25">
      <c r="A190" s="11">
        <v>187</v>
      </c>
      <c r="B190" s="120" t="str">
        <f t="shared" si="20"/>
        <v>3级-2级</v>
      </c>
      <c r="C190" s="120" t="s">
        <v>33</v>
      </c>
      <c r="D190" s="120" t="s">
        <v>146</v>
      </c>
      <c r="E190" s="120" t="s">
        <v>29</v>
      </c>
      <c r="F190" s="120" t="s">
        <v>52</v>
      </c>
      <c r="G190" s="122" t="s">
        <v>144</v>
      </c>
      <c r="H190" s="122" t="s">
        <v>13</v>
      </c>
      <c r="I190" s="124">
        <v>3976.99</v>
      </c>
      <c r="J190" s="122"/>
      <c r="K190" s="122"/>
      <c r="L190" s="124"/>
      <c r="M190" s="125"/>
      <c r="N190" s="125"/>
      <c r="O190" s="124"/>
      <c r="P190" s="21"/>
      <c r="Q190" s="21"/>
      <c r="R190" s="22"/>
      <c r="S190" s="21"/>
      <c r="T190" s="21"/>
      <c r="U190" s="22"/>
      <c r="V190" s="23"/>
      <c r="W190" s="23"/>
      <c r="X190" s="24"/>
      <c r="Y190" s="25">
        <f t="shared" si="18"/>
        <v>3976.99</v>
      </c>
      <c r="Z190" s="25">
        <f t="shared" si="19"/>
        <v>0</v>
      </c>
      <c r="AA190" s="26"/>
      <c r="AB190" s="26"/>
      <c r="AC190" s="26"/>
      <c r="AD190" s="26"/>
      <c r="AE190" s="27"/>
      <c r="AF190" s="26"/>
      <c r="AG190" s="26"/>
      <c r="AH190" s="26"/>
      <c r="AI190" s="26"/>
      <c r="AJ190" s="26"/>
      <c r="AK190" s="26"/>
    </row>
    <row r="191" spans="1:37" s="10" customFormat="1" ht="25" customHeight="1" x14ac:dyDescent="0.25">
      <c r="A191" s="11">
        <v>188</v>
      </c>
      <c r="B191" s="120" t="str">
        <f t="shared" si="20"/>
        <v>3级-2级</v>
      </c>
      <c r="C191" s="120" t="s">
        <v>33</v>
      </c>
      <c r="D191" s="120" t="s">
        <v>146</v>
      </c>
      <c r="E191" s="120" t="s">
        <v>29</v>
      </c>
      <c r="F191" s="120" t="s">
        <v>215</v>
      </c>
      <c r="G191" s="122" t="s">
        <v>144</v>
      </c>
      <c r="H191" s="122" t="s">
        <v>13</v>
      </c>
      <c r="I191" s="124">
        <v>1591.15</v>
      </c>
      <c r="J191" s="122"/>
      <c r="K191" s="122"/>
      <c r="L191" s="124"/>
      <c r="M191" s="125"/>
      <c r="N191" s="125"/>
      <c r="O191" s="124"/>
      <c r="P191" s="21"/>
      <c r="Q191" s="21"/>
      <c r="R191" s="22"/>
      <c r="S191" s="21"/>
      <c r="T191" s="21"/>
      <c r="U191" s="22"/>
      <c r="V191" s="23"/>
      <c r="W191" s="23"/>
      <c r="X191" s="24"/>
      <c r="Y191" s="25">
        <f t="shared" si="18"/>
        <v>1591.15</v>
      </c>
      <c r="Z191" s="25">
        <f t="shared" si="19"/>
        <v>0</v>
      </c>
      <c r="AA191" s="26"/>
      <c r="AB191" s="26"/>
      <c r="AC191" s="26"/>
      <c r="AD191" s="26"/>
      <c r="AE191" s="27"/>
      <c r="AF191" s="26"/>
      <c r="AG191" s="26"/>
      <c r="AH191" s="26"/>
      <c r="AI191" s="26"/>
      <c r="AJ191" s="26"/>
      <c r="AK191" s="26"/>
    </row>
    <row r="192" spans="1:37" s="10" customFormat="1" ht="25" customHeight="1" x14ac:dyDescent="0.25">
      <c r="A192" s="11">
        <v>189</v>
      </c>
      <c r="B192" s="120" t="str">
        <f t="shared" si="20"/>
        <v>3级-2级</v>
      </c>
      <c r="C192" s="120" t="s">
        <v>33</v>
      </c>
      <c r="D192" s="120" t="s">
        <v>146</v>
      </c>
      <c r="E192" s="120" t="s">
        <v>29</v>
      </c>
      <c r="F192" s="120" t="s">
        <v>64</v>
      </c>
      <c r="G192" s="122" t="s">
        <v>144</v>
      </c>
      <c r="H192" s="122" t="s">
        <v>13</v>
      </c>
      <c r="I192" s="124">
        <v>2327.4299999999998</v>
      </c>
      <c r="J192" s="122"/>
      <c r="K192" s="122"/>
      <c r="L192" s="124"/>
      <c r="M192" s="125"/>
      <c r="N192" s="125"/>
      <c r="O192" s="124"/>
      <c r="P192" s="21"/>
      <c r="Q192" s="21"/>
      <c r="R192" s="22"/>
      <c r="S192" s="21"/>
      <c r="T192" s="21"/>
      <c r="U192" s="22"/>
      <c r="V192" s="23"/>
      <c r="W192" s="23"/>
      <c r="X192" s="24"/>
      <c r="Y192" s="25">
        <f t="shared" si="18"/>
        <v>2327.4299999999998</v>
      </c>
      <c r="Z192" s="25">
        <f t="shared" si="19"/>
        <v>0</v>
      </c>
      <c r="AA192" s="26"/>
      <c r="AB192" s="26"/>
      <c r="AC192" s="26"/>
      <c r="AD192" s="26"/>
      <c r="AE192" s="27"/>
      <c r="AF192" s="26"/>
      <c r="AG192" s="26"/>
      <c r="AH192" s="26"/>
      <c r="AI192" s="26"/>
      <c r="AJ192" s="26"/>
      <c r="AK192" s="26"/>
    </row>
    <row r="193" spans="1:37" s="10" customFormat="1" ht="25" customHeight="1" x14ac:dyDescent="0.25">
      <c r="A193" s="11">
        <v>190</v>
      </c>
      <c r="B193" s="120" t="str">
        <f t="shared" si="20"/>
        <v>3级-2级</v>
      </c>
      <c r="C193" s="120" t="s">
        <v>33</v>
      </c>
      <c r="D193" s="120" t="s">
        <v>146</v>
      </c>
      <c r="E193" s="120" t="s">
        <v>29</v>
      </c>
      <c r="F193" s="120" t="s">
        <v>53</v>
      </c>
      <c r="G193" s="122" t="s">
        <v>144</v>
      </c>
      <c r="H193" s="122" t="s">
        <v>13</v>
      </c>
      <c r="I193" s="124">
        <v>22697.35</v>
      </c>
      <c r="J193" s="122"/>
      <c r="K193" s="122"/>
      <c r="L193" s="124"/>
      <c r="M193" s="125"/>
      <c r="N193" s="125"/>
      <c r="O193" s="124"/>
      <c r="P193" s="21"/>
      <c r="Q193" s="21"/>
      <c r="R193" s="22"/>
      <c r="S193" s="21"/>
      <c r="T193" s="21"/>
      <c r="U193" s="22"/>
      <c r="V193" s="23"/>
      <c r="W193" s="23"/>
      <c r="X193" s="24"/>
      <c r="Y193" s="25">
        <f t="shared" si="18"/>
        <v>22697.35</v>
      </c>
      <c r="Z193" s="25">
        <f t="shared" si="19"/>
        <v>0</v>
      </c>
      <c r="AA193" s="26"/>
      <c r="AB193" s="26"/>
      <c r="AC193" s="26"/>
      <c r="AD193" s="26"/>
      <c r="AE193" s="27"/>
      <c r="AF193" s="26"/>
      <c r="AG193" s="26"/>
      <c r="AH193" s="26"/>
      <c r="AI193" s="26"/>
      <c r="AJ193" s="26"/>
      <c r="AK193" s="26"/>
    </row>
    <row r="194" spans="1:37" s="10" customFormat="1" ht="25" customHeight="1" x14ac:dyDescent="0.25">
      <c r="A194" s="11">
        <v>191</v>
      </c>
      <c r="B194" s="120" t="str">
        <f t="shared" si="20"/>
        <v>3级-3级</v>
      </c>
      <c r="C194" s="120" t="s">
        <v>33</v>
      </c>
      <c r="D194" s="120" t="s">
        <v>146</v>
      </c>
      <c r="E194" s="120" t="s">
        <v>33</v>
      </c>
      <c r="F194" s="120" t="s">
        <v>336</v>
      </c>
      <c r="G194" s="122"/>
      <c r="H194" s="122"/>
      <c r="I194" s="124"/>
      <c r="J194" s="122" t="s">
        <v>115</v>
      </c>
      <c r="K194" s="122" t="s">
        <v>122</v>
      </c>
      <c r="L194" s="140">
        <v>112411.44</v>
      </c>
      <c r="M194" s="125"/>
      <c r="N194" s="125"/>
      <c r="O194" s="124"/>
      <c r="P194" s="21"/>
      <c r="Q194" s="21"/>
      <c r="R194" s="22"/>
      <c r="S194" s="21"/>
      <c r="T194" s="21"/>
      <c r="U194" s="22"/>
      <c r="V194" s="23"/>
      <c r="W194" s="23"/>
      <c r="X194" s="24"/>
      <c r="Y194" s="25">
        <f t="shared" si="18"/>
        <v>0</v>
      </c>
      <c r="Z194" s="25">
        <f t="shared" si="19"/>
        <v>112411.44</v>
      </c>
      <c r="AA194" s="26"/>
      <c r="AB194" s="26"/>
      <c r="AC194" s="26"/>
      <c r="AD194" s="26"/>
      <c r="AE194" s="27"/>
      <c r="AF194" s="26"/>
      <c r="AG194" s="26"/>
      <c r="AH194" s="26"/>
      <c r="AI194" s="26"/>
      <c r="AJ194" s="26"/>
      <c r="AK194" s="26"/>
    </row>
    <row r="195" spans="1:37" s="10" customFormat="1" ht="25" customHeight="1" x14ac:dyDescent="0.25">
      <c r="A195" s="11">
        <v>192</v>
      </c>
      <c r="B195" s="120" t="str">
        <f t="shared" si="20"/>
        <v>3级-3级</v>
      </c>
      <c r="C195" s="120" t="s">
        <v>33</v>
      </c>
      <c r="D195" s="120" t="s">
        <v>146</v>
      </c>
      <c r="E195" s="120" t="s">
        <v>33</v>
      </c>
      <c r="F195" s="120" t="s">
        <v>356</v>
      </c>
      <c r="G195" s="122"/>
      <c r="H195" s="122"/>
      <c r="I195" s="124"/>
      <c r="J195" s="122" t="s">
        <v>115</v>
      </c>
      <c r="K195" s="122" t="s">
        <v>122</v>
      </c>
      <c r="L195" s="140">
        <v>421725.83999999997</v>
      </c>
      <c r="M195" s="125"/>
      <c r="N195" s="125"/>
      <c r="O195" s="124"/>
      <c r="P195" s="21"/>
      <c r="Q195" s="21"/>
      <c r="R195" s="22"/>
      <c r="S195" s="21"/>
      <c r="T195" s="21"/>
      <c r="U195" s="22"/>
      <c r="V195" s="23"/>
      <c r="W195" s="23"/>
      <c r="X195" s="24"/>
      <c r="Y195" s="25">
        <f t="shared" si="18"/>
        <v>0</v>
      </c>
      <c r="Z195" s="25">
        <f t="shared" si="19"/>
        <v>421725.84</v>
      </c>
      <c r="AA195" s="26"/>
      <c r="AB195" s="26"/>
      <c r="AC195" s="26"/>
      <c r="AD195" s="26"/>
      <c r="AE195" s="27"/>
      <c r="AF195" s="26"/>
      <c r="AG195" s="26"/>
      <c r="AH195" s="26"/>
      <c r="AI195" s="26"/>
      <c r="AJ195" s="26"/>
      <c r="AK195" s="26"/>
    </row>
    <row r="196" spans="1:37" s="10" customFormat="1" ht="25" customHeight="1" x14ac:dyDescent="0.25">
      <c r="A196" s="11">
        <v>193</v>
      </c>
      <c r="B196" s="120" t="str">
        <f t="shared" si="20"/>
        <v>3级-3级</v>
      </c>
      <c r="C196" s="120" t="s">
        <v>33</v>
      </c>
      <c r="D196" s="120" t="s">
        <v>146</v>
      </c>
      <c r="E196" s="120" t="s">
        <v>33</v>
      </c>
      <c r="F196" s="120" t="s">
        <v>211</v>
      </c>
      <c r="G196" s="122"/>
      <c r="H196" s="122"/>
      <c r="I196" s="124"/>
      <c r="J196" s="122" t="s">
        <v>115</v>
      </c>
      <c r="K196" s="122" t="s">
        <v>122</v>
      </c>
      <c r="L196" s="140">
        <v>86777.16</v>
      </c>
      <c r="M196" s="125"/>
      <c r="N196" s="126"/>
      <c r="O196" s="124"/>
      <c r="P196" s="21"/>
      <c r="Q196" s="21"/>
      <c r="R196" s="22"/>
      <c r="S196" s="21"/>
      <c r="T196" s="21"/>
      <c r="U196" s="22"/>
      <c r="V196" s="23"/>
      <c r="W196" s="23"/>
      <c r="X196" s="24"/>
      <c r="Y196" s="25">
        <f t="shared" si="18"/>
        <v>0</v>
      </c>
      <c r="Z196" s="25">
        <f t="shared" si="19"/>
        <v>86777.16</v>
      </c>
      <c r="AA196" s="26"/>
      <c r="AB196" s="26"/>
      <c r="AC196" s="26"/>
      <c r="AD196" s="26"/>
      <c r="AE196" s="27"/>
      <c r="AF196" s="26"/>
      <c r="AG196" s="26"/>
      <c r="AH196" s="26"/>
      <c r="AI196" s="26"/>
      <c r="AJ196" s="26"/>
      <c r="AK196" s="26"/>
    </row>
    <row r="197" spans="1:37" s="10" customFormat="1" ht="25" customHeight="1" x14ac:dyDescent="0.25">
      <c r="A197" s="11">
        <v>194</v>
      </c>
      <c r="B197" s="120" t="str">
        <f t="shared" si="20"/>
        <v>3级-3级</v>
      </c>
      <c r="C197" s="120" t="s">
        <v>33</v>
      </c>
      <c r="D197" s="120" t="s">
        <v>146</v>
      </c>
      <c r="E197" s="120" t="s">
        <v>33</v>
      </c>
      <c r="F197" s="120" t="s">
        <v>160</v>
      </c>
      <c r="G197" s="122"/>
      <c r="H197" s="122"/>
      <c r="I197" s="124"/>
      <c r="J197" s="122" t="s">
        <v>115</v>
      </c>
      <c r="K197" s="122" t="s">
        <v>122</v>
      </c>
      <c r="L197" s="140">
        <v>3027.52</v>
      </c>
      <c r="M197" s="125"/>
      <c r="N197" s="126"/>
      <c r="O197" s="124"/>
      <c r="P197" s="21"/>
      <c r="Q197" s="21"/>
      <c r="R197" s="22"/>
      <c r="S197" s="21"/>
      <c r="T197" s="21"/>
      <c r="U197" s="22"/>
      <c r="V197" s="23"/>
      <c r="W197" s="23"/>
      <c r="X197" s="24"/>
      <c r="Y197" s="25">
        <f t="shared" ref="Y197:Y201" si="21">ROUND(I197-U197-X197,2)</f>
        <v>0</v>
      </c>
      <c r="Z197" s="25">
        <f t="shared" si="19"/>
        <v>3027.52</v>
      </c>
      <c r="AA197" s="26"/>
      <c r="AB197" s="26"/>
      <c r="AC197" s="26"/>
      <c r="AD197" s="26"/>
      <c r="AE197" s="27"/>
      <c r="AF197" s="26"/>
      <c r="AG197" s="26"/>
      <c r="AH197" s="26"/>
      <c r="AI197" s="26"/>
      <c r="AJ197" s="26"/>
      <c r="AK197" s="26"/>
    </row>
    <row r="198" spans="1:37" s="10" customFormat="1" ht="25" customHeight="1" x14ac:dyDescent="0.25">
      <c r="A198" s="11">
        <v>195</v>
      </c>
      <c r="B198" s="120" t="str">
        <f t="shared" si="20"/>
        <v>3级-2级</v>
      </c>
      <c r="C198" s="120" t="s">
        <v>33</v>
      </c>
      <c r="D198" s="120" t="s">
        <v>146</v>
      </c>
      <c r="E198" s="120" t="s">
        <v>29</v>
      </c>
      <c r="F198" s="120" t="s">
        <v>55</v>
      </c>
      <c r="G198" s="122"/>
      <c r="H198" s="122"/>
      <c r="I198" s="124"/>
      <c r="J198" s="122" t="s">
        <v>60</v>
      </c>
      <c r="K198" s="122" t="s">
        <v>366</v>
      </c>
      <c r="L198" s="140">
        <v>231093.75</v>
      </c>
      <c r="M198" s="125"/>
      <c r="N198" s="125"/>
      <c r="O198" s="124"/>
      <c r="P198" s="21"/>
      <c r="Q198" s="21"/>
      <c r="R198" s="22"/>
      <c r="S198" s="21"/>
      <c r="T198" s="21"/>
      <c r="U198" s="22"/>
      <c r="V198" s="23"/>
      <c r="W198" s="23"/>
      <c r="X198" s="24"/>
      <c r="Y198" s="25">
        <f t="shared" si="21"/>
        <v>0</v>
      </c>
      <c r="Z198" s="25">
        <f t="shared" si="19"/>
        <v>231093.75</v>
      </c>
      <c r="AA198" s="26"/>
      <c r="AB198" s="26"/>
      <c r="AC198" s="26"/>
      <c r="AD198" s="26"/>
      <c r="AE198" s="27"/>
      <c r="AF198" s="26"/>
      <c r="AG198" s="26"/>
      <c r="AH198" s="26"/>
      <c r="AI198" s="26"/>
      <c r="AJ198" s="26"/>
      <c r="AK198" s="26"/>
    </row>
    <row r="199" spans="1:37" s="10" customFormat="1" ht="25" customHeight="1" x14ac:dyDescent="0.25">
      <c r="A199" s="11">
        <v>196</v>
      </c>
      <c r="B199" s="120" t="str">
        <f t="shared" si="20"/>
        <v>3级-4级</v>
      </c>
      <c r="C199" s="120" t="s">
        <v>33</v>
      </c>
      <c r="D199" s="120" t="s">
        <v>345</v>
      </c>
      <c r="E199" s="120" t="s">
        <v>37</v>
      </c>
      <c r="F199" s="120" t="s">
        <v>42</v>
      </c>
      <c r="G199" s="122" t="s">
        <v>144</v>
      </c>
      <c r="H199" s="122" t="s">
        <v>271</v>
      </c>
      <c r="I199" s="124">
        <v>2496670.37</v>
      </c>
      <c r="J199" s="122" t="s">
        <v>164</v>
      </c>
      <c r="K199" s="122" t="s">
        <v>571</v>
      </c>
      <c r="L199" s="124">
        <v>1994236.91</v>
      </c>
      <c r="M199" s="125"/>
      <c r="N199" s="126"/>
      <c r="O199" s="124"/>
      <c r="P199" s="66"/>
      <c r="Q199" s="66"/>
      <c r="R199" s="67"/>
      <c r="S199" s="66"/>
      <c r="T199" s="66"/>
      <c r="U199" s="67"/>
      <c r="V199" s="68"/>
      <c r="W199" s="68"/>
      <c r="X199" s="69"/>
      <c r="Y199" s="70">
        <f t="shared" si="21"/>
        <v>2496670.37</v>
      </c>
      <c r="Z199" s="70">
        <f t="shared" si="19"/>
        <v>1994236.91</v>
      </c>
      <c r="AA199" s="71"/>
      <c r="AB199" s="71"/>
      <c r="AC199" s="71"/>
      <c r="AD199" s="71"/>
      <c r="AE199" s="72"/>
      <c r="AF199" s="71"/>
      <c r="AG199" s="71"/>
      <c r="AH199" s="71"/>
      <c r="AI199" s="71"/>
      <c r="AJ199" s="71"/>
      <c r="AK199" s="71"/>
    </row>
    <row r="200" spans="1:37" s="10" customFormat="1" ht="25" customHeight="1" x14ac:dyDescent="0.25">
      <c r="A200" s="11">
        <v>197</v>
      </c>
      <c r="B200" s="120" t="str">
        <f t="shared" si="20"/>
        <v>3级-4级</v>
      </c>
      <c r="C200" s="120" t="s">
        <v>33</v>
      </c>
      <c r="D200" s="120" t="s">
        <v>345</v>
      </c>
      <c r="E200" s="120" t="s">
        <v>37</v>
      </c>
      <c r="F200" s="120" t="s">
        <v>42</v>
      </c>
      <c r="G200" s="122" t="s">
        <v>99</v>
      </c>
      <c r="H200" s="122" t="s">
        <v>271</v>
      </c>
      <c r="I200" s="124">
        <v>39771.449999999997</v>
      </c>
      <c r="J200" s="122"/>
      <c r="K200" s="122"/>
      <c r="L200" s="124"/>
      <c r="M200" s="125"/>
      <c r="N200" s="126"/>
      <c r="O200" s="124"/>
      <c r="P200" s="66"/>
      <c r="Q200" s="66"/>
      <c r="R200" s="67"/>
      <c r="S200" s="66"/>
      <c r="T200" s="66"/>
      <c r="U200" s="67"/>
      <c r="V200" s="68"/>
      <c r="W200" s="68"/>
      <c r="X200" s="69"/>
      <c r="Y200" s="70">
        <f t="shared" si="21"/>
        <v>39771.449999999997</v>
      </c>
      <c r="Z200" s="70">
        <f t="shared" si="19"/>
        <v>0</v>
      </c>
      <c r="AA200" s="71"/>
      <c r="AB200" s="71"/>
      <c r="AC200" s="71"/>
      <c r="AD200" s="71"/>
      <c r="AE200" s="72"/>
      <c r="AF200" s="71"/>
      <c r="AG200" s="71"/>
      <c r="AH200" s="71"/>
      <c r="AI200" s="71"/>
      <c r="AJ200" s="71"/>
      <c r="AK200" s="71"/>
    </row>
    <row r="201" spans="1:37" s="10" customFormat="1" ht="25" customHeight="1" x14ac:dyDescent="0.25">
      <c r="A201" s="11">
        <v>198</v>
      </c>
      <c r="B201" s="120" t="str">
        <f t="shared" si="20"/>
        <v>3级-2级</v>
      </c>
      <c r="C201" s="120" t="s">
        <v>33</v>
      </c>
      <c r="D201" s="120" t="s">
        <v>345</v>
      </c>
      <c r="E201" s="120" t="s">
        <v>29</v>
      </c>
      <c r="F201" s="120" t="s">
        <v>51</v>
      </c>
      <c r="G201" s="144" t="s">
        <v>99</v>
      </c>
      <c r="H201" s="144" t="s">
        <v>268</v>
      </c>
      <c r="I201" s="145">
        <f>9306.6+2589.33</f>
        <v>11895.93</v>
      </c>
      <c r="J201" s="144"/>
      <c r="K201" s="122"/>
      <c r="L201" s="146"/>
      <c r="M201" s="125"/>
      <c r="N201" s="126"/>
      <c r="O201" s="124"/>
      <c r="P201" s="66"/>
      <c r="Q201" s="66"/>
      <c r="R201" s="67"/>
      <c r="S201" s="66"/>
      <c r="T201" s="66"/>
      <c r="U201" s="67"/>
      <c r="V201" s="68"/>
      <c r="W201" s="68"/>
      <c r="X201" s="69"/>
      <c r="Y201" s="70">
        <f t="shared" si="21"/>
        <v>11895.93</v>
      </c>
      <c r="Z201" s="70">
        <f t="shared" si="19"/>
        <v>0</v>
      </c>
      <c r="AA201" s="71"/>
      <c r="AB201" s="71"/>
      <c r="AC201" s="71"/>
      <c r="AD201" s="71"/>
      <c r="AE201" s="72"/>
      <c r="AF201" s="71"/>
      <c r="AG201" s="71"/>
      <c r="AH201" s="71"/>
      <c r="AI201" s="71"/>
      <c r="AJ201" s="71"/>
      <c r="AK201" s="71"/>
    </row>
    <row r="202" spans="1:37" s="10" customFormat="1" ht="25" customHeight="1" x14ac:dyDescent="0.25">
      <c r="A202" s="11">
        <v>199</v>
      </c>
      <c r="B202" s="120" t="str">
        <f t="shared" si="20"/>
        <v>3级-2级</v>
      </c>
      <c r="C202" s="120" t="s">
        <v>33</v>
      </c>
      <c r="D202" s="120" t="s">
        <v>345</v>
      </c>
      <c r="E202" s="120" t="s">
        <v>29</v>
      </c>
      <c r="F202" s="120" t="s">
        <v>158</v>
      </c>
      <c r="G202" s="134"/>
      <c r="H202" s="134"/>
      <c r="I202" s="135"/>
      <c r="J202" s="134" t="s">
        <v>68</v>
      </c>
      <c r="K202" s="134" t="s">
        <v>572</v>
      </c>
      <c r="L202" s="147">
        <v>176</v>
      </c>
      <c r="M202" s="125"/>
      <c r="N202" s="126"/>
      <c r="O202" s="124"/>
      <c r="P202" s="66"/>
      <c r="Q202" s="66"/>
      <c r="R202" s="67"/>
      <c r="S202" s="66"/>
      <c r="T202" s="66"/>
      <c r="U202" s="67"/>
      <c r="V202" s="68"/>
      <c r="W202" s="68"/>
      <c r="X202" s="69"/>
      <c r="Y202" s="70">
        <f>ROUND(I203-U202-X202,2)</f>
        <v>0</v>
      </c>
      <c r="Z202" s="70">
        <f>ROUND(L203+O202-R202,2)</f>
        <v>10260</v>
      </c>
      <c r="AA202" s="71"/>
      <c r="AB202" s="71"/>
      <c r="AC202" s="71"/>
      <c r="AD202" s="71"/>
      <c r="AE202" s="72"/>
      <c r="AF202" s="71"/>
      <c r="AG202" s="71"/>
      <c r="AH202" s="71"/>
      <c r="AI202" s="71"/>
      <c r="AJ202" s="71"/>
      <c r="AK202" s="71"/>
    </row>
    <row r="203" spans="1:37" s="10" customFormat="1" ht="25" customHeight="1" x14ac:dyDescent="0.25">
      <c r="A203" s="11">
        <v>200</v>
      </c>
      <c r="B203" s="120" t="str">
        <f t="shared" si="20"/>
        <v>3级-4级</v>
      </c>
      <c r="C203" s="120" t="s">
        <v>33</v>
      </c>
      <c r="D203" s="120" t="s">
        <v>345</v>
      </c>
      <c r="E203" s="120" t="s">
        <v>37</v>
      </c>
      <c r="F203" s="120" t="s">
        <v>158</v>
      </c>
      <c r="G203" s="122"/>
      <c r="H203" s="122"/>
      <c r="I203" s="124"/>
      <c r="J203" s="122" t="s">
        <v>58</v>
      </c>
      <c r="K203" s="122" t="s">
        <v>573</v>
      </c>
      <c r="L203" s="124">
        <v>10260</v>
      </c>
      <c r="M203" s="125"/>
      <c r="N203" s="125"/>
      <c r="O203" s="124"/>
      <c r="P203" s="66"/>
      <c r="Q203" s="66"/>
      <c r="R203" s="67"/>
      <c r="S203" s="66"/>
      <c r="T203" s="66"/>
      <c r="U203" s="67"/>
      <c r="V203" s="68"/>
      <c r="W203" s="68"/>
      <c r="X203" s="69"/>
      <c r="Y203" s="70">
        <f>ROUND(I204-U203-X203,2)</f>
        <v>0</v>
      </c>
      <c r="Z203" s="70">
        <f>ROUND(L204+O203-R203,2)</f>
        <v>1026376.5</v>
      </c>
      <c r="AA203" s="71"/>
      <c r="AB203" s="71"/>
      <c r="AC203" s="71"/>
      <c r="AD203" s="71"/>
      <c r="AE203" s="72"/>
      <c r="AF203" s="71"/>
      <c r="AG203" s="71"/>
      <c r="AH203" s="71"/>
      <c r="AI203" s="71"/>
      <c r="AJ203" s="71"/>
      <c r="AK203" s="71"/>
    </row>
    <row r="204" spans="1:37" s="10" customFormat="1" ht="25" customHeight="1" x14ac:dyDescent="0.25">
      <c r="A204" s="11">
        <v>201</v>
      </c>
      <c r="B204" s="120" t="str">
        <f t="shared" si="20"/>
        <v>3级-4级</v>
      </c>
      <c r="C204" s="120" t="s">
        <v>33</v>
      </c>
      <c r="D204" s="120" t="s">
        <v>345</v>
      </c>
      <c r="E204" s="120" t="s">
        <v>37</v>
      </c>
      <c r="F204" s="120" t="s">
        <v>66</v>
      </c>
      <c r="G204" s="122"/>
      <c r="H204" s="122"/>
      <c r="I204" s="124"/>
      <c r="J204" s="122" t="s">
        <v>164</v>
      </c>
      <c r="K204" s="122" t="s">
        <v>574</v>
      </c>
      <c r="L204" s="124">
        <v>1026376.5</v>
      </c>
      <c r="M204" s="125"/>
      <c r="N204" s="125"/>
      <c r="O204" s="124"/>
      <c r="P204" s="66"/>
      <c r="Q204" s="66"/>
      <c r="R204" s="67"/>
      <c r="S204" s="66"/>
      <c r="T204" s="66"/>
      <c r="U204" s="67"/>
      <c r="V204" s="68"/>
      <c r="W204" s="68"/>
      <c r="X204" s="69"/>
      <c r="Y204" s="70" t="e">
        <f>ROUND(#REF!-U204-X204,2)</f>
        <v>#REF!</v>
      </c>
      <c r="Z204" s="70" t="e">
        <f>ROUND(#REF!+O204-R204,2)</f>
        <v>#REF!</v>
      </c>
      <c r="AA204" s="71"/>
      <c r="AB204" s="71"/>
      <c r="AC204" s="71"/>
      <c r="AD204" s="71"/>
      <c r="AE204" s="72"/>
      <c r="AF204" s="71"/>
      <c r="AG204" s="71"/>
      <c r="AH204" s="71"/>
      <c r="AI204" s="71"/>
      <c r="AJ204" s="71"/>
      <c r="AK204" s="71"/>
    </row>
    <row r="205" spans="1:37" s="10" customFormat="1" ht="25" customHeight="1" x14ac:dyDescent="0.25">
      <c r="A205" s="11">
        <v>202</v>
      </c>
      <c r="B205" s="120" t="str">
        <f t="shared" si="20"/>
        <v>3级-2级</v>
      </c>
      <c r="C205" s="120" t="s">
        <v>33</v>
      </c>
      <c r="D205" s="120" t="s">
        <v>345</v>
      </c>
      <c r="E205" s="120" t="s">
        <v>29</v>
      </c>
      <c r="F205" s="139" t="s">
        <v>46</v>
      </c>
      <c r="G205" s="122"/>
      <c r="H205" s="122"/>
      <c r="I205" s="124"/>
      <c r="J205" s="134" t="s">
        <v>68</v>
      </c>
      <c r="K205" s="122" t="s">
        <v>575</v>
      </c>
      <c r="L205" s="124">
        <v>486.4</v>
      </c>
      <c r="M205" s="125"/>
      <c r="N205" s="125"/>
      <c r="O205" s="124"/>
      <c r="P205" s="66"/>
      <c r="Q205" s="66"/>
      <c r="R205" s="67"/>
      <c r="S205" s="66"/>
      <c r="T205" s="66"/>
      <c r="U205" s="67"/>
      <c r="V205" s="68"/>
      <c r="W205" s="68"/>
      <c r="X205" s="69"/>
      <c r="Y205" s="70">
        <f t="shared" ref="Y205:Y236" si="22">ROUND(I205-U205-X205,2)</f>
        <v>0</v>
      </c>
      <c r="Z205" s="70">
        <f t="shared" ref="Z205:Z236" si="23">ROUND(L205+O205-R205,2)</f>
        <v>486.4</v>
      </c>
      <c r="AA205" s="71"/>
      <c r="AB205" s="71"/>
      <c r="AC205" s="71"/>
      <c r="AD205" s="71"/>
      <c r="AE205" s="72"/>
      <c r="AF205" s="71"/>
      <c r="AG205" s="71"/>
      <c r="AH205" s="71"/>
      <c r="AI205" s="71"/>
      <c r="AJ205" s="71"/>
      <c r="AK205" s="71"/>
    </row>
    <row r="206" spans="1:37" s="10" customFormat="1" ht="25" customHeight="1" x14ac:dyDescent="0.25">
      <c r="A206" s="11">
        <v>203</v>
      </c>
      <c r="B206" s="120" t="str">
        <f t="shared" si="20"/>
        <v>3级-3级</v>
      </c>
      <c r="C206" s="120" t="s">
        <v>33</v>
      </c>
      <c r="D206" s="120" t="s">
        <v>345</v>
      </c>
      <c r="E206" s="120" t="s">
        <v>33</v>
      </c>
      <c r="F206" s="139" t="s">
        <v>112</v>
      </c>
      <c r="G206" s="122"/>
      <c r="H206" s="122"/>
      <c r="I206" s="124"/>
      <c r="J206" s="134" t="s">
        <v>68</v>
      </c>
      <c r="K206" s="122" t="s">
        <v>576</v>
      </c>
      <c r="L206" s="124">
        <v>446</v>
      </c>
      <c r="M206" s="125"/>
      <c r="N206" s="125"/>
      <c r="O206" s="124"/>
      <c r="P206" s="66"/>
      <c r="Q206" s="66"/>
      <c r="R206" s="67"/>
      <c r="S206" s="66"/>
      <c r="T206" s="66"/>
      <c r="U206" s="67"/>
      <c r="V206" s="68"/>
      <c r="W206" s="68"/>
      <c r="X206" s="69"/>
      <c r="Y206" s="70">
        <f t="shared" si="22"/>
        <v>0</v>
      </c>
      <c r="Z206" s="70">
        <f t="shared" si="23"/>
        <v>446</v>
      </c>
      <c r="AA206" s="71"/>
      <c r="AB206" s="71"/>
      <c r="AC206" s="71"/>
      <c r="AD206" s="71"/>
      <c r="AE206" s="72"/>
      <c r="AF206" s="71"/>
      <c r="AG206" s="71"/>
      <c r="AH206" s="71"/>
      <c r="AI206" s="71"/>
      <c r="AJ206" s="71"/>
      <c r="AK206" s="71"/>
    </row>
    <row r="207" spans="1:37" s="10" customFormat="1" ht="25" customHeight="1" x14ac:dyDescent="0.25">
      <c r="A207" s="11">
        <v>204</v>
      </c>
      <c r="B207" s="120" t="str">
        <f t="shared" si="20"/>
        <v>3级-2级</v>
      </c>
      <c r="C207" s="120" t="s">
        <v>33</v>
      </c>
      <c r="D207" s="120" t="s">
        <v>345</v>
      </c>
      <c r="E207" s="120" t="s">
        <v>29</v>
      </c>
      <c r="F207" s="139" t="s">
        <v>44</v>
      </c>
      <c r="G207" s="122"/>
      <c r="H207" s="122"/>
      <c r="I207" s="124"/>
      <c r="J207" s="134" t="s">
        <v>68</v>
      </c>
      <c r="K207" s="122" t="s">
        <v>577</v>
      </c>
      <c r="L207" s="124">
        <v>224</v>
      </c>
      <c r="M207" s="125"/>
      <c r="N207" s="125"/>
      <c r="O207" s="124"/>
      <c r="P207" s="66"/>
      <c r="Q207" s="66"/>
      <c r="R207" s="67"/>
      <c r="S207" s="66"/>
      <c r="T207" s="66"/>
      <c r="U207" s="67"/>
      <c r="V207" s="68"/>
      <c r="W207" s="68"/>
      <c r="X207" s="69"/>
      <c r="Y207" s="70">
        <f t="shared" si="22"/>
        <v>0</v>
      </c>
      <c r="Z207" s="70">
        <f t="shared" si="23"/>
        <v>224</v>
      </c>
      <c r="AA207" s="71"/>
      <c r="AB207" s="71"/>
      <c r="AC207" s="71"/>
      <c r="AD207" s="71"/>
      <c r="AE207" s="72"/>
      <c r="AF207" s="71"/>
      <c r="AG207" s="71"/>
      <c r="AH207" s="71"/>
      <c r="AI207" s="71"/>
      <c r="AJ207" s="71"/>
      <c r="AK207" s="71"/>
    </row>
    <row r="208" spans="1:37" s="10" customFormat="1" ht="25" customHeight="1" x14ac:dyDescent="0.25">
      <c r="A208" s="11">
        <v>205</v>
      </c>
      <c r="B208" s="120" t="str">
        <f t="shared" si="20"/>
        <v>3级-3级</v>
      </c>
      <c r="C208" s="120" t="s">
        <v>33</v>
      </c>
      <c r="D208" s="120" t="s">
        <v>345</v>
      </c>
      <c r="E208" s="120" t="s">
        <v>33</v>
      </c>
      <c r="F208" s="139" t="s">
        <v>117</v>
      </c>
      <c r="G208" s="122"/>
      <c r="H208" s="122"/>
      <c r="I208" s="124"/>
      <c r="J208" s="134" t="s">
        <v>68</v>
      </c>
      <c r="K208" s="122" t="s">
        <v>578</v>
      </c>
      <c r="L208" s="124">
        <v>176</v>
      </c>
      <c r="M208" s="125"/>
      <c r="N208" s="125"/>
      <c r="O208" s="124"/>
      <c r="P208" s="66"/>
      <c r="Q208" s="66"/>
      <c r="R208" s="67"/>
      <c r="S208" s="66"/>
      <c r="T208" s="66"/>
      <c r="U208" s="67"/>
      <c r="V208" s="68"/>
      <c r="W208" s="68"/>
      <c r="X208" s="69"/>
      <c r="Y208" s="70">
        <f t="shared" si="22"/>
        <v>0</v>
      </c>
      <c r="Z208" s="70">
        <f t="shared" si="23"/>
        <v>176</v>
      </c>
      <c r="AA208" s="71"/>
      <c r="AB208" s="71"/>
      <c r="AC208" s="71"/>
      <c r="AD208" s="71"/>
      <c r="AE208" s="72"/>
      <c r="AF208" s="71"/>
      <c r="AG208" s="71"/>
      <c r="AH208" s="71"/>
      <c r="AI208" s="71"/>
      <c r="AJ208" s="71"/>
      <c r="AK208" s="71"/>
    </row>
    <row r="209" spans="1:37" s="10" customFormat="1" ht="25" customHeight="1" x14ac:dyDescent="0.25">
      <c r="A209" s="11">
        <v>206</v>
      </c>
      <c r="B209" s="120" t="str">
        <f t="shared" si="20"/>
        <v>3级-3级</v>
      </c>
      <c r="C209" s="120" t="s">
        <v>33</v>
      </c>
      <c r="D209" s="120" t="s">
        <v>345</v>
      </c>
      <c r="E209" s="120" t="s">
        <v>33</v>
      </c>
      <c r="F209" s="139" t="s">
        <v>146</v>
      </c>
      <c r="G209" s="122"/>
      <c r="H209" s="122"/>
      <c r="I209" s="124"/>
      <c r="J209" s="134" t="s">
        <v>68</v>
      </c>
      <c r="K209" s="122" t="s">
        <v>579</v>
      </c>
      <c r="L209" s="124">
        <v>585.6</v>
      </c>
      <c r="M209" s="125"/>
      <c r="N209" s="125"/>
      <c r="O209" s="124"/>
      <c r="P209" s="66"/>
      <c r="Q209" s="66"/>
      <c r="R209" s="67"/>
      <c r="S209" s="66"/>
      <c r="T209" s="66"/>
      <c r="U209" s="67"/>
      <c r="V209" s="68"/>
      <c r="W209" s="68"/>
      <c r="X209" s="69"/>
      <c r="Y209" s="70">
        <f t="shared" si="22"/>
        <v>0</v>
      </c>
      <c r="Z209" s="70">
        <f t="shared" si="23"/>
        <v>585.6</v>
      </c>
      <c r="AA209" s="71"/>
      <c r="AB209" s="71"/>
      <c r="AC209" s="71"/>
      <c r="AD209" s="71"/>
      <c r="AE209" s="72"/>
      <c r="AF209" s="71"/>
      <c r="AG209" s="71"/>
      <c r="AH209" s="71"/>
      <c r="AI209" s="71"/>
      <c r="AJ209" s="71"/>
      <c r="AK209" s="71"/>
    </row>
    <row r="210" spans="1:37" s="10" customFormat="1" ht="25" customHeight="1" x14ac:dyDescent="0.25">
      <c r="A210" s="11">
        <v>207</v>
      </c>
      <c r="B210" s="120" t="str">
        <f t="shared" si="20"/>
        <v>3级-3级</v>
      </c>
      <c r="C210" s="120" t="s">
        <v>33</v>
      </c>
      <c r="D210" s="120" t="s">
        <v>345</v>
      </c>
      <c r="E210" s="120" t="s">
        <v>33</v>
      </c>
      <c r="F210" s="139" t="s">
        <v>117</v>
      </c>
      <c r="G210" s="148" t="s">
        <v>99</v>
      </c>
      <c r="H210" s="122" t="s">
        <v>580</v>
      </c>
      <c r="I210" s="124">
        <v>243617.29</v>
      </c>
      <c r="J210" s="122"/>
      <c r="K210" s="122"/>
      <c r="L210" s="124"/>
      <c r="M210" s="125"/>
      <c r="N210" s="125"/>
      <c r="O210" s="124"/>
      <c r="P210" s="66"/>
      <c r="Q210" s="66"/>
      <c r="R210" s="67"/>
      <c r="S210" s="66"/>
      <c r="T210" s="66"/>
      <c r="U210" s="67"/>
      <c r="V210" s="68"/>
      <c r="W210" s="68"/>
      <c r="X210" s="69"/>
      <c r="Y210" s="70">
        <f t="shared" si="22"/>
        <v>243617.29</v>
      </c>
      <c r="Z210" s="70">
        <f t="shared" si="23"/>
        <v>0</v>
      </c>
      <c r="AA210" s="71"/>
      <c r="AB210" s="71"/>
      <c r="AC210" s="71"/>
      <c r="AD210" s="71"/>
      <c r="AE210" s="72"/>
      <c r="AF210" s="71"/>
      <c r="AG210" s="71"/>
      <c r="AH210" s="71"/>
      <c r="AI210" s="71"/>
      <c r="AJ210" s="71"/>
      <c r="AK210" s="71"/>
    </row>
    <row r="211" spans="1:37" s="10" customFormat="1" ht="25" customHeight="1" x14ac:dyDescent="0.25">
      <c r="A211" s="11">
        <v>208</v>
      </c>
      <c r="B211" s="120" t="str">
        <f t="shared" si="20"/>
        <v>3级-3级</v>
      </c>
      <c r="C211" s="120" t="s">
        <v>33</v>
      </c>
      <c r="D211" s="120" t="s">
        <v>345</v>
      </c>
      <c r="E211" s="120" t="s">
        <v>33</v>
      </c>
      <c r="F211" s="139" t="s">
        <v>519</v>
      </c>
      <c r="G211" s="148" t="s">
        <v>99</v>
      </c>
      <c r="H211" s="122" t="s">
        <v>580</v>
      </c>
      <c r="I211" s="124">
        <v>104588.77</v>
      </c>
      <c r="J211" s="122"/>
      <c r="K211" s="122"/>
      <c r="L211" s="124"/>
      <c r="M211" s="125"/>
      <c r="N211" s="125"/>
      <c r="O211" s="124"/>
      <c r="P211" s="66"/>
      <c r="Q211" s="66"/>
      <c r="R211" s="67"/>
      <c r="S211" s="66"/>
      <c r="T211" s="66"/>
      <c r="U211" s="67"/>
      <c r="V211" s="68"/>
      <c r="W211" s="68"/>
      <c r="X211" s="69"/>
      <c r="Y211" s="70">
        <f t="shared" si="22"/>
        <v>104588.77</v>
      </c>
      <c r="Z211" s="70">
        <f t="shared" si="23"/>
        <v>0</v>
      </c>
      <c r="AA211" s="71"/>
      <c r="AB211" s="71"/>
      <c r="AC211" s="71"/>
      <c r="AD211" s="71"/>
      <c r="AE211" s="72"/>
      <c r="AF211" s="71"/>
      <c r="AG211" s="71"/>
      <c r="AH211" s="71"/>
      <c r="AI211" s="71"/>
      <c r="AJ211" s="71"/>
      <c r="AK211" s="71"/>
    </row>
    <row r="212" spans="1:37" s="10" customFormat="1" ht="25" customHeight="1" x14ac:dyDescent="0.25">
      <c r="A212" s="11">
        <v>209</v>
      </c>
      <c r="B212" s="120" t="str">
        <f t="shared" si="20"/>
        <v>3级-3级</v>
      </c>
      <c r="C212" s="120" t="s">
        <v>33</v>
      </c>
      <c r="D212" s="120" t="s">
        <v>345</v>
      </c>
      <c r="E212" s="120" t="s">
        <v>33</v>
      </c>
      <c r="F212" s="139" t="s">
        <v>231</v>
      </c>
      <c r="G212" s="148" t="s">
        <v>99</v>
      </c>
      <c r="H212" s="122" t="s">
        <v>580</v>
      </c>
      <c r="I212" s="124">
        <v>305709.69</v>
      </c>
      <c r="J212" s="122"/>
      <c r="K212" s="122"/>
      <c r="L212" s="124"/>
      <c r="M212" s="125"/>
      <c r="N212" s="126"/>
      <c r="O212" s="124"/>
      <c r="P212" s="66"/>
      <c r="Q212" s="66"/>
      <c r="R212" s="67"/>
      <c r="S212" s="66"/>
      <c r="T212" s="66"/>
      <c r="U212" s="67"/>
      <c r="V212" s="68"/>
      <c r="W212" s="68"/>
      <c r="X212" s="69"/>
      <c r="Y212" s="70">
        <f t="shared" si="22"/>
        <v>305709.69</v>
      </c>
      <c r="Z212" s="70">
        <f t="shared" si="23"/>
        <v>0</v>
      </c>
      <c r="AA212" s="71"/>
      <c r="AB212" s="71"/>
      <c r="AC212" s="71"/>
      <c r="AD212" s="71"/>
      <c r="AE212" s="72"/>
      <c r="AF212" s="71"/>
      <c r="AG212" s="71"/>
      <c r="AH212" s="71"/>
      <c r="AI212" s="71"/>
      <c r="AJ212" s="71"/>
      <c r="AK212" s="71"/>
    </row>
    <row r="213" spans="1:37" s="10" customFormat="1" ht="25" customHeight="1" x14ac:dyDescent="0.25">
      <c r="A213" s="11">
        <v>210</v>
      </c>
      <c r="B213" s="120" t="str">
        <f t="shared" si="20"/>
        <v>3级-3级</v>
      </c>
      <c r="C213" s="120" t="s">
        <v>33</v>
      </c>
      <c r="D213" s="120" t="s">
        <v>345</v>
      </c>
      <c r="E213" s="120" t="s">
        <v>33</v>
      </c>
      <c r="F213" s="139" t="s">
        <v>581</v>
      </c>
      <c r="G213" s="148" t="s">
        <v>99</v>
      </c>
      <c r="H213" s="122" t="s">
        <v>582</v>
      </c>
      <c r="I213" s="124">
        <v>509433.93</v>
      </c>
      <c r="J213" s="122"/>
      <c r="K213" s="122"/>
      <c r="L213" s="124"/>
      <c r="M213" s="125"/>
      <c r="N213" s="126"/>
      <c r="O213" s="124"/>
      <c r="P213" s="66"/>
      <c r="Q213" s="66"/>
      <c r="R213" s="67"/>
      <c r="S213" s="66"/>
      <c r="T213" s="66"/>
      <c r="U213" s="67"/>
      <c r="V213" s="68"/>
      <c r="W213" s="68"/>
      <c r="X213" s="69"/>
      <c r="Y213" s="70">
        <f t="shared" si="22"/>
        <v>509433.93</v>
      </c>
      <c r="Z213" s="70">
        <f t="shared" si="23"/>
        <v>0</v>
      </c>
      <c r="AA213" s="71"/>
      <c r="AB213" s="71"/>
      <c r="AC213" s="71"/>
      <c r="AD213" s="71"/>
      <c r="AE213" s="72"/>
      <c r="AF213" s="71"/>
      <c r="AG213" s="71"/>
      <c r="AH213" s="71"/>
      <c r="AI213" s="71"/>
      <c r="AJ213" s="71"/>
      <c r="AK213" s="71"/>
    </row>
    <row r="214" spans="1:37" s="10" customFormat="1" ht="25" customHeight="1" x14ac:dyDescent="0.25">
      <c r="A214" s="11">
        <v>211</v>
      </c>
      <c r="B214" s="120" t="str">
        <f t="shared" si="20"/>
        <v>3级-2级</v>
      </c>
      <c r="C214" s="120" t="s">
        <v>33</v>
      </c>
      <c r="D214" s="120" t="s">
        <v>345</v>
      </c>
      <c r="E214" s="120" t="s">
        <v>29</v>
      </c>
      <c r="F214" s="139" t="s">
        <v>55</v>
      </c>
      <c r="G214" s="148"/>
      <c r="H214" s="122"/>
      <c r="I214" s="124"/>
      <c r="J214" s="148" t="s">
        <v>164</v>
      </c>
      <c r="K214" s="121" t="s">
        <v>583</v>
      </c>
      <c r="L214" s="127">
        <v>308883.39</v>
      </c>
      <c r="M214" s="125"/>
      <c r="N214" s="125"/>
      <c r="O214" s="124"/>
      <c r="P214" s="66"/>
      <c r="Q214" s="66"/>
      <c r="R214" s="67"/>
      <c r="S214" s="66"/>
      <c r="T214" s="66"/>
      <c r="U214" s="67"/>
      <c r="V214" s="68"/>
      <c r="W214" s="68"/>
      <c r="X214" s="69"/>
      <c r="Y214" s="70">
        <f t="shared" si="22"/>
        <v>0</v>
      </c>
      <c r="Z214" s="70">
        <f t="shared" si="23"/>
        <v>308883.39</v>
      </c>
      <c r="AA214" s="71"/>
      <c r="AB214" s="71"/>
      <c r="AC214" s="71"/>
      <c r="AD214" s="71"/>
      <c r="AE214" s="72"/>
      <c r="AF214" s="71"/>
      <c r="AG214" s="71"/>
      <c r="AH214" s="71"/>
      <c r="AI214" s="71"/>
      <c r="AJ214" s="71"/>
      <c r="AK214" s="71"/>
    </row>
    <row r="215" spans="1:37" s="10" customFormat="1" ht="25" customHeight="1" x14ac:dyDescent="0.25">
      <c r="A215" s="11">
        <v>212</v>
      </c>
      <c r="B215" s="120" t="str">
        <f t="shared" si="20"/>
        <v>3级-2级</v>
      </c>
      <c r="C215" s="120" t="s">
        <v>33</v>
      </c>
      <c r="D215" s="120" t="s">
        <v>345</v>
      </c>
      <c r="E215" s="120" t="s">
        <v>29</v>
      </c>
      <c r="F215" s="139" t="s">
        <v>55</v>
      </c>
      <c r="G215" s="148" t="s">
        <v>99</v>
      </c>
      <c r="H215" s="122" t="s">
        <v>580</v>
      </c>
      <c r="I215" s="124">
        <v>425070.74</v>
      </c>
      <c r="J215" s="122"/>
      <c r="K215" s="122"/>
      <c r="L215" s="124"/>
      <c r="M215" s="125"/>
      <c r="N215" s="125"/>
      <c r="O215" s="124"/>
      <c r="P215" s="66"/>
      <c r="Q215" s="66"/>
      <c r="R215" s="67"/>
      <c r="S215" s="66"/>
      <c r="T215" s="66"/>
      <c r="U215" s="67"/>
      <c r="V215" s="68"/>
      <c r="W215" s="68"/>
      <c r="X215" s="69"/>
      <c r="Y215" s="70">
        <f t="shared" si="22"/>
        <v>425070.74</v>
      </c>
      <c r="Z215" s="70">
        <f t="shared" si="23"/>
        <v>0</v>
      </c>
      <c r="AA215" s="71"/>
      <c r="AB215" s="71"/>
      <c r="AC215" s="71"/>
      <c r="AD215" s="71"/>
      <c r="AE215" s="72"/>
      <c r="AF215" s="71"/>
      <c r="AG215" s="71"/>
      <c r="AH215" s="71"/>
      <c r="AI215" s="71"/>
      <c r="AJ215" s="71"/>
      <c r="AK215" s="71"/>
    </row>
    <row r="216" spans="1:37" s="10" customFormat="1" ht="25" customHeight="1" x14ac:dyDescent="0.25">
      <c r="A216" s="11">
        <v>213</v>
      </c>
      <c r="B216" s="120" t="str">
        <f t="shared" si="20"/>
        <v>3级-3级</v>
      </c>
      <c r="C216" s="120" t="s">
        <v>33</v>
      </c>
      <c r="D216" s="120" t="s">
        <v>345</v>
      </c>
      <c r="E216" s="120" t="s">
        <v>33</v>
      </c>
      <c r="F216" s="139" t="s">
        <v>160</v>
      </c>
      <c r="G216" s="148" t="s">
        <v>99</v>
      </c>
      <c r="H216" s="122" t="s">
        <v>580</v>
      </c>
      <c r="I216" s="124">
        <v>258599.06</v>
      </c>
      <c r="J216" s="122"/>
      <c r="K216" s="122"/>
      <c r="L216" s="124"/>
      <c r="M216" s="125"/>
      <c r="N216" s="125"/>
      <c r="O216" s="124"/>
      <c r="P216" s="66"/>
      <c r="Q216" s="66"/>
      <c r="R216" s="67"/>
      <c r="S216" s="66"/>
      <c r="T216" s="66"/>
      <c r="U216" s="67"/>
      <c r="V216" s="68"/>
      <c r="W216" s="68"/>
      <c r="X216" s="69"/>
      <c r="Y216" s="70">
        <f t="shared" si="22"/>
        <v>258599.06</v>
      </c>
      <c r="Z216" s="70">
        <f t="shared" si="23"/>
        <v>0</v>
      </c>
      <c r="AA216" s="71"/>
      <c r="AB216" s="71"/>
      <c r="AC216" s="71"/>
      <c r="AD216" s="71"/>
      <c r="AE216" s="72"/>
      <c r="AF216" s="71"/>
      <c r="AG216" s="71"/>
      <c r="AH216" s="71"/>
      <c r="AI216" s="71"/>
      <c r="AJ216" s="71"/>
      <c r="AK216" s="71"/>
    </row>
    <row r="217" spans="1:37" s="10" customFormat="1" ht="25" customHeight="1" x14ac:dyDescent="0.25">
      <c r="A217" s="11">
        <v>214</v>
      </c>
      <c r="B217" s="120" t="str">
        <f t="shared" si="20"/>
        <v>3级-3级</v>
      </c>
      <c r="C217" s="120" t="s">
        <v>33</v>
      </c>
      <c r="D217" s="120" t="s">
        <v>345</v>
      </c>
      <c r="E217" s="120" t="s">
        <v>33</v>
      </c>
      <c r="F217" s="139" t="s">
        <v>524</v>
      </c>
      <c r="G217" s="148" t="s">
        <v>99</v>
      </c>
      <c r="H217" s="122" t="s">
        <v>580</v>
      </c>
      <c r="I217" s="124">
        <v>1041138.85</v>
      </c>
      <c r="J217" s="122"/>
      <c r="K217" s="122"/>
      <c r="L217" s="124"/>
      <c r="M217" s="125"/>
      <c r="N217" s="125"/>
      <c r="O217" s="124"/>
      <c r="P217" s="66"/>
      <c r="Q217" s="66"/>
      <c r="R217" s="67"/>
      <c r="S217" s="66"/>
      <c r="T217" s="66"/>
      <c r="U217" s="67"/>
      <c r="V217" s="68"/>
      <c r="W217" s="68"/>
      <c r="X217" s="69"/>
      <c r="Y217" s="70">
        <f t="shared" si="22"/>
        <v>1041138.85</v>
      </c>
      <c r="Z217" s="70">
        <f t="shared" si="23"/>
        <v>0</v>
      </c>
      <c r="AA217" s="71"/>
      <c r="AB217" s="71"/>
      <c r="AC217" s="71"/>
      <c r="AD217" s="71"/>
      <c r="AE217" s="72"/>
      <c r="AF217" s="71"/>
      <c r="AG217" s="71"/>
      <c r="AH217" s="71"/>
      <c r="AI217" s="71"/>
      <c r="AJ217" s="71"/>
      <c r="AK217" s="71"/>
    </row>
    <row r="218" spans="1:37" s="10" customFormat="1" ht="25" customHeight="1" x14ac:dyDescent="0.25">
      <c r="A218" s="11">
        <v>215</v>
      </c>
      <c r="B218" s="120" t="str">
        <f t="shared" si="20"/>
        <v>3级-3级</v>
      </c>
      <c r="C218" s="120" t="s">
        <v>33</v>
      </c>
      <c r="D218" s="120" t="s">
        <v>345</v>
      </c>
      <c r="E218" s="120" t="s">
        <v>33</v>
      </c>
      <c r="F218" s="139" t="s">
        <v>336</v>
      </c>
      <c r="G218" s="148" t="s">
        <v>99</v>
      </c>
      <c r="H218" s="122" t="s">
        <v>584</v>
      </c>
      <c r="I218" s="124">
        <v>23012.7</v>
      </c>
      <c r="J218" s="122"/>
      <c r="K218" s="122"/>
      <c r="L218" s="124"/>
      <c r="M218" s="125"/>
      <c r="N218" s="125"/>
      <c r="O218" s="124"/>
      <c r="P218" s="66"/>
      <c r="Q218" s="66"/>
      <c r="R218" s="67"/>
      <c r="S218" s="66"/>
      <c r="T218" s="66"/>
      <c r="U218" s="67"/>
      <c r="V218" s="68"/>
      <c r="W218" s="68"/>
      <c r="X218" s="69"/>
      <c r="Y218" s="70">
        <f t="shared" si="22"/>
        <v>23012.7</v>
      </c>
      <c r="Z218" s="70">
        <f t="shared" si="23"/>
        <v>0</v>
      </c>
      <c r="AA218" s="71"/>
      <c r="AB218" s="71"/>
      <c r="AC218" s="71"/>
      <c r="AD218" s="71"/>
      <c r="AE218" s="72"/>
      <c r="AF218" s="71"/>
      <c r="AG218" s="71"/>
      <c r="AH218" s="71"/>
      <c r="AI218" s="71"/>
      <c r="AJ218" s="71"/>
      <c r="AK218" s="71"/>
    </row>
    <row r="219" spans="1:37" s="10" customFormat="1" ht="25" customHeight="1" x14ac:dyDescent="0.25">
      <c r="A219" s="11">
        <v>216</v>
      </c>
      <c r="B219" s="120" t="str">
        <f t="shared" si="20"/>
        <v>3级-3级</v>
      </c>
      <c r="C219" s="120" t="s">
        <v>33</v>
      </c>
      <c r="D219" s="120" t="s">
        <v>345</v>
      </c>
      <c r="E219" s="120" t="s">
        <v>33</v>
      </c>
      <c r="F219" s="139" t="s">
        <v>347</v>
      </c>
      <c r="G219" s="148" t="s">
        <v>99</v>
      </c>
      <c r="H219" s="122" t="s">
        <v>585</v>
      </c>
      <c r="I219" s="124">
        <v>583.25</v>
      </c>
      <c r="J219" s="122"/>
      <c r="K219" s="122"/>
      <c r="L219" s="124"/>
      <c r="M219" s="125"/>
      <c r="N219" s="125"/>
      <c r="O219" s="124"/>
      <c r="P219" s="66"/>
      <c r="Q219" s="66"/>
      <c r="R219" s="67"/>
      <c r="S219" s="66"/>
      <c r="T219" s="66"/>
      <c r="U219" s="67"/>
      <c r="V219" s="68"/>
      <c r="W219" s="68"/>
      <c r="X219" s="69"/>
      <c r="Y219" s="70">
        <f t="shared" si="22"/>
        <v>583.25</v>
      </c>
      <c r="Z219" s="70">
        <f t="shared" si="23"/>
        <v>0</v>
      </c>
      <c r="AA219" s="71"/>
      <c r="AB219" s="71"/>
      <c r="AC219" s="71"/>
      <c r="AD219" s="71"/>
      <c r="AE219" s="72"/>
      <c r="AF219" s="71"/>
      <c r="AG219" s="71"/>
      <c r="AH219" s="71"/>
      <c r="AI219" s="71"/>
      <c r="AJ219" s="71"/>
      <c r="AK219" s="71"/>
    </row>
    <row r="220" spans="1:37" s="10" customFormat="1" ht="25" customHeight="1" x14ac:dyDescent="0.25">
      <c r="A220" s="11">
        <v>217</v>
      </c>
      <c r="B220" s="120" t="str">
        <f t="shared" si="20"/>
        <v>3级-3级</v>
      </c>
      <c r="C220" s="120" t="s">
        <v>33</v>
      </c>
      <c r="D220" s="120" t="s">
        <v>345</v>
      </c>
      <c r="E220" s="120" t="s">
        <v>33</v>
      </c>
      <c r="F220" s="139" t="s">
        <v>346</v>
      </c>
      <c r="G220" s="148" t="s">
        <v>99</v>
      </c>
      <c r="H220" s="122" t="s">
        <v>585</v>
      </c>
      <c r="I220" s="124">
        <v>1166.49</v>
      </c>
      <c r="J220" s="122"/>
      <c r="K220" s="122"/>
      <c r="L220" s="124"/>
      <c r="M220" s="125"/>
      <c r="N220" s="125"/>
      <c r="O220" s="124"/>
      <c r="P220" s="66"/>
      <c r="Q220" s="66"/>
      <c r="R220" s="67"/>
      <c r="S220" s="66"/>
      <c r="T220" s="66"/>
      <c r="U220" s="67"/>
      <c r="V220" s="68"/>
      <c r="W220" s="68"/>
      <c r="X220" s="69"/>
      <c r="Y220" s="70">
        <f t="shared" si="22"/>
        <v>1166.49</v>
      </c>
      <c r="Z220" s="70">
        <f t="shared" si="23"/>
        <v>0</v>
      </c>
      <c r="AA220" s="71"/>
      <c r="AB220" s="71"/>
      <c r="AC220" s="71"/>
      <c r="AD220" s="71"/>
      <c r="AE220" s="72"/>
      <c r="AF220" s="71"/>
      <c r="AG220" s="71"/>
      <c r="AH220" s="71"/>
      <c r="AI220" s="71"/>
      <c r="AJ220" s="71"/>
      <c r="AK220" s="71"/>
    </row>
    <row r="221" spans="1:37" s="10" customFormat="1" ht="25" customHeight="1" x14ac:dyDescent="0.25">
      <c r="A221" s="11">
        <v>218</v>
      </c>
      <c r="B221" s="120" t="str">
        <f t="shared" si="20"/>
        <v>3级-3级</v>
      </c>
      <c r="C221" s="120" t="s">
        <v>33</v>
      </c>
      <c r="D221" s="120" t="s">
        <v>345</v>
      </c>
      <c r="E221" s="120" t="s">
        <v>33</v>
      </c>
      <c r="F221" s="139" t="s">
        <v>214</v>
      </c>
      <c r="G221" s="148" t="s">
        <v>99</v>
      </c>
      <c r="H221" s="122" t="s">
        <v>585</v>
      </c>
      <c r="I221" s="124">
        <v>583.25</v>
      </c>
      <c r="J221" s="122"/>
      <c r="K221" s="122"/>
      <c r="L221" s="124"/>
      <c r="M221" s="125"/>
      <c r="N221" s="125"/>
      <c r="O221" s="124"/>
      <c r="P221" s="66"/>
      <c r="Q221" s="66"/>
      <c r="R221" s="67"/>
      <c r="S221" s="66"/>
      <c r="T221" s="66"/>
      <c r="U221" s="67"/>
      <c r="V221" s="68"/>
      <c r="W221" s="68"/>
      <c r="X221" s="69"/>
      <c r="Y221" s="70">
        <f t="shared" si="22"/>
        <v>583.25</v>
      </c>
      <c r="Z221" s="70">
        <f t="shared" si="23"/>
        <v>0</v>
      </c>
      <c r="AA221" s="71"/>
      <c r="AB221" s="71"/>
      <c r="AC221" s="71"/>
      <c r="AD221" s="71"/>
      <c r="AE221" s="72"/>
      <c r="AF221" s="71"/>
      <c r="AG221" s="71"/>
      <c r="AH221" s="71"/>
      <c r="AI221" s="71"/>
      <c r="AJ221" s="71"/>
      <c r="AK221" s="71"/>
    </row>
    <row r="222" spans="1:37" s="10" customFormat="1" ht="25" customHeight="1" x14ac:dyDescent="0.25">
      <c r="A222" s="11">
        <v>219</v>
      </c>
      <c r="B222" s="120" t="str">
        <f t="shared" si="20"/>
        <v>3级-3级</v>
      </c>
      <c r="C222" s="120" t="s">
        <v>33</v>
      </c>
      <c r="D222" s="120" t="s">
        <v>345</v>
      </c>
      <c r="E222" s="120" t="s">
        <v>33</v>
      </c>
      <c r="F222" s="139" t="s">
        <v>331</v>
      </c>
      <c r="G222" s="148" t="s">
        <v>99</v>
      </c>
      <c r="H222" s="122" t="s">
        <v>585</v>
      </c>
      <c r="I222" s="124">
        <v>583.25</v>
      </c>
      <c r="J222" s="122"/>
      <c r="K222" s="122"/>
      <c r="L222" s="124"/>
      <c r="M222" s="125"/>
      <c r="N222" s="125"/>
      <c r="O222" s="124"/>
      <c r="P222" s="66"/>
      <c r="Q222" s="66"/>
      <c r="R222" s="67"/>
      <c r="S222" s="66"/>
      <c r="T222" s="66"/>
      <c r="U222" s="67"/>
      <c r="V222" s="68"/>
      <c r="W222" s="68"/>
      <c r="X222" s="69"/>
      <c r="Y222" s="70">
        <f t="shared" si="22"/>
        <v>583.25</v>
      </c>
      <c r="Z222" s="70">
        <f t="shared" si="23"/>
        <v>0</v>
      </c>
      <c r="AA222" s="71"/>
      <c r="AB222" s="71"/>
      <c r="AC222" s="71"/>
      <c r="AD222" s="71"/>
      <c r="AE222" s="72"/>
      <c r="AF222" s="71"/>
      <c r="AG222" s="71"/>
      <c r="AH222" s="71"/>
      <c r="AI222" s="71"/>
      <c r="AJ222" s="71"/>
      <c r="AK222" s="71"/>
    </row>
    <row r="223" spans="1:37" s="10" customFormat="1" ht="25" customHeight="1" x14ac:dyDescent="0.25">
      <c r="A223" s="11">
        <v>220</v>
      </c>
      <c r="B223" s="120" t="str">
        <f t="shared" si="20"/>
        <v>3级-3级</v>
      </c>
      <c r="C223" s="120" t="s">
        <v>33</v>
      </c>
      <c r="D223" s="120" t="s">
        <v>345</v>
      </c>
      <c r="E223" s="120" t="s">
        <v>33</v>
      </c>
      <c r="F223" s="139" t="s">
        <v>211</v>
      </c>
      <c r="G223" s="148" t="s">
        <v>99</v>
      </c>
      <c r="H223" s="122" t="s">
        <v>585</v>
      </c>
      <c r="I223" s="124">
        <v>8165.43</v>
      </c>
      <c r="J223" s="122"/>
      <c r="K223" s="122"/>
      <c r="L223" s="124"/>
      <c r="M223" s="125"/>
      <c r="N223" s="126"/>
      <c r="O223" s="124"/>
      <c r="P223" s="66"/>
      <c r="Q223" s="66"/>
      <c r="R223" s="67"/>
      <c r="S223" s="66"/>
      <c r="T223" s="66"/>
      <c r="U223" s="67"/>
      <c r="V223" s="68"/>
      <c r="W223" s="68"/>
      <c r="X223" s="69"/>
      <c r="Y223" s="70">
        <f t="shared" si="22"/>
        <v>8165.43</v>
      </c>
      <c r="Z223" s="70">
        <f t="shared" si="23"/>
        <v>0</v>
      </c>
      <c r="AA223" s="71"/>
      <c r="AB223" s="71"/>
      <c r="AC223" s="71"/>
      <c r="AD223" s="71"/>
      <c r="AE223" s="72"/>
      <c r="AF223" s="71"/>
      <c r="AG223" s="71"/>
      <c r="AH223" s="71"/>
      <c r="AI223" s="71"/>
      <c r="AJ223" s="71"/>
      <c r="AK223" s="71"/>
    </row>
    <row r="224" spans="1:37" s="10" customFormat="1" ht="25" customHeight="1" x14ac:dyDescent="0.25">
      <c r="A224" s="11">
        <v>221</v>
      </c>
      <c r="B224" s="120" t="str">
        <f t="shared" si="20"/>
        <v>3级-3级</v>
      </c>
      <c r="C224" s="120" t="s">
        <v>33</v>
      </c>
      <c r="D224" s="120" t="s">
        <v>345</v>
      </c>
      <c r="E224" s="120" t="s">
        <v>33</v>
      </c>
      <c r="F224" s="139" t="s">
        <v>337</v>
      </c>
      <c r="G224" s="148" t="s">
        <v>99</v>
      </c>
      <c r="H224" s="122" t="s">
        <v>585</v>
      </c>
      <c r="I224" s="124">
        <v>1749.74</v>
      </c>
      <c r="J224" s="122"/>
      <c r="K224" s="122"/>
      <c r="L224" s="124"/>
      <c r="M224" s="125"/>
      <c r="N224" s="126"/>
      <c r="O224" s="124"/>
      <c r="P224" s="66"/>
      <c r="Q224" s="66"/>
      <c r="R224" s="67"/>
      <c r="S224" s="66"/>
      <c r="T224" s="66"/>
      <c r="U224" s="67"/>
      <c r="V224" s="68"/>
      <c r="W224" s="68"/>
      <c r="X224" s="69"/>
      <c r="Y224" s="70">
        <f t="shared" si="22"/>
        <v>1749.74</v>
      </c>
      <c r="Z224" s="70">
        <f t="shared" si="23"/>
        <v>0</v>
      </c>
      <c r="AA224" s="71"/>
      <c r="AB224" s="71"/>
      <c r="AC224" s="71"/>
      <c r="AD224" s="71"/>
      <c r="AE224" s="72"/>
      <c r="AF224" s="71"/>
      <c r="AG224" s="71"/>
      <c r="AH224" s="71"/>
      <c r="AI224" s="71"/>
      <c r="AJ224" s="71"/>
      <c r="AK224" s="71"/>
    </row>
    <row r="225" spans="1:37" s="10" customFormat="1" ht="25" customHeight="1" x14ac:dyDescent="0.25">
      <c r="A225" s="11">
        <v>222</v>
      </c>
      <c r="B225" s="120" t="str">
        <f t="shared" si="20"/>
        <v>3级-4级</v>
      </c>
      <c r="C225" s="120" t="s">
        <v>33</v>
      </c>
      <c r="D225" s="149" t="s">
        <v>332</v>
      </c>
      <c r="E225" s="120" t="s">
        <v>37</v>
      </c>
      <c r="F225" s="150" t="s">
        <v>42</v>
      </c>
      <c r="G225" s="122"/>
      <c r="H225" s="122"/>
      <c r="I225" s="124"/>
      <c r="J225" s="122" t="s">
        <v>58</v>
      </c>
      <c r="K225" s="122"/>
      <c r="L225" s="124">
        <v>13381.89</v>
      </c>
      <c r="M225" s="125"/>
      <c r="N225" s="126"/>
      <c r="O225" s="124"/>
      <c r="P225" s="66"/>
      <c r="Q225" s="66"/>
      <c r="R225" s="67"/>
      <c r="S225" s="66"/>
      <c r="T225" s="66"/>
      <c r="U225" s="67"/>
      <c r="V225" s="68"/>
      <c r="W225" s="68"/>
      <c r="X225" s="69"/>
      <c r="Y225" s="70">
        <f t="shared" si="22"/>
        <v>0</v>
      </c>
      <c r="Z225" s="70">
        <f t="shared" si="23"/>
        <v>13381.89</v>
      </c>
      <c r="AA225" s="71"/>
      <c r="AB225" s="71"/>
      <c r="AC225" s="71"/>
      <c r="AD225" s="71"/>
      <c r="AE225" s="72"/>
      <c r="AF225" s="71"/>
      <c r="AG225" s="71"/>
      <c r="AH225" s="71"/>
      <c r="AI225" s="71"/>
      <c r="AJ225" s="71"/>
      <c r="AK225" s="71"/>
    </row>
    <row r="226" spans="1:37" s="10" customFormat="1" ht="25" customHeight="1" x14ac:dyDescent="0.25">
      <c r="A226" s="11">
        <v>223</v>
      </c>
      <c r="B226" s="120" t="str">
        <f t="shared" si="20"/>
        <v>3级-4级</v>
      </c>
      <c r="C226" s="120" t="s">
        <v>33</v>
      </c>
      <c r="D226" s="149" t="s">
        <v>332</v>
      </c>
      <c r="E226" s="120" t="s">
        <v>37</v>
      </c>
      <c r="F226" s="150" t="s">
        <v>42</v>
      </c>
      <c r="G226" s="122" t="s">
        <v>99</v>
      </c>
      <c r="H226" s="122"/>
      <c r="I226" s="124">
        <v>536871.77</v>
      </c>
      <c r="J226" s="122"/>
      <c r="K226" s="122"/>
      <c r="L226" s="124"/>
      <c r="M226" s="125"/>
      <c r="N226" s="126"/>
      <c r="O226" s="124"/>
      <c r="P226" s="66"/>
      <c r="Q226" s="66"/>
      <c r="R226" s="67"/>
      <c r="S226" s="66"/>
      <c r="T226" s="66"/>
      <c r="U226" s="67"/>
      <c r="V226" s="68"/>
      <c r="W226" s="68"/>
      <c r="X226" s="69"/>
      <c r="Y226" s="70">
        <f t="shared" si="22"/>
        <v>536871.77</v>
      </c>
      <c r="Z226" s="70">
        <f t="shared" si="23"/>
        <v>0</v>
      </c>
      <c r="AA226" s="71"/>
      <c r="AB226" s="71"/>
      <c r="AC226" s="71"/>
      <c r="AD226" s="71"/>
      <c r="AE226" s="72"/>
      <c r="AF226" s="71"/>
      <c r="AG226" s="71"/>
      <c r="AH226" s="71"/>
      <c r="AI226" s="71"/>
      <c r="AJ226" s="71"/>
      <c r="AK226" s="71"/>
    </row>
    <row r="227" spans="1:37" s="10" customFormat="1" ht="25" customHeight="1" x14ac:dyDescent="0.25">
      <c r="A227" s="11">
        <v>224</v>
      </c>
      <c r="B227" s="120" t="str">
        <f t="shared" si="20"/>
        <v>3级-2级</v>
      </c>
      <c r="C227" s="120" t="s">
        <v>33</v>
      </c>
      <c r="D227" s="149" t="s">
        <v>332</v>
      </c>
      <c r="E227" s="120" t="s">
        <v>29</v>
      </c>
      <c r="F227" s="150" t="s">
        <v>55</v>
      </c>
      <c r="G227" s="122"/>
      <c r="H227" s="122"/>
      <c r="I227" s="124"/>
      <c r="J227" s="122" t="s">
        <v>60</v>
      </c>
      <c r="K227" s="122"/>
      <c r="L227" s="124">
        <f>1059513.9-14268.19</f>
        <v>1045245.71</v>
      </c>
      <c r="M227" s="125"/>
      <c r="N227" s="126"/>
      <c r="O227" s="124"/>
      <c r="P227" s="66"/>
      <c r="Q227" s="66"/>
      <c r="R227" s="67"/>
      <c r="S227" s="66"/>
      <c r="T227" s="66"/>
      <c r="U227" s="67"/>
      <c r="V227" s="68"/>
      <c r="W227" s="68"/>
      <c r="X227" s="69"/>
      <c r="Y227" s="70">
        <f t="shared" si="22"/>
        <v>0</v>
      </c>
      <c r="Z227" s="70">
        <f t="shared" si="23"/>
        <v>1045245.71</v>
      </c>
      <c r="AA227" s="71"/>
      <c r="AB227" s="71"/>
      <c r="AC227" s="71"/>
      <c r="AD227" s="71"/>
      <c r="AE227" s="72"/>
      <c r="AF227" s="71"/>
      <c r="AG227" s="71"/>
      <c r="AH227" s="71"/>
      <c r="AI227" s="71"/>
      <c r="AJ227" s="71"/>
      <c r="AK227" s="71"/>
    </row>
    <row r="228" spans="1:37" s="10" customFormat="1" ht="25" customHeight="1" x14ac:dyDescent="0.25">
      <c r="A228" s="11">
        <v>225</v>
      </c>
      <c r="B228" s="120" t="str">
        <f t="shared" si="20"/>
        <v>3级-3级</v>
      </c>
      <c r="C228" s="120" t="s">
        <v>33</v>
      </c>
      <c r="D228" s="120" t="s">
        <v>561</v>
      </c>
      <c r="E228" s="120" t="s">
        <v>33</v>
      </c>
      <c r="F228" s="120" t="s">
        <v>338</v>
      </c>
      <c r="G228" s="122" t="s">
        <v>107</v>
      </c>
      <c r="H228" s="122" t="s">
        <v>586</v>
      </c>
      <c r="I228" s="124">
        <v>89141371.370000005</v>
      </c>
      <c r="J228" s="122"/>
      <c r="K228" s="122" t="s">
        <v>587</v>
      </c>
      <c r="L228" s="124">
        <v>57447987.020000003</v>
      </c>
      <c r="M228" s="125"/>
      <c r="N228" s="125"/>
      <c r="O228" s="124"/>
      <c r="P228" s="21"/>
      <c r="Q228" s="21"/>
      <c r="R228" s="22"/>
      <c r="S228" s="21"/>
      <c r="T228" s="21"/>
      <c r="U228" s="22"/>
      <c r="V228" s="23"/>
      <c r="W228" s="23"/>
      <c r="X228" s="24"/>
      <c r="Y228" s="25">
        <f t="shared" si="22"/>
        <v>89141371.370000005</v>
      </c>
      <c r="Z228" s="25">
        <f t="shared" si="23"/>
        <v>57447987.020000003</v>
      </c>
      <c r="AA228" s="26"/>
      <c r="AB228" s="26"/>
      <c r="AC228" s="26"/>
      <c r="AD228" s="26"/>
      <c r="AE228" s="27"/>
      <c r="AF228" s="26"/>
      <c r="AG228" s="26"/>
      <c r="AH228" s="26"/>
      <c r="AI228" s="26"/>
      <c r="AJ228" s="26"/>
      <c r="AK228" s="26"/>
    </row>
    <row r="229" spans="1:37" s="10" customFormat="1" ht="25" customHeight="1" x14ac:dyDescent="0.25">
      <c r="A229" s="11">
        <v>226</v>
      </c>
      <c r="B229" s="120" t="str">
        <f t="shared" si="20"/>
        <v>4级-4级</v>
      </c>
      <c r="C229" s="120" t="s">
        <v>37</v>
      </c>
      <c r="D229" s="120" t="s">
        <v>561</v>
      </c>
      <c r="E229" s="120" t="s">
        <v>37</v>
      </c>
      <c r="F229" s="139" t="s">
        <v>588</v>
      </c>
      <c r="G229" s="122" t="s">
        <v>107</v>
      </c>
      <c r="H229" s="122" t="s">
        <v>586</v>
      </c>
      <c r="I229" s="124">
        <v>112226047.45999999</v>
      </c>
      <c r="J229" s="122"/>
      <c r="K229" s="122" t="s">
        <v>587</v>
      </c>
      <c r="L229" s="124">
        <v>111556706.77</v>
      </c>
      <c r="M229" s="125"/>
      <c r="N229" s="125"/>
      <c r="O229" s="124"/>
      <c r="P229" s="21"/>
      <c r="Q229" s="21"/>
      <c r="R229" s="22"/>
      <c r="S229" s="21"/>
      <c r="T229" s="21"/>
      <c r="U229" s="22"/>
      <c r="V229" s="23"/>
      <c r="W229" s="23"/>
      <c r="X229" s="24"/>
      <c r="Y229" s="25">
        <f t="shared" si="22"/>
        <v>112226047.45999999</v>
      </c>
      <c r="Z229" s="25">
        <f t="shared" si="23"/>
        <v>111556706.77</v>
      </c>
      <c r="AA229" s="26"/>
      <c r="AB229" s="26"/>
      <c r="AC229" s="26"/>
      <c r="AD229" s="26"/>
      <c r="AE229" s="27"/>
      <c r="AF229" s="26"/>
      <c r="AG229" s="26"/>
      <c r="AH229" s="26"/>
      <c r="AI229" s="26"/>
      <c r="AJ229" s="26"/>
      <c r="AK229" s="26"/>
    </row>
    <row r="230" spans="1:37" s="10" customFormat="1" ht="25" customHeight="1" x14ac:dyDescent="0.25">
      <c r="A230" s="11">
        <v>227</v>
      </c>
      <c r="B230" s="120" t="str">
        <f t="shared" si="20"/>
        <v>3级-2级</v>
      </c>
      <c r="C230" s="120" t="s">
        <v>33</v>
      </c>
      <c r="D230" s="120" t="s">
        <v>481</v>
      </c>
      <c r="E230" s="120" t="s">
        <v>29</v>
      </c>
      <c r="F230" s="120" t="s">
        <v>56</v>
      </c>
      <c r="G230" s="122" t="s">
        <v>99</v>
      </c>
      <c r="H230" s="122" t="s">
        <v>306</v>
      </c>
      <c r="I230" s="124">
        <v>294357.93</v>
      </c>
      <c r="J230" s="122"/>
      <c r="K230" s="122"/>
      <c r="L230" s="124"/>
      <c r="M230" s="125"/>
      <c r="N230" s="126"/>
      <c r="O230" s="124"/>
      <c r="P230" s="66"/>
      <c r="Q230" s="66"/>
      <c r="R230" s="67"/>
      <c r="S230" s="66"/>
      <c r="T230" s="66"/>
      <c r="U230" s="67"/>
      <c r="V230" s="68"/>
      <c r="W230" s="68"/>
      <c r="X230" s="69"/>
      <c r="Y230" s="70">
        <f t="shared" si="22"/>
        <v>294357.93</v>
      </c>
      <c r="Z230" s="70">
        <f t="shared" si="23"/>
        <v>0</v>
      </c>
      <c r="AA230" s="71"/>
      <c r="AB230" s="71"/>
      <c r="AC230" s="71"/>
      <c r="AD230" s="71"/>
      <c r="AE230" s="72"/>
      <c r="AF230" s="71"/>
      <c r="AG230" s="71"/>
      <c r="AH230" s="71"/>
      <c r="AI230" s="71"/>
      <c r="AJ230" s="71"/>
      <c r="AK230" s="71"/>
    </row>
    <row r="231" spans="1:37" s="10" customFormat="1" ht="25" customHeight="1" x14ac:dyDescent="0.25">
      <c r="A231" s="11">
        <v>228</v>
      </c>
      <c r="B231" s="120" t="str">
        <f t="shared" si="20"/>
        <v>3级-2级</v>
      </c>
      <c r="C231" s="120" t="s">
        <v>33</v>
      </c>
      <c r="D231" s="120" t="s">
        <v>481</v>
      </c>
      <c r="E231" s="120" t="s">
        <v>29</v>
      </c>
      <c r="F231" s="120" t="s">
        <v>57</v>
      </c>
      <c r="G231" s="122" t="s">
        <v>99</v>
      </c>
      <c r="H231" s="122" t="s">
        <v>306</v>
      </c>
      <c r="I231" s="124">
        <v>119440.31</v>
      </c>
      <c r="J231" s="122"/>
      <c r="K231" s="122"/>
      <c r="L231" s="124"/>
      <c r="M231" s="125"/>
      <c r="N231" s="126"/>
      <c r="O231" s="124"/>
      <c r="P231" s="66"/>
      <c r="Q231" s="66"/>
      <c r="R231" s="67"/>
      <c r="S231" s="66"/>
      <c r="T231" s="66"/>
      <c r="U231" s="67"/>
      <c r="V231" s="68"/>
      <c r="W231" s="68"/>
      <c r="X231" s="69"/>
      <c r="Y231" s="70">
        <f t="shared" si="22"/>
        <v>119440.31</v>
      </c>
      <c r="Z231" s="70">
        <f t="shared" si="23"/>
        <v>0</v>
      </c>
      <c r="AA231" s="71"/>
      <c r="AB231" s="71"/>
      <c r="AC231" s="71"/>
      <c r="AD231" s="71"/>
      <c r="AE231" s="72"/>
      <c r="AF231" s="71"/>
      <c r="AG231" s="71"/>
      <c r="AH231" s="71"/>
      <c r="AI231" s="71"/>
      <c r="AJ231" s="71"/>
      <c r="AK231" s="71"/>
    </row>
    <row r="232" spans="1:37" s="10" customFormat="1" ht="25" customHeight="1" x14ac:dyDescent="0.25">
      <c r="A232" s="11">
        <v>229</v>
      </c>
      <c r="B232" s="120" t="str">
        <f t="shared" si="20"/>
        <v>3级-3级</v>
      </c>
      <c r="C232" s="120" t="s">
        <v>33</v>
      </c>
      <c r="D232" s="120" t="s">
        <v>481</v>
      </c>
      <c r="E232" s="120" t="s">
        <v>33</v>
      </c>
      <c r="F232" s="120" t="s">
        <v>449</v>
      </c>
      <c r="G232" s="122" t="s">
        <v>99</v>
      </c>
      <c r="H232" s="122" t="s">
        <v>482</v>
      </c>
      <c r="I232" s="124">
        <v>3099.33</v>
      </c>
      <c r="J232" s="122"/>
      <c r="K232" s="122"/>
      <c r="L232" s="124"/>
      <c r="M232" s="125"/>
      <c r="N232" s="126"/>
      <c r="O232" s="124"/>
      <c r="P232" s="66"/>
      <c r="Q232" s="66"/>
      <c r="R232" s="67"/>
      <c r="S232" s="66"/>
      <c r="T232" s="66"/>
      <c r="U232" s="67"/>
      <c r="V232" s="68"/>
      <c r="W232" s="68"/>
      <c r="X232" s="69"/>
      <c r="Y232" s="70">
        <f t="shared" si="22"/>
        <v>3099.33</v>
      </c>
      <c r="Z232" s="70">
        <f t="shared" si="23"/>
        <v>0</v>
      </c>
      <c r="AA232" s="71"/>
      <c r="AB232" s="71"/>
      <c r="AC232" s="71"/>
      <c r="AD232" s="71"/>
      <c r="AE232" s="72"/>
      <c r="AF232" s="71"/>
      <c r="AG232" s="71"/>
      <c r="AH232" s="71"/>
      <c r="AI232" s="71"/>
      <c r="AJ232" s="71"/>
      <c r="AK232" s="71"/>
    </row>
    <row r="233" spans="1:37" s="10" customFormat="1" ht="25" customHeight="1" x14ac:dyDescent="0.25">
      <c r="A233" s="11">
        <v>230</v>
      </c>
      <c r="B233" s="120" t="str">
        <f t="shared" si="20"/>
        <v>3级-3级</v>
      </c>
      <c r="C233" s="120" t="s">
        <v>33</v>
      </c>
      <c r="D233" s="120" t="s">
        <v>481</v>
      </c>
      <c r="E233" s="120" t="s">
        <v>33</v>
      </c>
      <c r="F233" s="120" t="s">
        <v>519</v>
      </c>
      <c r="G233" s="122" t="s">
        <v>99</v>
      </c>
      <c r="H233" s="122" t="s">
        <v>122</v>
      </c>
      <c r="I233" s="124">
        <v>40285.699999999997</v>
      </c>
      <c r="J233" s="122"/>
      <c r="K233" s="122"/>
      <c r="L233" s="124"/>
      <c r="M233" s="125"/>
      <c r="N233" s="126"/>
      <c r="O233" s="124"/>
      <c r="P233" s="66"/>
      <c r="Q233" s="66"/>
      <c r="R233" s="67"/>
      <c r="S233" s="66"/>
      <c r="T233" s="66"/>
      <c r="U233" s="67"/>
      <c r="V233" s="68"/>
      <c r="W233" s="68"/>
      <c r="X233" s="69"/>
      <c r="Y233" s="70">
        <f t="shared" si="22"/>
        <v>40285.699999999997</v>
      </c>
      <c r="Z233" s="70">
        <f t="shared" si="23"/>
        <v>0</v>
      </c>
      <c r="AA233" s="71"/>
      <c r="AB233" s="71"/>
      <c r="AC233" s="71"/>
      <c r="AD233" s="71"/>
      <c r="AE233" s="72"/>
      <c r="AF233" s="71"/>
      <c r="AG233" s="71"/>
      <c r="AH233" s="71"/>
      <c r="AI233" s="71"/>
      <c r="AJ233" s="71"/>
      <c r="AK233" s="71"/>
    </row>
    <row r="234" spans="1:37" s="10" customFormat="1" ht="25" customHeight="1" x14ac:dyDescent="0.25">
      <c r="A234" s="11">
        <v>231</v>
      </c>
      <c r="B234" s="120" t="str">
        <f t="shared" si="20"/>
        <v>3级-3级</v>
      </c>
      <c r="C234" s="120" t="s">
        <v>33</v>
      </c>
      <c r="D234" s="120" t="s">
        <v>481</v>
      </c>
      <c r="E234" s="120" t="s">
        <v>33</v>
      </c>
      <c r="F234" s="120" t="s">
        <v>333</v>
      </c>
      <c r="G234" s="122"/>
      <c r="H234" s="122"/>
      <c r="I234" s="124"/>
      <c r="J234" s="133"/>
      <c r="K234" s="122"/>
      <c r="L234" s="124"/>
      <c r="M234" s="122" t="s">
        <v>60</v>
      </c>
      <c r="N234" s="125" t="s">
        <v>589</v>
      </c>
      <c r="O234" s="124">
        <v>590923.32999999996</v>
      </c>
      <c r="P234" s="66"/>
      <c r="Q234" s="66"/>
      <c r="R234" s="67"/>
      <c r="S234" s="66"/>
      <c r="T234" s="66"/>
      <c r="U234" s="67"/>
      <c r="V234" s="68"/>
      <c r="W234" s="68"/>
      <c r="X234" s="69"/>
      <c r="Y234" s="70">
        <f t="shared" si="22"/>
        <v>0</v>
      </c>
      <c r="Z234" s="70">
        <f t="shared" si="23"/>
        <v>590923.32999999996</v>
      </c>
      <c r="AA234" s="71"/>
      <c r="AB234" s="71"/>
      <c r="AC234" s="71"/>
      <c r="AD234" s="71"/>
      <c r="AE234" s="72"/>
      <c r="AF234" s="71"/>
      <c r="AG234" s="71"/>
      <c r="AH234" s="71"/>
      <c r="AI234" s="71"/>
      <c r="AJ234" s="71"/>
      <c r="AK234" s="71"/>
    </row>
    <row r="235" spans="1:37" s="10" customFormat="1" ht="25" customHeight="1" x14ac:dyDescent="0.25">
      <c r="A235" s="11">
        <v>232</v>
      </c>
      <c r="B235" s="120" t="str">
        <f t="shared" si="20"/>
        <v>3级-3级</v>
      </c>
      <c r="C235" s="120" t="s">
        <v>33</v>
      </c>
      <c r="D235" s="120" t="s">
        <v>481</v>
      </c>
      <c r="E235" s="120" t="s">
        <v>33</v>
      </c>
      <c r="F235" s="120" t="s">
        <v>146</v>
      </c>
      <c r="G235" s="122" t="s">
        <v>144</v>
      </c>
      <c r="H235" s="122" t="s">
        <v>590</v>
      </c>
      <c r="I235" s="124">
        <v>30399.9</v>
      </c>
      <c r="J235" s="122"/>
      <c r="K235" s="122"/>
      <c r="L235" s="124"/>
      <c r="M235" s="125"/>
      <c r="N235" s="125"/>
      <c r="O235" s="124"/>
      <c r="P235" s="66"/>
      <c r="Q235" s="66"/>
      <c r="R235" s="67"/>
      <c r="S235" s="66"/>
      <c r="T235" s="66"/>
      <c r="U235" s="67"/>
      <c r="V235" s="68"/>
      <c r="W235" s="68"/>
      <c r="X235" s="69"/>
      <c r="Y235" s="70">
        <f t="shared" si="22"/>
        <v>30399.9</v>
      </c>
      <c r="Z235" s="70">
        <f t="shared" si="23"/>
        <v>0</v>
      </c>
      <c r="AA235" s="71"/>
      <c r="AB235" s="71"/>
      <c r="AC235" s="71"/>
      <c r="AD235" s="71"/>
      <c r="AE235" s="72"/>
      <c r="AF235" s="71"/>
      <c r="AG235" s="71"/>
      <c r="AH235" s="71"/>
      <c r="AI235" s="71"/>
      <c r="AJ235" s="71"/>
      <c r="AK235" s="71"/>
    </row>
    <row r="236" spans="1:37" s="10" customFormat="1" ht="25" customHeight="1" x14ac:dyDescent="0.25">
      <c r="A236" s="11">
        <v>233</v>
      </c>
      <c r="B236" s="120" t="str">
        <f t="shared" si="20"/>
        <v>3级-3级</v>
      </c>
      <c r="C236" s="120" t="s">
        <v>33</v>
      </c>
      <c r="D236" s="120" t="s">
        <v>481</v>
      </c>
      <c r="E236" s="120" t="s">
        <v>33</v>
      </c>
      <c r="F236" s="120" t="s">
        <v>146</v>
      </c>
      <c r="G236" s="122"/>
      <c r="H236" s="122"/>
      <c r="I236" s="124"/>
      <c r="J236" s="122"/>
      <c r="K236" s="122"/>
      <c r="L236" s="124"/>
      <c r="M236" s="122" t="s">
        <v>68</v>
      </c>
      <c r="N236" s="122" t="s">
        <v>591</v>
      </c>
      <c r="O236" s="124">
        <v>7258.48</v>
      </c>
      <c r="P236" s="66"/>
      <c r="Q236" s="66"/>
      <c r="R236" s="67"/>
      <c r="S236" s="66"/>
      <c r="T236" s="66"/>
      <c r="U236" s="67"/>
      <c r="V236" s="68"/>
      <c r="W236" s="68"/>
      <c r="X236" s="69"/>
      <c r="Y236" s="70">
        <f t="shared" si="22"/>
        <v>0</v>
      </c>
      <c r="Z236" s="70">
        <f t="shared" si="23"/>
        <v>7258.48</v>
      </c>
      <c r="AA236" s="71"/>
      <c r="AB236" s="71"/>
      <c r="AC236" s="71"/>
      <c r="AD236" s="71"/>
      <c r="AE236" s="72"/>
      <c r="AF236" s="71"/>
      <c r="AG236" s="71"/>
      <c r="AH236" s="71"/>
      <c r="AI236" s="71"/>
      <c r="AJ236" s="71"/>
      <c r="AK236" s="71"/>
    </row>
    <row r="237" spans="1:37" s="10" customFormat="1" ht="25" customHeight="1" x14ac:dyDescent="0.25">
      <c r="A237" s="11">
        <v>234</v>
      </c>
      <c r="B237" s="120" t="str">
        <f t="shared" si="20"/>
        <v>3级-3级</v>
      </c>
      <c r="C237" s="120" t="s">
        <v>33</v>
      </c>
      <c r="D237" s="120" t="s">
        <v>481</v>
      </c>
      <c r="E237" s="120" t="s">
        <v>33</v>
      </c>
      <c r="F237" s="120" t="s">
        <v>117</v>
      </c>
      <c r="G237" s="122" t="s">
        <v>144</v>
      </c>
      <c r="H237" s="122" t="s">
        <v>590</v>
      </c>
      <c r="I237" s="124">
        <v>3584.91</v>
      </c>
      <c r="J237" s="122"/>
      <c r="K237" s="122"/>
      <c r="L237" s="124"/>
      <c r="M237" s="122"/>
      <c r="N237" s="122"/>
      <c r="O237" s="124"/>
      <c r="P237" s="66"/>
      <c r="Q237" s="66"/>
      <c r="R237" s="67"/>
      <c r="S237" s="66"/>
      <c r="T237" s="66"/>
      <c r="U237" s="67"/>
      <c r="V237" s="68"/>
      <c r="W237" s="68"/>
      <c r="X237" s="69"/>
      <c r="Y237" s="70">
        <f t="shared" ref="Y237:Y268" si="24">ROUND(I237-U237-X237,2)</f>
        <v>3584.91</v>
      </c>
      <c r="Z237" s="70">
        <f t="shared" ref="Z237:Z268" si="25">ROUND(L237+O237-R237,2)</f>
        <v>0</v>
      </c>
      <c r="AA237" s="71"/>
      <c r="AB237" s="71"/>
      <c r="AC237" s="71"/>
      <c r="AD237" s="71"/>
      <c r="AE237" s="72"/>
      <c r="AF237" s="71"/>
      <c r="AG237" s="71"/>
      <c r="AH237" s="71"/>
      <c r="AI237" s="71"/>
      <c r="AJ237" s="71"/>
      <c r="AK237" s="71"/>
    </row>
    <row r="238" spans="1:37" s="10" customFormat="1" ht="25" customHeight="1" x14ac:dyDescent="0.25">
      <c r="A238" s="11">
        <v>235</v>
      </c>
      <c r="B238" s="120" t="str">
        <f t="shared" si="20"/>
        <v>3级-3级</v>
      </c>
      <c r="C238" s="120" t="s">
        <v>33</v>
      </c>
      <c r="D238" s="120" t="s">
        <v>481</v>
      </c>
      <c r="E238" s="120" t="s">
        <v>33</v>
      </c>
      <c r="F238" s="120" t="s">
        <v>117</v>
      </c>
      <c r="G238" s="122"/>
      <c r="H238" s="122"/>
      <c r="I238" s="124"/>
      <c r="J238" s="122"/>
      <c r="K238" s="122"/>
      <c r="L238" s="124"/>
      <c r="M238" s="122" t="s">
        <v>68</v>
      </c>
      <c r="N238" s="122" t="s">
        <v>592</v>
      </c>
      <c r="O238" s="124">
        <v>2841.87</v>
      </c>
      <c r="P238" s="66"/>
      <c r="Q238" s="66"/>
      <c r="R238" s="67"/>
      <c r="S238" s="66"/>
      <c r="T238" s="66"/>
      <c r="U238" s="67"/>
      <c r="V238" s="68"/>
      <c r="W238" s="68"/>
      <c r="X238" s="69"/>
      <c r="Y238" s="70">
        <f t="shared" si="24"/>
        <v>0</v>
      </c>
      <c r="Z238" s="70">
        <f t="shared" si="25"/>
        <v>2841.87</v>
      </c>
      <c r="AA238" s="71"/>
      <c r="AB238" s="71"/>
      <c r="AC238" s="71"/>
      <c r="AD238" s="71"/>
      <c r="AE238" s="72"/>
      <c r="AF238" s="71"/>
      <c r="AG238" s="71"/>
      <c r="AH238" s="71"/>
      <c r="AI238" s="71"/>
      <c r="AJ238" s="71"/>
      <c r="AK238" s="71"/>
    </row>
    <row r="239" spans="1:37" s="10" customFormat="1" ht="25" customHeight="1" x14ac:dyDescent="0.25">
      <c r="A239" s="11">
        <v>236</v>
      </c>
      <c r="B239" s="120" t="str">
        <f t="shared" si="20"/>
        <v>3级-2级</v>
      </c>
      <c r="C239" s="120" t="s">
        <v>33</v>
      </c>
      <c r="D239" s="120" t="s">
        <v>481</v>
      </c>
      <c r="E239" s="120" t="s">
        <v>29</v>
      </c>
      <c r="F239" s="120" t="s">
        <v>46</v>
      </c>
      <c r="G239" s="122"/>
      <c r="H239" s="122"/>
      <c r="I239" s="124"/>
      <c r="J239" s="122"/>
      <c r="K239" s="122"/>
      <c r="L239" s="124"/>
      <c r="M239" s="122" t="s">
        <v>68</v>
      </c>
      <c r="N239" s="125" t="s">
        <v>593</v>
      </c>
      <c r="O239" s="124">
        <v>516.79999999999995</v>
      </c>
      <c r="P239" s="66"/>
      <c r="Q239" s="66"/>
      <c r="R239" s="67"/>
      <c r="S239" s="66"/>
      <c r="T239" s="66"/>
      <c r="U239" s="67"/>
      <c r="V239" s="68"/>
      <c r="W239" s="68"/>
      <c r="X239" s="69"/>
      <c r="Y239" s="70">
        <f t="shared" si="24"/>
        <v>0</v>
      </c>
      <c r="Z239" s="70">
        <f t="shared" si="25"/>
        <v>516.79999999999995</v>
      </c>
      <c r="AA239" s="71"/>
      <c r="AB239" s="71"/>
      <c r="AC239" s="71"/>
      <c r="AD239" s="71"/>
      <c r="AE239" s="72"/>
      <c r="AF239" s="71"/>
      <c r="AG239" s="71"/>
      <c r="AH239" s="71"/>
      <c r="AI239" s="71"/>
      <c r="AJ239" s="71"/>
      <c r="AK239" s="71"/>
    </row>
    <row r="240" spans="1:37" s="10" customFormat="1" ht="25" customHeight="1" x14ac:dyDescent="0.25">
      <c r="A240" s="11">
        <v>237</v>
      </c>
      <c r="B240" s="120" t="str">
        <f t="shared" ref="B240:B303" si="26">TEXT(C240,"000")&amp;"-"&amp;TEXT(E240,"000")</f>
        <v>3级-2级</v>
      </c>
      <c r="C240" s="120" t="s">
        <v>33</v>
      </c>
      <c r="D240" s="120" t="s">
        <v>481</v>
      </c>
      <c r="E240" s="120" t="s">
        <v>29</v>
      </c>
      <c r="F240" s="120" t="s">
        <v>158</v>
      </c>
      <c r="G240" s="122"/>
      <c r="H240" s="122"/>
      <c r="I240" s="124"/>
      <c r="J240" s="122"/>
      <c r="K240" s="122"/>
      <c r="L240" s="124"/>
      <c r="M240" s="122" t="s">
        <v>68</v>
      </c>
      <c r="N240" s="125" t="s">
        <v>593</v>
      </c>
      <c r="O240" s="124">
        <v>187</v>
      </c>
      <c r="P240" s="66"/>
      <c r="Q240" s="66"/>
      <c r="R240" s="67"/>
      <c r="S240" s="66"/>
      <c r="T240" s="66"/>
      <c r="U240" s="67"/>
      <c r="V240" s="68"/>
      <c r="W240" s="68"/>
      <c r="X240" s="69"/>
      <c r="Y240" s="70">
        <f t="shared" si="24"/>
        <v>0</v>
      </c>
      <c r="Z240" s="70">
        <f t="shared" si="25"/>
        <v>187</v>
      </c>
      <c r="AA240" s="71"/>
      <c r="AB240" s="71"/>
      <c r="AC240" s="71"/>
      <c r="AD240" s="71"/>
      <c r="AE240" s="72"/>
      <c r="AF240" s="71"/>
      <c r="AG240" s="71"/>
      <c r="AH240" s="71"/>
      <c r="AI240" s="71"/>
      <c r="AJ240" s="71"/>
      <c r="AK240" s="71"/>
    </row>
    <row r="241" spans="1:37" s="10" customFormat="1" ht="25" customHeight="1" x14ac:dyDescent="0.25">
      <c r="A241" s="11">
        <v>238</v>
      </c>
      <c r="B241" s="120" t="str">
        <f t="shared" si="26"/>
        <v>3级-2级</v>
      </c>
      <c r="C241" s="120" t="s">
        <v>33</v>
      </c>
      <c r="D241" s="120" t="s">
        <v>481</v>
      </c>
      <c r="E241" s="120" t="s">
        <v>29</v>
      </c>
      <c r="F241" s="120" t="s">
        <v>44</v>
      </c>
      <c r="G241" s="122"/>
      <c r="H241" s="122"/>
      <c r="I241" s="124"/>
      <c r="J241" s="122"/>
      <c r="K241" s="122"/>
      <c r="L241" s="124"/>
      <c r="M241" s="122" t="s">
        <v>68</v>
      </c>
      <c r="N241" s="125" t="s">
        <v>593</v>
      </c>
      <c r="O241" s="124">
        <v>238</v>
      </c>
      <c r="P241" s="66"/>
      <c r="Q241" s="66"/>
      <c r="R241" s="67"/>
      <c r="S241" s="66"/>
      <c r="T241" s="66"/>
      <c r="U241" s="67"/>
      <c r="V241" s="68"/>
      <c r="W241" s="68"/>
      <c r="X241" s="69"/>
      <c r="Y241" s="70">
        <f t="shared" si="24"/>
        <v>0</v>
      </c>
      <c r="Z241" s="70">
        <f t="shared" si="25"/>
        <v>238</v>
      </c>
      <c r="AA241" s="71"/>
      <c r="AB241" s="71"/>
      <c r="AC241" s="71"/>
      <c r="AD241" s="71"/>
      <c r="AE241" s="72"/>
      <c r="AF241" s="71"/>
      <c r="AG241" s="71"/>
      <c r="AH241" s="71"/>
      <c r="AI241" s="71"/>
      <c r="AJ241" s="71"/>
      <c r="AK241" s="71"/>
    </row>
    <row r="242" spans="1:37" s="10" customFormat="1" ht="25" customHeight="1" x14ac:dyDescent="0.25">
      <c r="A242" s="11">
        <v>239</v>
      </c>
      <c r="B242" s="120" t="str">
        <f t="shared" si="26"/>
        <v>3级-3级</v>
      </c>
      <c r="C242" s="120" t="s">
        <v>33</v>
      </c>
      <c r="D242" s="120" t="s">
        <v>481</v>
      </c>
      <c r="E242" s="120" t="s">
        <v>33</v>
      </c>
      <c r="F242" s="120" t="s">
        <v>112</v>
      </c>
      <c r="G242" s="122"/>
      <c r="H242" s="122"/>
      <c r="I242" s="124"/>
      <c r="J242" s="122"/>
      <c r="K242" s="122"/>
      <c r="L242" s="124"/>
      <c r="M242" s="122" t="s">
        <v>68</v>
      </c>
      <c r="N242" s="125" t="s">
        <v>593</v>
      </c>
      <c r="O242" s="124">
        <v>492.3</v>
      </c>
      <c r="P242" s="66"/>
      <c r="Q242" s="66"/>
      <c r="R242" s="67"/>
      <c r="S242" s="66"/>
      <c r="T242" s="66"/>
      <c r="U242" s="67"/>
      <c r="V242" s="68"/>
      <c r="W242" s="68"/>
      <c r="X242" s="69"/>
      <c r="Y242" s="70">
        <f t="shared" si="24"/>
        <v>0</v>
      </c>
      <c r="Z242" s="70">
        <f t="shared" si="25"/>
        <v>492.3</v>
      </c>
      <c r="AA242" s="71"/>
      <c r="AB242" s="71"/>
      <c r="AC242" s="71"/>
      <c r="AD242" s="71"/>
      <c r="AE242" s="72"/>
      <c r="AF242" s="71"/>
      <c r="AG242" s="71"/>
      <c r="AH242" s="71"/>
      <c r="AI242" s="71"/>
      <c r="AJ242" s="71"/>
      <c r="AK242" s="71"/>
    </row>
    <row r="243" spans="1:37" s="10" customFormat="1" ht="25" customHeight="1" x14ac:dyDescent="0.25">
      <c r="A243" s="11">
        <v>240</v>
      </c>
      <c r="B243" s="120" t="str">
        <f t="shared" si="26"/>
        <v>3级-4级</v>
      </c>
      <c r="C243" s="120" t="s">
        <v>33</v>
      </c>
      <c r="D243" s="120" t="s">
        <v>481</v>
      </c>
      <c r="E243" s="120" t="s">
        <v>37</v>
      </c>
      <c r="F243" s="120" t="s">
        <v>148</v>
      </c>
      <c r="G243" s="122"/>
      <c r="H243" s="122"/>
      <c r="I243" s="124"/>
      <c r="J243" s="122"/>
      <c r="K243" s="122"/>
      <c r="L243" s="124"/>
      <c r="M243" s="122" t="s">
        <v>68</v>
      </c>
      <c r="N243" s="122" t="s">
        <v>594</v>
      </c>
      <c r="O243" s="124">
        <v>849.56</v>
      </c>
      <c r="P243" s="66"/>
      <c r="Q243" s="66"/>
      <c r="R243" s="67"/>
      <c r="S243" s="66"/>
      <c r="T243" s="66"/>
      <c r="U243" s="67"/>
      <c r="V243" s="68"/>
      <c r="W243" s="68"/>
      <c r="X243" s="69"/>
      <c r="Y243" s="70">
        <f t="shared" si="24"/>
        <v>0</v>
      </c>
      <c r="Z243" s="70">
        <f t="shared" si="25"/>
        <v>849.56</v>
      </c>
      <c r="AA243" s="71"/>
      <c r="AB243" s="71"/>
      <c r="AC243" s="71"/>
      <c r="AD243" s="71"/>
      <c r="AE243" s="72"/>
      <c r="AF243" s="71"/>
      <c r="AG243" s="71"/>
      <c r="AH243" s="71"/>
      <c r="AI243" s="71"/>
      <c r="AJ243" s="71"/>
      <c r="AK243" s="71"/>
    </row>
    <row r="244" spans="1:37" s="10" customFormat="1" ht="25" customHeight="1" x14ac:dyDescent="0.25">
      <c r="A244" s="11">
        <v>241</v>
      </c>
      <c r="B244" s="120" t="str">
        <f t="shared" si="26"/>
        <v>3级-4级</v>
      </c>
      <c r="C244" s="120" t="s">
        <v>33</v>
      </c>
      <c r="D244" s="120" t="s">
        <v>346</v>
      </c>
      <c r="E244" s="120" t="s">
        <v>37</v>
      </c>
      <c r="F244" s="120" t="s">
        <v>42</v>
      </c>
      <c r="G244" s="122" t="s">
        <v>99</v>
      </c>
      <c r="H244" s="122"/>
      <c r="I244" s="124">
        <v>612288.72</v>
      </c>
      <c r="J244" s="122" t="s">
        <v>303</v>
      </c>
      <c r="K244" s="122"/>
      <c r="L244" s="124">
        <v>175478.45</v>
      </c>
      <c r="M244" s="125"/>
      <c r="N244" s="126"/>
      <c r="O244" s="124"/>
      <c r="P244" s="21"/>
      <c r="Q244" s="21"/>
      <c r="R244" s="22"/>
      <c r="S244" s="21"/>
      <c r="T244" s="21"/>
      <c r="U244" s="22"/>
      <c r="V244" s="23"/>
      <c r="W244" s="23"/>
      <c r="X244" s="24"/>
      <c r="Y244" s="25">
        <f t="shared" si="24"/>
        <v>612288.72</v>
      </c>
      <c r="Z244" s="25">
        <f t="shared" si="25"/>
        <v>175478.45</v>
      </c>
      <c r="AA244" s="26"/>
      <c r="AB244" s="26"/>
      <c r="AC244" s="26"/>
      <c r="AD244" s="26"/>
      <c r="AE244" s="27"/>
      <c r="AF244" s="26"/>
      <c r="AG244" s="26"/>
      <c r="AH244" s="26"/>
      <c r="AI244" s="26"/>
      <c r="AJ244" s="26"/>
      <c r="AK244" s="26"/>
    </row>
    <row r="245" spans="1:37" s="10" customFormat="1" ht="25" customHeight="1" x14ac:dyDescent="0.25">
      <c r="A245" s="11">
        <v>242</v>
      </c>
      <c r="B245" s="120" t="str">
        <f t="shared" si="26"/>
        <v>3级-4级</v>
      </c>
      <c r="C245" s="120" t="s">
        <v>33</v>
      </c>
      <c r="D245" s="120" t="s">
        <v>595</v>
      </c>
      <c r="E245" s="120" t="s">
        <v>37</v>
      </c>
      <c r="F245" s="120" t="s">
        <v>42</v>
      </c>
      <c r="G245" s="122" t="s">
        <v>144</v>
      </c>
      <c r="H245" s="122" t="s">
        <v>596</v>
      </c>
      <c r="I245" s="124">
        <v>1517440.96</v>
      </c>
      <c r="J245" s="122"/>
      <c r="K245" s="122"/>
      <c r="L245" s="124"/>
      <c r="M245" s="125"/>
      <c r="N245" s="126"/>
      <c r="O245" s="124"/>
      <c r="P245" s="21"/>
      <c r="Q245" s="21"/>
      <c r="R245" s="22"/>
      <c r="S245" s="21"/>
      <c r="T245" s="21"/>
      <c r="U245" s="22"/>
      <c r="V245" s="23"/>
      <c r="W245" s="23"/>
      <c r="X245" s="24"/>
      <c r="Y245" s="25">
        <f t="shared" si="24"/>
        <v>1517440.96</v>
      </c>
      <c r="Z245" s="25">
        <f t="shared" si="25"/>
        <v>0</v>
      </c>
      <c r="AA245" s="26"/>
      <c r="AB245" s="26"/>
      <c r="AC245" s="26"/>
      <c r="AD245" s="26"/>
      <c r="AE245" s="27"/>
      <c r="AF245" s="26"/>
      <c r="AG245" s="26"/>
      <c r="AH245" s="26"/>
      <c r="AI245" s="26"/>
      <c r="AJ245" s="26"/>
      <c r="AK245" s="26"/>
    </row>
    <row r="246" spans="1:37" s="10" customFormat="1" ht="25" customHeight="1" x14ac:dyDescent="0.25">
      <c r="A246" s="11">
        <v>243</v>
      </c>
      <c r="B246" s="120" t="str">
        <f t="shared" si="26"/>
        <v>3级-2级</v>
      </c>
      <c r="C246" s="120" t="s">
        <v>33</v>
      </c>
      <c r="D246" s="120" t="s">
        <v>595</v>
      </c>
      <c r="E246" s="120" t="s">
        <v>29</v>
      </c>
      <c r="F246" s="120" t="s">
        <v>50</v>
      </c>
      <c r="G246" s="122" t="s">
        <v>144</v>
      </c>
      <c r="H246" s="122" t="s">
        <v>596</v>
      </c>
      <c r="I246" s="124">
        <f>5280682.99+2425952.82</f>
        <v>7706635.8100000005</v>
      </c>
      <c r="J246" s="122"/>
      <c r="K246" s="122"/>
      <c r="L246" s="124"/>
      <c r="M246" s="125"/>
      <c r="N246" s="126"/>
      <c r="O246" s="124"/>
      <c r="P246" s="21"/>
      <c r="Q246" s="21"/>
      <c r="R246" s="22"/>
      <c r="S246" s="21"/>
      <c r="T246" s="21"/>
      <c r="U246" s="22"/>
      <c r="V246" s="23"/>
      <c r="W246" s="23"/>
      <c r="X246" s="24"/>
      <c r="Y246" s="25">
        <f t="shared" si="24"/>
        <v>7706635.8099999996</v>
      </c>
      <c r="Z246" s="25">
        <f t="shared" si="25"/>
        <v>0</v>
      </c>
      <c r="AA246" s="26"/>
      <c r="AB246" s="26"/>
      <c r="AC246" s="26"/>
      <c r="AD246" s="26"/>
      <c r="AE246" s="27"/>
      <c r="AF246" s="26"/>
      <c r="AG246" s="26"/>
      <c r="AH246" s="26"/>
      <c r="AI246" s="26"/>
      <c r="AJ246" s="26"/>
      <c r="AK246" s="26"/>
    </row>
    <row r="247" spans="1:37" s="10" customFormat="1" ht="25" customHeight="1" x14ac:dyDescent="0.25">
      <c r="A247" s="11">
        <v>244</v>
      </c>
      <c r="B247" s="120" t="str">
        <f t="shared" si="26"/>
        <v>3级-3级</v>
      </c>
      <c r="C247" s="120" t="s">
        <v>33</v>
      </c>
      <c r="D247" s="120" t="s">
        <v>211</v>
      </c>
      <c r="E247" s="120" t="s">
        <v>33</v>
      </c>
      <c r="F247" s="120" t="s">
        <v>160</v>
      </c>
      <c r="G247" s="122" t="s">
        <v>144</v>
      </c>
      <c r="H247" s="122" t="s">
        <v>268</v>
      </c>
      <c r="I247" s="124">
        <f>181839.84+2358.49</f>
        <v>184198.33</v>
      </c>
      <c r="J247" s="122"/>
      <c r="K247" s="122"/>
      <c r="L247" s="124"/>
      <c r="M247" s="125"/>
      <c r="N247" s="126"/>
      <c r="O247" s="124"/>
      <c r="P247" s="21"/>
      <c r="Q247" s="21"/>
      <c r="R247" s="22"/>
      <c r="S247" s="21"/>
      <c r="T247" s="21"/>
      <c r="U247" s="22"/>
      <c r="V247" s="23"/>
      <c r="W247" s="23"/>
      <c r="X247" s="24"/>
      <c r="Y247" s="25">
        <f t="shared" si="24"/>
        <v>184198.33</v>
      </c>
      <c r="Z247" s="25">
        <f t="shared" si="25"/>
        <v>0</v>
      </c>
      <c r="AA247" s="26"/>
      <c r="AB247" s="26"/>
      <c r="AC247" s="26"/>
      <c r="AD247" s="26"/>
      <c r="AE247" s="27"/>
      <c r="AF247" s="26"/>
      <c r="AG247" s="26"/>
      <c r="AH247" s="26"/>
      <c r="AI247" s="26"/>
      <c r="AJ247" s="26"/>
      <c r="AK247" s="26"/>
    </row>
    <row r="248" spans="1:37" s="10" customFormat="1" ht="25" customHeight="1" x14ac:dyDescent="0.25">
      <c r="A248" s="11">
        <v>245</v>
      </c>
      <c r="B248" s="120" t="str">
        <f t="shared" si="26"/>
        <v>3级-3级</v>
      </c>
      <c r="C248" s="120" t="s">
        <v>33</v>
      </c>
      <c r="D248" s="120" t="s">
        <v>211</v>
      </c>
      <c r="E248" s="120" t="s">
        <v>33</v>
      </c>
      <c r="F248" s="120" t="s">
        <v>146</v>
      </c>
      <c r="G248" s="122" t="s">
        <v>144</v>
      </c>
      <c r="H248" s="122" t="s">
        <v>596</v>
      </c>
      <c r="I248" s="124">
        <v>88948.56</v>
      </c>
      <c r="J248" s="122"/>
      <c r="K248" s="122"/>
      <c r="L248" s="124"/>
      <c r="M248" s="125"/>
      <c r="N248" s="126"/>
      <c r="O248" s="124"/>
      <c r="P248" s="21"/>
      <c r="Q248" s="21"/>
      <c r="R248" s="22"/>
      <c r="S248" s="21"/>
      <c r="T248" s="21"/>
      <c r="U248" s="22"/>
      <c r="V248" s="23"/>
      <c r="W248" s="23"/>
      <c r="X248" s="24"/>
      <c r="Y248" s="25">
        <f t="shared" si="24"/>
        <v>88948.56</v>
      </c>
      <c r="Z248" s="25">
        <f t="shared" si="25"/>
        <v>0</v>
      </c>
      <c r="AA248" s="26"/>
      <c r="AB248" s="26"/>
      <c r="AC248" s="26"/>
      <c r="AD248" s="26"/>
      <c r="AE248" s="27"/>
      <c r="AF248" s="26"/>
      <c r="AG248" s="26"/>
      <c r="AH248" s="26"/>
      <c r="AI248" s="26"/>
      <c r="AJ248" s="26"/>
      <c r="AK248" s="26"/>
    </row>
    <row r="249" spans="1:37" s="10" customFormat="1" ht="25" customHeight="1" x14ac:dyDescent="0.25">
      <c r="A249" s="11">
        <v>246</v>
      </c>
      <c r="B249" s="120" t="str">
        <f t="shared" si="26"/>
        <v>3级-3级</v>
      </c>
      <c r="C249" s="120" t="s">
        <v>33</v>
      </c>
      <c r="D249" s="120" t="s">
        <v>211</v>
      </c>
      <c r="E249" s="120" t="s">
        <v>33</v>
      </c>
      <c r="F249" s="120" t="s">
        <v>338</v>
      </c>
      <c r="G249" s="122" t="s">
        <v>144</v>
      </c>
      <c r="H249" s="122" t="s">
        <v>268</v>
      </c>
      <c r="I249" s="124">
        <v>9433.9599999999991</v>
      </c>
      <c r="J249" s="122"/>
      <c r="K249" s="122"/>
      <c r="L249" s="124"/>
      <c r="M249" s="125"/>
      <c r="N249" s="125"/>
      <c r="O249" s="124"/>
      <c r="P249" s="21"/>
      <c r="Q249" s="21"/>
      <c r="R249" s="22"/>
      <c r="S249" s="21"/>
      <c r="T249" s="21"/>
      <c r="U249" s="22"/>
      <c r="V249" s="23"/>
      <c r="W249" s="23"/>
      <c r="X249" s="24"/>
      <c r="Y249" s="25">
        <f t="shared" si="24"/>
        <v>9433.9599999999991</v>
      </c>
      <c r="Z249" s="25">
        <f t="shared" si="25"/>
        <v>0</v>
      </c>
      <c r="AA249" s="26"/>
      <c r="AB249" s="26"/>
      <c r="AC249" s="26"/>
      <c r="AD249" s="26"/>
      <c r="AE249" s="27"/>
      <c r="AF249" s="26"/>
      <c r="AG249" s="26"/>
      <c r="AH249" s="26"/>
      <c r="AI249" s="26"/>
      <c r="AJ249" s="26"/>
      <c r="AK249" s="26"/>
    </row>
    <row r="250" spans="1:37" s="10" customFormat="1" ht="25" customHeight="1" x14ac:dyDescent="0.25">
      <c r="A250" s="11">
        <v>247</v>
      </c>
      <c r="B250" s="120" t="str">
        <f t="shared" si="26"/>
        <v>3级-1级</v>
      </c>
      <c r="C250" s="120" t="s">
        <v>33</v>
      </c>
      <c r="D250" s="120" t="s">
        <v>117</v>
      </c>
      <c r="E250" s="120" t="s">
        <v>27</v>
      </c>
      <c r="F250" s="120" t="s">
        <v>28</v>
      </c>
      <c r="G250" s="122" t="s">
        <v>144</v>
      </c>
      <c r="H250" s="122"/>
      <c r="I250" s="124">
        <v>52770.79</v>
      </c>
      <c r="J250" s="122"/>
      <c r="K250" s="122"/>
      <c r="L250" s="124"/>
      <c r="M250" s="125"/>
      <c r="N250" s="126"/>
      <c r="O250" s="124"/>
      <c r="P250" s="21"/>
      <c r="Q250" s="21"/>
      <c r="R250" s="22"/>
      <c r="S250" s="21"/>
      <c r="T250" s="21"/>
      <c r="U250" s="22"/>
      <c r="V250" s="23"/>
      <c r="W250" s="23"/>
      <c r="X250" s="24"/>
      <c r="Y250" s="25">
        <f t="shared" si="24"/>
        <v>52770.79</v>
      </c>
      <c r="Z250" s="25">
        <f t="shared" si="25"/>
        <v>0</v>
      </c>
      <c r="AA250" s="26"/>
      <c r="AB250" s="26"/>
      <c r="AC250" s="26"/>
      <c r="AD250" s="26"/>
      <c r="AE250" s="27"/>
      <c r="AF250" s="26"/>
      <c r="AG250" s="26"/>
      <c r="AH250" s="26"/>
      <c r="AI250" s="26"/>
      <c r="AJ250" s="26"/>
      <c r="AK250" s="26"/>
    </row>
    <row r="251" spans="1:37" s="10" customFormat="1" ht="25" customHeight="1" x14ac:dyDescent="0.25">
      <c r="A251" s="11">
        <v>248</v>
      </c>
      <c r="B251" s="120" t="str">
        <f t="shared" si="26"/>
        <v>3级-2级</v>
      </c>
      <c r="C251" s="120" t="s">
        <v>33</v>
      </c>
      <c r="D251" s="120" t="s">
        <v>117</v>
      </c>
      <c r="E251" s="120" t="s">
        <v>29</v>
      </c>
      <c r="F251" s="120" t="s">
        <v>56</v>
      </c>
      <c r="G251" s="122" t="s">
        <v>144</v>
      </c>
      <c r="H251" s="122"/>
      <c r="I251" s="124">
        <v>29500.44</v>
      </c>
      <c r="J251" s="122"/>
      <c r="K251" s="122"/>
      <c r="L251" s="124"/>
      <c r="M251" s="125"/>
      <c r="N251" s="126"/>
      <c r="O251" s="124"/>
      <c r="P251" s="21"/>
      <c r="Q251" s="21"/>
      <c r="R251" s="22"/>
      <c r="S251" s="21"/>
      <c r="T251" s="21"/>
      <c r="U251" s="22"/>
      <c r="V251" s="23"/>
      <c r="W251" s="23"/>
      <c r="X251" s="24"/>
      <c r="Y251" s="25">
        <f t="shared" si="24"/>
        <v>29500.44</v>
      </c>
      <c r="Z251" s="25">
        <f t="shared" si="25"/>
        <v>0</v>
      </c>
      <c r="AA251" s="26"/>
      <c r="AB251" s="26"/>
      <c r="AC251" s="26"/>
      <c r="AD251" s="26"/>
      <c r="AE251" s="27"/>
      <c r="AF251" s="26"/>
      <c r="AG251" s="26"/>
      <c r="AH251" s="26"/>
      <c r="AI251" s="26"/>
      <c r="AJ251" s="26"/>
      <c r="AK251" s="26"/>
    </row>
    <row r="252" spans="1:37" s="10" customFormat="1" ht="25" customHeight="1" x14ac:dyDescent="0.25">
      <c r="A252" s="11">
        <v>249</v>
      </c>
      <c r="B252" s="120" t="str">
        <f t="shared" si="26"/>
        <v>3级-2级</v>
      </c>
      <c r="C252" s="120" t="s">
        <v>33</v>
      </c>
      <c r="D252" s="120" t="s">
        <v>117</v>
      </c>
      <c r="E252" s="120" t="s">
        <v>29</v>
      </c>
      <c r="F252" s="120" t="s">
        <v>51</v>
      </c>
      <c r="G252" s="122" t="s">
        <v>144</v>
      </c>
      <c r="H252" s="122"/>
      <c r="I252" s="124">
        <v>127.43</v>
      </c>
      <c r="J252" s="122"/>
      <c r="K252" s="122"/>
      <c r="L252" s="124"/>
      <c r="M252" s="125"/>
      <c r="N252" s="126"/>
      <c r="O252" s="124"/>
      <c r="P252" s="21"/>
      <c r="Q252" s="21"/>
      <c r="R252" s="22"/>
      <c r="S252" s="21"/>
      <c r="T252" s="21"/>
      <c r="U252" s="22"/>
      <c r="V252" s="23"/>
      <c r="W252" s="23"/>
      <c r="X252" s="24"/>
      <c r="Y252" s="25">
        <f t="shared" si="24"/>
        <v>127.43</v>
      </c>
      <c r="Z252" s="25">
        <f t="shared" si="25"/>
        <v>0</v>
      </c>
      <c r="AA252" s="26"/>
      <c r="AB252" s="26"/>
      <c r="AC252" s="26"/>
      <c r="AD252" s="26"/>
      <c r="AE252" s="27"/>
      <c r="AF252" s="26"/>
      <c r="AG252" s="26"/>
      <c r="AH252" s="26"/>
      <c r="AI252" s="26"/>
      <c r="AJ252" s="26"/>
      <c r="AK252" s="26"/>
    </row>
    <row r="253" spans="1:37" s="10" customFormat="1" ht="25" customHeight="1" x14ac:dyDescent="0.25">
      <c r="A253" s="11">
        <v>250</v>
      </c>
      <c r="B253" s="120" t="str">
        <f t="shared" si="26"/>
        <v>3级-2级</v>
      </c>
      <c r="C253" s="120" t="s">
        <v>33</v>
      </c>
      <c r="D253" s="120" t="s">
        <v>117</v>
      </c>
      <c r="E253" s="120" t="s">
        <v>29</v>
      </c>
      <c r="F253" s="120" t="s">
        <v>50</v>
      </c>
      <c r="G253" s="122" t="s">
        <v>144</v>
      </c>
      <c r="H253" s="122"/>
      <c r="I253" s="124">
        <v>866.37</v>
      </c>
      <c r="J253" s="122"/>
      <c r="K253" s="122"/>
      <c r="L253" s="124"/>
      <c r="M253" s="125"/>
      <c r="N253" s="126"/>
      <c r="O253" s="124"/>
      <c r="P253" s="21"/>
      <c r="Q253" s="21"/>
      <c r="R253" s="22"/>
      <c r="S253" s="21"/>
      <c r="T253" s="21"/>
      <c r="U253" s="22"/>
      <c r="V253" s="23"/>
      <c r="W253" s="23"/>
      <c r="X253" s="24"/>
      <c r="Y253" s="25">
        <f t="shared" si="24"/>
        <v>866.37</v>
      </c>
      <c r="Z253" s="25">
        <f t="shared" si="25"/>
        <v>0</v>
      </c>
      <c r="AA253" s="26"/>
      <c r="AB253" s="26"/>
      <c r="AC253" s="26"/>
      <c r="AD253" s="26"/>
      <c r="AE253" s="27"/>
      <c r="AF253" s="26"/>
      <c r="AG253" s="26"/>
      <c r="AH253" s="26"/>
      <c r="AI253" s="26"/>
      <c r="AJ253" s="26"/>
      <c r="AK253" s="26"/>
    </row>
    <row r="254" spans="1:37" s="10" customFormat="1" ht="25" customHeight="1" x14ac:dyDescent="0.25">
      <c r="A254" s="11">
        <v>251</v>
      </c>
      <c r="B254" s="120" t="str">
        <f t="shared" si="26"/>
        <v>3级-2级</v>
      </c>
      <c r="C254" s="120" t="s">
        <v>33</v>
      </c>
      <c r="D254" s="120" t="s">
        <v>117</v>
      </c>
      <c r="E254" s="120" t="s">
        <v>29</v>
      </c>
      <c r="F254" s="120" t="s">
        <v>47</v>
      </c>
      <c r="G254" s="122" t="s">
        <v>144</v>
      </c>
      <c r="H254" s="122"/>
      <c r="I254" s="124">
        <v>11497.87</v>
      </c>
      <c r="J254" s="122"/>
      <c r="K254" s="122"/>
      <c r="L254" s="124"/>
      <c r="M254" s="125"/>
      <c r="N254" s="125"/>
      <c r="O254" s="124"/>
      <c r="P254" s="21"/>
      <c r="Q254" s="21"/>
      <c r="R254" s="22"/>
      <c r="S254" s="21"/>
      <c r="T254" s="21"/>
      <c r="U254" s="22"/>
      <c r="V254" s="23"/>
      <c r="W254" s="23"/>
      <c r="X254" s="24"/>
      <c r="Y254" s="25">
        <f t="shared" si="24"/>
        <v>11497.87</v>
      </c>
      <c r="Z254" s="25">
        <f t="shared" si="25"/>
        <v>0</v>
      </c>
      <c r="AA254" s="26"/>
      <c r="AB254" s="26"/>
      <c r="AC254" s="26"/>
      <c r="AD254" s="26"/>
      <c r="AE254" s="27"/>
      <c r="AF254" s="26"/>
      <c r="AG254" s="26"/>
      <c r="AH254" s="26"/>
      <c r="AI254" s="26"/>
      <c r="AJ254" s="26"/>
      <c r="AK254" s="26"/>
    </row>
    <row r="255" spans="1:37" s="10" customFormat="1" ht="25" customHeight="1" x14ac:dyDescent="0.25">
      <c r="A255" s="11">
        <v>252</v>
      </c>
      <c r="B255" s="120" t="str">
        <f t="shared" si="26"/>
        <v>3级-2级</v>
      </c>
      <c r="C255" s="120" t="s">
        <v>33</v>
      </c>
      <c r="D255" s="120" t="s">
        <v>117</v>
      </c>
      <c r="E255" s="120" t="s">
        <v>29</v>
      </c>
      <c r="F255" s="120" t="s">
        <v>158</v>
      </c>
      <c r="G255" s="122" t="s">
        <v>144</v>
      </c>
      <c r="H255" s="122"/>
      <c r="I255" s="124">
        <v>584.07000000000005</v>
      </c>
      <c r="J255" s="122"/>
      <c r="K255" s="122"/>
      <c r="L255" s="124"/>
      <c r="M255" s="125"/>
      <c r="N255" s="125"/>
      <c r="O255" s="124"/>
      <c r="P255" s="21"/>
      <c r="Q255" s="21"/>
      <c r="R255" s="22"/>
      <c r="S255" s="21"/>
      <c r="T255" s="21"/>
      <c r="U255" s="22"/>
      <c r="V255" s="23"/>
      <c r="W255" s="23"/>
      <c r="X255" s="24"/>
      <c r="Y255" s="25">
        <f t="shared" si="24"/>
        <v>584.07000000000005</v>
      </c>
      <c r="Z255" s="25">
        <f t="shared" si="25"/>
        <v>0</v>
      </c>
      <c r="AA255" s="26"/>
      <c r="AB255" s="26"/>
      <c r="AC255" s="26"/>
      <c r="AD255" s="26"/>
      <c r="AE255" s="27"/>
      <c r="AF255" s="26"/>
      <c r="AG255" s="26"/>
      <c r="AH255" s="26"/>
      <c r="AI255" s="26"/>
      <c r="AJ255" s="26"/>
      <c r="AK255" s="26"/>
    </row>
    <row r="256" spans="1:37" s="10" customFormat="1" ht="25" customHeight="1" x14ac:dyDescent="0.25">
      <c r="A256" s="11">
        <v>253</v>
      </c>
      <c r="B256" s="120" t="str">
        <f t="shared" si="26"/>
        <v>3级-2级</v>
      </c>
      <c r="C256" s="120" t="s">
        <v>33</v>
      </c>
      <c r="D256" s="120" t="s">
        <v>117</v>
      </c>
      <c r="E256" s="120" t="s">
        <v>29</v>
      </c>
      <c r="F256" s="120" t="s">
        <v>46</v>
      </c>
      <c r="G256" s="122" t="s">
        <v>144</v>
      </c>
      <c r="H256" s="122"/>
      <c r="I256" s="124">
        <v>77.88</v>
      </c>
      <c r="J256" s="122"/>
      <c r="K256" s="122"/>
      <c r="L256" s="124"/>
      <c r="M256" s="125"/>
      <c r="N256" s="125"/>
      <c r="O256" s="124"/>
      <c r="P256" s="21"/>
      <c r="Q256" s="21"/>
      <c r="R256" s="22"/>
      <c r="S256" s="21"/>
      <c r="T256" s="21"/>
      <c r="U256" s="22"/>
      <c r="V256" s="23"/>
      <c r="W256" s="23"/>
      <c r="X256" s="24"/>
      <c r="Y256" s="25">
        <f t="shared" si="24"/>
        <v>77.88</v>
      </c>
      <c r="Z256" s="25">
        <f t="shared" si="25"/>
        <v>0</v>
      </c>
      <c r="AA256" s="26"/>
      <c r="AB256" s="26"/>
      <c r="AC256" s="26"/>
      <c r="AD256" s="26"/>
      <c r="AE256" s="27"/>
      <c r="AF256" s="26"/>
      <c r="AG256" s="26"/>
      <c r="AH256" s="26"/>
      <c r="AI256" s="26"/>
      <c r="AJ256" s="26"/>
      <c r="AK256" s="26"/>
    </row>
    <row r="257" spans="1:37" s="10" customFormat="1" ht="25" customHeight="1" x14ac:dyDescent="0.25">
      <c r="A257" s="11">
        <v>254</v>
      </c>
      <c r="B257" s="120" t="str">
        <f t="shared" si="26"/>
        <v>3级-2级</v>
      </c>
      <c r="C257" s="120" t="s">
        <v>33</v>
      </c>
      <c r="D257" s="120" t="s">
        <v>117</v>
      </c>
      <c r="E257" s="120" t="s">
        <v>29</v>
      </c>
      <c r="F257" s="120" t="s">
        <v>44</v>
      </c>
      <c r="G257" s="122" t="s">
        <v>144</v>
      </c>
      <c r="H257" s="122"/>
      <c r="I257" s="124">
        <v>33715.919999999998</v>
      </c>
      <c r="J257" s="122"/>
      <c r="K257" s="122"/>
      <c r="L257" s="124"/>
      <c r="M257" s="125"/>
      <c r="N257" s="125"/>
      <c r="O257" s="124"/>
      <c r="P257" s="21"/>
      <c r="Q257" s="21"/>
      <c r="R257" s="22"/>
      <c r="S257" s="21"/>
      <c r="T257" s="21"/>
      <c r="U257" s="22"/>
      <c r="V257" s="23"/>
      <c r="W257" s="23"/>
      <c r="X257" s="24"/>
      <c r="Y257" s="25">
        <f t="shared" si="24"/>
        <v>33715.919999999998</v>
      </c>
      <c r="Z257" s="25">
        <f t="shared" si="25"/>
        <v>0</v>
      </c>
      <c r="AA257" s="26"/>
      <c r="AB257" s="26"/>
      <c r="AC257" s="26"/>
      <c r="AD257" s="26"/>
      <c r="AE257" s="27"/>
      <c r="AF257" s="26"/>
      <c r="AG257" s="26"/>
      <c r="AH257" s="26"/>
      <c r="AI257" s="26"/>
      <c r="AJ257" s="26"/>
      <c r="AK257" s="26"/>
    </row>
    <row r="258" spans="1:37" s="10" customFormat="1" ht="25" customHeight="1" x14ac:dyDescent="0.25">
      <c r="A258" s="11">
        <v>255</v>
      </c>
      <c r="B258" s="120" t="str">
        <f t="shared" si="26"/>
        <v>3级-2级</v>
      </c>
      <c r="C258" s="120" t="s">
        <v>33</v>
      </c>
      <c r="D258" s="120" t="s">
        <v>117</v>
      </c>
      <c r="E258" s="120" t="s">
        <v>29</v>
      </c>
      <c r="F258" s="120" t="s">
        <v>55</v>
      </c>
      <c r="G258" s="122" t="s">
        <v>144</v>
      </c>
      <c r="H258" s="122"/>
      <c r="I258" s="124">
        <v>29489.08</v>
      </c>
      <c r="J258" s="122"/>
      <c r="K258" s="122"/>
      <c r="L258" s="124"/>
      <c r="M258" s="125"/>
      <c r="N258" s="125"/>
      <c r="O258" s="124"/>
      <c r="P258" s="21"/>
      <c r="Q258" s="21"/>
      <c r="R258" s="22"/>
      <c r="S258" s="21"/>
      <c r="T258" s="21"/>
      <c r="U258" s="22"/>
      <c r="V258" s="23"/>
      <c r="W258" s="23"/>
      <c r="X258" s="24"/>
      <c r="Y258" s="25">
        <f t="shared" si="24"/>
        <v>29489.08</v>
      </c>
      <c r="Z258" s="25">
        <f t="shared" si="25"/>
        <v>0</v>
      </c>
      <c r="AA258" s="26"/>
      <c r="AB258" s="26"/>
      <c r="AC258" s="26"/>
      <c r="AD258" s="26"/>
      <c r="AE258" s="27"/>
      <c r="AF258" s="26"/>
      <c r="AG258" s="26"/>
      <c r="AH258" s="26"/>
      <c r="AI258" s="26"/>
      <c r="AJ258" s="26"/>
      <c r="AK258" s="26"/>
    </row>
    <row r="259" spans="1:37" s="10" customFormat="1" ht="25" customHeight="1" x14ac:dyDescent="0.25">
      <c r="A259" s="11">
        <v>256</v>
      </c>
      <c r="B259" s="120" t="str">
        <f t="shared" si="26"/>
        <v>3级-2级</v>
      </c>
      <c r="C259" s="120" t="s">
        <v>33</v>
      </c>
      <c r="D259" s="120" t="s">
        <v>117</v>
      </c>
      <c r="E259" s="120" t="s">
        <v>29</v>
      </c>
      <c r="F259" s="120" t="s">
        <v>53</v>
      </c>
      <c r="G259" s="122" t="s">
        <v>144</v>
      </c>
      <c r="H259" s="122"/>
      <c r="I259" s="124">
        <v>28147.79</v>
      </c>
      <c r="J259" s="122"/>
      <c r="K259" s="122"/>
      <c r="L259" s="124"/>
      <c r="M259" s="125"/>
      <c r="N259" s="125"/>
      <c r="O259" s="124"/>
      <c r="P259" s="21"/>
      <c r="Q259" s="21"/>
      <c r="R259" s="22"/>
      <c r="S259" s="21"/>
      <c r="T259" s="21"/>
      <c r="U259" s="22"/>
      <c r="V259" s="23"/>
      <c r="W259" s="23"/>
      <c r="X259" s="24"/>
      <c r="Y259" s="25">
        <f t="shared" si="24"/>
        <v>28147.79</v>
      </c>
      <c r="Z259" s="25">
        <f t="shared" si="25"/>
        <v>0</v>
      </c>
      <c r="AA259" s="26"/>
      <c r="AB259" s="26"/>
      <c r="AC259" s="26"/>
      <c r="AD259" s="26"/>
      <c r="AE259" s="27"/>
      <c r="AF259" s="26"/>
      <c r="AG259" s="26"/>
      <c r="AH259" s="26"/>
      <c r="AI259" s="26"/>
      <c r="AJ259" s="26"/>
      <c r="AK259" s="26"/>
    </row>
    <row r="260" spans="1:37" s="10" customFormat="1" ht="25" customHeight="1" x14ac:dyDescent="0.25">
      <c r="A260" s="11">
        <v>257</v>
      </c>
      <c r="B260" s="120" t="str">
        <f t="shared" si="26"/>
        <v>3级-2级</v>
      </c>
      <c r="C260" s="120" t="s">
        <v>33</v>
      </c>
      <c r="D260" s="120" t="s">
        <v>117</v>
      </c>
      <c r="E260" s="120" t="s">
        <v>29</v>
      </c>
      <c r="F260" s="120" t="s">
        <v>49</v>
      </c>
      <c r="G260" s="122" t="s">
        <v>144</v>
      </c>
      <c r="H260" s="122"/>
      <c r="I260" s="124">
        <v>340.71</v>
      </c>
      <c r="J260" s="122"/>
      <c r="K260" s="122"/>
      <c r="L260" s="124"/>
      <c r="M260" s="125"/>
      <c r="N260" s="125"/>
      <c r="O260" s="124"/>
      <c r="P260" s="21"/>
      <c r="Q260" s="21"/>
      <c r="R260" s="22"/>
      <c r="S260" s="21"/>
      <c r="T260" s="21"/>
      <c r="U260" s="22"/>
      <c r="V260" s="23"/>
      <c r="W260" s="23"/>
      <c r="X260" s="24"/>
      <c r="Y260" s="25">
        <f t="shared" si="24"/>
        <v>340.71</v>
      </c>
      <c r="Z260" s="25">
        <f t="shared" si="25"/>
        <v>0</v>
      </c>
      <c r="AA260" s="26"/>
      <c r="AB260" s="26"/>
      <c r="AC260" s="26"/>
      <c r="AD260" s="26"/>
      <c r="AE260" s="27"/>
      <c r="AF260" s="26"/>
      <c r="AG260" s="26"/>
      <c r="AH260" s="26"/>
      <c r="AI260" s="26"/>
      <c r="AJ260" s="26"/>
      <c r="AK260" s="26"/>
    </row>
    <row r="261" spans="1:37" s="10" customFormat="1" ht="25" customHeight="1" x14ac:dyDescent="0.25">
      <c r="A261" s="11">
        <v>258</v>
      </c>
      <c r="B261" s="120" t="str">
        <f t="shared" si="26"/>
        <v>3级-2级</v>
      </c>
      <c r="C261" s="120" t="s">
        <v>33</v>
      </c>
      <c r="D261" s="120" t="s">
        <v>117</v>
      </c>
      <c r="E261" s="120" t="s">
        <v>29</v>
      </c>
      <c r="F261" s="120" t="s">
        <v>30</v>
      </c>
      <c r="G261" s="122" t="s">
        <v>144</v>
      </c>
      <c r="H261" s="122"/>
      <c r="I261" s="124">
        <v>233.63</v>
      </c>
      <c r="J261" s="122"/>
      <c r="K261" s="122"/>
      <c r="L261" s="124"/>
      <c r="M261" s="125"/>
      <c r="N261" s="125"/>
      <c r="O261" s="124"/>
      <c r="P261" s="21"/>
      <c r="Q261" s="21"/>
      <c r="R261" s="22"/>
      <c r="S261" s="21"/>
      <c r="T261" s="21"/>
      <c r="U261" s="22"/>
      <c r="V261" s="23"/>
      <c r="W261" s="23"/>
      <c r="X261" s="24"/>
      <c r="Y261" s="25">
        <f t="shared" si="24"/>
        <v>233.63</v>
      </c>
      <c r="Z261" s="25">
        <f t="shared" si="25"/>
        <v>0</v>
      </c>
      <c r="AA261" s="26"/>
      <c r="AB261" s="26"/>
      <c r="AC261" s="26"/>
      <c r="AD261" s="26"/>
      <c r="AE261" s="27"/>
      <c r="AF261" s="26"/>
      <c r="AG261" s="26"/>
      <c r="AH261" s="26"/>
      <c r="AI261" s="26"/>
      <c r="AJ261" s="26"/>
      <c r="AK261" s="26"/>
    </row>
    <row r="262" spans="1:37" s="10" customFormat="1" ht="25" customHeight="1" x14ac:dyDescent="0.25">
      <c r="A262" s="11">
        <v>259</v>
      </c>
      <c r="B262" s="120" t="str">
        <f t="shared" si="26"/>
        <v>3级-2级</v>
      </c>
      <c r="C262" s="120" t="s">
        <v>33</v>
      </c>
      <c r="D262" s="120" t="s">
        <v>117</v>
      </c>
      <c r="E262" s="120" t="s">
        <v>29</v>
      </c>
      <c r="F262" s="120" t="s">
        <v>163</v>
      </c>
      <c r="G262" s="122" t="s">
        <v>144</v>
      </c>
      <c r="H262" s="122"/>
      <c r="I262" s="124">
        <v>4205.3100000000004</v>
      </c>
      <c r="J262" s="122"/>
      <c r="K262" s="122"/>
      <c r="L262" s="124"/>
      <c r="M262" s="125"/>
      <c r="N262" s="125"/>
      <c r="O262" s="124"/>
      <c r="P262" s="21"/>
      <c r="Q262" s="21"/>
      <c r="R262" s="22"/>
      <c r="S262" s="21"/>
      <c r="T262" s="21"/>
      <c r="U262" s="22"/>
      <c r="V262" s="23"/>
      <c r="W262" s="23"/>
      <c r="X262" s="24"/>
      <c r="Y262" s="25">
        <f t="shared" si="24"/>
        <v>4205.3100000000004</v>
      </c>
      <c r="Z262" s="25">
        <f t="shared" si="25"/>
        <v>0</v>
      </c>
      <c r="AA262" s="26"/>
      <c r="AB262" s="26"/>
      <c r="AC262" s="26"/>
      <c r="AD262" s="26"/>
      <c r="AE262" s="27"/>
      <c r="AF262" s="26"/>
      <c r="AG262" s="26"/>
      <c r="AH262" s="26"/>
      <c r="AI262" s="26"/>
      <c r="AJ262" s="26"/>
      <c r="AK262" s="26"/>
    </row>
    <row r="263" spans="1:37" s="10" customFormat="1" ht="25" customHeight="1" x14ac:dyDescent="0.25">
      <c r="A263" s="11">
        <v>260</v>
      </c>
      <c r="B263" s="120" t="str">
        <f t="shared" si="26"/>
        <v>3级-2级</v>
      </c>
      <c r="C263" s="120" t="s">
        <v>33</v>
      </c>
      <c r="D263" s="120" t="s">
        <v>117</v>
      </c>
      <c r="E263" s="120" t="s">
        <v>29</v>
      </c>
      <c r="F263" s="120" t="s">
        <v>57</v>
      </c>
      <c r="G263" s="122" t="s">
        <v>144</v>
      </c>
      <c r="H263" s="122"/>
      <c r="I263" s="124">
        <v>24336.28</v>
      </c>
      <c r="J263" s="122"/>
      <c r="K263" s="122"/>
      <c r="L263" s="124"/>
      <c r="M263" s="125"/>
      <c r="N263" s="126"/>
      <c r="O263" s="124"/>
      <c r="P263" s="21"/>
      <c r="Q263" s="21"/>
      <c r="R263" s="22"/>
      <c r="S263" s="21"/>
      <c r="T263" s="21"/>
      <c r="U263" s="22"/>
      <c r="V263" s="23"/>
      <c r="W263" s="23"/>
      <c r="X263" s="24"/>
      <c r="Y263" s="25">
        <f t="shared" si="24"/>
        <v>24336.28</v>
      </c>
      <c r="Z263" s="25">
        <f t="shared" si="25"/>
        <v>0</v>
      </c>
      <c r="AA263" s="26"/>
      <c r="AB263" s="26"/>
      <c r="AC263" s="26"/>
      <c r="AD263" s="26"/>
      <c r="AE263" s="27"/>
      <c r="AF263" s="26"/>
      <c r="AG263" s="26"/>
      <c r="AH263" s="26"/>
      <c r="AI263" s="26"/>
      <c r="AJ263" s="26"/>
      <c r="AK263" s="26"/>
    </row>
    <row r="264" spans="1:37" s="10" customFormat="1" ht="25" customHeight="1" x14ac:dyDescent="0.25">
      <c r="A264" s="11">
        <v>261</v>
      </c>
      <c r="B264" s="120" t="str">
        <f t="shared" si="26"/>
        <v>3级-2级</v>
      </c>
      <c r="C264" s="120" t="s">
        <v>33</v>
      </c>
      <c r="D264" s="120" t="s">
        <v>117</v>
      </c>
      <c r="E264" s="120" t="s">
        <v>29</v>
      </c>
      <c r="F264" s="120" t="s">
        <v>54</v>
      </c>
      <c r="G264" s="122" t="s">
        <v>144</v>
      </c>
      <c r="H264" s="122"/>
      <c r="I264" s="124">
        <v>194.69</v>
      </c>
      <c r="J264" s="122"/>
      <c r="K264" s="122"/>
      <c r="L264" s="124"/>
      <c r="M264" s="125"/>
      <c r="N264" s="126"/>
      <c r="O264" s="124"/>
      <c r="P264" s="21"/>
      <c r="Q264" s="21"/>
      <c r="R264" s="22"/>
      <c r="S264" s="21"/>
      <c r="T264" s="21"/>
      <c r="U264" s="22"/>
      <c r="V264" s="23"/>
      <c r="W264" s="23"/>
      <c r="X264" s="24"/>
      <c r="Y264" s="25">
        <f t="shared" si="24"/>
        <v>194.69</v>
      </c>
      <c r="Z264" s="25">
        <f t="shared" si="25"/>
        <v>0</v>
      </c>
      <c r="AA264" s="26"/>
      <c r="AB264" s="26"/>
      <c r="AC264" s="26"/>
      <c r="AD264" s="26"/>
      <c r="AE264" s="27"/>
      <c r="AF264" s="26"/>
      <c r="AG264" s="26"/>
      <c r="AH264" s="26"/>
      <c r="AI264" s="26"/>
      <c r="AJ264" s="26"/>
      <c r="AK264" s="26"/>
    </row>
    <row r="265" spans="1:37" s="10" customFormat="1" ht="25" customHeight="1" x14ac:dyDescent="0.25">
      <c r="A265" s="11">
        <v>262</v>
      </c>
      <c r="B265" s="120" t="str">
        <f t="shared" si="26"/>
        <v>3级-2级</v>
      </c>
      <c r="C265" s="120" t="s">
        <v>33</v>
      </c>
      <c r="D265" s="120" t="s">
        <v>117</v>
      </c>
      <c r="E265" s="120" t="s">
        <v>29</v>
      </c>
      <c r="F265" s="120" t="s">
        <v>125</v>
      </c>
      <c r="G265" s="122" t="s">
        <v>144</v>
      </c>
      <c r="H265" s="122"/>
      <c r="I265" s="124">
        <v>1893.8</v>
      </c>
      <c r="J265" s="122"/>
      <c r="K265" s="122"/>
      <c r="L265" s="124"/>
      <c r="M265" s="125"/>
      <c r="N265" s="125"/>
      <c r="O265" s="124"/>
      <c r="P265" s="21"/>
      <c r="Q265" s="21"/>
      <c r="R265" s="22"/>
      <c r="S265" s="21"/>
      <c r="T265" s="21"/>
      <c r="U265" s="22"/>
      <c r="V265" s="23"/>
      <c r="W265" s="23"/>
      <c r="X265" s="24"/>
      <c r="Y265" s="25">
        <f t="shared" si="24"/>
        <v>1893.8</v>
      </c>
      <c r="Z265" s="25">
        <f t="shared" si="25"/>
        <v>0</v>
      </c>
      <c r="AA265" s="26"/>
      <c r="AB265" s="26"/>
      <c r="AC265" s="26"/>
      <c r="AD265" s="26"/>
      <c r="AE265" s="27"/>
      <c r="AF265" s="26"/>
      <c r="AG265" s="26"/>
      <c r="AH265" s="26"/>
      <c r="AI265" s="26"/>
      <c r="AJ265" s="26"/>
      <c r="AK265" s="26"/>
    </row>
    <row r="266" spans="1:37" s="10" customFormat="1" ht="25" customHeight="1" x14ac:dyDescent="0.25">
      <c r="A266" s="11">
        <v>263</v>
      </c>
      <c r="B266" s="120" t="str">
        <f t="shared" si="26"/>
        <v>3级-3级</v>
      </c>
      <c r="C266" s="120" t="s">
        <v>33</v>
      </c>
      <c r="D266" s="120" t="s">
        <v>117</v>
      </c>
      <c r="E266" s="120" t="s">
        <v>33</v>
      </c>
      <c r="F266" s="120" t="s">
        <v>352</v>
      </c>
      <c r="G266" s="122" t="s">
        <v>144</v>
      </c>
      <c r="H266" s="122"/>
      <c r="I266" s="124">
        <v>17292.490000000002</v>
      </c>
      <c r="J266" s="122"/>
      <c r="K266" s="122"/>
      <c r="L266" s="124"/>
      <c r="M266" s="125"/>
      <c r="N266" s="125"/>
      <c r="O266" s="124"/>
      <c r="P266" s="21"/>
      <c r="Q266" s="21"/>
      <c r="R266" s="22"/>
      <c r="S266" s="21"/>
      <c r="T266" s="21"/>
      <c r="U266" s="22"/>
      <c r="V266" s="23"/>
      <c r="W266" s="23"/>
      <c r="X266" s="24"/>
      <c r="Y266" s="25">
        <f t="shared" si="24"/>
        <v>17292.490000000002</v>
      </c>
      <c r="Z266" s="25">
        <f t="shared" si="25"/>
        <v>0</v>
      </c>
      <c r="AA266" s="26"/>
      <c r="AB266" s="26"/>
      <c r="AC266" s="26"/>
      <c r="AD266" s="26"/>
      <c r="AE266" s="27"/>
      <c r="AF266" s="26"/>
      <c r="AG266" s="26"/>
      <c r="AH266" s="26"/>
      <c r="AI266" s="26"/>
      <c r="AJ266" s="26"/>
      <c r="AK266" s="26"/>
    </row>
    <row r="267" spans="1:37" s="10" customFormat="1" ht="25" customHeight="1" x14ac:dyDescent="0.25">
      <c r="A267" s="11">
        <v>264</v>
      </c>
      <c r="B267" s="120" t="str">
        <f t="shared" si="26"/>
        <v>3级-3级</v>
      </c>
      <c r="C267" s="120" t="s">
        <v>33</v>
      </c>
      <c r="D267" s="120" t="s">
        <v>117</v>
      </c>
      <c r="E267" s="120" t="s">
        <v>33</v>
      </c>
      <c r="F267" s="120" t="s">
        <v>183</v>
      </c>
      <c r="G267" s="122" t="s">
        <v>144</v>
      </c>
      <c r="H267" s="122"/>
      <c r="I267" s="124">
        <v>1081.43</v>
      </c>
      <c r="J267" s="122"/>
      <c r="K267" s="122"/>
      <c r="L267" s="124"/>
      <c r="M267" s="125"/>
      <c r="N267" s="125"/>
      <c r="O267" s="124"/>
      <c r="P267" s="21"/>
      <c r="Q267" s="21"/>
      <c r="R267" s="22"/>
      <c r="S267" s="21"/>
      <c r="T267" s="21"/>
      <c r="U267" s="22"/>
      <c r="V267" s="23"/>
      <c r="W267" s="23"/>
      <c r="X267" s="24"/>
      <c r="Y267" s="25">
        <f t="shared" si="24"/>
        <v>1081.43</v>
      </c>
      <c r="Z267" s="25">
        <f t="shared" si="25"/>
        <v>0</v>
      </c>
      <c r="AA267" s="26"/>
      <c r="AB267" s="26"/>
      <c r="AC267" s="26"/>
      <c r="AD267" s="26"/>
      <c r="AE267" s="27"/>
      <c r="AF267" s="26"/>
      <c r="AG267" s="26"/>
      <c r="AH267" s="26"/>
      <c r="AI267" s="26"/>
      <c r="AJ267" s="26"/>
      <c r="AK267" s="26"/>
    </row>
    <row r="268" spans="1:37" s="10" customFormat="1" ht="25" customHeight="1" x14ac:dyDescent="0.25">
      <c r="A268" s="11">
        <v>265</v>
      </c>
      <c r="B268" s="120" t="str">
        <f t="shared" si="26"/>
        <v>3级-3级</v>
      </c>
      <c r="C268" s="120" t="s">
        <v>33</v>
      </c>
      <c r="D268" s="120" t="s">
        <v>117</v>
      </c>
      <c r="E268" s="120" t="s">
        <v>33</v>
      </c>
      <c r="F268" s="120" t="s">
        <v>162</v>
      </c>
      <c r="G268" s="122" t="s">
        <v>144</v>
      </c>
      <c r="H268" s="122"/>
      <c r="I268" s="124">
        <v>47774.92</v>
      </c>
      <c r="J268" s="122"/>
      <c r="K268" s="122"/>
      <c r="L268" s="124"/>
      <c r="M268" s="125"/>
      <c r="N268" s="125"/>
      <c r="O268" s="124"/>
      <c r="P268" s="21"/>
      <c r="Q268" s="21"/>
      <c r="R268" s="22"/>
      <c r="S268" s="21"/>
      <c r="T268" s="21"/>
      <c r="U268" s="22"/>
      <c r="V268" s="23"/>
      <c r="W268" s="23"/>
      <c r="X268" s="24"/>
      <c r="Y268" s="25">
        <f t="shared" si="24"/>
        <v>47774.92</v>
      </c>
      <c r="Z268" s="25">
        <f t="shared" si="25"/>
        <v>0</v>
      </c>
      <c r="AA268" s="26"/>
      <c r="AB268" s="26"/>
      <c r="AC268" s="26"/>
      <c r="AD268" s="26"/>
      <c r="AE268" s="27"/>
      <c r="AF268" s="26"/>
      <c r="AG268" s="26"/>
      <c r="AH268" s="26"/>
      <c r="AI268" s="26"/>
      <c r="AJ268" s="26"/>
      <c r="AK268" s="26"/>
    </row>
    <row r="269" spans="1:37" s="10" customFormat="1" ht="25" customHeight="1" x14ac:dyDescent="0.25">
      <c r="A269" s="11">
        <v>266</v>
      </c>
      <c r="B269" s="120" t="str">
        <f t="shared" si="26"/>
        <v>3级-3级</v>
      </c>
      <c r="C269" s="120" t="s">
        <v>33</v>
      </c>
      <c r="D269" s="120" t="s">
        <v>117</v>
      </c>
      <c r="E269" s="120" t="s">
        <v>33</v>
      </c>
      <c r="F269" s="120" t="s">
        <v>90</v>
      </c>
      <c r="G269" s="122" t="s">
        <v>144</v>
      </c>
      <c r="H269" s="122"/>
      <c r="I269" s="124">
        <v>777.7</v>
      </c>
      <c r="J269" s="122"/>
      <c r="K269" s="122"/>
      <c r="L269" s="124"/>
      <c r="M269" s="125"/>
      <c r="N269" s="125"/>
      <c r="O269" s="124"/>
      <c r="P269" s="21"/>
      <c r="Q269" s="21"/>
      <c r="R269" s="22"/>
      <c r="S269" s="21"/>
      <c r="T269" s="21"/>
      <c r="U269" s="22"/>
      <c r="V269" s="23"/>
      <c r="W269" s="23"/>
      <c r="X269" s="24"/>
      <c r="Y269" s="25">
        <f t="shared" ref="Y269:Y300" si="27">ROUND(I269-U269-X269,2)</f>
        <v>777.7</v>
      </c>
      <c r="Z269" s="25">
        <f t="shared" ref="Z269:Z300" si="28">ROUND(L269+O269-R269,2)</f>
        <v>0</v>
      </c>
      <c r="AA269" s="26"/>
      <c r="AB269" s="26"/>
      <c r="AC269" s="26"/>
      <c r="AD269" s="26"/>
      <c r="AE269" s="27"/>
      <c r="AF269" s="26"/>
      <c r="AG269" s="26"/>
      <c r="AH269" s="26"/>
      <c r="AI269" s="26"/>
      <c r="AJ269" s="26"/>
      <c r="AK269" s="26"/>
    </row>
    <row r="270" spans="1:37" s="10" customFormat="1" ht="25" customHeight="1" x14ac:dyDescent="0.25">
      <c r="A270" s="11">
        <v>267</v>
      </c>
      <c r="B270" s="120" t="str">
        <f t="shared" si="26"/>
        <v>3级-3级</v>
      </c>
      <c r="C270" s="120" t="s">
        <v>33</v>
      </c>
      <c r="D270" s="120" t="s">
        <v>117</v>
      </c>
      <c r="E270" s="120" t="s">
        <v>33</v>
      </c>
      <c r="F270" s="120" t="s">
        <v>91</v>
      </c>
      <c r="G270" s="122" t="s">
        <v>144</v>
      </c>
      <c r="H270" s="122"/>
      <c r="I270" s="124">
        <v>2995.39</v>
      </c>
      <c r="J270" s="122"/>
      <c r="K270" s="122"/>
      <c r="L270" s="124"/>
      <c r="M270" s="125"/>
      <c r="N270" s="125"/>
      <c r="O270" s="124"/>
      <c r="P270" s="21"/>
      <c r="Q270" s="21"/>
      <c r="R270" s="22"/>
      <c r="S270" s="21"/>
      <c r="T270" s="21"/>
      <c r="U270" s="22"/>
      <c r="V270" s="23"/>
      <c r="W270" s="23"/>
      <c r="X270" s="24"/>
      <c r="Y270" s="25">
        <f t="shared" si="27"/>
        <v>2995.39</v>
      </c>
      <c r="Z270" s="25">
        <f t="shared" si="28"/>
        <v>0</v>
      </c>
      <c r="AA270" s="26"/>
      <c r="AB270" s="26"/>
      <c r="AC270" s="26"/>
      <c r="AD270" s="26"/>
      <c r="AE270" s="27"/>
      <c r="AF270" s="26"/>
      <c r="AG270" s="26"/>
      <c r="AH270" s="26"/>
      <c r="AI270" s="26"/>
      <c r="AJ270" s="26"/>
      <c r="AK270" s="26"/>
    </row>
    <row r="271" spans="1:37" s="10" customFormat="1" ht="25" customHeight="1" x14ac:dyDescent="0.25">
      <c r="A271" s="11">
        <v>268</v>
      </c>
      <c r="B271" s="120" t="str">
        <f t="shared" si="26"/>
        <v>3级-3级</v>
      </c>
      <c r="C271" s="120" t="s">
        <v>33</v>
      </c>
      <c r="D271" s="120" t="s">
        <v>117</v>
      </c>
      <c r="E271" s="120" t="s">
        <v>33</v>
      </c>
      <c r="F271" s="120" t="s">
        <v>80</v>
      </c>
      <c r="G271" s="122" t="s">
        <v>144</v>
      </c>
      <c r="H271" s="122"/>
      <c r="I271" s="124">
        <v>4595.22</v>
      </c>
      <c r="J271" s="122"/>
      <c r="K271" s="122"/>
      <c r="L271" s="124"/>
      <c r="M271" s="125"/>
      <c r="N271" s="125"/>
      <c r="O271" s="124"/>
      <c r="P271" s="21"/>
      <c r="Q271" s="21"/>
      <c r="R271" s="22"/>
      <c r="S271" s="21"/>
      <c r="T271" s="21"/>
      <c r="U271" s="22"/>
      <c r="V271" s="23"/>
      <c r="W271" s="23"/>
      <c r="X271" s="24"/>
      <c r="Y271" s="25">
        <f t="shared" si="27"/>
        <v>4595.22</v>
      </c>
      <c r="Z271" s="25">
        <f t="shared" si="28"/>
        <v>0</v>
      </c>
      <c r="AA271" s="26"/>
      <c r="AB271" s="26"/>
      <c r="AC271" s="26"/>
      <c r="AD271" s="26"/>
      <c r="AE271" s="27"/>
      <c r="AF271" s="26"/>
      <c r="AG271" s="26"/>
      <c r="AH271" s="26"/>
      <c r="AI271" s="26"/>
      <c r="AJ271" s="26"/>
      <c r="AK271" s="26"/>
    </row>
    <row r="272" spans="1:37" s="10" customFormat="1" ht="25" customHeight="1" x14ac:dyDescent="0.25">
      <c r="A272" s="11">
        <v>269</v>
      </c>
      <c r="B272" s="120" t="str">
        <f t="shared" si="26"/>
        <v>3级-3级</v>
      </c>
      <c r="C272" s="120" t="s">
        <v>33</v>
      </c>
      <c r="D272" s="120" t="s">
        <v>117</v>
      </c>
      <c r="E272" s="120" t="s">
        <v>33</v>
      </c>
      <c r="F272" s="120" t="s">
        <v>92</v>
      </c>
      <c r="G272" s="122" t="s">
        <v>144</v>
      </c>
      <c r="H272" s="122"/>
      <c r="I272" s="124">
        <v>4424.78</v>
      </c>
      <c r="J272" s="122"/>
      <c r="K272" s="122"/>
      <c r="L272" s="124"/>
      <c r="M272" s="125"/>
      <c r="N272" s="125"/>
      <c r="O272" s="124"/>
      <c r="P272" s="21"/>
      <c r="Q272" s="21"/>
      <c r="R272" s="22"/>
      <c r="S272" s="21"/>
      <c r="T272" s="21"/>
      <c r="U272" s="22"/>
      <c r="V272" s="23"/>
      <c r="W272" s="23"/>
      <c r="X272" s="24"/>
      <c r="Y272" s="25">
        <f t="shared" si="27"/>
        <v>4424.78</v>
      </c>
      <c r="Z272" s="25">
        <f t="shared" si="28"/>
        <v>0</v>
      </c>
      <c r="AA272" s="26"/>
      <c r="AB272" s="26"/>
      <c r="AC272" s="26"/>
      <c r="AD272" s="26"/>
      <c r="AE272" s="27"/>
      <c r="AF272" s="26"/>
      <c r="AG272" s="26"/>
      <c r="AH272" s="26"/>
      <c r="AI272" s="26"/>
      <c r="AJ272" s="26"/>
      <c r="AK272" s="26"/>
    </row>
    <row r="273" spans="1:37" s="10" customFormat="1" ht="25" customHeight="1" x14ac:dyDescent="0.25">
      <c r="A273" s="11">
        <v>270</v>
      </c>
      <c r="B273" s="120" t="str">
        <f t="shared" si="26"/>
        <v>3级-3级</v>
      </c>
      <c r="C273" s="120" t="s">
        <v>33</v>
      </c>
      <c r="D273" s="120" t="s">
        <v>117</v>
      </c>
      <c r="E273" s="120" t="s">
        <v>33</v>
      </c>
      <c r="F273" s="120" t="s">
        <v>97</v>
      </c>
      <c r="G273" s="122" t="s">
        <v>144</v>
      </c>
      <c r="H273" s="122"/>
      <c r="I273" s="124">
        <v>1265.8499999999999</v>
      </c>
      <c r="J273" s="122"/>
      <c r="K273" s="122"/>
      <c r="L273" s="124"/>
      <c r="M273" s="125"/>
      <c r="N273" s="125"/>
      <c r="O273" s="124"/>
      <c r="P273" s="21"/>
      <c r="Q273" s="21"/>
      <c r="R273" s="22"/>
      <c r="S273" s="21"/>
      <c r="T273" s="21"/>
      <c r="U273" s="22"/>
      <c r="V273" s="23"/>
      <c r="W273" s="23"/>
      <c r="X273" s="24"/>
      <c r="Y273" s="25">
        <f t="shared" si="27"/>
        <v>1265.8499999999999</v>
      </c>
      <c r="Z273" s="25">
        <f t="shared" si="28"/>
        <v>0</v>
      </c>
      <c r="AA273" s="26"/>
      <c r="AB273" s="26"/>
      <c r="AC273" s="26"/>
      <c r="AD273" s="26"/>
      <c r="AE273" s="27"/>
      <c r="AF273" s="26"/>
      <c r="AG273" s="26"/>
      <c r="AH273" s="26"/>
      <c r="AI273" s="26"/>
      <c r="AJ273" s="26"/>
      <c r="AK273" s="26"/>
    </row>
    <row r="274" spans="1:37" s="10" customFormat="1" ht="25" customHeight="1" x14ac:dyDescent="0.25">
      <c r="A274" s="11">
        <v>271</v>
      </c>
      <c r="B274" s="120" t="str">
        <f t="shared" si="26"/>
        <v>3级-3级</v>
      </c>
      <c r="C274" s="120" t="s">
        <v>33</v>
      </c>
      <c r="D274" s="120" t="s">
        <v>117</v>
      </c>
      <c r="E274" s="120" t="s">
        <v>33</v>
      </c>
      <c r="F274" s="120" t="s">
        <v>88</v>
      </c>
      <c r="G274" s="122" t="s">
        <v>144</v>
      </c>
      <c r="H274" s="122"/>
      <c r="I274" s="124">
        <v>4882.13</v>
      </c>
      <c r="J274" s="122"/>
      <c r="K274" s="122"/>
      <c r="L274" s="124"/>
      <c r="M274" s="125"/>
      <c r="N274" s="126"/>
      <c r="O274" s="124"/>
      <c r="P274" s="21"/>
      <c r="Q274" s="21"/>
      <c r="R274" s="22"/>
      <c r="S274" s="21"/>
      <c r="T274" s="21"/>
      <c r="U274" s="22"/>
      <c r="V274" s="23"/>
      <c r="W274" s="23"/>
      <c r="X274" s="24"/>
      <c r="Y274" s="25">
        <f t="shared" si="27"/>
        <v>4882.13</v>
      </c>
      <c r="Z274" s="25">
        <f t="shared" si="28"/>
        <v>0</v>
      </c>
      <c r="AA274" s="26"/>
      <c r="AB274" s="26"/>
      <c r="AC274" s="26"/>
      <c r="AD274" s="26"/>
      <c r="AE274" s="27"/>
      <c r="AF274" s="26"/>
      <c r="AG274" s="26"/>
      <c r="AH274" s="26"/>
      <c r="AI274" s="26"/>
      <c r="AJ274" s="26"/>
      <c r="AK274" s="26"/>
    </row>
    <row r="275" spans="1:37" s="10" customFormat="1" ht="25" customHeight="1" x14ac:dyDescent="0.25">
      <c r="A275" s="11">
        <v>272</v>
      </c>
      <c r="B275" s="120" t="str">
        <f t="shared" si="26"/>
        <v>3级-3级</v>
      </c>
      <c r="C275" s="120" t="s">
        <v>33</v>
      </c>
      <c r="D275" s="120" t="s">
        <v>117</v>
      </c>
      <c r="E275" s="120" t="s">
        <v>33</v>
      </c>
      <c r="F275" s="120" t="s">
        <v>98</v>
      </c>
      <c r="G275" s="122" t="s">
        <v>144</v>
      </c>
      <c r="H275" s="122"/>
      <c r="I275" s="124">
        <v>2677.88</v>
      </c>
      <c r="J275" s="122"/>
      <c r="K275" s="122"/>
      <c r="L275" s="124"/>
      <c r="M275" s="125"/>
      <c r="N275" s="126"/>
      <c r="O275" s="124"/>
      <c r="P275" s="21"/>
      <c r="Q275" s="21"/>
      <c r="R275" s="22"/>
      <c r="S275" s="21"/>
      <c r="T275" s="21"/>
      <c r="U275" s="22"/>
      <c r="V275" s="23"/>
      <c r="W275" s="23"/>
      <c r="X275" s="24"/>
      <c r="Y275" s="25">
        <f t="shared" si="27"/>
        <v>2677.88</v>
      </c>
      <c r="Z275" s="25">
        <f t="shared" si="28"/>
        <v>0</v>
      </c>
      <c r="AA275" s="26"/>
      <c r="AB275" s="26"/>
      <c r="AC275" s="26"/>
      <c r="AD275" s="26"/>
      <c r="AE275" s="27"/>
      <c r="AF275" s="26"/>
      <c r="AG275" s="26"/>
      <c r="AH275" s="26"/>
      <c r="AI275" s="26"/>
      <c r="AJ275" s="26"/>
      <c r="AK275" s="26"/>
    </row>
    <row r="276" spans="1:37" s="10" customFormat="1" ht="25" customHeight="1" x14ac:dyDescent="0.25">
      <c r="A276" s="11">
        <v>273</v>
      </c>
      <c r="B276" s="120" t="str">
        <f t="shared" si="26"/>
        <v>3级-3级</v>
      </c>
      <c r="C276" s="120" t="s">
        <v>33</v>
      </c>
      <c r="D276" s="120" t="s">
        <v>117</v>
      </c>
      <c r="E276" s="120" t="s">
        <v>33</v>
      </c>
      <c r="F276" s="120" t="s">
        <v>81</v>
      </c>
      <c r="G276" s="122" t="s">
        <v>144</v>
      </c>
      <c r="H276" s="122"/>
      <c r="I276" s="124">
        <v>4386.7299999999996</v>
      </c>
      <c r="J276" s="122"/>
      <c r="K276" s="122"/>
      <c r="L276" s="124"/>
      <c r="M276" s="125"/>
      <c r="N276" s="125"/>
      <c r="O276" s="124"/>
      <c r="P276" s="21"/>
      <c r="Q276" s="21"/>
      <c r="R276" s="22"/>
      <c r="S276" s="21"/>
      <c r="T276" s="21"/>
      <c r="U276" s="22"/>
      <c r="V276" s="23"/>
      <c r="W276" s="23"/>
      <c r="X276" s="24"/>
      <c r="Y276" s="25">
        <f t="shared" si="27"/>
        <v>4386.7299999999996</v>
      </c>
      <c r="Z276" s="25">
        <f t="shared" si="28"/>
        <v>0</v>
      </c>
      <c r="AA276" s="26"/>
      <c r="AB276" s="26"/>
      <c r="AC276" s="26"/>
      <c r="AD276" s="26"/>
      <c r="AE276" s="27"/>
      <c r="AF276" s="26"/>
      <c r="AG276" s="26"/>
      <c r="AH276" s="26"/>
      <c r="AI276" s="26"/>
      <c r="AJ276" s="26"/>
      <c r="AK276" s="26"/>
    </row>
    <row r="277" spans="1:37" s="10" customFormat="1" ht="25" customHeight="1" x14ac:dyDescent="0.25">
      <c r="A277" s="11">
        <v>274</v>
      </c>
      <c r="B277" s="120" t="str">
        <f t="shared" si="26"/>
        <v>3级-3级</v>
      </c>
      <c r="C277" s="120" t="s">
        <v>33</v>
      </c>
      <c r="D277" s="120" t="s">
        <v>117</v>
      </c>
      <c r="E277" s="120" t="s">
        <v>33</v>
      </c>
      <c r="F277" s="120" t="s">
        <v>298</v>
      </c>
      <c r="G277" s="122" t="s">
        <v>144</v>
      </c>
      <c r="H277" s="122"/>
      <c r="I277" s="124">
        <v>19469.03</v>
      </c>
      <c r="J277" s="122"/>
      <c r="K277" s="122"/>
      <c r="L277" s="124"/>
      <c r="M277" s="125"/>
      <c r="N277" s="125"/>
      <c r="O277" s="124"/>
      <c r="P277" s="21"/>
      <c r="Q277" s="21"/>
      <c r="R277" s="22"/>
      <c r="S277" s="21"/>
      <c r="T277" s="21"/>
      <c r="U277" s="22"/>
      <c r="V277" s="23"/>
      <c r="W277" s="23"/>
      <c r="X277" s="24"/>
      <c r="Y277" s="25">
        <f t="shared" si="27"/>
        <v>19469.03</v>
      </c>
      <c r="Z277" s="25">
        <f t="shared" si="28"/>
        <v>0</v>
      </c>
      <c r="AA277" s="26"/>
      <c r="AB277" s="26"/>
      <c r="AC277" s="26"/>
      <c r="AD277" s="26"/>
      <c r="AE277" s="27"/>
      <c r="AF277" s="26"/>
      <c r="AG277" s="26"/>
      <c r="AH277" s="26"/>
      <c r="AI277" s="26"/>
      <c r="AJ277" s="26"/>
      <c r="AK277" s="26"/>
    </row>
    <row r="278" spans="1:37" s="10" customFormat="1" ht="25" customHeight="1" x14ac:dyDescent="0.25">
      <c r="A278" s="11">
        <v>275</v>
      </c>
      <c r="B278" s="120" t="str">
        <f t="shared" si="26"/>
        <v>3级-3级</v>
      </c>
      <c r="C278" s="120" t="s">
        <v>33</v>
      </c>
      <c r="D278" s="120" t="s">
        <v>117</v>
      </c>
      <c r="E278" s="120" t="s">
        <v>33</v>
      </c>
      <c r="F278" s="120" t="s">
        <v>533</v>
      </c>
      <c r="G278" s="122" t="s">
        <v>144</v>
      </c>
      <c r="H278" s="122"/>
      <c r="I278" s="124">
        <v>706.19</v>
      </c>
      <c r="J278" s="122"/>
      <c r="K278" s="122"/>
      <c r="L278" s="124"/>
      <c r="M278" s="125"/>
      <c r="N278" s="125"/>
      <c r="O278" s="124"/>
      <c r="P278" s="21"/>
      <c r="Q278" s="21"/>
      <c r="R278" s="22"/>
      <c r="S278" s="21"/>
      <c r="T278" s="21"/>
      <c r="U278" s="22"/>
      <c r="V278" s="23"/>
      <c r="W278" s="23"/>
      <c r="X278" s="24"/>
      <c r="Y278" s="25">
        <f t="shared" si="27"/>
        <v>706.19</v>
      </c>
      <c r="Z278" s="25">
        <f t="shared" si="28"/>
        <v>0</v>
      </c>
      <c r="AA278" s="26"/>
      <c r="AB278" s="26"/>
      <c r="AC278" s="26"/>
      <c r="AD278" s="26"/>
      <c r="AE278" s="27"/>
      <c r="AF278" s="26"/>
      <c r="AG278" s="26"/>
      <c r="AH278" s="26"/>
      <c r="AI278" s="26"/>
      <c r="AJ278" s="26"/>
      <c r="AK278" s="26"/>
    </row>
    <row r="279" spans="1:37" s="10" customFormat="1" ht="25" customHeight="1" x14ac:dyDescent="0.25">
      <c r="A279" s="11">
        <v>276</v>
      </c>
      <c r="B279" s="120" t="str">
        <f t="shared" si="26"/>
        <v>3级-3级</v>
      </c>
      <c r="C279" s="120" t="s">
        <v>33</v>
      </c>
      <c r="D279" s="120" t="s">
        <v>117</v>
      </c>
      <c r="E279" s="120" t="s">
        <v>33</v>
      </c>
      <c r="F279" s="120" t="s">
        <v>161</v>
      </c>
      <c r="G279" s="122" t="s">
        <v>144</v>
      </c>
      <c r="H279" s="122"/>
      <c r="I279" s="124">
        <v>720.35</v>
      </c>
      <c r="J279" s="122"/>
      <c r="K279" s="122"/>
      <c r="L279" s="124"/>
      <c r="M279" s="125"/>
      <c r="N279" s="125"/>
      <c r="O279" s="124"/>
      <c r="P279" s="21"/>
      <c r="Q279" s="21"/>
      <c r="R279" s="22"/>
      <c r="S279" s="21"/>
      <c r="T279" s="21"/>
      <c r="U279" s="22"/>
      <c r="V279" s="23"/>
      <c r="W279" s="23"/>
      <c r="X279" s="24"/>
      <c r="Y279" s="25">
        <f t="shared" si="27"/>
        <v>720.35</v>
      </c>
      <c r="Z279" s="25">
        <f t="shared" si="28"/>
        <v>0</v>
      </c>
      <c r="AA279" s="26"/>
      <c r="AB279" s="26"/>
      <c r="AC279" s="26"/>
      <c r="AD279" s="26"/>
      <c r="AE279" s="27"/>
      <c r="AF279" s="26"/>
      <c r="AG279" s="26"/>
      <c r="AH279" s="26"/>
      <c r="AI279" s="26"/>
      <c r="AJ279" s="26"/>
      <c r="AK279" s="26"/>
    </row>
    <row r="280" spans="1:37" s="10" customFormat="1" ht="25" customHeight="1" x14ac:dyDescent="0.25">
      <c r="A280" s="11">
        <v>277</v>
      </c>
      <c r="B280" s="120" t="str">
        <f t="shared" si="26"/>
        <v>3级-3级</v>
      </c>
      <c r="C280" s="120" t="s">
        <v>33</v>
      </c>
      <c r="D280" s="120" t="s">
        <v>117</v>
      </c>
      <c r="E280" s="120" t="s">
        <v>33</v>
      </c>
      <c r="F280" s="120" t="s">
        <v>231</v>
      </c>
      <c r="G280" s="122" t="s">
        <v>144</v>
      </c>
      <c r="H280" s="122"/>
      <c r="I280" s="124">
        <v>1633.6</v>
      </c>
      <c r="J280" s="122"/>
      <c r="K280" s="122"/>
      <c r="L280" s="124"/>
      <c r="M280" s="125"/>
      <c r="N280" s="125"/>
      <c r="O280" s="124"/>
      <c r="P280" s="21"/>
      <c r="Q280" s="21"/>
      <c r="R280" s="22"/>
      <c r="S280" s="21"/>
      <c r="T280" s="21"/>
      <c r="U280" s="22"/>
      <c r="V280" s="23"/>
      <c r="W280" s="23"/>
      <c r="X280" s="24"/>
      <c r="Y280" s="25">
        <f t="shared" si="27"/>
        <v>1633.6</v>
      </c>
      <c r="Z280" s="25">
        <f t="shared" si="28"/>
        <v>0</v>
      </c>
      <c r="AA280" s="26"/>
      <c r="AB280" s="26"/>
      <c r="AC280" s="26"/>
      <c r="AD280" s="26"/>
      <c r="AE280" s="27"/>
      <c r="AF280" s="26"/>
      <c r="AG280" s="26"/>
      <c r="AH280" s="26"/>
      <c r="AI280" s="26"/>
      <c r="AJ280" s="26"/>
      <c r="AK280" s="26"/>
    </row>
    <row r="281" spans="1:37" s="10" customFormat="1" ht="25" customHeight="1" x14ac:dyDescent="0.25">
      <c r="A281" s="11">
        <v>278</v>
      </c>
      <c r="B281" s="120" t="str">
        <f t="shared" si="26"/>
        <v>3级-3级</v>
      </c>
      <c r="C281" s="120" t="s">
        <v>33</v>
      </c>
      <c r="D281" s="120" t="s">
        <v>117</v>
      </c>
      <c r="E281" s="120" t="s">
        <v>33</v>
      </c>
      <c r="F281" s="120" t="s">
        <v>498</v>
      </c>
      <c r="G281" s="122" t="s">
        <v>144</v>
      </c>
      <c r="H281" s="122"/>
      <c r="I281" s="124">
        <v>48.67</v>
      </c>
      <c r="J281" s="122"/>
      <c r="K281" s="122"/>
      <c r="L281" s="124"/>
      <c r="M281" s="125"/>
      <c r="N281" s="125"/>
      <c r="O281" s="124"/>
      <c r="P281" s="21"/>
      <c r="Q281" s="21"/>
      <c r="R281" s="22"/>
      <c r="S281" s="21"/>
      <c r="T281" s="21"/>
      <c r="U281" s="22"/>
      <c r="V281" s="23"/>
      <c r="W281" s="23"/>
      <c r="X281" s="24"/>
      <c r="Y281" s="25">
        <f t="shared" si="27"/>
        <v>48.67</v>
      </c>
      <c r="Z281" s="25">
        <f t="shared" si="28"/>
        <v>0</v>
      </c>
      <c r="AA281" s="26"/>
      <c r="AB281" s="26"/>
      <c r="AC281" s="26"/>
      <c r="AD281" s="26"/>
      <c r="AE281" s="27"/>
      <c r="AF281" s="26"/>
      <c r="AG281" s="26"/>
      <c r="AH281" s="26"/>
      <c r="AI281" s="26"/>
      <c r="AJ281" s="26"/>
      <c r="AK281" s="26"/>
    </row>
    <row r="282" spans="1:37" s="10" customFormat="1" ht="25" customHeight="1" x14ac:dyDescent="0.25">
      <c r="A282" s="11">
        <v>279</v>
      </c>
      <c r="B282" s="120" t="str">
        <f t="shared" si="26"/>
        <v>3级-3级</v>
      </c>
      <c r="C282" s="120" t="s">
        <v>33</v>
      </c>
      <c r="D282" s="120" t="s">
        <v>117</v>
      </c>
      <c r="E282" s="120" t="s">
        <v>33</v>
      </c>
      <c r="F282" s="120" t="s">
        <v>159</v>
      </c>
      <c r="G282" s="122" t="s">
        <v>144</v>
      </c>
      <c r="H282" s="122"/>
      <c r="I282" s="124">
        <v>558.4</v>
      </c>
      <c r="J282" s="122"/>
      <c r="K282" s="122"/>
      <c r="L282" s="124"/>
      <c r="M282" s="125"/>
      <c r="N282" s="125"/>
      <c r="O282" s="124"/>
      <c r="P282" s="21"/>
      <c r="Q282" s="21"/>
      <c r="R282" s="22"/>
      <c r="S282" s="21"/>
      <c r="T282" s="21"/>
      <c r="U282" s="22"/>
      <c r="V282" s="23"/>
      <c r="W282" s="23"/>
      <c r="X282" s="24"/>
      <c r="Y282" s="25">
        <f t="shared" si="27"/>
        <v>558.4</v>
      </c>
      <c r="Z282" s="25">
        <f t="shared" si="28"/>
        <v>0</v>
      </c>
      <c r="AA282" s="26"/>
      <c r="AB282" s="26"/>
      <c r="AC282" s="26"/>
      <c r="AD282" s="26"/>
      <c r="AE282" s="27"/>
      <c r="AF282" s="26"/>
      <c r="AG282" s="26"/>
      <c r="AH282" s="26"/>
      <c r="AI282" s="26"/>
      <c r="AJ282" s="26"/>
      <c r="AK282" s="26"/>
    </row>
    <row r="283" spans="1:37" s="10" customFormat="1" ht="25" customHeight="1" x14ac:dyDescent="0.25">
      <c r="A283" s="11">
        <v>280</v>
      </c>
      <c r="B283" s="120" t="str">
        <f t="shared" si="26"/>
        <v>3级-3级</v>
      </c>
      <c r="C283" s="120" t="s">
        <v>33</v>
      </c>
      <c r="D283" s="120" t="s">
        <v>117</v>
      </c>
      <c r="E283" s="120" t="s">
        <v>33</v>
      </c>
      <c r="F283" s="120" t="s">
        <v>337</v>
      </c>
      <c r="G283" s="122" t="s">
        <v>144</v>
      </c>
      <c r="H283" s="122"/>
      <c r="I283" s="124">
        <v>9.73</v>
      </c>
      <c r="J283" s="122"/>
      <c r="K283" s="122"/>
      <c r="L283" s="124"/>
      <c r="M283" s="125"/>
      <c r="N283" s="125"/>
      <c r="O283" s="124"/>
      <c r="P283" s="21"/>
      <c r="Q283" s="21"/>
      <c r="R283" s="22"/>
      <c r="S283" s="21"/>
      <c r="T283" s="21"/>
      <c r="U283" s="22"/>
      <c r="V283" s="23"/>
      <c r="W283" s="23"/>
      <c r="X283" s="24"/>
      <c r="Y283" s="25">
        <f t="shared" si="27"/>
        <v>9.73</v>
      </c>
      <c r="Z283" s="25">
        <f t="shared" si="28"/>
        <v>0</v>
      </c>
      <c r="AA283" s="26"/>
      <c r="AB283" s="26"/>
      <c r="AC283" s="26"/>
      <c r="AD283" s="26"/>
      <c r="AE283" s="27"/>
      <c r="AF283" s="26"/>
      <c r="AG283" s="26"/>
      <c r="AH283" s="26"/>
      <c r="AI283" s="26"/>
      <c r="AJ283" s="26"/>
      <c r="AK283" s="26"/>
    </row>
    <row r="284" spans="1:37" s="10" customFormat="1" ht="25" customHeight="1" x14ac:dyDescent="0.25">
      <c r="A284" s="11">
        <v>281</v>
      </c>
      <c r="B284" s="120" t="str">
        <f t="shared" si="26"/>
        <v>3级-3级</v>
      </c>
      <c r="C284" s="120" t="s">
        <v>33</v>
      </c>
      <c r="D284" s="120" t="s">
        <v>117</v>
      </c>
      <c r="E284" s="120" t="s">
        <v>33</v>
      </c>
      <c r="F284" s="120" t="s">
        <v>211</v>
      </c>
      <c r="G284" s="122" t="s">
        <v>144</v>
      </c>
      <c r="H284" s="122"/>
      <c r="I284" s="124">
        <v>4090.27</v>
      </c>
      <c r="J284" s="122"/>
      <c r="K284" s="122"/>
      <c r="L284" s="124"/>
      <c r="M284" s="125"/>
      <c r="N284" s="125"/>
      <c r="O284" s="124"/>
      <c r="P284" s="21"/>
      <c r="Q284" s="21"/>
      <c r="R284" s="22"/>
      <c r="S284" s="21"/>
      <c r="T284" s="21"/>
      <c r="U284" s="22"/>
      <c r="V284" s="23"/>
      <c r="W284" s="23"/>
      <c r="X284" s="24"/>
      <c r="Y284" s="25">
        <f t="shared" si="27"/>
        <v>4090.27</v>
      </c>
      <c r="Z284" s="25">
        <f t="shared" si="28"/>
        <v>0</v>
      </c>
      <c r="AA284" s="26"/>
      <c r="AB284" s="26"/>
      <c r="AC284" s="26"/>
      <c r="AD284" s="26"/>
      <c r="AE284" s="27"/>
      <c r="AF284" s="26"/>
      <c r="AG284" s="26"/>
      <c r="AH284" s="26"/>
      <c r="AI284" s="26"/>
      <c r="AJ284" s="26"/>
      <c r="AK284" s="26"/>
    </row>
    <row r="285" spans="1:37" s="10" customFormat="1" ht="25" customHeight="1" x14ac:dyDescent="0.25">
      <c r="A285" s="11">
        <v>282</v>
      </c>
      <c r="B285" s="120" t="str">
        <f t="shared" si="26"/>
        <v>3级-3级</v>
      </c>
      <c r="C285" s="120" t="s">
        <v>33</v>
      </c>
      <c r="D285" s="120" t="s">
        <v>117</v>
      </c>
      <c r="E285" s="120" t="s">
        <v>33</v>
      </c>
      <c r="F285" s="120" t="s">
        <v>338</v>
      </c>
      <c r="G285" s="122" t="s">
        <v>144</v>
      </c>
      <c r="H285" s="122"/>
      <c r="I285" s="124">
        <v>14869.9</v>
      </c>
      <c r="J285" s="122"/>
      <c r="K285" s="122"/>
      <c r="L285" s="124"/>
      <c r="M285" s="125"/>
      <c r="N285" s="126"/>
      <c r="O285" s="124"/>
      <c r="P285" s="21"/>
      <c r="Q285" s="21"/>
      <c r="R285" s="22"/>
      <c r="S285" s="21"/>
      <c r="T285" s="21"/>
      <c r="U285" s="22"/>
      <c r="V285" s="23"/>
      <c r="W285" s="23"/>
      <c r="X285" s="24"/>
      <c r="Y285" s="25">
        <f t="shared" si="27"/>
        <v>14869.9</v>
      </c>
      <c r="Z285" s="25">
        <f t="shared" si="28"/>
        <v>0</v>
      </c>
      <c r="AA285" s="26"/>
      <c r="AB285" s="26"/>
      <c r="AC285" s="26"/>
      <c r="AD285" s="26"/>
      <c r="AE285" s="27"/>
      <c r="AF285" s="26"/>
      <c r="AG285" s="26"/>
      <c r="AH285" s="26"/>
      <c r="AI285" s="26"/>
      <c r="AJ285" s="26"/>
      <c r="AK285" s="26"/>
    </row>
    <row r="286" spans="1:37" s="10" customFormat="1" ht="25" customHeight="1" x14ac:dyDescent="0.25">
      <c r="A286" s="11">
        <v>283</v>
      </c>
      <c r="B286" s="120" t="str">
        <f t="shared" si="26"/>
        <v>3级-3级</v>
      </c>
      <c r="C286" s="120" t="s">
        <v>33</v>
      </c>
      <c r="D286" s="120" t="s">
        <v>117</v>
      </c>
      <c r="E286" s="120" t="s">
        <v>33</v>
      </c>
      <c r="F286" s="120" t="s">
        <v>524</v>
      </c>
      <c r="G286" s="122" t="s">
        <v>144</v>
      </c>
      <c r="H286" s="122"/>
      <c r="I286" s="124">
        <v>920.35</v>
      </c>
      <c r="J286" s="122"/>
      <c r="K286" s="122"/>
      <c r="L286" s="124"/>
      <c r="M286" s="125"/>
      <c r="N286" s="126"/>
      <c r="O286" s="124"/>
      <c r="P286" s="21"/>
      <c r="Q286" s="21"/>
      <c r="R286" s="22"/>
      <c r="S286" s="21"/>
      <c r="T286" s="21"/>
      <c r="U286" s="22"/>
      <c r="V286" s="23"/>
      <c r="W286" s="23"/>
      <c r="X286" s="24"/>
      <c r="Y286" s="25">
        <f t="shared" si="27"/>
        <v>920.35</v>
      </c>
      <c r="Z286" s="25">
        <f t="shared" si="28"/>
        <v>0</v>
      </c>
      <c r="AA286" s="26"/>
      <c r="AB286" s="26"/>
      <c r="AC286" s="26"/>
      <c r="AD286" s="26"/>
      <c r="AE286" s="27"/>
      <c r="AF286" s="26"/>
      <c r="AG286" s="26"/>
      <c r="AH286" s="26"/>
      <c r="AI286" s="26"/>
      <c r="AJ286" s="26"/>
      <c r="AK286" s="26"/>
    </row>
    <row r="287" spans="1:37" s="10" customFormat="1" ht="25" customHeight="1" x14ac:dyDescent="0.25">
      <c r="A287" s="11">
        <v>284</v>
      </c>
      <c r="B287" s="120" t="str">
        <f t="shared" si="26"/>
        <v>3级-3级</v>
      </c>
      <c r="C287" s="120" t="s">
        <v>33</v>
      </c>
      <c r="D287" s="120" t="s">
        <v>117</v>
      </c>
      <c r="E287" s="120" t="s">
        <v>33</v>
      </c>
      <c r="F287" s="120" t="s">
        <v>146</v>
      </c>
      <c r="G287" s="122" t="s">
        <v>144</v>
      </c>
      <c r="H287" s="122"/>
      <c r="I287" s="124">
        <v>12238.06</v>
      </c>
      <c r="J287" s="122"/>
      <c r="K287" s="122"/>
      <c r="L287" s="124"/>
      <c r="M287" s="125"/>
      <c r="N287" s="125"/>
      <c r="O287" s="124"/>
      <c r="P287" s="21"/>
      <c r="Q287" s="21"/>
      <c r="R287" s="22"/>
      <c r="S287" s="21"/>
      <c r="T287" s="21"/>
      <c r="U287" s="22"/>
      <c r="V287" s="23"/>
      <c r="W287" s="23"/>
      <c r="X287" s="24"/>
      <c r="Y287" s="25">
        <f t="shared" si="27"/>
        <v>12238.06</v>
      </c>
      <c r="Z287" s="25">
        <f t="shared" si="28"/>
        <v>0</v>
      </c>
      <c r="AA287" s="26"/>
      <c r="AB287" s="26"/>
      <c r="AC287" s="26"/>
      <c r="AD287" s="26"/>
      <c r="AE287" s="27"/>
      <c r="AF287" s="26"/>
      <c r="AG287" s="26"/>
      <c r="AH287" s="26"/>
      <c r="AI287" s="26"/>
      <c r="AJ287" s="26"/>
      <c r="AK287" s="26"/>
    </row>
    <row r="288" spans="1:37" s="10" customFormat="1" ht="25" customHeight="1" x14ac:dyDescent="0.25">
      <c r="A288" s="11">
        <v>285</v>
      </c>
      <c r="B288" s="120" t="str">
        <f t="shared" si="26"/>
        <v>3级-3级</v>
      </c>
      <c r="C288" s="120" t="s">
        <v>33</v>
      </c>
      <c r="D288" s="120" t="s">
        <v>117</v>
      </c>
      <c r="E288" s="120" t="s">
        <v>33</v>
      </c>
      <c r="F288" s="120" t="s">
        <v>354</v>
      </c>
      <c r="G288" s="122" t="s">
        <v>144</v>
      </c>
      <c r="H288" s="122"/>
      <c r="I288" s="124">
        <v>11522.13</v>
      </c>
      <c r="J288" s="122"/>
      <c r="K288" s="122"/>
      <c r="L288" s="124"/>
      <c r="M288" s="125"/>
      <c r="N288" s="125"/>
      <c r="O288" s="124"/>
      <c r="P288" s="21"/>
      <c r="Q288" s="21"/>
      <c r="R288" s="22"/>
      <c r="S288" s="21"/>
      <c r="T288" s="21"/>
      <c r="U288" s="22"/>
      <c r="V288" s="23"/>
      <c r="W288" s="23"/>
      <c r="X288" s="24"/>
      <c r="Y288" s="25">
        <f t="shared" si="27"/>
        <v>11522.13</v>
      </c>
      <c r="Z288" s="25">
        <f t="shared" si="28"/>
        <v>0</v>
      </c>
      <c r="AA288" s="26"/>
      <c r="AB288" s="26"/>
      <c r="AC288" s="26"/>
      <c r="AD288" s="26"/>
      <c r="AE288" s="27"/>
      <c r="AF288" s="26"/>
      <c r="AG288" s="26"/>
      <c r="AH288" s="26"/>
      <c r="AI288" s="26"/>
      <c r="AJ288" s="26"/>
      <c r="AK288" s="26"/>
    </row>
    <row r="289" spans="1:37" s="10" customFormat="1" ht="25" customHeight="1" x14ac:dyDescent="0.25">
      <c r="A289" s="11">
        <v>286</v>
      </c>
      <c r="B289" s="120" t="str">
        <f t="shared" si="26"/>
        <v>3级-3级</v>
      </c>
      <c r="C289" s="120" t="s">
        <v>33</v>
      </c>
      <c r="D289" s="120" t="s">
        <v>117</v>
      </c>
      <c r="E289" s="120" t="s">
        <v>33</v>
      </c>
      <c r="F289" s="120" t="s">
        <v>345</v>
      </c>
      <c r="G289" s="122" t="s">
        <v>144</v>
      </c>
      <c r="H289" s="122"/>
      <c r="I289" s="124">
        <v>5376.99</v>
      </c>
      <c r="J289" s="122"/>
      <c r="K289" s="122"/>
      <c r="L289" s="124"/>
      <c r="M289" s="125"/>
      <c r="N289" s="125"/>
      <c r="O289" s="124"/>
      <c r="P289" s="21"/>
      <c r="Q289" s="21"/>
      <c r="R289" s="22"/>
      <c r="S289" s="21"/>
      <c r="T289" s="21"/>
      <c r="U289" s="22"/>
      <c r="V289" s="23"/>
      <c r="W289" s="23"/>
      <c r="X289" s="24"/>
      <c r="Y289" s="25">
        <f t="shared" si="27"/>
        <v>5376.99</v>
      </c>
      <c r="Z289" s="25">
        <f t="shared" si="28"/>
        <v>0</v>
      </c>
      <c r="AA289" s="26"/>
      <c r="AB289" s="26"/>
      <c r="AC289" s="26"/>
      <c r="AD289" s="26"/>
      <c r="AE289" s="27"/>
      <c r="AF289" s="26"/>
      <c r="AG289" s="26"/>
      <c r="AH289" s="26"/>
      <c r="AI289" s="26"/>
      <c r="AJ289" s="26"/>
      <c r="AK289" s="26"/>
    </row>
    <row r="290" spans="1:37" s="10" customFormat="1" ht="25" customHeight="1" x14ac:dyDescent="0.25">
      <c r="A290" s="11">
        <v>287</v>
      </c>
      <c r="B290" s="120" t="str">
        <f t="shared" si="26"/>
        <v>3级-3级</v>
      </c>
      <c r="C290" s="120" t="s">
        <v>33</v>
      </c>
      <c r="D290" s="120" t="s">
        <v>117</v>
      </c>
      <c r="E290" s="120" t="s">
        <v>33</v>
      </c>
      <c r="F290" s="120" t="s">
        <v>561</v>
      </c>
      <c r="G290" s="122" t="s">
        <v>144</v>
      </c>
      <c r="H290" s="122"/>
      <c r="I290" s="124">
        <v>672.56</v>
      </c>
      <c r="J290" s="122"/>
      <c r="K290" s="122"/>
      <c r="L290" s="124"/>
      <c r="M290" s="125"/>
      <c r="N290" s="125"/>
      <c r="O290" s="124"/>
      <c r="P290" s="21"/>
      <c r="Q290" s="21"/>
      <c r="R290" s="22"/>
      <c r="S290" s="21"/>
      <c r="T290" s="21"/>
      <c r="U290" s="22"/>
      <c r="V290" s="23"/>
      <c r="W290" s="23"/>
      <c r="X290" s="24"/>
      <c r="Y290" s="25">
        <f t="shared" si="27"/>
        <v>672.56</v>
      </c>
      <c r="Z290" s="25">
        <f t="shared" si="28"/>
        <v>0</v>
      </c>
      <c r="AA290" s="26"/>
      <c r="AB290" s="26"/>
      <c r="AC290" s="26"/>
      <c r="AD290" s="26"/>
      <c r="AE290" s="27"/>
      <c r="AF290" s="26"/>
      <c r="AG290" s="26"/>
      <c r="AH290" s="26"/>
      <c r="AI290" s="26"/>
      <c r="AJ290" s="26"/>
      <c r="AK290" s="26"/>
    </row>
    <row r="291" spans="1:37" s="10" customFormat="1" ht="25" customHeight="1" x14ac:dyDescent="0.25">
      <c r="A291" s="11">
        <v>288</v>
      </c>
      <c r="B291" s="120" t="str">
        <f t="shared" si="26"/>
        <v>3级-3级</v>
      </c>
      <c r="C291" s="120" t="s">
        <v>33</v>
      </c>
      <c r="D291" s="120" t="s">
        <v>117</v>
      </c>
      <c r="E291" s="120" t="s">
        <v>33</v>
      </c>
      <c r="F291" s="120" t="s">
        <v>114</v>
      </c>
      <c r="G291" s="122" t="s">
        <v>144</v>
      </c>
      <c r="H291" s="122"/>
      <c r="I291" s="124">
        <v>3438.06</v>
      </c>
      <c r="J291" s="122"/>
      <c r="K291" s="122"/>
      <c r="L291" s="124"/>
      <c r="M291" s="125"/>
      <c r="N291" s="125"/>
      <c r="O291" s="124"/>
      <c r="P291" s="21"/>
      <c r="Q291" s="21"/>
      <c r="R291" s="22"/>
      <c r="S291" s="21"/>
      <c r="T291" s="21"/>
      <c r="U291" s="22"/>
      <c r="V291" s="23"/>
      <c r="W291" s="23"/>
      <c r="X291" s="24"/>
      <c r="Y291" s="25">
        <f t="shared" si="27"/>
        <v>3438.06</v>
      </c>
      <c r="Z291" s="25">
        <f t="shared" si="28"/>
        <v>0</v>
      </c>
      <c r="AA291" s="26"/>
      <c r="AB291" s="26"/>
      <c r="AC291" s="26"/>
      <c r="AD291" s="26"/>
      <c r="AE291" s="27"/>
      <c r="AF291" s="26"/>
      <c r="AG291" s="26"/>
      <c r="AH291" s="26"/>
      <c r="AI291" s="26"/>
      <c r="AJ291" s="26"/>
      <c r="AK291" s="26"/>
    </row>
    <row r="292" spans="1:37" s="10" customFormat="1" ht="25" customHeight="1" x14ac:dyDescent="0.25">
      <c r="A292" s="11">
        <v>289</v>
      </c>
      <c r="B292" s="120" t="str">
        <f t="shared" si="26"/>
        <v>3级-3级</v>
      </c>
      <c r="C292" s="120" t="s">
        <v>33</v>
      </c>
      <c r="D292" s="120" t="s">
        <v>117</v>
      </c>
      <c r="E292" s="120" t="s">
        <v>33</v>
      </c>
      <c r="F292" s="120" t="s">
        <v>65</v>
      </c>
      <c r="G292" s="122" t="s">
        <v>144</v>
      </c>
      <c r="H292" s="122"/>
      <c r="I292" s="124">
        <v>58.41</v>
      </c>
      <c r="J292" s="122"/>
      <c r="K292" s="122"/>
      <c r="L292" s="124"/>
      <c r="M292" s="125"/>
      <c r="N292" s="125"/>
      <c r="O292" s="124"/>
      <c r="P292" s="21"/>
      <c r="Q292" s="21"/>
      <c r="R292" s="22"/>
      <c r="S292" s="21"/>
      <c r="T292" s="21"/>
      <c r="U292" s="22"/>
      <c r="V292" s="23"/>
      <c r="W292" s="23"/>
      <c r="X292" s="24"/>
      <c r="Y292" s="25">
        <f t="shared" si="27"/>
        <v>58.41</v>
      </c>
      <c r="Z292" s="25">
        <f t="shared" si="28"/>
        <v>0</v>
      </c>
      <c r="AA292" s="26"/>
      <c r="AB292" s="26"/>
      <c r="AC292" s="26"/>
      <c r="AD292" s="26"/>
      <c r="AE292" s="27"/>
      <c r="AF292" s="26"/>
      <c r="AG292" s="26"/>
      <c r="AH292" s="26"/>
      <c r="AI292" s="26"/>
      <c r="AJ292" s="26"/>
      <c r="AK292" s="26"/>
    </row>
    <row r="293" spans="1:37" s="10" customFormat="1" ht="25" customHeight="1" x14ac:dyDescent="0.25">
      <c r="A293" s="11">
        <v>290</v>
      </c>
      <c r="B293" s="120" t="str">
        <f t="shared" si="26"/>
        <v>3级-3级</v>
      </c>
      <c r="C293" s="120" t="s">
        <v>33</v>
      </c>
      <c r="D293" s="120" t="s">
        <v>117</v>
      </c>
      <c r="E293" s="120" t="s">
        <v>33</v>
      </c>
      <c r="F293" s="120" t="s">
        <v>34</v>
      </c>
      <c r="G293" s="122" t="s">
        <v>144</v>
      </c>
      <c r="H293" s="122"/>
      <c r="I293" s="124">
        <v>29.2</v>
      </c>
      <c r="J293" s="122"/>
      <c r="K293" s="122"/>
      <c r="L293" s="124"/>
      <c r="M293" s="125"/>
      <c r="N293" s="125"/>
      <c r="O293" s="124"/>
      <c r="P293" s="21"/>
      <c r="Q293" s="21"/>
      <c r="R293" s="22"/>
      <c r="S293" s="21"/>
      <c r="T293" s="21"/>
      <c r="U293" s="22"/>
      <c r="V293" s="23"/>
      <c r="W293" s="23"/>
      <c r="X293" s="24"/>
      <c r="Y293" s="25">
        <f t="shared" si="27"/>
        <v>29.2</v>
      </c>
      <c r="Z293" s="25">
        <f t="shared" si="28"/>
        <v>0</v>
      </c>
      <c r="AA293" s="26"/>
      <c r="AB293" s="26"/>
      <c r="AC293" s="26"/>
      <c r="AD293" s="26"/>
      <c r="AE293" s="27"/>
      <c r="AF293" s="26"/>
      <c r="AG293" s="26"/>
      <c r="AH293" s="26"/>
      <c r="AI293" s="26"/>
      <c r="AJ293" s="26"/>
      <c r="AK293" s="26"/>
    </row>
    <row r="294" spans="1:37" s="10" customFormat="1" ht="25" customHeight="1" x14ac:dyDescent="0.25">
      <c r="A294" s="11">
        <v>291</v>
      </c>
      <c r="B294" s="120" t="str">
        <f t="shared" si="26"/>
        <v>3级-3级</v>
      </c>
      <c r="C294" s="120" t="s">
        <v>33</v>
      </c>
      <c r="D294" s="120" t="s">
        <v>117</v>
      </c>
      <c r="E294" s="120" t="s">
        <v>33</v>
      </c>
      <c r="F294" s="120" t="s">
        <v>127</v>
      </c>
      <c r="G294" s="122" t="s">
        <v>144</v>
      </c>
      <c r="H294" s="122"/>
      <c r="I294" s="124">
        <v>398.23</v>
      </c>
      <c r="J294" s="122"/>
      <c r="K294" s="122"/>
      <c r="L294" s="124"/>
      <c r="M294" s="125"/>
      <c r="N294" s="125"/>
      <c r="O294" s="124"/>
      <c r="P294" s="21"/>
      <c r="Q294" s="21"/>
      <c r="R294" s="22"/>
      <c r="S294" s="21"/>
      <c r="T294" s="21"/>
      <c r="U294" s="22"/>
      <c r="V294" s="23"/>
      <c r="W294" s="23"/>
      <c r="X294" s="24"/>
      <c r="Y294" s="25">
        <f t="shared" si="27"/>
        <v>398.23</v>
      </c>
      <c r="Z294" s="25">
        <f t="shared" si="28"/>
        <v>0</v>
      </c>
      <c r="AA294" s="26"/>
      <c r="AB294" s="26"/>
      <c r="AC294" s="26"/>
      <c r="AD294" s="26"/>
      <c r="AE294" s="27"/>
      <c r="AF294" s="26"/>
      <c r="AG294" s="26"/>
      <c r="AH294" s="26"/>
      <c r="AI294" s="26"/>
      <c r="AJ294" s="26"/>
      <c r="AK294" s="26"/>
    </row>
    <row r="295" spans="1:37" s="10" customFormat="1" ht="25" customHeight="1" x14ac:dyDescent="0.25">
      <c r="A295" s="11">
        <v>292</v>
      </c>
      <c r="B295" s="120" t="str">
        <f t="shared" si="26"/>
        <v>3级-4级</v>
      </c>
      <c r="C295" s="120" t="s">
        <v>33</v>
      </c>
      <c r="D295" s="120" t="s">
        <v>117</v>
      </c>
      <c r="E295" s="120" t="s">
        <v>37</v>
      </c>
      <c r="F295" s="120" t="s">
        <v>38</v>
      </c>
      <c r="G295" s="122" t="s">
        <v>144</v>
      </c>
      <c r="H295" s="122"/>
      <c r="I295" s="124">
        <v>2654.87</v>
      </c>
      <c r="J295" s="122"/>
      <c r="K295" s="122"/>
      <c r="L295" s="124"/>
      <c r="M295" s="125"/>
      <c r="N295" s="125"/>
      <c r="O295" s="124"/>
      <c r="P295" s="21"/>
      <c r="Q295" s="21"/>
      <c r="R295" s="22"/>
      <c r="S295" s="21"/>
      <c r="T295" s="21"/>
      <c r="U295" s="22"/>
      <c r="V295" s="23"/>
      <c r="W295" s="23"/>
      <c r="X295" s="24"/>
      <c r="Y295" s="25">
        <f t="shared" si="27"/>
        <v>2654.87</v>
      </c>
      <c r="Z295" s="25">
        <f t="shared" si="28"/>
        <v>0</v>
      </c>
      <c r="AA295" s="26"/>
      <c r="AB295" s="26"/>
      <c r="AC295" s="26"/>
      <c r="AD295" s="26"/>
      <c r="AE295" s="27"/>
      <c r="AF295" s="26"/>
      <c r="AG295" s="26"/>
      <c r="AH295" s="26"/>
      <c r="AI295" s="26"/>
      <c r="AJ295" s="26"/>
      <c r="AK295" s="26"/>
    </row>
    <row r="296" spans="1:37" s="10" customFormat="1" ht="25" customHeight="1" x14ac:dyDescent="0.25">
      <c r="A296" s="11">
        <v>293</v>
      </c>
      <c r="B296" s="120" t="str">
        <f t="shared" si="26"/>
        <v>3级-4级</v>
      </c>
      <c r="C296" s="120" t="s">
        <v>33</v>
      </c>
      <c r="D296" s="120" t="s">
        <v>117</v>
      </c>
      <c r="E296" s="120" t="s">
        <v>37</v>
      </c>
      <c r="F296" s="120" t="s">
        <v>66</v>
      </c>
      <c r="G296" s="122" t="s">
        <v>144</v>
      </c>
      <c r="H296" s="122"/>
      <c r="I296" s="124">
        <v>126.55</v>
      </c>
      <c r="J296" s="122"/>
      <c r="K296" s="122"/>
      <c r="L296" s="124"/>
      <c r="M296" s="125"/>
      <c r="N296" s="126"/>
      <c r="O296" s="124"/>
      <c r="P296" s="21"/>
      <c r="Q296" s="21"/>
      <c r="R296" s="22"/>
      <c r="S296" s="21"/>
      <c r="T296" s="21"/>
      <c r="U296" s="22"/>
      <c r="V296" s="23"/>
      <c r="W296" s="23"/>
      <c r="X296" s="24"/>
      <c r="Y296" s="25">
        <f t="shared" si="27"/>
        <v>126.55</v>
      </c>
      <c r="Z296" s="25">
        <f t="shared" si="28"/>
        <v>0</v>
      </c>
      <c r="AA296" s="26"/>
      <c r="AB296" s="26"/>
      <c r="AC296" s="26"/>
      <c r="AD296" s="26"/>
      <c r="AE296" s="27"/>
      <c r="AF296" s="26"/>
      <c r="AG296" s="26"/>
      <c r="AH296" s="26"/>
      <c r="AI296" s="26"/>
      <c r="AJ296" s="26"/>
      <c r="AK296" s="26"/>
    </row>
    <row r="297" spans="1:37" s="10" customFormat="1" ht="25" customHeight="1" x14ac:dyDescent="0.25">
      <c r="A297" s="11">
        <v>294</v>
      </c>
      <c r="B297" s="120" t="str">
        <f t="shared" si="26"/>
        <v>3级-4级</v>
      </c>
      <c r="C297" s="120" t="s">
        <v>33</v>
      </c>
      <c r="D297" s="120" t="s">
        <v>117</v>
      </c>
      <c r="E297" s="120" t="s">
        <v>37</v>
      </c>
      <c r="F297" s="120" t="s">
        <v>42</v>
      </c>
      <c r="G297" s="122" t="s">
        <v>144</v>
      </c>
      <c r="H297" s="122"/>
      <c r="I297" s="124">
        <v>360.18</v>
      </c>
      <c r="J297" s="122"/>
      <c r="K297" s="122"/>
      <c r="L297" s="124"/>
      <c r="M297" s="125"/>
      <c r="N297" s="126"/>
      <c r="O297" s="124"/>
      <c r="P297" s="21"/>
      <c r="Q297" s="21"/>
      <c r="R297" s="22"/>
      <c r="S297" s="21"/>
      <c r="T297" s="21"/>
      <c r="U297" s="22"/>
      <c r="V297" s="23"/>
      <c r="W297" s="23"/>
      <c r="X297" s="24"/>
      <c r="Y297" s="25">
        <f t="shared" si="27"/>
        <v>360.18</v>
      </c>
      <c r="Z297" s="25">
        <f t="shared" si="28"/>
        <v>0</v>
      </c>
      <c r="AA297" s="26"/>
      <c r="AB297" s="26"/>
      <c r="AC297" s="26"/>
      <c r="AD297" s="26"/>
      <c r="AE297" s="27"/>
      <c r="AF297" s="26"/>
      <c r="AG297" s="26"/>
      <c r="AH297" s="26"/>
      <c r="AI297" s="26"/>
      <c r="AJ297" s="26"/>
      <c r="AK297" s="26"/>
    </row>
    <row r="298" spans="1:37" s="10" customFormat="1" ht="25" customHeight="1" x14ac:dyDescent="0.25">
      <c r="A298" s="11">
        <v>295</v>
      </c>
      <c r="B298" s="120" t="str">
        <f t="shared" si="26"/>
        <v>3级-3级</v>
      </c>
      <c r="C298" s="120" t="s">
        <v>33</v>
      </c>
      <c r="D298" s="120" t="s">
        <v>117</v>
      </c>
      <c r="E298" s="120" t="s">
        <v>33</v>
      </c>
      <c r="F298" s="120" t="s">
        <v>160</v>
      </c>
      <c r="G298" s="122" t="s">
        <v>144</v>
      </c>
      <c r="H298" s="122"/>
      <c r="I298" s="124">
        <v>20318.53</v>
      </c>
      <c r="J298" s="122"/>
      <c r="K298" s="122"/>
      <c r="L298" s="124"/>
      <c r="M298" s="125"/>
      <c r="N298" s="125"/>
      <c r="O298" s="124"/>
      <c r="P298" s="21"/>
      <c r="Q298" s="21"/>
      <c r="R298" s="22"/>
      <c r="S298" s="21"/>
      <c r="T298" s="21"/>
      <c r="U298" s="22"/>
      <c r="V298" s="23"/>
      <c r="W298" s="23"/>
      <c r="X298" s="24"/>
      <c r="Y298" s="25">
        <f t="shared" si="27"/>
        <v>20318.53</v>
      </c>
      <c r="Z298" s="25">
        <f t="shared" si="28"/>
        <v>0</v>
      </c>
      <c r="AA298" s="26"/>
      <c r="AB298" s="26"/>
      <c r="AC298" s="26"/>
      <c r="AD298" s="26"/>
      <c r="AE298" s="27"/>
      <c r="AF298" s="26"/>
      <c r="AG298" s="26"/>
      <c r="AH298" s="26"/>
      <c r="AI298" s="26"/>
      <c r="AJ298" s="26"/>
      <c r="AK298" s="26"/>
    </row>
    <row r="299" spans="1:37" s="10" customFormat="1" ht="25" customHeight="1" x14ac:dyDescent="0.25">
      <c r="A299" s="11">
        <v>296</v>
      </c>
      <c r="B299" s="120" t="str">
        <f t="shared" si="26"/>
        <v>3级-3级</v>
      </c>
      <c r="C299" s="120" t="s">
        <v>33</v>
      </c>
      <c r="D299" s="120" t="s">
        <v>117</v>
      </c>
      <c r="E299" s="120" t="s">
        <v>33</v>
      </c>
      <c r="F299" s="120" t="s">
        <v>160</v>
      </c>
      <c r="G299" s="122"/>
      <c r="H299" s="122"/>
      <c r="I299" s="124"/>
      <c r="J299" s="122" t="s">
        <v>68</v>
      </c>
      <c r="K299" s="121" t="s">
        <v>597</v>
      </c>
      <c r="L299" s="124">
        <v>11199.77</v>
      </c>
      <c r="M299" s="125"/>
      <c r="N299" s="125"/>
      <c r="O299" s="124"/>
      <c r="P299" s="21"/>
      <c r="Q299" s="21"/>
      <c r="R299" s="22"/>
      <c r="S299" s="21"/>
      <c r="T299" s="21"/>
      <c r="U299" s="22"/>
      <c r="V299" s="23"/>
      <c r="W299" s="23"/>
      <c r="X299" s="24"/>
      <c r="Y299" s="25">
        <f t="shared" si="27"/>
        <v>0</v>
      </c>
      <c r="Z299" s="25">
        <f t="shared" si="28"/>
        <v>11199.77</v>
      </c>
      <c r="AA299" s="26"/>
      <c r="AB299" s="26"/>
      <c r="AC299" s="26"/>
      <c r="AD299" s="26"/>
      <c r="AE299" s="27"/>
      <c r="AF299" s="26"/>
      <c r="AG299" s="26"/>
      <c r="AH299" s="26"/>
      <c r="AI299" s="26"/>
      <c r="AJ299" s="26"/>
      <c r="AK299" s="26"/>
    </row>
    <row r="300" spans="1:37" s="10" customFormat="1" ht="25" customHeight="1" x14ac:dyDescent="0.25">
      <c r="A300" s="11">
        <v>297</v>
      </c>
      <c r="B300" s="120" t="str">
        <f t="shared" si="26"/>
        <v>3级-3级</v>
      </c>
      <c r="C300" s="120" t="s">
        <v>33</v>
      </c>
      <c r="D300" s="120" t="s">
        <v>117</v>
      </c>
      <c r="E300" s="120" t="s">
        <v>33</v>
      </c>
      <c r="F300" s="120" t="s">
        <v>345</v>
      </c>
      <c r="G300" s="122"/>
      <c r="H300" s="122"/>
      <c r="I300" s="124"/>
      <c r="J300" s="122" t="s">
        <v>68</v>
      </c>
      <c r="K300" s="122" t="s">
        <v>598</v>
      </c>
      <c r="L300" s="124">
        <v>255672.76</v>
      </c>
      <c r="M300" s="125"/>
      <c r="N300" s="125"/>
      <c r="O300" s="124"/>
      <c r="P300" s="21"/>
      <c r="Q300" s="21"/>
      <c r="R300" s="22"/>
      <c r="S300" s="21"/>
      <c r="T300" s="21"/>
      <c r="U300" s="22"/>
      <c r="V300" s="23"/>
      <c r="W300" s="23"/>
      <c r="X300" s="24"/>
      <c r="Y300" s="25">
        <f t="shared" si="27"/>
        <v>0</v>
      </c>
      <c r="Z300" s="25">
        <f t="shared" si="28"/>
        <v>255672.76</v>
      </c>
      <c r="AA300" s="26"/>
      <c r="AB300" s="26"/>
      <c r="AC300" s="26"/>
      <c r="AD300" s="26"/>
      <c r="AE300" s="27"/>
      <c r="AF300" s="26"/>
      <c r="AG300" s="26"/>
      <c r="AH300" s="26"/>
      <c r="AI300" s="26"/>
      <c r="AJ300" s="26"/>
      <c r="AK300" s="26"/>
    </row>
    <row r="301" spans="1:37" s="10" customFormat="1" ht="25" customHeight="1" x14ac:dyDescent="0.25">
      <c r="A301" s="11">
        <v>298</v>
      </c>
      <c r="B301" s="120" t="str">
        <f t="shared" si="26"/>
        <v>3级-2级</v>
      </c>
      <c r="C301" s="120" t="s">
        <v>33</v>
      </c>
      <c r="D301" s="120" t="s">
        <v>117</v>
      </c>
      <c r="E301" s="120" t="s">
        <v>29</v>
      </c>
      <c r="F301" s="120" t="s">
        <v>55</v>
      </c>
      <c r="G301" s="122"/>
      <c r="H301" s="122"/>
      <c r="I301" s="124"/>
      <c r="J301" s="122" t="s">
        <v>60</v>
      </c>
      <c r="K301" s="122" t="s">
        <v>599</v>
      </c>
      <c r="L301" s="124">
        <v>3610608.75</v>
      </c>
      <c r="M301" s="125"/>
      <c r="N301" s="125"/>
      <c r="O301" s="124"/>
      <c r="P301" s="21"/>
      <c r="Q301" s="21"/>
      <c r="R301" s="22"/>
      <c r="S301" s="21"/>
      <c r="T301" s="21"/>
      <c r="U301" s="22"/>
      <c r="V301" s="23"/>
      <c r="W301" s="23"/>
      <c r="X301" s="24"/>
      <c r="Y301" s="25">
        <f t="shared" ref="Y301:Y332" si="29">ROUND(I301-U301-X301,2)</f>
        <v>0</v>
      </c>
      <c r="Z301" s="25">
        <f t="shared" ref="Z301:Z332" si="30">ROUND(L301+O301-R301,2)</f>
        <v>3610608.75</v>
      </c>
      <c r="AA301" s="26"/>
      <c r="AB301" s="26"/>
      <c r="AC301" s="26"/>
      <c r="AD301" s="26"/>
      <c r="AE301" s="27"/>
      <c r="AF301" s="26"/>
      <c r="AG301" s="26"/>
      <c r="AH301" s="26"/>
      <c r="AI301" s="26"/>
      <c r="AJ301" s="26"/>
      <c r="AK301" s="26"/>
    </row>
    <row r="302" spans="1:37" s="10" customFormat="1" ht="25" customHeight="1" x14ac:dyDescent="0.25">
      <c r="A302" s="11">
        <v>299</v>
      </c>
      <c r="B302" s="120" t="str">
        <f t="shared" si="26"/>
        <v>3级-2级</v>
      </c>
      <c r="C302" s="120" t="s">
        <v>33</v>
      </c>
      <c r="D302" s="120" t="s">
        <v>117</v>
      </c>
      <c r="E302" s="120" t="s">
        <v>29</v>
      </c>
      <c r="F302" s="120" t="s">
        <v>55</v>
      </c>
      <c r="G302" s="122"/>
      <c r="H302" s="122"/>
      <c r="I302" s="124"/>
      <c r="J302" s="122" t="s">
        <v>68</v>
      </c>
      <c r="K302" s="122" t="s">
        <v>600</v>
      </c>
      <c r="L302" s="124">
        <v>261266.9</v>
      </c>
      <c r="M302" s="125"/>
      <c r="N302" s="125"/>
      <c r="O302" s="124"/>
      <c r="P302" s="21"/>
      <c r="Q302" s="21"/>
      <c r="R302" s="22"/>
      <c r="S302" s="21"/>
      <c r="T302" s="21"/>
      <c r="U302" s="22"/>
      <c r="V302" s="23"/>
      <c r="W302" s="23"/>
      <c r="X302" s="24"/>
      <c r="Y302" s="25">
        <f t="shared" si="29"/>
        <v>0</v>
      </c>
      <c r="Z302" s="25">
        <f t="shared" si="30"/>
        <v>261266.9</v>
      </c>
      <c r="AA302" s="26"/>
      <c r="AB302" s="26"/>
      <c r="AC302" s="26"/>
      <c r="AD302" s="26"/>
      <c r="AE302" s="27"/>
      <c r="AF302" s="26"/>
      <c r="AG302" s="26"/>
      <c r="AH302" s="26"/>
      <c r="AI302" s="26"/>
      <c r="AJ302" s="26"/>
      <c r="AK302" s="26"/>
    </row>
    <row r="303" spans="1:37" s="10" customFormat="1" ht="25" customHeight="1" x14ac:dyDescent="0.25">
      <c r="A303" s="11">
        <v>300</v>
      </c>
      <c r="B303" s="120" t="str">
        <f t="shared" si="26"/>
        <v>3级-3级</v>
      </c>
      <c r="C303" s="120" t="s">
        <v>33</v>
      </c>
      <c r="D303" s="120" t="s">
        <v>117</v>
      </c>
      <c r="E303" s="120" t="s">
        <v>33</v>
      </c>
      <c r="F303" s="120" t="s">
        <v>524</v>
      </c>
      <c r="G303" s="122"/>
      <c r="H303" s="122"/>
      <c r="I303" s="124"/>
      <c r="J303" s="122" t="s">
        <v>68</v>
      </c>
      <c r="K303" s="122" t="s">
        <v>601</v>
      </c>
      <c r="L303" s="124">
        <v>1293.4000000000001</v>
      </c>
      <c r="M303" s="125"/>
      <c r="N303" s="125"/>
      <c r="O303" s="124"/>
      <c r="P303" s="21"/>
      <c r="Q303" s="21"/>
      <c r="R303" s="22"/>
      <c r="S303" s="21"/>
      <c r="T303" s="21"/>
      <c r="U303" s="22"/>
      <c r="V303" s="23"/>
      <c r="W303" s="23"/>
      <c r="X303" s="24"/>
      <c r="Y303" s="25">
        <f t="shared" si="29"/>
        <v>0</v>
      </c>
      <c r="Z303" s="25">
        <f t="shared" si="30"/>
        <v>1293.4000000000001</v>
      </c>
      <c r="AA303" s="26"/>
      <c r="AB303" s="26"/>
      <c r="AC303" s="26"/>
      <c r="AD303" s="26"/>
      <c r="AE303" s="27"/>
      <c r="AF303" s="26"/>
      <c r="AG303" s="26"/>
      <c r="AH303" s="26"/>
      <c r="AI303" s="26"/>
      <c r="AJ303" s="26"/>
      <c r="AK303" s="26"/>
    </row>
    <row r="304" spans="1:37" s="10" customFormat="1" ht="25" customHeight="1" x14ac:dyDescent="0.25">
      <c r="A304" s="11">
        <v>301</v>
      </c>
      <c r="B304" s="120" t="str">
        <f t="shared" ref="B304:B344" si="31">TEXT(C304,"000")&amp;"-"&amp;TEXT(E304,"000")</f>
        <v>3级-3级</v>
      </c>
      <c r="C304" s="120" t="s">
        <v>33</v>
      </c>
      <c r="D304" s="120" t="s">
        <v>533</v>
      </c>
      <c r="E304" s="120" t="s">
        <v>33</v>
      </c>
      <c r="F304" s="120" t="s">
        <v>160</v>
      </c>
      <c r="G304" s="122"/>
      <c r="H304" s="122"/>
      <c r="I304" s="124"/>
      <c r="J304" s="122" t="s">
        <v>68</v>
      </c>
      <c r="K304" s="122" t="s">
        <v>602</v>
      </c>
      <c r="L304" s="124">
        <v>2491.9499999999998</v>
      </c>
      <c r="M304" s="125"/>
      <c r="N304" s="126"/>
      <c r="O304" s="124"/>
      <c r="P304" s="21"/>
      <c r="Q304" s="21"/>
      <c r="R304" s="22"/>
      <c r="S304" s="21"/>
      <c r="T304" s="21"/>
      <c r="U304" s="22"/>
      <c r="V304" s="23"/>
      <c r="W304" s="23"/>
      <c r="X304" s="24"/>
      <c r="Y304" s="25">
        <f t="shared" si="29"/>
        <v>0</v>
      </c>
      <c r="Z304" s="25">
        <f t="shared" si="30"/>
        <v>2491.9499999999998</v>
      </c>
      <c r="AA304" s="26"/>
      <c r="AB304" s="26"/>
      <c r="AC304" s="26"/>
      <c r="AD304" s="26"/>
      <c r="AE304" s="27"/>
      <c r="AF304" s="26"/>
      <c r="AG304" s="26"/>
      <c r="AH304" s="26"/>
      <c r="AI304" s="26"/>
      <c r="AJ304" s="26"/>
      <c r="AK304" s="26"/>
    </row>
    <row r="305" spans="1:37" s="10" customFormat="1" ht="25" customHeight="1" x14ac:dyDescent="0.25">
      <c r="A305" s="11">
        <v>302</v>
      </c>
      <c r="B305" s="120" t="str">
        <f t="shared" si="31"/>
        <v>3级-3级</v>
      </c>
      <c r="C305" s="120" t="s">
        <v>33</v>
      </c>
      <c r="D305" s="120" t="s">
        <v>533</v>
      </c>
      <c r="E305" s="120" t="s">
        <v>33</v>
      </c>
      <c r="F305" s="120" t="s">
        <v>524</v>
      </c>
      <c r="G305" s="122"/>
      <c r="H305" s="122"/>
      <c r="I305" s="124"/>
      <c r="J305" s="122" t="s">
        <v>68</v>
      </c>
      <c r="K305" s="122" t="s">
        <v>601</v>
      </c>
      <c r="L305" s="124">
        <v>1293.4000000000001</v>
      </c>
      <c r="M305" s="125"/>
      <c r="N305" s="126"/>
      <c r="O305" s="124"/>
      <c r="P305" s="21"/>
      <c r="Q305" s="21"/>
      <c r="R305" s="22"/>
      <c r="S305" s="21"/>
      <c r="T305" s="21"/>
      <c r="U305" s="22"/>
      <c r="V305" s="23"/>
      <c r="W305" s="23"/>
      <c r="X305" s="24"/>
      <c r="Y305" s="25">
        <f t="shared" si="29"/>
        <v>0</v>
      </c>
      <c r="Z305" s="25">
        <f t="shared" si="30"/>
        <v>1293.4000000000001</v>
      </c>
      <c r="AA305" s="26"/>
      <c r="AB305" s="26"/>
      <c r="AC305" s="26"/>
      <c r="AD305" s="26"/>
      <c r="AE305" s="27"/>
      <c r="AF305" s="26"/>
      <c r="AG305" s="26"/>
      <c r="AH305" s="26"/>
      <c r="AI305" s="26"/>
      <c r="AJ305" s="26"/>
      <c r="AK305" s="26"/>
    </row>
    <row r="306" spans="1:37" s="10" customFormat="1" ht="25" customHeight="1" x14ac:dyDescent="0.25">
      <c r="A306" s="11">
        <v>303</v>
      </c>
      <c r="B306" s="120" t="str">
        <f t="shared" si="31"/>
        <v>3级-2级</v>
      </c>
      <c r="C306" s="120" t="s">
        <v>33</v>
      </c>
      <c r="D306" s="120" t="s">
        <v>533</v>
      </c>
      <c r="E306" s="120" t="s">
        <v>29</v>
      </c>
      <c r="F306" s="120" t="s">
        <v>57</v>
      </c>
      <c r="G306" s="122" t="s">
        <v>144</v>
      </c>
      <c r="H306" s="122" t="s">
        <v>536</v>
      </c>
      <c r="I306" s="124">
        <v>1037.4000000000001</v>
      </c>
      <c r="J306" s="122"/>
      <c r="K306" s="122"/>
      <c r="L306" s="124"/>
      <c r="M306" s="125"/>
      <c r="N306" s="126"/>
      <c r="O306" s="124"/>
      <c r="P306" s="21"/>
      <c r="Q306" s="21"/>
      <c r="R306" s="22"/>
      <c r="S306" s="21"/>
      <c r="T306" s="21"/>
      <c r="U306" s="22"/>
      <c r="V306" s="23"/>
      <c r="W306" s="23"/>
      <c r="X306" s="24"/>
      <c r="Y306" s="25">
        <f t="shared" si="29"/>
        <v>1037.4000000000001</v>
      </c>
      <c r="Z306" s="25">
        <f t="shared" si="30"/>
        <v>0</v>
      </c>
      <c r="AA306" s="26"/>
      <c r="AB306" s="26"/>
      <c r="AC306" s="26"/>
      <c r="AD306" s="26"/>
      <c r="AE306" s="27"/>
      <c r="AF306" s="26"/>
      <c r="AG306" s="26"/>
      <c r="AH306" s="26"/>
      <c r="AI306" s="26"/>
      <c r="AJ306" s="26"/>
      <c r="AK306" s="26"/>
    </row>
    <row r="307" spans="1:37" s="10" customFormat="1" ht="25" customHeight="1" x14ac:dyDescent="0.25">
      <c r="A307" s="11">
        <v>304</v>
      </c>
      <c r="B307" s="120" t="str">
        <f t="shared" si="31"/>
        <v>3级-4级</v>
      </c>
      <c r="C307" s="120" t="s">
        <v>33</v>
      </c>
      <c r="D307" s="120" t="s">
        <v>348</v>
      </c>
      <c r="E307" s="120" t="s">
        <v>37</v>
      </c>
      <c r="F307" s="120" t="s">
        <v>42</v>
      </c>
      <c r="G307" s="122" t="s">
        <v>144</v>
      </c>
      <c r="H307" s="122" t="s">
        <v>122</v>
      </c>
      <c r="I307" s="124">
        <v>7093.34</v>
      </c>
      <c r="J307" s="122"/>
      <c r="K307" s="122"/>
      <c r="L307" s="124"/>
      <c r="M307" s="125"/>
      <c r="N307" s="126"/>
      <c r="O307" s="124"/>
      <c r="P307" s="66"/>
      <c r="Q307" s="66"/>
      <c r="R307" s="67"/>
      <c r="S307" s="66"/>
      <c r="T307" s="66"/>
      <c r="U307" s="67"/>
      <c r="V307" s="68"/>
      <c r="W307" s="68"/>
      <c r="X307" s="69"/>
      <c r="Y307" s="70">
        <f t="shared" si="29"/>
        <v>7093.34</v>
      </c>
      <c r="Z307" s="70">
        <f t="shared" si="30"/>
        <v>0</v>
      </c>
      <c r="AA307" s="71"/>
      <c r="AB307" s="71"/>
      <c r="AC307" s="71"/>
      <c r="AD307" s="71"/>
      <c r="AE307" s="72"/>
      <c r="AF307" s="71"/>
      <c r="AG307" s="71"/>
      <c r="AH307" s="71"/>
      <c r="AI307" s="71"/>
      <c r="AJ307" s="71"/>
      <c r="AK307" s="71"/>
    </row>
    <row r="308" spans="1:37" s="10" customFormat="1" ht="25" customHeight="1" x14ac:dyDescent="0.25">
      <c r="A308" s="11">
        <v>305</v>
      </c>
      <c r="B308" s="120" t="str">
        <f t="shared" si="31"/>
        <v>3级-3级</v>
      </c>
      <c r="C308" s="120" t="s">
        <v>33</v>
      </c>
      <c r="D308" s="120" t="s">
        <v>348</v>
      </c>
      <c r="E308" s="120" t="s">
        <v>33</v>
      </c>
      <c r="F308" s="120" t="s">
        <v>161</v>
      </c>
      <c r="G308" s="122" t="s">
        <v>144</v>
      </c>
      <c r="H308" s="122" t="s">
        <v>32</v>
      </c>
      <c r="I308" s="124">
        <v>31481.01</v>
      </c>
      <c r="J308" s="122"/>
      <c r="K308" s="122"/>
      <c r="L308" s="124"/>
      <c r="M308" s="125"/>
      <c r="N308" s="126"/>
      <c r="O308" s="124"/>
      <c r="P308" s="66"/>
      <c r="Q308" s="66"/>
      <c r="R308" s="67"/>
      <c r="S308" s="66"/>
      <c r="T308" s="66"/>
      <c r="U308" s="67"/>
      <c r="V308" s="68"/>
      <c r="W308" s="68"/>
      <c r="X308" s="69"/>
      <c r="Y308" s="70">
        <f t="shared" si="29"/>
        <v>31481.01</v>
      </c>
      <c r="Z308" s="70">
        <f t="shared" si="30"/>
        <v>0</v>
      </c>
      <c r="AA308" s="71"/>
      <c r="AB308" s="71"/>
      <c r="AC308" s="71"/>
      <c r="AD308" s="71"/>
      <c r="AE308" s="72"/>
      <c r="AF308" s="71"/>
      <c r="AG308" s="71"/>
      <c r="AH308" s="71"/>
      <c r="AI308" s="71"/>
      <c r="AJ308" s="71"/>
      <c r="AK308" s="71"/>
    </row>
    <row r="309" spans="1:37" s="10" customFormat="1" ht="25" customHeight="1" x14ac:dyDescent="0.25">
      <c r="A309" s="11">
        <v>306</v>
      </c>
      <c r="B309" s="120" t="str">
        <f t="shared" si="31"/>
        <v>3级-4级</v>
      </c>
      <c r="C309" s="120" t="s">
        <v>33</v>
      </c>
      <c r="D309" s="120" t="s">
        <v>348</v>
      </c>
      <c r="E309" s="120" t="s">
        <v>37</v>
      </c>
      <c r="F309" s="120" t="s">
        <v>66</v>
      </c>
      <c r="G309" s="122"/>
      <c r="H309" s="122"/>
      <c r="I309" s="124"/>
      <c r="J309" s="122" t="s">
        <v>603</v>
      </c>
      <c r="K309" s="122" t="s">
        <v>556</v>
      </c>
      <c r="L309" s="124">
        <v>801.03</v>
      </c>
      <c r="M309" s="125"/>
      <c r="N309" s="126"/>
      <c r="O309" s="124"/>
      <c r="P309" s="66"/>
      <c r="Q309" s="66"/>
      <c r="R309" s="67"/>
      <c r="S309" s="66"/>
      <c r="T309" s="66"/>
      <c r="U309" s="67"/>
      <c r="V309" s="68"/>
      <c r="W309" s="68"/>
      <c r="X309" s="69"/>
      <c r="Y309" s="70">
        <f t="shared" si="29"/>
        <v>0</v>
      </c>
      <c r="Z309" s="70">
        <f t="shared" si="30"/>
        <v>801.03</v>
      </c>
      <c r="AA309" s="71"/>
      <c r="AB309" s="71"/>
      <c r="AC309" s="71"/>
      <c r="AD309" s="71"/>
      <c r="AE309" s="72"/>
      <c r="AF309" s="71"/>
      <c r="AG309" s="71"/>
      <c r="AH309" s="71"/>
      <c r="AI309" s="71"/>
      <c r="AJ309" s="71"/>
      <c r="AK309" s="71"/>
    </row>
    <row r="310" spans="1:37" s="10" customFormat="1" ht="25" customHeight="1" x14ac:dyDescent="0.25">
      <c r="A310" s="11">
        <v>307</v>
      </c>
      <c r="B310" s="120" t="str">
        <f t="shared" si="31"/>
        <v>3级-4级</v>
      </c>
      <c r="C310" s="120" t="s">
        <v>33</v>
      </c>
      <c r="D310" s="120" t="s">
        <v>348</v>
      </c>
      <c r="E310" s="120" t="s">
        <v>37</v>
      </c>
      <c r="F310" s="120" t="s">
        <v>42</v>
      </c>
      <c r="G310" s="122"/>
      <c r="H310" s="122"/>
      <c r="I310" s="124"/>
      <c r="J310" s="122" t="s">
        <v>603</v>
      </c>
      <c r="K310" s="122" t="s">
        <v>556</v>
      </c>
      <c r="L310" s="124">
        <v>8583.93</v>
      </c>
      <c r="M310" s="125"/>
      <c r="N310" s="126"/>
      <c r="O310" s="124"/>
      <c r="P310" s="66"/>
      <c r="Q310" s="66"/>
      <c r="R310" s="67"/>
      <c r="S310" s="66"/>
      <c r="T310" s="66"/>
      <c r="U310" s="67"/>
      <c r="V310" s="68"/>
      <c r="W310" s="68"/>
      <c r="X310" s="69"/>
      <c r="Y310" s="70">
        <f t="shared" si="29"/>
        <v>0</v>
      </c>
      <c r="Z310" s="70">
        <f t="shared" si="30"/>
        <v>8583.93</v>
      </c>
      <c r="AA310" s="71"/>
      <c r="AB310" s="71"/>
      <c r="AC310" s="71"/>
      <c r="AD310" s="71"/>
      <c r="AE310" s="72"/>
      <c r="AF310" s="71"/>
      <c r="AG310" s="71"/>
      <c r="AH310" s="71"/>
      <c r="AI310" s="71"/>
      <c r="AJ310" s="71"/>
      <c r="AK310" s="71"/>
    </row>
    <row r="311" spans="1:37" s="10" customFormat="1" ht="25" customHeight="1" x14ac:dyDescent="0.25">
      <c r="A311" s="11">
        <v>308</v>
      </c>
      <c r="B311" s="120" t="str">
        <f t="shared" si="31"/>
        <v>3级-2级</v>
      </c>
      <c r="C311" s="120" t="s">
        <v>33</v>
      </c>
      <c r="D311" s="120" t="s">
        <v>348</v>
      </c>
      <c r="E311" s="120" t="s">
        <v>29</v>
      </c>
      <c r="F311" s="120" t="s">
        <v>53</v>
      </c>
      <c r="G311" s="122"/>
      <c r="H311" s="122"/>
      <c r="I311" s="124"/>
      <c r="J311" s="122" t="s">
        <v>603</v>
      </c>
      <c r="K311" s="122" t="s">
        <v>122</v>
      </c>
      <c r="L311" s="124">
        <v>15685.72</v>
      </c>
      <c r="M311" s="125"/>
      <c r="N311" s="125"/>
      <c r="O311" s="124"/>
      <c r="P311" s="66"/>
      <c r="Q311" s="66"/>
      <c r="R311" s="67"/>
      <c r="S311" s="66"/>
      <c r="T311" s="66"/>
      <c r="U311" s="67"/>
      <c r="V311" s="68"/>
      <c r="W311" s="68"/>
      <c r="X311" s="69"/>
      <c r="Y311" s="70">
        <f t="shared" si="29"/>
        <v>0</v>
      </c>
      <c r="Z311" s="70">
        <f t="shared" si="30"/>
        <v>15685.72</v>
      </c>
      <c r="AA311" s="71"/>
      <c r="AB311" s="71"/>
      <c r="AC311" s="71"/>
      <c r="AD311" s="71"/>
      <c r="AE311" s="72"/>
      <c r="AF311" s="71"/>
      <c r="AG311" s="71"/>
      <c r="AH311" s="71"/>
      <c r="AI311" s="71"/>
      <c r="AJ311" s="71"/>
      <c r="AK311" s="71"/>
    </row>
    <row r="312" spans="1:37" s="10" customFormat="1" ht="25" customHeight="1" x14ac:dyDescent="0.25">
      <c r="A312" s="11">
        <v>309</v>
      </c>
      <c r="B312" s="120" t="str">
        <f t="shared" si="31"/>
        <v>3级-4级</v>
      </c>
      <c r="C312" s="120" t="s">
        <v>33</v>
      </c>
      <c r="D312" s="120" t="s">
        <v>333</v>
      </c>
      <c r="E312" s="120" t="s">
        <v>37</v>
      </c>
      <c r="F312" s="120" t="s">
        <v>66</v>
      </c>
      <c r="G312" s="122" t="s">
        <v>99</v>
      </c>
      <c r="H312" s="122" t="s">
        <v>43</v>
      </c>
      <c r="I312" s="124">
        <v>77627.7</v>
      </c>
      <c r="J312" s="122" t="s">
        <v>58</v>
      </c>
      <c r="K312" s="122" t="s">
        <v>556</v>
      </c>
      <c r="L312" s="132">
        <v>753501.99</v>
      </c>
      <c r="M312" s="125"/>
      <c r="N312" s="126"/>
      <c r="O312" s="124"/>
      <c r="P312" s="66"/>
      <c r="Q312" s="66"/>
      <c r="R312" s="67"/>
      <c r="S312" s="66"/>
      <c r="T312" s="66"/>
      <c r="U312" s="67"/>
      <c r="V312" s="68"/>
      <c r="W312" s="68"/>
      <c r="X312" s="69"/>
      <c r="Y312" s="70">
        <f t="shared" si="29"/>
        <v>77627.7</v>
      </c>
      <c r="Z312" s="70">
        <f t="shared" si="30"/>
        <v>753501.99</v>
      </c>
      <c r="AA312" s="71"/>
      <c r="AB312" s="71"/>
      <c r="AC312" s="71"/>
      <c r="AD312" s="71"/>
      <c r="AE312" s="72"/>
      <c r="AF312" s="71"/>
      <c r="AG312" s="71"/>
      <c r="AH312" s="71"/>
      <c r="AI312" s="71"/>
      <c r="AJ312" s="71"/>
      <c r="AK312" s="71"/>
    </row>
    <row r="313" spans="1:37" s="10" customFormat="1" ht="25" customHeight="1" x14ac:dyDescent="0.25">
      <c r="A313" s="11">
        <v>310</v>
      </c>
      <c r="B313" s="120" t="str">
        <f t="shared" si="31"/>
        <v>3级-4级</v>
      </c>
      <c r="C313" s="120" t="s">
        <v>33</v>
      </c>
      <c r="D313" s="120" t="s">
        <v>333</v>
      </c>
      <c r="E313" s="120" t="s">
        <v>37</v>
      </c>
      <c r="F313" s="120" t="s">
        <v>66</v>
      </c>
      <c r="G313" s="122" t="s">
        <v>99</v>
      </c>
      <c r="H313" s="122" t="s">
        <v>604</v>
      </c>
      <c r="I313" s="124">
        <v>14150</v>
      </c>
      <c r="J313" s="122" t="s">
        <v>303</v>
      </c>
      <c r="K313" s="122" t="s">
        <v>605</v>
      </c>
      <c r="L313" s="132">
        <v>9002.18</v>
      </c>
      <c r="M313" s="125"/>
      <c r="N313" s="126"/>
      <c r="O313" s="124"/>
      <c r="P313" s="66"/>
      <c r="Q313" s="66"/>
      <c r="R313" s="67"/>
      <c r="S313" s="66"/>
      <c r="T313" s="66"/>
      <c r="U313" s="67"/>
      <c r="V313" s="68"/>
      <c r="W313" s="68"/>
      <c r="X313" s="69"/>
      <c r="Y313" s="70">
        <f t="shared" si="29"/>
        <v>14150</v>
      </c>
      <c r="Z313" s="70">
        <f t="shared" si="30"/>
        <v>9002.18</v>
      </c>
      <c r="AA313" s="71"/>
      <c r="AB313" s="71"/>
      <c r="AC313" s="71"/>
      <c r="AD313" s="71"/>
      <c r="AE313" s="72"/>
      <c r="AF313" s="71"/>
      <c r="AG313" s="71"/>
      <c r="AH313" s="71"/>
      <c r="AI313" s="71"/>
      <c r="AJ313" s="71"/>
      <c r="AK313" s="71"/>
    </row>
    <row r="314" spans="1:37" s="10" customFormat="1" ht="25" customHeight="1" x14ac:dyDescent="0.25">
      <c r="A314" s="11">
        <v>311</v>
      </c>
      <c r="B314" s="120" t="str">
        <f t="shared" si="31"/>
        <v>3级-4级</v>
      </c>
      <c r="C314" s="120" t="s">
        <v>33</v>
      </c>
      <c r="D314" s="120" t="s">
        <v>333</v>
      </c>
      <c r="E314" s="120" t="s">
        <v>37</v>
      </c>
      <c r="F314" s="120" t="s">
        <v>66</v>
      </c>
      <c r="G314" s="122" t="s">
        <v>99</v>
      </c>
      <c r="H314" s="122" t="s">
        <v>606</v>
      </c>
      <c r="I314" s="124">
        <v>4966.9799999999996</v>
      </c>
      <c r="J314" s="122"/>
      <c r="K314" s="122"/>
      <c r="L314" s="132"/>
      <c r="M314" s="125"/>
      <c r="N314" s="126"/>
      <c r="O314" s="124"/>
      <c r="P314" s="66"/>
      <c r="Q314" s="66"/>
      <c r="R314" s="67"/>
      <c r="S314" s="66"/>
      <c r="T314" s="66"/>
      <c r="U314" s="67"/>
      <c r="V314" s="68"/>
      <c r="W314" s="68"/>
      <c r="X314" s="69"/>
      <c r="Y314" s="70">
        <f t="shared" si="29"/>
        <v>4966.9799999999996</v>
      </c>
      <c r="Z314" s="70">
        <f t="shared" si="30"/>
        <v>0</v>
      </c>
      <c r="AA314" s="71"/>
      <c r="AB314" s="71"/>
      <c r="AC314" s="71"/>
      <c r="AD314" s="71"/>
      <c r="AE314" s="72"/>
      <c r="AF314" s="71"/>
      <c r="AG314" s="71"/>
      <c r="AH314" s="71"/>
      <c r="AI314" s="71"/>
      <c r="AJ314" s="71"/>
      <c r="AK314" s="71"/>
    </row>
    <row r="315" spans="1:37" s="10" customFormat="1" ht="25" customHeight="1" x14ac:dyDescent="0.25">
      <c r="A315" s="11">
        <v>312</v>
      </c>
      <c r="B315" s="120" t="str">
        <f t="shared" si="31"/>
        <v>3级-4级</v>
      </c>
      <c r="C315" s="120" t="s">
        <v>33</v>
      </c>
      <c r="D315" s="120" t="s">
        <v>333</v>
      </c>
      <c r="E315" s="120" t="s">
        <v>37</v>
      </c>
      <c r="F315" s="120" t="s">
        <v>42</v>
      </c>
      <c r="G315" s="122" t="s">
        <v>99</v>
      </c>
      <c r="H315" s="122" t="s">
        <v>43</v>
      </c>
      <c r="I315" s="124">
        <v>2659661.04</v>
      </c>
      <c r="J315" s="122" t="s">
        <v>58</v>
      </c>
      <c r="K315" s="122" t="s">
        <v>556</v>
      </c>
      <c r="L315" s="132">
        <v>1127988.51</v>
      </c>
      <c r="M315" s="125"/>
      <c r="N315" s="126"/>
      <c r="O315" s="124"/>
      <c r="P315" s="66"/>
      <c r="Q315" s="66"/>
      <c r="R315" s="67"/>
      <c r="S315" s="66"/>
      <c r="T315" s="66"/>
      <c r="U315" s="67"/>
      <c r="V315" s="68"/>
      <c r="W315" s="68"/>
      <c r="X315" s="69"/>
      <c r="Y315" s="70">
        <f t="shared" si="29"/>
        <v>2659661.04</v>
      </c>
      <c r="Z315" s="70">
        <f t="shared" si="30"/>
        <v>1127988.51</v>
      </c>
      <c r="AA315" s="71"/>
      <c r="AB315" s="71"/>
      <c r="AC315" s="71"/>
      <c r="AD315" s="71"/>
      <c r="AE315" s="72"/>
      <c r="AF315" s="71"/>
      <c r="AG315" s="71"/>
      <c r="AH315" s="71"/>
      <c r="AI315" s="71"/>
      <c r="AJ315" s="71"/>
      <c r="AK315" s="71"/>
    </row>
    <row r="316" spans="1:37" s="10" customFormat="1" ht="25" customHeight="1" x14ac:dyDescent="0.25">
      <c r="A316" s="11">
        <v>313</v>
      </c>
      <c r="B316" s="120" t="str">
        <f t="shared" si="31"/>
        <v>3级-2级</v>
      </c>
      <c r="C316" s="120" t="s">
        <v>33</v>
      </c>
      <c r="D316" s="120" t="s">
        <v>333</v>
      </c>
      <c r="E316" s="120" t="s">
        <v>29</v>
      </c>
      <c r="F316" s="120" t="s">
        <v>56</v>
      </c>
      <c r="G316" s="122" t="s">
        <v>99</v>
      </c>
      <c r="H316" s="122" t="s">
        <v>43</v>
      </c>
      <c r="I316" s="124">
        <v>2869726.54</v>
      </c>
      <c r="J316" s="122"/>
      <c r="K316" s="122"/>
      <c r="L316" s="132"/>
      <c r="M316" s="125"/>
      <c r="N316" s="125"/>
      <c r="O316" s="124"/>
      <c r="P316" s="66"/>
      <c r="Q316" s="66"/>
      <c r="R316" s="67"/>
      <c r="S316" s="66"/>
      <c r="T316" s="66"/>
      <c r="U316" s="67"/>
      <c r="V316" s="68"/>
      <c r="W316" s="68"/>
      <c r="X316" s="69"/>
      <c r="Y316" s="70">
        <f t="shared" si="29"/>
        <v>2869726.54</v>
      </c>
      <c r="Z316" s="70">
        <f t="shared" si="30"/>
        <v>0</v>
      </c>
      <c r="AA316" s="71"/>
      <c r="AB316" s="71"/>
      <c r="AC316" s="71"/>
      <c r="AD316" s="71"/>
      <c r="AE316" s="72"/>
      <c r="AF316" s="71"/>
      <c r="AG316" s="71"/>
      <c r="AH316" s="71"/>
      <c r="AI316" s="71"/>
      <c r="AJ316" s="71"/>
      <c r="AK316" s="71"/>
    </row>
    <row r="317" spans="1:37" s="10" customFormat="1" ht="25" customHeight="1" x14ac:dyDescent="0.25">
      <c r="A317" s="11">
        <v>314</v>
      </c>
      <c r="B317" s="120" t="str">
        <f t="shared" si="31"/>
        <v>3级-3级</v>
      </c>
      <c r="C317" s="120" t="s">
        <v>33</v>
      </c>
      <c r="D317" s="120" t="s">
        <v>333</v>
      </c>
      <c r="E317" s="120" t="s">
        <v>33</v>
      </c>
      <c r="F317" s="120" t="s">
        <v>481</v>
      </c>
      <c r="G317" s="122" t="s">
        <v>60</v>
      </c>
      <c r="H317" s="122" t="s">
        <v>349</v>
      </c>
      <c r="I317" s="124">
        <v>497431.39</v>
      </c>
      <c r="J317" s="122"/>
      <c r="K317" s="122"/>
      <c r="L317" s="132"/>
      <c r="M317" s="125"/>
      <c r="N317" s="125"/>
      <c r="O317" s="124"/>
      <c r="P317" s="66"/>
      <c r="Q317" s="66"/>
      <c r="R317" s="67"/>
      <c r="S317" s="66"/>
      <c r="T317" s="66"/>
      <c r="U317" s="67"/>
      <c r="V317" s="68"/>
      <c r="W317" s="68"/>
      <c r="X317" s="69"/>
      <c r="Y317" s="70">
        <f t="shared" si="29"/>
        <v>497431.39</v>
      </c>
      <c r="Z317" s="70">
        <f t="shared" si="30"/>
        <v>0</v>
      </c>
      <c r="AA317" s="71"/>
      <c r="AB317" s="71"/>
      <c r="AC317" s="71"/>
      <c r="AD317" s="71"/>
      <c r="AE317" s="72"/>
      <c r="AF317" s="71"/>
      <c r="AG317" s="71"/>
      <c r="AH317" s="71"/>
      <c r="AI317" s="71"/>
      <c r="AJ317" s="71"/>
      <c r="AK317" s="71"/>
    </row>
    <row r="318" spans="1:37" s="10" customFormat="1" ht="25" customHeight="1" x14ac:dyDescent="0.25">
      <c r="A318" s="11">
        <v>315</v>
      </c>
      <c r="B318" s="120" t="str">
        <f t="shared" si="31"/>
        <v>3级-2级</v>
      </c>
      <c r="C318" s="120" t="s">
        <v>33</v>
      </c>
      <c r="D318" s="120" t="s">
        <v>159</v>
      </c>
      <c r="E318" s="120" t="s">
        <v>29</v>
      </c>
      <c r="F318" s="120" t="s">
        <v>55</v>
      </c>
      <c r="G318" s="122" t="s">
        <v>60</v>
      </c>
      <c r="H318" s="121" t="s">
        <v>607</v>
      </c>
      <c r="I318" s="124">
        <v>7777.78</v>
      </c>
      <c r="J318" s="122"/>
      <c r="K318" s="122"/>
      <c r="L318" s="132"/>
      <c r="M318" s="125"/>
      <c r="N318" s="125"/>
      <c r="O318" s="124"/>
      <c r="P318" s="66"/>
      <c r="Q318" s="66"/>
      <c r="R318" s="67"/>
      <c r="S318" s="66"/>
      <c r="T318" s="66"/>
      <c r="U318" s="67"/>
      <c r="V318" s="68"/>
      <c r="W318" s="68"/>
      <c r="X318" s="69"/>
      <c r="Y318" s="70">
        <f t="shared" si="29"/>
        <v>7777.78</v>
      </c>
      <c r="Z318" s="70">
        <f t="shared" si="30"/>
        <v>0</v>
      </c>
      <c r="AA318" s="71"/>
      <c r="AB318" s="71"/>
      <c r="AC318" s="71"/>
      <c r="AD318" s="71"/>
      <c r="AE318" s="72"/>
      <c r="AF318" s="71"/>
      <c r="AG318" s="71"/>
      <c r="AH318" s="71"/>
      <c r="AI318" s="71"/>
      <c r="AJ318" s="71"/>
      <c r="AK318" s="71"/>
    </row>
    <row r="319" spans="1:37" s="10" customFormat="1" ht="25" customHeight="1" x14ac:dyDescent="0.25">
      <c r="A319" s="11">
        <v>316</v>
      </c>
      <c r="B319" s="120" t="str">
        <f t="shared" si="31"/>
        <v>3级-2级</v>
      </c>
      <c r="C319" s="120" t="s">
        <v>33</v>
      </c>
      <c r="D319" s="120" t="s">
        <v>159</v>
      </c>
      <c r="E319" s="120" t="s">
        <v>29</v>
      </c>
      <c r="F319" s="120" t="s">
        <v>55</v>
      </c>
      <c r="G319" s="122"/>
      <c r="H319" s="122"/>
      <c r="I319" s="124"/>
      <c r="J319" s="122" t="s">
        <v>68</v>
      </c>
      <c r="K319" s="122" t="s">
        <v>608</v>
      </c>
      <c r="L319" s="132">
        <v>300319.75</v>
      </c>
      <c r="M319" s="125"/>
      <c r="N319" s="125"/>
      <c r="O319" s="124"/>
      <c r="P319" s="66"/>
      <c r="Q319" s="66"/>
      <c r="R319" s="67"/>
      <c r="S319" s="66"/>
      <c r="T319" s="66"/>
      <c r="U319" s="67"/>
      <c r="V319" s="68"/>
      <c r="W319" s="68"/>
      <c r="X319" s="69"/>
      <c r="Y319" s="70">
        <f t="shared" si="29"/>
        <v>0</v>
      </c>
      <c r="Z319" s="70">
        <f t="shared" si="30"/>
        <v>300319.75</v>
      </c>
      <c r="AA319" s="71"/>
      <c r="AB319" s="71"/>
      <c r="AC319" s="71"/>
      <c r="AD319" s="71"/>
      <c r="AE319" s="72"/>
      <c r="AF319" s="71"/>
      <c r="AG319" s="71"/>
      <c r="AH319" s="71"/>
      <c r="AI319" s="71"/>
      <c r="AJ319" s="71"/>
      <c r="AK319" s="71"/>
    </row>
    <row r="320" spans="1:37" s="10" customFormat="1" ht="25" customHeight="1" x14ac:dyDescent="0.25">
      <c r="A320" s="11">
        <v>317</v>
      </c>
      <c r="B320" s="120" t="str">
        <f t="shared" si="31"/>
        <v>3级-3级</v>
      </c>
      <c r="C320" s="120" t="s">
        <v>33</v>
      </c>
      <c r="D320" s="120" t="s">
        <v>159</v>
      </c>
      <c r="E320" s="120" t="s">
        <v>33</v>
      </c>
      <c r="F320" s="120" t="s">
        <v>146</v>
      </c>
      <c r="G320" s="122"/>
      <c r="H320" s="122"/>
      <c r="I320" s="124"/>
      <c r="J320" s="122" t="s">
        <v>68</v>
      </c>
      <c r="K320" s="122" t="s">
        <v>609</v>
      </c>
      <c r="L320" s="132">
        <v>768.6</v>
      </c>
      <c r="M320" s="125"/>
      <c r="N320" s="125"/>
      <c r="O320" s="124"/>
      <c r="P320" s="66"/>
      <c r="Q320" s="66"/>
      <c r="R320" s="67"/>
      <c r="S320" s="66"/>
      <c r="T320" s="66"/>
      <c r="U320" s="67"/>
      <c r="V320" s="68"/>
      <c r="W320" s="68"/>
      <c r="X320" s="69"/>
      <c r="Y320" s="70">
        <f t="shared" si="29"/>
        <v>0</v>
      </c>
      <c r="Z320" s="70">
        <f t="shared" si="30"/>
        <v>768.6</v>
      </c>
      <c r="AA320" s="71"/>
      <c r="AB320" s="71"/>
      <c r="AC320" s="71"/>
      <c r="AD320" s="71"/>
      <c r="AE320" s="72"/>
      <c r="AF320" s="71"/>
      <c r="AG320" s="71"/>
      <c r="AH320" s="71"/>
      <c r="AI320" s="71"/>
      <c r="AJ320" s="71"/>
      <c r="AK320" s="71"/>
    </row>
    <row r="321" spans="1:37" s="10" customFormat="1" ht="25" customHeight="1" x14ac:dyDescent="0.25">
      <c r="A321" s="11">
        <v>318</v>
      </c>
      <c r="B321" s="120" t="str">
        <f t="shared" si="31"/>
        <v>3级-3级</v>
      </c>
      <c r="C321" s="120" t="s">
        <v>33</v>
      </c>
      <c r="D321" s="120" t="s">
        <v>159</v>
      </c>
      <c r="E321" s="120" t="s">
        <v>33</v>
      </c>
      <c r="F321" s="120" t="s">
        <v>117</v>
      </c>
      <c r="G321" s="122"/>
      <c r="H321" s="122"/>
      <c r="I321" s="124"/>
      <c r="J321" s="122" t="s">
        <v>68</v>
      </c>
      <c r="K321" s="122" t="s">
        <v>609</v>
      </c>
      <c r="L321" s="132">
        <v>231</v>
      </c>
      <c r="M321" s="125"/>
      <c r="N321" s="125"/>
      <c r="O321" s="124"/>
      <c r="P321" s="66"/>
      <c r="Q321" s="66"/>
      <c r="R321" s="67"/>
      <c r="S321" s="66"/>
      <c r="T321" s="66"/>
      <c r="U321" s="67"/>
      <c r="V321" s="68"/>
      <c r="W321" s="68"/>
      <c r="X321" s="69"/>
      <c r="Y321" s="70">
        <f t="shared" si="29"/>
        <v>0</v>
      </c>
      <c r="Z321" s="70">
        <f t="shared" si="30"/>
        <v>231</v>
      </c>
      <c r="AA321" s="71"/>
      <c r="AB321" s="71"/>
      <c r="AC321" s="71"/>
      <c r="AD321" s="71"/>
      <c r="AE321" s="72"/>
      <c r="AF321" s="71"/>
      <c r="AG321" s="71"/>
      <c r="AH321" s="71"/>
      <c r="AI321" s="71"/>
      <c r="AJ321" s="71"/>
      <c r="AK321" s="71"/>
    </row>
    <row r="322" spans="1:37" s="10" customFormat="1" ht="25" customHeight="1" x14ac:dyDescent="0.25">
      <c r="A322" s="11">
        <v>319</v>
      </c>
      <c r="B322" s="120" t="str">
        <f t="shared" si="31"/>
        <v>3级-2级</v>
      </c>
      <c r="C322" s="120" t="s">
        <v>33</v>
      </c>
      <c r="D322" s="120" t="s">
        <v>159</v>
      </c>
      <c r="E322" s="120" t="s">
        <v>29</v>
      </c>
      <c r="F322" s="120" t="s">
        <v>55</v>
      </c>
      <c r="G322" s="122"/>
      <c r="H322" s="122"/>
      <c r="I322" s="124"/>
      <c r="J322" s="122" t="s">
        <v>60</v>
      </c>
      <c r="K322" s="122" t="s">
        <v>610</v>
      </c>
      <c r="L322" s="132">
        <v>5145833.34</v>
      </c>
      <c r="M322" s="125"/>
      <c r="N322" s="125"/>
      <c r="O322" s="124"/>
      <c r="P322" s="66"/>
      <c r="Q322" s="66"/>
      <c r="R322" s="67"/>
      <c r="S322" s="66"/>
      <c r="T322" s="66"/>
      <c r="U322" s="67"/>
      <c r="V322" s="68"/>
      <c r="W322" s="68"/>
      <c r="X322" s="69"/>
      <c r="Y322" s="70">
        <f t="shared" si="29"/>
        <v>0</v>
      </c>
      <c r="Z322" s="70">
        <f t="shared" si="30"/>
        <v>5145833.34</v>
      </c>
      <c r="AA322" s="71"/>
      <c r="AB322" s="71"/>
      <c r="AC322" s="71"/>
      <c r="AD322" s="71"/>
      <c r="AE322" s="72"/>
      <c r="AF322" s="71"/>
      <c r="AG322" s="71"/>
      <c r="AH322" s="71"/>
      <c r="AI322" s="71"/>
      <c r="AJ322" s="71"/>
      <c r="AK322" s="71"/>
    </row>
    <row r="323" spans="1:37" s="10" customFormat="1" ht="25" customHeight="1" x14ac:dyDescent="0.25">
      <c r="A323" s="11">
        <v>320</v>
      </c>
      <c r="B323" s="120" t="str">
        <f t="shared" si="31"/>
        <v>3级-2级</v>
      </c>
      <c r="C323" s="120" t="s">
        <v>33</v>
      </c>
      <c r="D323" s="120" t="s">
        <v>159</v>
      </c>
      <c r="E323" s="120" t="s">
        <v>29</v>
      </c>
      <c r="F323" s="120" t="s">
        <v>50</v>
      </c>
      <c r="G323" s="122" t="s">
        <v>99</v>
      </c>
      <c r="H323" s="122" t="s">
        <v>43</v>
      </c>
      <c r="I323" s="124">
        <v>24075430.789999999</v>
      </c>
      <c r="J323" s="122"/>
      <c r="K323" s="122"/>
      <c r="L323" s="132"/>
      <c r="M323" s="125"/>
      <c r="N323" s="125"/>
      <c r="O323" s="124"/>
      <c r="P323" s="66"/>
      <c r="Q323" s="66"/>
      <c r="R323" s="67"/>
      <c r="S323" s="66"/>
      <c r="T323" s="66"/>
      <c r="U323" s="67"/>
      <c r="V323" s="68"/>
      <c r="W323" s="68"/>
      <c r="X323" s="69"/>
      <c r="Y323" s="70">
        <f t="shared" si="29"/>
        <v>24075430.789999999</v>
      </c>
      <c r="Z323" s="70">
        <f t="shared" si="30"/>
        <v>0</v>
      </c>
      <c r="AA323" s="71"/>
      <c r="AB323" s="71"/>
      <c r="AC323" s="71"/>
      <c r="AD323" s="71"/>
      <c r="AE323" s="72"/>
      <c r="AF323" s="71"/>
      <c r="AG323" s="71"/>
      <c r="AH323" s="71"/>
      <c r="AI323" s="71"/>
      <c r="AJ323" s="71"/>
      <c r="AK323" s="71"/>
    </row>
    <row r="324" spans="1:37" s="10" customFormat="1" ht="25" customHeight="1" x14ac:dyDescent="0.25">
      <c r="A324" s="11">
        <v>321</v>
      </c>
      <c r="B324" s="120" t="str">
        <f t="shared" si="31"/>
        <v>3级-2级</v>
      </c>
      <c r="C324" s="120" t="s">
        <v>33</v>
      </c>
      <c r="D324" s="120" t="s">
        <v>159</v>
      </c>
      <c r="E324" s="120" t="s">
        <v>29</v>
      </c>
      <c r="F324" s="120" t="s">
        <v>50</v>
      </c>
      <c r="G324" s="122" t="s">
        <v>99</v>
      </c>
      <c r="H324" s="122" t="s">
        <v>482</v>
      </c>
      <c r="I324" s="124">
        <v>91301.5</v>
      </c>
      <c r="J324" s="122" t="s">
        <v>68</v>
      </c>
      <c r="K324" s="122" t="s">
        <v>556</v>
      </c>
      <c r="L324" s="132">
        <v>17752.66</v>
      </c>
      <c r="M324" s="125"/>
      <c r="N324" s="125"/>
      <c r="O324" s="124"/>
      <c r="P324" s="66"/>
      <c r="Q324" s="66"/>
      <c r="R324" s="67"/>
      <c r="S324" s="66"/>
      <c r="T324" s="66"/>
      <c r="U324" s="67"/>
      <c r="V324" s="68"/>
      <c r="W324" s="68"/>
      <c r="X324" s="69"/>
      <c r="Y324" s="70">
        <f t="shared" si="29"/>
        <v>91301.5</v>
      </c>
      <c r="Z324" s="70">
        <f t="shared" si="30"/>
        <v>17752.66</v>
      </c>
      <c r="AA324" s="71"/>
      <c r="AB324" s="71"/>
      <c r="AC324" s="71"/>
      <c r="AD324" s="71"/>
      <c r="AE324" s="72"/>
      <c r="AF324" s="71"/>
      <c r="AG324" s="71"/>
      <c r="AH324" s="71"/>
      <c r="AI324" s="71"/>
      <c r="AJ324" s="71"/>
      <c r="AK324" s="71"/>
    </row>
    <row r="325" spans="1:37" s="10" customFormat="1" ht="25" customHeight="1" x14ac:dyDescent="0.25">
      <c r="A325" s="11">
        <v>322</v>
      </c>
      <c r="B325" s="120" t="str">
        <f t="shared" si="31"/>
        <v>3级-4级</v>
      </c>
      <c r="C325" s="120" t="s">
        <v>33</v>
      </c>
      <c r="D325" s="120" t="s">
        <v>159</v>
      </c>
      <c r="E325" s="120" t="s">
        <v>37</v>
      </c>
      <c r="F325" s="120" t="s">
        <v>66</v>
      </c>
      <c r="G325" s="122" t="s">
        <v>99</v>
      </c>
      <c r="H325" s="122" t="s">
        <v>43</v>
      </c>
      <c r="I325" s="124">
        <v>37700</v>
      </c>
      <c r="J325" s="122" t="s">
        <v>68</v>
      </c>
      <c r="K325" s="122" t="s">
        <v>482</v>
      </c>
      <c r="L325" s="132">
        <v>2523.4499999999998</v>
      </c>
      <c r="M325" s="125"/>
      <c r="N325" s="126"/>
      <c r="O325" s="124"/>
      <c r="P325" s="66"/>
      <c r="Q325" s="66"/>
      <c r="R325" s="67"/>
      <c r="S325" s="66"/>
      <c r="T325" s="66"/>
      <c r="U325" s="67"/>
      <c r="V325" s="68"/>
      <c r="W325" s="68"/>
      <c r="X325" s="69"/>
      <c r="Y325" s="70">
        <f t="shared" si="29"/>
        <v>37700</v>
      </c>
      <c r="Z325" s="70">
        <f t="shared" si="30"/>
        <v>2523.4499999999998</v>
      </c>
      <c r="AA325" s="71"/>
      <c r="AB325" s="71"/>
      <c r="AC325" s="71"/>
      <c r="AD325" s="71"/>
      <c r="AE325" s="72"/>
      <c r="AF325" s="71"/>
      <c r="AG325" s="71"/>
      <c r="AH325" s="71"/>
      <c r="AI325" s="71"/>
      <c r="AJ325" s="71"/>
      <c r="AK325" s="71"/>
    </row>
    <row r="326" spans="1:37" s="10" customFormat="1" ht="25" customHeight="1" x14ac:dyDescent="0.25">
      <c r="A326" s="11">
        <v>323</v>
      </c>
      <c r="B326" s="120" t="str">
        <f t="shared" si="31"/>
        <v>3级-4级</v>
      </c>
      <c r="C326" s="120" t="s">
        <v>33</v>
      </c>
      <c r="D326" s="120" t="s">
        <v>159</v>
      </c>
      <c r="E326" s="120" t="s">
        <v>37</v>
      </c>
      <c r="F326" s="120" t="s">
        <v>66</v>
      </c>
      <c r="G326" s="122" t="s">
        <v>99</v>
      </c>
      <c r="H326" s="122" t="s">
        <v>611</v>
      </c>
      <c r="I326" s="124">
        <v>-29607.34</v>
      </c>
      <c r="J326" s="122"/>
      <c r="K326" s="122"/>
      <c r="L326" s="132"/>
      <c r="M326" s="125"/>
      <c r="N326" s="126"/>
      <c r="O326" s="124"/>
      <c r="P326" s="66"/>
      <c r="Q326" s="66"/>
      <c r="R326" s="67"/>
      <c r="S326" s="66"/>
      <c r="T326" s="66"/>
      <c r="U326" s="67"/>
      <c r="V326" s="68"/>
      <c r="W326" s="68"/>
      <c r="X326" s="69"/>
      <c r="Y326" s="70">
        <f t="shared" si="29"/>
        <v>-29607.34</v>
      </c>
      <c r="Z326" s="70">
        <f t="shared" si="30"/>
        <v>0</v>
      </c>
      <c r="AA326" s="71"/>
      <c r="AB326" s="71"/>
      <c r="AC326" s="71"/>
      <c r="AD326" s="71"/>
      <c r="AE326" s="72"/>
      <c r="AF326" s="71"/>
      <c r="AG326" s="71"/>
      <c r="AH326" s="71"/>
      <c r="AI326" s="71"/>
      <c r="AJ326" s="71"/>
      <c r="AK326" s="71"/>
    </row>
    <row r="327" spans="1:37" s="10" customFormat="1" ht="25" customHeight="1" x14ac:dyDescent="0.25">
      <c r="A327" s="11">
        <v>324</v>
      </c>
      <c r="B327" s="120" t="str">
        <f t="shared" si="31"/>
        <v>3级-4级</v>
      </c>
      <c r="C327" s="120" t="s">
        <v>33</v>
      </c>
      <c r="D327" s="120" t="s">
        <v>159</v>
      </c>
      <c r="E327" s="120" t="s">
        <v>37</v>
      </c>
      <c r="F327" s="120" t="s">
        <v>42</v>
      </c>
      <c r="G327" s="122"/>
      <c r="H327" s="122"/>
      <c r="I327" s="124"/>
      <c r="J327" s="122" t="s">
        <v>68</v>
      </c>
      <c r="K327" s="122" t="s">
        <v>482</v>
      </c>
      <c r="L327" s="132">
        <v>7563.67</v>
      </c>
      <c r="M327" s="125"/>
      <c r="N327" s="125"/>
      <c r="O327" s="124"/>
      <c r="P327" s="66"/>
      <c r="Q327" s="66"/>
      <c r="R327" s="67"/>
      <c r="S327" s="66"/>
      <c r="T327" s="66"/>
      <c r="U327" s="67"/>
      <c r="V327" s="68"/>
      <c r="W327" s="68"/>
      <c r="X327" s="69"/>
      <c r="Y327" s="70">
        <f t="shared" si="29"/>
        <v>0</v>
      </c>
      <c r="Z327" s="70">
        <f t="shared" si="30"/>
        <v>7563.67</v>
      </c>
      <c r="AA327" s="71"/>
      <c r="AB327" s="71"/>
      <c r="AC327" s="71"/>
      <c r="AD327" s="71"/>
      <c r="AE327" s="72"/>
      <c r="AF327" s="71"/>
      <c r="AG327" s="71"/>
      <c r="AH327" s="71"/>
      <c r="AI327" s="71"/>
      <c r="AJ327" s="71"/>
      <c r="AK327" s="71"/>
    </row>
    <row r="328" spans="1:37" s="10" customFormat="1" ht="25" customHeight="1" x14ac:dyDescent="0.25">
      <c r="A328" s="11">
        <v>325</v>
      </c>
      <c r="B328" s="120" t="str">
        <f t="shared" si="31"/>
        <v>3级-4级</v>
      </c>
      <c r="C328" s="120" t="s">
        <v>33</v>
      </c>
      <c r="D328" s="120" t="s">
        <v>347</v>
      </c>
      <c r="E328" s="120" t="s">
        <v>37</v>
      </c>
      <c r="F328" s="120" t="s">
        <v>42</v>
      </c>
      <c r="G328" s="122" t="s">
        <v>99</v>
      </c>
      <c r="H328" s="122" t="s">
        <v>43</v>
      </c>
      <c r="I328" s="124">
        <v>377585.15</v>
      </c>
      <c r="J328" s="122"/>
      <c r="K328" s="122"/>
      <c r="L328" s="124"/>
      <c r="M328" s="125"/>
      <c r="N328" s="126"/>
      <c r="O328" s="124"/>
      <c r="P328" s="66"/>
      <c r="Q328" s="66"/>
      <c r="R328" s="67"/>
      <c r="S328" s="66"/>
      <c r="T328" s="66"/>
      <c r="U328" s="67"/>
      <c r="V328" s="68"/>
      <c r="W328" s="68"/>
      <c r="X328" s="69"/>
      <c r="Y328" s="70">
        <f t="shared" si="29"/>
        <v>377585.15</v>
      </c>
      <c r="Z328" s="70">
        <f t="shared" si="30"/>
        <v>0</v>
      </c>
      <c r="AA328" s="71"/>
      <c r="AB328" s="71"/>
      <c r="AC328" s="71"/>
      <c r="AD328" s="71"/>
      <c r="AE328" s="72"/>
      <c r="AF328" s="71"/>
      <c r="AG328" s="71"/>
      <c r="AH328" s="71"/>
      <c r="AI328" s="71"/>
      <c r="AJ328" s="71"/>
      <c r="AK328" s="71"/>
    </row>
    <row r="329" spans="1:37" s="10" customFormat="1" ht="25" customHeight="1" x14ac:dyDescent="0.25">
      <c r="A329" s="11">
        <v>326</v>
      </c>
      <c r="B329" s="120" t="str">
        <f t="shared" si="31"/>
        <v>3级-3级</v>
      </c>
      <c r="C329" s="120" t="s">
        <v>33</v>
      </c>
      <c r="D329" s="120" t="s">
        <v>347</v>
      </c>
      <c r="E329" s="120" t="s">
        <v>33</v>
      </c>
      <c r="F329" s="120" t="s">
        <v>356</v>
      </c>
      <c r="G329" s="122"/>
      <c r="H329" s="122"/>
      <c r="I329" s="124"/>
      <c r="J329" s="122" t="s">
        <v>68</v>
      </c>
      <c r="K329" s="122" t="s">
        <v>122</v>
      </c>
      <c r="L329" s="124">
        <v>25770.84</v>
      </c>
      <c r="M329" s="125"/>
      <c r="N329" s="126"/>
      <c r="O329" s="124"/>
      <c r="P329" s="66"/>
      <c r="Q329" s="66"/>
      <c r="R329" s="67"/>
      <c r="S329" s="66"/>
      <c r="T329" s="66"/>
      <c r="U329" s="67"/>
      <c r="V329" s="68"/>
      <c r="W329" s="68"/>
      <c r="X329" s="69"/>
      <c r="Y329" s="70">
        <f t="shared" si="29"/>
        <v>0</v>
      </c>
      <c r="Z329" s="70">
        <f t="shared" si="30"/>
        <v>25770.84</v>
      </c>
      <c r="AA329" s="71"/>
      <c r="AB329" s="71"/>
      <c r="AC329" s="71"/>
      <c r="AD329" s="71"/>
      <c r="AE329" s="72"/>
      <c r="AF329" s="71"/>
      <c r="AG329" s="71"/>
      <c r="AH329" s="71"/>
      <c r="AI329" s="71"/>
      <c r="AJ329" s="71"/>
      <c r="AK329" s="71"/>
    </row>
    <row r="330" spans="1:37" s="10" customFormat="1" ht="25" customHeight="1" x14ac:dyDescent="0.25">
      <c r="A330" s="11">
        <v>327</v>
      </c>
      <c r="B330" s="120" t="str">
        <f t="shared" si="31"/>
        <v>3级-4级</v>
      </c>
      <c r="C330" s="120" t="s">
        <v>33</v>
      </c>
      <c r="D330" s="120" t="s">
        <v>347</v>
      </c>
      <c r="E330" s="120" t="s">
        <v>37</v>
      </c>
      <c r="F330" s="120" t="s">
        <v>66</v>
      </c>
      <c r="G330" s="122"/>
      <c r="H330" s="122"/>
      <c r="I330" s="124"/>
      <c r="J330" s="122" t="s">
        <v>68</v>
      </c>
      <c r="K330" s="122" t="s">
        <v>556</v>
      </c>
      <c r="L330" s="124">
        <v>2774.58</v>
      </c>
      <c r="M330" s="125"/>
      <c r="N330" s="126"/>
      <c r="O330" s="124"/>
      <c r="P330" s="66"/>
      <c r="Q330" s="66"/>
      <c r="R330" s="67"/>
      <c r="S330" s="66"/>
      <c r="T330" s="66"/>
      <c r="U330" s="67"/>
      <c r="V330" s="68"/>
      <c r="W330" s="68"/>
      <c r="X330" s="69"/>
      <c r="Y330" s="70">
        <f t="shared" si="29"/>
        <v>0</v>
      </c>
      <c r="Z330" s="70">
        <f t="shared" si="30"/>
        <v>2774.58</v>
      </c>
      <c r="AA330" s="71"/>
      <c r="AB330" s="71"/>
      <c r="AC330" s="71"/>
      <c r="AD330" s="71"/>
      <c r="AE330" s="72"/>
      <c r="AF330" s="71"/>
      <c r="AG330" s="71"/>
      <c r="AH330" s="71"/>
      <c r="AI330" s="71"/>
      <c r="AJ330" s="71"/>
      <c r="AK330" s="71"/>
    </row>
    <row r="331" spans="1:37" s="10" customFormat="1" ht="25" customHeight="1" x14ac:dyDescent="0.25">
      <c r="A331" s="11">
        <v>328</v>
      </c>
      <c r="B331" s="120" t="str">
        <f t="shared" si="31"/>
        <v>3级-4级</v>
      </c>
      <c r="C331" s="120" t="s">
        <v>33</v>
      </c>
      <c r="D331" s="120" t="s">
        <v>347</v>
      </c>
      <c r="E331" s="120" t="s">
        <v>37</v>
      </c>
      <c r="F331" s="120" t="s">
        <v>42</v>
      </c>
      <c r="G331" s="122"/>
      <c r="H331" s="122"/>
      <c r="I331" s="124"/>
      <c r="J331" s="122" t="s">
        <v>68</v>
      </c>
      <c r="K331" s="122" t="s">
        <v>556</v>
      </c>
      <c r="L331" s="124">
        <v>1849.72</v>
      </c>
      <c r="M331" s="125"/>
      <c r="N331" s="126"/>
      <c r="O331" s="124"/>
      <c r="P331" s="66"/>
      <c r="Q331" s="66"/>
      <c r="R331" s="67"/>
      <c r="S331" s="66"/>
      <c r="T331" s="66"/>
      <c r="U331" s="67"/>
      <c r="V331" s="68"/>
      <c r="W331" s="68"/>
      <c r="X331" s="69"/>
      <c r="Y331" s="70">
        <f t="shared" si="29"/>
        <v>0</v>
      </c>
      <c r="Z331" s="70">
        <f t="shared" si="30"/>
        <v>1849.72</v>
      </c>
      <c r="AA331" s="71"/>
      <c r="AB331" s="71"/>
      <c r="AC331" s="71"/>
      <c r="AD331" s="71"/>
      <c r="AE331" s="72"/>
      <c r="AF331" s="71"/>
      <c r="AG331" s="71"/>
      <c r="AH331" s="71"/>
      <c r="AI331" s="71"/>
      <c r="AJ331" s="71"/>
      <c r="AK331" s="71"/>
    </row>
    <row r="332" spans="1:37" s="10" customFormat="1" ht="25" customHeight="1" x14ac:dyDescent="0.25">
      <c r="A332" s="11">
        <v>329</v>
      </c>
      <c r="B332" s="120" t="str">
        <f t="shared" si="31"/>
        <v>3级-4级</v>
      </c>
      <c r="C332" s="120" t="s">
        <v>33</v>
      </c>
      <c r="D332" s="139" t="s">
        <v>354</v>
      </c>
      <c r="E332" s="120" t="s">
        <v>37</v>
      </c>
      <c r="F332" s="139" t="s">
        <v>38</v>
      </c>
      <c r="G332" s="122" t="s">
        <v>144</v>
      </c>
      <c r="H332" s="122" t="s">
        <v>612</v>
      </c>
      <c r="I332" s="124">
        <v>13816402.899999999</v>
      </c>
      <c r="J332" s="122"/>
      <c r="K332" s="122"/>
      <c r="L332" s="124"/>
      <c r="M332" s="125"/>
      <c r="N332" s="126"/>
      <c r="O332" s="124"/>
      <c r="P332" s="21"/>
      <c r="Q332" s="21"/>
      <c r="R332" s="22"/>
      <c r="S332" s="21"/>
      <c r="T332" s="21"/>
      <c r="U332" s="22"/>
      <c r="V332" s="23"/>
      <c r="W332" s="23"/>
      <c r="X332" s="24"/>
      <c r="Y332" s="25">
        <f t="shared" si="29"/>
        <v>13816402.9</v>
      </c>
      <c r="Z332" s="25">
        <f t="shared" si="30"/>
        <v>0</v>
      </c>
      <c r="AA332" s="26"/>
      <c r="AB332" s="26"/>
      <c r="AC332" s="26"/>
      <c r="AD332" s="26"/>
      <c r="AE332" s="27"/>
      <c r="AF332" s="26"/>
      <c r="AG332" s="26"/>
      <c r="AH332" s="26"/>
      <c r="AI332" s="26"/>
      <c r="AJ332" s="26"/>
      <c r="AK332" s="26"/>
    </row>
    <row r="333" spans="1:37" s="10" customFormat="1" ht="25" customHeight="1" x14ac:dyDescent="0.25">
      <c r="A333" s="11">
        <v>330</v>
      </c>
      <c r="B333" s="120" t="str">
        <f t="shared" si="31"/>
        <v>3级-4级</v>
      </c>
      <c r="C333" s="120" t="s">
        <v>33</v>
      </c>
      <c r="D333" s="139" t="s">
        <v>354</v>
      </c>
      <c r="E333" s="120" t="s">
        <v>37</v>
      </c>
      <c r="F333" s="139" t="s">
        <v>383</v>
      </c>
      <c r="G333" s="122" t="s">
        <v>144</v>
      </c>
      <c r="H333" s="122" t="s">
        <v>612</v>
      </c>
      <c r="I333" s="124">
        <v>26739997.469999995</v>
      </c>
      <c r="J333" s="122"/>
      <c r="K333" s="122"/>
      <c r="L333" s="124"/>
      <c r="M333" s="125"/>
      <c r="N333" s="126"/>
      <c r="O333" s="124"/>
      <c r="P333" s="21"/>
      <c r="Q333" s="21"/>
      <c r="R333" s="22"/>
      <c r="S333" s="21"/>
      <c r="T333" s="21"/>
      <c r="U333" s="22"/>
      <c r="V333" s="23"/>
      <c r="W333" s="23"/>
      <c r="X333" s="24"/>
      <c r="Y333" s="25">
        <f t="shared" ref="Y333:Y344" si="32">ROUND(I333-U333-X333,2)</f>
        <v>26739997.469999999</v>
      </c>
      <c r="Z333" s="25">
        <f t="shared" ref="Z333:Z344" si="33">ROUND(L333+O333-R333,2)</f>
        <v>0</v>
      </c>
      <c r="AA333" s="26"/>
      <c r="AB333" s="26"/>
      <c r="AC333" s="26"/>
      <c r="AD333" s="26"/>
      <c r="AE333" s="27"/>
      <c r="AF333" s="26"/>
      <c r="AG333" s="26"/>
      <c r="AH333" s="26"/>
      <c r="AI333" s="26"/>
      <c r="AJ333" s="26"/>
      <c r="AK333" s="26"/>
    </row>
    <row r="334" spans="1:37" s="10" customFormat="1" ht="25" customHeight="1" x14ac:dyDescent="0.25">
      <c r="A334" s="11">
        <v>331</v>
      </c>
      <c r="B334" s="120" t="str">
        <f t="shared" si="31"/>
        <v>4级-4级</v>
      </c>
      <c r="C334" s="120" t="s">
        <v>37</v>
      </c>
      <c r="D334" s="120" t="s">
        <v>355</v>
      </c>
      <c r="E334" s="120" t="s">
        <v>37</v>
      </c>
      <c r="F334" s="120" t="s">
        <v>42</v>
      </c>
      <c r="G334" s="122"/>
      <c r="H334" s="122"/>
      <c r="I334" s="124"/>
      <c r="J334" s="122" t="s">
        <v>302</v>
      </c>
      <c r="K334" s="122" t="s">
        <v>613</v>
      </c>
      <c r="L334" s="124">
        <v>15845.83</v>
      </c>
      <c r="M334" s="125"/>
      <c r="N334" s="126"/>
      <c r="O334" s="124"/>
      <c r="P334" s="21"/>
      <c r="Q334" s="21"/>
      <c r="R334" s="22"/>
      <c r="S334" s="21"/>
      <c r="T334" s="21"/>
      <c r="U334" s="22"/>
      <c r="V334" s="23"/>
      <c r="W334" s="23"/>
      <c r="X334" s="24"/>
      <c r="Y334" s="25">
        <f t="shared" si="32"/>
        <v>0</v>
      </c>
      <c r="Z334" s="25">
        <f t="shared" si="33"/>
        <v>15845.83</v>
      </c>
      <c r="AA334" s="26"/>
      <c r="AB334" s="26"/>
      <c r="AC334" s="26"/>
      <c r="AD334" s="26"/>
      <c r="AE334" s="27"/>
      <c r="AF334" s="26"/>
      <c r="AG334" s="26"/>
      <c r="AH334" s="26"/>
      <c r="AI334" s="26"/>
      <c r="AJ334" s="26"/>
      <c r="AK334" s="26"/>
    </row>
    <row r="335" spans="1:37" s="10" customFormat="1" ht="25" customHeight="1" x14ac:dyDescent="0.25">
      <c r="A335" s="11">
        <v>332</v>
      </c>
      <c r="B335" s="120" t="str">
        <f t="shared" si="31"/>
        <v>4级-3级</v>
      </c>
      <c r="C335" s="120" t="s">
        <v>37</v>
      </c>
      <c r="D335" s="120" t="s">
        <v>588</v>
      </c>
      <c r="E335" s="120" t="s">
        <v>33</v>
      </c>
      <c r="F335" s="120" t="s">
        <v>354</v>
      </c>
      <c r="G335" s="122" t="s">
        <v>144</v>
      </c>
      <c r="H335" s="122"/>
      <c r="I335" s="124">
        <v>156530467.25</v>
      </c>
      <c r="J335" s="122"/>
      <c r="K335" s="122"/>
      <c r="L335" s="124"/>
      <c r="M335" s="125"/>
      <c r="N335" s="126"/>
      <c r="O335" s="124"/>
      <c r="P335" s="21"/>
      <c r="Q335" s="21"/>
      <c r="R335" s="22"/>
      <c r="S335" s="21"/>
      <c r="T335" s="21"/>
      <c r="U335" s="22"/>
      <c r="V335" s="23"/>
      <c r="W335" s="23"/>
      <c r="X335" s="24"/>
      <c r="Y335" s="25">
        <f t="shared" si="32"/>
        <v>156530467.25</v>
      </c>
      <c r="Z335" s="25">
        <f t="shared" si="33"/>
        <v>0</v>
      </c>
      <c r="AA335" s="26"/>
      <c r="AB335" s="26"/>
      <c r="AC335" s="26"/>
      <c r="AD335" s="26"/>
      <c r="AE335" s="27"/>
      <c r="AF335" s="26"/>
      <c r="AG335" s="26"/>
      <c r="AH335" s="26"/>
      <c r="AI335" s="26"/>
      <c r="AJ335" s="26"/>
      <c r="AK335" s="26"/>
    </row>
    <row r="336" spans="1:37" s="10" customFormat="1" ht="25" customHeight="1" x14ac:dyDescent="0.25">
      <c r="A336" s="11">
        <v>333</v>
      </c>
      <c r="B336" s="120" t="str">
        <f t="shared" si="31"/>
        <v>4级-3级</v>
      </c>
      <c r="C336" s="120" t="s">
        <v>37</v>
      </c>
      <c r="D336" s="120" t="s">
        <v>588</v>
      </c>
      <c r="E336" s="120" t="s">
        <v>33</v>
      </c>
      <c r="F336" s="120" t="s">
        <v>561</v>
      </c>
      <c r="G336" s="122"/>
      <c r="H336" s="122"/>
      <c r="I336" s="124"/>
      <c r="J336" s="122"/>
      <c r="K336" s="122"/>
      <c r="L336" s="124">
        <v>119826379.25999999</v>
      </c>
      <c r="M336" s="125" t="s">
        <v>614</v>
      </c>
      <c r="N336" s="126"/>
      <c r="O336" s="124">
        <v>4097424.1475999951</v>
      </c>
      <c r="P336" s="21"/>
      <c r="Q336" s="21"/>
      <c r="R336" s="22"/>
      <c r="S336" s="21"/>
      <c r="T336" s="21"/>
      <c r="U336" s="22"/>
      <c r="V336" s="23"/>
      <c r="W336" s="23"/>
      <c r="X336" s="24"/>
      <c r="Y336" s="25">
        <f t="shared" si="32"/>
        <v>0</v>
      </c>
      <c r="Z336" s="25">
        <f t="shared" si="33"/>
        <v>123923803.41</v>
      </c>
      <c r="AA336" s="26"/>
      <c r="AB336" s="26"/>
      <c r="AC336" s="26"/>
      <c r="AD336" s="26"/>
      <c r="AE336" s="27"/>
      <c r="AF336" s="26"/>
      <c r="AG336" s="26"/>
      <c r="AH336" s="26"/>
      <c r="AI336" s="26"/>
      <c r="AJ336" s="26"/>
      <c r="AK336" s="26"/>
    </row>
    <row r="337" spans="1:37" s="10" customFormat="1" ht="25" customHeight="1" x14ac:dyDescent="0.25">
      <c r="A337" s="11">
        <v>334</v>
      </c>
      <c r="B337" s="120" t="str">
        <f t="shared" si="31"/>
        <v>4级-1级</v>
      </c>
      <c r="C337" s="120" t="s">
        <v>37</v>
      </c>
      <c r="D337" s="120" t="s">
        <v>383</v>
      </c>
      <c r="E337" s="120" t="s">
        <v>27</v>
      </c>
      <c r="F337" s="120" t="s">
        <v>28</v>
      </c>
      <c r="G337" s="122" t="s">
        <v>144</v>
      </c>
      <c r="H337" s="122" t="s">
        <v>615</v>
      </c>
      <c r="I337" s="124">
        <v>70.8</v>
      </c>
      <c r="J337" s="122" t="s">
        <v>164</v>
      </c>
      <c r="K337" s="122"/>
      <c r="L337" s="124">
        <v>44.649909999999998</v>
      </c>
      <c r="M337" s="125"/>
      <c r="N337" s="126"/>
      <c r="O337" s="124"/>
      <c r="P337" s="66"/>
      <c r="Q337" s="66"/>
      <c r="R337" s="67"/>
      <c r="S337" s="66"/>
      <c r="T337" s="66"/>
      <c r="U337" s="67"/>
      <c r="V337" s="68"/>
      <c r="W337" s="68"/>
      <c r="X337" s="69"/>
      <c r="Y337" s="70">
        <f t="shared" si="32"/>
        <v>70.8</v>
      </c>
      <c r="Z337" s="70">
        <f t="shared" si="33"/>
        <v>44.65</v>
      </c>
      <c r="AA337" s="71"/>
      <c r="AB337" s="71"/>
      <c r="AC337" s="71"/>
      <c r="AD337" s="71"/>
      <c r="AE337" s="72"/>
      <c r="AF337" s="71"/>
      <c r="AG337" s="71"/>
      <c r="AH337" s="71"/>
      <c r="AI337" s="71"/>
      <c r="AJ337" s="71"/>
      <c r="AK337" s="71"/>
    </row>
    <row r="338" spans="1:37" s="10" customFormat="1" ht="25" customHeight="1" x14ac:dyDescent="0.25">
      <c r="A338" s="11">
        <v>335</v>
      </c>
      <c r="B338" s="120" t="str">
        <f t="shared" si="31"/>
        <v>4级-2级</v>
      </c>
      <c r="C338" s="120" t="s">
        <v>37</v>
      </c>
      <c r="D338" s="120" t="s">
        <v>383</v>
      </c>
      <c r="E338" s="120" t="s">
        <v>29</v>
      </c>
      <c r="F338" s="120" t="s">
        <v>46</v>
      </c>
      <c r="G338" s="122" t="s">
        <v>144</v>
      </c>
      <c r="H338" s="122" t="s">
        <v>615</v>
      </c>
      <c r="I338" s="124">
        <v>82375.22</v>
      </c>
      <c r="J338" s="122" t="s">
        <v>164</v>
      </c>
      <c r="K338" s="122"/>
      <c r="L338" s="124">
        <v>53132.71</v>
      </c>
      <c r="M338" s="125"/>
      <c r="N338" s="126"/>
      <c r="O338" s="124"/>
      <c r="P338" s="66"/>
      <c r="Q338" s="66"/>
      <c r="R338" s="67"/>
      <c r="S338" s="66"/>
      <c r="T338" s="66"/>
      <c r="U338" s="67"/>
      <c r="V338" s="68"/>
      <c r="W338" s="68"/>
      <c r="X338" s="69"/>
      <c r="Y338" s="70">
        <f t="shared" si="32"/>
        <v>82375.22</v>
      </c>
      <c r="Z338" s="70">
        <f t="shared" si="33"/>
        <v>53132.71</v>
      </c>
      <c r="AA338" s="71"/>
      <c r="AB338" s="71"/>
      <c r="AC338" s="71"/>
      <c r="AD338" s="71"/>
      <c r="AE338" s="72"/>
      <c r="AF338" s="71"/>
      <c r="AG338" s="71"/>
      <c r="AH338" s="71"/>
      <c r="AI338" s="71"/>
      <c r="AJ338" s="71"/>
      <c r="AK338" s="71"/>
    </row>
    <row r="339" spans="1:37" s="10" customFormat="1" ht="25" customHeight="1" x14ac:dyDescent="0.25">
      <c r="A339" s="11">
        <v>336</v>
      </c>
      <c r="B339" s="120" t="str">
        <f t="shared" si="31"/>
        <v>4级-2级</v>
      </c>
      <c r="C339" s="120" t="s">
        <v>37</v>
      </c>
      <c r="D339" s="120" t="s">
        <v>383</v>
      </c>
      <c r="E339" s="120" t="s">
        <v>29</v>
      </c>
      <c r="F339" s="120" t="s">
        <v>57</v>
      </c>
      <c r="G339" s="122" t="s">
        <v>144</v>
      </c>
      <c r="H339" s="122" t="s">
        <v>615</v>
      </c>
      <c r="I339" s="124">
        <v>715.49</v>
      </c>
      <c r="J339" s="122" t="s">
        <v>164</v>
      </c>
      <c r="K339" s="122"/>
      <c r="L339" s="124">
        <v>538.08000000000004</v>
      </c>
      <c r="M339" s="125"/>
      <c r="N339" s="126"/>
      <c r="O339" s="124"/>
      <c r="P339" s="66"/>
      <c r="Q339" s="66"/>
      <c r="R339" s="67"/>
      <c r="S339" s="66"/>
      <c r="T339" s="66"/>
      <c r="U339" s="67"/>
      <c r="V339" s="68"/>
      <c r="W339" s="68"/>
      <c r="X339" s="69"/>
      <c r="Y339" s="70">
        <f t="shared" si="32"/>
        <v>715.49</v>
      </c>
      <c r="Z339" s="70">
        <f t="shared" si="33"/>
        <v>538.08000000000004</v>
      </c>
      <c r="AA339" s="71"/>
      <c r="AB339" s="71"/>
      <c r="AC339" s="71"/>
      <c r="AD339" s="71"/>
      <c r="AE339" s="72"/>
      <c r="AF339" s="71"/>
      <c r="AG339" s="71"/>
      <c r="AH339" s="71"/>
      <c r="AI339" s="71"/>
      <c r="AJ339" s="71"/>
      <c r="AK339" s="71"/>
    </row>
    <row r="340" spans="1:37" s="10" customFormat="1" ht="25" customHeight="1" x14ac:dyDescent="0.25">
      <c r="A340" s="11">
        <v>337</v>
      </c>
      <c r="B340" s="120" t="str">
        <f t="shared" si="31"/>
        <v>4级-3级</v>
      </c>
      <c r="C340" s="120" t="s">
        <v>37</v>
      </c>
      <c r="D340" s="120" t="s">
        <v>383</v>
      </c>
      <c r="E340" s="120" t="s">
        <v>33</v>
      </c>
      <c r="F340" s="120" t="s">
        <v>354</v>
      </c>
      <c r="G340" s="122" t="s">
        <v>144</v>
      </c>
      <c r="H340" s="122" t="s">
        <v>615</v>
      </c>
      <c r="I340" s="124">
        <v>44572.57</v>
      </c>
      <c r="J340" s="122" t="s">
        <v>164</v>
      </c>
      <c r="K340" s="122"/>
      <c r="L340" s="124">
        <v>31102.34</v>
      </c>
      <c r="M340" s="125"/>
      <c r="N340" s="126"/>
      <c r="O340" s="124"/>
      <c r="P340" s="66"/>
      <c r="Q340" s="66"/>
      <c r="R340" s="67"/>
      <c r="S340" s="66"/>
      <c r="T340" s="66"/>
      <c r="U340" s="67"/>
      <c r="V340" s="68"/>
      <c r="W340" s="68"/>
      <c r="X340" s="69"/>
      <c r="Y340" s="70">
        <f t="shared" si="32"/>
        <v>44572.57</v>
      </c>
      <c r="Z340" s="70">
        <f t="shared" si="33"/>
        <v>31102.34</v>
      </c>
      <c r="AA340" s="71"/>
      <c r="AB340" s="71"/>
      <c r="AC340" s="71"/>
      <c r="AD340" s="71"/>
      <c r="AE340" s="72"/>
      <c r="AF340" s="71"/>
      <c r="AG340" s="71"/>
      <c r="AH340" s="71"/>
      <c r="AI340" s="71"/>
      <c r="AJ340" s="71"/>
      <c r="AK340" s="71"/>
    </row>
    <row r="341" spans="1:37" s="10" customFormat="1" ht="25" customHeight="1" x14ac:dyDescent="0.25">
      <c r="A341" s="11">
        <v>338</v>
      </c>
      <c r="B341" s="120" t="str">
        <f t="shared" si="31"/>
        <v>4级-4级</v>
      </c>
      <c r="C341" s="120" t="s">
        <v>37</v>
      </c>
      <c r="D341" s="120" t="s">
        <v>383</v>
      </c>
      <c r="E341" s="120" t="s">
        <v>37</v>
      </c>
      <c r="F341" s="120" t="s">
        <v>38</v>
      </c>
      <c r="G341" s="122" t="s">
        <v>144</v>
      </c>
      <c r="H341" s="122" t="s">
        <v>615</v>
      </c>
      <c r="I341" s="124">
        <v>138857.07</v>
      </c>
      <c r="J341" s="122" t="s">
        <v>164</v>
      </c>
      <c r="K341" s="122"/>
      <c r="L341" s="124">
        <v>142956.79999999999</v>
      </c>
      <c r="M341" s="125"/>
      <c r="N341" s="125"/>
      <c r="O341" s="124"/>
      <c r="P341" s="66"/>
      <c r="Q341" s="66"/>
      <c r="R341" s="67"/>
      <c r="S341" s="66"/>
      <c r="T341" s="66"/>
      <c r="U341" s="67"/>
      <c r="V341" s="68"/>
      <c r="W341" s="68"/>
      <c r="X341" s="69"/>
      <c r="Y341" s="70">
        <f t="shared" si="32"/>
        <v>138857.07</v>
      </c>
      <c r="Z341" s="70">
        <f t="shared" si="33"/>
        <v>142956.79999999999</v>
      </c>
      <c r="AA341" s="71"/>
      <c r="AB341" s="71"/>
      <c r="AC341" s="71"/>
      <c r="AD341" s="71"/>
      <c r="AE341" s="72"/>
      <c r="AF341" s="71"/>
      <c r="AG341" s="71"/>
      <c r="AH341" s="71"/>
      <c r="AI341" s="71"/>
      <c r="AJ341" s="71"/>
      <c r="AK341" s="71"/>
    </row>
    <row r="342" spans="1:37" s="10" customFormat="1" ht="25" customHeight="1" x14ac:dyDescent="0.25">
      <c r="A342" s="11">
        <v>339</v>
      </c>
      <c r="B342" s="120" t="str">
        <f t="shared" si="31"/>
        <v>4级-3级</v>
      </c>
      <c r="C342" s="120" t="s">
        <v>37</v>
      </c>
      <c r="D342" s="120" t="s">
        <v>383</v>
      </c>
      <c r="E342" s="120" t="s">
        <v>33</v>
      </c>
      <c r="F342" s="120" t="s">
        <v>354</v>
      </c>
      <c r="G342" s="122"/>
      <c r="H342" s="122"/>
      <c r="I342" s="124"/>
      <c r="J342" s="122"/>
      <c r="K342" s="122"/>
      <c r="L342" s="124"/>
      <c r="M342" s="125" t="s">
        <v>616</v>
      </c>
      <c r="N342" s="125"/>
      <c r="O342" s="124">
        <v>25421634.640000001</v>
      </c>
      <c r="P342" s="66"/>
      <c r="Q342" s="66"/>
      <c r="R342" s="67"/>
      <c r="S342" s="66"/>
      <c r="T342" s="66"/>
      <c r="U342" s="67"/>
      <c r="V342" s="68"/>
      <c r="W342" s="68"/>
      <c r="X342" s="69"/>
      <c r="Y342" s="70">
        <f t="shared" si="32"/>
        <v>0</v>
      </c>
      <c r="Z342" s="70">
        <f t="shared" si="33"/>
        <v>25421634.640000001</v>
      </c>
      <c r="AA342" s="71"/>
      <c r="AB342" s="71"/>
      <c r="AC342" s="71"/>
      <c r="AD342" s="71"/>
      <c r="AE342" s="72"/>
      <c r="AF342" s="71"/>
      <c r="AG342" s="71"/>
      <c r="AH342" s="71"/>
      <c r="AI342" s="71"/>
      <c r="AJ342" s="71"/>
      <c r="AK342" s="71"/>
    </row>
    <row r="343" spans="1:37" s="10" customFormat="1" ht="25" customHeight="1" x14ac:dyDescent="0.25">
      <c r="A343" s="11">
        <v>340</v>
      </c>
      <c r="B343" s="120" t="str">
        <f t="shared" si="31"/>
        <v>4级-4级</v>
      </c>
      <c r="C343" s="120" t="s">
        <v>37</v>
      </c>
      <c r="D343" s="120" t="s">
        <v>383</v>
      </c>
      <c r="E343" s="120" t="s">
        <v>37</v>
      </c>
      <c r="F343" s="120" t="s">
        <v>38</v>
      </c>
      <c r="G343" s="122"/>
      <c r="H343" s="122"/>
      <c r="I343" s="124"/>
      <c r="J343" s="122" t="s">
        <v>164</v>
      </c>
      <c r="K343" s="122"/>
      <c r="L343" s="124">
        <v>2335177.25</v>
      </c>
      <c r="M343" s="125"/>
      <c r="N343" s="125"/>
      <c r="O343" s="124"/>
      <c r="P343" s="66"/>
      <c r="Q343" s="66"/>
      <c r="R343" s="67"/>
      <c r="S343" s="66"/>
      <c r="T343" s="66"/>
      <c r="U343" s="67"/>
      <c r="V343" s="68"/>
      <c r="W343" s="68"/>
      <c r="X343" s="69"/>
      <c r="Y343" s="70">
        <f t="shared" si="32"/>
        <v>0</v>
      </c>
      <c r="Z343" s="70">
        <f t="shared" si="33"/>
        <v>2335177.25</v>
      </c>
      <c r="AA343" s="71"/>
      <c r="AB343" s="71"/>
      <c r="AC343" s="71"/>
      <c r="AD343" s="71"/>
      <c r="AE343" s="72"/>
      <c r="AF343" s="71"/>
      <c r="AG343" s="71"/>
      <c r="AH343" s="71"/>
      <c r="AI343" s="71"/>
      <c r="AJ343" s="71"/>
      <c r="AK343" s="71"/>
    </row>
    <row r="344" spans="1:37" s="10" customFormat="1" ht="25" customHeight="1" x14ac:dyDescent="0.25">
      <c r="A344" s="11">
        <v>341</v>
      </c>
      <c r="B344" s="120" t="str">
        <f t="shared" si="31"/>
        <v>2级-2级</v>
      </c>
      <c r="C344" s="120" t="s">
        <v>29</v>
      </c>
      <c r="D344" s="120" t="s">
        <v>55</v>
      </c>
      <c r="E344" s="120" t="s">
        <v>29</v>
      </c>
      <c r="F344" s="120" t="s">
        <v>55</v>
      </c>
      <c r="G344" s="122" t="s">
        <v>144</v>
      </c>
      <c r="H344" s="122" t="s">
        <v>615</v>
      </c>
      <c r="I344" s="124">
        <v>37.17</v>
      </c>
      <c r="J344" s="122" t="s">
        <v>164</v>
      </c>
      <c r="K344" s="122"/>
      <c r="L344" s="124">
        <v>27.588709999999999</v>
      </c>
      <c r="M344" s="125"/>
      <c r="N344" s="125"/>
      <c r="O344" s="124"/>
      <c r="P344" s="66"/>
      <c r="Q344" s="66"/>
      <c r="R344" s="67"/>
      <c r="S344" s="66"/>
      <c r="T344" s="66"/>
      <c r="U344" s="67"/>
      <c r="V344" s="68"/>
      <c r="W344" s="68"/>
      <c r="X344" s="69"/>
      <c r="Y344" s="70">
        <f t="shared" si="32"/>
        <v>37.17</v>
      </c>
      <c r="Z344" s="70">
        <f t="shared" si="33"/>
        <v>27.59</v>
      </c>
      <c r="AA344" s="71"/>
      <c r="AB344" s="71"/>
      <c r="AC344" s="71"/>
      <c r="AD344" s="71"/>
      <c r="AE344" s="72"/>
      <c r="AF344" s="71"/>
      <c r="AG344" s="71"/>
      <c r="AH344" s="71"/>
      <c r="AI344" s="71"/>
      <c r="AJ344" s="71"/>
      <c r="AK344" s="71"/>
    </row>
    <row r="345" spans="1:37" ht="16.5" customHeight="1" x14ac:dyDescent="0.25">
      <c r="B345" s="1" t="s">
        <v>70</v>
      </c>
      <c r="C345" s="1"/>
      <c r="D345" s="29"/>
    </row>
    <row r="346" spans="1:37" ht="15.75" customHeight="1" x14ac:dyDescent="0.25">
      <c r="B346" s="2" t="s">
        <v>617</v>
      </c>
    </row>
    <row r="347" spans="1:37" ht="13" x14ac:dyDescent="0.25">
      <c r="B347" s="30" t="s">
        <v>618</v>
      </c>
      <c r="C347" s="30"/>
    </row>
    <row r="348" spans="1:37" ht="13" x14ac:dyDescent="0.25">
      <c r="B348" s="30" t="s">
        <v>619</v>
      </c>
      <c r="C348" s="30"/>
    </row>
    <row r="349" spans="1:37" ht="13" x14ac:dyDescent="0.25">
      <c r="B349" s="2" t="s">
        <v>620</v>
      </c>
    </row>
    <row r="350" spans="1:37" ht="13" x14ac:dyDescent="0.25">
      <c r="B350" s="30" t="s">
        <v>621</v>
      </c>
      <c r="C350" s="30"/>
    </row>
    <row r="351" spans="1:37" ht="13" x14ac:dyDescent="0.25">
      <c r="B351" s="2" t="s">
        <v>622</v>
      </c>
    </row>
  </sheetData>
  <sheetProtection insertColumns="0"/>
  <autoFilter ref="A1:AK351" xr:uid="{00000000-0009-0000-0000-000010000000}"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4" showButton="0"/>
    <filterColumn colId="25" showButton="0"/>
    <filterColumn colId="26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</autoFilter>
  <phoneticPr fontId="23" type="noConversion"/>
  <conditionalFormatting sqref="F205">
    <cfRule type="duplicateValues" dxfId="74" priority="88"/>
    <cfRule type="duplicateValues" dxfId="73" priority="89"/>
    <cfRule type="duplicateValues" dxfId="72" priority="90"/>
  </conditionalFormatting>
  <conditionalFormatting sqref="F206">
    <cfRule type="duplicateValues" dxfId="71" priority="85"/>
    <cfRule type="duplicateValues" dxfId="70" priority="86"/>
    <cfRule type="duplicateValues" dxfId="69" priority="87"/>
  </conditionalFormatting>
  <conditionalFormatting sqref="F207">
    <cfRule type="duplicateValues" dxfId="68" priority="82"/>
    <cfRule type="duplicateValues" dxfId="67" priority="83"/>
    <cfRule type="duplicateValues" dxfId="66" priority="84"/>
  </conditionalFormatting>
  <conditionalFormatting sqref="F208">
    <cfRule type="duplicateValues" dxfId="65" priority="79"/>
    <cfRule type="duplicateValues" dxfId="64" priority="80"/>
    <cfRule type="duplicateValues" dxfId="63" priority="81"/>
  </conditionalFormatting>
  <conditionalFormatting sqref="F209">
    <cfRule type="duplicateValues" dxfId="62" priority="76"/>
    <cfRule type="duplicateValues" dxfId="61" priority="77"/>
    <cfRule type="duplicateValues" dxfId="60" priority="78"/>
  </conditionalFormatting>
  <conditionalFormatting sqref="F210">
    <cfRule type="duplicateValues" dxfId="59" priority="73"/>
    <cfRule type="duplicateValues" dxfId="58" priority="74"/>
    <cfRule type="duplicateValues" dxfId="57" priority="75"/>
  </conditionalFormatting>
  <conditionalFormatting sqref="F211">
    <cfRule type="duplicateValues" dxfId="56" priority="70"/>
    <cfRule type="duplicateValues" dxfId="55" priority="71"/>
    <cfRule type="duplicateValues" dxfId="54" priority="72"/>
  </conditionalFormatting>
  <conditionalFormatting sqref="F214">
    <cfRule type="duplicateValues" dxfId="53" priority="67"/>
    <cfRule type="duplicateValues" dxfId="52" priority="68"/>
    <cfRule type="duplicateValues" dxfId="51" priority="69"/>
  </conditionalFormatting>
  <conditionalFormatting sqref="F215">
    <cfRule type="duplicateValues" dxfId="50" priority="64"/>
    <cfRule type="duplicateValues" dxfId="49" priority="65"/>
    <cfRule type="duplicateValues" dxfId="48" priority="66"/>
  </conditionalFormatting>
  <conditionalFormatting sqref="F216">
    <cfRule type="duplicateValues" dxfId="47" priority="61"/>
    <cfRule type="duplicateValues" dxfId="46" priority="62"/>
    <cfRule type="duplicateValues" dxfId="45" priority="63"/>
  </conditionalFormatting>
  <conditionalFormatting sqref="F217">
    <cfRule type="duplicateValues" dxfId="44" priority="58"/>
    <cfRule type="duplicateValues" dxfId="43" priority="59"/>
    <cfRule type="duplicateValues" dxfId="42" priority="60"/>
  </conditionalFormatting>
  <conditionalFormatting sqref="F218">
    <cfRule type="duplicateValues" dxfId="41" priority="55"/>
    <cfRule type="duplicateValues" dxfId="40" priority="56"/>
    <cfRule type="duplicateValues" dxfId="39" priority="57"/>
  </conditionalFormatting>
  <conditionalFormatting sqref="F219">
    <cfRule type="duplicateValues" dxfId="38" priority="52"/>
    <cfRule type="duplicateValues" dxfId="37" priority="53"/>
    <cfRule type="duplicateValues" dxfId="36" priority="54"/>
  </conditionalFormatting>
  <conditionalFormatting sqref="F220">
    <cfRule type="duplicateValues" dxfId="35" priority="49"/>
    <cfRule type="duplicateValues" dxfId="34" priority="50"/>
    <cfRule type="duplicateValues" dxfId="33" priority="51"/>
  </conditionalFormatting>
  <conditionalFormatting sqref="F221">
    <cfRule type="duplicateValues" dxfId="32" priority="46"/>
    <cfRule type="duplicateValues" dxfId="31" priority="47"/>
    <cfRule type="duplicateValues" dxfId="30" priority="48"/>
  </conditionalFormatting>
  <conditionalFormatting sqref="F222">
    <cfRule type="duplicateValues" dxfId="29" priority="43"/>
    <cfRule type="duplicateValues" dxfId="28" priority="44"/>
    <cfRule type="duplicateValues" dxfId="27" priority="45"/>
  </conditionalFormatting>
  <conditionalFormatting sqref="F223">
    <cfRule type="duplicateValues" dxfId="26" priority="40"/>
    <cfRule type="duplicateValues" dxfId="25" priority="41"/>
    <cfRule type="duplicateValues" dxfId="24" priority="42"/>
  </conditionalFormatting>
  <conditionalFormatting sqref="F224">
    <cfRule type="duplicateValues" dxfId="23" priority="37"/>
    <cfRule type="duplicateValues" dxfId="22" priority="38"/>
    <cfRule type="duplicateValues" dxfId="21" priority="39"/>
  </conditionalFormatting>
  <conditionalFormatting sqref="F212:F213">
    <cfRule type="duplicateValues" dxfId="20" priority="34"/>
    <cfRule type="duplicateValues" dxfId="19" priority="35"/>
    <cfRule type="duplicateValues" dxfId="18" priority="36"/>
  </conditionalFormatting>
  <conditionalFormatting sqref="F229">
    <cfRule type="duplicateValues" dxfId="17" priority="27"/>
  </conditionalFormatting>
  <conditionalFormatting sqref="F229">
    <cfRule type="duplicateValues" dxfId="16" priority="25"/>
    <cfRule type="duplicateValues" dxfId="15" priority="26"/>
  </conditionalFormatting>
  <conditionalFormatting sqref="F334">
    <cfRule type="duplicateValues" dxfId="14" priority="24"/>
  </conditionalFormatting>
  <conditionalFormatting sqref="F334">
    <cfRule type="duplicateValues" dxfId="13" priority="22"/>
    <cfRule type="duplicateValues" dxfId="12" priority="23"/>
  </conditionalFormatting>
  <conditionalFormatting sqref="F332">
    <cfRule type="duplicateValues" dxfId="11" priority="15"/>
  </conditionalFormatting>
  <conditionalFormatting sqref="F332">
    <cfRule type="duplicateValues" dxfId="10" priority="13"/>
    <cfRule type="duplicateValues" dxfId="9" priority="14"/>
  </conditionalFormatting>
  <conditionalFormatting sqref="F333">
    <cfRule type="duplicateValues" dxfId="8" priority="9"/>
  </conditionalFormatting>
  <conditionalFormatting sqref="F333">
    <cfRule type="duplicateValues" dxfId="7" priority="7"/>
    <cfRule type="duplicateValues" dxfId="6" priority="8"/>
  </conditionalFormatting>
  <conditionalFormatting sqref="D113">
    <cfRule type="duplicateValues" dxfId="5" priority="4"/>
    <cfRule type="duplicateValues" dxfId="4" priority="5"/>
    <cfRule type="duplicateValues" dxfId="3" priority="6"/>
  </conditionalFormatting>
  <conditionalFormatting sqref="D114">
    <cfRule type="duplicateValues" dxfId="2" priority="1"/>
    <cfRule type="duplicateValues" dxfId="1" priority="2"/>
    <cfRule type="duplicateValues" dxfId="0" priority="3"/>
  </conditionalFormatting>
  <dataValidations count="9">
    <dataValidation type="list" allowBlank="1" showInputMessage="1" showErrorMessage="1" sqref="WVL61:WVL67 JB61:JB67 SX61:SX67 ACT61:ACT67 AMP61:AMP67 AWL61:AWL67 BGH61:BGH67 BQD61:BQD67 BZZ61:BZZ67 CJV61:CJV67 CTR61:CTR67 DDN61:DDN67 DNJ61:DNJ67 DXF61:DXF67 EHB61:EHB67 EQX61:EQX67 FAT61:FAT67 FKP61:FKP67 FUL61:FUL67 GEH61:GEH67 GOD61:GOD67 GXZ61:GXZ67 HHV61:HHV67 HRR61:HRR67 IBN61:IBN67 ILJ61:ILJ67 IVF61:IVF67 JFB61:JFB67 JOX61:JOX67 JYT61:JYT67 KIP61:KIP67 KSL61:KSL67 LCH61:LCH67 LMD61:LMD67 LVZ61:LVZ67 MFV61:MFV67 MPR61:MPR67 MZN61:MZN67 NJJ61:NJJ67 NTF61:NTF67 ODB61:ODB67 OMX61:OMX67 OWT61:OWT67 PGP61:PGP67 PQL61:PQL67 QAH61:QAH67 QKD61:QKD67 QTZ61:QTZ67 RDV61:RDV67 RNR61:RNR67 RXN61:RXN67 SHJ61:SHJ67 SRF61:SRF67 TBB61:TBB67 TKX61:TKX67 TUT61:TUT67 UEP61:UEP67 UOL61:UOL67 UYH61:UYH67 VID61:VID67 VRZ61:VRZ67 WBV61:WBV67 WLR61:WLR67 WVN61:WVN67 IZ61:IZ67 SV61:SV67 ACR61:ACR67 AMN61:AMN67 AWJ61:AWJ67 BGF61:BGF67 BQB61:BQB67 BZX61:BZX67 CJT61:CJT67 CTP61:CTP67 DDL61:DDL67 DNH61:DNH67 DXD61:DXD67 EGZ61:EGZ67 EQV61:EQV67 FAR61:FAR67 FKN61:FKN67 FUJ61:FUJ67 GEF61:GEF67 GOB61:GOB67 GXX61:GXX67 HHT61:HHT67 HRP61:HRP67 IBL61:IBL67 ILH61:ILH67 IVD61:IVD67 JEZ61:JEZ67 JOV61:JOV67 JYR61:JYR67 KIN61:KIN67 KSJ61:KSJ67 LCF61:LCF67 LMB61:LMB67 LVX61:LVX67 MFT61:MFT67 MPP61:MPP67" xr:uid="{00000000-0002-0000-1000-000000000000}">
      <formula1>INDIRECT("_"&amp;C4)</formula1>
    </dataValidation>
    <dataValidation type="list" allowBlank="1" showInputMessage="1" showErrorMessage="1" sqref="MZL61:MZL67 NJH61:NJH67 NTD61:NTD67 OCZ61:OCZ67 OMV61:OMV67 OWR61:OWR67 PGN61:PGN67 PQJ61:PQJ67 QAF61:QAF67 QKB61:QKB67 QTX61:QTX67 RDT61:RDT67 RNP61:RNP67 RXL61:RXL67 SHH61:SHH67 SRD61:SRD67 TAZ61:TAZ67 TKV61:TKV67 TUR61:TUR67 UEN61:UEN67 UOJ61:UOJ67 UYF61:UYF67 VIB61:VIB67 VRX61:VRX67 WBT61:WBT67 WLP61:WLP67 D4:D112 F4:F109 F111:F201 F225:F344 D122:D344" xr:uid="{00000000-0002-0000-1000-000001000000}">
      <formula1>INDIRECT("_"&amp;C4)</formula1>
    </dataValidation>
    <dataValidation type="list" allowBlank="1" showInputMessage="1" showErrorMessage="1" sqref="F110" xr:uid="{00000000-0002-0000-1000-000002000000}">
      <formula1>INDIRECT("_"&amp;E111)</formula1>
    </dataValidation>
    <dataValidation type="list" allowBlank="1" showInputMessage="1" showErrorMessage="1" sqref="D115:D120" xr:uid="{00000000-0002-0000-1000-000003000000}">
      <formula1>INDIRECT("_"&amp;C284)</formula1>
    </dataValidation>
    <dataValidation type="list" allowBlank="1" showInputMessage="1" showErrorMessage="1" sqref="D121" xr:uid="{00000000-0002-0000-1000-000004000000}">
      <formula1>INDIRECT("_"&amp;C289)</formula1>
    </dataValidation>
    <dataValidation type="list" allowBlank="1" showInputMessage="1" showErrorMessage="1" sqref="F202:F204" xr:uid="{00000000-0002-0000-1000-000005000000}">
      <formula1>INDIRECT("_"&amp;E201)</formula1>
    </dataValidation>
    <dataValidation type="list" allowBlank="1" showInputMessage="1" showErrorMessage="1" sqref="G4:G7" xr:uid="{00000000-0002-0000-1000-000006000000}">
      <formula1>$J$6:$J$12</formula1>
    </dataValidation>
    <dataValidation type="list" allowBlank="1" showInputMessage="1" showErrorMessage="1" sqref="J37:J43 G41 G39 G52 G54 J142:J148" xr:uid="{00000000-0002-0000-1000-000007000000}">
      <formula1>$J$6:$J$14</formula1>
    </dataValidation>
    <dataValidation type="list" allowBlank="1" showInputMessage="1" showErrorMessage="1" sqref="J214 G210:G224" xr:uid="{00000000-0002-0000-1000-000008000000}">
      <formula1>$J$6:$J$11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4" max="1048575" man="1"/>
  </colBreaks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 xr:uid="{00000000-0002-0000-1000-000009000000}">
          <x14:formula1>
            <xm:f>'C:\Users\chizh\Desktop\ffcell\企业交\[02-关联交易等事项统计表（1月19日前交） -全新公司.xlsx]Sheet2'!#REF!</xm:f>
          </x14:formula1>
          <xm:sqref>C4:C7 E4:E7</xm:sqref>
        </x14:dataValidation>
        <x14:dataValidation type="list" allowBlank="1" showInputMessage="1" showErrorMessage="1" xr:uid="{00000000-0002-0000-1000-00000A000000}">
          <x14:formula1>
            <xm:f>'C:\Users\chizh\Desktop\ffcell\企业交\[02-关联交易等事项统计表（1月19日前交）纺企.xlsx]Sheet2'!#REF!</xm:f>
          </x14:formula1>
          <xm:sqref>E55:E60 C55:C60</xm:sqref>
        </x14:dataValidation>
        <x14:dataValidation type="list" allowBlank="1" showInputMessage="1" showErrorMessage="1" xr:uid="{00000000-0002-0000-1000-00000B000000}">
          <x14:formula1>
            <xm:f>'C:\Users\chizh\Desktop\ffcell\企业交\[02-关联交易等事项统计表（1月19日前交）-广德供应链.xlsx]Sheet2'!#REF!</xm:f>
          </x14:formula1>
          <xm:sqref>C101:C112 E101:E112</xm:sqref>
        </x14:dataValidation>
        <x14:dataValidation type="list" allowBlank="1" showInputMessage="1" showErrorMessage="1" xr:uid="{00000000-0002-0000-1000-00000C000000}">
          <x14:formula1>
            <xm:f>'C:\Users\chizh\Desktop\ffcell\企业交\[02-关联交易等事项统计表（1月19日前交）-合和.xlsx]Sheet2'!#REF!</xm:f>
          </x14:formula1>
          <xm:sqref>C113:C114 E113:E114</xm:sqref>
        </x14:dataValidation>
        <x14:dataValidation type="list" allowBlank="1" showInputMessage="1" showErrorMessage="1" xr:uid="{00000000-0002-0000-1000-00000D000000}">
          <x14:formula1>
            <xm:f>'C:\Users\chizh\Desktop\ffcell\企业交\[02-关联交易等事项统计表（1月19日前交）合纤.xlsx]Sheet2'!#REF!</xm:f>
          </x14:formula1>
          <xm:sqref>C115:C121 E115:E121</xm:sqref>
        </x14:dataValidation>
        <x14:dataValidation type="list" allowBlank="1" showInputMessage="1" showErrorMessage="1" xr:uid="{00000000-0002-0000-1000-00000E000000}">
          <x14:formula1>
            <xm:f>'C:\Users\chizh\Desktop\ffcell\企业交\[02-关联交易等事项统计表（1月19日前交）新联泰.xlsx]Sheet2'!#REF!</xm:f>
          </x14:formula1>
          <xm:sqref>E199:E224 C199:C224</xm:sqref>
        </x14:dataValidation>
        <x14:dataValidation type="list" allowBlank="1" showInputMessage="1" showErrorMessage="1" xr:uid="{00000000-0002-0000-1000-00000F000000}">
          <x14:formula1>
            <xm:f>'C:\Users\chizh\Desktop\ffcell\企业交\[02-关联交易等事项统计表（1月19日前交）-新时尚.xlsx]Sheet2'!#REF!</xm:f>
          </x14:formula1>
          <xm:sqref>C225:C227 E225:E227</xm:sqref>
        </x14:dataValidation>
        <x14:dataValidation type="list" allowBlank="1" showInputMessage="1" showErrorMessage="1" xr:uid="{00000000-0002-0000-1000-000010000000}">
          <x14:formula1>
            <xm:f>'C:\Users\chizh\Desktop\ffcell\企业交\[02-关联交易等事项统计表-广纺检测（1月19日前交）.xlsx]Sheet2'!#REF!</xm:f>
          </x14:formula1>
          <xm:sqref>C230:C243 E230:E243</xm:sqref>
        </x14:dataValidation>
        <x14:dataValidation type="list" allowBlank="1" showInputMessage="1" showErrorMessage="1" xr:uid="{00000000-0002-0000-1000-000011000000}">
          <x14:formula1>
            <xm:f>'C:\Users\chizh\Desktop\ffcell\企业交\[供销公司02-关联交易等事项统计表（1月19日前交）.xlsx]Sheet2'!#REF!</xm:f>
          </x14:formula1>
          <xm:sqref>C307:C311 E307:E311</xm:sqref>
        </x14:dataValidation>
        <x14:dataValidation type="list" allowBlank="1" showInputMessage="1" showErrorMessage="1" xr:uid="{00000000-0002-0000-1000-000012000000}">
          <x14:formula1>
            <xm:f>'C:\Users\chizh\Desktop\ffcell\企业交\[广纺联 服装研究所02-关联交易等事项统计表（1月19日前交）.xlsx]Sheet2'!#REF!</xm:f>
          </x14:formula1>
          <xm:sqref>C312:C327 E312:E327</xm:sqref>
        </x14:dataValidation>
        <x14:dataValidation type="list" allowBlank="1" showInputMessage="1" showErrorMessage="1" xr:uid="{00000000-0002-0000-1000-000013000000}">
          <x14:formula1>
            <xm:f>'C:\Users\chizh\Desktop\ffcell\企业交\[染织公司02-关联交易等事项统计表（1月19日前交）.xlsx]Sheet2'!#REF!</xm:f>
          </x14:formula1>
          <xm:sqref>C328:C331 E328:E331</xm:sqref>
        </x14:dataValidation>
        <x14:dataValidation type="list" allowBlank="1" showInputMessage="1" showErrorMessage="1" xr:uid="{00000000-0002-0000-1000-000014000000}">
          <x14:formula1>
            <xm:f>'C:\Users\chizh\Desktop\关联交易表\[02-关联交易等事项统计表-纺织公司.xlsx]Sheet2'!#REF!</xm:f>
          </x14:formula1>
          <xm:sqref>C4:C403 E4:E172 E174:E403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AK403"/>
  <sheetViews>
    <sheetView view="pageBreakPreview" zoomScale="80" zoomScaleNormal="100" zoomScaleSheetLayoutView="80" workbookViewId="0">
      <pane xSplit="2" ySplit="3" topLeftCell="C4" activePane="bottomRight" state="frozen"/>
      <selection activeCell="H33" sqref="H33"/>
      <selection pane="topRight" activeCell="H33" sqref="H33"/>
      <selection pane="bottomLeft" activeCell="H33" sqref="H33"/>
      <selection pane="bottomRight" activeCell="H33" sqref="H33"/>
    </sheetView>
  </sheetViews>
  <sheetFormatPr defaultColWidth="10.1796875" defaultRowHeight="12.75" customHeight="1" outlineLevelCol="1" x14ac:dyDescent="0.25"/>
  <cols>
    <col min="1" max="1" width="6.6328125" style="2" customWidth="1"/>
    <col min="2" max="3" width="26.36328125" style="2" customWidth="1"/>
    <col min="4" max="4" width="35.08984375" style="2" customWidth="1"/>
    <col min="5" max="5" width="15.6328125" style="2" customWidth="1"/>
    <col min="6" max="6" width="39.1796875" style="2" customWidth="1"/>
    <col min="7" max="7" width="14.1796875" style="2" customWidth="1"/>
    <col min="8" max="8" width="13" style="31" customWidth="1"/>
    <col min="9" max="9" width="17" style="32" customWidth="1"/>
    <col min="10" max="10" width="18" style="2" customWidth="1"/>
    <col min="11" max="11" width="13" style="31" customWidth="1"/>
    <col min="12" max="12" width="17" style="32" customWidth="1"/>
    <col min="13" max="13" width="18" style="2" customWidth="1"/>
    <col min="14" max="14" width="13" style="2" customWidth="1"/>
    <col min="15" max="15" width="18" style="2" customWidth="1"/>
    <col min="16" max="16" width="10.81640625" style="2" customWidth="1" outlineLevel="1"/>
    <col min="17" max="18" width="13" style="2" customWidth="1" outlineLevel="1"/>
    <col min="19" max="19" width="15.6328125" style="2" customWidth="1" outlineLevel="1"/>
    <col min="20" max="21" width="13" style="2" customWidth="1" outlineLevel="1"/>
    <col min="22" max="22" width="18" style="2" customWidth="1" outlineLevel="1"/>
    <col min="23" max="23" width="13" style="2" customWidth="1" outlineLevel="1"/>
    <col min="24" max="26" width="18" style="2" customWidth="1" outlineLevel="1"/>
    <col min="27" max="28" width="10.81640625" style="2" customWidth="1" outlineLevel="1"/>
    <col min="29" max="29" width="14.1796875" style="2" customWidth="1" outlineLevel="1"/>
    <col min="30" max="30" width="13" style="33" customWidth="1" outlineLevel="1"/>
    <col min="31" max="31" width="13" style="34" customWidth="1" outlineLevel="1"/>
    <col min="32" max="32" width="15.6328125" style="33" customWidth="1" outlineLevel="1"/>
    <col min="33" max="33" width="10.81640625" style="33" customWidth="1" outlineLevel="1"/>
    <col min="34" max="34" width="14.36328125" style="33" customWidth="1" outlineLevel="1"/>
    <col min="35" max="35" width="13" style="33" customWidth="1" outlineLevel="1"/>
    <col min="36" max="36" width="10.81640625" style="33" customWidth="1" outlineLevel="1"/>
    <col min="37" max="37" width="13" style="33" customWidth="1" outlineLevel="1"/>
    <col min="38" max="16384" width="10.1796875" style="33"/>
  </cols>
  <sheetData>
    <row r="1" spans="1:37" s="3" customFormat="1" ht="14.15" customHeight="1" x14ac:dyDescent="0.25">
      <c r="A1" s="161" t="s">
        <v>3</v>
      </c>
      <c r="B1" s="163" t="s">
        <v>4</v>
      </c>
      <c r="C1" s="164" t="s">
        <v>5</v>
      </c>
      <c r="D1" s="163" t="s">
        <v>6</v>
      </c>
      <c r="E1" s="164" t="s">
        <v>7</v>
      </c>
      <c r="F1" s="163" t="s">
        <v>8</v>
      </c>
      <c r="G1" s="154" t="s">
        <v>9</v>
      </c>
      <c r="H1" s="154" t="s">
        <v>9</v>
      </c>
      <c r="I1" s="154" t="s">
        <v>9</v>
      </c>
      <c r="J1" s="154" t="s">
        <v>9</v>
      </c>
      <c r="K1" s="154" t="s">
        <v>9</v>
      </c>
      <c r="L1" s="154" t="s">
        <v>9</v>
      </c>
      <c r="M1" s="154" t="s">
        <v>9</v>
      </c>
      <c r="N1" s="154" t="s">
        <v>9</v>
      </c>
      <c r="O1" s="154" t="s">
        <v>9</v>
      </c>
      <c r="P1" s="157" t="s">
        <v>10</v>
      </c>
      <c r="Q1" s="157" t="s">
        <v>10</v>
      </c>
      <c r="R1" s="157" t="s">
        <v>10</v>
      </c>
      <c r="S1" s="157" t="s">
        <v>10</v>
      </c>
      <c r="T1" s="157" t="s">
        <v>10</v>
      </c>
      <c r="U1" s="157" t="s">
        <v>10</v>
      </c>
      <c r="V1" s="157" t="s">
        <v>10</v>
      </c>
      <c r="W1" s="157" t="s">
        <v>10</v>
      </c>
      <c r="X1" s="157" t="s">
        <v>10</v>
      </c>
      <c r="Y1" s="158" t="s">
        <v>11</v>
      </c>
      <c r="Z1" s="158" t="s">
        <v>11</v>
      </c>
      <c r="AA1" s="158" t="s">
        <v>11</v>
      </c>
      <c r="AB1" s="158" t="s">
        <v>11</v>
      </c>
      <c r="AC1" s="159" t="s">
        <v>12</v>
      </c>
      <c r="AD1" s="159" t="s">
        <v>12</v>
      </c>
      <c r="AE1" s="159" t="s">
        <v>12</v>
      </c>
      <c r="AF1" s="159" t="s">
        <v>12</v>
      </c>
      <c r="AG1" s="159" t="s">
        <v>12</v>
      </c>
      <c r="AH1" s="159" t="s">
        <v>12</v>
      </c>
      <c r="AI1" s="159" t="s">
        <v>12</v>
      </c>
      <c r="AJ1" s="159" t="s">
        <v>12</v>
      </c>
      <c r="AK1" s="159" t="s">
        <v>12</v>
      </c>
    </row>
    <row r="2" spans="1:37" s="3" customFormat="1" ht="14.15" customHeight="1" x14ac:dyDescent="0.25">
      <c r="A2" s="161" t="s">
        <v>3</v>
      </c>
      <c r="B2" s="163" t="s">
        <v>4</v>
      </c>
      <c r="C2" s="164" t="s">
        <v>5</v>
      </c>
      <c r="D2" s="163" t="s">
        <v>6</v>
      </c>
      <c r="E2" s="164" t="s">
        <v>7</v>
      </c>
      <c r="F2" s="163" t="s">
        <v>8</v>
      </c>
      <c r="G2" s="154" t="s">
        <v>13</v>
      </c>
      <c r="H2" s="154" t="s">
        <v>13</v>
      </c>
      <c r="I2" s="154" t="s">
        <v>13</v>
      </c>
      <c r="J2" s="168" t="s">
        <v>14</v>
      </c>
      <c r="K2" s="168" t="s">
        <v>14</v>
      </c>
      <c r="L2" s="168" t="s">
        <v>14</v>
      </c>
      <c r="M2" s="168" t="s">
        <v>14</v>
      </c>
      <c r="N2" s="168" t="s">
        <v>14</v>
      </c>
      <c r="O2" s="168" t="s">
        <v>14</v>
      </c>
      <c r="P2" s="157" t="s">
        <v>13</v>
      </c>
      <c r="Q2" s="157" t="s">
        <v>13</v>
      </c>
      <c r="R2" s="157" t="s">
        <v>13</v>
      </c>
      <c r="S2" s="169" t="s">
        <v>14</v>
      </c>
      <c r="T2" s="169" t="s">
        <v>14</v>
      </c>
      <c r="U2" s="169" t="s">
        <v>14</v>
      </c>
      <c r="V2" s="169" t="s">
        <v>14</v>
      </c>
      <c r="W2" s="169" t="s">
        <v>14</v>
      </c>
      <c r="X2" s="169" t="s">
        <v>14</v>
      </c>
      <c r="Y2" s="159" t="s">
        <v>15</v>
      </c>
      <c r="Z2" s="159" t="s">
        <v>16</v>
      </c>
      <c r="AA2" s="166" t="s">
        <v>17</v>
      </c>
      <c r="AB2" s="166" t="s">
        <v>18</v>
      </c>
      <c r="AC2" s="159" t="s">
        <v>13</v>
      </c>
      <c r="AD2" s="159" t="s">
        <v>13</v>
      </c>
      <c r="AE2" s="159" t="s">
        <v>13</v>
      </c>
      <c r="AF2" s="160" t="s">
        <v>14</v>
      </c>
      <c r="AG2" s="160" t="s">
        <v>14</v>
      </c>
      <c r="AH2" s="160" t="s">
        <v>14</v>
      </c>
      <c r="AI2" s="160" t="s">
        <v>14</v>
      </c>
      <c r="AJ2" s="160" t="s">
        <v>14</v>
      </c>
      <c r="AK2" s="160" t="s">
        <v>14</v>
      </c>
    </row>
    <row r="3" spans="1:37" s="3" customFormat="1" ht="26" x14ac:dyDescent="0.25">
      <c r="A3" s="161" t="s">
        <v>3</v>
      </c>
      <c r="B3" s="163" t="s">
        <v>4</v>
      </c>
      <c r="C3" s="164" t="s">
        <v>5</v>
      </c>
      <c r="D3" s="163" t="s">
        <v>6</v>
      </c>
      <c r="E3" s="164" t="s">
        <v>7</v>
      </c>
      <c r="F3" s="163" t="s">
        <v>8</v>
      </c>
      <c r="G3" s="4" t="s">
        <v>19</v>
      </c>
      <c r="H3" s="4" t="s">
        <v>20</v>
      </c>
      <c r="I3" s="7" t="s">
        <v>624</v>
      </c>
      <c r="J3" s="4" t="s">
        <v>22</v>
      </c>
      <c r="K3" s="4" t="s">
        <v>20</v>
      </c>
      <c r="L3" s="7" t="s">
        <v>23</v>
      </c>
      <c r="M3" s="4" t="s">
        <v>24</v>
      </c>
      <c r="N3" s="4" t="s">
        <v>20</v>
      </c>
      <c r="O3" s="4" t="s">
        <v>25</v>
      </c>
      <c r="P3" s="5" t="s">
        <v>19</v>
      </c>
      <c r="Q3" s="5" t="s">
        <v>20</v>
      </c>
      <c r="R3" s="8" t="s">
        <v>624</v>
      </c>
      <c r="S3" s="5" t="s">
        <v>22</v>
      </c>
      <c r="T3" s="5" t="s">
        <v>20</v>
      </c>
      <c r="U3" s="8" t="s">
        <v>23</v>
      </c>
      <c r="V3" s="5" t="s">
        <v>24</v>
      </c>
      <c r="W3" s="5" t="s">
        <v>20</v>
      </c>
      <c r="X3" s="5" t="s">
        <v>25</v>
      </c>
      <c r="Y3" s="159" t="s">
        <v>15</v>
      </c>
      <c r="Z3" s="159" t="s">
        <v>16</v>
      </c>
      <c r="AA3" s="166" t="s">
        <v>17</v>
      </c>
      <c r="AB3" s="166" t="s">
        <v>18</v>
      </c>
      <c r="AC3" s="5" t="s">
        <v>19</v>
      </c>
      <c r="AD3" s="5" t="s">
        <v>20</v>
      </c>
      <c r="AE3" s="9" t="s">
        <v>26</v>
      </c>
      <c r="AF3" s="5" t="s">
        <v>22</v>
      </c>
      <c r="AG3" s="5" t="s">
        <v>20</v>
      </c>
      <c r="AH3" s="8" t="s">
        <v>23</v>
      </c>
      <c r="AI3" s="5" t="s">
        <v>24</v>
      </c>
      <c r="AJ3" s="5" t="s">
        <v>20</v>
      </c>
      <c r="AK3" s="5" t="s">
        <v>25</v>
      </c>
    </row>
    <row r="4" spans="1:37" s="10" customFormat="1" ht="25" customHeight="1" x14ac:dyDescent="0.25">
      <c r="A4" s="11">
        <v>1</v>
      </c>
      <c r="B4" s="12" t="str">
        <f t="shared" ref="B4:B35" si="0">TEXT(C4,"000")&amp;"-"&amp;TEXT(E4,"000")</f>
        <v>2级-2级</v>
      </c>
      <c r="C4" s="12" t="s">
        <v>29</v>
      </c>
      <c r="D4" s="12" t="s">
        <v>44</v>
      </c>
      <c r="E4" s="12" t="s">
        <v>29</v>
      </c>
      <c r="F4" s="12" t="s">
        <v>56</v>
      </c>
      <c r="G4" s="28" t="s">
        <v>144</v>
      </c>
      <c r="H4" s="16"/>
      <c r="I4" s="15">
        <v>198.24</v>
      </c>
      <c r="J4" s="16"/>
      <c r="K4" s="16"/>
      <c r="L4" s="17"/>
      <c r="M4" s="18"/>
      <c r="N4" s="19"/>
      <c r="O4" s="20"/>
      <c r="P4" s="21"/>
      <c r="Q4" s="21"/>
      <c r="R4" s="22"/>
      <c r="S4" s="21"/>
      <c r="T4" s="21"/>
      <c r="U4" s="22"/>
      <c r="V4" s="23"/>
      <c r="W4" s="23"/>
      <c r="X4" s="24"/>
      <c r="Y4" s="25" t="e">
        <f>ROUND(#REF!-U4-X4,2)</f>
        <v>#REF!</v>
      </c>
      <c r="Z4" s="25">
        <f t="shared" ref="Z4:Z11" si="1">ROUND(L4+O4-R4,2)</f>
        <v>0</v>
      </c>
      <c r="AA4" s="26"/>
      <c r="AB4" s="26"/>
      <c r="AC4" s="26"/>
      <c r="AD4" s="26"/>
      <c r="AE4" s="27"/>
      <c r="AF4" s="26"/>
      <c r="AG4" s="26"/>
      <c r="AH4" s="26"/>
      <c r="AI4" s="26"/>
      <c r="AJ4" s="26"/>
      <c r="AK4" s="26"/>
    </row>
    <row r="5" spans="1:37" s="10" customFormat="1" ht="25" customHeight="1" x14ac:dyDescent="0.25">
      <c r="A5" s="11">
        <v>2</v>
      </c>
      <c r="B5" s="12" t="str">
        <f t="shared" si="0"/>
        <v>2级-2级</v>
      </c>
      <c r="C5" s="12" t="s">
        <v>29</v>
      </c>
      <c r="D5" s="12" t="s">
        <v>44</v>
      </c>
      <c r="E5" s="12" t="s">
        <v>29</v>
      </c>
      <c r="F5" s="12" t="s">
        <v>39</v>
      </c>
      <c r="G5" s="28" t="s">
        <v>99</v>
      </c>
      <c r="H5" s="16"/>
      <c r="I5" s="15">
        <v>248207.56</v>
      </c>
      <c r="J5" s="16"/>
      <c r="K5" s="16"/>
      <c r="L5" s="17"/>
      <c r="M5" s="18"/>
      <c r="N5" s="19"/>
      <c r="O5" s="20"/>
      <c r="P5" s="21"/>
      <c r="Q5" s="21"/>
      <c r="R5" s="22"/>
      <c r="S5" s="21"/>
      <c r="T5" s="21"/>
      <c r="U5" s="22"/>
      <c r="V5" s="23"/>
      <c r="W5" s="23"/>
      <c r="X5" s="24"/>
      <c r="Y5" s="25" t="e">
        <f>ROUND(#REF!-U5-X5,2)</f>
        <v>#REF!</v>
      </c>
      <c r="Z5" s="25">
        <f t="shared" si="1"/>
        <v>0</v>
      </c>
      <c r="AA5" s="26"/>
      <c r="AB5" s="26"/>
      <c r="AC5" s="26"/>
      <c r="AD5" s="26"/>
      <c r="AE5" s="27"/>
      <c r="AF5" s="26"/>
      <c r="AG5" s="26"/>
      <c r="AH5" s="26"/>
      <c r="AI5" s="26"/>
      <c r="AJ5" s="26"/>
      <c r="AK5" s="26"/>
    </row>
    <row r="6" spans="1:37" s="10" customFormat="1" ht="25" customHeight="1" x14ac:dyDescent="0.25">
      <c r="A6" s="11">
        <v>3</v>
      </c>
      <c r="B6" s="12" t="str">
        <f t="shared" si="0"/>
        <v>2级-3级</v>
      </c>
      <c r="C6" s="12" t="s">
        <v>29</v>
      </c>
      <c r="D6" s="12" t="s">
        <v>44</v>
      </c>
      <c r="E6" s="12" t="s">
        <v>33</v>
      </c>
      <c r="F6" s="12" t="s">
        <v>183</v>
      </c>
      <c r="G6" s="16" t="s">
        <v>144</v>
      </c>
      <c r="H6" s="16"/>
      <c r="I6" s="15">
        <v>24.78</v>
      </c>
      <c r="J6" s="16"/>
      <c r="K6" s="16"/>
      <c r="L6" s="17"/>
      <c r="M6" s="18"/>
      <c r="N6" s="19"/>
      <c r="O6" s="20"/>
      <c r="P6" s="21"/>
      <c r="Q6" s="21"/>
      <c r="R6" s="22"/>
      <c r="S6" s="21"/>
      <c r="T6" s="21"/>
      <c r="U6" s="22"/>
      <c r="V6" s="23"/>
      <c r="W6" s="23"/>
      <c r="X6" s="24"/>
      <c r="Y6" s="25" t="e">
        <f>ROUND(#REF!-U6-X6,2)</f>
        <v>#REF!</v>
      </c>
      <c r="Z6" s="25">
        <f t="shared" si="1"/>
        <v>0</v>
      </c>
      <c r="AA6" s="26"/>
      <c r="AB6" s="26"/>
      <c r="AC6" s="26"/>
      <c r="AD6" s="26"/>
      <c r="AE6" s="27"/>
      <c r="AF6" s="26"/>
      <c r="AG6" s="26"/>
      <c r="AH6" s="26"/>
      <c r="AI6" s="26"/>
      <c r="AJ6" s="26"/>
      <c r="AK6" s="26"/>
    </row>
    <row r="7" spans="1:37" s="10" customFormat="1" ht="25" customHeight="1" x14ac:dyDescent="0.25">
      <c r="A7" s="11">
        <v>4</v>
      </c>
      <c r="B7" s="12" t="str">
        <f t="shared" si="0"/>
        <v>2级-3级</v>
      </c>
      <c r="C7" s="12" t="s">
        <v>29</v>
      </c>
      <c r="D7" s="12" t="s">
        <v>44</v>
      </c>
      <c r="E7" s="12" t="s">
        <v>33</v>
      </c>
      <c r="F7" s="12" t="s">
        <v>162</v>
      </c>
      <c r="G7" s="16" t="s">
        <v>144</v>
      </c>
      <c r="H7" s="16"/>
      <c r="I7" s="15">
        <v>297.33999999999997</v>
      </c>
      <c r="J7" s="16"/>
      <c r="K7" s="16"/>
      <c r="L7" s="17"/>
      <c r="M7" s="18"/>
      <c r="N7" s="19"/>
      <c r="O7" s="20"/>
      <c r="P7" s="21"/>
      <c r="Q7" s="21"/>
      <c r="R7" s="22"/>
      <c r="S7" s="21"/>
      <c r="T7" s="21"/>
      <c r="U7" s="22"/>
      <c r="V7" s="23"/>
      <c r="W7" s="23"/>
      <c r="X7" s="24"/>
      <c r="Y7" s="25" t="e">
        <f>ROUND(#REF!-U7-X7,2)</f>
        <v>#REF!</v>
      </c>
      <c r="Z7" s="25">
        <f t="shared" si="1"/>
        <v>0</v>
      </c>
      <c r="AA7" s="26"/>
      <c r="AB7" s="26"/>
      <c r="AC7" s="26"/>
      <c r="AD7" s="26"/>
      <c r="AE7" s="27"/>
      <c r="AF7" s="26"/>
      <c r="AG7" s="26"/>
      <c r="AH7" s="26"/>
      <c r="AI7" s="26"/>
      <c r="AJ7" s="26"/>
      <c r="AK7" s="26"/>
    </row>
    <row r="8" spans="1:37" s="10" customFormat="1" ht="25" customHeight="1" x14ac:dyDescent="0.25">
      <c r="A8" s="11">
        <v>5</v>
      </c>
      <c r="B8" s="12" t="str">
        <f t="shared" si="0"/>
        <v>2级-2级</v>
      </c>
      <c r="C8" s="12" t="s">
        <v>29</v>
      </c>
      <c r="D8" s="12" t="s">
        <v>44</v>
      </c>
      <c r="E8" s="12" t="s">
        <v>29</v>
      </c>
      <c r="F8" s="12" t="s">
        <v>47</v>
      </c>
      <c r="G8" s="16" t="s">
        <v>144</v>
      </c>
      <c r="H8" s="16"/>
      <c r="I8" s="15">
        <v>111.5</v>
      </c>
      <c r="J8" s="16"/>
      <c r="K8" s="16"/>
      <c r="L8" s="17"/>
      <c r="M8" s="18"/>
      <c r="N8" s="18"/>
      <c r="O8" s="20"/>
      <c r="P8" s="21"/>
      <c r="Q8" s="21"/>
      <c r="R8" s="22"/>
      <c r="S8" s="21"/>
      <c r="T8" s="21"/>
      <c r="U8" s="22"/>
      <c r="V8" s="23"/>
      <c r="W8" s="23"/>
      <c r="X8" s="24"/>
      <c r="Y8" s="25" t="e">
        <f>ROUND(#REF!-U8-X8,2)</f>
        <v>#REF!</v>
      </c>
      <c r="Z8" s="25">
        <f t="shared" si="1"/>
        <v>0</v>
      </c>
      <c r="AA8" s="26"/>
      <c r="AB8" s="26"/>
      <c r="AC8" s="26"/>
      <c r="AD8" s="26"/>
      <c r="AE8" s="27"/>
      <c r="AF8" s="26"/>
      <c r="AG8" s="26"/>
      <c r="AH8" s="26"/>
      <c r="AI8" s="26"/>
      <c r="AJ8" s="26"/>
      <c r="AK8" s="26"/>
    </row>
    <row r="9" spans="1:37" s="10" customFormat="1" ht="25" customHeight="1" x14ac:dyDescent="0.25">
      <c r="A9" s="11">
        <v>6</v>
      </c>
      <c r="B9" s="12" t="str">
        <f t="shared" si="0"/>
        <v>2级-2级</v>
      </c>
      <c r="C9" s="12" t="s">
        <v>29</v>
      </c>
      <c r="D9" s="12" t="s">
        <v>44</v>
      </c>
      <c r="E9" s="12" t="s">
        <v>29</v>
      </c>
      <c r="F9" s="12" t="s">
        <v>167</v>
      </c>
      <c r="G9" s="16" t="s">
        <v>144</v>
      </c>
      <c r="H9" s="16"/>
      <c r="I9" s="15">
        <v>743.36</v>
      </c>
      <c r="J9" s="16"/>
      <c r="K9" s="16"/>
      <c r="L9" s="17"/>
      <c r="M9" s="18"/>
      <c r="N9" s="18"/>
      <c r="O9" s="20"/>
      <c r="P9" s="21"/>
      <c r="Q9" s="21"/>
      <c r="R9" s="22"/>
      <c r="S9" s="21"/>
      <c r="T9" s="21"/>
      <c r="U9" s="22"/>
      <c r="V9" s="23"/>
      <c r="W9" s="23"/>
      <c r="X9" s="24"/>
      <c r="Y9" s="25">
        <f t="shared" ref="Y9:Y16" si="2">ROUND(I4-U9-X9,2)</f>
        <v>198.24</v>
      </c>
      <c r="Z9" s="25">
        <f t="shared" si="1"/>
        <v>0</v>
      </c>
      <c r="AA9" s="26"/>
      <c r="AB9" s="26"/>
      <c r="AC9" s="26"/>
      <c r="AD9" s="26"/>
      <c r="AE9" s="27"/>
      <c r="AF9" s="26"/>
      <c r="AG9" s="26"/>
      <c r="AH9" s="26"/>
      <c r="AI9" s="26"/>
      <c r="AJ9" s="26"/>
      <c r="AK9" s="26"/>
    </row>
    <row r="10" spans="1:37" s="10" customFormat="1" ht="25" customHeight="1" x14ac:dyDescent="0.25">
      <c r="A10" s="11">
        <v>7</v>
      </c>
      <c r="B10" s="12" t="str">
        <f t="shared" si="0"/>
        <v>2级-2级</v>
      </c>
      <c r="C10" s="12" t="s">
        <v>29</v>
      </c>
      <c r="D10" s="12" t="s">
        <v>44</v>
      </c>
      <c r="E10" s="12" t="s">
        <v>29</v>
      </c>
      <c r="F10" s="12" t="s">
        <v>167</v>
      </c>
      <c r="G10" s="16"/>
      <c r="H10" s="16"/>
      <c r="I10" s="15"/>
      <c r="J10" s="92" t="s">
        <v>68</v>
      </c>
      <c r="K10" s="16"/>
      <c r="L10" s="17">
        <v>613.27</v>
      </c>
      <c r="M10" s="18"/>
      <c r="N10" s="18"/>
      <c r="O10" s="20"/>
      <c r="P10" s="21"/>
      <c r="Q10" s="21"/>
      <c r="R10" s="22"/>
      <c r="S10" s="21"/>
      <c r="T10" s="21"/>
      <c r="U10" s="22"/>
      <c r="V10" s="23"/>
      <c r="W10" s="23"/>
      <c r="X10" s="24"/>
      <c r="Y10" s="25">
        <f t="shared" si="2"/>
        <v>248207.56</v>
      </c>
      <c r="Z10" s="25">
        <f t="shared" si="1"/>
        <v>613.27</v>
      </c>
      <c r="AA10" s="26"/>
      <c r="AB10" s="26"/>
      <c r="AC10" s="26"/>
      <c r="AD10" s="26"/>
      <c r="AE10" s="27"/>
      <c r="AF10" s="26"/>
      <c r="AG10" s="26"/>
      <c r="AH10" s="26"/>
      <c r="AI10" s="26"/>
      <c r="AJ10" s="26"/>
      <c r="AK10" s="26"/>
    </row>
    <row r="11" spans="1:37" s="10" customFormat="1" ht="25" customHeight="1" x14ac:dyDescent="0.25">
      <c r="A11" s="11">
        <v>8</v>
      </c>
      <c r="B11" s="12" t="str">
        <f t="shared" si="0"/>
        <v>2级-2级</v>
      </c>
      <c r="C11" s="12" t="s">
        <v>29</v>
      </c>
      <c r="D11" s="12" t="s">
        <v>44</v>
      </c>
      <c r="E11" s="12" t="s">
        <v>29</v>
      </c>
      <c r="F11" s="12" t="s">
        <v>46</v>
      </c>
      <c r="G11" s="16"/>
      <c r="H11" s="16"/>
      <c r="I11" s="15"/>
      <c r="J11" s="92" t="s">
        <v>68</v>
      </c>
      <c r="K11" s="16"/>
      <c r="L11" s="17">
        <v>195913.27</v>
      </c>
      <c r="M11" s="18"/>
      <c r="N11" s="18"/>
      <c r="O11" s="20"/>
      <c r="P11" s="21"/>
      <c r="Q11" s="21"/>
      <c r="R11" s="22"/>
      <c r="S11" s="21"/>
      <c r="T11" s="21"/>
      <c r="U11" s="22"/>
      <c r="V11" s="23"/>
      <c r="W11" s="23"/>
      <c r="X11" s="24"/>
      <c r="Y11" s="25">
        <f t="shared" si="2"/>
        <v>24.78</v>
      </c>
      <c r="Z11" s="25">
        <f t="shared" si="1"/>
        <v>195913.27</v>
      </c>
      <c r="AA11" s="26"/>
      <c r="AB11" s="26"/>
      <c r="AC11" s="26"/>
      <c r="AD11" s="26"/>
      <c r="AE11" s="27"/>
      <c r="AF11" s="26"/>
      <c r="AG11" s="26"/>
      <c r="AH11" s="26"/>
      <c r="AI11" s="26"/>
      <c r="AJ11" s="26"/>
      <c r="AK11" s="26"/>
    </row>
    <row r="12" spans="1:37" s="10" customFormat="1" ht="25" customHeight="1" x14ac:dyDescent="0.25">
      <c r="A12" s="11">
        <v>9</v>
      </c>
      <c r="B12" s="12" t="str">
        <f t="shared" si="0"/>
        <v>2级-2级</v>
      </c>
      <c r="C12" s="12" t="s">
        <v>29</v>
      </c>
      <c r="D12" s="12" t="s">
        <v>44</v>
      </c>
      <c r="E12" s="12" t="s">
        <v>29</v>
      </c>
      <c r="F12" s="12" t="s">
        <v>46</v>
      </c>
      <c r="G12" s="16" t="s">
        <v>144</v>
      </c>
      <c r="H12" s="16"/>
      <c r="I12" s="15">
        <v>99.12</v>
      </c>
      <c r="J12" s="16"/>
      <c r="K12" s="16"/>
      <c r="L12" s="17"/>
      <c r="M12" s="18"/>
      <c r="N12" s="18"/>
      <c r="O12" s="20"/>
      <c r="P12" s="21"/>
      <c r="Q12" s="21"/>
      <c r="R12" s="22"/>
      <c r="S12" s="21"/>
      <c r="T12" s="21"/>
      <c r="U12" s="22"/>
      <c r="V12" s="23"/>
      <c r="W12" s="23"/>
      <c r="X12" s="24"/>
      <c r="Y12" s="25">
        <f t="shared" si="2"/>
        <v>297.33999999999997</v>
      </c>
      <c r="Z12" s="25" t="e">
        <f>ROUND(#REF!+O12-R12,2)</f>
        <v>#REF!</v>
      </c>
      <c r="AA12" s="26"/>
      <c r="AB12" s="26"/>
      <c r="AC12" s="26"/>
      <c r="AD12" s="26"/>
      <c r="AE12" s="27"/>
      <c r="AF12" s="26"/>
      <c r="AG12" s="26"/>
      <c r="AH12" s="26"/>
      <c r="AI12" s="26"/>
      <c r="AJ12" s="26"/>
      <c r="AK12" s="26"/>
    </row>
    <row r="13" spans="1:37" s="10" customFormat="1" ht="25" customHeight="1" x14ac:dyDescent="0.25">
      <c r="A13" s="11">
        <v>10</v>
      </c>
      <c r="B13" s="12" t="str">
        <f t="shared" si="0"/>
        <v>2级-2级</v>
      </c>
      <c r="C13" s="12" t="s">
        <v>29</v>
      </c>
      <c r="D13" s="12" t="s">
        <v>44</v>
      </c>
      <c r="E13" s="12" t="s">
        <v>29</v>
      </c>
      <c r="F13" s="12" t="s">
        <v>55</v>
      </c>
      <c r="G13" s="16" t="s">
        <v>144</v>
      </c>
      <c r="H13" s="16"/>
      <c r="I13" s="15">
        <v>1561.06</v>
      </c>
      <c r="J13" s="16"/>
      <c r="K13" s="16"/>
      <c r="L13" s="17"/>
      <c r="M13" s="18"/>
      <c r="N13" s="18"/>
      <c r="O13" s="20"/>
      <c r="P13" s="21"/>
      <c r="Q13" s="21"/>
      <c r="R13" s="22"/>
      <c r="S13" s="21"/>
      <c r="T13" s="21"/>
      <c r="U13" s="22"/>
      <c r="V13" s="23"/>
      <c r="W13" s="23"/>
      <c r="X13" s="24"/>
      <c r="Y13" s="25">
        <f t="shared" si="2"/>
        <v>111.5</v>
      </c>
      <c r="Z13" s="25">
        <f>ROUND(L12+O13-R13,2)</f>
        <v>0</v>
      </c>
      <c r="AA13" s="26"/>
      <c r="AB13" s="26"/>
      <c r="AC13" s="26"/>
      <c r="AD13" s="26"/>
      <c r="AE13" s="27"/>
      <c r="AF13" s="26"/>
      <c r="AG13" s="26"/>
      <c r="AH13" s="26"/>
      <c r="AI13" s="26"/>
      <c r="AJ13" s="26"/>
      <c r="AK13" s="26"/>
    </row>
    <row r="14" spans="1:37" s="10" customFormat="1" ht="25" customHeight="1" x14ac:dyDescent="0.25">
      <c r="A14" s="11">
        <v>11</v>
      </c>
      <c r="B14" s="12" t="str">
        <f t="shared" si="0"/>
        <v>2级-3级</v>
      </c>
      <c r="C14" s="12" t="s">
        <v>29</v>
      </c>
      <c r="D14" s="12" t="s">
        <v>44</v>
      </c>
      <c r="E14" s="12" t="s">
        <v>33</v>
      </c>
      <c r="F14" s="12" t="s">
        <v>161</v>
      </c>
      <c r="G14" s="16" t="s">
        <v>144</v>
      </c>
      <c r="H14" s="16"/>
      <c r="I14" s="15">
        <v>916.82</v>
      </c>
      <c r="J14" s="16"/>
      <c r="K14" s="16"/>
      <c r="L14" s="17"/>
      <c r="M14" s="18"/>
      <c r="N14" s="18"/>
      <c r="O14" s="20"/>
      <c r="P14" s="21"/>
      <c r="Q14" s="21"/>
      <c r="R14" s="22"/>
      <c r="S14" s="21"/>
      <c r="T14" s="21"/>
      <c r="U14" s="22"/>
      <c r="V14" s="23"/>
      <c r="W14" s="23"/>
      <c r="X14" s="24"/>
      <c r="Y14" s="25">
        <f t="shared" si="2"/>
        <v>743.36</v>
      </c>
      <c r="Z14" s="25">
        <f>ROUND(L13+O14-R14,2)</f>
        <v>0</v>
      </c>
      <c r="AA14" s="26"/>
      <c r="AB14" s="26"/>
      <c r="AC14" s="26"/>
      <c r="AD14" s="26"/>
      <c r="AE14" s="27"/>
      <c r="AF14" s="26"/>
      <c r="AG14" s="26"/>
      <c r="AH14" s="26"/>
      <c r="AI14" s="26"/>
      <c r="AJ14" s="26"/>
      <c r="AK14" s="26"/>
    </row>
    <row r="15" spans="1:37" s="10" customFormat="1" ht="25" customHeight="1" x14ac:dyDescent="0.25">
      <c r="A15" s="11">
        <v>12</v>
      </c>
      <c r="B15" s="12" t="str">
        <f t="shared" si="0"/>
        <v>2级-3级</v>
      </c>
      <c r="C15" s="12" t="s">
        <v>29</v>
      </c>
      <c r="D15" s="12" t="s">
        <v>44</v>
      </c>
      <c r="E15" s="12" t="s">
        <v>33</v>
      </c>
      <c r="F15" s="12" t="s">
        <v>160</v>
      </c>
      <c r="G15" s="16" t="s">
        <v>144</v>
      </c>
      <c r="H15" s="16"/>
      <c r="I15" s="15">
        <v>136.28</v>
      </c>
      <c r="J15" s="16"/>
      <c r="K15" s="16"/>
      <c r="L15" s="17"/>
      <c r="M15" s="18"/>
      <c r="N15" s="18"/>
      <c r="O15" s="20"/>
      <c r="P15" s="21"/>
      <c r="Q15" s="21"/>
      <c r="R15" s="22"/>
      <c r="S15" s="21"/>
      <c r="T15" s="21"/>
      <c r="U15" s="22"/>
      <c r="V15" s="23"/>
      <c r="W15" s="23"/>
      <c r="X15" s="24"/>
      <c r="Y15" s="25">
        <f t="shared" si="2"/>
        <v>0</v>
      </c>
      <c r="Z15" s="25">
        <f>ROUND(L14+O15-R15,2)</f>
        <v>0</v>
      </c>
      <c r="AA15" s="26"/>
      <c r="AB15" s="26"/>
      <c r="AC15" s="26"/>
      <c r="AD15" s="26"/>
      <c r="AE15" s="27"/>
      <c r="AF15" s="26"/>
      <c r="AG15" s="26"/>
      <c r="AH15" s="26"/>
      <c r="AI15" s="26"/>
      <c r="AJ15" s="26"/>
      <c r="AK15" s="26"/>
    </row>
    <row r="16" spans="1:37" s="10" customFormat="1" ht="25" customHeight="1" x14ac:dyDescent="0.25">
      <c r="A16" s="11">
        <v>13</v>
      </c>
      <c r="B16" s="12" t="str">
        <f t="shared" si="0"/>
        <v>2级-3级</v>
      </c>
      <c r="C16" s="12" t="s">
        <v>29</v>
      </c>
      <c r="D16" s="12" t="s">
        <v>44</v>
      </c>
      <c r="E16" s="12" t="s">
        <v>33</v>
      </c>
      <c r="F16" s="12" t="s">
        <v>211</v>
      </c>
      <c r="G16" s="16" t="s">
        <v>144</v>
      </c>
      <c r="H16" s="16"/>
      <c r="I16" s="15">
        <v>24.78</v>
      </c>
      <c r="J16" s="16"/>
      <c r="K16" s="16"/>
      <c r="L16" s="17"/>
      <c r="M16" s="18"/>
      <c r="N16" s="18"/>
      <c r="O16" s="20"/>
      <c r="P16" s="21"/>
      <c r="Q16" s="21"/>
      <c r="R16" s="22"/>
      <c r="S16" s="21"/>
      <c r="T16" s="21"/>
      <c r="U16" s="22"/>
      <c r="V16" s="23"/>
      <c r="W16" s="23"/>
      <c r="X16" s="24"/>
      <c r="Y16" s="25">
        <f t="shared" si="2"/>
        <v>0</v>
      </c>
      <c r="Z16" s="25">
        <f>ROUND(L15+O16-R16,2)</f>
        <v>0</v>
      </c>
      <c r="AA16" s="26"/>
      <c r="AB16" s="26"/>
      <c r="AC16" s="26"/>
      <c r="AD16" s="26"/>
      <c r="AE16" s="27"/>
      <c r="AF16" s="26"/>
      <c r="AG16" s="26"/>
      <c r="AH16" s="26"/>
      <c r="AI16" s="26"/>
      <c r="AJ16" s="26"/>
      <c r="AK16" s="26"/>
    </row>
    <row r="17" spans="1:37" s="10" customFormat="1" ht="25" customHeight="1" x14ac:dyDescent="0.25">
      <c r="A17" s="11">
        <v>14</v>
      </c>
      <c r="B17" s="12" t="str">
        <f t="shared" si="0"/>
        <v>2级-3级</v>
      </c>
      <c r="C17" s="12" t="s">
        <v>29</v>
      </c>
      <c r="D17" s="12" t="s">
        <v>44</v>
      </c>
      <c r="E17" s="12" t="s">
        <v>33</v>
      </c>
      <c r="F17" s="12" t="s">
        <v>117</v>
      </c>
      <c r="G17" s="16"/>
      <c r="H17" s="16"/>
      <c r="I17" s="15"/>
      <c r="J17" s="92" t="s">
        <v>68</v>
      </c>
      <c r="K17" s="16"/>
      <c r="L17" s="17">
        <v>56016.81</v>
      </c>
      <c r="M17" s="18"/>
      <c r="N17" s="19"/>
      <c r="O17" s="20"/>
      <c r="P17" s="21"/>
      <c r="Q17" s="21"/>
      <c r="R17" s="22"/>
      <c r="S17" s="21"/>
      <c r="T17" s="21"/>
      <c r="U17" s="22"/>
      <c r="V17" s="23"/>
      <c r="W17" s="23"/>
      <c r="X17" s="24"/>
      <c r="Y17" s="25" t="e">
        <f>ROUND(#REF!-U17-X17,2)</f>
        <v>#REF!</v>
      </c>
      <c r="Z17" s="25">
        <f>ROUND(L16+O17-R17,2)</f>
        <v>0</v>
      </c>
      <c r="AA17" s="26"/>
      <c r="AB17" s="26"/>
      <c r="AC17" s="26"/>
      <c r="AD17" s="26"/>
      <c r="AE17" s="27"/>
      <c r="AF17" s="26"/>
      <c r="AG17" s="26"/>
      <c r="AH17" s="26"/>
      <c r="AI17" s="26"/>
      <c r="AJ17" s="26"/>
      <c r="AK17" s="26"/>
    </row>
    <row r="18" spans="1:37" s="10" customFormat="1" ht="25" customHeight="1" x14ac:dyDescent="0.25">
      <c r="A18" s="11">
        <v>15</v>
      </c>
      <c r="B18" s="12" t="str">
        <f t="shared" si="0"/>
        <v>2级-3级</v>
      </c>
      <c r="C18" s="12" t="s">
        <v>29</v>
      </c>
      <c r="D18" s="12" t="s">
        <v>44</v>
      </c>
      <c r="E18" s="12" t="s">
        <v>33</v>
      </c>
      <c r="F18" s="12" t="s">
        <v>498</v>
      </c>
      <c r="G18" s="16" t="s">
        <v>144</v>
      </c>
      <c r="H18" s="16"/>
      <c r="I18" s="15">
        <v>61.94</v>
      </c>
      <c r="J18" s="16"/>
      <c r="K18" s="16"/>
      <c r="L18" s="17"/>
      <c r="M18" s="18"/>
      <c r="N18" s="18"/>
      <c r="O18" s="20"/>
      <c r="P18" s="21"/>
      <c r="Q18" s="21"/>
      <c r="R18" s="22"/>
      <c r="S18" s="21"/>
      <c r="T18" s="21"/>
      <c r="U18" s="22"/>
      <c r="V18" s="23"/>
      <c r="W18" s="23"/>
      <c r="X18" s="24"/>
      <c r="Y18" s="25">
        <f>ROUND(I13-U18-X18,2)</f>
        <v>1561.06</v>
      </c>
      <c r="Z18" s="25" t="e">
        <f>ROUND(#REF!+O18-R18,2)</f>
        <v>#REF!</v>
      </c>
      <c r="AA18" s="26"/>
      <c r="AB18" s="26"/>
      <c r="AC18" s="26"/>
      <c r="AD18" s="26"/>
      <c r="AE18" s="27"/>
      <c r="AF18" s="26"/>
      <c r="AG18" s="26"/>
      <c r="AH18" s="26"/>
      <c r="AI18" s="26"/>
      <c r="AJ18" s="26"/>
      <c r="AK18" s="26"/>
    </row>
    <row r="19" spans="1:37" s="10" customFormat="1" ht="25" customHeight="1" x14ac:dyDescent="0.25">
      <c r="A19" s="11">
        <v>16</v>
      </c>
      <c r="B19" s="12" t="str">
        <f t="shared" si="0"/>
        <v>2级-3级</v>
      </c>
      <c r="C19" s="12" t="s">
        <v>29</v>
      </c>
      <c r="D19" s="12" t="s">
        <v>44</v>
      </c>
      <c r="E19" s="12" t="s">
        <v>33</v>
      </c>
      <c r="F19" s="12" t="s">
        <v>159</v>
      </c>
      <c r="G19" s="16" t="s">
        <v>144</v>
      </c>
      <c r="H19" s="16"/>
      <c r="I19" s="15">
        <v>260.18</v>
      </c>
      <c r="J19" s="16"/>
      <c r="K19" s="16"/>
      <c r="L19" s="17"/>
      <c r="M19" s="18"/>
      <c r="N19" s="18"/>
      <c r="O19" s="20"/>
      <c r="P19" s="21"/>
      <c r="Q19" s="21"/>
      <c r="R19" s="22"/>
      <c r="S19" s="21"/>
      <c r="T19" s="21"/>
      <c r="U19" s="22"/>
      <c r="V19" s="23"/>
      <c r="W19" s="23"/>
      <c r="X19" s="24"/>
      <c r="Y19" s="25">
        <f>ROUND(I14-U19-X19,2)</f>
        <v>916.82</v>
      </c>
      <c r="Z19" s="25">
        <f t="shared" ref="Z19:Z64" si="3">ROUND(L18+O19-R19,2)</f>
        <v>0</v>
      </c>
      <c r="AA19" s="26"/>
      <c r="AB19" s="26"/>
      <c r="AC19" s="26"/>
      <c r="AD19" s="26"/>
      <c r="AE19" s="27"/>
      <c r="AF19" s="26"/>
      <c r="AG19" s="26"/>
      <c r="AH19" s="26"/>
      <c r="AI19" s="26"/>
      <c r="AJ19" s="26"/>
      <c r="AK19" s="26"/>
    </row>
    <row r="20" spans="1:37" s="10" customFormat="1" ht="25" customHeight="1" x14ac:dyDescent="0.25">
      <c r="A20" s="11">
        <v>17</v>
      </c>
      <c r="B20" s="12" t="str">
        <f t="shared" si="0"/>
        <v>2级-3级</v>
      </c>
      <c r="C20" s="12" t="s">
        <v>29</v>
      </c>
      <c r="D20" s="12" t="s">
        <v>44</v>
      </c>
      <c r="E20" s="12" t="s">
        <v>33</v>
      </c>
      <c r="F20" s="12" t="s">
        <v>337</v>
      </c>
      <c r="G20" s="16" t="s">
        <v>144</v>
      </c>
      <c r="H20" s="16"/>
      <c r="I20" s="15">
        <v>12.38</v>
      </c>
      <c r="J20" s="16"/>
      <c r="K20" s="16"/>
      <c r="L20" s="17"/>
      <c r="M20" s="18"/>
      <c r="N20" s="18"/>
      <c r="O20" s="20"/>
      <c r="P20" s="21"/>
      <c r="Q20" s="21"/>
      <c r="R20" s="22"/>
      <c r="S20" s="21"/>
      <c r="T20" s="21"/>
      <c r="U20" s="22"/>
      <c r="V20" s="23"/>
      <c r="W20" s="23"/>
      <c r="X20" s="24"/>
      <c r="Y20" s="25">
        <f>ROUND(I15-U20-X20,2)</f>
        <v>136.28</v>
      </c>
      <c r="Z20" s="25">
        <f t="shared" si="3"/>
        <v>0</v>
      </c>
      <c r="AA20" s="26"/>
      <c r="AB20" s="26"/>
      <c r="AC20" s="26"/>
      <c r="AD20" s="26"/>
      <c r="AE20" s="27"/>
      <c r="AF20" s="26"/>
      <c r="AG20" s="26"/>
      <c r="AH20" s="26"/>
      <c r="AI20" s="26"/>
      <c r="AJ20" s="26"/>
      <c r="AK20" s="26"/>
    </row>
    <row r="21" spans="1:37" s="10" customFormat="1" ht="25" customHeight="1" x14ac:dyDescent="0.25">
      <c r="A21" s="11">
        <v>18</v>
      </c>
      <c r="B21" s="12" t="str">
        <f t="shared" si="0"/>
        <v>2级-3级</v>
      </c>
      <c r="C21" s="12" t="s">
        <v>29</v>
      </c>
      <c r="D21" s="12" t="s">
        <v>44</v>
      </c>
      <c r="E21" s="12" t="s">
        <v>33</v>
      </c>
      <c r="F21" s="12" t="s">
        <v>338</v>
      </c>
      <c r="G21" s="16" t="s">
        <v>144</v>
      </c>
      <c r="H21" s="16"/>
      <c r="I21" s="15">
        <v>37.159999999999997</v>
      </c>
      <c r="J21" s="16"/>
      <c r="K21" s="16"/>
      <c r="L21" s="17"/>
      <c r="M21" s="18"/>
      <c r="N21" s="18"/>
      <c r="O21" s="20"/>
      <c r="P21" s="21"/>
      <c r="Q21" s="21"/>
      <c r="R21" s="22"/>
      <c r="S21" s="21"/>
      <c r="T21" s="21"/>
      <c r="U21" s="22"/>
      <c r="V21" s="23"/>
      <c r="W21" s="23"/>
      <c r="X21" s="24"/>
      <c r="Y21" s="25">
        <f>ROUND(I16-U21-X21,2)</f>
        <v>24.78</v>
      </c>
      <c r="Z21" s="25">
        <f t="shared" si="3"/>
        <v>0</v>
      </c>
      <c r="AA21" s="26"/>
      <c r="AB21" s="26"/>
      <c r="AC21" s="26"/>
      <c r="AD21" s="26"/>
      <c r="AE21" s="27"/>
      <c r="AF21" s="26"/>
      <c r="AG21" s="26"/>
      <c r="AH21" s="26"/>
      <c r="AI21" s="26"/>
      <c r="AJ21" s="26"/>
      <c r="AK21" s="26"/>
    </row>
    <row r="22" spans="1:37" s="10" customFormat="1" ht="25" customHeight="1" x14ac:dyDescent="0.25">
      <c r="A22" s="11">
        <v>19</v>
      </c>
      <c r="B22" s="12" t="str">
        <f t="shared" si="0"/>
        <v>2级-3级</v>
      </c>
      <c r="C22" s="12" t="s">
        <v>29</v>
      </c>
      <c r="D22" s="12" t="s">
        <v>44</v>
      </c>
      <c r="E22" s="12" t="s">
        <v>33</v>
      </c>
      <c r="F22" s="12" t="s">
        <v>146</v>
      </c>
      <c r="G22" s="16" t="s">
        <v>144</v>
      </c>
      <c r="H22" s="16"/>
      <c r="I22" s="15">
        <v>173.46</v>
      </c>
      <c r="J22" s="16"/>
      <c r="K22" s="16"/>
      <c r="L22" s="17"/>
      <c r="M22" s="18"/>
      <c r="N22" s="18"/>
      <c r="O22" s="20"/>
      <c r="P22" s="21"/>
      <c r="Q22" s="21"/>
      <c r="R22" s="22"/>
      <c r="S22" s="21"/>
      <c r="T22" s="21"/>
      <c r="U22" s="22"/>
      <c r="V22" s="23"/>
      <c r="W22" s="23"/>
      <c r="X22" s="24"/>
      <c r="Y22" s="25">
        <f>ROUND(I17-U22-X22,2)</f>
        <v>0</v>
      </c>
      <c r="Z22" s="25">
        <f t="shared" si="3"/>
        <v>0</v>
      </c>
      <c r="AA22" s="26"/>
      <c r="AB22" s="26"/>
      <c r="AC22" s="26"/>
      <c r="AD22" s="26"/>
      <c r="AE22" s="27"/>
      <c r="AF22" s="26"/>
      <c r="AG22" s="26"/>
      <c r="AH22" s="26"/>
      <c r="AI22" s="26"/>
      <c r="AJ22" s="26"/>
      <c r="AK22" s="26"/>
    </row>
    <row r="23" spans="1:37" s="10" customFormat="1" ht="25" customHeight="1" x14ac:dyDescent="0.25">
      <c r="A23" s="11">
        <v>20</v>
      </c>
      <c r="B23" s="12" t="str">
        <f t="shared" si="0"/>
        <v>2级-3级</v>
      </c>
      <c r="C23" s="12" t="s">
        <v>29</v>
      </c>
      <c r="D23" s="12" t="s">
        <v>44</v>
      </c>
      <c r="E23" s="12" t="s">
        <v>33</v>
      </c>
      <c r="F23" s="12" t="s">
        <v>146</v>
      </c>
      <c r="G23" s="16"/>
      <c r="H23" s="16"/>
      <c r="I23" s="15"/>
      <c r="J23" s="92" t="s">
        <v>68</v>
      </c>
      <c r="K23" s="16"/>
      <c r="L23" s="17">
        <v>2040.71</v>
      </c>
      <c r="M23" s="18"/>
      <c r="N23" s="18"/>
      <c r="O23" s="20"/>
      <c r="P23" s="21"/>
      <c r="Q23" s="21"/>
      <c r="R23" s="22"/>
      <c r="S23" s="21"/>
      <c r="T23" s="21"/>
      <c r="U23" s="22"/>
      <c r="V23" s="23"/>
      <c r="W23" s="23"/>
      <c r="X23" s="24"/>
      <c r="Y23" s="25" t="e">
        <f>ROUND(#REF!-U23-X23,2)</f>
        <v>#REF!</v>
      </c>
      <c r="Z23" s="25">
        <f t="shared" si="3"/>
        <v>0</v>
      </c>
      <c r="AA23" s="26"/>
      <c r="AB23" s="26"/>
      <c r="AC23" s="26"/>
      <c r="AD23" s="26"/>
      <c r="AE23" s="27"/>
      <c r="AF23" s="26"/>
      <c r="AG23" s="26"/>
      <c r="AH23" s="26"/>
      <c r="AI23" s="26"/>
      <c r="AJ23" s="26"/>
      <c r="AK23" s="26"/>
    </row>
    <row r="24" spans="1:37" s="10" customFormat="1" ht="25" customHeight="1" x14ac:dyDescent="0.25">
      <c r="A24" s="11">
        <v>21</v>
      </c>
      <c r="B24" s="12" t="str">
        <f t="shared" si="0"/>
        <v>2级-4级</v>
      </c>
      <c r="C24" s="12" t="s">
        <v>29</v>
      </c>
      <c r="D24" s="12" t="s">
        <v>44</v>
      </c>
      <c r="E24" s="12" t="s">
        <v>37</v>
      </c>
      <c r="F24" s="12" t="s">
        <v>38</v>
      </c>
      <c r="G24" s="16"/>
      <c r="H24" s="16"/>
      <c r="I24" s="15"/>
      <c r="J24" s="92" t="s">
        <v>164</v>
      </c>
      <c r="K24" s="16"/>
      <c r="L24" s="17">
        <v>3391.14</v>
      </c>
      <c r="M24" s="18"/>
      <c r="N24" s="18"/>
      <c r="O24" s="20"/>
      <c r="P24" s="21"/>
      <c r="Q24" s="21"/>
      <c r="R24" s="22"/>
      <c r="S24" s="21"/>
      <c r="T24" s="21"/>
      <c r="U24" s="22"/>
      <c r="V24" s="23"/>
      <c r="W24" s="23"/>
      <c r="X24" s="24"/>
      <c r="Y24" s="25">
        <f t="shared" ref="Y24:Y64" si="4">ROUND(I18-U24-X24,2)</f>
        <v>61.94</v>
      </c>
      <c r="Z24" s="25">
        <f t="shared" si="3"/>
        <v>2040.71</v>
      </c>
      <c r="AA24" s="26"/>
      <c r="AB24" s="26"/>
      <c r="AC24" s="26"/>
      <c r="AD24" s="26"/>
      <c r="AE24" s="27"/>
      <c r="AF24" s="26"/>
      <c r="AG24" s="26"/>
      <c r="AH24" s="26"/>
      <c r="AI24" s="26"/>
      <c r="AJ24" s="26"/>
      <c r="AK24" s="26"/>
    </row>
    <row r="25" spans="1:37" s="10" customFormat="1" ht="25" customHeight="1" x14ac:dyDescent="0.25">
      <c r="A25" s="11">
        <v>22</v>
      </c>
      <c r="B25" s="12" t="str">
        <f t="shared" si="0"/>
        <v>2级-3级</v>
      </c>
      <c r="C25" s="85" t="s">
        <v>29</v>
      </c>
      <c r="D25" s="85" t="s">
        <v>44</v>
      </c>
      <c r="E25" s="85" t="s">
        <v>33</v>
      </c>
      <c r="F25" s="85" t="s">
        <v>345</v>
      </c>
      <c r="G25" s="151" t="s">
        <v>144</v>
      </c>
      <c r="H25" s="87"/>
      <c r="I25" s="88">
        <v>198.24</v>
      </c>
      <c r="J25" s="87"/>
      <c r="K25" s="87"/>
      <c r="L25" s="17"/>
      <c r="M25" s="18"/>
      <c r="N25" s="18"/>
      <c r="O25" s="20"/>
      <c r="P25" s="21"/>
      <c r="Q25" s="21"/>
      <c r="R25" s="22"/>
      <c r="S25" s="21"/>
      <c r="T25" s="21"/>
      <c r="U25" s="22"/>
      <c r="V25" s="23"/>
      <c r="W25" s="23"/>
      <c r="X25" s="24"/>
      <c r="Y25" s="25">
        <f t="shared" si="4"/>
        <v>260.18</v>
      </c>
      <c r="Z25" s="25">
        <f t="shared" si="3"/>
        <v>3391.14</v>
      </c>
      <c r="AA25" s="26"/>
      <c r="AB25" s="26"/>
      <c r="AC25" s="26"/>
      <c r="AD25" s="26"/>
      <c r="AE25" s="27"/>
      <c r="AF25" s="26"/>
      <c r="AG25" s="26"/>
      <c r="AH25" s="26"/>
      <c r="AI25" s="26"/>
      <c r="AJ25" s="26"/>
      <c r="AK25" s="26"/>
    </row>
    <row r="26" spans="1:37" s="10" customFormat="1" ht="25" customHeight="1" x14ac:dyDescent="0.25">
      <c r="A26" s="11">
        <v>23</v>
      </c>
      <c r="B26" s="12" t="str">
        <f t="shared" si="0"/>
        <v>2级-2级</v>
      </c>
      <c r="C26" s="85" t="s">
        <v>29</v>
      </c>
      <c r="D26" s="85" t="s">
        <v>44</v>
      </c>
      <c r="E26" s="85" t="s">
        <v>29</v>
      </c>
      <c r="F26" s="85" t="s">
        <v>49</v>
      </c>
      <c r="G26" s="87" t="s">
        <v>144</v>
      </c>
      <c r="H26" s="87"/>
      <c r="I26" s="88">
        <v>433.62</v>
      </c>
      <c r="J26" s="87"/>
      <c r="K26" s="87"/>
      <c r="L26" s="17"/>
      <c r="M26" s="18"/>
      <c r="N26" s="18"/>
      <c r="O26" s="20"/>
      <c r="P26" s="21"/>
      <c r="Q26" s="21"/>
      <c r="R26" s="22"/>
      <c r="S26" s="21"/>
      <c r="T26" s="21"/>
      <c r="U26" s="22"/>
      <c r="V26" s="23"/>
      <c r="W26" s="23"/>
      <c r="X26" s="24"/>
      <c r="Y26" s="25">
        <f t="shared" si="4"/>
        <v>12.38</v>
      </c>
      <c r="Z26" s="25">
        <f t="shared" si="3"/>
        <v>0</v>
      </c>
      <c r="AA26" s="26"/>
      <c r="AB26" s="26"/>
      <c r="AC26" s="26"/>
      <c r="AD26" s="26"/>
      <c r="AE26" s="27"/>
      <c r="AF26" s="26"/>
      <c r="AG26" s="26"/>
      <c r="AH26" s="26"/>
      <c r="AI26" s="26"/>
      <c r="AJ26" s="26"/>
      <c r="AK26" s="26"/>
    </row>
    <row r="27" spans="1:37" s="10" customFormat="1" ht="25" customHeight="1" x14ac:dyDescent="0.25">
      <c r="A27" s="11">
        <v>24</v>
      </c>
      <c r="B27" s="12" t="str">
        <f t="shared" si="0"/>
        <v>2级-3级</v>
      </c>
      <c r="C27" s="85" t="s">
        <v>29</v>
      </c>
      <c r="D27" s="85" t="s">
        <v>44</v>
      </c>
      <c r="E27" s="85" t="s">
        <v>33</v>
      </c>
      <c r="F27" s="85" t="s">
        <v>112</v>
      </c>
      <c r="G27" s="87" t="s">
        <v>144</v>
      </c>
      <c r="H27" s="87"/>
      <c r="I27" s="88">
        <v>1697.34</v>
      </c>
      <c r="J27" s="87"/>
      <c r="K27" s="87"/>
      <c r="L27" s="17"/>
      <c r="M27" s="18"/>
      <c r="N27" s="19"/>
      <c r="O27" s="20"/>
      <c r="P27" s="21"/>
      <c r="Q27" s="21"/>
      <c r="R27" s="22"/>
      <c r="S27" s="21"/>
      <c r="T27" s="21"/>
      <c r="U27" s="22"/>
      <c r="V27" s="23"/>
      <c r="W27" s="23"/>
      <c r="X27" s="24"/>
      <c r="Y27" s="25">
        <f t="shared" si="4"/>
        <v>37.159999999999997</v>
      </c>
      <c r="Z27" s="25">
        <f t="shared" si="3"/>
        <v>0</v>
      </c>
      <c r="AA27" s="26"/>
      <c r="AB27" s="26"/>
      <c r="AC27" s="26"/>
      <c r="AD27" s="26"/>
      <c r="AE27" s="27"/>
      <c r="AF27" s="26"/>
      <c r="AG27" s="26"/>
      <c r="AH27" s="26"/>
      <c r="AI27" s="26"/>
      <c r="AJ27" s="26"/>
      <c r="AK27" s="26"/>
    </row>
    <row r="28" spans="1:37" s="10" customFormat="1" ht="25" customHeight="1" x14ac:dyDescent="0.25">
      <c r="A28" s="11">
        <v>25</v>
      </c>
      <c r="B28" s="12" t="str">
        <f t="shared" si="0"/>
        <v>2级-3级</v>
      </c>
      <c r="C28" s="85" t="s">
        <v>29</v>
      </c>
      <c r="D28" s="85" t="s">
        <v>44</v>
      </c>
      <c r="E28" s="85" t="s">
        <v>33</v>
      </c>
      <c r="F28" s="85" t="s">
        <v>112</v>
      </c>
      <c r="G28" s="87"/>
      <c r="H28" s="87"/>
      <c r="I28" s="88"/>
      <c r="J28" s="92" t="s">
        <v>68</v>
      </c>
      <c r="K28" s="87"/>
      <c r="L28" s="17">
        <v>1505.93</v>
      </c>
      <c r="M28" s="18"/>
      <c r="N28" s="19"/>
      <c r="O28" s="20"/>
      <c r="P28" s="21"/>
      <c r="Q28" s="21"/>
      <c r="R28" s="22"/>
      <c r="S28" s="21"/>
      <c r="T28" s="21"/>
      <c r="U28" s="22"/>
      <c r="V28" s="23"/>
      <c r="W28" s="23"/>
      <c r="X28" s="24"/>
      <c r="Y28" s="25">
        <f t="shared" si="4"/>
        <v>173.46</v>
      </c>
      <c r="Z28" s="25">
        <f t="shared" si="3"/>
        <v>0</v>
      </c>
      <c r="AA28" s="26"/>
      <c r="AB28" s="26"/>
      <c r="AC28" s="26"/>
      <c r="AD28" s="26"/>
      <c r="AE28" s="27"/>
      <c r="AF28" s="26"/>
      <c r="AG28" s="26"/>
      <c r="AH28" s="26"/>
      <c r="AI28" s="26"/>
      <c r="AJ28" s="26"/>
      <c r="AK28" s="26"/>
    </row>
    <row r="29" spans="1:37" s="10" customFormat="1" ht="25" customHeight="1" x14ac:dyDescent="0.25">
      <c r="A29" s="11">
        <v>26</v>
      </c>
      <c r="B29" s="12" t="str">
        <f t="shared" si="0"/>
        <v>2级-3级</v>
      </c>
      <c r="C29" s="85" t="s">
        <v>29</v>
      </c>
      <c r="D29" s="85" t="s">
        <v>44</v>
      </c>
      <c r="E29" s="85" t="s">
        <v>33</v>
      </c>
      <c r="F29" s="85" t="s">
        <v>280</v>
      </c>
      <c r="G29" s="87"/>
      <c r="H29" s="87"/>
      <c r="I29" s="88"/>
      <c r="J29" s="92" t="s">
        <v>164</v>
      </c>
      <c r="K29" s="87"/>
      <c r="L29" s="17">
        <v>7130.69</v>
      </c>
      <c r="M29" s="18"/>
      <c r="N29" s="18"/>
      <c r="O29" s="20"/>
      <c r="P29" s="21"/>
      <c r="Q29" s="21"/>
      <c r="R29" s="22"/>
      <c r="S29" s="21"/>
      <c r="T29" s="21"/>
      <c r="U29" s="22"/>
      <c r="V29" s="23"/>
      <c r="W29" s="23"/>
      <c r="X29" s="24"/>
      <c r="Y29" s="25">
        <f t="shared" si="4"/>
        <v>0</v>
      </c>
      <c r="Z29" s="25">
        <f t="shared" si="3"/>
        <v>1505.93</v>
      </c>
      <c r="AA29" s="26"/>
      <c r="AB29" s="26"/>
      <c r="AC29" s="26"/>
      <c r="AD29" s="26"/>
      <c r="AE29" s="27"/>
      <c r="AF29" s="26"/>
      <c r="AG29" s="26"/>
      <c r="AH29" s="26"/>
      <c r="AI29" s="26"/>
      <c r="AJ29" s="26"/>
      <c r="AK29" s="26"/>
    </row>
    <row r="30" spans="1:37" s="10" customFormat="1" ht="25" customHeight="1" x14ac:dyDescent="0.25">
      <c r="A30" s="11">
        <v>27</v>
      </c>
      <c r="B30" s="12" t="str">
        <f t="shared" si="0"/>
        <v>2级-2级</v>
      </c>
      <c r="C30" s="85" t="s">
        <v>29</v>
      </c>
      <c r="D30" s="85" t="s">
        <v>44</v>
      </c>
      <c r="E30" s="85" t="s">
        <v>29</v>
      </c>
      <c r="F30" s="85" t="s">
        <v>30</v>
      </c>
      <c r="G30" s="151" t="s">
        <v>99</v>
      </c>
      <c r="H30" s="87"/>
      <c r="I30" s="88">
        <v>242290.8</v>
      </c>
      <c r="J30" s="87"/>
      <c r="K30" s="87"/>
      <c r="L30" s="17"/>
      <c r="M30" s="18"/>
      <c r="N30" s="18"/>
      <c r="O30" s="20"/>
      <c r="P30" s="21"/>
      <c r="Q30" s="21"/>
      <c r="R30" s="22"/>
      <c r="S30" s="21"/>
      <c r="T30" s="21"/>
      <c r="U30" s="22"/>
      <c r="V30" s="23"/>
      <c r="W30" s="23"/>
      <c r="X30" s="24"/>
      <c r="Y30" s="25">
        <f t="shared" si="4"/>
        <v>0</v>
      </c>
      <c r="Z30" s="25">
        <f t="shared" si="3"/>
        <v>7130.69</v>
      </c>
      <c r="AA30" s="26"/>
      <c r="AB30" s="26"/>
      <c r="AC30" s="26"/>
      <c r="AD30" s="26"/>
      <c r="AE30" s="27"/>
      <c r="AF30" s="26"/>
      <c r="AG30" s="26"/>
      <c r="AH30" s="26"/>
      <c r="AI30" s="26"/>
      <c r="AJ30" s="26"/>
      <c r="AK30" s="26"/>
    </row>
    <row r="31" spans="1:37" s="10" customFormat="1" ht="25" customHeight="1" x14ac:dyDescent="0.25">
      <c r="A31" s="11">
        <v>28</v>
      </c>
      <c r="B31" s="12" t="str">
        <f t="shared" si="0"/>
        <v>2级-2级</v>
      </c>
      <c r="C31" s="85" t="s">
        <v>29</v>
      </c>
      <c r="D31" s="85" t="s">
        <v>44</v>
      </c>
      <c r="E31" s="85" t="s">
        <v>29</v>
      </c>
      <c r="F31" s="85" t="s">
        <v>30</v>
      </c>
      <c r="G31" s="87"/>
      <c r="H31" s="87"/>
      <c r="I31" s="88"/>
      <c r="J31" s="92" t="s">
        <v>164</v>
      </c>
      <c r="K31" s="87"/>
      <c r="L31" s="17">
        <v>1475661.85</v>
      </c>
      <c r="M31" s="18"/>
      <c r="N31" s="18"/>
      <c r="O31" s="20"/>
      <c r="P31" s="21"/>
      <c r="Q31" s="21"/>
      <c r="R31" s="22"/>
      <c r="S31" s="21"/>
      <c r="T31" s="21"/>
      <c r="U31" s="22"/>
      <c r="V31" s="23"/>
      <c r="W31" s="23"/>
      <c r="X31" s="24"/>
      <c r="Y31" s="25">
        <f t="shared" si="4"/>
        <v>198.24</v>
      </c>
      <c r="Z31" s="25">
        <f t="shared" si="3"/>
        <v>0</v>
      </c>
      <c r="AA31" s="26"/>
      <c r="AB31" s="26"/>
      <c r="AC31" s="26"/>
      <c r="AD31" s="26"/>
      <c r="AE31" s="27"/>
      <c r="AF31" s="26"/>
      <c r="AG31" s="26"/>
      <c r="AH31" s="26"/>
      <c r="AI31" s="26"/>
      <c r="AJ31" s="26"/>
      <c r="AK31" s="26"/>
    </row>
    <row r="32" spans="1:37" s="10" customFormat="1" ht="25" customHeight="1" x14ac:dyDescent="0.25">
      <c r="A32" s="11">
        <v>29</v>
      </c>
      <c r="B32" s="12" t="str">
        <f t="shared" si="0"/>
        <v>2级-2级</v>
      </c>
      <c r="C32" s="85" t="s">
        <v>29</v>
      </c>
      <c r="D32" s="85" t="s">
        <v>44</v>
      </c>
      <c r="E32" s="85" t="s">
        <v>29</v>
      </c>
      <c r="F32" s="85" t="s">
        <v>163</v>
      </c>
      <c r="G32" s="87" t="s">
        <v>144</v>
      </c>
      <c r="H32" s="87"/>
      <c r="I32" s="88">
        <v>1015.92</v>
      </c>
      <c r="J32" s="87"/>
      <c r="K32" s="87"/>
      <c r="L32" s="17"/>
      <c r="M32" s="18"/>
      <c r="N32" s="18"/>
      <c r="O32" s="20"/>
      <c r="P32" s="21"/>
      <c r="Q32" s="21"/>
      <c r="R32" s="22"/>
      <c r="S32" s="21"/>
      <c r="T32" s="21"/>
      <c r="U32" s="22"/>
      <c r="V32" s="23"/>
      <c r="W32" s="23"/>
      <c r="X32" s="24"/>
      <c r="Y32" s="25">
        <f t="shared" si="4"/>
        <v>433.62</v>
      </c>
      <c r="Z32" s="25">
        <f t="shared" si="3"/>
        <v>1475661.85</v>
      </c>
      <c r="AA32" s="26"/>
      <c r="AB32" s="26"/>
      <c r="AC32" s="26"/>
      <c r="AD32" s="26"/>
      <c r="AE32" s="27"/>
      <c r="AF32" s="26"/>
      <c r="AG32" s="26"/>
      <c r="AH32" s="26"/>
      <c r="AI32" s="26"/>
      <c r="AJ32" s="26"/>
      <c r="AK32" s="26"/>
    </row>
    <row r="33" spans="1:37" s="10" customFormat="1" ht="25" customHeight="1" x14ac:dyDescent="0.25">
      <c r="A33" s="11">
        <v>30</v>
      </c>
      <c r="B33" s="12" t="str">
        <f t="shared" si="0"/>
        <v>2级-2级</v>
      </c>
      <c r="C33" s="85" t="s">
        <v>29</v>
      </c>
      <c r="D33" s="85" t="s">
        <v>44</v>
      </c>
      <c r="E33" s="85" t="s">
        <v>29</v>
      </c>
      <c r="F33" s="85" t="s">
        <v>163</v>
      </c>
      <c r="G33" s="87"/>
      <c r="H33" s="87"/>
      <c r="I33" s="88"/>
      <c r="J33" s="92" t="s">
        <v>68</v>
      </c>
      <c r="K33" s="87"/>
      <c r="L33" s="17">
        <v>5203.53</v>
      </c>
      <c r="M33" s="18"/>
      <c r="N33" s="18"/>
      <c r="O33" s="20"/>
      <c r="P33" s="21"/>
      <c r="Q33" s="21"/>
      <c r="R33" s="22"/>
      <c r="S33" s="21"/>
      <c r="T33" s="21"/>
      <c r="U33" s="22"/>
      <c r="V33" s="23"/>
      <c r="W33" s="23"/>
      <c r="X33" s="24"/>
      <c r="Y33" s="25">
        <f t="shared" si="4"/>
        <v>1697.34</v>
      </c>
      <c r="Z33" s="25">
        <f t="shared" si="3"/>
        <v>0</v>
      </c>
      <c r="AA33" s="26"/>
      <c r="AB33" s="26"/>
      <c r="AC33" s="26"/>
      <c r="AD33" s="26"/>
      <c r="AE33" s="27"/>
      <c r="AF33" s="26"/>
      <c r="AG33" s="26"/>
      <c r="AH33" s="26"/>
      <c r="AI33" s="26"/>
      <c r="AJ33" s="26"/>
      <c r="AK33" s="26"/>
    </row>
    <row r="34" spans="1:37" s="10" customFormat="1" ht="25" customHeight="1" x14ac:dyDescent="0.25">
      <c r="A34" s="11">
        <v>31</v>
      </c>
      <c r="B34" s="12" t="str">
        <f t="shared" si="0"/>
        <v>2级-2级</v>
      </c>
      <c r="C34" s="85" t="s">
        <v>29</v>
      </c>
      <c r="D34" s="85" t="s">
        <v>44</v>
      </c>
      <c r="E34" s="85" t="s">
        <v>29</v>
      </c>
      <c r="F34" s="85" t="s">
        <v>163</v>
      </c>
      <c r="G34" s="87"/>
      <c r="H34" s="87"/>
      <c r="I34" s="88"/>
      <c r="J34" s="92" t="s">
        <v>164</v>
      </c>
      <c r="K34" s="87"/>
      <c r="L34" s="17">
        <v>30097814.800000001</v>
      </c>
      <c r="M34" s="18"/>
      <c r="N34" s="18"/>
      <c r="O34" s="20"/>
      <c r="P34" s="21"/>
      <c r="Q34" s="21"/>
      <c r="R34" s="22"/>
      <c r="S34" s="21"/>
      <c r="T34" s="21"/>
      <c r="U34" s="22"/>
      <c r="V34" s="23"/>
      <c r="W34" s="23"/>
      <c r="X34" s="24"/>
      <c r="Y34" s="25">
        <f t="shared" si="4"/>
        <v>0</v>
      </c>
      <c r="Z34" s="25">
        <f t="shared" si="3"/>
        <v>5203.53</v>
      </c>
      <c r="AA34" s="26"/>
      <c r="AB34" s="26"/>
      <c r="AC34" s="26"/>
      <c r="AD34" s="26"/>
      <c r="AE34" s="27"/>
      <c r="AF34" s="26"/>
      <c r="AG34" s="26"/>
      <c r="AH34" s="26"/>
      <c r="AI34" s="26"/>
      <c r="AJ34" s="26"/>
      <c r="AK34" s="26"/>
    </row>
    <row r="35" spans="1:37" s="10" customFormat="1" ht="25" customHeight="1" x14ac:dyDescent="0.25">
      <c r="A35" s="11">
        <v>32</v>
      </c>
      <c r="B35" s="12" t="str">
        <f t="shared" si="0"/>
        <v>2级-2级</v>
      </c>
      <c r="C35" s="85" t="s">
        <v>29</v>
      </c>
      <c r="D35" s="85" t="s">
        <v>44</v>
      </c>
      <c r="E35" s="85" t="s">
        <v>29</v>
      </c>
      <c r="F35" s="85" t="s">
        <v>163</v>
      </c>
      <c r="G35" s="87"/>
      <c r="H35" s="87"/>
      <c r="I35" s="88"/>
      <c r="J35" s="87" t="s">
        <v>68</v>
      </c>
      <c r="K35" s="87" t="s">
        <v>605</v>
      </c>
      <c r="L35" s="17">
        <v>3327.43</v>
      </c>
      <c r="M35" s="18"/>
      <c r="N35" s="18"/>
      <c r="O35" s="20"/>
      <c r="P35" s="21"/>
      <c r="Q35" s="21"/>
      <c r="R35" s="22"/>
      <c r="S35" s="21"/>
      <c r="T35" s="21"/>
      <c r="U35" s="22"/>
      <c r="V35" s="23"/>
      <c r="W35" s="23"/>
      <c r="X35" s="24"/>
      <c r="Y35" s="25">
        <f t="shared" si="4"/>
        <v>0</v>
      </c>
      <c r="Z35" s="25">
        <f t="shared" si="3"/>
        <v>30097814.800000001</v>
      </c>
      <c r="AA35" s="26"/>
      <c r="AB35" s="26"/>
      <c r="AC35" s="26"/>
      <c r="AD35" s="26"/>
      <c r="AE35" s="27"/>
      <c r="AF35" s="26"/>
      <c r="AG35" s="26"/>
      <c r="AH35" s="26"/>
      <c r="AI35" s="26"/>
      <c r="AJ35" s="26"/>
      <c r="AK35" s="26"/>
    </row>
    <row r="36" spans="1:37" s="10" customFormat="1" ht="25" customHeight="1" x14ac:dyDescent="0.25">
      <c r="A36" s="11">
        <v>33</v>
      </c>
      <c r="B36" s="12" t="str">
        <f t="shared" ref="B36:B67" si="5">TEXT(C36,"000")&amp;"-"&amp;TEXT(E36,"000")</f>
        <v>2级-3级</v>
      </c>
      <c r="C36" s="85" t="s">
        <v>29</v>
      </c>
      <c r="D36" s="85" t="s">
        <v>44</v>
      </c>
      <c r="E36" s="85" t="s">
        <v>33</v>
      </c>
      <c r="F36" s="85" t="s">
        <v>463</v>
      </c>
      <c r="G36" s="87"/>
      <c r="H36" s="87"/>
      <c r="I36" s="88"/>
      <c r="J36" s="92" t="s">
        <v>164</v>
      </c>
      <c r="K36" s="87"/>
      <c r="L36" s="17">
        <v>135950.32</v>
      </c>
      <c r="M36" s="18"/>
      <c r="N36" s="18"/>
      <c r="O36" s="20"/>
      <c r="P36" s="21"/>
      <c r="Q36" s="21"/>
      <c r="R36" s="22"/>
      <c r="S36" s="21"/>
      <c r="T36" s="21"/>
      <c r="U36" s="22"/>
      <c r="V36" s="23"/>
      <c r="W36" s="23"/>
      <c r="X36" s="24"/>
      <c r="Y36" s="25">
        <f t="shared" si="4"/>
        <v>242290.8</v>
      </c>
      <c r="Z36" s="25">
        <f t="shared" si="3"/>
        <v>3327.43</v>
      </c>
      <c r="AA36" s="26"/>
      <c r="AB36" s="26"/>
      <c r="AC36" s="26"/>
      <c r="AD36" s="26"/>
      <c r="AE36" s="27"/>
      <c r="AF36" s="26"/>
      <c r="AG36" s="26"/>
      <c r="AH36" s="26"/>
      <c r="AI36" s="26"/>
      <c r="AJ36" s="26"/>
      <c r="AK36" s="26"/>
    </row>
    <row r="37" spans="1:37" s="10" customFormat="1" ht="25" customHeight="1" x14ac:dyDescent="0.25">
      <c r="A37" s="11">
        <v>34</v>
      </c>
      <c r="B37" s="12" t="str">
        <f t="shared" si="5"/>
        <v>2级-3级</v>
      </c>
      <c r="C37" s="85" t="s">
        <v>29</v>
      </c>
      <c r="D37" s="85" t="s">
        <v>44</v>
      </c>
      <c r="E37" s="85" t="s">
        <v>33</v>
      </c>
      <c r="F37" s="85" t="s">
        <v>463</v>
      </c>
      <c r="G37" s="87"/>
      <c r="H37" s="87"/>
      <c r="I37" s="88"/>
      <c r="J37" s="87" t="s">
        <v>115</v>
      </c>
      <c r="K37" s="87" t="s">
        <v>625</v>
      </c>
      <c r="L37" s="17">
        <v>4336.29</v>
      </c>
      <c r="M37" s="18"/>
      <c r="N37" s="18"/>
      <c r="O37" s="20"/>
      <c r="P37" s="21"/>
      <c r="Q37" s="21"/>
      <c r="R37" s="22"/>
      <c r="S37" s="21"/>
      <c r="T37" s="21"/>
      <c r="U37" s="22"/>
      <c r="V37" s="23"/>
      <c r="W37" s="23"/>
      <c r="X37" s="24"/>
      <c r="Y37" s="25">
        <f t="shared" si="4"/>
        <v>0</v>
      </c>
      <c r="Z37" s="25">
        <f t="shared" si="3"/>
        <v>135950.32</v>
      </c>
      <c r="AA37" s="26"/>
      <c r="AB37" s="26"/>
      <c r="AC37" s="26"/>
      <c r="AD37" s="26"/>
      <c r="AE37" s="27"/>
      <c r="AF37" s="26"/>
      <c r="AG37" s="26"/>
      <c r="AH37" s="26"/>
      <c r="AI37" s="26"/>
      <c r="AJ37" s="26"/>
      <c r="AK37" s="26"/>
    </row>
    <row r="38" spans="1:37" s="10" customFormat="1" ht="25" customHeight="1" x14ac:dyDescent="0.25">
      <c r="A38" s="11">
        <v>35</v>
      </c>
      <c r="B38" s="12" t="str">
        <f t="shared" si="5"/>
        <v>2级-3级</v>
      </c>
      <c r="C38" s="85" t="s">
        <v>29</v>
      </c>
      <c r="D38" s="85" t="s">
        <v>44</v>
      </c>
      <c r="E38" s="85" t="s">
        <v>33</v>
      </c>
      <c r="F38" s="85" t="s">
        <v>114</v>
      </c>
      <c r="G38" s="87"/>
      <c r="H38" s="87"/>
      <c r="I38" s="88"/>
      <c r="J38" s="87" t="s">
        <v>68</v>
      </c>
      <c r="K38" s="87" t="s">
        <v>605</v>
      </c>
      <c r="L38" s="17">
        <v>18396.240000000002</v>
      </c>
      <c r="M38" s="18"/>
      <c r="N38" s="19"/>
      <c r="O38" s="20"/>
      <c r="P38" s="21"/>
      <c r="Q38" s="21"/>
      <c r="R38" s="22"/>
      <c r="S38" s="21"/>
      <c r="T38" s="21"/>
      <c r="U38" s="22"/>
      <c r="V38" s="23"/>
      <c r="W38" s="23"/>
      <c r="X38" s="24"/>
      <c r="Y38" s="25">
        <f t="shared" si="4"/>
        <v>1015.92</v>
      </c>
      <c r="Z38" s="25">
        <f t="shared" si="3"/>
        <v>4336.29</v>
      </c>
      <c r="AA38" s="26"/>
      <c r="AB38" s="26"/>
      <c r="AC38" s="26"/>
      <c r="AD38" s="26"/>
      <c r="AE38" s="27"/>
      <c r="AF38" s="26"/>
      <c r="AG38" s="26"/>
      <c r="AH38" s="26"/>
      <c r="AI38" s="26"/>
      <c r="AJ38" s="26"/>
      <c r="AK38" s="26"/>
    </row>
    <row r="39" spans="1:37" s="10" customFormat="1" ht="25" customHeight="1" x14ac:dyDescent="0.25">
      <c r="A39" s="11">
        <v>36</v>
      </c>
      <c r="B39" s="12" t="str">
        <f t="shared" si="5"/>
        <v>2级-3级</v>
      </c>
      <c r="C39" s="85" t="s">
        <v>29</v>
      </c>
      <c r="D39" s="85" t="s">
        <v>44</v>
      </c>
      <c r="E39" s="85" t="s">
        <v>33</v>
      </c>
      <c r="F39" s="85" t="s">
        <v>114</v>
      </c>
      <c r="G39" s="87"/>
      <c r="H39" s="87"/>
      <c r="I39" s="88"/>
      <c r="J39" s="87" t="s">
        <v>115</v>
      </c>
      <c r="K39" s="87" t="s">
        <v>625</v>
      </c>
      <c r="L39" s="17">
        <v>192069.49</v>
      </c>
      <c r="M39" s="18"/>
      <c r="N39" s="19"/>
      <c r="O39" s="20"/>
      <c r="P39" s="21"/>
      <c r="Q39" s="21"/>
      <c r="R39" s="22"/>
      <c r="S39" s="21"/>
      <c r="T39" s="21"/>
      <c r="U39" s="22"/>
      <c r="V39" s="23"/>
      <c r="W39" s="23"/>
      <c r="X39" s="24"/>
      <c r="Y39" s="25">
        <f t="shared" si="4"/>
        <v>0</v>
      </c>
      <c r="Z39" s="25">
        <f t="shared" si="3"/>
        <v>18396.240000000002</v>
      </c>
      <c r="AA39" s="26"/>
      <c r="AB39" s="26"/>
      <c r="AC39" s="26"/>
      <c r="AD39" s="26"/>
      <c r="AE39" s="27"/>
      <c r="AF39" s="26"/>
      <c r="AG39" s="26"/>
      <c r="AH39" s="26"/>
      <c r="AI39" s="26"/>
      <c r="AJ39" s="26"/>
      <c r="AK39" s="26"/>
    </row>
    <row r="40" spans="1:37" s="10" customFormat="1" ht="25" customHeight="1" x14ac:dyDescent="0.25">
      <c r="A40" s="11">
        <v>37</v>
      </c>
      <c r="B40" s="12" t="str">
        <f t="shared" si="5"/>
        <v>2级-2级</v>
      </c>
      <c r="C40" s="85" t="s">
        <v>29</v>
      </c>
      <c r="D40" s="85" t="s">
        <v>44</v>
      </c>
      <c r="E40" s="85" t="s">
        <v>29</v>
      </c>
      <c r="F40" s="85" t="s">
        <v>57</v>
      </c>
      <c r="G40" s="87" t="s">
        <v>144</v>
      </c>
      <c r="H40" s="87"/>
      <c r="I40" s="88">
        <v>247.78</v>
      </c>
      <c r="J40" s="87"/>
      <c r="K40" s="87"/>
      <c r="L40" s="17"/>
      <c r="M40" s="18"/>
      <c r="N40" s="18"/>
      <c r="O40" s="20"/>
      <c r="P40" s="21"/>
      <c r="Q40" s="21"/>
      <c r="R40" s="22"/>
      <c r="S40" s="21"/>
      <c r="T40" s="21"/>
      <c r="U40" s="22"/>
      <c r="V40" s="23"/>
      <c r="W40" s="23"/>
      <c r="X40" s="24"/>
      <c r="Y40" s="25">
        <f t="shared" si="4"/>
        <v>0</v>
      </c>
      <c r="Z40" s="25">
        <f t="shared" si="3"/>
        <v>192069.49</v>
      </c>
      <c r="AA40" s="26"/>
      <c r="AB40" s="26"/>
      <c r="AC40" s="26"/>
      <c r="AD40" s="26"/>
      <c r="AE40" s="27"/>
      <c r="AF40" s="26"/>
      <c r="AG40" s="26"/>
      <c r="AH40" s="26"/>
      <c r="AI40" s="26"/>
      <c r="AJ40" s="26"/>
      <c r="AK40" s="26"/>
    </row>
    <row r="41" spans="1:37" s="10" customFormat="1" ht="25" customHeight="1" x14ac:dyDescent="0.25">
      <c r="A41" s="11">
        <v>38</v>
      </c>
      <c r="B41" s="12" t="str">
        <f t="shared" si="5"/>
        <v>2级-4级</v>
      </c>
      <c r="C41" s="85" t="s">
        <v>29</v>
      </c>
      <c r="D41" s="85" t="s">
        <v>44</v>
      </c>
      <c r="E41" s="85" t="s">
        <v>37</v>
      </c>
      <c r="F41" s="85" t="s">
        <v>148</v>
      </c>
      <c r="G41" s="87"/>
      <c r="H41" s="87"/>
      <c r="I41" s="88"/>
      <c r="J41" s="87" t="s">
        <v>68</v>
      </c>
      <c r="K41" s="87" t="s">
        <v>605</v>
      </c>
      <c r="L41" s="17">
        <v>13663.73</v>
      </c>
      <c r="M41" s="18"/>
      <c r="N41" s="18"/>
      <c r="O41" s="20"/>
      <c r="P41" s="21"/>
      <c r="Q41" s="21"/>
      <c r="R41" s="22"/>
      <c r="S41" s="21"/>
      <c r="T41" s="21"/>
      <c r="U41" s="22"/>
      <c r="V41" s="23"/>
      <c r="W41" s="23"/>
      <c r="X41" s="24"/>
      <c r="Y41" s="25">
        <f t="shared" si="4"/>
        <v>0</v>
      </c>
      <c r="Z41" s="25">
        <f t="shared" si="3"/>
        <v>0</v>
      </c>
      <c r="AA41" s="26"/>
      <c r="AB41" s="26"/>
      <c r="AC41" s="26"/>
      <c r="AD41" s="26"/>
      <c r="AE41" s="27"/>
      <c r="AF41" s="26"/>
      <c r="AG41" s="26"/>
      <c r="AH41" s="26"/>
      <c r="AI41" s="26"/>
      <c r="AJ41" s="26"/>
      <c r="AK41" s="26"/>
    </row>
    <row r="42" spans="1:37" s="10" customFormat="1" ht="25" customHeight="1" x14ac:dyDescent="0.25">
      <c r="A42" s="11">
        <v>39</v>
      </c>
      <c r="B42" s="12" t="str">
        <f t="shared" si="5"/>
        <v>2级-3级</v>
      </c>
      <c r="C42" s="85" t="s">
        <v>29</v>
      </c>
      <c r="D42" s="85" t="s">
        <v>44</v>
      </c>
      <c r="E42" s="85" t="s">
        <v>33</v>
      </c>
      <c r="F42" s="85" t="s">
        <v>65</v>
      </c>
      <c r="G42" s="87" t="s">
        <v>144</v>
      </c>
      <c r="H42" s="87"/>
      <c r="I42" s="88">
        <v>74.34</v>
      </c>
      <c r="J42" s="87"/>
      <c r="K42" s="87"/>
      <c r="L42" s="17"/>
      <c r="M42" s="18"/>
      <c r="N42" s="18"/>
      <c r="O42" s="20"/>
      <c r="P42" s="21"/>
      <c r="Q42" s="21"/>
      <c r="R42" s="22"/>
      <c r="S42" s="21"/>
      <c r="T42" s="21"/>
      <c r="U42" s="22"/>
      <c r="V42" s="23"/>
      <c r="W42" s="23"/>
      <c r="X42" s="24"/>
      <c r="Y42" s="25">
        <f t="shared" si="4"/>
        <v>0</v>
      </c>
      <c r="Z42" s="25">
        <f t="shared" si="3"/>
        <v>13663.73</v>
      </c>
      <c r="AA42" s="26"/>
      <c r="AB42" s="26"/>
      <c r="AC42" s="26"/>
      <c r="AD42" s="26"/>
      <c r="AE42" s="27"/>
      <c r="AF42" s="26"/>
      <c r="AG42" s="26"/>
      <c r="AH42" s="26"/>
      <c r="AI42" s="26"/>
      <c r="AJ42" s="26"/>
      <c r="AK42" s="26"/>
    </row>
    <row r="43" spans="1:37" s="10" customFormat="1" ht="25" customHeight="1" x14ac:dyDescent="0.25">
      <c r="A43" s="11">
        <v>40</v>
      </c>
      <c r="B43" s="12" t="str">
        <f t="shared" si="5"/>
        <v>2级-4级</v>
      </c>
      <c r="C43" s="85" t="s">
        <v>29</v>
      </c>
      <c r="D43" s="85" t="s">
        <v>44</v>
      </c>
      <c r="E43" s="85" t="s">
        <v>37</v>
      </c>
      <c r="F43" s="85" t="s">
        <v>66</v>
      </c>
      <c r="G43" s="87" t="s">
        <v>144</v>
      </c>
      <c r="H43" s="87"/>
      <c r="I43" s="88">
        <v>161.06</v>
      </c>
      <c r="J43" s="87"/>
      <c r="K43" s="87"/>
      <c r="L43" s="17"/>
      <c r="M43" s="18"/>
      <c r="N43" s="18"/>
      <c r="O43" s="20"/>
      <c r="P43" s="21"/>
      <c r="Q43" s="21"/>
      <c r="R43" s="22"/>
      <c r="S43" s="21"/>
      <c r="T43" s="21"/>
      <c r="U43" s="22"/>
      <c r="V43" s="23"/>
      <c r="W43" s="23"/>
      <c r="X43" s="24"/>
      <c r="Y43" s="25">
        <f t="shared" si="4"/>
        <v>0</v>
      </c>
      <c r="Z43" s="25">
        <f t="shared" si="3"/>
        <v>0</v>
      </c>
      <c r="AA43" s="26"/>
      <c r="AB43" s="26"/>
      <c r="AC43" s="26"/>
      <c r="AD43" s="26"/>
      <c r="AE43" s="27"/>
      <c r="AF43" s="26"/>
      <c r="AG43" s="26"/>
      <c r="AH43" s="26"/>
      <c r="AI43" s="26"/>
      <c r="AJ43" s="26"/>
      <c r="AK43" s="26"/>
    </row>
    <row r="44" spans="1:37" s="10" customFormat="1" ht="25" customHeight="1" x14ac:dyDescent="0.25">
      <c r="A44" s="11">
        <v>41</v>
      </c>
      <c r="B44" s="12" t="str">
        <f t="shared" si="5"/>
        <v>2级-4级</v>
      </c>
      <c r="C44" s="85" t="s">
        <v>29</v>
      </c>
      <c r="D44" s="85" t="s">
        <v>44</v>
      </c>
      <c r="E44" s="85" t="s">
        <v>37</v>
      </c>
      <c r="F44" s="85" t="s">
        <v>42</v>
      </c>
      <c r="G44" s="87" t="s">
        <v>144</v>
      </c>
      <c r="H44" s="87"/>
      <c r="I44" s="88">
        <v>458.4</v>
      </c>
      <c r="J44" s="87"/>
      <c r="K44" s="87"/>
      <c r="L44" s="17"/>
      <c r="M44" s="18"/>
      <c r="N44" s="18"/>
      <c r="O44" s="20"/>
      <c r="P44" s="21"/>
      <c r="Q44" s="21"/>
      <c r="R44" s="22"/>
      <c r="S44" s="21"/>
      <c r="T44" s="21"/>
      <c r="U44" s="22"/>
      <c r="V44" s="23"/>
      <c r="W44" s="23"/>
      <c r="X44" s="24"/>
      <c r="Y44" s="25">
        <f t="shared" si="4"/>
        <v>0</v>
      </c>
      <c r="Z44" s="25">
        <f t="shared" si="3"/>
        <v>0</v>
      </c>
      <c r="AA44" s="26"/>
      <c r="AB44" s="26"/>
      <c r="AC44" s="26"/>
      <c r="AD44" s="26"/>
      <c r="AE44" s="27"/>
      <c r="AF44" s="26"/>
      <c r="AG44" s="26"/>
      <c r="AH44" s="26"/>
      <c r="AI44" s="26"/>
      <c r="AJ44" s="26"/>
      <c r="AK44" s="26"/>
    </row>
    <row r="45" spans="1:37" s="10" customFormat="1" ht="25" customHeight="1" x14ac:dyDescent="0.25">
      <c r="A45" s="11">
        <v>42</v>
      </c>
      <c r="B45" s="12" t="str">
        <f t="shared" si="5"/>
        <v>2级-4级</v>
      </c>
      <c r="C45" s="85" t="s">
        <v>29</v>
      </c>
      <c r="D45" s="85" t="s">
        <v>44</v>
      </c>
      <c r="E45" s="85" t="s">
        <v>37</v>
      </c>
      <c r="F45" s="85" t="s">
        <v>42</v>
      </c>
      <c r="G45" s="151" t="s">
        <v>99</v>
      </c>
      <c r="H45" s="87" t="s">
        <v>271</v>
      </c>
      <c r="I45" s="88">
        <v>1098138.46</v>
      </c>
      <c r="J45" s="87"/>
      <c r="K45" s="87"/>
      <c r="L45" s="17"/>
      <c r="M45" s="18"/>
      <c r="N45" s="18"/>
      <c r="O45" s="20"/>
      <c r="P45" s="21"/>
      <c r="Q45" s="21"/>
      <c r="R45" s="22"/>
      <c r="S45" s="21"/>
      <c r="T45" s="21"/>
      <c r="U45" s="22"/>
      <c r="V45" s="23"/>
      <c r="W45" s="23"/>
      <c r="X45" s="24"/>
      <c r="Y45" s="25">
        <f t="shared" si="4"/>
        <v>0</v>
      </c>
      <c r="Z45" s="25">
        <f t="shared" si="3"/>
        <v>0</v>
      </c>
      <c r="AA45" s="26"/>
      <c r="AB45" s="26"/>
      <c r="AC45" s="26"/>
      <c r="AD45" s="26"/>
      <c r="AE45" s="27"/>
      <c r="AF45" s="26"/>
      <c r="AG45" s="26"/>
      <c r="AH45" s="26"/>
      <c r="AI45" s="26"/>
      <c r="AJ45" s="26"/>
      <c r="AK45" s="26"/>
    </row>
    <row r="46" spans="1:37" s="10" customFormat="1" ht="25" customHeight="1" x14ac:dyDescent="0.25">
      <c r="A46" s="11">
        <v>43</v>
      </c>
      <c r="B46" s="12" t="str">
        <f t="shared" si="5"/>
        <v>2级-4级</v>
      </c>
      <c r="C46" s="85" t="s">
        <v>29</v>
      </c>
      <c r="D46" s="85" t="s">
        <v>44</v>
      </c>
      <c r="E46" s="85" t="s">
        <v>37</v>
      </c>
      <c r="F46" s="85" t="s">
        <v>42</v>
      </c>
      <c r="G46" s="87"/>
      <c r="H46" s="87"/>
      <c r="I46" s="88"/>
      <c r="J46" s="92" t="s">
        <v>58</v>
      </c>
      <c r="K46" s="87" t="s">
        <v>121</v>
      </c>
      <c r="L46" s="152">
        <v>-144200.29</v>
      </c>
      <c r="M46" s="18"/>
      <c r="N46" s="18"/>
      <c r="O46" s="20"/>
      <c r="P46" s="21"/>
      <c r="Q46" s="21"/>
      <c r="R46" s="22"/>
      <c r="S46" s="21"/>
      <c r="T46" s="21"/>
      <c r="U46" s="22"/>
      <c r="V46" s="23"/>
      <c r="W46" s="23"/>
      <c r="X46" s="24"/>
      <c r="Y46" s="25">
        <f t="shared" si="4"/>
        <v>247.78</v>
      </c>
      <c r="Z46" s="25">
        <f t="shared" si="3"/>
        <v>0</v>
      </c>
      <c r="AA46" s="26"/>
      <c r="AB46" s="26"/>
      <c r="AC46" s="26"/>
      <c r="AD46" s="26"/>
      <c r="AE46" s="27"/>
      <c r="AF46" s="26"/>
      <c r="AG46" s="26"/>
      <c r="AH46" s="26"/>
      <c r="AI46" s="26"/>
      <c r="AJ46" s="26"/>
      <c r="AK46" s="26"/>
    </row>
    <row r="47" spans="1:37" s="10" customFormat="1" ht="25" customHeight="1" x14ac:dyDescent="0.25">
      <c r="A47" s="11">
        <v>44</v>
      </c>
      <c r="B47" s="12" t="str">
        <f t="shared" si="5"/>
        <v>2级-2级</v>
      </c>
      <c r="C47" s="85" t="s">
        <v>29</v>
      </c>
      <c r="D47" s="85" t="s">
        <v>44</v>
      </c>
      <c r="E47" s="85" t="s">
        <v>29</v>
      </c>
      <c r="F47" s="85" t="s">
        <v>54</v>
      </c>
      <c r="G47" s="87" t="s">
        <v>144</v>
      </c>
      <c r="H47" s="87"/>
      <c r="I47" s="88">
        <v>247.78</v>
      </c>
      <c r="J47" s="87"/>
      <c r="K47" s="87"/>
      <c r="L47" s="17"/>
      <c r="M47" s="18"/>
      <c r="N47" s="18"/>
      <c r="O47" s="20"/>
      <c r="P47" s="21"/>
      <c r="Q47" s="21"/>
      <c r="R47" s="22"/>
      <c r="S47" s="21"/>
      <c r="T47" s="21"/>
      <c r="U47" s="22"/>
      <c r="V47" s="23"/>
      <c r="W47" s="23"/>
      <c r="X47" s="24"/>
      <c r="Y47" s="25">
        <f t="shared" si="4"/>
        <v>0</v>
      </c>
      <c r="Z47" s="25">
        <f t="shared" si="3"/>
        <v>-144200.29</v>
      </c>
      <c r="AA47" s="26"/>
      <c r="AB47" s="26"/>
      <c r="AC47" s="26"/>
      <c r="AD47" s="26"/>
      <c r="AE47" s="27"/>
      <c r="AF47" s="26"/>
      <c r="AG47" s="26"/>
      <c r="AH47" s="26"/>
      <c r="AI47" s="26"/>
      <c r="AJ47" s="26"/>
      <c r="AK47" s="26"/>
    </row>
    <row r="48" spans="1:37" s="10" customFormat="1" ht="25" customHeight="1" x14ac:dyDescent="0.25">
      <c r="A48" s="11">
        <v>45</v>
      </c>
      <c r="B48" s="12" t="str">
        <f t="shared" si="5"/>
        <v>2级-3级</v>
      </c>
      <c r="C48" s="85" t="s">
        <v>29</v>
      </c>
      <c r="D48" s="85" t="s">
        <v>44</v>
      </c>
      <c r="E48" s="85" t="s">
        <v>33</v>
      </c>
      <c r="F48" s="85" t="s">
        <v>34</v>
      </c>
      <c r="G48" s="87" t="s">
        <v>144</v>
      </c>
      <c r="H48" s="87"/>
      <c r="I48" s="88">
        <v>37.159999999999997</v>
      </c>
      <c r="J48" s="87"/>
      <c r="K48" s="87"/>
      <c r="L48" s="17"/>
      <c r="M48" s="18"/>
      <c r="N48" s="18"/>
      <c r="O48" s="20"/>
      <c r="P48" s="21"/>
      <c r="Q48" s="21"/>
      <c r="R48" s="22"/>
      <c r="S48" s="21"/>
      <c r="T48" s="21"/>
      <c r="U48" s="22"/>
      <c r="V48" s="23"/>
      <c r="W48" s="23"/>
      <c r="X48" s="24"/>
      <c r="Y48" s="25">
        <f t="shared" si="4"/>
        <v>74.34</v>
      </c>
      <c r="Z48" s="25">
        <f t="shared" si="3"/>
        <v>0</v>
      </c>
      <c r="AA48" s="26"/>
      <c r="AB48" s="26"/>
      <c r="AC48" s="26"/>
      <c r="AD48" s="26"/>
      <c r="AE48" s="27"/>
      <c r="AF48" s="26"/>
      <c r="AG48" s="26"/>
      <c r="AH48" s="26"/>
      <c r="AI48" s="26"/>
      <c r="AJ48" s="26"/>
      <c r="AK48" s="26"/>
    </row>
    <row r="49" spans="1:37" s="10" customFormat="1" ht="25" customHeight="1" x14ac:dyDescent="0.25">
      <c r="A49" s="11">
        <v>46</v>
      </c>
      <c r="B49" s="12" t="str">
        <f t="shared" si="5"/>
        <v>2级-2级</v>
      </c>
      <c r="C49" s="85" t="s">
        <v>29</v>
      </c>
      <c r="D49" s="85" t="s">
        <v>44</v>
      </c>
      <c r="E49" s="85" t="s">
        <v>29</v>
      </c>
      <c r="F49" s="85" t="s">
        <v>125</v>
      </c>
      <c r="G49" s="87"/>
      <c r="H49" s="87"/>
      <c r="I49" s="88"/>
      <c r="J49" s="87"/>
      <c r="K49" s="87" t="s">
        <v>625</v>
      </c>
      <c r="L49" s="17">
        <v>283407.08</v>
      </c>
      <c r="M49" s="18"/>
      <c r="N49" s="19"/>
      <c r="O49" s="20"/>
      <c r="P49" s="21"/>
      <c r="Q49" s="21"/>
      <c r="R49" s="22"/>
      <c r="S49" s="21"/>
      <c r="T49" s="21"/>
      <c r="U49" s="22"/>
      <c r="V49" s="23"/>
      <c r="W49" s="23"/>
      <c r="X49" s="24"/>
      <c r="Y49" s="25">
        <f t="shared" si="4"/>
        <v>161.06</v>
      </c>
      <c r="Z49" s="25">
        <f t="shared" si="3"/>
        <v>0</v>
      </c>
      <c r="AA49" s="26"/>
      <c r="AB49" s="26"/>
      <c r="AC49" s="26"/>
      <c r="AD49" s="26"/>
      <c r="AE49" s="27"/>
      <c r="AF49" s="26"/>
      <c r="AG49" s="26"/>
      <c r="AH49" s="26"/>
      <c r="AI49" s="26"/>
      <c r="AJ49" s="26"/>
      <c r="AK49" s="26"/>
    </row>
    <row r="50" spans="1:37" s="10" customFormat="1" ht="25" customHeight="1" x14ac:dyDescent="0.25">
      <c r="A50" s="11">
        <v>47</v>
      </c>
      <c r="B50" s="12" t="str">
        <f t="shared" si="5"/>
        <v>2级-3级</v>
      </c>
      <c r="C50" s="85" t="s">
        <v>29</v>
      </c>
      <c r="D50" s="85" t="s">
        <v>44</v>
      </c>
      <c r="E50" s="85" t="s">
        <v>33</v>
      </c>
      <c r="F50" s="85" t="s">
        <v>481</v>
      </c>
      <c r="G50" s="87" t="s">
        <v>144</v>
      </c>
      <c r="H50" s="87"/>
      <c r="I50" s="88">
        <v>210.62</v>
      </c>
      <c r="J50" s="87"/>
      <c r="K50" s="87"/>
      <c r="L50" s="17"/>
      <c r="M50" s="18"/>
      <c r="N50" s="19"/>
      <c r="O50" s="20"/>
      <c r="P50" s="21"/>
      <c r="Q50" s="21"/>
      <c r="R50" s="22"/>
      <c r="S50" s="21"/>
      <c r="T50" s="21"/>
      <c r="U50" s="22"/>
      <c r="V50" s="23"/>
      <c r="W50" s="23"/>
      <c r="X50" s="24"/>
      <c r="Y50" s="25">
        <f t="shared" si="4"/>
        <v>458.4</v>
      </c>
      <c r="Z50" s="25">
        <f t="shared" si="3"/>
        <v>283407.08</v>
      </c>
      <c r="AA50" s="26"/>
      <c r="AB50" s="26"/>
      <c r="AC50" s="26"/>
      <c r="AD50" s="26"/>
      <c r="AE50" s="27"/>
      <c r="AF50" s="26"/>
      <c r="AG50" s="26"/>
      <c r="AH50" s="26"/>
      <c r="AI50" s="26"/>
      <c r="AJ50" s="26"/>
      <c r="AK50" s="26"/>
    </row>
    <row r="51" spans="1:37" s="10" customFormat="1" ht="25" customHeight="1" x14ac:dyDescent="0.25">
      <c r="A51" s="11">
        <v>48</v>
      </c>
      <c r="B51" s="12" t="str">
        <f t="shared" si="5"/>
        <v>2级-2级</v>
      </c>
      <c r="C51" s="85" t="s">
        <v>29</v>
      </c>
      <c r="D51" s="85" t="s">
        <v>44</v>
      </c>
      <c r="E51" s="85" t="s">
        <v>29</v>
      </c>
      <c r="F51" s="85" t="s">
        <v>626</v>
      </c>
      <c r="G51" s="87" t="s">
        <v>144</v>
      </c>
      <c r="H51" s="87"/>
      <c r="I51" s="88">
        <v>31385226.260000002</v>
      </c>
      <c r="J51" s="87"/>
      <c r="K51" s="87"/>
      <c r="L51" s="17"/>
      <c r="M51" s="18"/>
      <c r="N51" s="18"/>
      <c r="O51" s="20"/>
      <c r="P51" s="21"/>
      <c r="Q51" s="21"/>
      <c r="R51" s="22"/>
      <c r="S51" s="21"/>
      <c r="T51" s="21"/>
      <c r="U51" s="22"/>
      <c r="V51" s="23"/>
      <c r="W51" s="23"/>
      <c r="X51" s="24"/>
      <c r="Y51" s="25">
        <f t="shared" si="4"/>
        <v>1098138.46</v>
      </c>
      <c r="Z51" s="25">
        <f t="shared" si="3"/>
        <v>0</v>
      </c>
      <c r="AA51" s="26"/>
      <c r="AB51" s="26"/>
      <c r="AC51" s="26"/>
      <c r="AD51" s="26"/>
      <c r="AE51" s="27"/>
      <c r="AF51" s="26"/>
      <c r="AG51" s="26"/>
      <c r="AH51" s="26"/>
      <c r="AI51" s="26"/>
      <c r="AJ51" s="26"/>
      <c r="AK51" s="26"/>
    </row>
    <row r="52" spans="1:37" s="10" customFormat="1" ht="25" customHeight="1" x14ac:dyDescent="0.25">
      <c r="A52" s="11">
        <v>49</v>
      </c>
      <c r="B52" s="12" t="str">
        <f t="shared" si="5"/>
        <v>2级-2级</v>
      </c>
      <c r="C52" s="85" t="s">
        <v>29</v>
      </c>
      <c r="D52" s="85" t="s">
        <v>44</v>
      </c>
      <c r="E52" s="85" t="s">
        <v>29</v>
      </c>
      <c r="F52" s="85" t="s">
        <v>50</v>
      </c>
      <c r="G52" s="87" t="s">
        <v>144</v>
      </c>
      <c r="H52" s="87"/>
      <c r="I52" s="88">
        <v>1102.6600000000001</v>
      </c>
      <c r="J52" s="87"/>
      <c r="K52" s="87"/>
      <c r="L52" s="17"/>
      <c r="M52" s="18"/>
      <c r="N52" s="18"/>
      <c r="O52" s="20"/>
      <c r="P52" s="21"/>
      <c r="Q52" s="21"/>
      <c r="R52" s="22"/>
      <c r="S52" s="21"/>
      <c r="T52" s="21"/>
      <c r="U52" s="22"/>
      <c r="V52" s="23"/>
      <c r="W52" s="23"/>
      <c r="X52" s="24"/>
      <c r="Y52" s="25">
        <f t="shared" si="4"/>
        <v>0</v>
      </c>
      <c r="Z52" s="25">
        <f t="shared" si="3"/>
        <v>0</v>
      </c>
      <c r="AA52" s="26"/>
      <c r="AB52" s="26"/>
      <c r="AC52" s="26"/>
      <c r="AD52" s="26"/>
      <c r="AE52" s="27"/>
      <c r="AF52" s="26"/>
      <c r="AG52" s="26"/>
      <c r="AH52" s="26"/>
      <c r="AI52" s="26"/>
      <c r="AJ52" s="26"/>
      <c r="AK52" s="26"/>
    </row>
    <row r="53" spans="1:37" s="10" customFormat="1" ht="25" customHeight="1" x14ac:dyDescent="0.25">
      <c r="A53" s="11">
        <v>50</v>
      </c>
      <c r="B53" s="12" t="str">
        <f t="shared" si="5"/>
        <v>2级-2级</v>
      </c>
      <c r="C53" s="85" t="s">
        <v>29</v>
      </c>
      <c r="D53" s="85" t="s">
        <v>44</v>
      </c>
      <c r="E53" s="85" t="s">
        <v>29</v>
      </c>
      <c r="F53" s="85" t="s">
        <v>50</v>
      </c>
      <c r="G53" s="151" t="s">
        <v>99</v>
      </c>
      <c r="H53" s="87" t="s">
        <v>627</v>
      </c>
      <c r="I53" s="88">
        <v>603043.64</v>
      </c>
      <c r="J53" s="87"/>
      <c r="K53" s="87"/>
      <c r="L53" s="17"/>
      <c r="M53" s="18"/>
      <c r="N53" s="18"/>
      <c r="O53" s="20"/>
      <c r="P53" s="21"/>
      <c r="Q53" s="21"/>
      <c r="R53" s="22"/>
      <c r="S53" s="21"/>
      <c r="T53" s="21"/>
      <c r="U53" s="22"/>
      <c r="V53" s="23"/>
      <c r="W53" s="23"/>
      <c r="X53" s="24"/>
      <c r="Y53" s="25">
        <f t="shared" si="4"/>
        <v>247.78</v>
      </c>
      <c r="Z53" s="25">
        <f t="shared" si="3"/>
        <v>0</v>
      </c>
      <c r="AA53" s="26"/>
      <c r="AB53" s="26"/>
      <c r="AC53" s="26"/>
      <c r="AD53" s="26"/>
      <c r="AE53" s="27"/>
      <c r="AF53" s="26"/>
      <c r="AG53" s="26"/>
      <c r="AH53" s="26"/>
      <c r="AI53" s="26"/>
      <c r="AJ53" s="26"/>
      <c r="AK53" s="26"/>
    </row>
    <row r="54" spans="1:37" s="10" customFormat="1" ht="25" customHeight="1" x14ac:dyDescent="0.25">
      <c r="A54" s="11">
        <v>51</v>
      </c>
      <c r="B54" s="12" t="str">
        <f t="shared" si="5"/>
        <v>2级-2级</v>
      </c>
      <c r="C54" s="85" t="s">
        <v>29</v>
      </c>
      <c r="D54" s="85" t="s">
        <v>44</v>
      </c>
      <c r="E54" s="85" t="s">
        <v>29</v>
      </c>
      <c r="F54" s="85" t="s">
        <v>215</v>
      </c>
      <c r="G54" s="87"/>
      <c r="H54" s="87"/>
      <c r="I54" s="88"/>
      <c r="J54" s="87" t="s">
        <v>68</v>
      </c>
      <c r="K54" s="87" t="s">
        <v>122</v>
      </c>
      <c r="L54" s="17">
        <v>2614396.16</v>
      </c>
      <c r="M54" s="18"/>
      <c r="N54" s="18"/>
      <c r="O54" s="20"/>
      <c r="P54" s="21"/>
      <c r="Q54" s="21"/>
      <c r="R54" s="22"/>
      <c r="S54" s="21"/>
      <c r="T54" s="21"/>
      <c r="U54" s="22"/>
      <c r="V54" s="23"/>
      <c r="W54" s="23"/>
      <c r="X54" s="24"/>
      <c r="Y54" s="25">
        <f t="shared" si="4"/>
        <v>37.159999999999997</v>
      </c>
      <c r="Z54" s="25">
        <f t="shared" si="3"/>
        <v>0</v>
      </c>
      <c r="AA54" s="26"/>
      <c r="AB54" s="26"/>
      <c r="AC54" s="26"/>
      <c r="AD54" s="26"/>
      <c r="AE54" s="27"/>
      <c r="AF54" s="26"/>
      <c r="AG54" s="26"/>
      <c r="AH54" s="26"/>
      <c r="AI54" s="26"/>
      <c r="AJ54" s="26"/>
      <c r="AK54" s="26"/>
    </row>
    <row r="55" spans="1:37" s="10" customFormat="1" ht="25" customHeight="1" x14ac:dyDescent="0.25">
      <c r="A55" s="11">
        <v>52</v>
      </c>
      <c r="B55" s="12" t="str">
        <f t="shared" si="5"/>
        <v>2级-3级</v>
      </c>
      <c r="C55" s="85" t="s">
        <v>29</v>
      </c>
      <c r="D55" s="85" t="s">
        <v>44</v>
      </c>
      <c r="E55" s="85" t="s">
        <v>33</v>
      </c>
      <c r="F55" s="85" t="s">
        <v>270</v>
      </c>
      <c r="G55" s="87"/>
      <c r="H55" s="87"/>
      <c r="I55" s="88"/>
      <c r="J55" s="87" t="s">
        <v>68</v>
      </c>
      <c r="K55" s="151" t="s">
        <v>628</v>
      </c>
      <c r="L55" s="17">
        <v>1202471.3500000001</v>
      </c>
      <c r="M55" s="18"/>
      <c r="N55" s="18"/>
      <c r="O55" s="20"/>
      <c r="P55" s="21"/>
      <c r="Q55" s="21"/>
      <c r="R55" s="22"/>
      <c r="S55" s="21"/>
      <c r="T55" s="21"/>
      <c r="U55" s="22"/>
      <c r="V55" s="23"/>
      <c r="W55" s="23"/>
      <c r="X55" s="24"/>
      <c r="Y55" s="25">
        <f t="shared" si="4"/>
        <v>0</v>
      </c>
      <c r="Z55" s="25">
        <f t="shared" si="3"/>
        <v>2614396.16</v>
      </c>
      <c r="AA55" s="26"/>
      <c r="AB55" s="26"/>
      <c r="AC55" s="26"/>
      <c r="AD55" s="26"/>
      <c r="AE55" s="27"/>
      <c r="AF55" s="26"/>
      <c r="AG55" s="26"/>
      <c r="AH55" s="26"/>
      <c r="AI55" s="26"/>
      <c r="AJ55" s="26"/>
      <c r="AK55" s="26"/>
    </row>
    <row r="56" spans="1:37" s="10" customFormat="1" ht="25" customHeight="1" x14ac:dyDescent="0.25">
      <c r="A56" s="11">
        <v>53</v>
      </c>
      <c r="B56" s="12" t="str">
        <f t="shared" si="5"/>
        <v>2级-1级</v>
      </c>
      <c r="C56" s="85" t="s">
        <v>29</v>
      </c>
      <c r="D56" s="85" t="s">
        <v>44</v>
      </c>
      <c r="E56" s="85" t="s">
        <v>27</v>
      </c>
      <c r="F56" s="85" t="s">
        <v>28</v>
      </c>
      <c r="G56" s="87" t="s">
        <v>144</v>
      </c>
      <c r="H56" s="87"/>
      <c r="I56" s="88">
        <v>4757.53</v>
      </c>
      <c r="J56" s="87"/>
      <c r="K56" s="87"/>
      <c r="L56" s="17"/>
      <c r="M56" s="18"/>
      <c r="N56" s="18"/>
      <c r="O56" s="20"/>
      <c r="P56" s="21"/>
      <c r="Q56" s="21"/>
      <c r="R56" s="22"/>
      <c r="S56" s="21"/>
      <c r="T56" s="21"/>
      <c r="U56" s="22"/>
      <c r="V56" s="23"/>
      <c r="W56" s="23"/>
      <c r="X56" s="24"/>
      <c r="Y56" s="25">
        <f t="shared" si="4"/>
        <v>210.62</v>
      </c>
      <c r="Z56" s="25">
        <f t="shared" si="3"/>
        <v>1202471.3500000001</v>
      </c>
      <c r="AA56" s="26"/>
      <c r="AB56" s="26"/>
      <c r="AC56" s="26"/>
      <c r="AD56" s="26"/>
      <c r="AE56" s="27"/>
      <c r="AF56" s="26"/>
      <c r="AG56" s="26"/>
      <c r="AH56" s="26"/>
      <c r="AI56" s="26"/>
      <c r="AJ56" s="26"/>
      <c r="AK56" s="26"/>
    </row>
    <row r="57" spans="1:37" s="10" customFormat="1" ht="25" customHeight="1" x14ac:dyDescent="0.25">
      <c r="A57" s="11">
        <v>54</v>
      </c>
      <c r="B57" s="12" t="str">
        <f t="shared" si="5"/>
        <v>2级-1级</v>
      </c>
      <c r="C57" s="85" t="s">
        <v>29</v>
      </c>
      <c r="D57" s="85" t="s">
        <v>44</v>
      </c>
      <c r="E57" s="85" t="s">
        <v>27</v>
      </c>
      <c r="F57" s="85" t="s">
        <v>28</v>
      </c>
      <c r="G57" s="151" t="s">
        <v>99</v>
      </c>
      <c r="H57" s="87" t="s">
        <v>32</v>
      </c>
      <c r="I57" s="88">
        <v>1081367.92</v>
      </c>
      <c r="J57" s="87"/>
      <c r="K57" s="87"/>
      <c r="L57" s="17"/>
      <c r="M57" s="18"/>
      <c r="N57" s="18"/>
      <c r="O57" s="20"/>
      <c r="P57" s="21"/>
      <c r="Q57" s="21"/>
      <c r="R57" s="22"/>
      <c r="S57" s="21"/>
      <c r="T57" s="21"/>
      <c r="U57" s="22"/>
      <c r="V57" s="23"/>
      <c r="W57" s="23"/>
      <c r="X57" s="24"/>
      <c r="Y57" s="25">
        <f t="shared" si="4"/>
        <v>31385226.260000002</v>
      </c>
      <c r="Z57" s="25">
        <f t="shared" si="3"/>
        <v>0</v>
      </c>
      <c r="AA57" s="26"/>
      <c r="AB57" s="26"/>
      <c r="AC57" s="26"/>
      <c r="AD57" s="26"/>
      <c r="AE57" s="27"/>
      <c r="AF57" s="26"/>
      <c r="AG57" s="26"/>
      <c r="AH57" s="26"/>
      <c r="AI57" s="26"/>
      <c r="AJ57" s="26"/>
      <c r="AK57" s="26"/>
    </row>
    <row r="58" spans="1:37" s="10" customFormat="1" ht="25" customHeight="1" x14ac:dyDescent="0.25">
      <c r="A58" s="11">
        <v>55</v>
      </c>
      <c r="B58" s="12" t="str">
        <f t="shared" si="5"/>
        <v>2级-1级</v>
      </c>
      <c r="C58" s="85" t="s">
        <v>29</v>
      </c>
      <c r="D58" s="85" t="s">
        <v>44</v>
      </c>
      <c r="E58" s="85" t="s">
        <v>27</v>
      </c>
      <c r="F58" s="85" t="s">
        <v>28</v>
      </c>
      <c r="G58" s="87"/>
      <c r="H58" s="87"/>
      <c r="I58" s="88"/>
      <c r="J58" s="87" t="s">
        <v>68</v>
      </c>
      <c r="K58" s="87" t="s">
        <v>121</v>
      </c>
      <c r="L58" s="17">
        <v>207547.17</v>
      </c>
      <c r="M58" s="18"/>
      <c r="N58" s="18"/>
      <c r="O58" s="20"/>
      <c r="P58" s="21"/>
      <c r="Q58" s="21"/>
      <c r="R58" s="22"/>
      <c r="S58" s="21"/>
      <c r="T58" s="21"/>
      <c r="U58" s="22"/>
      <c r="V58" s="23"/>
      <c r="W58" s="23"/>
      <c r="X58" s="24"/>
      <c r="Y58" s="25">
        <f t="shared" si="4"/>
        <v>1102.6600000000001</v>
      </c>
      <c r="Z58" s="25">
        <f t="shared" si="3"/>
        <v>0</v>
      </c>
      <c r="AA58" s="26"/>
      <c r="AB58" s="26"/>
      <c r="AC58" s="26"/>
      <c r="AD58" s="26"/>
      <c r="AE58" s="27"/>
      <c r="AF58" s="26"/>
      <c r="AG58" s="26"/>
      <c r="AH58" s="26"/>
      <c r="AI58" s="26"/>
      <c r="AJ58" s="26"/>
      <c r="AK58" s="26"/>
    </row>
    <row r="59" spans="1:37" s="10" customFormat="1" ht="25" customHeight="1" x14ac:dyDescent="0.25">
      <c r="A59" s="11">
        <v>56</v>
      </c>
      <c r="B59" s="12" t="str">
        <f t="shared" si="5"/>
        <v>3级-4级</v>
      </c>
      <c r="C59" s="85" t="s">
        <v>33</v>
      </c>
      <c r="D59" s="85" t="s">
        <v>298</v>
      </c>
      <c r="E59" s="85" t="s">
        <v>37</v>
      </c>
      <c r="F59" s="85" t="s">
        <v>38</v>
      </c>
      <c r="G59" s="87"/>
      <c r="H59" s="87"/>
      <c r="I59" s="88"/>
      <c r="J59" s="92" t="s">
        <v>164</v>
      </c>
      <c r="K59" s="87"/>
      <c r="L59" s="17">
        <v>2415.92</v>
      </c>
      <c r="M59" s="18"/>
      <c r="N59" s="18"/>
      <c r="O59" s="20"/>
      <c r="P59" s="21"/>
      <c r="Q59" s="21"/>
      <c r="R59" s="22"/>
      <c r="S59" s="21"/>
      <c r="T59" s="21"/>
      <c r="U59" s="22"/>
      <c r="V59" s="23"/>
      <c r="W59" s="23"/>
      <c r="X59" s="24"/>
      <c r="Y59" s="25">
        <f t="shared" si="4"/>
        <v>603043.64</v>
      </c>
      <c r="Z59" s="25">
        <f t="shared" si="3"/>
        <v>207547.17</v>
      </c>
      <c r="AA59" s="26"/>
      <c r="AB59" s="26"/>
      <c r="AC59" s="26"/>
      <c r="AD59" s="26"/>
      <c r="AE59" s="27"/>
      <c r="AF59" s="26"/>
      <c r="AG59" s="26"/>
      <c r="AH59" s="26"/>
      <c r="AI59" s="26"/>
      <c r="AJ59" s="26"/>
      <c r="AK59" s="26"/>
    </row>
    <row r="60" spans="1:37" s="10" customFormat="1" ht="25" customHeight="1" x14ac:dyDescent="0.25">
      <c r="A60" s="11">
        <v>57</v>
      </c>
      <c r="B60" s="12" t="str">
        <f t="shared" si="5"/>
        <v>3级-3级</v>
      </c>
      <c r="C60" s="85" t="s">
        <v>33</v>
      </c>
      <c r="D60" s="85" t="s">
        <v>298</v>
      </c>
      <c r="E60" s="85" t="s">
        <v>33</v>
      </c>
      <c r="F60" s="85" t="s">
        <v>280</v>
      </c>
      <c r="G60" s="87"/>
      <c r="H60" s="87"/>
      <c r="I60" s="88"/>
      <c r="J60" s="92" t="s">
        <v>164</v>
      </c>
      <c r="K60" s="87"/>
      <c r="L60" s="17">
        <v>11796.67</v>
      </c>
      <c r="M60" s="18"/>
      <c r="N60" s="19"/>
      <c r="O60" s="20"/>
      <c r="P60" s="21"/>
      <c r="Q60" s="21"/>
      <c r="R60" s="22"/>
      <c r="S60" s="21"/>
      <c r="T60" s="21"/>
      <c r="U60" s="22"/>
      <c r="V60" s="23"/>
      <c r="W60" s="23"/>
      <c r="X60" s="24"/>
      <c r="Y60" s="25">
        <f t="shared" si="4"/>
        <v>0</v>
      </c>
      <c r="Z60" s="25">
        <f t="shared" si="3"/>
        <v>2415.92</v>
      </c>
      <c r="AA60" s="26"/>
      <c r="AB60" s="26"/>
      <c r="AC60" s="26"/>
      <c r="AD60" s="26"/>
      <c r="AE60" s="27"/>
      <c r="AF60" s="26"/>
      <c r="AG60" s="26"/>
      <c r="AH60" s="26"/>
      <c r="AI60" s="26"/>
      <c r="AJ60" s="26"/>
      <c r="AK60" s="26"/>
    </row>
    <row r="61" spans="1:37" s="10" customFormat="1" ht="25" customHeight="1" x14ac:dyDescent="0.25">
      <c r="A61" s="11">
        <v>58</v>
      </c>
      <c r="B61" s="12" t="str">
        <f t="shared" si="5"/>
        <v>3级-2级</v>
      </c>
      <c r="C61" s="85" t="s">
        <v>33</v>
      </c>
      <c r="D61" s="85" t="s">
        <v>298</v>
      </c>
      <c r="E61" s="85" t="s">
        <v>29</v>
      </c>
      <c r="F61" s="85" t="s">
        <v>163</v>
      </c>
      <c r="G61" s="87"/>
      <c r="H61" s="87"/>
      <c r="I61" s="88"/>
      <c r="J61" s="92" t="s">
        <v>164</v>
      </c>
      <c r="K61" s="87"/>
      <c r="L61" s="17">
        <v>643141.5</v>
      </c>
      <c r="M61" s="18"/>
      <c r="N61" s="19"/>
      <c r="O61" s="20"/>
      <c r="P61" s="21"/>
      <c r="Q61" s="21"/>
      <c r="R61" s="22"/>
      <c r="S61" s="21"/>
      <c r="T61" s="21"/>
      <c r="U61" s="22"/>
      <c r="V61" s="23"/>
      <c r="W61" s="23"/>
      <c r="X61" s="24"/>
      <c r="Y61" s="25">
        <f t="shared" si="4"/>
        <v>0</v>
      </c>
      <c r="Z61" s="25">
        <f t="shared" si="3"/>
        <v>11796.67</v>
      </c>
      <c r="AA61" s="26"/>
      <c r="AB61" s="26"/>
      <c r="AC61" s="26"/>
      <c r="AD61" s="26"/>
      <c r="AE61" s="27"/>
      <c r="AF61" s="26"/>
      <c r="AG61" s="26"/>
      <c r="AH61" s="26"/>
      <c r="AI61" s="26"/>
      <c r="AJ61" s="26"/>
      <c r="AK61" s="26"/>
    </row>
    <row r="62" spans="1:37" s="10" customFormat="1" ht="25" customHeight="1" x14ac:dyDescent="0.25">
      <c r="A62" s="11">
        <v>59</v>
      </c>
      <c r="B62" s="12" t="str">
        <f t="shared" si="5"/>
        <v>3级-2级</v>
      </c>
      <c r="C62" s="85" t="s">
        <v>33</v>
      </c>
      <c r="D62" s="85" t="s">
        <v>298</v>
      </c>
      <c r="E62" s="85" t="s">
        <v>29</v>
      </c>
      <c r="F62" s="85" t="s">
        <v>163</v>
      </c>
      <c r="G62" s="87"/>
      <c r="H62" s="87"/>
      <c r="I62" s="88"/>
      <c r="J62" s="92" t="s">
        <v>68</v>
      </c>
      <c r="K62" s="87"/>
      <c r="L62" s="17">
        <v>1327.43</v>
      </c>
      <c r="M62" s="18"/>
      <c r="N62" s="18"/>
      <c r="O62" s="20"/>
      <c r="P62" s="21"/>
      <c r="Q62" s="21"/>
      <c r="R62" s="22"/>
      <c r="S62" s="21"/>
      <c r="T62" s="21"/>
      <c r="U62" s="22"/>
      <c r="V62" s="23"/>
      <c r="W62" s="23"/>
      <c r="X62" s="24"/>
      <c r="Y62" s="25">
        <f t="shared" si="4"/>
        <v>4757.53</v>
      </c>
      <c r="Z62" s="25">
        <f t="shared" si="3"/>
        <v>643141.5</v>
      </c>
      <c r="AA62" s="26"/>
      <c r="AB62" s="26"/>
      <c r="AC62" s="26"/>
      <c r="AD62" s="26"/>
      <c r="AE62" s="27"/>
      <c r="AF62" s="26"/>
      <c r="AG62" s="26"/>
      <c r="AH62" s="26"/>
      <c r="AI62" s="26"/>
      <c r="AJ62" s="26"/>
      <c r="AK62" s="26"/>
    </row>
    <row r="63" spans="1:37" s="10" customFormat="1" ht="25" customHeight="1" x14ac:dyDescent="0.25">
      <c r="A63" s="11">
        <v>60</v>
      </c>
      <c r="B63" s="12" t="str">
        <f t="shared" si="5"/>
        <v>3级-3级</v>
      </c>
      <c r="C63" s="85" t="s">
        <v>33</v>
      </c>
      <c r="D63" s="85" t="s">
        <v>298</v>
      </c>
      <c r="E63" s="85" t="s">
        <v>33</v>
      </c>
      <c r="F63" s="85" t="s">
        <v>463</v>
      </c>
      <c r="G63" s="87"/>
      <c r="H63" s="87"/>
      <c r="I63" s="88"/>
      <c r="J63" s="92" t="s">
        <v>164</v>
      </c>
      <c r="K63" s="87"/>
      <c r="L63" s="17">
        <v>94262</v>
      </c>
      <c r="M63" s="18"/>
      <c r="N63" s="18"/>
      <c r="O63" s="20"/>
      <c r="P63" s="21"/>
      <c r="Q63" s="21"/>
      <c r="R63" s="22"/>
      <c r="S63" s="21"/>
      <c r="T63" s="21"/>
      <c r="U63" s="22"/>
      <c r="V63" s="23"/>
      <c r="W63" s="23"/>
      <c r="X63" s="24"/>
      <c r="Y63" s="25">
        <f t="shared" si="4"/>
        <v>1081367.92</v>
      </c>
      <c r="Z63" s="25">
        <f t="shared" si="3"/>
        <v>1327.43</v>
      </c>
      <c r="AA63" s="26"/>
      <c r="AB63" s="26"/>
      <c r="AC63" s="26"/>
      <c r="AD63" s="26"/>
      <c r="AE63" s="27"/>
      <c r="AF63" s="26"/>
      <c r="AG63" s="26"/>
      <c r="AH63" s="26"/>
      <c r="AI63" s="26"/>
      <c r="AJ63" s="26"/>
      <c r="AK63" s="26"/>
    </row>
    <row r="64" spans="1:37" s="10" customFormat="1" ht="25" customHeight="1" x14ac:dyDescent="0.25">
      <c r="A64" s="11">
        <v>61</v>
      </c>
      <c r="B64" s="12" t="str">
        <f t="shared" si="5"/>
        <v>3级-3级</v>
      </c>
      <c r="C64" s="85" t="s">
        <v>33</v>
      </c>
      <c r="D64" s="85" t="s">
        <v>298</v>
      </c>
      <c r="E64" s="85" t="s">
        <v>33</v>
      </c>
      <c r="F64" s="85" t="s">
        <v>117</v>
      </c>
      <c r="G64" s="87"/>
      <c r="H64" s="87"/>
      <c r="I64" s="88"/>
      <c r="J64" s="87" t="s">
        <v>68</v>
      </c>
      <c r="K64" s="151" t="s">
        <v>629</v>
      </c>
      <c r="L64" s="17">
        <v>19469.03</v>
      </c>
      <c r="M64" s="18"/>
      <c r="N64" s="18"/>
      <c r="O64" s="20"/>
      <c r="P64" s="21"/>
      <c r="Q64" s="21"/>
      <c r="R64" s="22"/>
      <c r="S64" s="21"/>
      <c r="T64" s="21"/>
      <c r="U64" s="22"/>
      <c r="V64" s="23"/>
      <c r="W64" s="23"/>
      <c r="X64" s="24"/>
      <c r="Y64" s="25">
        <f t="shared" si="4"/>
        <v>0</v>
      </c>
      <c r="Z64" s="25">
        <f t="shared" si="3"/>
        <v>94262</v>
      </c>
      <c r="AA64" s="26"/>
      <c r="AB64" s="26"/>
      <c r="AC64" s="26"/>
      <c r="AD64" s="26"/>
      <c r="AE64" s="27"/>
      <c r="AF64" s="26"/>
      <c r="AG64" s="26"/>
      <c r="AH64" s="26"/>
      <c r="AI64" s="26"/>
      <c r="AJ64" s="26"/>
      <c r="AK64" s="26"/>
    </row>
    <row r="65" spans="1:37" s="10" customFormat="1" ht="25" customHeight="1" x14ac:dyDescent="0.25">
      <c r="A65" s="11">
        <v>62</v>
      </c>
      <c r="B65" s="12" t="str">
        <f t="shared" si="5"/>
        <v>2级-3级</v>
      </c>
      <c r="C65" s="12" t="s">
        <v>29</v>
      </c>
      <c r="D65" s="12" t="s">
        <v>44</v>
      </c>
      <c r="E65" s="12" t="s">
        <v>33</v>
      </c>
      <c r="F65" s="12" t="s">
        <v>630</v>
      </c>
      <c r="G65" s="14" t="s">
        <v>144</v>
      </c>
      <c r="H65" s="14" t="s">
        <v>631</v>
      </c>
      <c r="I65" s="15">
        <v>18626739.879999999</v>
      </c>
      <c r="J65" s="16"/>
      <c r="K65" s="16"/>
      <c r="L65" s="17"/>
      <c r="M65" s="18"/>
      <c r="N65" s="18"/>
      <c r="O65" s="20"/>
      <c r="P65" s="21"/>
      <c r="Q65" s="21"/>
      <c r="R65" s="22"/>
      <c r="S65" s="21"/>
      <c r="T65" s="21"/>
      <c r="U65" s="22"/>
      <c r="V65" s="23"/>
      <c r="W65" s="23"/>
      <c r="X65" s="24"/>
      <c r="Y65" s="25">
        <f>ROUND(I60-U65-X65,2)</f>
        <v>0</v>
      </c>
      <c r="Z65" s="25" t="e">
        <f>ROUND(#REF!+O65-R65,2)</f>
        <v>#REF!</v>
      </c>
      <c r="AA65" s="26"/>
      <c r="AB65" s="26"/>
      <c r="AC65" s="26"/>
      <c r="AD65" s="26"/>
      <c r="AE65" s="27"/>
      <c r="AF65" s="26"/>
      <c r="AG65" s="26"/>
      <c r="AH65" s="26"/>
      <c r="AI65" s="26"/>
      <c r="AJ65" s="26"/>
      <c r="AK65" s="26"/>
    </row>
    <row r="66" spans="1:37" s="10" customFormat="1" ht="25" customHeight="1" x14ac:dyDescent="0.25">
      <c r="A66" s="11">
        <v>63</v>
      </c>
      <c r="B66" s="12" t="str">
        <f t="shared" si="5"/>
        <v>2级-3级</v>
      </c>
      <c r="C66" s="12" t="s">
        <v>29</v>
      </c>
      <c r="D66" s="12" t="s">
        <v>44</v>
      </c>
      <c r="E66" s="12" t="s">
        <v>33</v>
      </c>
      <c r="F66" s="12" t="s">
        <v>632</v>
      </c>
      <c r="G66" s="14" t="s">
        <v>144</v>
      </c>
      <c r="H66" s="14" t="s">
        <v>631</v>
      </c>
      <c r="I66" s="15">
        <v>86850.86</v>
      </c>
      <c r="J66" s="16"/>
      <c r="K66" s="16"/>
      <c r="L66" s="17"/>
      <c r="M66" s="18"/>
      <c r="N66" s="18"/>
      <c r="O66" s="20"/>
      <c r="P66" s="21"/>
      <c r="Q66" s="21"/>
      <c r="R66" s="22"/>
      <c r="S66" s="21"/>
      <c r="T66" s="21"/>
      <c r="U66" s="22"/>
      <c r="V66" s="23"/>
      <c r="W66" s="23"/>
      <c r="X66" s="24"/>
      <c r="Y66" s="25">
        <f>ROUND(I61-U66-X66,2)</f>
        <v>0</v>
      </c>
      <c r="Z66" s="25">
        <f t="shared" ref="Z66:Z129" si="6">ROUND(L65+O66-R66,2)</f>
        <v>0</v>
      </c>
      <c r="AA66" s="26"/>
      <c r="AB66" s="26"/>
      <c r="AC66" s="26"/>
      <c r="AD66" s="26"/>
      <c r="AE66" s="27"/>
      <c r="AF66" s="26"/>
      <c r="AG66" s="26"/>
      <c r="AH66" s="26"/>
      <c r="AI66" s="26"/>
      <c r="AJ66" s="26"/>
      <c r="AK66" s="26"/>
    </row>
    <row r="67" spans="1:37" s="10" customFormat="1" ht="25" customHeight="1" x14ac:dyDescent="0.25">
      <c r="A67" s="11">
        <v>64</v>
      </c>
      <c r="B67" s="12" t="str">
        <f t="shared" si="5"/>
        <v>2级-3级</v>
      </c>
      <c r="C67" s="12" t="s">
        <v>29</v>
      </c>
      <c r="D67" s="12" t="s">
        <v>44</v>
      </c>
      <c r="E67" s="12" t="s">
        <v>33</v>
      </c>
      <c r="F67" s="12" t="s">
        <v>633</v>
      </c>
      <c r="G67" s="14" t="s">
        <v>144</v>
      </c>
      <c r="H67" s="14" t="s">
        <v>631</v>
      </c>
      <c r="I67" s="15">
        <v>33795954.369999997</v>
      </c>
      <c r="J67" s="16"/>
      <c r="K67" s="16"/>
      <c r="L67" s="17"/>
      <c r="M67" s="18"/>
      <c r="N67" s="18"/>
      <c r="O67" s="20"/>
      <c r="P67" s="21"/>
      <c r="Q67" s="21"/>
      <c r="R67" s="22"/>
      <c r="S67" s="21"/>
      <c r="T67" s="21"/>
      <c r="U67" s="22"/>
      <c r="V67" s="23"/>
      <c r="W67" s="23"/>
      <c r="X67" s="24"/>
      <c r="Y67" s="25">
        <f>ROUND(I62-U67-X67,2)</f>
        <v>0</v>
      </c>
      <c r="Z67" s="25">
        <f t="shared" si="6"/>
        <v>0</v>
      </c>
      <c r="AA67" s="26"/>
      <c r="AB67" s="26"/>
      <c r="AC67" s="26"/>
      <c r="AD67" s="26"/>
      <c r="AE67" s="27"/>
      <c r="AF67" s="26"/>
      <c r="AG67" s="26"/>
      <c r="AH67" s="26"/>
      <c r="AI67" s="26"/>
      <c r="AJ67" s="26"/>
      <c r="AK67" s="26"/>
    </row>
    <row r="68" spans="1:37" s="10" customFormat="1" ht="25" customHeight="1" x14ac:dyDescent="0.25">
      <c r="A68" s="11">
        <v>65</v>
      </c>
      <c r="B68" s="12" t="str">
        <f t="shared" ref="B68:B99" si="7">TEXT(C68,"000")&amp;"-"&amp;TEXT(E68,"000")</f>
        <v>3级-3级</v>
      </c>
      <c r="C68" s="12" t="s">
        <v>33</v>
      </c>
      <c r="D68" s="12" t="s">
        <v>297</v>
      </c>
      <c r="E68" s="12" t="s">
        <v>33</v>
      </c>
      <c r="F68" s="12" t="s">
        <v>632</v>
      </c>
      <c r="G68" s="14" t="s">
        <v>144</v>
      </c>
      <c r="H68" s="14" t="s">
        <v>631</v>
      </c>
      <c r="I68" s="15">
        <v>315119.33</v>
      </c>
      <c r="J68" s="16"/>
      <c r="K68" s="16"/>
      <c r="L68" s="17"/>
      <c r="M68" s="18"/>
      <c r="N68" s="18"/>
      <c r="O68" s="20"/>
      <c r="P68" s="21"/>
      <c r="Q68" s="21"/>
      <c r="R68" s="22"/>
      <c r="S68" s="21"/>
      <c r="T68" s="21"/>
      <c r="U68" s="22"/>
      <c r="V68" s="23"/>
      <c r="W68" s="23"/>
      <c r="X68" s="24"/>
      <c r="Y68" s="25">
        <f>ROUND(I63-U68-X68,2)</f>
        <v>0</v>
      </c>
      <c r="Z68" s="25">
        <f t="shared" si="6"/>
        <v>0</v>
      </c>
      <c r="AA68" s="26"/>
      <c r="AB68" s="26"/>
      <c r="AC68" s="26"/>
      <c r="AD68" s="26"/>
      <c r="AE68" s="27"/>
      <c r="AF68" s="26"/>
      <c r="AG68" s="26"/>
      <c r="AH68" s="26"/>
      <c r="AI68" s="26"/>
      <c r="AJ68" s="26"/>
      <c r="AK68" s="26"/>
    </row>
    <row r="69" spans="1:37" s="10" customFormat="1" ht="25" customHeight="1" x14ac:dyDescent="0.25">
      <c r="A69" s="11">
        <v>66</v>
      </c>
      <c r="B69" s="12" t="str">
        <f t="shared" si="7"/>
        <v>3级-2级</v>
      </c>
      <c r="C69" s="12" t="s">
        <v>33</v>
      </c>
      <c r="D69" s="12" t="s">
        <v>298</v>
      </c>
      <c r="E69" s="12" t="s">
        <v>29</v>
      </c>
      <c r="F69" s="12" t="s">
        <v>44</v>
      </c>
      <c r="G69" s="14" t="s">
        <v>144</v>
      </c>
      <c r="H69" s="14" t="s">
        <v>634</v>
      </c>
      <c r="I69" s="15">
        <v>84237941.480000004</v>
      </c>
      <c r="J69" s="16"/>
      <c r="K69" s="16"/>
      <c r="L69" s="17"/>
      <c r="M69" s="18"/>
      <c r="N69" s="18"/>
      <c r="O69" s="20"/>
      <c r="P69" s="21"/>
      <c r="Q69" s="21"/>
      <c r="R69" s="22"/>
      <c r="S69" s="21"/>
      <c r="T69" s="21"/>
      <c r="U69" s="22"/>
      <c r="V69" s="23"/>
      <c r="W69" s="23"/>
      <c r="X69" s="24"/>
      <c r="Y69" s="25">
        <f>ROUND(I64-U69-X69,2)</f>
        <v>0</v>
      </c>
      <c r="Z69" s="25">
        <f t="shared" si="6"/>
        <v>0</v>
      </c>
      <c r="AA69" s="26"/>
      <c r="AB69" s="26"/>
      <c r="AC69" s="26"/>
      <c r="AD69" s="26"/>
      <c r="AE69" s="27"/>
      <c r="AF69" s="26"/>
      <c r="AG69" s="26"/>
      <c r="AH69" s="26"/>
      <c r="AI69" s="26"/>
      <c r="AJ69" s="26"/>
      <c r="AK69" s="26"/>
    </row>
    <row r="70" spans="1:37" s="10" customFormat="1" ht="25" customHeight="1" x14ac:dyDescent="0.25">
      <c r="A70" s="11">
        <v>67</v>
      </c>
      <c r="B70" s="12" t="str">
        <f t="shared" si="7"/>
        <v>3级-2级</v>
      </c>
      <c r="C70" s="12" t="s">
        <v>33</v>
      </c>
      <c r="D70" s="12" t="s">
        <v>630</v>
      </c>
      <c r="E70" s="12" t="s">
        <v>29</v>
      </c>
      <c r="F70" s="12" t="s">
        <v>44</v>
      </c>
      <c r="G70" s="16"/>
      <c r="H70" s="16"/>
      <c r="I70" s="15"/>
      <c r="J70" s="14" t="s">
        <v>164</v>
      </c>
      <c r="K70" s="16"/>
      <c r="L70" s="17">
        <v>18626739.879999999</v>
      </c>
      <c r="M70" s="18"/>
      <c r="N70" s="19"/>
      <c r="O70" s="20"/>
      <c r="P70" s="21"/>
      <c r="Q70" s="21"/>
      <c r="R70" s="22"/>
      <c r="S70" s="21"/>
      <c r="T70" s="21"/>
      <c r="U70" s="22"/>
      <c r="V70" s="23"/>
      <c r="W70" s="23"/>
      <c r="X70" s="24"/>
      <c r="Y70" s="25" t="e">
        <f>ROUND(#REF!-U70-X70,2)</f>
        <v>#REF!</v>
      </c>
      <c r="Z70" s="25">
        <f t="shared" si="6"/>
        <v>0</v>
      </c>
      <c r="AA70" s="26"/>
      <c r="AB70" s="26"/>
      <c r="AC70" s="26"/>
      <c r="AD70" s="26"/>
      <c r="AE70" s="27"/>
      <c r="AF70" s="26"/>
      <c r="AG70" s="26"/>
      <c r="AH70" s="26"/>
      <c r="AI70" s="26"/>
      <c r="AJ70" s="26"/>
      <c r="AK70" s="26"/>
    </row>
    <row r="71" spans="1:37" s="10" customFormat="1" ht="25" customHeight="1" x14ac:dyDescent="0.25">
      <c r="A71" s="11">
        <v>68</v>
      </c>
      <c r="B71" s="12" t="str">
        <f t="shared" si="7"/>
        <v>3级-2级</v>
      </c>
      <c r="C71" s="12" t="s">
        <v>33</v>
      </c>
      <c r="D71" s="12" t="s">
        <v>632</v>
      </c>
      <c r="E71" s="12" t="s">
        <v>29</v>
      </c>
      <c r="F71" s="12" t="s">
        <v>44</v>
      </c>
      <c r="G71" s="16"/>
      <c r="H71" s="16"/>
      <c r="I71" s="15"/>
      <c r="J71" s="14" t="s">
        <v>164</v>
      </c>
      <c r="K71" s="16"/>
      <c r="L71" s="17">
        <v>86850.86</v>
      </c>
      <c r="M71" s="18"/>
      <c r="N71" s="19"/>
      <c r="O71" s="20"/>
      <c r="P71" s="21"/>
      <c r="Q71" s="21"/>
      <c r="R71" s="22"/>
      <c r="S71" s="21"/>
      <c r="T71" s="21"/>
      <c r="U71" s="22"/>
      <c r="V71" s="23"/>
      <c r="W71" s="23"/>
      <c r="X71" s="24"/>
      <c r="Y71" s="25">
        <f t="shared" ref="Y71:Y134" si="8">ROUND(I65-U71-X71,2)</f>
        <v>18626739.879999999</v>
      </c>
      <c r="Z71" s="25">
        <f t="shared" si="6"/>
        <v>18626739.879999999</v>
      </c>
      <c r="AA71" s="26"/>
      <c r="AB71" s="26"/>
      <c r="AC71" s="26"/>
      <c r="AD71" s="26"/>
      <c r="AE71" s="27"/>
      <c r="AF71" s="26"/>
      <c r="AG71" s="26"/>
      <c r="AH71" s="26"/>
      <c r="AI71" s="26"/>
      <c r="AJ71" s="26"/>
      <c r="AK71" s="26"/>
    </row>
    <row r="72" spans="1:37" s="10" customFormat="1" ht="25" customHeight="1" x14ac:dyDescent="0.25">
      <c r="A72" s="11">
        <v>69</v>
      </c>
      <c r="B72" s="12" t="str">
        <f t="shared" si="7"/>
        <v>3级-2级</v>
      </c>
      <c r="C72" s="12" t="s">
        <v>33</v>
      </c>
      <c r="D72" s="12" t="s">
        <v>633</v>
      </c>
      <c r="E72" s="12" t="s">
        <v>29</v>
      </c>
      <c r="F72" s="12" t="s">
        <v>44</v>
      </c>
      <c r="G72" s="16"/>
      <c r="H72" s="16"/>
      <c r="I72" s="15"/>
      <c r="J72" s="14" t="s">
        <v>164</v>
      </c>
      <c r="K72" s="16"/>
      <c r="L72" s="17">
        <v>33795954.369999997</v>
      </c>
      <c r="M72" s="18"/>
      <c r="N72" s="18"/>
      <c r="O72" s="20"/>
      <c r="P72" s="21"/>
      <c r="Q72" s="21"/>
      <c r="R72" s="22"/>
      <c r="S72" s="21"/>
      <c r="T72" s="21"/>
      <c r="U72" s="22"/>
      <c r="V72" s="23"/>
      <c r="W72" s="23"/>
      <c r="X72" s="24"/>
      <c r="Y72" s="25">
        <f t="shared" si="8"/>
        <v>86850.86</v>
      </c>
      <c r="Z72" s="25">
        <f t="shared" si="6"/>
        <v>86850.86</v>
      </c>
      <c r="AA72" s="26"/>
      <c r="AB72" s="26"/>
      <c r="AC72" s="26"/>
      <c r="AD72" s="26"/>
      <c r="AE72" s="27"/>
      <c r="AF72" s="26"/>
      <c r="AG72" s="26"/>
      <c r="AH72" s="26"/>
      <c r="AI72" s="26"/>
      <c r="AJ72" s="26"/>
      <c r="AK72" s="26"/>
    </row>
    <row r="73" spans="1:37" s="10" customFormat="1" ht="25" customHeight="1" x14ac:dyDescent="0.25">
      <c r="A73" s="11">
        <v>70</v>
      </c>
      <c r="B73" s="12" t="str">
        <f t="shared" si="7"/>
        <v>3级-3级</v>
      </c>
      <c r="C73" s="12" t="s">
        <v>33</v>
      </c>
      <c r="D73" s="12" t="s">
        <v>632</v>
      </c>
      <c r="E73" s="12" t="s">
        <v>33</v>
      </c>
      <c r="F73" s="12" t="s">
        <v>297</v>
      </c>
      <c r="G73" s="16"/>
      <c r="H73" s="16"/>
      <c r="I73" s="15"/>
      <c r="J73" s="14" t="s">
        <v>164</v>
      </c>
      <c r="K73" s="16"/>
      <c r="L73" s="17">
        <v>315119.33</v>
      </c>
      <c r="M73" s="18"/>
      <c r="N73" s="18"/>
      <c r="O73" s="20"/>
      <c r="P73" s="21"/>
      <c r="Q73" s="21"/>
      <c r="R73" s="22"/>
      <c r="S73" s="21"/>
      <c r="T73" s="21"/>
      <c r="U73" s="22"/>
      <c r="V73" s="23"/>
      <c r="W73" s="23"/>
      <c r="X73" s="24"/>
      <c r="Y73" s="25">
        <f t="shared" si="8"/>
        <v>33795954.369999997</v>
      </c>
      <c r="Z73" s="25">
        <f t="shared" si="6"/>
        <v>33795954.369999997</v>
      </c>
      <c r="AA73" s="26"/>
      <c r="AB73" s="26"/>
      <c r="AC73" s="26"/>
      <c r="AD73" s="26"/>
      <c r="AE73" s="27"/>
      <c r="AF73" s="26"/>
      <c r="AG73" s="26"/>
      <c r="AH73" s="26"/>
      <c r="AI73" s="26"/>
      <c r="AJ73" s="26"/>
      <c r="AK73" s="26"/>
    </row>
    <row r="74" spans="1:37" s="10" customFormat="1" ht="25" customHeight="1" x14ac:dyDescent="0.25">
      <c r="A74" s="11">
        <v>71</v>
      </c>
      <c r="B74" s="12" t="str">
        <f t="shared" si="7"/>
        <v>2级-3级</v>
      </c>
      <c r="C74" s="12" t="s">
        <v>29</v>
      </c>
      <c r="D74" s="12" t="s">
        <v>44</v>
      </c>
      <c r="E74" s="12" t="s">
        <v>33</v>
      </c>
      <c r="F74" s="12" t="s">
        <v>298</v>
      </c>
      <c r="G74" s="16"/>
      <c r="H74" s="16"/>
      <c r="I74" s="15"/>
      <c r="J74" s="14" t="s">
        <v>164</v>
      </c>
      <c r="K74" s="16"/>
      <c r="L74" s="17">
        <v>84237941.480000004</v>
      </c>
      <c r="M74" s="18"/>
      <c r="N74" s="18"/>
      <c r="O74" s="20"/>
      <c r="P74" s="21"/>
      <c r="Q74" s="21"/>
      <c r="R74" s="22"/>
      <c r="S74" s="21"/>
      <c r="T74" s="21"/>
      <c r="U74" s="22"/>
      <c r="V74" s="23"/>
      <c r="W74" s="23"/>
      <c r="X74" s="24"/>
      <c r="Y74" s="25">
        <f t="shared" si="8"/>
        <v>315119.33</v>
      </c>
      <c r="Z74" s="25">
        <f t="shared" si="6"/>
        <v>315119.33</v>
      </c>
      <c r="AA74" s="26"/>
      <c r="AB74" s="26"/>
      <c r="AC74" s="26"/>
      <c r="AD74" s="26"/>
      <c r="AE74" s="27"/>
      <c r="AF74" s="26"/>
      <c r="AG74" s="26"/>
      <c r="AH74" s="26"/>
      <c r="AI74" s="26"/>
      <c r="AJ74" s="26"/>
      <c r="AK74" s="26"/>
    </row>
    <row r="75" spans="1:37" s="10" customFormat="1" ht="25" customHeight="1" x14ac:dyDescent="0.25">
      <c r="A75" s="11">
        <v>72</v>
      </c>
      <c r="B75" s="12" t="str">
        <f t="shared" si="7"/>
        <v>000-000</v>
      </c>
      <c r="C75" s="12"/>
      <c r="D75" s="12"/>
      <c r="E75" s="12"/>
      <c r="F75" s="12"/>
      <c r="G75" s="16"/>
      <c r="H75" s="16"/>
      <c r="I75" s="15"/>
      <c r="J75" s="16"/>
      <c r="K75" s="16"/>
      <c r="L75" s="17"/>
      <c r="M75" s="18"/>
      <c r="N75" s="18"/>
      <c r="O75" s="20"/>
      <c r="P75" s="21"/>
      <c r="Q75" s="21"/>
      <c r="R75" s="22"/>
      <c r="S75" s="21"/>
      <c r="T75" s="21"/>
      <c r="U75" s="22"/>
      <c r="V75" s="23"/>
      <c r="W75" s="23"/>
      <c r="X75" s="24"/>
      <c r="Y75" s="25">
        <f t="shared" si="8"/>
        <v>84237941.480000004</v>
      </c>
      <c r="Z75" s="25">
        <f t="shared" si="6"/>
        <v>84237941.480000004</v>
      </c>
      <c r="AA75" s="26"/>
      <c r="AB75" s="26"/>
      <c r="AC75" s="26"/>
      <c r="AD75" s="26"/>
      <c r="AE75" s="27"/>
      <c r="AF75" s="26"/>
      <c r="AG75" s="26"/>
      <c r="AH75" s="26"/>
      <c r="AI75" s="26"/>
      <c r="AJ75" s="26"/>
      <c r="AK75" s="26"/>
    </row>
    <row r="76" spans="1:37" s="10" customFormat="1" ht="25" customHeight="1" x14ac:dyDescent="0.25">
      <c r="A76" s="11">
        <v>73</v>
      </c>
      <c r="B76" s="12" t="str">
        <f t="shared" si="7"/>
        <v>000-000</v>
      </c>
      <c r="C76" s="12"/>
      <c r="D76" s="12"/>
      <c r="E76" s="12"/>
      <c r="F76" s="12"/>
      <c r="G76" s="16"/>
      <c r="H76" s="16"/>
      <c r="I76" s="15"/>
      <c r="J76" s="16"/>
      <c r="K76" s="16"/>
      <c r="L76" s="17"/>
      <c r="M76" s="18"/>
      <c r="N76" s="18"/>
      <c r="O76" s="20"/>
      <c r="P76" s="21"/>
      <c r="Q76" s="21"/>
      <c r="R76" s="22"/>
      <c r="S76" s="21"/>
      <c r="T76" s="21"/>
      <c r="U76" s="22"/>
      <c r="V76" s="23"/>
      <c r="W76" s="23"/>
      <c r="X76" s="24"/>
      <c r="Y76" s="25">
        <f t="shared" si="8"/>
        <v>0</v>
      </c>
      <c r="Z76" s="25">
        <f t="shared" si="6"/>
        <v>0</v>
      </c>
      <c r="AA76" s="26"/>
      <c r="AB76" s="26"/>
      <c r="AC76" s="26"/>
      <c r="AD76" s="26"/>
      <c r="AE76" s="27"/>
      <c r="AF76" s="26"/>
      <c r="AG76" s="26"/>
      <c r="AH76" s="26"/>
      <c r="AI76" s="26"/>
      <c r="AJ76" s="26"/>
      <c r="AK76" s="26"/>
    </row>
    <row r="77" spans="1:37" s="10" customFormat="1" ht="25" customHeight="1" x14ac:dyDescent="0.25">
      <c r="A77" s="11">
        <v>74</v>
      </c>
      <c r="B77" s="12" t="str">
        <f t="shared" si="7"/>
        <v>000-000</v>
      </c>
      <c r="C77" s="12"/>
      <c r="D77" s="12"/>
      <c r="E77" s="12"/>
      <c r="F77" s="12"/>
      <c r="G77" s="16"/>
      <c r="H77" s="16"/>
      <c r="I77" s="15"/>
      <c r="J77" s="16"/>
      <c r="K77" s="16"/>
      <c r="L77" s="17"/>
      <c r="M77" s="18"/>
      <c r="N77" s="18"/>
      <c r="O77" s="20"/>
      <c r="P77" s="21"/>
      <c r="Q77" s="21"/>
      <c r="R77" s="22"/>
      <c r="S77" s="21"/>
      <c r="T77" s="21"/>
      <c r="U77" s="22"/>
      <c r="V77" s="23"/>
      <c r="W77" s="23"/>
      <c r="X77" s="24"/>
      <c r="Y77" s="25">
        <f t="shared" si="8"/>
        <v>0</v>
      </c>
      <c r="Z77" s="25">
        <f t="shared" si="6"/>
        <v>0</v>
      </c>
      <c r="AA77" s="26"/>
      <c r="AB77" s="26"/>
      <c r="AC77" s="26"/>
      <c r="AD77" s="26"/>
      <c r="AE77" s="27"/>
      <c r="AF77" s="26"/>
      <c r="AG77" s="26"/>
      <c r="AH77" s="26"/>
      <c r="AI77" s="26"/>
      <c r="AJ77" s="26"/>
      <c r="AK77" s="26"/>
    </row>
    <row r="78" spans="1:37" s="10" customFormat="1" ht="25" customHeight="1" x14ac:dyDescent="0.25">
      <c r="A78" s="11">
        <v>75</v>
      </c>
      <c r="B78" s="12" t="str">
        <f t="shared" si="7"/>
        <v>000-000</v>
      </c>
      <c r="C78" s="12"/>
      <c r="D78" s="12"/>
      <c r="E78" s="12"/>
      <c r="F78" s="12"/>
      <c r="G78" s="16"/>
      <c r="H78" s="16"/>
      <c r="I78" s="15"/>
      <c r="J78" s="16"/>
      <c r="K78" s="16"/>
      <c r="L78" s="17"/>
      <c r="M78" s="18"/>
      <c r="N78" s="18"/>
      <c r="O78" s="20"/>
      <c r="P78" s="21"/>
      <c r="Q78" s="21"/>
      <c r="R78" s="22"/>
      <c r="S78" s="21"/>
      <c r="T78" s="21"/>
      <c r="U78" s="22"/>
      <c r="V78" s="23"/>
      <c r="W78" s="23"/>
      <c r="X78" s="24"/>
      <c r="Y78" s="25">
        <f t="shared" si="8"/>
        <v>0</v>
      </c>
      <c r="Z78" s="25">
        <f t="shared" si="6"/>
        <v>0</v>
      </c>
      <c r="AA78" s="26"/>
      <c r="AB78" s="26"/>
      <c r="AC78" s="26"/>
      <c r="AD78" s="26"/>
      <c r="AE78" s="27"/>
      <c r="AF78" s="26"/>
      <c r="AG78" s="26"/>
      <c r="AH78" s="26"/>
      <c r="AI78" s="26"/>
      <c r="AJ78" s="26"/>
      <c r="AK78" s="26"/>
    </row>
    <row r="79" spans="1:37" s="10" customFormat="1" ht="25" customHeight="1" x14ac:dyDescent="0.25">
      <c r="A79" s="11">
        <v>76</v>
      </c>
      <c r="B79" s="12" t="str">
        <f t="shared" si="7"/>
        <v>000-000</v>
      </c>
      <c r="C79" s="12"/>
      <c r="D79" s="12"/>
      <c r="E79" s="12"/>
      <c r="F79" s="12"/>
      <c r="G79" s="16"/>
      <c r="H79" s="16"/>
      <c r="I79" s="15"/>
      <c r="J79" s="16"/>
      <c r="K79" s="16"/>
      <c r="L79" s="17"/>
      <c r="M79" s="18"/>
      <c r="N79" s="18"/>
      <c r="O79" s="20"/>
      <c r="P79" s="21"/>
      <c r="Q79" s="21"/>
      <c r="R79" s="22"/>
      <c r="S79" s="21"/>
      <c r="T79" s="21"/>
      <c r="U79" s="22"/>
      <c r="V79" s="23"/>
      <c r="W79" s="23"/>
      <c r="X79" s="24"/>
      <c r="Y79" s="25">
        <f t="shared" si="8"/>
        <v>0</v>
      </c>
      <c r="Z79" s="25">
        <f t="shared" si="6"/>
        <v>0</v>
      </c>
      <c r="AA79" s="26"/>
      <c r="AB79" s="26"/>
      <c r="AC79" s="26"/>
      <c r="AD79" s="26"/>
      <c r="AE79" s="27"/>
      <c r="AF79" s="26"/>
      <c r="AG79" s="26"/>
      <c r="AH79" s="26"/>
      <c r="AI79" s="26"/>
      <c r="AJ79" s="26"/>
      <c r="AK79" s="26"/>
    </row>
    <row r="80" spans="1:37" s="10" customFormat="1" ht="25" customHeight="1" x14ac:dyDescent="0.25">
      <c r="A80" s="11">
        <v>78</v>
      </c>
      <c r="B80" s="12" t="str">
        <f t="shared" si="7"/>
        <v>000-000</v>
      </c>
      <c r="C80" s="12"/>
      <c r="D80" s="12"/>
      <c r="E80" s="12"/>
      <c r="F80" s="12"/>
      <c r="G80" s="16"/>
      <c r="H80" s="16"/>
      <c r="I80" s="15"/>
      <c r="J80" s="16"/>
      <c r="K80" s="16"/>
      <c r="L80" s="17"/>
      <c r="M80" s="18"/>
      <c r="N80" s="18"/>
      <c r="O80" s="20"/>
      <c r="P80" s="21"/>
      <c r="Q80" s="21"/>
      <c r="R80" s="22"/>
      <c r="S80" s="21"/>
      <c r="T80" s="21"/>
      <c r="U80" s="22"/>
      <c r="V80" s="23"/>
      <c r="W80" s="23"/>
      <c r="X80" s="24"/>
      <c r="Y80" s="25">
        <f t="shared" si="8"/>
        <v>0</v>
      </c>
      <c r="Z80" s="25">
        <f t="shared" si="6"/>
        <v>0</v>
      </c>
      <c r="AA80" s="26"/>
      <c r="AB80" s="26"/>
      <c r="AC80" s="26"/>
      <c r="AD80" s="26"/>
      <c r="AE80" s="27"/>
      <c r="AF80" s="26"/>
      <c r="AG80" s="26"/>
      <c r="AH80" s="26"/>
      <c r="AI80" s="26"/>
      <c r="AJ80" s="26"/>
      <c r="AK80" s="26"/>
    </row>
    <row r="81" spans="1:37" s="10" customFormat="1" ht="25" customHeight="1" x14ac:dyDescent="0.25">
      <c r="A81" s="11">
        <v>79</v>
      </c>
      <c r="B81" s="12" t="str">
        <f t="shared" si="7"/>
        <v>000-000</v>
      </c>
      <c r="C81" s="12"/>
      <c r="D81" s="12"/>
      <c r="E81" s="12"/>
      <c r="F81" s="12"/>
      <c r="G81" s="16"/>
      <c r="H81" s="16"/>
      <c r="I81" s="15"/>
      <c r="J81" s="16"/>
      <c r="K81" s="16"/>
      <c r="L81" s="17"/>
      <c r="M81" s="18"/>
      <c r="N81" s="19"/>
      <c r="O81" s="20"/>
      <c r="P81" s="21"/>
      <c r="Q81" s="21"/>
      <c r="R81" s="22"/>
      <c r="S81" s="21"/>
      <c r="T81" s="21"/>
      <c r="U81" s="22"/>
      <c r="V81" s="23"/>
      <c r="W81" s="23"/>
      <c r="X81" s="24"/>
      <c r="Y81" s="25">
        <f t="shared" si="8"/>
        <v>0</v>
      </c>
      <c r="Z81" s="25">
        <f t="shared" si="6"/>
        <v>0</v>
      </c>
      <c r="AA81" s="26"/>
      <c r="AB81" s="26"/>
      <c r="AC81" s="26"/>
      <c r="AD81" s="26"/>
      <c r="AE81" s="27"/>
      <c r="AF81" s="26"/>
      <c r="AG81" s="26"/>
      <c r="AH81" s="26"/>
      <c r="AI81" s="26"/>
      <c r="AJ81" s="26"/>
      <c r="AK81" s="26"/>
    </row>
    <row r="82" spans="1:37" s="10" customFormat="1" ht="25" customHeight="1" x14ac:dyDescent="0.25">
      <c r="A82" s="11">
        <v>80</v>
      </c>
      <c r="B82" s="12" t="str">
        <f t="shared" si="7"/>
        <v>000-000</v>
      </c>
      <c r="C82" s="12"/>
      <c r="D82" s="12"/>
      <c r="E82" s="12"/>
      <c r="F82" s="12"/>
      <c r="G82" s="16"/>
      <c r="H82" s="16"/>
      <c r="I82" s="15"/>
      <c r="J82" s="16"/>
      <c r="K82" s="16"/>
      <c r="L82" s="17"/>
      <c r="M82" s="18"/>
      <c r="N82" s="19"/>
      <c r="O82" s="20"/>
      <c r="P82" s="21"/>
      <c r="Q82" s="21"/>
      <c r="R82" s="22"/>
      <c r="S82" s="21"/>
      <c r="T82" s="21"/>
      <c r="U82" s="22"/>
      <c r="V82" s="23"/>
      <c r="W82" s="23"/>
      <c r="X82" s="24"/>
      <c r="Y82" s="25">
        <f t="shared" si="8"/>
        <v>0</v>
      </c>
      <c r="Z82" s="25">
        <f t="shared" si="6"/>
        <v>0</v>
      </c>
      <c r="AA82" s="26"/>
      <c r="AB82" s="26"/>
      <c r="AC82" s="26"/>
      <c r="AD82" s="26"/>
      <c r="AE82" s="27"/>
      <c r="AF82" s="26"/>
      <c r="AG82" s="26"/>
      <c r="AH82" s="26"/>
      <c r="AI82" s="26"/>
      <c r="AJ82" s="26"/>
      <c r="AK82" s="26"/>
    </row>
    <row r="83" spans="1:37" s="10" customFormat="1" ht="25" customHeight="1" x14ac:dyDescent="0.25">
      <c r="A83" s="11">
        <v>81</v>
      </c>
      <c r="B83" s="12" t="str">
        <f t="shared" si="7"/>
        <v>000-000</v>
      </c>
      <c r="C83" s="12"/>
      <c r="D83" s="12"/>
      <c r="E83" s="12"/>
      <c r="F83" s="12"/>
      <c r="G83" s="16"/>
      <c r="H83" s="16"/>
      <c r="I83" s="15"/>
      <c r="J83" s="16"/>
      <c r="K83" s="16"/>
      <c r="L83" s="17"/>
      <c r="M83" s="18"/>
      <c r="N83" s="18"/>
      <c r="O83" s="20"/>
      <c r="P83" s="21"/>
      <c r="Q83" s="21"/>
      <c r="R83" s="22"/>
      <c r="S83" s="21"/>
      <c r="T83" s="21"/>
      <c r="U83" s="22"/>
      <c r="V83" s="23"/>
      <c r="W83" s="23"/>
      <c r="X83" s="24"/>
      <c r="Y83" s="25">
        <f t="shared" si="8"/>
        <v>0</v>
      </c>
      <c r="Z83" s="25">
        <f t="shared" si="6"/>
        <v>0</v>
      </c>
      <c r="AA83" s="26"/>
      <c r="AB83" s="26"/>
      <c r="AC83" s="26"/>
      <c r="AD83" s="26"/>
      <c r="AE83" s="27"/>
      <c r="AF83" s="26"/>
      <c r="AG83" s="26"/>
      <c r="AH83" s="26"/>
      <c r="AI83" s="26"/>
      <c r="AJ83" s="26"/>
      <c r="AK83" s="26"/>
    </row>
    <row r="84" spans="1:37" s="10" customFormat="1" ht="25" customHeight="1" x14ac:dyDescent="0.25">
      <c r="A84" s="11">
        <v>82</v>
      </c>
      <c r="B84" s="12" t="str">
        <f t="shared" si="7"/>
        <v>000-000</v>
      </c>
      <c r="C84" s="12"/>
      <c r="D84" s="12"/>
      <c r="E84" s="12"/>
      <c r="F84" s="12"/>
      <c r="G84" s="16"/>
      <c r="H84" s="16"/>
      <c r="I84" s="15"/>
      <c r="J84" s="16"/>
      <c r="K84" s="16"/>
      <c r="L84" s="17"/>
      <c r="M84" s="18"/>
      <c r="N84" s="18"/>
      <c r="O84" s="20"/>
      <c r="P84" s="21"/>
      <c r="Q84" s="21"/>
      <c r="R84" s="22"/>
      <c r="S84" s="21"/>
      <c r="T84" s="21"/>
      <c r="U84" s="22"/>
      <c r="V84" s="23"/>
      <c r="W84" s="23"/>
      <c r="X84" s="24"/>
      <c r="Y84" s="25">
        <f t="shared" si="8"/>
        <v>0</v>
      </c>
      <c r="Z84" s="25">
        <f t="shared" si="6"/>
        <v>0</v>
      </c>
      <c r="AA84" s="26"/>
      <c r="AB84" s="26"/>
      <c r="AC84" s="26"/>
      <c r="AD84" s="26"/>
      <c r="AE84" s="27"/>
      <c r="AF84" s="26"/>
      <c r="AG84" s="26"/>
      <c r="AH84" s="26"/>
      <c r="AI84" s="26"/>
      <c r="AJ84" s="26"/>
      <c r="AK84" s="26"/>
    </row>
    <row r="85" spans="1:37" s="10" customFormat="1" ht="25" customHeight="1" x14ac:dyDescent="0.25">
      <c r="A85" s="11">
        <v>83</v>
      </c>
      <c r="B85" s="12" t="str">
        <f t="shared" si="7"/>
        <v>000-000</v>
      </c>
      <c r="C85" s="12"/>
      <c r="D85" s="12"/>
      <c r="E85" s="12"/>
      <c r="F85" s="12"/>
      <c r="G85" s="16"/>
      <c r="H85" s="16"/>
      <c r="I85" s="15"/>
      <c r="J85" s="16"/>
      <c r="K85" s="16"/>
      <c r="L85" s="17"/>
      <c r="M85" s="18"/>
      <c r="N85" s="18"/>
      <c r="O85" s="20"/>
      <c r="P85" s="21"/>
      <c r="Q85" s="21"/>
      <c r="R85" s="22"/>
      <c r="S85" s="21"/>
      <c r="T85" s="21"/>
      <c r="U85" s="22"/>
      <c r="V85" s="23"/>
      <c r="W85" s="23"/>
      <c r="X85" s="24"/>
      <c r="Y85" s="25">
        <f t="shared" si="8"/>
        <v>0</v>
      </c>
      <c r="Z85" s="25">
        <f t="shared" si="6"/>
        <v>0</v>
      </c>
      <c r="AA85" s="26"/>
      <c r="AB85" s="26"/>
      <c r="AC85" s="26"/>
      <c r="AD85" s="26"/>
      <c r="AE85" s="27"/>
      <c r="AF85" s="26"/>
      <c r="AG85" s="26"/>
      <c r="AH85" s="26"/>
      <c r="AI85" s="26"/>
      <c r="AJ85" s="26"/>
      <c r="AK85" s="26"/>
    </row>
    <row r="86" spans="1:37" s="10" customFormat="1" ht="25" customHeight="1" x14ac:dyDescent="0.25">
      <c r="A86" s="11">
        <v>84</v>
      </c>
      <c r="B86" s="12" t="str">
        <f t="shared" si="7"/>
        <v>000-000</v>
      </c>
      <c r="C86" s="12"/>
      <c r="D86" s="12"/>
      <c r="E86" s="12"/>
      <c r="F86" s="12"/>
      <c r="G86" s="16"/>
      <c r="H86" s="16"/>
      <c r="I86" s="15"/>
      <c r="J86" s="16"/>
      <c r="K86" s="16"/>
      <c r="L86" s="17"/>
      <c r="M86" s="18"/>
      <c r="N86" s="18"/>
      <c r="O86" s="20"/>
      <c r="P86" s="21"/>
      <c r="Q86" s="21"/>
      <c r="R86" s="22"/>
      <c r="S86" s="21"/>
      <c r="T86" s="21"/>
      <c r="U86" s="22"/>
      <c r="V86" s="23"/>
      <c r="W86" s="23"/>
      <c r="X86" s="24"/>
      <c r="Y86" s="25">
        <f t="shared" si="8"/>
        <v>0</v>
      </c>
      <c r="Z86" s="25">
        <f t="shared" si="6"/>
        <v>0</v>
      </c>
      <c r="AA86" s="26"/>
      <c r="AB86" s="26"/>
      <c r="AC86" s="26"/>
      <c r="AD86" s="26"/>
      <c r="AE86" s="27"/>
      <c r="AF86" s="26"/>
      <c r="AG86" s="26"/>
      <c r="AH86" s="26"/>
      <c r="AI86" s="26"/>
      <c r="AJ86" s="26"/>
      <c r="AK86" s="26"/>
    </row>
    <row r="87" spans="1:37" s="10" customFormat="1" ht="25" customHeight="1" x14ac:dyDescent="0.25">
      <c r="A87" s="11">
        <v>85</v>
      </c>
      <c r="B87" s="12" t="str">
        <f t="shared" si="7"/>
        <v>000-000</v>
      </c>
      <c r="C87" s="12"/>
      <c r="D87" s="12"/>
      <c r="E87" s="12"/>
      <c r="F87" s="12"/>
      <c r="G87" s="16"/>
      <c r="H87" s="16"/>
      <c r="I87" s="15"/>
      <c r="J87" s="16"/>
      <c r="K87" s="16"/>
      <c r="L87" s="17"/>
      <c r="M87" s="18"/>
      <c r="N87" s="18"/>
      <c r="O87" s="20"/>
      <c r="P87" s="21"/>
      <c r="Q87" s="21"/>
      <c r="R87" s="22"/>
      <c r="S87" s="21"/>
      <c r="T87" s="21"/>
      <c r="U87" s="22"/>
      <c r="V87" s="23"/>
      <c r="W87" s="23"/>
      <c r="X87" s="24"/>
      <c r="Y87" s="25">
        <f t="shared" si="8"/>
        <v>0</v>
      </c>
      <c r="Z87" s="25">
        <f t="shared" si="6"/>
        <v>0</v>
      </c>
      <c r="AA87" s="26"/>
      <c r="AB87" s="26"/>
      <c r="AC87" s="26"/>
      <c r="AD87" s="26"/>
      <c r="AE87" s="27"/>
      <c r="AF87" s="26"/>
      <c r="AG87" s="26"/>
      <c r="AH87" s="26"/>
      <c r="AI87" s="26"/>
      <c r="AJ87" s="26"/>
      <c r="AK87" s="26"/>
    </row>
    <row r="88" spans="1:37" s="10" customFormat="1" ht="25" customHeight="1" x14ac:dyDescent="0.25">
      <c r="A88" s="11">
        <v>86</v>
      </c>
      <c r="B88" s="12" t="str">
        <f t="shared" si="7"/>
        <v>000-000</v>
      </c>
      <c r="C88" s="12"/>
      <c r="D88" s="12"/>
      <c r="E88" s="12"/>
      <c r="F88" s="12"/>
      <c r="G88" s="16"/>
      <c r="H88" s="16"/>
      <c r="I88" s="15"/>
      <c r="J88" s="16"/>
      <c r="K88" s="16"/>
      <c r="L88" s="17"/>
      <c r="M88" s="18"/>
      <c r="N88" s="18"/>
      <c r="O88" s="20"/>
      <c r="P88" s="21"/>
      <c r="Q88" s="21"/>
      <c r="R88" s="22"/>
      <c r="S88" s="21"/>
      <c r="T88" s="21"/>
      <c r="U88" s="22"/>
      <c r="V88" s="23"/>
      <c r="W88" s="23"/>
      <c r="X88" s="24"/>
      <c r="Y88" s="25">
        <f t="shared" si="8"/>
        <v>0</v>
      </c>
      <c r="Z88" s="25">
        <f t="shared" si="6"/>
        <v>0</v>
      </c>
      <c r="AA88" s="26"/>
      <c r="AB88" s="26"/>
      <c r="AC88" s="26"/>
      <c r="AD88" s="26"/>
      <c r="AE88" s="27"/>
      <c r="AF88" s="26"/>
      <c r="AG88" s="26"/>
      <c r="AH88" s="26"/>
      <c r="AI88" s="26"/>
      <c r="AJ88" s="26"/>
      <c r="AK88" s="26"/>
    </row>
    <row r="89" spans="1:37" s="10" customFormat="1" ht="25" customHeight="1" x14ac:dyDescent="0.25">
      <c r="A89" s="11">
        <v>88</v>
      </c>
      <c r="B89" s="12" t="str">
        <f t="shared" si="7"/>
        <v>000-000</v>
      </c>
      <c r="C89" s="12"/>
      <c r="D89" s="12"/>
      <c r="E89" s="12"/>
      <c r="F89" s="12"/>
      <c r="G89" s="16"/>
      <c r="H89" s="16"/>
      <c r="I89" s="15"/>
      <c r="J89" s="16"/>
      <c r="K89" s="16"/>
      <c r="L89" s="17"/>
      <c r="M89" s="18"/>
      <c r="N89" s="18"/>
      <c r="O89" s="20"/>
      <c r="P89" s="21"/>
      <c r="Q89" s="21"/>
      <c r="R89" s="22"/>
      <c r="S89" s="21"/>
      <c r="T89" s="21"/>
      <c r="U89" s="22"/>
      <c r="V89" s="23"/>
      <c r="W89" s="23"/>
      <c r="X89" s="24"/>
      <c r="Y89" s="25">
        <f t="shared" si="8"/>
        <v>0</v>
      </c>
      <c r="Z89" s="25">
        <f t="shared" si="6"/>
        <v>0</v>
      </c>
      <c r="AA89" s="26"/>
      <c r="AB89" s="26"/>
      <c r="AC89" s="26"/>
      <c r="AD89" s="26"/>
      <c r="AE89" s="27"/>
      <c r="AF89" s="26"/>
      <c r="AG89" s="26"/>
      <c r="AH89" s="26"/>
      <c r="AI89" s="26"/>
      <c r="AJ89" s="26"/>
      <c r="AK89" s="26"/>
    </row>
    <row r="90" spans="1:37" s="10" customFormat="1" ht="25" customHeight="1" x14ac:dyDescent="0.25">
      <c r="A90" s="11">
        <v>89</v>
      </c>
      <c r="B90" s="12" t="str">
        <f t="shared" si="7"/>
        <v>000-000</v>
      </c>
      <c r="C90" s="12"/>
      <c r="D90" s="12"/>
      <c r="E90" s="12"/>
      <c r="F90" s="12"/>
      <c r="G90" s="16"/>
      <c r="H90" s="16"/>
      <c r="I90" s="15"/>
      <c r="J90" s="16"/>
      <c r="K90" s="16"/>
      <c r="L90" s="17"/>
      <c r="M90" s="18"/>
      <c r="N90" s="18"/>
      <c r="O90" s="20"/>
      <c r="P90" s="21"/>
      <c r="Q90" s="21"/>
      <c r="R90" s="22"/>
      <c r="S90" s="21"/>
      <c r="T90" s="21"/>
      <c r="U90" s="22"/>
      <c r="V90" s="23"/>
      <c r="W90" s="23"/>
      <c r="X90" s="24"/>
      <c r="Y90" s="25">
        <f t="shared" si="8"/>
        <v>0</v>
      </c>
      <c r="Z90" s="25">
        <f t="shared" si="6"/>
        <v>0</v>
      </c>
      <c r="AA90" s="26"/>
      <c r="AB90" s="26"/>
      <c r="AC90" s="26"/>
      <c r="AD90" s="26"/>
      <c r="AE90" s="27"/>
      <c r="AF90" s="26"/>
      <c r="AG90" s="26"/>
      <c r="AH90" s="26"/>
      <c r="AI90" s="26"/>
      <c r="AJ90" s="26"/>
      <c r="AK90" s="26"/>
    </row>
    <row r="91" spans="1:37" s="10" customFormat="1" ht="25" customHeight="1" x14ac:dyDescent="0.25">
      <c r="A91" s="11">
        <v>90</v>
      </c>
      <c r="B91" s="12" t="str">
        <f t="shared" si="7"/>
        <v>000-000</v>
      </c>
      <c r="C91" s="12"/>
      <c r="D91" s="12"/>
      <c r="E91" s="12"/>
      <c r="F91" s="12"/>
      <c r="G91" s="16"/>
      <c r="H91" s="16"/>
      <c r="I91" s="15"/>
      <c r="J91" s="16"/>
      <c r="K91" s="16"/>
      <c r="L91" s="17"/>
      <c r="M91" s="18"/>
      <c r="N91" s="18"/>
      <c r="O91" s="20"/>
      <c r="P91" s="21"/>
      <c r="Q91" s="21"/>
      <c r="R91" s="22"/>
      <c r="S91" s="21"/>
      <c r="T91" s="21"/>
      <c r="U91" s="22"/>
      <c r="V91" s="23"/>
      <c r="W91" s="23"/>
      <c r="X91" s="24"/>
      <c r="Y91" s="25">
        <f t="shared" si="8"/>
        <v>0</v>
      </c>
      <c r="Z91" s="25">
        <f t="shared" si="6"/>
        <v>0</v>
      </c>
      <c r="AA91" s="26"/>
      <c r="AB91" s="26"/>
      <c r="AC91" s="26"/>
      <c r="AD91" s="26"/>
      <c r="AE91" s="27"/>
      <c r="AF91" s="26"/>
      <c r="AG91" s="26"/>
      <c r="AH91" s="26"/>
      <c r="AI91" s="26"/>
      <c r="AJ91" s="26"/>
      <c r="AK91" s="26"/>
    </row>
    <row r="92" spans="1:37" s="10" customFormat="1" ht="25" customHeight="1" x14ac:dyDescent="0.25">
      <c r="A92" s="11">
        <v>91</v>
      </c>
      <c r="B92" s="12" t="str">
        <f t="shared" si="7"/>
        <v>000-000</v>
      </c>
      <c r="C92" s="12"/>
      <c r="D92" s="12"/>
      <c r="E92" s="12"/>
      <c r="F92" s="12"/>
      <c r="G92" s="16"/>
      <c r="H92" s="16"/>
      <c r="I92" s="15"/>
      <c r="J92" s="16"/>
      <c r="K92" s="16"/>
      <c r="L92" s="17"/>
      <c r="M92" s="18"/>
      <c r="N92" s="19"/>
      <c r="O92" s="20"/>
      <c r="P92" s="21"/>
      <c r="Q92" s="21"/>
      <c r="R92" s="22"/>
      <c r="S92" s="21"/>
      <c r="T92" s="21"/>
      <c r="U92" s="22"/>
      <c r="V92" s="23"/>
      <c r="W92" s="23"/>
      <c r="X92" s="24"/>
      <c r="Y92" s="25">
        <f t="shared" si="8"/>
        <v>0</v>
      </c>
      <c r="Z92" s="25">
        <f t="shared" si="6"/>
        <v>0</v>
      </c>
      <c r="AA92" s="26"/>
      <c r="AB92" s="26"/>
      <c r="AC92" s="26"/>
      <c r="AD92" s="26"/>
      <c r="AE92" s="27"/>
      <c r="AF92" s="26"/>
      <c r="AG92" s="26"/>
      <c r="AH92" s="26"/>
      <c r="AI92" s="26"/>
      <c r="AJ92" s="26"/>
      <c r="AK92" s="26"/>
    </row>
    <row r="93" spans="1:37" s="10" customFormat="1" ht="25" customHeight="1" x14ac:dyDescent="0.25">
      <c r="A93" s="11">
        <v>92</v>
      </c>
      <c r="B93" s="12" t="str">
        <f t="shared" si="7"/>
        <v>000-000</v>
      </c>
      <c r="C93" s="12"/>
      <c r="D93" s="12"/>
      <c r="E93" s="12"/>
      <c r="F93" s="12"/>
      <c r="G93" s="16"/>
      <c r="H93" s="16"/>
      <c r="I93" s="15"/>
      <c r="J93" s="16"/>
      <c r="K93" s="16"/>
      <c r="L93" s="17"/>
      <c r="M93" s="18"/>
      <c r="N93" s="19"/>
      <c r="O93" s="20"/>
      <c r="P93" s="21"/>
      <c r="Q93" s="21"/>
      <c r="R93" s="22"/>
      <c r="S93" s="21"/>
      <c r="T93" s="21"/>
      <c r="U93" s="22"/>
      <c r="V93" s="23"/>
      <c r="W93" s="23"/>
      <c r="X93" s="24"/>
      <c r="Y93" s="25">
        <f t="shared" si="8"/>
        <v>0</v>
      </c>
      <c r="Z93" s="25">
        <f t="shared" si="6"/>
        <v>0</v>
      </c>
      <c r="AA93" s="26"/>
      <c r="AB93" s="26"/>
      <c r="AC93" s="26"/>
      <c r="AD93" s="26"/>
      <c r="AE93" s="27"/>
      <c r="AF93" s="26"/>
      <c r="AG93" s="26"/>
      <c r="AH93" s="26"/>
      <c r="AI93" s="26"/>
      <c r="AJ93" s="26"/>
      <c r="AK93" s="26"/>
    </row>
    <row r="94" spans="1:37" s="10" customFormat="1" ht="25" customHeight="1" x14ac:dyDescent="0.25">
      <c r="A94" s="11">
        <v>93</v>
      </c>
      <c r="B94" s="12" t="str">
        <f t="shared" si="7"/>
        <v>000-000</v>
      </c>
      <c r="C94" s="12"/>
      <c r="D94" s="12"/>
      <c r="E94" s="12"/>
      <c r="F94" s="12"/>
      <c r="G94" s="16"/>
      <c r="H94" s="16"/>
      <c r="I94" s="15"/>
      <c r="J94" s="16"/>
      <c r="K94" s="16"/>
      <c r="L94" s="17"/>
      <c r="M94" s="18"/>
      <c r="N94" s="18"/>
      <c r="O94" s="20"/>
      <c r="P94" s="21"/>
      <c r="Q94" s="21"/>
      <c r="R94" s="22"/>
      <c r="S94" s="21"/>
      <c r="T94" s="21"/>
      <c r="U94" s="22"/>
      <c r="V94" s="23"/>
      <c r="W94" s="23"/>
      <c r="X94" s="24"/>
      <c r="Y94" s="25">
        <f t="shared" si="8"/>
        <v>0</v>
      </c>
      <c r="Z94" s="25">
        <f t="shared" si="6"/>
        <v>0</v>
      </c>
      <c r="AA94" s="26"/>
      <c r="AB94" s="26"/>
      <c r="AC94" s="26"/>
      <c r="AD94" s="26"/>
      <c r="AE94" s="27"/>
      <c r="AF94" s="26"/>
      <c r="AG94" s="26"/>
      <c r="AH94" s="26"/>
      <c r="AI94" s="26"/>
      <c r="AJ94" s="26"/>
      <c r="AK94" s="26"/>
    </row>
    <row r="95" spans="1:37" s="10" customFormat="1" ht="25" customHeight="1" x14ac:dyDescent="0.25">
      <c r="A95" s="11">
        <v>94</v>
      </c>
      <c r="B95" s="12" t="str">
        <f t="shared" si="7"/>
        <v>000-000</v>
      </c>
      <c r="C95" s="12"/>
      <c r="D95" s="12"/>
      <c r="E95" s="12"/>
      <c r="F95" s="12"/>
      <c r="G95" s="16"/>
      <c r="H95" s="16"/>
      <c r="I95" s="15"/>
      <c r="J95" s="16"/>
      <c r="K95" s="16"/>
      <c r="L95" s="17"/>
      <c r="M95" s="18"/>
      <c r="N95" s="18"/>
      <c r="O95" s="20"/>
      <c r="P95" s="21"/>
      <c r="Q95" s="21"/>
      <c r="R95" s="22"/>
      <c r="S95" s="21"/>
      <c r="T95" s="21"/>
      <c r="U95" s="22"/>
      <c r="V95" s="23"/>
      <c r="W95" s="23"/>
      <c r="X95" s="24"/>
      <c r="Y95" s="25">
        <f t="shared" si="8"/>
        <v>0</v>
      </c>
      <c r="Z95" s="25">
        <f t="shared" si="6"/>
        <v>0</v>
      </c>
      <c r="AA95" s="26"/>
      <c r="AB95" s="26"/>
      <c r="AC95" s="26"/>
      <c r="AD95" s="26"/>
      <c r="AE95" s="27"/>
      <c r="AF95" s="26"/>
      <c r="AG95" s="26"/>
      <c r="AH95" s="26"/>
      <c r="AI95" s="26"/>
      <c r="AJ95" s="26"/>
      <c r="AK95" s="26"/>
    </row>
    <row r="96" spans="1:37" s="10" customFormat="1" ht="25" customHeight="1" x14ac:dyDescent="0.25">
      <c r="A96" s="11">
        <v>95</v>
      </c>
      <c r="B96" s="12" t="str">
        <f t="shared" si="7"/>
        <v>000-000</v>
      </c>
      <c r="C96" s="12"/>
      <c r="D96" s="12"/>
      <c r="E96" s="12"/>
      <c r="F96" s="12"/>
      <c r="G96" s="16"/>
      <c r="H96" s="16"/>
      <c r="I96" s="15"/>
      <c r="J96" s="16"/>
      <c r="K96" s="16"/>
      <c r="L96" s="17"/>
      <c r="M96" s="18"/>
      <c r="N96" s="18"/>
      <c r="O96" s="20"/>
      <c r="P96" s="21"/>
      <c r="Q96" s="21"/>
      <c r="R96" s="22"/>
      <c r="S96" s="21"/>
      <c r="T96" s="21"/>
      <c r="U96" s="22"/>
      <c r="V96" s="23"/>
      <c r="W96" s="23"/>
      <c r="X96" s="24"/>
      <c r="Y96" s="25">
        <f t="shared" si="8"/>
        <v>0</v>
      </c>
      <c r="Z96" s="25">
        <f t="shared" si="6"/>
        <v>0</v>
      </c>
      <c r="AA96" s="26"/>
      <c r="AB96" s="26"/>
      <c r="AC96" s="26"/>
      <c r="AD96" s="26"/>
      <c r="AE96" s="27"/>
      <c r="AF96" s="26"/>
      <c r="AG96" s="26"/>
      <c r="AH96" s="26"/>
      <c r="AI96" s="26"/>
      <c r="AJ96" s="26"/>
      <c r="AK96" s="26"/>
    </row>
    <row r="97" spans="1:37" s="10" customFormat="1" ht="25" customHeight="1" x14ac:dyDescent="0.25">
      <c r="A97" s="11">
        <v>96</v>
      </c>
      <c r="B97" s="12" t="str">
        <f t="shared" si="7"/>
        <v>000-000</v>
      </c>
      <c r="C97" s="12"/>
      <c r="D97" s="12"/>
      <c r="E97" s="12"/>
      <c r="F97" s="12"/>
      <c r="G97" s="16"/>
      <c r="H97" s="16"/>
      <c r="I97" s="15"/>
      <c r="J97" s="16"/>
      <c r="K97" s="16"/>
      <c r="L97" s="17"/>
      <c r="M97" s="18"/>
      <c r="N97" s="18"/>
      <c r="O97" s="20"/>
      <c r="P97" s="21"/>
      <c r="Q97" s="21"/>
      <c r="R97" s="22"/>
      <c r="S97" s="21"/>
      <c r="T97" s="21"/>
      <c r="U97" s="22"/>
      <c r="V97" s="23"/>
      <c r="W97" s="23"/>
      <c r="X97" s="24"/>
      <c r="Y97" s="25">
        <f t="shared" si="8"/>
        <v>0</v>
      </c>
      <c r="Z97" s="25">
        <f t="shared" si="6"/>
        <v>0</v>
      </c>
      <c r="AA97" s="26"/>
      <c r="AB97" s="26"/>
      <c r="AC97" s="26"/>
      <c r="AD97" s="26"/>
      <c r="AE97" s="27"/>
      <c r="AF97" s="26"/>
      <c r="AG97" s="26"/>
      <c r="AH97" s="26"/>
      <c r="AI97" s="26"/>
      <c r="AJ97" s="26"/>
      <c r="AK97" s="26"/>
    </row>
    <row r="98" spans="1:37" s="10" customFormat="1" ht="25" customHeight="1" x14ac:dyDescent="0.25">
      <c r="A98" s="11">
        <v>97</v>
      </c>
      <c r="B98" s="12" t="str">
        <f t="shared" si="7"/>
        <v>000-000</v>
      </c>
      <c r="C98" s="12"/>
      <c r="D98" s="12"/>
      <c r="E98" s="12"/>
      <c r="F98" s="12"/>
      <c r="G98" s="16"/>
      <c r="H98" s="16"/>
      <c r="I98" s="15"/>
      <c r="J98" s="16"/>
      <c r="K98" s="16"/>
      <c r="L98" s="17"/>
      <c r="M98" s="18"/>
      <c r="N98" s="18"/>
      <c r="O98" s="20"/>
      <c r="P98" s="21"/>
      <c r="Q98" s="21"/>
      <c r="R98" s="22"/>
      <c r="S98" s="21"/>
      <c r="T98" s="21"/>
      <c r="U98" s="22"/>
      <c r="V98" s="23"/>
      <c r="W98" s="23"/>
      <c r="X98" s="24"/>
      <c r="Y98" s="25">
        <f t="shared" si="8"/>
        <v>0</v>
      </c>
      <c r="Z98" s="25">
        <f t="shared" si="6"/>
        <v>0</v>
      </c>
      <c r="AA98" s="26"/>
      <c r="AB98" s="26"/>
      <c r="AC98" s="26"/>
      <c r="AD98" s="26"/>
      <c r="AE98" s="27"/>
      <c r="AF98" s="26"/>
      <c r="AG98" s="26"/>
      <c r="AH98" s="26"/>
      <c r="AI98" s="26"/>
      <c r="AJ98" s="26"/>
      <c r="AK98" s="26"/>
    </row>
    <row r="99" spans="1:37" s="10" customFormat="1" ht="25" customHeight="1" x14ac:dyDescent="0.25">
      <c r="A99" s="11">
        <v>98</v>
      </c>
      <c r="B99" s="12" t="str">
        <f t="shared" si="7"/>
        <v>000-000</v>
      </c>
      <c r="C99" s="12"/>
      <c r="D99" s="12"/>
      <c r="E99" s="12"/>
      <c r="F99" s="12"/>
      <c r="G99" s="16"/>
      <c r="H99" s="16"/>
      <c r="I99" s="15"/>
      <c r="J99" s="16"/>
      <c r="K99" s="16"/>
      <c r="L99" s="17"/>
      <c r="M99" s="18"/>
      <c r="N99" s="18"/>
      <c r="O99" s="20"/>
      <c r="P99" s="21"/>
      <c r="Q99" s="21"/>
      <c r="R99" s="22"/>
      <c r="S99" s="21"/>
      <c r="T99" s="21"/>
      <c r="U99" s="22"/>
      <c r="V99" s="23"/>
      <c r="W99" s="23"/>
      <c r="X99" s="24"/>
      <c r="Y99" s="25">
        <f t="shared" si="8"/>
        <v>0</v>
      </c>
      <c r="Z99" s="25">
        <f t="shared" si="6"/>
        <v>0</v>
      </c>
      <c r="AA99" s="26"/>
      <c r="AB99" s="26"/>
      <c r="AC99" s="26"/>
      <c r="AD99" s="26"/>
      <c r="AE99" s="27"/>
      <c r="AF99" s="26"/>
      <c r="AG99" s="26"/>
      <c r="AH99" s="26"/>
      <c r="AI99" s="26"/>
      <c r="AJ99" s="26"/>
      <c r="AK99" s="26"/>
    </row>
    <row r="100" spans="1:37" s="10" customFormat="1" ht="25" customHeight="1" x14ac:dyDescent="0.25">
      <c r="A100" s="11">
        <v>99</v>
      </c>
      <c r="B100" s="12" t="str">
        <f t="shared" ref="B100:B131" si="9">TEXT(C100,"000")&amp;"-"&amp;TEXT(E100,"000")</f>
        <v>000-000</v>
      </c>
      <c r="C100" s="12"/>
      <c r="D100" s="12"/>
      <c r="E100" s="12"/>
      <c r="F100" s="12"/>
      <c r="G100" s="16"/>
      <c r="H100" s="16"/>
      <c r="I100" s="15"/>
      <c r="J100" s="16"/>
      <c r="K100" s="16"/>
      <c r="L100" s="17"/>
      <c r="M100" s="18"/>
      <c r="N100" s="18"/>
      <c r="O100" s="20"/>
      <c r="P100" s="21"/>
      <c r="Q100" s="21"/>
      <c r="R100" s="22"/>
      <c r="S100" s="21"/>
      <c r="T100" s="21"/>
      <c r="U100" s="22"/>
      <c r="V100" s="23"/>
      <c r="W100" s="23"/>
      <c r="X100" s="24"/>
      <c r="Y100" s="25">
        <f t="shared" si="8"/>
        <v>0</v>
      </c>
      <c r="Z100" s="25">
        <f t="shared" si="6"/>
        <v>0</v>
      </c>
      <c r="AA100" s="26"/>
      <c r="AB100" s="26"/>
      <c r="AC100" s="26"/>
      <c r="AD100" s="26"/>
      <c r="AE100" s="27"/>
      <c r="AF100" s="26"/>
      <c r="AG100" s="26"/>
      <c r="AH100" s="26"/>
      <c r="AI100" s="26"/>
      <c r="AJ100" s="26"/>
      <c r="AK100" s="26"/>
    </row>
    <row r="101" spans="1:37" s="10" customFormat="1" ht="25" customHeight="1" x14ac:dyDescent="0.25">
      <c r="A101" s="11">
        <v>100</v>
      </c>
      <c r="B101" s="12" t="str">
        <f t="shared" si="9"/>
        <v>000-000</v>
      </c>
      <c r="C101" s="12"/>
      <c r="D101" s="12"/>
      <c r="E101" s="12"/>
      <c r="F101" s="12"/>
      <c r="G101" s="16"/>
      <c r="H101" s="16"/>
      <c r="I101" s="15"/>
      <c r="J101" s="16"/>
      <c r="K101" s="16"/>
      <c r="L101" s="17"/>
      <c r="M101" s="18"/>
      <c r="N101" s="18"/>
      <c r="O101" s="20"/>
      <c r="P101" s="21"/>
      <c r="Q101" s="21"/>
      <c r="R101" s="22"/>
      <c r="S101" s="21"/>
      <c r="T101" s="21"/>
      <c r="U101" s="22"/>
      <c r="V101" s="23"/>
      <c r="W101" s="23"/>
      <c r="X101" s="24"/>
      <c r="Y101" s="25">
        <f t="shared" si="8"/>
        <v>0</v>
      </c>
      <c r="Z101" s="25">
        <f t="shared" si="6"/>
        <v>0</v>
      </c>
      <c r="AA101" s="26"/>
      <c r="AB101" s="26"/>
      <c r="AC101" s="26"/>
      <c r="AD101" s="26"/>
      <c r="AE101" s="27"/>
      <c r="AF101" s="26"/>
      <c r="AG101" s="26"/>
      <c r="AH101" s="26"/>
      <c r="AI101" s="26"/>
      <c r="AJ101" s="26"/>
      <c r="AK101" s="26"/>
    </row>
    <row r="102" spans="1:37" s="10" customFormat="1" ht="25" customHeight="1" x14ac:dyDescent="0.25">
      <c r="A102" s="11">
        <v>101</v>
      </c>
      <c r="B102" s="12" t="str">
        <f t="shared" si="9"/>
        <v>000-000</v>
      </c>
      <c r="C102" s="12"/>
      <c r="D102" s="12"/>
      <c r="E102" s="12"/>
      <c r="F102" s="12"/>
      <c r="G102" s="16"/>
      <c r="H102" s="16"/>
      <c r="I102" s="15"/>
      <c r="J102" s="16"/>
      <c r="K102" s="16"/>
      <c r="L102" s="17"/>
      <c r="M102" s="18"/>
      <c r="N102" s="18"/>
      <c r="O102" s="20"/>
      <c r="P102" s="21"/>
      <c r="Q102" s="21"/>
      <c r="R102" s="22"/>
      <c r="S102" s="21"/>
      <c r="T102" s="21"/>
      <c r="U102" s="22"/>
      <c r="V102" s="23"/>
      <c r="W102" s="23"/>
      <c r="X102" s="24"/>
      <c r="Y102" s="25">
        <f t="shared" si="8"/>
        <v>0</v>
      </c>
      <c r="Z102" s="25">
        <f t="shared" si="6"/>
        <v>0</v>
      </c>
      <c r="AA102" s="26"/>
      <c r="AB102" s="26"/>
      <c r="AC102" s="26"/>
      <c r="AD102" s="26"/>
      <c r="AE102" s="27"/>
      <c r="AF102" s="26"/>
      <c r="AG102" s="26"/>
      <c r="AH102" s="26"/>
      <c r="AI102" s="26"/>
      <c r="AJ102" s="26"/>
      <c r="AK102" s="26"/>
    </row>
    <row r="103" spans="1:37" s="10" customFormat="1" ht="25" customHeight="1" x14ac:dyDescent="0.25">
      <c r="A103" s="11">
        <v>102</v>
      </c>
      <c r="B103" s="12" t="str">
        <f t="shared" si="9"/>
        <v>000-000</v>
      </c>
      <c r="C103" s="12"/>
      <c r="D103" s="12"/>
      <c r="E103" s="12"/>
      <c r="F103" s="12"/>
      <c r="G103" s="16"/>
      <c r="H103" s="16"/>
      <c r="I103" s="15"/>
      <c r="J103" s="16"/>
      <c r="K103" s="16"/>
      <c r="L103" s="17"/>
      <c r="M103" s="18"/>
      <c r="N103" s="19"/>
      <c r="O103" s="20"/>
      <c r="P103" s="21"/>
      <c r="Q103" s="21"/>
      <c r="R103" s="22"/>
      <c r="S103" s="21"/>
      <c r="T103" s="21"/>
      <c r="U103" s="22"/>
      <c r="V103" s="23"/>
      <c r="W103" s="23"/>
      <c r="X103" s="24"/>
      <c r="Y103" s="25">
        <f t="shared" si="8"/>
        <v>0</v>
      </c>
      <c r="Z103" s="25">
        <f t="shared" si="6"/>
        <v>0</v>
      </c>
      <c r="AA103" s="26"/>
      <c r="AB103" s="26"/>
      <c r="AC103" s="26"/>
      <c r="AD103" s="26"/>
      <c r="AE103" s="27"/>
      <c r="AF103" s="26"/>
      <c r="AG103" s="26"/>
      <c r="AH103" s="26"/>
      <c r="AI103" s="26"/>
      <c r="AJ103" s="26"/>
      <c r="AK103" s="26"/>
    </row>
    <row r="104" spans="1:37" s="10" customFormat="1" ht="25" customHeight="1" x14ac:dyDescent="0.25">
      <c r="A104" s="11">
        <v>103</v>
      </c>
      <c r="B104" s="12" t="str">
        <f t="shared" si="9"/>
        <v>000-000</v>
      </c>
      <c r="C104" s="12"/>
      <c r="D104" s="12"/>
      <c r="E104" s="12"/>
      <c r="F104" s="12"/>
      <c r="G104" s="16"/>
      <c r="H104" s="16"/>
      <c r="I104" s="15"/>
      <c r="J104" s="16"/>
      <c r="K104" s="16"/>
      <c r="L104" s="17"/>
      <c r="M104" s="18"/>
      <c r="N104" s="19"/>
      <c r="O104" s="20"/>
      <c r="P104" s="21"/>
      <c r="Q104" s="21"/>
      <c r="R104" s="22"/>
      <c r="S104" s="21"/>
      <c r="T104" s="21"/>
      <c r="U104" s="22"/>
      <c r="V104" s="23"/>
      <c r="W104" s="23"/>
      <c r="X104" s="24"/>
      <c r="Y104" s="25">
        <f t="shared" si="8"/>
        <v>0</v>
      </c>
      <c r="Z104" s="25">
        <f t="shared" si="6"/>
        <v>0</v>
      </c>
      <c r="AA104" s="26"/>
      <c r="AB104" s="26"/>
      <c r="AC104" s="26"/>
      <c r="AD104" s="26"/>
      <c r="AE104" s="27"/>
      <c r="AF104" s="26"/>
      <c r="AG104" s="26"/>
      <c r="AH104" s="26"/>
      <c r="AI104" s="26"/>
      <c r="AJ104" s="26"/>
      <c r="AK104" s="26"/>
    </row>
    <row r="105" spans="1:37" s="10" customFormat="1" ht="25" customHeight="1" x14ac:dyDescent="0.25">
      <c r="A105" s="11">
        <v>104</v>
      </c>
      <c r="B105" s="12" t="str">
        <f t="shared" si="9"/>
        <v>000-000</v>
      </c>
      <c r="C105" s="12"/>
      <c r="D105" s="12"/>
      <c r="E105" s="12"/>
      <c r="F105" s="12"/>
      <c r="G105" s="16"/>
      <c r="H105" s="16"/>
      <c r="I105" s="15"/>
      <c r="J105" s="16"/>
      <c r="K105" s="16"/>
      <c r="L105" s="17"/>
      <c r="M105" s="18"/>
      <c r="N105" s="18"/>
      <c r="O105" s="20"/>
      <c r="P105" s="21"/>
      <c r="Q105" s="21"/>
      <c r="R105" s="22"/>
      <c r="S105" s="21"/>
      <c r="T105" s="21"/>
      <c r="U105" s="22"/>
      <c r="V105" s="23"/>
      <c r="W105" s="23"/>
      <c r="X105" s="24"/>
      <c r="Y105" s="25">
        <f t="shared" si="8"/>
        <v>0</v>
      </c>
      <c r="Z105" s="25">
        <f t="shared" si="6"/>
        <v>0</v>
      </c>
      <c r="AA105" s="26"/>
      <c r="AB105" s="26"/>
      <c r="AC105" s="26"/>
      <c r="AD105" s="26"/>
      <c r="AE105" s="27"/>
      <c r="AF105" s="26"/>
      <c r="AG105" s="26"/>
      <c r="AH105" s="26"/>
      <c r="AI105" s="26"/>
      <c r="AJ105" s="26"/>
      <c r="AK105" s="26"/>
    </row>
    <row r="106" spans="1:37" s="10" customFormat="1" ht="25" customHeight="1" x14ac:dyDescent="0.25">
      <c r="A106" s="11">
        <v>105</v>
      </c>
      <c r="B106" s="12" t="str">
        <f t="shared" si="9"/>
        <v>000-000</v>
      </c>
      <c r="C106" s="12"/>
      <c r="D106" s="12"/>
      <c r="E106" s="12"/>
      <c r="F106" s="12"/>
      <c r="G106" s="16"/>
      <c r="H106" s="16"/>
      <c r="I106" s="15"/>
      <c r="J106" s="16"/>
      <c r="K106" s="16"/>
      <c r="L106" s="17"/>
      <c r="M106" s="18"/>
      <c r="N106" s="18"/>
      <c r="O106" s="20"/>
      <c r="P106" s="21"/>
      <c r="Q106" s="21"/>
      <c r="R106" s="22"/>
      <c r="S106" s="21"/>
      <c r="T106" s="21"/>
      <c r="U106" s="22"/>
      <c r="V106" s="23"/>
      <c r="W106" s="23"/>
      <c r="X106" s="24"/>
      <c r="Y106" s="25">
        <f t="shared" si="8"/>
        <v>0</v>
      </c>
      <c r="Z106" s="25">
        <f t="shared" si="6"/>
        <v>0</v>
      </c>
      <c r="AA106" s="26"/>
      <c r="AB106" s="26"/>
      <c r="AC106" s="26"/>
      <c r="AD106" s="26"/>
      <c r="AE106" s="27"/>
      <c r="AF106" s="26"/>
      <c r="AG106" s="26"/>
      <c r="AH106" s="26"/>
      <c r="AI106" s="26"/>
      <c r="AJ106" s="26"/>
      <c r="AK106" s="26"/>
    </row>
    <row r="107" spans="1:37" s="10" customFormat="1" ht="25" customHeight="1" x14ac:dyDescent="0.25">
      <c r="A107" s="11">
        <v>106</v>
      </c>
      <c r="B107" s="12" t="str">
        <f t="shared" si="9"/>
        <v>000-000</v>
      </c>
      <c r="C107" s="12"/>
      <c r="D107" s="12"/>
      <c r="E107" s="12"/>
      <c r="F107" s="12"/>
      <c r="G107" s="16"/>
      <c r="H107" s="16"/>
      <c r="I107" s="15"/>
      <c r="J107" s="16"/>
      <c r="K107" s="16"/>
      <c r="L107" s="17"/>
      <c r="M107" s="18"/>
      <c r="N107" s="18"/>
      <c r="O107" s="20"/>
      <c r="P107" s="21"/>
      <c r="Q107" s="21"/>
      <c r="R107" s="22"/>
      <c r="S107" s="21"/>
      <c r="T107" s="21"/>
      <c r="U107" s="22"/>
      <c r="V107" s="23"/>
      <c r="W107" s="23"/>
      <c r="X107" s="24"/>
      <c r="Y107" s="25">
        <f t="shared" si="8"/>
        <v>0</v>
      </c>
      <c r="Z107" s="25">
        <f t="shared" si="6"/>
        <v>0</v>
      </c>
      <c r="AA107" s="26"/>
      <c r="AB107" s="26"/>
      <c r="AC107" s="26"/>
      <c r="AD107" s="26"/>
      <c r="AE107" s="27"/>
      <c r="AF107" s="26"/>
      <c r="AG107" s="26"/>
      <c r="AH107" s="26"/>
      <c r="AI107" s="26"/>
      <c r="AJ107" s="26"/>
      <c r="AK107" s="26"/>
    </row>
    <row r="108" spans="1:37" s="10" customFormat="1" ht="25" customHeight="1" x14ac:dyDescent="0.25">
      <c r="A108" s="11">
        <v>107</v>
      </c>
      <c r="B108" s="12" t="str">
        <f t="shared" si="9"/>
        <v>000-000</v>
      </c>
      <c r="C108" s="12"/>
      <c r="D108" s="12"/>
      <c r="E108" s="12"/>
      <c r="F108" s="12"/>
      <c r="G108" s="16"/>
      <c r="H108" s="16"/>
      <c r="I108" s="15"/>
      <c r="J108" s="16"/>
      <c r="K108" s="16"/>
      <c r="L108" s="17"/>
      <c r="M108" s="18"/>
      <c r="N108" s="18"/>
      <c r="O108" s="20"/>
      <c r="P108" s="21"/>
      <c r="Q108" s="21"/>
      <c r="R108" s="22"/>
      <c r="S108" s="21"/>
      <c r="T108" s="21"/>
      <c r="U108" s="22"/>
      <c r="V108" s="23"/>
      <c r="W108" s="23"/>
      <c r="X108" s="24"/>
      <c r="Y108" s="25">
        <f t="shared" si="8"/>
        <v>0</v>
      </c>
      <c r="Z108" s="25">
        <f t="shared" si="6"/>
        <v>0</v>
      </c>
      <c r="AA108" s="26"/>
      <c r="AB108" s="26"/>
      <c r="AC108" s="26"/>
      <c r="AD108" s="26"/>
      <c r="AE108" s="27"/>
      <c r="AF108" s="26"/>
      <c r="AG108" s="26"/>
      <c r="AH108" s="26"/>
      <c r="AI108" s="26"/>
      <c r="AJ108" s="26"/>
      <c r="AK108" s="26"/>
    </row>
    <row r="109" spans="1:37" s="10" customFormat="1" ht="25" customHeight="1" x14ac:dyDescent="0.25">
      <c r="A109" s="11">
        <v>108</v>
      </c>
      <c r="B109" s="12" t="str">
        <f t="shared" si="9"/>
        <v>000-000</v>
      </c>
      <c r="C109" s="12"/>
      <c r="D109" s="12"/>
      <c r="E109" s="12"/>
      <c r="F109" s="12"/>
      <c r="G109" s="16"/>
      <c r="H109" s="16"/>
      <c r="I109" s="15"/>
      <c r="J109" s="16"/>
      <c r="K109" s="16"/>
      <c r="L109" s="17"/>
      <c r="M109" s="18"/>
      <c r="N109" s="18"/>
      <c r="O109" s="20"/>
      <c r="P109" s="21"/>
      <c r="Q109" s="21"/>
      <c r="R109" s="22"/>
      <c r="S109" s="21"/>
      <c r="T109" s="21"/>
      <c r="U109" s="22"/>
      <c r="V109" s="23"/>
      <c r="W109" s="23"/>
      <c r="X109" s="24"/>
      <c r="Y109" s="25">
        <f t="shared" si="8"/>
        <v>0</v>
      </c>
      <c r="Z109" s="25">
        <f t="shared" si="6"/>
        <v>0</v>
      </c>
      <c r="AA109" s="26"/>
      <c r="AB109" s="26"/>
      <c r="AC109" s="26"/>
      <c r="AD109" s="26"/>
      <c r="AE109" s="27"/>
      <c r="AF109" s="26"/>
      <c r="AG109" s="26"/>
      <c r="AH109" s="26"/>
      <c r="AI109" s="26"/>
      <c r="AJ109" s="26"/>
      <c r="AK109" s="26"/>
    </row>
    <row r="110" spans="1:37" s="10" customFormat="1" ht="25" customHeight="1" x14ac:dyDescent="0.25">
      <c r="A110" s="11">
        <v>109</v>
      </c>
      <c r="B110" s="12" t="str">
        <f t="shared" si="9"/>
        <v>000-000</v>
      </c>
      <c r="C110" s="12"/>
      <c r="D110" s="12"/>
      <c r="E110" s="12"/>
      <c r="F110" s="12"/>
      <c r="G110" s="16"/>
      <c r="H110" s="16"/>
      <c r="I110" s="15"/>
      <c r="J110" s="16"/>
      <c r="K110" s="16"/>
      <c r="L110" s="17"/>
      <c r="M110" s="18"/>
      <c r="N110" s="18"/>
      <c r="O110" s="20"/>
      <c r="P110" s="21"/>
      <c r="Q110" s="21"/>
      <c r="R110" s="22"/>
      <c r="S110" s="21"/>
      <c r="T110" s="21"/>
      <c r="U110" s="22"/>
      <c r="V110" s="23"/>
      <c r="W110" s="23"/>
      <c r="X110" s="24"/>
      <c r="Y110" s="25">
        <f t="shared" si="8"/>
        <v>0</v>
      </c>
      <c r="Z110" s="25">
        <f t="shared" si="6"/>
        <v>0</v>
      </c>
      <c r="AA110" s="26"/>
      <c r="AB110" s="26"/>
      <c r="AC110" s="26"/>
      <c r="AD110" s="26"/>
      <c r="AE110" s="27"/>
      <c r="AF110" s="26"/>
      <c r="AG110" s="26"/>
      <c r="AH110" s="26"/>
      <c r="AI110" s="26"/>
      <c r="AJ110" s="26"/>
      <c r="AK110" s="26"/>
    </row>
    <row r="111" spans="1:37" s="10" customFormat="1" ht="25" customHeight="1" x14ac:dyDescent="0.25">
      <c r="A111" s="11">
        <v>110</v>
      </c>
      <c r="B111" s="12" t="str">
        <f t="shared" si="9"/>
        <v>000-000</v>
      </c>
      <c r="C111" s="12"/>
      <c r="D111" s="12"/>
      <c r="E111" s="12"/>
      <c r="F111" s="12"/>
      <c r="G111" s="16"/>
      <c r="H111" s="16"/>
      <c r="I111" s="15"/>
      <c r="J111" s="16"/>
      <c r="K111" s="16"/>
      <c r="L111" s="17"/>
      <c r="M111" s="18"/>
      <c r="N111" s="18"/>
      <c r="O111" s="20"/>
      <c r="P111" s="21"/>
      <c r="Q111" s="21"/>
      <c r="R111" s="22"/>
      <c r="S111" s="21"/>
      <c r="T111" s="21"/>
      <c r="U111" s="22"/>
      <c r="V111" s="23"/>
      <c r="W111" s="23"/>
      <c r="X111" s="24"/>
      <c r="Y111" s="25">
        <f t="shared" si="8"/>
        <v>0</v>
      </c>
      <c r="Z111" s="25">
        <f t="shared" si="6"/>
        <v>0</v>
      </c>
      <c r="AA111" s="26"/>
      <c r="AB111" s="26"/>
      <c r="AC111" s="26"/>
      <c r="AD111" s="26"/>
      <c r="AE111" s="27"/>
      <c r="AF111" s="26"/>
      <c r="AG111" s="26"/>
      <c r="AH111" s="26"/>
      <c r="AI111" s="26"/>
      <c r="AJ111" s="26"/>
      <c r="AK111" s="26"/>
    </row>
    <row r="112" spans="1:37" s="10" customFormat="1" ht="25" customHeight="1" x14ac:dyDescent="0.25">
      <c r="A112" s="11">
        <v>111</v>
      </c>
      <c r="B112" s="12" t="str">
        <f t="shared" si="9"/>
        <v>000-000</v>
      </c>
      <c r="C112" s="12"/>
      <c r="D112" s="12"/>
      <c r="E112" s="12"/>
      <c r="F112" s="12"/>
      <c r="G112" s="16"/>
      <c r="H112" s="16"/>
      <c r="I112" s="15"/>
      <c r="J112" s="16"/>
      <c r="K112" s="16"/>
      <c r="L112" s="17"/>
      <c r="M112" s="18"/>
      <c r="N112" s="18"/>
      <c r="O112" s="20"/>
      <c r="P112" s="21"/>
      <c r="Q112" s="21"/>
      <c r="R112" s="22"/>
      <c r="S112" s="21"/>
      <c r="T112" s="21"/>
      <c r="U112" s="22"/>
      <c r="V112" s="23"/>
      <c r="W112" s="23"/>
      <c r="X112" s="24"/>
      <c r="Y112" s="25">
        <f t="shared" si="8"/>
        <v>0</v>
      </c>
      <c r="Z112" s="25">
        <f t="shared" si="6"/>
        <v>0</v>
      </c>
      <c r="AA112" s="26"/>
      <c r="AB112" s="26"/>
      <c r="AC112" s="26"/>
      <c r="AD112" s="26"/>
      <c r="AE112" s="27"/>
      <c r="AF112" s="26"/>
      <c r="AG112" s="26"/>
      <c r="AH112" s="26"/>
      <c r="AI112" s="26"/>
      <c r="AJ112" s="26"/>
      <c r="AK112" s="26"/>
    </row>
    <row r="113" spans="1:37" s="10" customFormat="1" ht="25" customHeight="1" x14ac:dyDescent="0.25">
      <c r="A113" s="11">
        <v>112</v>
      </c>
      <c r="B113" s="12" t="str">
        <f t="shared" si="9"/>
        <v>000-000</v>
      </c>
      <c r="C113" s="12"/>
      <c r="D113" s="12"/>
      <c r="E113" s="12"/>
      <c r="F113" s="12"/>
      <c r="G113" s="16"/>
      <c r="H113" s="16"/>
      <c r="I113" s="15"/>
      <c r="J113" s="16"/>
      <c r="K113" s="16"/>
      <c r="L113" s="17"/>
      <c r="M113" s="18"/>
      <c r="N113" s="18"/>
      <c r="O113" s="20"/>
      <c r="P113" s="21"/>
      <c r="Q113" s="21"/>
      <c r="R113" s="22"/>
      <c r="S113" s="21"/>
      <c r="T113" s="21"/>
      <c r="U113" s="22"/>
      <c r="V113" s="23"/>
      <c r="W113" s="23"/>
      <c r="X113" s="24"/>
      <c r="Y113" s="25">
        <f t="shared" si="8"/>
        <v>0</v>
      </c>
      <c r="Z113" s="25">
        <f t="shared" si="6"/>
        <v>0</v>
      </c>
      <c r="AA113" s="26"/>
      <c r="AB113" s="26"/>
      <c r="AC113" s="26"/>
      <c r="AD113" s="26"/>
      <c r="AE113" s="27"/>
      <c r="AF113" s="26"/>
      <c r="AG113" s="26"/>
      <c r="AH113" s="26"/>
      <c r="AI113" s="26"/>
      <c r="AJ113" s="26"/>
      <c r="AK113" s="26"/>
    </row>
    <row r="114" spans="1:37" s="10" customFormat="1" ht="25" customHeight="1" x14ac:dyDescent="0.25">
      <c r="A114" s="11">
        <v>113</v>
      </c>
      <c r="B114" s="12" t="str">
        <f t="shared" si="9"/>
        <v>000-000</v>
      </c>
      <c r="C114" s="12"/>
      <c r="D114" s="12"/>
      <c r="E114" s="12"/>
      <c r="F114" s="12"/>
      <c r="G114" s="16"/>
      <c r="H114" s="16"/>
      <c r="I114" s="15"/>
      <c r="J114" s="16"/>
      <c r="K114" s="16"/>
      <c r="L114" s="17"/>
      <c r="M114" s="18"/>
      <c r="N114" s="19"/>
      <c r="O114" s="20"/>
      <c r="P114" s="21"/>
      <c r="Q114" s="21"/>
      <c r="R114" s="22"/>
      <c r="S114" s="21"/>
      <c r="T114" s="21"/>
      <c r="U114" s="22"/>
      <c r="V114" s="23"/>
      <c r="W114" s="23"/>
      <c r="X114" s="24"/>
      <c r="Y114" s="25">
        <f t="shared" si="8"/>
        <v>0</v>
      </c>
      <c r="Z114" s="25">
        <f t="shared" si="6"/>
        <v>0</v>
      </c>
      <c r="AA114" s="26"/>
      <c r="AB114" s="26"/>
      <c r="AC114" s="26"/>
      <c r="AD114" s="26"/>
      <c r="AE114" s="27"/>
      <c r="AF114" s="26"/>
      <c r="AG114" s="26"/>
      <c r="AH114" s="26"/>
      <c r="AI114" s="26"/>
      <c r="AJ114" s="26"/>
      <c r="AK114" s="26"/>
    </row>
    <row r="115" spans="1:37" s="10" customFormat="1" ht="25" customHeight="1" x14ac:dyDescent="0.25">
      <c r="A115" s="11">
        <v>114</v>
      </c>
      <c r="B115" s="12" t="str">
        <f t="shared" si="9"/>
        <v>000-000</v>
      </c>
      <c r="C115" s="12"/>
      <c r="D115" s="12"/>
      <c r="E115" s="12"/>
      <c r="F115" s="12"/>
      <c r="G115" s="16"/>
      <c r="H115" s="16"/>
      <c r="I115" s="15"/>
      <c r="J115" s="16"/>
      <c r="K115" s="16"/>
      <c r="L115" s="17"/>
      <c r="M115" s="18"/>
      <c r="N115" s="19"/>
      <c r="O115" s="20"/>
      <c r="P115" s="21"/>
      <c r="Q115" s="21"/>
      <c r="R115" s="22"/>
      <c r="S115" s="21"/>
      <c r="T115" s="21"/>
      <c r="U115" s="22"/>
      <c r="V115" s="23"/>
      <c r="W115" s="23"/>
      <c r="X115" s="24"/>
      <c r="Y115" s="25">
        <f t="shared" si="8"/>
        <v>0</v>
      </c>
      <c r="Z115" s="25">
        <f t="shared" si="6"/>
        <v>0</v>
      </c>
      <c r="AA115" s="26"/>
      <c r="AB115" s="26"/>
      <c r="AC115" s="26"/>
      <c r="AD115" s="26"/>
      <c r="AE115" s="27"/>
      <c r="AF115" s="26"/>
      <c r="AG115" s="26"/>
      <c r="AH115" s="26"/>
      <c r="AI115" s="26"/>
      <c r="AJ115" s="26"/>
      <c r="AK115" s="26"/>
    </row>
    <row r="116" spans="1:37" s="10" customFormat="1" ht="25" customHeight="1" x14ac:dyDescent="0.25">
      <c r="A116" s="11">
        <v>115</v>
      </c>
      <c r="B116" s="12" t="str">
        <f t="shared" si="9"/>
        <v>000-000</v>
      </c>
      <c r="C116" s="12"/>
      <c r="D116" s="12"/>
      <c r="E116" s="12"/>
      <c r="F116" s="12"/>
      <c r="G116" s="16"/>
      <c r="H116" s="16"/>
      <c r="I116" s="15"/>
      <c r="J116" s="16"/>
      <c r="K116" s="16"/>
      <c r="L116" s="17"/>
      <c r="M116" s="18"/>
      <c r="N116" s="18"/>
      <c r="O116" s="20"/>
      <c r="P116" s="21"/>
      <c r="Q116" s="21"/>
      <c r="R116" s="22"/>
      <c r="S116" s="21"/>
      <c r="T116" s="21"/>
      <c r="U116" s="22"/>
      <c r="V116" s="23"/>
      <c r="W116" s="23"/>
      <c r="X116" s="24"/>
      <c r="Y116" s="25">
        <f t="shared" si="8"/>
        <v>0</v>
      </c>
      <c r="Z116" s="25">
        <f t="shared" si="6"/>
        <v>0</v>
      </c>
      <c r="AA116" s="26"/>
      <c r="AB116" s="26"/>
      <c r="AC116" s="26"/>
      <c r="AD116" s="26"/>
      <c r="AE116" s="27"/>
      <c r="AF116" s="26"/>
      <c r="AG116" s="26"/>
      <c r="AH116" s="26"/>
      <c r="AI116" s="26"/>
      <c r="AJ116" s="26"/>
      <c r="AK116" s="26"/>
    </row>
    <row r="117" spans="1:37" s="10" customFormat="1" ht="25" customHeight="1" x14ac:dyDescent="0.25">
      <c r="A117" s="11">
        <v>116</v>
      </c>
      <c r="B117" s="12" t="str">
        <f t="shared" si="9"/>
        <v>000-000</v>
      </c>
      <c r="C117" s="12"/>
      <c r="D117" s="12"/>
      <c r="E117" s="12"/>
      <c r="F117" s="12"/>
      <c r="G117" s="16"/>
      <c r="H117" s="16"/>
      <c r="I117" s="15"/>
      <c r="J117" s="16"/>
      <c r="K117" s="16"/>
      <c r="L117" s="17"/>
      <c r="M117" s="18"/>
      <c r="N117" s="18"/>
      <c r="O117" s="20"/>
      <c r="P117" s="21"/>
      <c r="Q117" s="21"/>
      <c r="R117" s="22"/>
      <c r="S117" s="21"/>
      <c r="T117" s="21"/>
      <c r="U117" s="22"/>
      <c r="V117" s="23"/>
      <c r="W117" s="23"/>
      <c r="X117" s="24"/>
      <c r="Y117" s="25">
        <f t="shared" si="8"/>
        <v>0</v>
      </c>
      <c r="Z117" s="25">
        <f t="shared" si="6"/>
        <v>0</v>
      </c>
      <c r="AA117" s="26"/>
      <c r="AB117" s="26"/>
      <c r="AC117" s="26"/>
      <c r="AD117" s="26"/>
      <c r="AE117" s="27"/>
      <c r="AF117" s="26"/>
      <c r="AG117" s="26"/>
      <c r="AH117" s="26"/>
      <c r="AI117" s="26"/>
      <c r="AJ117" s="26"/>
      <c r="AK117" s="26"/>
    </row>
    <row r="118" spans="1:37" s="10" customFormat="1" ht="25" customHeight="1" x14ac:dyDescent="0.25">
      <c r="A118" s="11">
        <v>117</v>
      </c>
      <c r="B118" s="12" t="str">
        <f t="shared" si="9"/>
        <v>000-000</v>
      </c>
      <c r="C118" s="12"/>
      <c r="D118" s="12"/>
      <c r="E118" s="12"/>
      <c r="F118" s="12"/>
      <c r="G118" s="16"/>
      <c r="H118" s="16"/>
      <c r="I118" s="15"/>
      <c r="J118" s="16"/>
      <c r="K118" s="16"/>
      <c r="L118" s="17"/>
      <c r="M118" s="18"/>
      <c r="N118" s="18"/>
      <c r="O118" s="20"/>
      <c r="P118" s="21"/>
      <c r="Q118" s="21"/>
      <c r="R118" s="22"/>
      <c r="S118" s="21"/>
      <c r="T118" s="21"/>
      <c r="U118" s="22"/>
      <c r="V118" s="23"/>
      <c r="W118" s="23"/>
      <c r="X118" s="24"/>
      <c r="Y118" s="25">
        <f t="shared" si="8"/>
        <v>0</v>
      </c>
      <c r="Z118" s="25">
        <f t="shared" si="6"/>
        <v>0</v>
      </c>
      <c r="AA118" s="26"/>
      <c r="AB118" s="26"/>
      <c r="AC118" s="26"/>
      <c r="AD118" s="26"/>
      <c r="AE118" s="27"/>
      <c r="AF118" s="26"/>
      <c r="AG118" s="26"/>
      <c r="AH118" s="26"/>
      <c r="AI118" s="26"/>
      <c r="AJ118" s="26"/>
      <c r="AK118" s="26"/>
    </row>
    <row r="119" spans="1:37" s="10" customFormat="1" ht="25" customHeight="1" x14ac:dyDescent="0.25">
      <c r="A119" s="11">
        <v>118</v>
      </c>
      <c r="B119" s="12" t="str">
        <f t="shared" si="9"/>
        <v>000-000</v>
      </c>
      <c r="C119" s="12"/>
      <c r="D119" s="12"/>
      <c r="E119" s="12"/>
      <c r="F119" s="12"/>
      <c r="G119" s="16"/>
      <c r="H119" s="16"/>
      <c r="I119" s="15"/>
      <c r="J119" s="16"/>
      <c r="K119" s="16"/>
      <c r="L119" s="17"/>
      <c r="M119" s="18"/>
      <c r="N119" s="18"/>
      <c r="O119" s="20"/>
      <c r="P119" s="21"/>
      <c r="Q119" s="21"/>
      <c r="R119" s="22"/>
      <c r="S119" s="21"/>
      <c r="T119" s="21"/>
      <c r="U119" s="22"/>
      <c r="V119" s="23"/>
      <c r="W119" s="23"/>
      <c r="X119" s="24"/>
      <c r="Y119" s="25">
        <f t="shared" si="8"/>
        <v>0</v>
      </c>
      <c r="Z119" s="25">
        <f t="shared" si="6"/>
        <v>0</v>
      </c>
      <c r="AA119" s="26"/>
      <c r="AB119" s="26"/>
      <c r="AC119" s="26"/>
      <c r="AD119" s="26"/>
      <c r="AE119" s="27"/>
      <c r="AF119" s="26"/>
      <c r="AG119" s="26"/>
      <c r="AH119" s="26"/>
      <c r="AI119" s="26"/>
      <c r="AJ119" s="26"/>
      <c r="AK119" s="26"/>
    </row>
    <row r="120" spans="1:37" s="10" customFormat="1" ht="25" customHeight="1" x14ac:dyDescent="0.25">
      <c r="A120" s="11">
        <v>119</v>
      </c>
      <c r="B120" s="12" t="str">
        <f t="shared" si="9"/>
        <v>000-000</v>
      </c>
      <c r="C120" s="12"/>
      <c r="D120" s="12"/>
      <c r="E120" s="12"/>
      <c r="F120" s="12"/>
      <c r="G120" s="16"/>
      <c r="H120" s="16"/>
      <c r="I120" s="15"/>
      <c r="J120" s="16"/>
      <c r="K120" s="16"/>
      <c r="L120" s="17"/>
      <c r="M120" s="18"/>
      <c r="N120" s="18"/>
      <c r="O120" s="20"/>
      <c r="P120" s="21"/>
      <c r="Q120" s="21"/>
      <c r="R120" s="22"/>
      <c r="S120" s="21"/>
      <c r="T120" s="21"/>
      <c r="U120" s="22"/>
      <c r="V120" s="23"/>
      <c r="W120" s="23"/>
      <c r="X120" s="24"/>
      <c r="Y120" s="25">
        <f t="shared" si="8"/>
        <v>0</v>
      </c>
      <c r="Z120" s="25">
        <f t="shared" si="6"/>
        <v>0</v>
      </c>
      <c r="AA120" s="26"/>
      <c r="AB120" s="26"/>
      <c r="AC120" s="26"/>
      <c r="AD120" s="26"/>
      <c r="AE120" s="27"/>
      <c r="AF120" s="26"/>
      <c r="AG120" s="26"/>
      <c r="AH120" s="26"/>
      <c r="AI120" s="26"/>
      <c r="AJ120" s="26"/>
      <c r="AK120" s="26"/>
    </row>
    <row r="121" spans="1:37" s="10" customFormat="1" ht="25" customHeight="1" x14ac:dyDescent="0.25">
      <c r="A121" s="11">
        <v>120</v>
      </c>
      <c r="B121" s="12" t="str">
        <f t="shared" si="9"/>
        <v>000-000</v>
      </c>
      <c r="C121" s="12"/>
      <c r="D121" s="12"/>
      <c r="E121" s="12"/>
      <c r="F121" s="12"/>
      <c r="G121" s="16"/>
      <c r="H121" s="16"/>
      <c r="I121" s="15"/>
      <c r="J121" s="16"/>
      <c r="K121" s="16"/>
      <c r="L121" s="17"/>
      <c r="M121" s="18"/>
      <c r="N121" s="18"/>
      <c r="O121" s="20"/>
      <c r="P121" s="21"/>
      <c r="Q121" s="21"/>
      <c r="R121" s="22"/>
      <c r="S121" s="21"/>
      <c r="T121" s="21"/>
      <c r="U121" s="22"/>
      <c r="V121" s="23"/>
      <c r="W121" s="23"/>
      <c r="X121" s="24"/>
      <c r="Y121" s="25">
        <f t="shared" si="8"/>
        <v>0</v>
      </c>
      <c r="Z121" s="25">
        <f t="shared" si="6"/>
        <v>0</v>
      </c>
      <c r="AA121" s="26"/>
      <c r="AB121" s="26"/>
      <c r="AC121" s="26"/>
      <c r="AD121" s="26"/>
      <c r="AE121" s="27"/>
      <c r="AF121" s="26"/>
      <c r="AG121" s="26"/>
      <c r="AH121" s="26"/>
      <c r="AI121" s="26"/>
      <c r="AJ121" s="26"/>
      <c r="AK121" s="26"/>
    </row>
    <row r="122" spans="1:37" s="10" customFormat="1" ht="25" customHeight="1" x14ac:dyDescent="0.25">
      <c r="A122" s="11">
        <v>121</v>
      </c>
      <c r="B122" s="12" t="str">
        <f t="shared" si="9"/>
        <v>000-000</v>
      </c>
      <c r="C122" s="12"/>
      <c r="D122" s="12"/>
      <c r="E122" s="12"/>
      <c r="F122" s="12"/>
      <c r="G122" s="16"/>
      <c r="H122" s="16"/>
      <c r="I122" s="15"/>
      <c r="J122" s="16"/>
      <c r="K122" s="16"/>
      <c r="L122" s="17"/>
      <c r="M122" s="18"/>
      <c r="N122" s="18"/>
      <c r="O122" s="20"/>
      <c r="P122" s="21"/>
      <c r="Q122" s="21"/>
      <c r="R122" s="22"/>
      <c r="S122" s="21"/>
      <c r="T122" s="21"/>
      <c r="U122" s="22"/>
      <c r="V122" s="23"/>
      <c r="W122" s="23"/>
      <c r="X122" s="24"/>
      <c r="Y122" s="25">
        <f t="shared" si="8"/>
        <v>0</v>
      </c>
      <c r="Z122" s="25">
        <f t="shared" si="6"/>
        <v>0</v>
      </c>
      <c r="AA122" s="26"/>
      <c r="AB122" s="26"/>
      <c r="AC122" s="26"/>
      <c r="AD122" s="26"/>
      <c r="AE122" s="27"/>
      <c r="AF122" s="26"/>
      <c r="AG122" s="26"/>
      <c r="AH122" s="26"/>
      <c r="AI122" s="26"/>
      <c r="AJ122" s="26"/>
      <c r="AK122" s="26"/>
    </row>
    <row r="123" spans="1:37" s="10" customFormat="1" ht="25" customHeight="1" x14ac:dyDescent="0.25">
      <c r="A123" s="11">
        <v>122</v>
      </c>
      <c r="B123" s="12" t="str">
        <f t="shared" si="9"/>
        <v>000-000</v>
      </c>
      <c r="C123" s="12"/>
      <c r="D123" s="12"/>
      <c r="E123" s="12"/>
      <c r="F123" s="12"/>
      <c r="G123" s="16"/>
      <c r="H123" s="16"/>
      <c r="I123" s="15"/>
      <c r="J123" s="16"/>
      <c r="K123" s="16"/>
      <c r="L123" s="17"/>
      <c r="M123" s="18"/>
      <c r="N123" s="18"/>
      <c r="O123" s="20"/>
      <c r="P123" s="21"/>
      <c r="Q123" s="21"/>
      <c r="R123" s="22"/>
      <c r="S123" s="21"/>
      <c r="T123" s="21"/>
      <c r="U123" s="22"/>
      <c r="V123" s="23"/>
      <c r="W123" s="23"/>
      <c r="X123" s="24"/>
      <c r="Y123" s="25">
        <f t="shared" si="8"/>
        <v>0</v>
      </c>
      <c r="Z123" s="25">
        <f t="shared" si="6"/>
        <v>0</v>
      </c>
      <c r="AA123" s="26"/>
      <c r="AB123" s="26"/>
      <c r="AC123" s="26"/>
      <c r="AD123" s="26"/>
      <c r="AE123" s="27"/>
      <c r="AF123" s="26"/>
      <c r="AG123" s="26"/>
      <c r="AH123" s="26"/>
      <c r="AI123" s="26"/>
      <c r="AJ123" s="26"/>
      <c r="AK123" s="26"/>
    </row>
    <row r="124" spans="1:37" s="10" customFormat="1" ht="25" customHeight="1" x14ac:dyDescent="0.25">
      <c r="A124" s="11">
        <v>123</v>
      </c>
      <c r="B124" s="12" t="str">
        <f t="shared" si="9"/>
        <v>000-000</v>
      </c>
      <c r="C124" s="12"/>
      <c r="D124" s="12"/>
      <c r="E124" s="12"/>
      <c r="F124" s="12"/>
      <c r="G124" s="16"/>
      <c r="H124" s="16"/>
      <c r="I124" s="15"/>
      <c r="J124" s="16"/>
      <c r="K124" s="16"/>
      <c r="L124" s="17"/>
      <c r="M124" s="18"/>
      <c r="N124" s="18"/>
      <c r="O124" s="20"/>
      <c r="P124" s="21"/>
      <c r="Q124" s="21"/>
      <c r="R124" s="22"/>
      <c r="S124" s="21"/>
      <c r="T124" s="21"/>
      <c r="U124" s="22"/>
      <c r="V124" s="23"/>
      <c r="W124" s="23"/>
      <c r="X124" s="24"/>
      <c r="Y124" s="25">
        <f t="shared" si="8"/>
        <v>0</v>
      </c>
      <c r="Z124" s="25">
        <f t="shared" si="6"/>
        <v>0</v>
      </c>
      <c r="AA124" s="26"/>
      <c r="AB124" s="26"/>
      <c r="AC124" s="26"/>
      <c r="AD124" s="26"/>
      <c r="AE124" s="27"/>
      <c r="AF124" s="26"/>
      <c r="AG124" s="26"/>
      <c r="AH124" s="26"/>
      <c r="AI124" s="26"/>
      <c r="AJ124" s="26"/>
      <c r="AK124" s="26"/>
    </row>
    <row r="125" spans="1:37" s="10" customFormat="1" ht="25" customHeight="1" x14ac:dyDescent="0.25">
      <c r="A125" s="11">
        <v>124</v>
      </c>
      <c r="B125" s="12" t="str">
        <f t="shared" si="9"/>
        <v>000-000</v>
      </c>
      <c r="C125" s="12"/>
      <c r="D125" s="12"/>
      <c r="E125" s="12"/>
      <c r="F125" s="12"/>
      <c r="G125" s="16"/>
      <c r="H125" s="16"/>
      <c r="I125" s="15"/>
      <c r="J125" s="16"/>
      <c r="K125" s="16"/>
      <c r="L125" s="17"/>
      <c r="M125" s="18"/>
      <c r="N125" s="19"/>
      <c r="O125" s="20"/>
      <c r="P125" s="21"/>
      <c r="Q125" s="21"/>
      <c r="R125" s="22"/>
      <c r="S125" s="21"/>
      <c r="T125" s="21"/>
      <c r="U125" s="22"/>
      <c r="V125" s="23"/>
      <c r="W125" s="23"/>
      <c r="X125" s="24"/>
      <c r="Y125" s="25">
        <f t="shared" si="8"/>
        <v>0</v>
      </c>
      <c r="Z125" s="25">
        <f t="shared" si="6"/>
        <v>0</v>
      </c>
      <c r="AA125" s="26"/>
      <c r="AB125" s="26"/>
      <c r="AC125" s="26"/>
      <c r="AD125" s="26"/>
      <c r="AE125" s="27"/>
      <c r="AF125" s="26"/>
      <c r="AG125" s="26"/>
      <c r="AH125" s="26"/>
      <c r="AI125" s="26"/>
      <c r="AJ125" s="26"/>
      <c r="AK125" s="26"/>
    </row>
    <row r="126" spans="1:37" s="10" customFormat="1" ht="25" customHeight="1" x14ac:dyDescent="0.25">
      <c r="A126" s="11">
        <v>125</v>
      </c>
      <c r="B126" s="12" t="str">
        <f t="shared" si="9"/>
        <v>000-000</v>
      </c>
      <c r="C126" s="12"/>
      <c r="D126" s="12"/>
      <c r="E126" s="12"/>
      <c r="F126" s="12"/>
      <c r="G126" s="16"/>
      <c r="H126" s="16"/>
      <c r="I126" s="15"/>
      <c r="J126" s="16"/>
      <c r="K126" s="16"/>
      <c r="L126" s="17"/>
      <c r="M126" s="18"/>
      <c r="N126" s="19"/>
      <c r="O126" s="20"/>
      <c r="P126" s="21"/>
      <c r="Q126" s="21"/>
      <c r="R126" s="22"/>
      <c r="S126" s="21"/>
      <c r="T126" s="21"/>
      <c r="U126" s="22"/>
      <c r="V126" s="23"/>
      <c r="W126" s="23"/>
      <c r="X126" s="24"/>
      <c r="Y126" s="25">
        <f t="shared" si="8"/>
        <v>0</v>
      </c>
      <c r="Z126" s="25">
        <f t="shared" si="6"/>
        <v>0</v>
      </c>
      <c r="AA126" s="26"/>
      <c r="AB126" s="26"/>
      <c r="AC126" s="26"/>
      <c r="AD126" s="26"/>
      <c r="AE126" s="27"/>
      <c r="AF126" s="26"/>
      <c r="AG126" s="26"/>
      <c r="AH126" s="26"/>
      <c r="AI126" s="26"/>
      <c r="AJ126" s="26"/>
      <c r="AK126" s="26"/>
    </row>
    <row r="127" spans="1:37" s="10" customFormat="1" ht="25" customHeight="1" x14ac:dyDescent="0.25">
      <c r="A127" s="11">
        <v>126</v>
      </c>
      <c r="B127" s="12" t="str">
        <f t="shared" si="9"/>
        <v>000-000</v>
      </c>
      <c r="C127" s="12"/>
      <c r="D127" s="12"/>
      <c r="E127" s="12"/>
      <c r="F127" s="12"/>
      <c r="G127" s="16"/>
      <c r="H127" s="16"/>
      <c r="I127" s="15"/>
      <c r="J127" s="16"/>
      <c r="K127" s="16"/>
      <c r="L127" s="17"/>
      <c r="M127" s="18"/>
      <c r="N127" s="18"/>
      <c r="O127" s="20"/>
      <c r="P127" s="21"/>
      <c r="Q127" s="21"/>
      <c r="R127" s="22"/>
      <c r="S127" s="21"/>
      <c r="T127" s="21"/>
      <c r="U127" s="22"/>
      <c r="V127" s="23"/>
      <c r="W127" s="23"/>
      <c r="X127" s="24"/>
      <c r="Y127" s="25">
        <f t="shared" si="8"/>
        <v>0</v>
      </c>
      <c r="Z127" s="25">
        <f t="shared" si="6"/>
        <v>0</v>
      </c>
      <c r="AA127" s="26"/>
      <c r="AB127" s="26"/>
      <c r="AC127" s="26"/>
      <c r="AD127" s="26"/>
      <c r="AE127" s="27"/>
      <c r="AF127" s="26"/>
      <c r="AG127" s="26"/>
      <c r="AH127" s="26"/>
      <c r="AI127" s="26"/>
      <c r="AJ127" s="26"/>
      <c r="AK127" s="26"/>
    </row>
    <row r="128" spans="1:37" s="10" customFormat="1" ht="25" customHeight="1" x14ac:dyDescent="0.25">
      <c r="A128" s="11">
        <v>127</v>
      </c>
      <c r="B128" s="12" t="str">
        <f t="shared" si="9"/>
        <v>000-000</v>
      </c>
      <c r="C128" s="12"/>
      <c r="D128" s="12"/>
      <c r="E128" s="12"/>
      <c r="F128" s="12"/>
      <c r="G128" s="16"/>
      <c r="H128" s="16"/>
      <c r="I128" s="15"/>
      <c r="J128" s="16"/>
      <c r="K128" s="16"/>
      <c r="L128" s="17"/>
      <c r="M128" s="18"/>
      <c r="N128" s="18"/>
      <c r="O128" s="20"/>
      <c r="P128" s="21"/>
      <c r="Q128" s="21"/>
      <c r="R128" s="22"/>
      <c r="S128" s="21"/>
      <c r="T128" s="21"/>
      <c r="U128" s="22"/>
      <c r="V128" s="23"/>
      <c r="W128" s="23"/>
      <c r="X128" s="24"/>
      <c r="Y128" s="25">
        <f t="shared" si="8"/>
        <v>0</v>
      </c>
      <c r="Z128" s="25">
        <f t="shared" si="6"/>
        <v>0</v>
      </c>
      <c r="AA128" s="26"/>
      <c r="AB128" s="26"/>
      <c r="AC128" s="26"/>
      <c r="AD128" s="26"/>
      <c r="AE128" s="27"/>
      <c r="AF128" s="26"/>
      <c r="AG128" s="26"/>
      <c r="AH128" s="26"/>
      <c r="AI128" s="26"/>
      <c r="AJ128" s="26"/>
      <c r="AK128" s="26"/>
    </row>
    <row r="129" spans="1:37" s="10" customFormat="1" ht="25" customHeight="1" x14ac:dyDescent="0.25">
      <c r="A129" s="11">
        <v>128</v>
      </c>
      <c r="B129" s="12" t="str">
        <f t="shared" si="9"/>
        <v>000-000</v>
      </c>
      <c r="C129" s="12"/>
      <c r="D129" s="12"/>
      <c r="E129" s="12"/>
      <c r="F129" s="12"/>
      <c r="G129" s="16"/>
      <c r="H129" s="16"/>
      <c r="I129" s="15"/>
      <c r="J129" s="16"/>
      <c r="K129" s="16"/>
      <c r="L129" s="17"/>
      <c r="M129" s="18"/>
      <c r="N129" s="18"/>
      <c r="O129" s="20"/>
      <c r="P129" s="21"/>
      <c r="Q129" s="21"/>
      <c r="R129" s="22"/>
      <c r="S129" s="21"/>
      <c r="T129" s="21"/>
      <c r="U129" s="22"/>
      <c r="V129" s="23"/>
      <c r="W129" s="23"/>
      <c r="X129" s="24"/>
      <c r="Y129" s="25">
        <f t="shared" si="8"/>
        <v>0</v>
      </c>
      <c r="Z129" s="25">
        <f t="shared" si="6"/>
        <v>0</v>
      </c>
      <c r="AA129" s="26"/>
      <c r="AB129" s="26"/>
      <c r="AC129" s="26"/>
      <c r="AD129" s="26"/>
      <c r="AE129" s="27"/>
      <c r="AF129" s="26"/>
      <c r="AG129" s="26"/>
      <c r="AH129" s="26"/>
      <c r="AI129" s="26"/>
      <c r="AJ129" s="26"/>
      <c r="AK129" s="26"/>
    </row>
    <row r="130" spans="1:37" s="10" customFormat="1" ht="25" customHeight="1" x14ac:dyDescent="0.25">
      <c r="A130" s="11">
        <v>129</v>
      </c>
      <c r="B130" s="12" t="str">
        <f t="shared" si="9"/>
        <v>000-000</v>
      </c>
      <c r="C130" s="12"/>
      <c r="D130" s="12"/>
      <c r="E130" s="12"/>
      <c r="F130" s="12"/>
      <c r="G130" s="16"/>
      <c r="H130" s="16"/>
      <c r="I130" s="15"/>
      <c r="J130" s="16"/>
      <c r="K130" s="16"/>
      <c r="L130" s="17"/>
      <c r="M130" s="18"/>
      <c r="N130" s="18"/>
      <c r="O130" s="20"/>
      <c r="P130" s="21"/>
      <c r="Q130" s="21"/>
      <c r="R130" s="22"/>
      <c r="S130" s="21"/>
      <c r="T130" s="21"/>
      <c r="U130" s="22"/>
      <c r="V130" s="23"/>
      <c r="W130" s="23"/>
      <c r="X130" s="24"/>
      <c r="Y130" s="25">
        <f t="shared" si="8"/>
        <v>0</v>
      </c>
      <c r="Z130" s="25">
        <f t="shared" ref="Z130:Z193" si="10">ROUND(L129+O130-R130,2)</f>
        <v>0</v>
      </c>
      <c r="AA130" s="26"/>
      <c r="AB130" s="26"/>
      <c r="AC130" s="26"/>
      <c r="AD130" s="26"/>
      <c r="AE130" s="27"/>
      <c r="AF130" s="26"/>
      <c r="AG130" s="26"/>
      <c r="AH130" s="26"/>
      <c r="AI130" s="26"/>
      <c r="AJ130" s="26"/>
      <c r="AK130" s="26"/>
    </row>
    <row r="131" spans="1:37" s="10" customFormat="1" ht="25" customHeight="1" x14ac:dyDescent="0.25">
      <c r="A131" s="11">
        <v>130</v>
      </c>
      <c r="B131" s="12" t="str">
        <f t="shared" si="9"/>
        <v>000-000</v>
      </c>
      <c r="C131" s="12"/>
      <c r="D131" s="12"/>
      <c r="E131" s="12"/>
      <c r="F131" s="12"/>
      <c r="G131" s="16"/>
      <c r="H131" s="16"/>
      <c r="I131" s="15"/>
      <c r="J131" s="16"/>
      <c r="K131" s="16"/>
      <c r="L131" s="17"/>
      <c r="M131" s="18"/>
      <c r="N131" s="18"/>
      <c r="O131" s="20"/>
      <c r="P131" s="21"/>
      <c r="Q131" s="21"/>
      <c r="R131" s="22"/>
      <c r="S131" s="21"/>
      <c r="T131" s="21"/>
      <c r="U131" s="22"/>
      <c r="V131" s="23"/>
      <c r="W131" s="23"/>
      <c r="X131" s="24"/>
      <c r="Y131" s="25">
        <f t="shared" si="8"/>
        <v>0</v>
      </c>
      <c r="Z131" s="25">
        <f t="shared" si="10"/>
        <v>0</v>
      </c>
      <c r="AA131" s="26"/>
      <c r="AB131" s="26"/>
      <c r="AC131" s="26"/>
      <c r="AD131" s="26"/>
      <c r="AE131" s="27"/>
      <c r="AF131" s="26"/>
      <c r="AG131" s="26"/>
      <c r="AH131" s="26"/>
      <c r="AI131" s="26"/>
      <c r="AJ131" s="26"/>
      <c r="AK131" s="26"/>
    </row>
    <row r="132" spans="1:37" s="10" customFormat="1" ht="25" customHeight="1" x14ac:dyDescent="0.25">
      <c r="A132" s="11">
        <v>131</v>
      </c>
      <c r="B132" s="12" t="str">
        <f t="shared" ref="B132:B163" si="11">TEXT(C132,"000")&amp;"-"&amp;TEXT(E132,"000")</f>
        <v>000-000</v>
      </c>
      <c r="C132" s="12"/>
      <c r="D132" s="12"/>
      <c r="E132" s="12"/>
      <c r="F132" s="12"/>
      <c r="G132" s="16"/>
      <c r="H132" s="16"/>
      <c r="I132" s="15"/>
      <c r="J132" s="16"/>
      <c r="K132" s="16"/>
      <c r="L132" s="17"/>
      <c r="M132" s="18"/>
      <c r="N132" s="18"/>
      <c r="O132" s="20"/>
      <c r="P132" s="21"/>
      <c r="Q132" s="21"/>
      <c r="R132" s="22"/>
      <c r="S132" s="21"/>
      <c r="T132" s="21"/>
      <c r="U132" s="22"/>
      <c r="V132" s="23"/>
      <c r="W132" s="23"/>
      <c r="X132" s="24"/>
      <c r="Y132" s="25">
        <f t="shared" si="8"/>
        <v>0</v>
      </c>
      <c r="Z132" s="25">
        <f t="shared" si="10"/>
        <v>0</v>
      </c>
      <c r="AA132" s="26"/>
      <c r="AB132" s="26"/>
      <c r="AC132" s="26"/>
      <c r="AD132" s="26"/>
      <c r="AE132" s="27"/>
      <c r="AF132" s="26"/>
      <c r="AG132" s="26"/>
      <c r="AH132" s="26"/>
      <c r="AI132" s="26"/>
      <c r="AJ132" s="26"/>
      <c r="AK132" s="26"/>
    </row>
    <row r="133" spans="1:37" s="10" customFormat="1" ht="25" customHeight="1" x14ac:dyDescent="0.25">
      <c r="A133" s="11">
        <v>132</v>
      </c>
      <c r="B133" s="12" t="str">
        <f t="shared" si="11"/>
        <v>000-000</v>
      </c>
      <c r="C133" s="12"/>
      <c r="D133" s="12"/>
      <c r="E133" s="12"/>
      <c r="F133" s="12"/>
      <c r="G133" s="16"/>
      <c r="H133" s="16"/>
      <c r="I133" s="15"/>
      <c r="J133" s="16"/>
      <c r="K133" s="16"/>
      <c r="L133" s="17"/>
      <c r="M133" s="18"/>
      <c r="N133" s="18"/>
      <c r="O133" s="20"/>
      <c r="P133" s="21"/>
      <c r="Q133" s="21"/>
      <c r="R133" s="22"/>
      <c r="S133" s="21"/>
      <c r="T133" s="21"/>
      <c r="U133" s="22"/>
      <c r="V133" s="23"/>
      <c r="W133" s="23"/>
      <c r="X133" s="24"/>
      <c r="Y133" s="25">
        <f t="shared" si="8"/>
        <v>0</v>
      </c>
      <c r="Z133" s="25">
        <f t="shared" si="10"/>
        <v>0</v>
      </c>
      <c r="AA133" s="26"/>
      <c r="AB133" s="26"/>
      <c r="AC133" s="26"/>
      <c r="AD133" s="26"/>
      <c r="AE133" s="27"/>
      <c r="AF133" s="26"/>
      <c r="AG133" s="26"/>
      <c r="AH133" s="26"/>
      <c r="AI133" s="26"/>
      <c r="AJ133" s="26"/>
      <c r="AK133" s="26"/>
    </row>
    <row r="134" spans="1:37" s="10" customFormat="1" ht="25" customHeight="1" x14ac:dyDescent="0.25">
      <c r="A134" s="11">
        <v>133</v>
      </c>
      <c r="B134" s="12" t="str">
        <f t="shared" si="11"/>
        <v>000-000</v>
      </c>
      <c r="C134" s="12"/>
      <c r="D134" s="12"/>
      <c r="E134" s="12"/>
      <c r="F134" s="12"/>
      <c r="G134" s="16"/>
      <c r="H134" s="16"/>
      <c r="I134" s="15"/>
      <c r="J134" s="16"/>
      <c r="K134" s="16"/>
      <c r="L134" s="17"/>
      <c r="M134" s="18"/>
      <c r="N134" s="18"/>
      <c r="O134" s="20"/>
      <c r="P134" s="21"/>
      <c r="Q134" s="21"/>
      <c r="R134" s="22"/>
      <c r="S134" s="21"/>
      <c r="T134" s="21"/>
      <c r="U134" s="22"/>
      <c r="V134" s="23"/>
      <c r="W134" s="23"/>
      <c r="X134" s="24"/>
      <c r="Y134" s="25">
        <f t="shared" si="8"/>
        <v>0</v>
      </c>
      <c r="Z134" s="25">
        <f t="shared" si="10"/>
        <v>0</v>
      </c>
      <c r="AA134" s="26"/>
      <c r="AB134" s="26"/>
      <c r="AC134" s="26"/>
      <c r="AD134" s="26"/>
      <c r="AE134" s="27"/>
      <c r="AF134" s="26"/>
      <c r="AG134" s="26"/>
      <c r="AH134" s="26"/>
      <c r="AI134" s="26"/>
      <c r="AJ134" s="26"/>
      <c r="AK134" s="26"/>
    </row>
    <row r="135" spans="1:37" s="10" customFormat="1" ht="25" customHeight="1" x14ac:dyDescent="0.25">
      <c r="A135" s="11">
        <v>134</v>
      </c>
      <c r="B135" s="12" t="str">
        <f t="shared" si="11"/>
        <v>000-000</v>
      </c>
      <c r="C135" s="12"/>
      <c r="D135" s="12"/>
      <c r="E135" s="12"/>
      <c r="F135" s="12"/>
      <c r="G135" s="16"/>
      <c r="H135" s="16"/>
      <c r="I135" s="15"/>
      <c r="J135" s="16"/>
      <c r="K135" s="16"/>
      <c r="L135" s="17"/>
      <c r="M135" s="18"/>
      <c r="N135" s="18"/>
      <c r="O135" s="20"/>
      <c r="P135" s="21"/>
      <c r="Q135" s="21"/>
      <c r="R135" s="22"/>
      <c r="S135" s="21"/>
      <c r="T135" s="21"/>
      <c r="U135" s="22"/>
      <c r="V135" s="23"/>
      <c r="W135" s="23"/>
      <c r="X135" s="24"/>
      <c r="Y135" s="25">
        <f t="shared" ref="Y135:Y198" si="12">ROUND(I129-U135-X135,2)</f>
        <v>0</v>
      </c>
      <c r="Z135" s="25">
        <f t="shared" si="10"/>
        <v>0</v>
      </c>
      <c r="AA135" s="26"/>
      <c r="AB135" s="26"/>
      <c r="AC135" s="26"/>
      <c r="AD135" s="26"/>
      <c r="AE135" s="27"/>
      <c r="AF135" s="26"/>
      <c r="AG135" s="26"/>
      <c r="AH135" s="26"/>
      <c r="AI135" s="26"/>
      <c r="AJ135" s="26"/>
      <c r="AK135" s="26"/>
    </row>
    <row r="136" spans="1:37" s="10" customFormat="1" ht="25" customHeight="1" x14ac:dyDescent="0.25">
      <c r="A136" s="11">
        <v>135</v>
      </c>
      <c r="B136" s="12" t="str">
        <f t="shared" si="11"/>
        <v>000-000</v>
      </c>
      <c r="C136" s="12"/>
      <c r="D136" s="12"/>
      <c r="E136" s="12"/>
      <c r="F136" s="12"/>
      <c r="G136" s="16"/>
      <c r="H136" s="16"/>
      <c r="I136" s="15"/>
      <c r="J136" s="16"/>
      <c r="K136" s="16"/>
      <c r="L136" s="17"/>
      <c r="M136" s="18"/>
      <c r="N136" s="19"/>
      <c r="O136" s="20"/>
      <c r="P136" s="21"/>
      <c r="Q136" s="21"/>
      <c r="R136" s="22"/>
      <c r="S136" s="21"/>
      <c r="T136" s="21"/>
      <c r="U136" s="22"/>
      <c r="V136" s="23"/>
      <c r="W136" s="23"/>
      <c r="X136" s="24"/>
      <c r="Y136" s="25">
        <f t="shared" si="12"/>
        <v>0</v>
      </c>
      <c r="Z136" s="25">
        <f t="shared" si="10"/>
        <v>0</v>
      </c>
      <c r="AA136" s="26"/>
      <c r="AB136" s="26"/>
      <c r="AC136" s="26"/>
      <c r="AD136" s="26"/>
      <c r="AE136" s="27"/>
      <c r="AF136" s="26"/>
      <c r="AG136" s="26"/>
      <c r="AH136" s="26"/>
      <c r="AI136" s="26"/>
      <c r="AJ136" s="26"/>
      <c r="AK136" s="26"/>
    </row>
    <row r="137" spans="1:37" s="10" customFormat="1" ht="25" customHeight="1" x14ac:dyDescent="0.25">
      <c r="A137" s="11">
        <v>136</v>
      </c>
      <c r="B137" s="12" t="str">
        <f t="shared" si="11"/>
        <v>000-000</v>
      </c>
      <c r="C137" s="12"/>
      <c r="D137" s="12"/>
      <c r="E137" s="12"/>
      <c r="F137" s="12"/>
      <c r="G137" s="16"/>
      <c r="H137" s="16"/>
      <c r="I137" s="15"/>
      <c r="J137" s="16"/>
      <c r="K137" s="16"/>
      <c r="L137" s="17"/>
      <c r="M137" s="18"/>
      <c r="N137" s="19"/>
      <c r="O137" s="20"/>
      <c r="P137" s="21"/>
      <c r="Q137" s="21"/>
      <c r="R137" s="22"/>
      <c r="S137" s="21"/>
      <c r="T137" s="21"/>
      <c r="U137" s="22"/>
      <c r="V137" s="23"/>
      <c r="W137" s="23"/>
      <c r="X137" s="24"/>
      <c r="Y137" s="25">
        <f t="shared" si="12"/>
        <v>0</v>
      </c>
      <c r="Z137" s="25">
        <f t="shared" si="10"/>
        <v>0</v>
      </c>
      <c r="AA137" s="26"/>
      <c r="AB137" s="26"/>
      <c r="AC137" s="26"/>
      <c r="AD137" s="26"/>
      <c r="AE137" s="27"/>
      <c r="AF137" s="26"/>
      <c r="AG137" s="26"/>
      <c r="AH137" s="26"/>
      <c r="AI137" s="26"/>
      <c r="AJ137" s="26"/>
      <c r="AK137" s="26"/>
    </row>
    <row r="138" spans="1:37" s="10" customFormat="1" ht="25" customHeight="1" x14ac:dyDescent="0.25">
      <c r="A138" s="11">
        <v>137</v>
      </c>
      <c r="B138" s="12" t="str">
        <f t="shared" si="11"/>
        <v>000-000</v>
      </c>
      <c r="C138" s="12"/>
      <c r="D138" s="12"/>
      <c r="E138" s="12"/>
      <c r="F138" s="12"/>
      <c r="G138" s="16"/>
      <c r="H138" s="16"/>
      <c r="I138" s="15"/>
      <c r="J138" s="16"/>
      <c r="K138" s="16"/>
      <c r="L138" s="17"/>
      <c r="M138" s="18"/>
      <c r="N138" s="18"/>
      <c r="O138" s="20"/>
      <c r="P138" s="21"/>
      <c r="Q138" s="21"/>
      <c r="R138" s="22"/>
      <c r="S138" s="21"/>
      <c r="T138" s="21"/>
      <c r="U138" s="22"/>
      <c r="V138" s="23"/>
      <c r="W138" s="23"/>
      <c r="X138" s="24"/>
      <c r="Y138" s="25">
        <f t="shared" si="12"/>
        <v>0</v>
      </c>
      <c r="Z138" s="25">
        <f t="shared" si="10"/>
        <v>0</v>
      </c>
      <c r="AA138" s="26"/>
      <c r="AB138" s="26"/>
      <c r="AC138" s="26"/>
      <c r="AD138" s="26"/>
      <c r="AE138" s="27"/>
      <c r="AF138" s="26"/>
      <c r="AG138" s="26"/>
      <c r="AH138" s="26"/>
      <c r="AI138" s="26"/>
      <c r="AJ138" s="26"/>
      <c r="AK138" s="26"/>
    </row>
    <row r="139" spans="1:37" s="10" customFormat="1" ht="25" customHeight="1" x14ac:dyDescent="0.25">
      <c r="A139" s="11">
        <v>138</v>
      </c>
      <c r="B139" s="12" t="str">
        <f t="shared" si="11"/>
        <v>000-000</v>
      </c>
      <c r="C139" s="12"/>
      <c r="D139" s="12"/>
      <c r="E139" s="12"/>
      <c r="F139" s="12"/>
      <c r="G139" s="16"/>
      <c r="H139" s="16"/>
      <c r="I139" s="15"/>
      <c r="J139" s="16"/>
      <c r="K139" s="16"/>
      <c r="L139" s="17"/>
      <c r="M139" s="18"/>
      <c r="N139" s="18"/>
      <c r="O139" s="20"/>
      <c r="P139" s="21"/>
      <c r="Q139" s="21"/>
      <c r="R139" s="22"/>
      <c r="S139" s="21"/>
      <c r="T139" s="21"/>
      <c r="U139" s="22"/>
      <c r="V139" s="23"/>
      <c r="W139" s="23"/>
      <c r="X139" s="24"/>
      <c r="Y139" s="25">
        <f t="shared" si="12"/>
        <v>0</v>
      </c>
      <c r="Z139" s="25">
        <f t="shared" si="10"/>
        <v>0</v>
      </c>
      <c r="AA139" s="26"/>
      <c r="AB139" s="26"/>
      <c r="AC139" s="26"/>
      <c r="AD139" s="26"/>
      <c r="AE139" s="27"/>
      <c r="AF139" s="26"/>
      <c r="AG139" s="26"/>
      <c r="AH139" s="26"/>
      <c r="AI139" s="26"/>
      <c r="AJ139" s="26"/>
      <c r="AK139" s="26"/>
    </row>
    <row r="140" spans="1:37" s="10" customFormat="1" ht="25" customHeight="1" x14ac:dyDescent="0.25">
      <c r="A140" s="11">
        <v>139</v>
      </c>
      <c r="B140" s="12" t="str">
        <f t="shared" si="11"/>
        <v>000-000</v>
      </c>
      <c r="C140" s="12"/>
      <c r="D140" s="12"/>
      <c r="E140" s="12"/>
      <c r="F140" s="12"/>
      <c r="G140" s="16"/>
      <c r="H140" s="16"/>
      <c r="I140" s="15"/>
      <c r="J140" s="16"/>
      <c r="K140" s="16"/>
      <c r="L140" s="17"/>
      <c r="M140" s="18"/>
      <c r="N140" s="18"/>
      <c r="O140" s="20"/>
      <c r="P140" s="21"/>
      <c r="Q140" s="21"/>
      <c r="R140" s="22"/>
      <c r="S140" s="21"/>
      <c r="T140" s="21"/>
      <c r="U140" s="22"/>
      <c r="V140" s="23"/>
      <c r="W140" s="23"/>
      <c r="X140" s="24"/>
      <c r="Y140" s="25">
        <f t="shared" si="12"/>
        <v>0</v>
      </c>
      <c r="Z140" s="25">
        <f t="shared" si="10"/>
        <v>0</v>
      </c>
      <c r="AA140" s="26"/>
      <c r="AB140" s="26"/>
      <c r="AC140" s="26"/>
      <c r="AD140" s="26"/>
      <c r="AE140" s="27"/>
      <c r="AF140" s="26"/>
      <c r="AG140" s="26"/>
      <c r="AH140" s="26"/>
      <c r="AI140" s="26"/>
      <c r="AJ140" s="26"/>
      <c r="AK140" s="26"/>
    </row>
    <row r="141" spans="1:37" s="10" customFormat="1" ht="25" customHeight="1" x14ac:dyDescent="0.25">
      <c r="A141" s="11">
        <v>140</v>
      </c>
      <c r="B141" s="12" t="str">
        <f t="shared" si="11"/>
        <v>000-000</v>
      </c>
      <c r="C141" s="12"/>
      <c r="D141" s="12"/>
      <c r="E141" s="12"/>
      <c r="F141" s="12"/>
      <c r="G141" s="16"/>
      <c r="H141" s="16"/>
      <c r="I141" s="15"/>
      <c r="J141" s="16"/>
      <c r="K141" s="16"/>
      <c r="L141" s="17"/>
      <c r="M141" s="18"/>
      <c r="N141" s="18"/>
      <c r="O141" s="20"/>
      <c r="P141" s="21"/>
      <c r="Q141" s="21"/>
      <c r="R141" s="22"/>
      <c r="S141" s="21"/>
      <c r="T141" s="21"/>
      <c r="U141" s="22"/>
      <c r="V141" s="23"/>
      <c r="W141" s="23"/>
      <c r="X141" s="24"/>
      <c r="Y141" s="25">
        <f t="shared" si="12"/>
        <v>0</v>
      </c>
      <c r="Z141" s="25">
        <f t="shared" si="10"/>
        <v>0</v>
      </c>
      <c r="AA141" s="26"/>
      <c r="AB141" s="26"/>
      <c r="AC141" s="26"/>
      <c r="AD141" s="26"/>
      <c r="AE141" s="27"/>
      <c r="AF141" s="26"/>
      <c r="AG141" s="26"/>
      <c r="AH141" s="26"/>
      <c r="AI141" s="26"/>
      <c r="AJ141" s="26"/>
      <c r="AK141" s="26"/>
    </row>
    <row r="142" spans="1:37" s="10" customFormat="1" ht="25" customHeight="1" x14ac:dyDescent="0.25">
      <c r="A142" s="11">
        <v>141</v>
      </c>
      <c r="B142" s="12" t="str">
        <f t="shared" si="11"/>
        <v>000-000</v>
      </c>
      <c r="C142" s="12"/>
      <c r="D142" s="12"/>
      <c r="E142" s="12"/>
      <c r="F142" s="12"/>
      <c r="G142" s="16"/>
      <c r="H142" s="16"/>
      <c r="I142" s="15"/>
      <c r="J142" s="16"/>
      <c r="K142" s="16"/>
      <c r="L142" s="17"/>
      <c r="M142" s="18"/>
      <c r="N142" s="18"/>
      <c r="O142" s="20"/>
      <c r="P142" s="21"/>
      <c r="Q142" s="21"/>
      <c r="R142" s="22"/>
      <c r="S142" s="21"/>
      <c r="T142" s="21"/>
      <c r="U142" s="22"/>
      <c r="V142" s="23"/>
      <c r="W142" s="23"/>
      <c r="X142" s="24"/>
      <c r="Y142" s="25">
        <f t="shared" si="12"/>
        <v>0</v>
      </c>
      <c r="Z142" s="25">
        <f t="shared" si="10"/>
        <v>0</v>
      </c>
      <c r="AA142" s="26"/>
      <c r="AB142" s="26"/>
      <c r="AC142" s="26"/>
      <c r="AD142" s="26"/>
      <c r="AE142" s="27"/>
      <c r="AF142" s="26"/>
      <c r="AG142" s="26"/>
      <c r="AH142" s="26"/>
      <c r="AI142" s="26"/>
      <c r="AJ142" s="26"/>
      <c r="AK142" s="26"/>
    </row>
    <row r="143" spans="1:37" s="10" customFormat="1" ht="25" customHeight="1" x14ac:dyDescent="0.25">
      <c r="A143" s="11">
        <v>142</v>
      </c>
      <c r="B143" s="12" t="str">
        <f t="shared" si="11"/>
        <v>000-000</v>
      </c>
      <c r="C143" s="12"/>
      <c r="D143" s="12"/>
      <c r="E143" s="12"/>
      <c r="F143" s="12"/>
      <c r="G143" s="16"/>
      <c r="H143" s="16"/>
      <c r="I143" s="15"/>
      <c r="J143" s="16"/>
      <c r="K143" s="16"/>
      <c r="L143" s="17"/>
      <c r="M143" s="18"/>
      <c r="N143" s="18"/>
      <c r="O143" s="20"/>
      <c r="P143" s="21"/>
      <c r="Q143" s="21"/>
      <c r="R143" s="22"/>
      <c r="S143" s="21"/>
      <c r="T143" s="21"/>
      <c r="U143" s="22"/>
      <c r="V143" s="23"/>
      <c r="W143" s="23"/>
      <c r="X143" s="24"/>
      <c r="Y143" s="25">
        <f t="shared" si="12"/>
        <v>0</v>
      </c>
      <c r="Z143" s="25">
        <f t="shared" si="10"/>
        <v>0</v>
      </c>
      <c r="AA143" s="26"/>
      <c r="AB143" s="26"/>
      <c r="AC143" s="26"/>
      <c r="AD143" s="26"/>
      <c r="AE143" s="27"/>
      <c r="AF143" s="26"/>
      <c r="AG143" s="26"/>
      <c r="AH143" s="26"/>
      <c r="AI143" s="26"/>
      <c r="AJ143" s="26"/>
      <c r="AK143" s="26"/>
    </row>
    <row r="144" spans="1:37" s="10" customFormat="1" ht="25" customHeight="1" x14ac:dyDescent="0.25">
      <c r="A144" s="11">
        <v>143</v>
      </c>
      <c r="B144" s="12" t="str">
        <f t="shared" si="11"/>
        <v>000-000</v>
      </c>
      <c r="C144" s="12"/>
      <c r="D144" s="12"/>
      <c r="E144" s="12"/>
      <c r="F144" s="12"/>
      <c r="G144" s="16"/>
      <c r="H144" s="16"/>
      <c r="I144" s="15"/>
      <c r="J144" s="16"/>
      <c r="K144" s="16"/>
      <c r="L144" s="17"/>
      <c r="M144" s="18"/>
      <c r="N144" s="18"/>
      <c r="O144" s="20"/>
      <c r="P144" s="21"/>
      <c r="Q144" s="21"/>
      <c r="R144" s="22"/>
      <c r="S144" s="21"/>
      <c r="T144" s="21"/>
      <c r="U144" s="22"/>
      <c r="V144" s="23"/>
      <c r="W144" s="23"/>
      <c r="X144" s="24"/>
      <c r="Y144" s="25">
        <f t="shared" si="12"/>
        <v>0</v>
      </c>
      <c r="Z144" s="25">
        <f t="shared" si="10"/>
        <v>0</v>
      </c>
      <c r="AA144" s="26"/>
      <c r="AB144" s="26"/>
      <c r="AC144" s="26"/>
      <c r="AD144" s="26"/>
      <c r="AE144" s="27"/>
      <c r="AF144" s="26"/>
      <c r="AG144" s="26"/>
      <c r="AH144" s="26"/>
      <c r="AI144" s="26"/>
      <c r="AJ144" s="26"/>
      <c r="AK144" s="26"/>
    </row>
    <row r="145" spans="1:37" s="10" customFormat="1" ht="25" customHeight="1" x14ac:dyDescent="0.25">
      <c r="A145" s="11">
        <v>144</v>
      </c>
      <c r="B145" s="12" t="str">
        <f t="shared" si="11"/>
        <v>000-000</v>
      </c>
      <c r="C145" s="12"/>
      <c r="D145" s="12"/>
      <c r="E145" s="12"/>
      <c r="F145" s="12"/>
      <c r="G145" s="16"/>
      <c r="H145" s="16"/>
      <c r="I145" s="15"/>
      <c r="J145" s="16"/>
      <c r="K145" s="16"/>
      <c r="L145" s="17"/>
      <c r="M145" s="18"/>
      <c r="N145" s="18"/>
      <c r="O145" s="20"/>
      <c r="P145" s="21"/>
      <c r="Q145" s="21"/>
      <c r="R145" s="22"/>
      <c r="S145" s="21"/>
      <c r="T145" s="21"/>
      <c r="U145" s="22"/>
      <c r="V145" s="23"/>
      <c r="W145" s="23"/>
      <c r="X145" s="24"/>
      <c r="Y145" s="25">
        <f t="shared" si="12"/>
        <v>0</v>
      </c>
      <c r="Z145" s="25">
        <f t="shared" si="10"/>
        <v>0</v>
      </c>
      <c r="AA145" s="26"/>
      <c r="AB145" s="26"/>
      <c r="AC145" s="26"/>
      <c r="AD145" s="26"/>
      <c r="AE145" s="27"/>
      <c r="AF145" s="26"/>
      <c r="AG145" s="26"/>
      <c r="AH145" s="26"/>
      <c r="AI145" s="26"/>
      <c r="AJ145" s="26"/>
      <c r="AK145" s="26"/>
    </row>
    <row r="146" spans="1:37" s="10" customFormat="1" ht="25" customHeight="1" x14ac:dyDescent="0.25">
      <c r="A146" s="11">
        <v>145</v>
      </c>
      <c r="B146" s="12" t="str">
        <f t="shared" si="11"/>
        <v>000-000</v>
      </c>
      <c r="C146" s="12"/>
      <c r="D146" s="12"/>
      <c r="E146" s="12"/>
      <c r="F146" s="12"/>
      <c r="G146" s="16"/>
      <c r="H146" s="16"/>
      <c r="I146" s="15"/>
      <c r="J146" s="16"/>
      <c r="K146" s="16"/>
      <c r="L146" s="17"/>
      <c r="M146" s="18"/>
      <c r="N146" s="18"/>
      <c r="O146" s="20"/>
      <c r="P146" s="21"/>
      <c r="Q146" s="21"/>
      <c r="R146" s="22"/>
      <c r="S146" s="21"/>
      <c r="T146" s="21"/>
      <c r="U146" s="22"/>
      <c r="V146" s="23"/>
      <c r="W146" s="23"/>
      <c r="X146" s="24"/>
      <c r="Y146" s="25">
        <f t="shared" si="12"/>
        <v>0</v>
      </c>
      <c r="Z146" s="25">
        <f t="shared" si="10"/>
        <v>0</v>
      </c>
      <c r="AA146" s="26"/>
      <c r="AB146" s="26"/>
      <c r="AC146" s="26"/>
      <c r="AD146" s="26"/>
      <c r="AE146" s="27"/>
      <c r="AF146" s="26"/>
      <c r="AG146" s="26"/>
      <c r="AH146" s="26"/>
      <c r="AI146" s="26"/>
      <c r="AJ146" s="26"/>
      <c r="AK146" s="26"/>
    </row>
    <row r="147" spans="1:37" s="10" customFormat="1" ht="25" customHeight="1" x14ac:dyDescent="0.25">
      <c r="A147" s="11">
        <v>146</v>
      </c>
      <c r="B147" s="12" t="str">
        <f t="shared" si="11"/>
        <v>000-000</v>
      </c>
      <c r="C147" s="12"/>
      <c r="D147" s="12"/>
      <c r="E147" s="12"/>
      <c r="F147" s="12"/>
      <c r="G147" s="16"/>
      <c r="H147" s="16"/>
      <c r="I147" s="15"/>
      <c r="J147" s="16"/>
      <c r="K147" s="16"/>
      <c r="L147" s="17"/>
      <c r="M147" s="18"/>
      <c r="N147" s="19"/>
      <c r="O147" s="20"/>
      <c r="P147" s="21"/>
      <c r="Q147" s="21"/>
      <c r="R147" s="22"/>
      <c r="S147" s="21"/>
      <c r="T147" s="21"/>
      <c r="U147" s="22"/>
      <c r="V147" s="23"/>
      <c r="W147" s="23"/>
      <c r="X147" s="24"/>
      <c r="Y147" s="25">
        <f t="shared" si="12"/>
        <v>0</v>
      </c>
      <c r="Z147" s="25">
        <f t="shared" si="10"/>
        <v>0</v>
      </c>
      <c r="AA147" s="26"/>
      <c r="AB147" s="26"/>
      <c r="AC147" s="26"/>
      <c r="AD147" s="26"/>
      <c r="AE147" s="27"/>
      <c r="AF147" s="26"/>
      <c r="AG147" s="26"/>
      <c r="AH147" s="26"/>
      <c r="AI147" s="26"/>
      <c r="AJ147" s="26"/>
      <c r="AK147" s="26"/>
    </row>
    <row r="148" spans="1:37" s="10" customFormat="1" ht="25" customHeight="1" x14ac:dyDescent="0.25">
      <c r="A148" s="11">
        <v>147</v>
      </c>
      <c r="B148" s="12" t="str">
        <f t="shared" si="11"/>
        <v>000-000</v>
      </c>
      <c r="C148" s="12"/>
      <c r="D148" s="12"/>
      <c r="E148" s="12"/>
      <c r="F148" s="12"/>
      <c r="G148" s="16"/>
      <c r="H148" s="16"/>
      <c r="I148" s="15"/>
      <c r="J148" s="16"/>
      <c r="K148" s="16"/>
      <c r="L148" s="17"/>
      <c r="M148" s="18"/>
      <c r="N148" s="19"/>
      <c r="O148" s="20"/>
      <c r="P148" s="21"/>
      <c r="Q148" s="21"/>
      <c r="R148" s="22"/>
      <c r="S148" s="21"/>
      <c r="T148" s="21"/>
      <c r="U148" s="22"/>
      <c r="V148" s="23"/>
      <c r="W148" s="23"/>
      <c r="X148" s="24"/>
      <c r="Y148" s="25">
        <f t="shared" si="12"/>
        <v>0</v>
      </c>
      <c r="Z148" s="25">
        <f t="shared" si="10"/>
        <v>0</v>
      </c>
      <c r="AA148" s="26"/>
      <c r="AB148" s="26"/>
      <c r="AC148" s="26"/>
      <c r="AD148" s="26"/>
      <c r="AE148" s="27"/>
      <c r="AF148" s="26"/>
      <c r="AG148" s="26"/>
      <c r="AH148" s="26"/>
      <c r="AI148" s="26"/>
      <c r="AJ148" s="26"/>
      <c r="AK148" s="26"/>
    </row>
    <row r="149" spans="1:37" s="10" customFormat="1" ht="25" customHeight="1" x14ac:dyDescent="0.25">
      <c r="A149" s="11">
        <v>148</v>
      </c>
      <c r="B149" s="12" t="str">
        <f t="shared" si="11"/>
        <v>000-000</v>
      </c>
      <c r="C149" s="12"/>
      <c r="D149" s="12"/>
      <c r="E149" s="12"/>
      <c r="F149" s="12"/>
      <c r="G149" s="16"/>
      <c r="H149" s="16"/>
      <c r="I149" s="15"/>
      <c r="J149" s="16"/>
      <c r="K149" s="16"/>
      <c r="L149" s="17"/>
      <c r="M149" s="18"/>
      <c r="N149" s="18"/>
      <c r="O149" s="20"/>
      <c r="P149" s="21"/>
      <c r="Q149" s="21"/>
      <c r="R149" s="22"/>
      <c r="S149" s="21"/>
      <c r="T149" s="21"/>
      <c r="U149" s="22"/>
      <c r="V149" s="23"/>
      <c r="W149" s="23"/>
      <c r="X149" s="24"/>
      <c r="Y149" s="25">
        <f t="shared" si="12"/>
        <v>0</v>
      </c>
      <c r="Z149" s="25">
        <f t="shared" si="10"/>
        <v>0</v>
      </c>
      <c r="AA149" s="26"/>
      <c r="AB149" s="26"/>
      <c r="AC149" s="26"/>
      <c r="AD149" s="26"/>
      <c r="AE149" s="27"/>
      <c r="AF149" s="26"/>
      <c r="AG149" s="26"/>
      <c r="AH149" s="26"/>
      <c r="AI149" s="26"/>
      <c r="AJ149" s="26"/>
      <c r="AK149" s="26"/>
    </row>
    <row r="150" spans="1:37" s="10" customFormat="1" ht="25" customHeight="1" x14ac:dyDescent="0.25">
      <c r="A150" s="11">
        <v>149</v>
      </c>
      <c r="B150" s="12" t="str">
        <f t="shared" si="11"/>
        <v>000-000</v>
      </c>
      <c r="C150" s="12"/>
      <c r="D150" s="12"/>
      <c r="E150" s="12"/>
      <c r="F150" s="12"/>
      <c r="G150" s="16"/>
      <c r="H150" s="16"/>
      <c r="I150" s="15"/>
      <c r="J150" s="16"/>
      <c r="K150" s="16"/>
      <c r="L150" s="17"/>
      <c r="M150" s="18"/>
      <c r="N150" s="18"/>
      <c r="O150" s="20"/>
      <c r="P150" s="21"/>
      <c r="Q150" s="21"/>
      <c r="R150" s="22"/>
      <c r="S150" s="21"/>
      <c r="T150" s="21"/>
      <c r="U150" s="22"/>
      <c r="V150" s="23"/>
      <c r="W150" s="23"/>
      <c r="X150" s="24"/>
      <c r="Y150" s="25">
        <f t="shared" si="12"/>
        <v>0</v>
      </c>
      <c r="Z150" s="25">
        <f t="shared" si="10"/>
        <v>0</v>
      </c>
      <c r="AA150" s="26"/>
      <c r="AB150" s="26"/>
      <c r="AC150" s="26"/>
      <c r="AD150" s="26"/>
      <c r="AE150" s="27"/>
      <c r="AF150" s="26"/>
      <c r="AG150" s="26"/>
      <c r="AH150" s="26"/>
      <c r="AI150" s="26"/>
      <c r="AJ150" s="26"/>
      <c r="AK150" s="26"/>
    </row>
    <row r="151" spans="1:37" s="10" customFormat="1" ht="25" customHeight="1" x14ac:dyDescent="0.25">
      <c r="A151" s="11">
        <v>150</v>
      </c>
      <c r="B151" s="12" t="str">
        <f t="shared" si="11"/>
        <v>000-000</v>
      </c>
      <c r="C151" s="12"/>
      <c r="D151" s="12"/>
      <c r="E151" s="12"/>
      <c r="F151" s="12"/>
      <c r="G151" s="16"/>
      <c r="H151" s="16"/>
      <c r="I151" s="15"/>
      <c r="J151" s="16"/>
      <c r="K151" s="16"/>
      <c r="L151" s="17"/>
      <c r="M151" s="18"/>
      <c r="N151" s="18"/>
      <c r="O151" s="20"/>
      <c r="P151" s="21"/>
      <c r="Q151" s="21"/>
      <c r="R151" s="22"/>
      <c r="S151" s="21"/>
      <c r="T151" s="21"/>
      <c r="U151" s="22"/>
      <c r="V151" s="23"/>
      <c r="W151" s="23"/>
      <c r="X151" s="24"/>
      <c r="Y151" s="25">
        <f t="shared" si="12"/>
        <v>0</v>
      </c>
      <c r="Z151" s="25">
        <f t="shared" si="10"/>
        <v>0</v>
      </c>
      <c r="AA151" s="26"/>
      <c r="AB151" s="26"/>
      <c r="AC151" s="26"/>
      <c r="AD151" s="26"/>
      <c r="AE151" s="27"/>
      <c r="AF151" s="26"/>
      <c r="AG151" s="26"/>
      <c r="AH151" s="26"/>
      <c r="AI151" s="26"/>
      <c r="AJ151" s="26"/>
      <c r="AK151" s="26"/>
    </row>
    <row r="152" spans="1:37" s="10" customFormat="1" ht="25" customHeight="1" x14ac:dyDescent="0.25">
      <c r="A152" s="11">
        <v>151</v>
      </c>
      <c r="B152" s="12" t="str">
        <f t="shared" si="11"/>
        <v>000-000</v>
      </c>
      <c r="C152" s="12"/>
      <c r="D152" s="12"/>
      <c r="E152" s="12"/>
      <c r="F152" s="12"/>
      <c r="G152" s="16"/>
      <c r="H152" s="16"/>
      <c r="I152" s="15"/>
      <c r="J152" s="16"/>
      <c r="K152" s="16"/>
      <c r="L152" s="17"/>
      <c r="M152" s="18"/>
      <c r="N152" s="18"/>
      <c r="O152" s="20"/>
      <c r="P152" s="21"/>
      <c r="Q152" s="21"/>
      <c r="R152" s="22"/>
      <c r="S152" s="21"/>
      <c r="T152" s="21"/>
      <c r="U152" s="22"/>
      <c r="V152" s="23"/>
      <c r="W152" s="23"/>
      <c r="X152" s="24"/>
      <c r="Y152" s="25">
        <f t="shared" si="12"/>
        <v>0</v>
      </c>
      <c r="Z152" s="25">
        <f t="shared" si="10"/>
        <v>0</v>
      </c>
      <c r="AA152" s="26"/>
      <c r="AB152" s="26"/>
      <c r="AC152" s="26"/>
      <c r="AD152" s="26"/>
      <c r="AE152" s="27"/>
      <c r="AF152" s="26"/>
      <c r="AG152" s="26"/>
      <c r="AH152" s="26"/>
      <c r="AI152" s="26"/>
      <c r="AJ152" s="26"/>
      <c r="AK152" s="26"/>
    </row>
    <row r="153" spans="1:37" s="10" customFormat="1" ht="25" customHeight="1" x14ac:dyDescent="0.25">
      <c r="A153" s="11">
        <v>152</v>
      </c>
      <c r="B153" s="12" t="str">
        <f t="shared" si="11"/>
        <v>000-000</v>
      </c>
      <c r="C153" s="12"/>
      <c r="D153" s="12"/>
      <c r="E153" s="12"/>
      <c r="F153" s="12"/>
      <c r="G153" s="16"/>
      <c r="H153" s="16"/>
      <c r="I153" s="15"/>
      <c r="J153" s="16"/>
      <c r="K153" s="16"/>
      <c r="L153" s="17"/>
      <c r="M153" s="18"/>
      <c r="N153" s="18"/>
      <c r="O153" s="20"/>
      <c r="P153" s="21"/>
      <c r="Q153" s="21"/>
      <c r="R153" s="22"/>
      <c r="S153" s="21"/>
      <c r="T153" s="21"/>
      <c r="U153" s="22"/>
      <c r="V153" s="23"/>
      <c r="W153" s="23"/>
      <c r="X153" s="24"/>
      <c r="Y153" s="25">
        <f t="shared" si="12"/>
        <v>0</v>
      </c>
      <c r="Z153" s="25">
        <f t="shared" si="10"/>
        <v>0</v>
      </c>
      <c r="AA153" s="26"/>
      <c r="AB153" s="26"/>
      <c r="AC153" s="26"/>
      <c r="AD153" s="26"/>
      <c r="AE153" s="27"/>
      <c r="AF153" s="26"/>
      <c r="AG153" s="26"/>
      <c r="AH153" s="26"/>
      <c r="AI153" s="26"/>
      <c r="AJ153" s="26"/>
      <c r="AK153" s="26"/>
    </row>
    <row r="154" spans="1:37" s="10" customFormat="1" ht="25" customHeight="1" x14ac:dyDescent="0.25">
      <c r="A154" s="11">
        <v>153</v>
      </c>
      <c r="B154" s="12" t="str">
        <f t="shared" si="11"/>
        <v>000-000</v>
      </c>
      <c r="C154" s="12"/>
      <c r="D154" s="12"/>
      <c r="E154" s="12"/>
      <c r="F154" s="12"/>
      <c r="G154" s="16"/>
      <c r="H154" s="16"/>
      <c r="I154" s="15"/>
      <c r="J154" s="16"/>
      <c r="K154" s="16"/>
      <c r="L154" s="17"/>
      <c r="M154" s="18"/>
      <c r="N154" s="18"/>
      <c r="O154" s="20"/>
      <c r="P154" s="21"/>
      <c r="Q154" s="21"/>
      <c r="R154" s="22"/>
      <c r="S154" s="21"/>
      <c r="T154" s="21"/>
      <c r="U154" s="22"/>
      <c r="V154" s="23"/>
      <c r="W154" s="23"/>
      <c r="X154" s="24"/>
      <c r="Y154" s="25">
        <f t="shared" si="12"/>
        <v>0</v>
      </c>
      <c r="Z154" s="25">
        <f t="shared" si="10"/>
        <v>0</v>
      </c>
      <c r="AA154" s="26"/>
      <c r="AB154" s="26"/>
      <c r="AC154" s="26"/>
      <c r="AD154" s="26"/>
      <c r="AE154" s="27"/>
      <c r="AF154" s="26"/>
      <c r="AG154" s="26"/>
      <c r="AH154" s="26"/>
      <c r="AI154" s="26"/>
      <c r="AJ154" s="26"/>
      <c r="AK154" s="26"/>
    </row>
    <row r="155" spans="1:37" s="10" customFormat="1" ht="25" customHeight="1" x14ac:dyDescent="0.25">
      <c r="A155" s="11">
        <v>154</v>
      </c>
      <c r="B155" s="12" t="str">
        <f t="shared" si="11"/>
        <v>000-000</v>
      </c>
      <c r="C155" s="12"/>
      <c r="D155" s="12"/>
      <c r="E155" s="12"/>
      <c r="F155" s="12"/>
      <c r="G155" s="16"/>
      <c r="H155" s="16"/>
      <c r="I155" s="15"/>
      <c r="J155" s="16"/>
      <c r="K155" s="16"/>
      <c r="L155" s="17"/>
      <c r="M155" s="18"/>
      <c r="N155" s="18"/>
      <c r="O155" s="20"/>
      <c r="P155" s="21"/>
      <c r="Q155" s="21"/>
      <c r="R155" s="22"/>
      <c r="S155" s="21"/>
      <c r="T155" s="21"/>
      <c r="U155" s="22"/>
      <c r="V155" s="23"/>
      <c r="W155" s="23"/>
      <c r="X155" s="24"/>
      <c r="Y155" s="25">
        <f t="shared" si="12"/>
        <v>0</v>
      </c>
      <c r="Z155" s="25">
        <f t="shared" si="10"/>
        <v>0</v>
      </c>
      <c r="AA155" s="26"/>
      <c r="AB155" s="26"/>
      <c r="AC155" s="26"/>
      <c r="AD155" s="26"/>
      <c r="AE155" s="27"/>
      <c r="AF155" s="26"/>
      <c r="AG155" s="26"/>
      <c r="AH155" s="26"/>
      <c r="AI155" s="26"/>
      <c r="AJ155" s="26"/>
      <c r="AK155" s="26"/>
    </row>
    <row r="156" spans="1:37" s="10" customFormat="1" ht="25" customHeight="1" x14ac:dyDescent="0.25">
      <c r="A156" s="11">
        <v>155</v>
      </c>
      <c r="B156" s="12" t="str">
        <f t="shared" si="11"/>
        <v>000-000</v>
      </c>
      <c r="C156" s="12"/>
      <c r="D156" s="12"/>
      <c r="E156" s="12"/>
      <c r="F156" s="12"/>
      <c r="G156" s="16"/>
      <c r="H156" s="16"/>
      <c r="I156" s="15"/>
      <c r="J156" s="16"/>
      <c r="K156" s="16"/>
      <c r="L156" s="17"/>
      <c r="M156" s="18"/>
      <c r="N156" s="18"/>
      <c r="O156" s="20"/>
      <c r="P156" s="21"/>
      <c r="Q156" s="21"/>
      <c r="R156" s="22"/>
      <c r="S156" s="21"/>
      <c r="T156" s="21"/>
      <c r="U156" s="22"/>
      <c r="V156" s="23"/>
      <c r="W156" s="23"/>
      <c r="X156" s="24"/>
      <c r="Y156" s="25">
        <f t="shared" si="12"/>
        <v>0</v>
      </c>
      <c r="Z156" s="25">
        <f t="shared" si="10"/>
        <v>0</v>
      </c>
      <c r="AA156" s="26"/>
      <c r="AB156" s="26"/>
      <c r="AC156" s="26"/>
      <c r="AD156" s="26"/>
      <c r="AE156" s="27"/>
      <c r="AF156" s="26"/>
      <c r="AG156" s="26"/>
      <c r="AH156" s="26"/>
      <c r="AI156" s="26"/>
      <c r="AJ156" s="26"/>
      <c r="AK156" s="26"/>
    </row>
    <row r="157" spans="1:37" s="10" customFormat="1" ht="25" customHeight="1" x14ac:dyDescent="0.25">
      <c r="A157" s="11">
        <v>156</v>
      </c>
      <c r="B157" s="12" t="str">
        <f t="shared" si="11"/>
        <v>000-000</v>
      </c>
      <c r="C157" s="12"/>
      <c r="D157" s="12"/>
      <c r="E157" s="12"/>
      <c r="F157" s="12"/>
      <c r="G157" s="16"/>
      <c r="H157" s="16"/>
      <c r="I157" s="15"/>
      <c r="J157" s="16"/>
      <c r="K157" s="16"/>
      <c r="L157" s="17"/>
      <c r="M157" s="18"/>
      <c r="N157" s="18"/>
      <c r="O157" s="20"/>
      <c r="P157" s="21"/>
      <c r="Q157" s="21"/>
      <c r="R157" s="22"/>
      <c r="S157" s="21"/>
      <c r="T157" s="21"/>
      <c r="U157" s="22"/>
      <c r="V157" s="23"/>
      <c r="W157" s="23"/>
      <c r="X157" s="24"/>
      <c r="Y157" s="25">
        <f t="shared" si="12"/>
        <v>0</v>
      </c>
      <c r="Z157" s="25">
        <f t="shared" si="10"/>
        <v>0</v>
      </c>
      <c r="AA157" s="26"/>
      <c r="AB157" s="26"/>
      <c r="AC157" s="26"/>
      <c r="AD157" s="26"/>
      <c r="AE157" s="27"/>
      <c r="AF157" s="26"/>
      <c r="AG157" s="26"/>
      <c r="AH157" s="26"/>
      <c r="AI157" s="26"/>
      <c r="AJ157" s="26"/>
      <c r="AK157" s="26"/>
    </row>
    <row r="158" spans="1:37" s="10" customFormat="1" ht="25" customHeight="1" x14ac:dyDescent="0.25">
      <c r="A158" s="11">
        <v>157</v>
      </c>
      <c r="B158" s="12" t="str">
        <f t="shared" si="11"/>
        <v>000-000</v>
      </c>
      <c r="C158" s="12"/>
      <c r="D158" s="12"/>
      <c r="E158" s="12"/>
      <c r="F158" s="12"/>
      <c r="G158" s="16"/>
      <c r="H158" s="16"/>
      <c r="I158" s="15"/>
      <c r="J158" s="16"/>
      <c r="K158" s="16"/>
      <c r="L158" s="17"/>
      <c r="M158" s="18"/>
      <c r="N158" s="19"/>
      <c r="O158" s="20"/>
      <c r="P158" s="21"/>
      <c r="Q158" s="21"/>
      <c r="R158" s="22"/>
      <c r="S158" s="21"/>
      <c r="T158" s="21"/>
      <c r="U158" s="22"/>
      <c r="V158" s="23"/>
      <c r="W158" s="23"/>
      <c r="X158" s="24"/>
      <c r="Y158" s="25">
        <f t="shared" si="12"/>
        <v>0</v>
      </c>
      <c r="Z158" s="25">
        <f t="shared" si="10"/>
        <v>0</v>
      </c>
      <c r="AA158" s="26"/>
      <c r="AB158" s="26"/>
      <c r="AC158" s="26"/>
      <c r="AD158" s="26"/>
      <c r="AE158" s="27"/>
      <c r="AF158" s="26"/>
      <c r="AG158" s="26"/>
      <c r="AH158" s="26"/>
      <c r="AI158" s="26"/>
      <c r="AJ158" s="26"/>
      <c r="AK158" s="26"/>
    </row>
    <row r="159" spans="1:37" s="10" customFormat="1" ht="25" customHeight="1" x14ac:dyDescent="0.25">
      <c r="A159" s="11">
        <v>158</v>
      </c>
      <c r="B159" s="12" t="str">
        <f t="shared" si="11"/>
        <v>000-000</v>
      </c>
      <c r="C159" s="12"/>
      <c r="D159" s="12"/>
      <c r="E159" s="12"/>
      <c r="F159" s="12"/>
      <c r="G159" s="16"/>
      <c r="H159" s="16"/>
      <c r="I159" s="15"/>
      <c r="J159" s="16"/>
      <c r="K159" s="16"/>
      <c r="L159" s="17"/>
      <c r="M159" s="18"/>
      <c r="N159" s="19"/>
      <c r="O159" s="20"/>
      <c r="P159" s="21"/>
      <c r="Q159" s="21"/>
      <c r="R159" s="22"/>
      <c r="S159" s="21"/>
      <c r="T159" s="21"/>
      <c r="U159" s="22"/>
      <c r="V159" s="23"/>
      <c r="W159" s="23"/>
      <c r="X159" s="24"/>
      <c r="Y159" s="25">
        <f t="shared" si="12"/>
        <v>0</v>
      </c>
      <c r="Z159" s="25">
        <f t="shared" si="10"/>
        <v>0</v>
      </c>
      <c r="AA159" s="26"/>
      <c r="AB159" s="26"/>
      <c r="AC159" s="26"/>
      <c r="AD159" s="26"/>
      <c r="AE159" s="27"/>
      <c r="AF159" s="26"/>
      <c r="AG159" s="26"/>
      <c r="AH159" s="26"/>
      <c r="AI159" s="26"/>
      <c r="AJ159" s="26"/>
      <c r="AK159" s="26"/>
    </row>
    <row r="160" spans="1:37" s="10" customFormat="1" ht="25" customHeight="1" x14ac:dyDescent="0.25">
      <c r="A160" s="11">
        <v>159</v>
      </c>
      <c r="B160" s="12" t="str">
        <f t="shared" si="11"/>
        <v>000-000</v>
      </c>
      <c r="C160" s="12"/>
      <c r="D160" s="12"/>
      <c r="E160" s="12"/>
      <c r="F160" s="12"/>
      <c r="G160" s="16"/>
      <c r="H160" s="16"/>
      <c r="I160" s="15"/>
      <c r="J160" s="16"/>
      <c r="K160" s="16"/>
      <c r="L160" s="17"/>
      <c r="M160" s="18"/>
      <c r="N160" s="18"/>
      <c r="O160" s="20"/>
      <c r="P160" s="21"/>
      <c r="Q160" s="21"/>
      <c r="R160" s="22"/>
      <c r="S160" s="21"/>
      <c r="T160" s="21"/>
      <c r="U160" s="22"/>
      <c r="V160" s="23"/>
      <c r="W160" s="23"/>
      <c r="X160" s="24"/>
      <c r="Y160" s="25">
        <f t="shared" si="12"/>
        <v>0</v>
      </c>
      <c r="Z160" s="25">
        <f t="shared" si="10"/>
        <v>0</v>
      </c>
      <c r="AA160" s="26"/>
      <c r="AB160" s="26"/>
      <c r="AC160" s="26"/>
      <c r="AD160" s="26"/>
      <c r="AE160" s="27"/>
      <c r="AF160" s="26"/>
      <c r="AG160" s="26"/>
      <c r="AH160" s="26"/>
      <c r="AI160" s="26"/>
      <c r="AJ160" s="26"/>
      <c r="AK160" s="26"/>
    </row>
    <row r="161" spans="1:37" s="10" customFormat="1" ht="25" customHeight="1" x14ac:dyDescent="0.25">
      <c r="A161" s="11">
        <v>160</v>
      </c>
      <c r="B161" s="12" t="str">
        <f t="shared" si="11"/>
        <v>000-000</v>
      </c>
      <c r="C161" s="12"/>
      <c r="D161" s="13"/>
      <c r="E161" s="12"/>
      <c r="F161" s="12"/>
      <c r="G161" s="16"/>
      <c r="H161" s="16"/>
      <c r="I161" s="15"/>
      <c r="J161" s="16"/>
      <c r="K161" s="16"/>
      <c r="L161" s="17"/>
      <c r="M161" s="18"/>
      <c r="N161" s="18"/>
      <c r="O161" s="20"/>
      <c r="P161" s="21"/>
      <c r="Q161" s="21"/>
      <c r="R161" s="22"/>
      <c r="S161" s="21"/>
      <c r="T161" s="21"/>
      <c r="U161" s="22"/>
      <c r="V161" s="23"/>
      <c r="W161" s="23"/>
      <c r="X161" s="24"/>
      <c r="Y161" s="25">
        <f t="shared" si="12"/>
        <v>0</v>
      </c>
      <c r="Z161" s="25">
        <f t="shared" si="10"/>
        <v>0</v>
      </c>
      <c r="AA161" s="26"/>
      <c r="AB161" s="26"/>
      <c r="AC161" s="26"/>
      <c r="AD161" s="26"/>
      <c r="AE161" s="27"/>
      <c r="AF161" s="26"/>
      <c r="AG161" s="26"/>
      <c r="AH161" s="26"/>
      <c r="AI161" s="26"/>
      <c r="AJ161" s="26"/>
      <c r="AK161" s="26"/>
    </row>
    <row r="162" spans="1:37" s="10" customFormat="1" ht="25" customHeight="1" x14ac:dyDescent="0.25">
      <c r="A162" s="11">
        <v>161</v>
      </c>
      <c r="B162" s="12" t="str">
        <f t="shared" si="11"/>
        <v>000-000</v>
      </c>
      <c r="C162" s="12"/>
      <c r="D162" s="12"/>
      <c r="E162" s="12"/>
      <c r="F162" s="12"/>
      <c r="G162" s="16"/>
      <c r="H162" s="16"/>
      <c r="I162" s="15"/>
      <c r="J162" s="16"/>
      <c r="K162" s="16"/>
      <c r="L162" s="17"/>
      <c r="M162" s="18"/>
      <c r="N162" s="18"/>
      <c r="O162" s="20"/>
      <c r="P162" s="21"/>
      <c r="Q162" s="21"/>
      <c r="R162" s="22"/>
      <c r="S162" s="21"/>
      <c r="T162" s="21"/>
      <c r="U162" s="22"/>
      <c r="V162" s="23"/>
      <c r="W162" s="23"/>
      <c r="X162" s="24"/>
      <c r="Y162" s="25">
        <f t="shared" si="12"/>
        <v>0</v>
      </c>
      <c r="Z162" s="25">
        <f t="shared" si="10"/>
        <v>0</v>
      </c>
      <c r="AA162" s="26"/>
      <c r="AB162" s="26"/>
      <c r="AC162" s="26"/>
      <c r="AD162" s="26"/>
      <c r="AE162" s="27"/>
      <c r="AF162" s="26"/>
      <c r="AG162" s="26"/>
      <c r="AH162" s="26"/>
      <c r="AI162" s="26"/>
      <c r="AJ162" s="26"/>
      <c r="AK162" s="26"/>
    </row>
    <row r="163" spans="1:37" s="10" customFormat="1" ht="25" customHeight="1" x14ac:dyDescent="0.25">
      <c r="A163" s="11">
        <v>162</v>
      </c>
      <c r="B163" s="12" t="str">
        <f t="shared" si="11"/>
        <v>000-000</v>
      </c>
      <c r="C163" s="12"/>
      <c r="D163" s="12"/>
      <c r="E163" s="12"/>
      <c r="F163" s="12"/>
      <c r="G163" s="16"/>
      <c r="H163" s="16"/>
      <c r="I163" s="15"/>
      <c r="J163" s="16"/>
      <c r="K163" s="16"/>
      <c r="L163" s="17"/>
      <c r="M163" s="18"/>
      <c r="N163" s="18"/>
      <c r="O163" s="20"/>
      <c r="P163" s="21"/>
      <c r="Q163" s="21"/>
      <c r="R163" s="22"/>
      <c r="S163" s="21"/>
      <c r="T163" s="21"/>
      <c r="U163" s="22"/>
      <c r="V163" s="23"/>
      <c r="W163" s="23"/>
      <c r="X163" s="24"/>
      <c r="Y163" s="25">
        <f t="shared" si="12"/>
        <v>0</v>
      </c>
      <c r="Z163" s="25">
        <f t="shared" si="10"/>
        <v>0</v>
      </c>
      <c r="AA163" s="26"/>
      <c r="AB163" s="26"/>
      <c r="AC163" s="26"/>
      <c r="AD163" s="26"/>
      <c r="AE163" s="27"/>
      <c r="AF163" s="26"/>
      <c r="AG163" s="26"/>
      <c r="AH163" s="26"/>
      <c r="AI163" s="26"/>
      <c r="AJ163" s="26"/>
      <c r="AK163" s="26"/>
    </row>
    <row r="164" spans="1:37" s="10" customFormat="1" ht="25" customHeight="1" x14ac:dyDescent="0.25">
      <c r="A164" s="11">
        <v>163</v>
      </c>
      <c r="B164" s="12" t="str">
        <f t="shared" ref="B164" si="13">TEXT(C164,"000")&amp;"-"&amp;TEXT(E164,"000")</f>
        <v>000-000</v>
      </c>
      <c r="C164" s="12"/>
      <c r="D164" s="12"/>
      <c r="E164" s="12"/>
      <c r="F164" s="12"/>
      <c r="G164" s="16"/>
      <c r="H164" s="16"/>
      <c r="I164" s="15"/>
      <c r="J164" s="16"/>
      <c r="K164" s="16"/>
      <c r="L164" s="17"/>
      <c r="M164" s="18"/>
      <c r="N164" s="18"/>
      <c r="O164" s="20"/>
      <c r="P164" s="21"/>
      <c r="Q164" s="21"/>
      <c r="R164" s="22"/>
      <c r="S164" s="21"/>
      <c r="T164" s="21"/>
      <c r="U164" s="22"/>
      <c r="V164" s="23"/>
      <c r="W164" s="23"/>
      <c r="X164" s="24"/>
      <c r="Y164" s="25">
        <f t="shared" si="12"/>
        <v>0</v>
      </c>
      <c r="Z164" s="25">
        <f t="shared" si="10"/>
        <v>0</v>
      </c>
      <c r="AA164" s="26"/>
      <c r="AB164" s="26"/>
      <c r="AC164" s="26"/>
      <c r="AD164" s="26"/>
      <c r="AE164" s="27"/>
      <c r="AF164" s="26"/>
      <c r="AG164" s="26"/>
      <c r="AH164" s="26"/>
      <c r="AI164" s="26"/>
      <c r="AJ164" s="26"/>
      <c r="AK164" s="26"/>
    </row>
    <row r="165" spans="1:37" s="10" customFormat="1" ht="25" customHeight="1" x14ac:dyDescent="0.25">
      <c r="A165" s="11">
        <v>164</v>
      </c>
      <c r="B165" s="12" t="e">
        <f>TEXT(C165,"000")&amp;"-"&amp;TEXT(#REF!,"000")</f>
        <v>#REF!</v>
      </c>
      <c r="C165" s="12"/>
      <c r="E165" s="12"/>
      <c r="F165" s="12"/>
      <c r="G165" s="16"/>
      <c r="H165" s="16"/>
      <c r="I165" s="15"/>
      <c r="J165" s="16"/>
      <c r="K165" s="16"/>
      <c r="L165" s="17"/>
      <c r="M165" s="18"/>
      <c r="N165" s="18"/>
      <c r="O165" s="20"/>
      <c r="P165" s="21"/>
      <c r="Q165" s="21"/>
      <c r="R165" s="22"/>
      <c r="S165" s="21"/>
      <c r="T165" s="21"/>
      <c r="U165" s="22"/>
      <c r="V165" s="23"/>
      <c r="W165" s="23"/>
      <c r="X165" s="24"/>
      <c r="Y165" s="25">
        <f t="shared" si="12"/>
        <v>0</v>
      </c>
      <c r="Z165" s="25">
        <f t="shared" si="10"/>
        <v>0</v>
      </c>
      <c r="AA165" s="26"/>
      <c r="AB165" s="26"/>
      <c r="AC165" s="26"/>
      <c r="AD165" s="26"/>
      <c r="AE165" s="27"/>
      <c r="AF165" s="26"/>
      <c r="AG165" s="26"/>
      <c r="AH165" s="26"/>
      <c r="AI165" s="26"/>
      <c r="AJ165" s="26"/>
      <c r="AK165" s="26"/>
    </row>
    <row r="166" spans="1:37" s="10" customFormat="1" ht="25" customHeight="1" x14ac:dyDescent="0.25">
      <c r="A166" s="11">
        <v>165</v>
      </c>
      <c r="B166" s="12" t="str">
        <f t="shared" ref="B166:B229" si="14">TEXT(C166,"000")&amp;"-"&amp;TEXT(E166,"000")</f>
        <v>000-000</v>
      </c>
      <c r="C166" s="12"/>
      <c r="D166" s="12"/>
      <c r="E166" s="12"/>
      <c r="F166" s="12"/>
      <c r="G166" s="16"/>
      <c r="H166" s="16"/>
      <c r="I166" s="15"/>
      <c r="J166" s="16"/>
      <c r="K166" s="16"/>
      <c r="L166" s="17"/>
      <c r="M166" s="18"/>
      <c r="N166" s="18"/>
      <c r="O166" s="20"/>
      <c r="P166" s="21"/>
      <c r="Q166" s="21"/>
      <c r="R166" s="22"/>
      <c r="S166" s="21"/>
      <c r="T166" s="21"/>
      <c r="U166" s="22"/>
      <c r="V166" s="23"/>
      <c r="W166" s="23"/>
      <c r="X166" s="24"/>
      <c r="Y166" s="25">
        <f t="shared" si="12"/>
        <v>0</v>
      </c>
      <c r="Z166" s="25">
        <f t="shared" si="10"/>
        <v>0</v>
      </c>
      <c r="AA166" s="26"/>
      <c r="AB166" s="26"/>
      <c r="AC166" s="26"/>
      <c r="AD166" s="26"/>
      <c r="AE166" s="27"/>
      <c r="AF166" s="26"/>
      <c r="AG166" s="26"/>
      <c r="AH166" s="26"/>
      <c r="AI166" s="26"/>
      <c r="AJ166" s="26"/>
      <c r="AK166" s="26"/>
    </row>
    <row r="167" spans="1:37" s="10" customFormat="1" ht="25" customHeight="1" x14ac:dyDescent="0.25">
      <c r="A167" s="11">
        <v>166</v>
      </c>
      <c r="B167" s="12" t="str">
        <f t="shared" si="14"/>
        <v>000-000</v>
      </c>
      <c r="C167" s="12"/>
      <c r="D167" s="12"/>
      <c r="E167" s="12"/>
      <c r="F167" s="12"/>
      <c r="G167" s="16"/>
      <c r="H167" s="16"/>
      <c r="I167" s="15"/>
      <c r="J167" s="16"/>
      <c r="K167" s="16"/>
      <c r="L167" s="17"/>
      <c r="M167" s="18"/>
      <c r="N167" s="18"/>
      <c r="O167" s="20"/>
      <c r="P167" s="21"/>
      <c r="Q167" s="21"/>
      <c r="R167" s="22"/>
      <c r="S167" s="21"/>
      <c r="T167" s="21"/>
      <c r="U167" s="22"/>
      <c r="V167" s="23"/>
      <c r="W167" s="23"/>
      <c r="X167" s="24"/>
      <c r="Y167" s="25">
        <f t="shared" si="12"/>
        <v>0</v>
      </c>
      <c r="Z167" s="25">
        <f t="shared" si="10"/>
        <v>0</v>
      </c>
      <c r="AA167" s="26"/>
      <c r="AB167" s="26"/>
      <c r="AC167" s="26"/>
      <c r="AD167" s="26"/>
      <c r="AE167" s="27"/>
      <c r="AF167" s="26"/>
      <c r="AG167" s="26"/>
      <c r="AH167" s="26"/>
      <c r="AI167" s="26"/>
      <c r="AJ167" s="26"/>
      <c r="AK167" s="26"/>
    </row>
    <row r="168" spans="1:37" s="10" customFormat="1" ht="25" customHeight="1" x14ac:dyDescent="0.25">
      <c r="A168" s="11">
        <v>167</v>
      </c>
      <c r="B168" s="12" t="str">
        <f t="shared" si="14"/>
        <v>000-000</v>
      </c>
      <c r="C168" s="12"/>
      <c r="D168" s="12"/>
      <c r="E168" s="12"/>
      <c r="F168" s="12"/>
      <c r="G168" s="16"/>
      <c r="H168" s="16"/>
      <c r="I168" s="15"/>
      <c r="J168" s="16"/>
      <c r="K168" s="16"/>
      <c r="L168" s="17"/>
      <c r="M168" s="18"/>
      <c r="N168" s="18"/>
      <c r="O168" s="20"/>
      <c r="P168" s="21"/>
      <c r="Q168" s="21"/>
      <c r="R168" s="22"/>
      <c r="S168" s="21"/>
      <c r="T168" s="21"/>
      <c r="U168" s="22"/>
      <c r="V168" s="23"/>
      <c r="W168" s="23"/>
      <c r="X168" s="24"/>
      <c r="Y168" s="25">
        <f t="shared" si="12"/>
        <v>0</v>
      </c>
      <c r="Z168" s="25">
        <f t="shared" si="10"/>
        <v>0</v>
      </c>
      <c r="AA168" s="26"/>
      <c r="AB168" s="26"/>
      <c r="AC168" s="26"/>
      <c r="AD168" s="26"/>
      <c r="AE168" s="27"/>
      <c r="AF168" s="26"/>
      <c r="AG168" s="26"/>
      <c r="AH168" s="26"/>
      <c r="AI168" s="26"/>
      <c r="AJ168" s="26"/>
      <c r="AK168" s="26"/>
    </row>
    <row r="169" spans="1:37" s="10" customFormat="1" ht="25" customHeight="1" x14ac:dyDescent="0.25">
      <c r="A169" s="11">
        <v>168</v>
      </c>
      <c r="B169" s="12" t="str">
        <f t="shared" si="14"/>
        <v>000-000</v>
      </c>
      <c r="C169" s="12"/>
      <c r="D169" s="12"/>
      <c r="E169" s="12"/>
      <c r="F169" s="12"/>
      <c r="G169" s="16"/>
      <c r="H169" s="16"/>
      <c r="I169" s="15"/>
      <c r="J169" s="16"/>
      <c r="K169" s="16"/>
      <c r="L169" s="17"/>
      <c r="M169" s="18"/>
      <c r="N169" s="19"/>
      <c r="O169" s="20"/>
      <c r="P169" s="21"/>
      <c r="Q169" s="21"/>
      <c r="R169" s="22"/>
      <c r="S169" s="21"/>
      <c r="T169" s="21"/>
      <c r="U169" s="22"/>
      <c r="V169" s="23"/>
      <c r="W169" s="23"/>
      <c r="X169" s="24"/>
      <c r="Y169" s="25">
        <f t="shared" si="12"/>
        <v>0</v>
      </c>
      <c r="Z169" s="25">
        <f t="shared" si="10"/>
        <v>0</v>
      </c>
      <c r="AA169" s="26"/>
      <c r="AB169" s="26"/>
      <c r="AC169" s="26"/>
      <c r="AD169" s="26"/>
      <c r="AE169" s="27"/>
      <c r="AF169" s="26"/>
      <c r="AG169" s="26"/>
      <c r="AH169" s="26"/>
      <c r="AI169" s="26"/>
      <c r="AJ169" s="26"/>
      <c r="AK169" s="26"/>
    </row>
    <row r="170" spans="1:37" s="10" customFormat="1" ht="25" customHeight="1" x14ac:dyDescent="0.25">
      <c r="A170" s="11">
        <v>169</v>
      </c>
      <c r="B170" s="12" t="str">
        <f t="shared" si="14"/>
        <v>000-000</v>
      </c>
      <c r="C170" s="12"/>
      <c r="D170" s="12"/>
      <c r="E170" s="12"/>
      <c r="F170" s="12"/>
      <c r="G170" s="16"/>
      <c r="H170" s="16"/>
      <c r="I170" s="15"/>
      <c r="J170" s="16"/>
      <c r="K170" s="16"/>
      <c r="L170" s="17"/>
      <c r="M170" s="18"/>
      <c r="N170" s="19"/>
      <c r="O170" s="20"/>
      <c r="P170" s="21"/>
      <c r="Q170" s="21"/>
      <c r="R170" s="22"/>
      <c r="S170" s="21"/>
      <c r="T170" s="21"/>
      <c r="U170" s="22"/>
      <c r="V170" s="23"/>
      <c r="W170" s="23"/>
      <c r="X170" s="24"/>
      <c r="Y170" s="25">
        <f t="shared" si="12"/>
        <v>0</v>
      </c>
      <c r="Z170" s="25">
        <f t="shared" si="10"/>
        <v>0</v>
      </c>
      <c r="AA170" s="26"/>
      <c r="AB170" s="26"/>
      <c r="AC170" s="26"/>
      <c r="AD170" s="26"/>
      <c r="AE170" s="27"/>
      <c r="AF170" s="26"/>
      <c r="AG170" s="26"/>
      <c r="AH170" s="26"/>
      <c r="AI170" s="26"/>
      <c r="AJ170" s="26"/>
      <c r="AK170" s="26"/>
    </row>
    <row r="171" spans="1:37" s="10" customFormat="1" ht="25" customHeight="1" x14ac:dyDescent="0.25">
      <c r="A171" s="11">
        <v>170</v>
      </c>
      <c r="B171" s="12" t="str">
        <f t="shared" si="14"/>
        <v>000-000</v>
      </c>
      <c r="C171" s="12"/>
      <c r="D171" s="12"/>
      <c r="E171" s="12"/>
      <c r="F171" s="12"/>
      <c r="G171" s="16"/>
      <c r="H171" s="16"/>
      <c r="I171" s="15"/>
      <c r="J171" s="16"/>
      <c r="K171" s="16"/>
      <c r="L171" s="17"/>
      <c r="M171" s="18"/>
      <c r="N171" s="18"/>
      <c r="O171" s="20"/>
      <c r="P171" s="21"/>
      <c r="Q171" s="21"/>
      <c r="R171" s="22"/>
      <c r="S171" s="21"/>
      <c r="T171" s="21"/>
      <c r="U171" s="22"/>
      <c r="V171" s="23"/>
      <c r="W171" s="23"/>
      <c r="X171" s="24"/>
      <c r="Y171" s="25">
        <f t="shared" si="12"/>
        <v>0</v>
      </c>
      <c r="Z171" s="25">
        <f t="shared" si="10"/>
        <v>0</v>
      </c>
      <c r="AA171" s="26"/>
      <c r="AB171" s="26"/>
      <c r="AC171" s="26"/>
      <c r="AD171" s="26"/>
      <c r="AE171" s="27"/>
      <c r="AF171" s="26"/>
      <c r="AG171" s="26"/>
      <c r="AH171" s="26"/>
      <c r="AI171" s="26"/>
      <c r="AJ171" s="26"/>
      <c r="AK171" s="26"/>
    </row>
    <row r="172" spans="1:37" s="10" customFormat="1" ht="25" customHeight="1" x14ac:dyDescent="0.25">
      <c r="A172" s="11">
        <v>171</v>
      </c>
      <c r="B172" s="12" t="str">
        <f t="shared" si="14"/>
        <v>000-000</v>
      </c>
      <c r="C172" s="12"/>
      <c r="D172" s="12"/>
      <c r="E172" s="12"/>
      <c r="F172" s="12"/>
      <c r="G172" s="16"/>
      <c r="H172" s="16"/>
      <c r="I172" s="15"/>
      <c r="J172" s="16"/>
      <c r="K172" s="16"/>
      <c r="L172" s="17"/>
      <c r="M172" s="18"/>
      <c r="N172" s="18"/>
      <c r="O172" s="20"/>
      <c r="P172" s="21"/>
      <c r="Q172" s="21"/>
      <c r="R172" s="22"/>
      <c r="S172" s="21"/>
      <c r="T172" s="21"/>
      <c r="U172" s="22"/>
      <c r="V172" s="23"/>
      <c r="W172" s="23"/>
      <c r="X172" s="24"/>
      <c r="Y172" s="25">
        <f t="shared" si="12"/>
        <v>0</v>
      </c>
      <c r="Z172" s="25">
        <f t="shared" si="10"/>
        <v>0</v>
      </c>
      <c r="AA172" s="26"/>
      <c r="AB172" s="26"/>
      <c r="AC172" s="26"/>
      <c r="AD172" s="26"/>
      <c r="AE172" s="27"/>
      <c r="AF172" s="26"/>
      <c r="AG172" s="26"/>
      <c r="AH172" s="26"/>
      <c r="AI172" s="26"/>
      <c r="AJ172" s="26"/>
      <c r="AK172" s="26"/>
    </row>
    <row r="173" spans="1:37" s="10" customFormat="1" ht="25" customHeight="1" x14ac:dyDescent="0.25">
      <c r="A173" s="11">
        <v>172</v>
      </c>
      <c r="B173" s="12" t="str">
        <f t="shared" si="14"/>
        <v>000-000</v>
      </c>
      <c r="C173" s="12"/>
      <c r="D173" s="12"/>
      <c r="E173" s="12"/>
      <c r="F173" s="12"/>
      <c r="G173" s="16"/>
      <c r="H173" s="16"/>
      <c r="I173" s="15"/>
      <c r="J173" s="16"/>
      <c r="K173" s="16"/>
      <c r="L173" s="17"/>
      <c r="M173" s="18"/>
      <c r="N173" s="18"/>
      <c r="O173" s="20"/>
      <c r="P173" s="21"/>
      <c r="Q173" s="21"/>
      <c r="R173" s="22"/>
      <c r="S173" s="21"/>
      <c r="T173" s="21"/>
      <c r="U173" s="22"/>
      <c r="V173" s="23"/>
      <c r="W173" s="23"/>
      <c r="X173" s="24"/>
      <c r="Y173" s="25">
        <f t="shared" si="12"/>
        <v>0</v>
      </c>
      <c r="Z173" s="25">
        <f t="shared" si="10"/>
        <v>0</v>
      </c>
      <c r="AA173" s="26"/>
      <c r="AB173" s="26"/>
      <c r="AC173" s="26"/>
      <c r="AD173" s="26"/>
      <c r="AE173" s="27"/>
      <c r="AF173" s="26"/>
      <c r="AG173" s="26"/>
      <c r="AH173" s="26"/>
      <c r="AI173" s="26"/>
      <c r="AJ173" s="26"/>
      <c r="AK173" s="26"/>
    </row>
    <row r="174" spans="1:37" s="10" customFormat="1" ht="25" customHeight="1" x14ac:dyDescent="0.25">
      <c r="A174" s="11">
        <v>173</v>
      </c>
      <c r="B174" s="12" t="str">
        <f t="shared" si="14"/>
        <v>000-000</v>
      </c>
      <c r="C174" s="12"/>
      <c r="D174" s="12"/>
      <c r="E174" s="12"/>
      <c r="F174" s="12"/>
      <c r="G174" s="16"/>
      <c r="H174" s="16"/>
      <c r="I174" s="15"/>
      <c r="J174" s="16"/>
      <c r="K174" s="16"/>
      <c r="L174" s="17"/>
      <c r="M174" s="18"/>
      <c r="N174" s="18"/>
      <c r="O174" s="20"/>
      <c r="P174" s="21"/>
      <c r="Q174" s="21"/>
      <c r="R174" s="22"/>
      <c r="S174" s="21"/>
      <c r="T174" s="21"/>
      <c r="U174" s="22"/>
      <c r="V174" s="23"/>
      <c r="W174" s="23"/>
      <c r="X174" s="24"/>
      <c r="Y174" s="25">
        <f t="shared" si="12"/>
        <v>0</v>
      </c>
      <c r="Z174" s="25">
        <f t="shared" si="10"/>
        <v>0</v>
      </c>
      <c r="AA174" s="26"/>
      <c r="AB174" s="26"/>
      <c r="AC174" s="26"/>
      <c r="AD174" s="26"/>
      <c r="AE174" s="27"/>
      <c r="AF174" s="26"/>
      <c r="AG174" s="26"/>
      <c r="AH174" s="26"/>
      <c r="AI174" s="26"/>
      <c r="AJ174" s="26"/>
      <c r="AK174" s="26"/>
    </row>
    <row r="175" spans="1:37" s="10" customFormat="1" ht="25" customHeight="1" x14ac:dyDescent="0.25">
      <c r="A175" s="11">
        <v>174</v>
      </c>
      <c r="B175" s="12" t="str">
        <f t="shared" si="14"/>
        <v>000-000</v>
      </c>
      <c r="C175" s="12"/>
      <c r="D175" s="12"/>
      <c r="E175" s="12"/>
      <c r="F175" s="12"/>
      <c r="G175" s="16"/>
      <c r="H175" s="16"/>
      <c r="I175" s="15"/>
      <c r="J175" s="16"/>
      <c r="K175" s="16"/>
      <c r="L175" s="17"/>
      <c r="M175" s="18"/>
      <c r="N175" s="18"/>
      <c r="O175" s="20"/>
      <c r="P175" s="21"/>
      <c r="Q175" s="21"/>
      <c r="R175" s="22"/>
      <c r="S175" s="21"/>
      <c r="T175" s="21"/>
      <c r="U175" s="22"/>
      <c r="V175" s="23"/>
      <c r="W175" s="23"/>
      <c r="X175" s="24"/>
      <c r="Y175" s="25">
        <f t="shared" si="12"/>
        <v>0</v>
      </c>
      <c r="Z175" s="25">
        <f t="shared" si="10"/>
        <v>0</v>
      </c>
      <c r="AA175" s="26"/>
      <c r="AB175" s="26"/>
      <c r="AC175" s="26"/>
      <c r="AD175" s="26"/>
      <c r="AE175" s="27"/>
      <c r="AF175" s="26"/>
      <c r="AG175" s="26"/>
      <c r="AH175" s="26"/>
      <c r="AI175" s="26"/>
      <c r="AJ175" s="26"/>
      <c r="AK175" s="26"/>
    </row>
    <row r="176" spans="1:37" s="10" customFormat="1" ht="25" customHeight="1" x14ac:dyDescent="0.25">
      <c r="A176" s="11">
        <v>175</v>
      </c>
      <c r="B176" s="12" t="str">
        <f t="shared" si="14"/>
        <v>000-000</v>
      </c>
      <c r="C176" s="12"/>
      <c r="D176" s="12"/>
      <c r="E176" s="12"/>
      <c r="F176" s="12"/>
      <c r="G176" s="16"/>
      <c r="H176" s="16"/>
      <c r="I176" s="15"/>
      <c r="J176" s="16"/>
      <c r="K176" s="16"/>
      <c r="L176" s="17"/>
      <c r="M176" s="18"/>
      <c r="N176" s="18"/>
      <c r="O176" s="20"/>
      <c r="P176" s="21"/>
      <c r="Q176" s="21"/>
      <c r="R176" s="22"/>
      <c r="S176" s="21"/>
      <c r="T176" s="21"/>
      <c r="U176" s="22"/>
      <c r="V176" s="23"/>
      <c r="W176" s="23"/>
      <c r="X176" s="24"/>
      <c r="Y176" s="25">
        <f t="shared" si="12"/>
        <v>0</v>
      </c>
      <c r="Z176" s="25">
        <f t="shared" si="10"/>
        <v>0</v>
      </c>
      <c r="AA176" s="26"/>
      <c r="AB176" s="26"/>
      <c r="AC176" s="26"/>
      <c r="AD176" s="26"/>
      <c r="AE176" s="27"/>
      <c r="AF176" s="26"/>
      <c r="AG176" s="26"/>
      <c r="AH176" s="26"/>
      <c r="AI176" s="26"/>
      <c r="AJ176" s="26"/>
      <c r="AK176" s="26"/>
    </row>
    <row r="177" spans="1:37" s="10" customFormat="1" ht="25" customHeight="1" x14ac:dyDescent="0.25">
      <c r="A177" s="11">
        <v>176</v>
      </c>
      <c r="B177" s="12" t="str">
        <f t="shared" si="14"/>
        <v>000-000</v>
      </c>
      <c r="C177" s="12"/>
      <c r="D177" s="12"/>
      <c r="E177" s="12"/>
      <c r="F177" s="12"/>
      <c r="G177" s="16"/>
      <c r="H177" s="16"/>
      <c r="I177" s="15"/>
      <c r="J177" s="16"/>
      <c r="K177" s="16"/>
      <c r="L177" s="17"/>
      <c r="M177" s="18"/>
      <c r="N177" s="18"/>
      <c r="O177" s="20"/>
      <c r="P177" s="21"/>
      <c r="Q177" s="21"/>
      <c r="R177" s="22"/>
      <c r="S177" s="21"/>
      <c r="T177" s="21"/>
      <c r="U177" s="22"/>
      <c r="V177" s="23"/>
      <c r="W177" s="23"/>
      <c r="X177" s="24"/>
      <c r="Y177" s="25">
        <f t="shared" si="12"/>
        <v>0</v>
      </c>
      <c r="Z177" s="25">
        <f t="shared" si="10"/>
        <v>0</v>
      </c>
      <c r="AA177" s="26"/>
      <c r="AB177" s="26"/>
      <c r="AC177" s="26"/>
      <c r="AD177" s="26"/>
      <c r="AE177" s="27"/>
      <c r="AF177" s="26"/>
      <c r="AG177" s="26"/>
      <c r="AH177" s="26"/>
      <c r="AI177" s="26"/>
      <c r="AJ177" s="26"/>
      <c r="AK177" s="26"/>
    </row>
    <row r="178" spans="1:37" s="10" customFormat="1" ht="25" customHeight="1" x14ac:dyDescent="0.25">
      <c r="A178" s="11">
        <v>177</v>
      </c>
      <c r="B178" s="12" t="str">
        <f t="shared" si="14"/>
        <v>000-000</v>
      </c>
      <c r="C178" s="12"/>
      <c r="D178" s="12"/>
      <c r="E178" s="12"/>
      <c r="F178" s="12"/>
      <c r="G178" s="16"/>
      <c r="H178" s="16"/>
      <c r="I178" s="15"/>
      <c r="J178" s="16"/>
      <c r="K178" s="16"/>
      <c r="L178" s="17"/>
      <c r="M178" s="18"/>
      <c r="N178" s="18"/>
      <c r="O178" s="20"/>
      <c r="P178" s="21"/>
      <c r="Q178" s="21"/>
      <c r="R178" s="22"/>
      <c r="S178" s="21"/>
      <c r="T178" s="21"/>
      <c r="U178" s="22"/>
      <c r="V178" s="23"/>
      <c r="W178" s="23"/>
      <c r="X178" s="24"/>
      <c r="Y178" s="25">
        <f t="shared" si="12"/>
        <v>0</v>
      </c>
      <c r="Z178" s="25">
        <f t="shared" si="10"/>
        <v>0</v>
      </c>
      <c r="AA178" s="26"/>
      <c r="AB178" s="26"/>
      <c r="AC178" s="26"/>
      <c r="AD178" s="26"/>
      <c r="AE178" s="27"/>
      <c r="AF178" s="26"/>
      <c r="AG178" s="26"/>
      <c r="AH178" s="26"/>
      <c r="AI178" s="26"/>
      <c r="AJ178" s="26"/>
      <c r="AK178" s="26"/>
    </row>
    <row r="179" spans="1:37" s="10" customFormat="1" ht="25" customHeight="1" x14ac:dyDescent="0.25">
      <c r="A179" s="11">
        <v>178</v>
      </c>
      <c r="B179" s="12" t="str">
        <f t="shared" si="14"/>
        <v>000-000</v>
      </c>
      <c r="C179" s="12"/>
      <c r="D179" s="12"/>
      <c r="E179" s="12"/>
      <c r="F179" s="12"/>
      <c r="G179" s="16"/>
      <c r="H179" s="16"/>
      <c r="I179" s="15"/>
      <c r="J179" s="16"/>
      <c r="K179" s="16"/>
      <c r="L179" s="17"/>
      <c r="M179" s="18"/>
      <c r="N179" s="18"/>
      <c r="O179" s="20"/>
      <c r="P179" s="21"/>
      <c r="Q179" s="21"/>
      <c r="R179" s="22"/>
      <c r="S179" s="21"/>
      <c r="T179" s="21"/>
      <c r="U179" s="22"/>
      <c r="V179" s="23"/>
      <c r="W179" s="23"/>
      <c r="X179" s="24"/>
      <c r="Y179" s="25">
        <f t="shared" si="12"/>
        <v>0</v>
      </c>
      <c r="Z179" s="25">
        <f t="shared" si="10"/>
        <v>0</v>
      </c>
      <c r="AA179" s="26"/>
      <c r="AB179" s="26"/>
      <c r="AC179" s="26"/>
      <c r="AD179" s="26"/>
      <c r="AE179" s="27"/>
      <c r="AF179" s="26"/>
      <c r="AG179" s="26"/>
      <c r="AH179" s="26"/>
      <c r="AI179" s="26"/>
      <c r="AJ179" s="26"/>
      <c r="AK179" s="26"/>
    </row>
    <row r="180" spans="1:37" s="10" customFormat="1" ht="25" customHeight="1" x14ac:dyDescent="0.25">
      <c r="A180" s="11">
        <v>179</v>
      </c>
      <c r="B180" s="12" t="str">
        <f t="shared" si="14"/>
        <v>000-000</v>
      </c>
      <c r="C180" s="12"/>
      <c r="D180" s="12"/>
      <c r="E180" s="12"/>
      <c r="F180" s="12"/>
      <c r="G180" s="16"/>
      <c r="H180" s="16"/>
      <c r="I180" s="15"/>
      <c r="J180" s="16"/>
      <c r="K180" s="16"/>
      <c r="L180" s="17"/>
      <c r="M180" s="18"/>
      <c r="N180" s="19"/>
      <c r="O180" s="20"/>
      <c r="P180" s="21"/>
      <c r="Q180" s="21"/>
      <c r="R180" s="22"/>
      <c r="S180" s="21"/>
      <c r="T180" s="21"/>
      <c r="U180" s="22"/>
      <c r="V180" s="23"/>
      <c r="W180" s="23"/>
      <c r="X180" s="24"/>
      <c r="Y180" s="25">
        <f t="shared" si="12"/>
        <v>0</v>
      </c>
      <c r="Z180" s="25">
        <f t="shared" si="10"/>
        <v>0</v>
      </c>
      <c r="AA180" s="26"/>
      <c r="AB180" s="26"/>
      <c r="AC180" s="26"/>
      <c r="AD180" s="26"/>
      <c r="AE180" s="27"/>
      <c r="AF180" s="26"/>
      <c r="AG180" s="26"/>
      <c r="AH180" s="26"/>
      <c r="AI180" s="26"/>
      <c r="AJ180" s="26"/>
      <c r="AK180" s="26"/>
    </row>
    <row r="181" spans="1:37" s="10" customFormat="1" ht="25" customHeight="1" x14ac:dyDescent="0.25">
      <c r="A181" s="11">
        <v>180</v>
      </c>
      <c r="B181" s="12" t="str">
        <f t="shared" si="14"/>
        <v>000-000</v>
      </c>
      <c r="C181" s="12"/>
      <c r="D181" s="12"/>
      <c r="E181" s="12"/>
      <c r="F181" s="12"/>
      <c r="G181" s="16"/>
      <c r="H181" s="16"/>
      <c r="I181" s="15"/>
      <c r="J181" s="16"/>
      <c r="K181" s="16"/>
      <c r="L181" s="17"/>
      <c r="M181" s="18"/>
      <c r="N181" s="19"/>
      <c r="O181" s="20"/>
      <c r="P181" s="21"/>
      <c r="Q181" s="21"/>
      <c r="R181" s="22"/>
      <c r="S181" s="21"/>
      <c r="T181" s="21"/>
      <c r="U181" s="22"/>
      <c r="V181" s="23"/>
      <c r="W181" s="23"/>
      <c r="X181" s="24"/>
      <c r="Y181" s="25">
        <f t="shared" si="12"/>
        <v>0</v>
      </c>
      <c r="Z181" s="25">
        <f t="shared" si="10"/>
        <v>0</v>
      </c>
      <c r="AA181" s="26"/>
      <c r="AB181" s="26"/>
      <c r="AC181" s="26"/>
      <c r="AD181" s="26"/>
      <c r="AE181" s="27"/>
      <c r="AF181" s="26"/>
      <c r="AG181" s="26"/>
      <c r="AH181" s="26"/>
      <c r="AI181" s="26"/>
      <c r="AJ181" s="26"/>
      <c r="AK181" s="26"/>
    </row>
    <row r="182" spans="1:37" s="10" customFormat="1" ht="25" customHeight="1" x14ac:dyDescent="0.25">
      <c r="A182" s="11">
        <v>181</v>
      </c>
      <c r="B182" s="12" t="str">
        <f t="shared" si="14"/>
        <v>000-000</v>
      </c>
      <c r="C182" s="12"/>
      <c r="D182" s="12"/>
      <c r="E182" s="12"/>
      <c r="F182" s="12"/>
      <c r="G182" s="16"/>
      <c r="H182" s="16"/>
      <c r="I182" s="15"/>
      <c r="J182" s="16"/>
      <c r="K182" s="16"/>
      <c r="L182" s="17"/>
      <c r="M182" s="18"/>
      <c r="N182" s="18"/>
      <c r="O182" s="20"/>
      <c r="P182" s="21"/>
      <c r="Q182" s="21"/>
      <c r="R182" s="22"/>
      <c r="S182" s="21"/>
      <c r="T182" s="21"/>
      <c r="U182" s="22"/>
      <c r="V182" s="23"/>
      <c r="W182" s="23"/>
      <c r="X182" s="24"/>
      <c r="Y182" s="25">
        <f t="shared" si="12"/>
        <v>0</v>
      </c>
      <c r="Z182" s="25">
        <f t="shared" si="10"/>
        <v>0</v>
      </c>
      <c r="AA182" s="26"/>
      <c r="AB182" s="26"/>
      <c r="AC182" s="26"/>
      <c r="AD182" s="26"/>
      <c r="AE182" s="27"/>
      <c r="AF182" s="26"/>
      <c r="AG182" s="26"/>
      <c r="AH182" s="26"/>
      <c r="AI182" s="26"/>
      <c r="AJ182" s="26"/>
      <c r="AK182" s="26"/>
    </row>
    <row r="183" spans="1:37" s="10" customFormat="1" ht="25" customHeight="1" x14ac:dyDescent="0.25">
      <c r="A183" s="11">
        <v>182</v>
      </c>
      <c r="B183" s="12" t="str">
        <f t="shared" si="14"/>
        <v>000-000</v>
      </c>
      <c r="C183" s="12"/>
      <c r="D183" s="12"/>
      <c r="E183" s="12"/>
      <c r="F183" s="12"/>
      <c r="G183" s="16"/>
      <c r="H183" s="16"/>
      <c r="I183" s="15"/>
      <c r="J183" s="16"/>
      <c r="K183" s="16"/>
      <c r="L183" s="17"/>
      <c r="M183" s="18"/>
      <c r="N183" s="18"/>
      <c r="O183" s="20"/>
      <c r="P183" s="21"/>
      <c r="Q183" s="21"/>
      <c r="R183" s="22"/>
      <c r="S183" s="21"/>
      <c r="T183" s="21"/>
      <c r="U183" s="22"/>
      <c r="V183" s="23"/>
      <c r="W183" s="23"/>
      <c r="X183" s="24"/>
      <c r="Y183" s="25">
        <f t="shared" si="12"/>
        <v>0</v>
      </c>
      <c r="Z183" s="25">
        <f t="shared" si="10"/>
        <v>0</v>
      </c>
      <c r="AA183" s="26"/>
      <c r="AB183" s="26"/>
      <c r="AC183" s="26"/>
      <c r="AD183" s="26"/>
      <c r="AE183" s="27"/>
      <c r="AF183" s="26"/>
      <c r="AG183" s="26"/>
      <c r="AH183" s="26"/>
      <c r="AI183" s="26"/>
      <c r="AJ183" s="26"/>
      <c r="AK183" s="26"/>
    </row>
    <row r="184" spans="1:37" s="10" customFormat="1" ht="25" customHeight="1" x14ac:dyDescent="0.25">
      <c r="A184" s="11">
        <v>183</v>
      </c>
      <c r="B184" s="12" t="str">
        <f t="shared" si="14"/>
        <v>000-000</v>
      </c>
      <c r="C184" s="12"/>
      <c r="D184" s="12"/>
      <c r="E184" s="12"/>
      <c r="F184" s="12"/>
      <c r="G184" s="16"/>
      <c r="H184" s="16"/>
      <c r="I184" s="15"/>
      <c r="J184" s="16"/>
      <c r="K184" s="16"/>
      <c r="L184" s="17"/>
      <c r="M184" s="18"/>
      <c r="N184" s="18"/>
      <c r="O184" s="20"/>
      <c r="P184" s="21"/>
      <c r="Q184" s="21"/>
      <c r="R184" s="22"/>
      <c r="S184" s="21"/>
      <c r="T184" s="21"/>
      <c r="U184" s="22"/>
      <c r="V184" s="23"/>
      <c r="W184" s="23"/>
      <c r="X184" s="24"/>
      <c r="Y184" s="25">
        <f t="shared" si="12"/>
        <v>0</v>
      </c>
      <c r="Z184" s="25">
        <f t="shared" si="10"/>
        <v>0</v>
      </c>
      <c r="AA184" s="26"/>
      <c r="AB184" s="26"/>
      <c r="AC184" s="26"/>
      <c r="AD184" s="26"/>
      <c r="AE184" s="27"/>
      <c r="AF184" s="26"/>
      <c r="AG184" s="26"/>
      <c r="AH184" s="26"/>
      <c r="AI184" s="26"/>
      <c r="AJ184" s="26"/>
      <c r="AK184" s="26"/>
    </row>
    <row r="185" spans="1:37" s="10" customFormat="1" ht="25" customHeight="1" x14ac:dyDescent="0.25">
      <c r="A185" s="11">
        <v>184</v>
      </c>
      <c r="B185" s="12" t="str">
        <f t="shared" si="14"/>
        <v>000-000</v>
      </c>
      <c r="C185" s="12"/>
      <c r="D185" s="12"/>
      <c r="E185" s="12"/>
      <c r="F185" s="12"/>
      <c r="G185" s="16"/>
      <c r="H185" s="16"/>
      <c r="I185" s="15"/>
      <c r="J185" s="16"/>
      <c r="K185" s="16"/>
      <c r="L185" s="17"/>
      <c r="M185" s="18"/>
      <c r="N185" s="18"/>
      <c r="O185" s="20"/>
      <c r="P185" s="21"/>
      <c r="Q185" s="21"/>
      <c r="R185" s="22"/>
      <c r="S185" s="21"/>
      <c r="T185" s="21"/>
      <c r="U185" s="22"/>
      <c r="V185" s="23"/>
      <c r="W185" s="23"/>
      <c r="X185" s="24"/>
      <c r="Y185" s="25">
        <f t="shared" si="12"/>
        <v>0</v>
      </c>
      <c r="Z185" s="25">
        <f t="shared" si="10"/>
        <v>0</v>
      </c>
      <c r="AA185" s="26"/>
      <c r="AB185" s="26"/>
      <c r="AC185" s="26"/>
      <c r="AD185" s="26"/>
      <c r="AE185" s="27"/>
      <c r="AF185" s="26"/>
      <c r="AG185" s="26"/>
      <c r="AH185" s="26"/>
      <c r="AI185" s="26"/>
      <c r="AJ185" s="26"/>
      <c r="AK185" s="26"/>
    </row>
    <row r="186" spans="1:37" s="10" customFormat="1" ht="25" customHeight="1" x14ac:dyDescent="0.25">
      <c r="A186" s="11">
        <v>185</v>
      </c>
      <c r="B186" s="12" t="str">
        <f t="shared" si="14"/>
        <v>000-000</v>
      </c>
      <c r="C186" s="12"/>
      <c r="D186" s="12"/>
      <c r="E186" s="12"/>
      <c r="F186" s="12"/>
      <c r="G186" s="16"/>
      <c r="H186" s="16"/>
      <c r="I186" s="15"/>
      <c r="J186" s="16"/>
      <c r="K186" s="16"/>
      <c r="L186" s="17"/>
      <c r="M186" s="18"/>
      <c r="N186" s="18"/>
      <c r="O186" s="20"/>
      <c r="P186" s="21"/>
      <c r="Q186" s="21"/>
      <c r="R186" s="22"/>
      <c r="S186" s="21"/>
      <c r="T186" s="21"/>
      <c r="U186" s="22"/>
      <c r="V186" s="23"/>
      <c r="W186" s="23"/>
      <c r="X186" s="24"/>
      <c r="Y186" s="25">
        <f t="shared" si="12"/>
        <v>0</v>
      </c>
      <c r="Z186" s="25">
        <f t="shared" si="10"/>
        <v>0</v>
      </c>
      <c r="AA186" s="26"/>
      <c r="AB186" s="26"/>
      <c r="AC186" s="26"/>
      <c r="AD186" s="26"/>
      <c r="AE186" s="27"/>
      <c r="AF186" s="26"/>
      <c r="AG186" s="26"/>
      <c r="AH186" s="26"/>
      <c r="AI186" s="26"/>
      <c r="AJ186" s="26"/>
      <c r="AK186" s="26"/>
    </row>
    <row r="187" spans="1:37" s="10" customFormat="1" ht="25" customHeight="1" x14ac:dyDescent="0.25">
      <c r="A187" s="11">
        <v>186</v>
      </c>
      <c r="B187" s="12" t="str">
        <f t="shared" si="14"/>
        <v>000-000</v>
      </c>
      <c r="C187" s="12"/>
      <c r="D187" s="12"/>
      <c r="E187" s="12"/>
      <c r="F187" s="12"/>
      <c r="G187" s="16"/>
      <c r="H187" s="16"/>
      <c r="I187" s="15"/>
      <c r="J187" s="16"/>
      <c r="K187" s="16"/>
      <c r="L187" s="17"/>
      <c r="M187" s="18"/>
      <c r="N187" s="18"/>
      <c r="O187" s="20"/>
      <c r="P187" s="21"/>
      <c r="Q187" s="21"/>
      <c r="R187" s="22"/>
      <c r="S187" s="21"/>
      <c r="T187" s="21"/>
      <c r="U187" s="22"/>
      <c r="V187" s="23"/>
      <c r="W187" s="23"/>
      <c r="X187" s="24"/>
      <c r="Y187" s="25">
        <f t="shared" si="12"/>
        <v>0</v>
      </c>
      <c r="Z187" s="25">
        <f t="shared" si="10"/>
        <v>0</v>
      </c>
      <c r="AA187" s="26"/>
      <c r="AB187" s="26"/>
      <c r="AC187" s="26"/>
      <c r="AD187" s="26"/>
      <c r="AE187" s="27"/>
      <c r="AF187" s="26"/>
      <c r="AG187" s="26"/>
      <c r="AH187" s="26"/>
      <c r="AI187" s="26"/>
      <c r="AJ187" s="26"/>
      <c r="AK187" s="26"/>
    </row>
    <row r="188" spans="1:37" s="10" customFormat="1" ht="25" customHeight="1" x14ac:dyDescent="0.25">
      <c r="A188" s="11">
        <v>187</v>
      </c>
      <c r="B188" s="12" t="str">
        <f t="shared" si="14"/>
        <v>000-000</v>
      </c>
      <c r="C188" s="12"/>
      <c r="D188" s="12"/>
      <c r="E188" s="12"/>
      <c r="F188" s="12"/>
      <c r="G188" s="16"/>
      <c r="H188" s="16"/>
      <c r="I188" s="15"/>
      <c r="J188" s="16"/>
      <c r="K188" s="16"/>
      <c r="L188" s="17"/>
      <c r="M188" s="18"/>
      <c r="N188" s="18"/>
      <c r="O188" s="20"/>
      <c r="P188" s="21"/>
      <c r="Q188" s="21"/>
      <c r="R188" s="22"/>
      <c r="S188" s="21"/>
      <c r="T188" s="21"/>
      <c r="U188" s="22"/>
      <c r="V188" s="23"/>
      <c r="W188" s="23"/>
      <c r="X188" s="24"/>
      <c r="Y188" s="25">
        <f t="shared" si="12"/>
        <v>0</v>
      </c>
      <c r="Z188" s="25">
        <f t="shared" si="10"/>
        <v>0</v>
      </c>
      <c r="AA188" s="26"/>
      <c r="AB188" s="26"/>
      <c r="AC188" s="26"/>
      <c r="AD188" s="26"/>
      <c r="AE188" s="27"/>
      <c r="AF188" s="26"/>
      <c r="AG188" s="26"/>
      <c r="AH188" s="26"/>
      <c r="AI188" s="26"/>
      <c r="AJ188" s="26"/>
      <c r="AK188" s="26"/>
    </row>
    <row r="189" spans="1:37" s="10" customFormat="1" ht="25" customHeight="1" x14ac:dyDescent="0.25">
      <c r="A189" s="11">
        <v>188</v>
      </c>
      <c r="B189" s="12" t="str">
        <f t="shared" si="14"/>
        <v>000-000</v>
      </c>
      <c r="C189" s="12"/>
      <c r="D189" s="12"/>
      <c r="E189" s="12"/>
      <c r="F189" s="12"/>
      <c r="G189" s="16"/>
      <c r="H189" s="16"/>
      <c r="I189" s="15"/>
      <c r="J189" s="16"/>
      <c r="K189" s="16"/>
      <c r="L189" s="17"/>
      <c r="M189" s="18"/>
      <c r="N189" s="18"/>
      <c r="O189" s="20"/>
      <c r="P189" s="21"/>
      <c r="Q189" s="21"/>
      <c r="R189" s="22"/>
      <c r="S189" s="21"/>
      <c r="T189" s="21"/>
      <c r="U189" s="22"/>
      <c r="V189" s="23"/>
      <c r="W189" s="23"/>
      <c r="X189" s="24"/>
      <c r="Y189" s="25">
        <f t="shared" si="12"/>
        <v>0</v>
      </c>
      <c r="Z189" s="25">
        <f t="shared" si="10"/>
        <v>0</v>
      </c>
      <c r="AA189" s="26"/>
      <c r="AB189" s="26"/>
      <c r="AC189" s="26"/>
      <c r="AD189" s="26"/>
      <c r="AE189" s="27"/>
      <c r="AF189" s="26"/>
      <c r="AG189" s="26"/>
      <c r="AH189" s="26"/>
      <c r="AI189" s="26"/>
      <c r="AJ189" s="26"/>
      <c r="AK189" s="26"/>
    </row>
    <row r="190" spans="1:37" s="10" customFormat="1" ht="25" customHeight="1" x14ac:dyDescent="0.25">
      <c r="A190" s="11">
        <v>189</v>
      </c>
      <c r="B190" s="12" t="str">
        <f t="shared" si="14"/>
        <v>000-000</v>
      </c>
      <c r="C190" s="12"/>
      <c r="D190" s="12"/>
      <c r="E190" s="12"/>
      <c r="F190" s="12"/>
      <c r="G190" s="16"/>
      <c r="H190" s="16"/>
      <c r="I190" s="15"/>
      <c r="J190" s="16"/>
      <c r="K190" s="16"/>
      <c r="L190" s="17"/>
      <c r="M190" s="18"/>
      <c r="N190" s="18"/>
      <c r="O190" s="20"/>
      <c r="P190" s="21"/>
      <c r="Q190" s="21"/>
      <c r="R190" s="22"/>
      <c r="S190" s="21"/>
      <c r="T190" s="21"/>
      <c r="U190" s="22"/>
      <c r="V190" s="23"/>
      <c r="W190" s="23"/>
      <c r="X190" s="24"/>
      <c r="Y190" s="25">
        <f t="shared" si="12"/>
        <v>0</v>
      </c>
      <c r="Z190" s="25">
        <f t="shared" si="10"/>
        <v>0</v>
      </c>
      <c r="AA190" s="26"/>
      <c r="AB190" s="26"/>
      <c r="AC190" s="26"/>
      <c r="AD190" s="26"/>
      <c r="AE190" s="27"/>
      <c r="AF190" s="26"/>
      <c r="AG190" s="26"/>
      <c r="AH190" s="26"/>
      <c r="AI190" s="26"/>
      <c r="AJ190" s="26"/>
      <c r="AK190" s="26"/>
    </row>
    <row r="191" spans="1:37" s="10" customFormat="1" ht="25" customHeight="1" x14ac:dyDescent="0.25">
      <c r="A191" s="11">
        <v>190</v>
      </c>
      <c r="B191" s="12" t="str">
        <f t="shared" si="14"/>
        <v>000-000</v>
      </c>
      <c r="C191" s="12"/>
      <c r="D191" s="12"/>
      <c r="E191" s="12"/>
      <c r="F191" s="12"/>
      <c r="G191" s="16"/>
      <c r="H191" s="16"/>
      <c r="I191" s="15"/>
      <c r="J191" s="16"/>
      <c r="K191" s="16"/>
      <c r="L191" s="17"/>
      <c r="M191" s="18"/>
      <c r="N191" s="19"/>
      <c r="O191" s="20"/>
      <c r="P191" s="21"/>
      <c r="Q191" s="21"/>
      <c r="R191" s="22"/>
      <c r="S191" s="21"/>
      <c r="T191" s="21"/>
      <c r="U191" s="22"/>
      <c r="V191" s="23"/>
      <c r="W191" s="23"/>
      <c r="X191" s="24"/>
      <c r="Y191" s="25">
        <f t="shared" si="12"/>
        <v>0</v>
      </c>
      <c r="Z191" s="25">
        <f t="shared" si="10"/>
        <v>0</v>
      </c>
      <c r="AA191" s="26"/>
      <c r="AB191" s="26"/>
      <c r="AC191" s="26"/>
      <c r="AD191" s="26"/>
      <c r="AE191" s="27"/>
      <c r="AF191" s="26"/>
      <c r="AG191" s="26"/>
      <c r="AH191" s="26"/>
      <c r="AI191" s="26"/>
      <c r="AJ191" s="26"/>
      <c r="AK191" s="26"/>
    </row>
    <row r="192" spans="1:37" s="10" customFormat="1" ht="25" customHeight="1" x14ac:dyDescent="0.25">
      <c r="A192" s="11">
        <v>191</v>
      </c>
      <c r="B192" s="12" t="str">
        <f t="shared" si="14"/>
        <v>000-000</v>
      </c>
      <c r="C192" s="12"/>
      <c r="D192" s="12"/>
      <c r="E192" s="12"/>
      <c r="F192" s="12"/>
      <c r="G192" s="16"/>
      <c r="H192" s="16"/>
      <c r="I192" s="15"/>
      <c r="J192" s="16"/>
      <c r="K192" s="16"/>
      <c r="L192" s="17"/>
      <c r="M192" s="18"/>
      <c r="N192" s="19"/>
      <c r="O192" s="20"/>
      <c r="P192" s="21"/>
      <c r="Q192" s="21"/>
      <c r="R192" s="22"/>
      <c r="S192" s="21"/>
      <c r="T192" s="21"/>
      <c r="U192" s="22"/>
      <c r="V192" s="23"/>
      <c r="W192" s="23"/>
      <c r="X192" s="24"/>
      <c r="Y192" s="25">
        <f t="shared" si="12"/>
        <v>0</v>
      </c>
      <c r="Z192" s="25">
        <f t="shared" si="10"/>
        <v>0</v>
      </c>
      <c r="AA192" s="26"/>
      <c r="AB192" s="26"/>
      <c r="AC192" s="26"/>
      <c r="AD192" s="26"/>
      <c r="AE192" s="27"/>
      <c r="AF192" s="26"/>
      <c r="AG192" s="26"/>
      <c r="AH192" s="26"/>
      <c r="AI192" s="26"/>
      <c r="AJ192" s="26"/>
      <c r="AK192" s="26"/>
    </row>
    <row r="193" spans="1:37" s="10" customFormat="1" ht="25" customHeight="1" x14ac:dyDescent="0.25">
      <c r="A193" s="11">
        <v>192</v>
      </c>
      <c r="B193" s="12" t="str">
        <f t="shared" si="14"/>
        <v>000-000</v>
      </c>
      <c r="C193" s="12"/>
      <c r="D193" s="12"/>
      <c r="E193" s="12"/>
      <c r="F193" s="12"/>
      <c r="G193" s="16"/>
      <c r="H193" s="16"/>
      <c r="I193" s="15"/>
      <c r="J193" s="16"/>
      <c r="K193" s="16"/>
      <c r="L193" s="17"/>
      <c r="M193" s="18"/>
      <c r="N193" s="18"/>
      <c r="O193" s="20"/>
      <c r="P193" s="21"/>
      <c r="Q193" s="21"/>
      <c r="R193" s="22"/>
      <c r="S193" s="21"/>
      <c r="T193" s="21"/>
      <c r="U193" s="22"/>
      <c r="V193" s="23"/>
      <c r="W193" s="23"/>
      <c r="X193" s="24"/>
      <c r="Y193" s="25">
        <f t="shared" si="12"/>
        <v>0</v>
      </c>
      <c r="Z193" s="25">
        <f t="shared" si="10"/>
        <v>0</v>
      </c>
      <c r="AA193" s="26"/>
      <c r="AB193" s="26"/>
      <c r="AC193" s="26"/>
      <c r="AD193" s="26"/>
      <c r="AE193" s="27"/>
      <c r="AF193" s="26"/>
      <c r="AG193" s="26"/>
      <c r="AH193" s="26"/>
      <c r="AI193" s="26"/>
      <c r="AJ193" s="26"/>
      <c r="AK193" s="26"/>
    </row>
    <row r="194" spans="1:37" s="10" customFormat="1" ht="25" customHeight="1" x14ac:dyDescent="0.25">
      <c r="A194" s="11">
        <v>193</v>
      </c>
      <c r="B194" s="12" t="str">
        <f t="shared" si="14"/>
        <v>000-000</v>
      </c>
      <c r="C194" s="12"/>
      <c r="D194" s="12"/>
      <c r="E194" s="12"/>
      <c r="F194" s="12"/>
      <c r="G194" s="16"/>
      <c r="H194" s="16"/>
      <c r="I194" s="15"/>
      <c r="J194" s="16"/>
      <c r="K194" s="16"/>
      <c r="L194" s="17"/>
      <c r="M194" s="18"/>
      <c r="N194" s="18"/>
      <c r="O194" s="20"/>
      <c r="P194" s="21"/>
      <c r="Q194" s="21"/>
      <c r="R194" s="22"/>
      <c r="S194" s="21"/>
      <c r="T194" s="21"/>
      <c r="U194" s="22"/>
      <c r="V194" s="23"/>
      <c r="W194" s="23"/>
      <c r="X194" s="24"/>
      <c r="Y194" s="25">
        <f t="shared" si="12"/>
        <v>0</v>
      </c>
      <c r="Z194" s="25">
        <f t="shared" ref="Z194:Z257" si="15">ROUND(L193+O194-R194,2)</f>
        <v>0</v>
      </c>
      <c r="AA194" s="26"/>
      <c r="AB194" s="26"/>
      <c r="AC194" s="26"/>
      <c r="AD194" s="26"/>
      <c r="AE194" s="27"/>
      <c r="AF194" s="26"/>
      <c r="AG194" s="26"/>
      <c r="AH194" s="26"/>
      <c r="AI194" s="26"/>
      <c r="AJ194" s="26"/>
      <c r="AK194" s="26"/>
    </row>
    <row r="195" spans="1:37" s="10" customFormat="1" ht="25" customHeight="1" x14ac:dyDescent="0.25">
      <c r="A195" s="11">
        <v>194</v>
      </c>
      <c r="B195" s="12" t="str">
        <f t="shared" si="14"/>
        <v>000-000</v>
      </c>
      <c r="C195" s="12"/>
      <c r="D195" s="12"/>
      <c r="E195" s="12"/>
      <c r="F195" s="12"/>
      <c r="G195" s="16"/>
      <c r="H195" s="16"/>
      <c r="I195" s="15"/>
      <c r="J195" s="16"/>
      <c r="K195" s="16"/>
      <c r="L195" s="17"/>
      <c r="M195" s="18"/>
      <c r="N195" s="18"/>
      <c r="O195" s="20"/>
      <c r="P195" s="21"/>
      <c r="Q195" s="21"/>
      <c r="R195" s="22"/>
      <c r="S195" s="21"/>
      <c r="T195" s="21"/>
      <c r="U195" s="22"/>
      <c r="V195" s="23"/>
      <c r="W195" s="23"/>
      <c r="X195" s="24"/>
      <c r="Y195" s="25">
        <f t="shared" si="12"/>
        <v>0</v>
      </c>
      <c r="Z195" s="25">
        <f t="shared" si="15"/>
        <v>0</v>
      </c>
      <c r="AA195" s="26"/>
      <c r="AB195" s="26"/>
      <c r="AC195" s="26"/>
      <c r="AD195" s="26"/>
      <c r="AE195" s="27"/>
      <c r="AF195" s="26"/>
      <c r="AG195" s="26"/>
      <c r="AH195" s="26"/>
      <c r="AI195" s="26"/>
      <c r="AJ195" s="26"/>
      <c r="AK195" s="26"/>
    </row>
    <row r="196" spans="1:37" s="10" customFormat="1" ht="25" customHeight="1" x14ac:dyDescent="0.25">
      <c r="A196" s="11">
        <v>195</v>
      </c>
      <c r="B196" s="12" t="str">
        <f t="shared" si="14"/>
        <v>000-000</v>
      </c>
      <c r="C196" s="12"/>
      <c r="D196" s="12"/>
      <c r="E196" s="12"/>
      <c r="F196" s="12"/>
      <c r="G196" s="16"/>
      <c r="H196" s="16"/>
      <c r="I196" s="15"/>
      <c r="J196" s="16"/>
      <c r="K196" s="16"/>
      <c r="L196" s="17"/>
      <c r="M196" s="18"/>
      <c r="N196" s="18"/>
      <c r="O196" s="20"/>
      <c r="P196" s="21"/>
      <c r="Q196" s="21"/>
      <c r="R196" s="22"/>
      <c r="S196" s="21"/>
      <c r="T196" s="21"/>
      <c r="U196" s="22"/>
      <c r="V196" s="23"/>
      <c r="W196" s="23"/>
      <c r="X196" s="24"/>
      <c r="Y196" s="25">
        <f t="shared" si="12"/>
        <v>0</v>
      </c>
      <c r="Z196" s="25">
        <f t="shared" si="15"/>
        <v>0</v>
      </c>
      <c r="AA196" s="26"/>
      <c r="AB196" s="26"/>
      <c r="AC196" s="26"/>
      <c r="AD196" s="26"/>
      <c r="AE196" s="27"/>
      <c r="AF196" s="26"/>
      <c r="AG196" s="26"/>
      <c r="AH196" s="26"/>
      <c r="AI196" s="26"/>
      <c r="AJ196" s="26"/>
      <c r="AK196" s="26"/>
    </row>
    <row r="197" spans="1:37" s="10" customFormat="1" ht="25" customHeight="1" x14ac:dyDescent="0.25">
      <c r="A197" s="11">
        <v>196</v>
      </c>
      <c r="B197" s="12" t="str">
        <f t="shared" si="14"/>
        <v>000-000</v>
      </c>
      <c r="C197" s="12"/>
      <c r="D197" s="12"/>
      <c r="E197" s="12"/>
      <c r="F197" s="12"/>
      <c r="G197" s="16"/>
      <c r="H197" s="16"/>
      <c r="I197" s="15"/>
      <c r="J197" s="16"/>
      <c r="K197" s="16"/>
      <c r="L197" s="17"/>
      <c r="M197" s="18"/>
      <c r="N197" s="18"/>
      <c r="O197" s="20"/>
      <c r="P197" s="21"/>
      <c r="Q197" s="21"/>
      <c r="R197" s="22"/>
      <c r="S197" s="21"/>
      <c r="T197" s="21"/>
      <c r="U197" s="22"/>
      <c r="V197" s="23"/>
      <c r="W197" s="23"/>
      <c r="X197" s="24"/>
      <c r="Y197" s="25">
        <f t="shared" si="12"/>
        <v>0</v>
      </c>
      <c r="Z197" s="25">
        <f t="shared" si="15"/>
        <v>0</v>
      </c>
      <c r="AA197" s="26"/>
      <c r="AB197" s="26"/>
      <c r="AC197" s="26"/>
      <c r="AD197" s="26"/>
      <c r="AE197" s="27"/>
      <c r="AF197" s="26"/>
      <c r="AG197" s="26"/>
      <c r="AH197" s="26"/>
      <c r="AI197" s="26"/>
      <c r="AJ197" s="26"/>
      <c r="AK197" s="26"/>
    </row>
    <row r="198" spans="1:37" s="10" customFormat="1" ht="25" customHeight="1" x14ac:dyDescent="0.25">
      <c r="A198" s="11">
        <v>197</v>
      </c>
      <c r="B198" s="12" t="str">
        <f t="shared" si="14"/>
        <v>000-000</v>
      </c>
      <c r="C198" s="12"/>
      <c r="D198" s="12"/>
      <c r="E198" s="12"/>
      <c r="F198" s="12"/>
      <c r="G198" s="16"/>
      <c r="H198" s="16"/>
      <c r="I198" s="15"/>
      <c r="J198" s="16"/>
      <c r="K198" s="16"/>
      <c r="L198" s="17"/>
      <c r="M198" s="18"/>
      <c r="N198" s="18"/>
      <c r="O198" s="20"/>
      <c r="P198" s="21"/>
      <c r="Q198" s="21"/>
      <c r="R198" s="22"/>
      <c r="S198" s="21"/>
      <c r="T198" s="21"/>
      <c r="U198" s="22"/>
      <c r="V198" s="23"/>
      <c r="W198" s="23"/>
      <c r="X198" s="24"/>
      <c r="Y198" s="25">
        <f t="shared" si="12"/>
        <v>0</v>
      </c>
      <c r="Z198" s="25">
        <f t="shared" si="15"/>
        <v>0</v>
      </c>
      <c r="AA198" s="26"/>
      <c r="AB198" s="26"/>
      <c r="AC198" s="26"/>
      <c r="AD198" s="26"/>
      <c r="AE198" s="27"/>
      <c r="AF198" s="26"/>
      <c r="AG198" s="26"/>
      <c r="AH198" s="26"/>
      <c r="AI198" s="26"/>
      <c r="AJ198" s="26"/>
      <c r="AK198" s="26"/>
    </row>
    <row r="199" spans="1:37" s="10" customFormat="1" ht="25" customHeight="1" x14ac:dyDescent="0.25">
      <c r="A199" s="11">
        <v>198</v>
      </c>
      <c r="B199" s="12" t="str">
        <f t="shared" si="14"/>
        <v>000-000</v>
      </c>
      <c r="C199" s="12"/>
      <c r="D199" s="12"/>
      <c r="E199" s="12"/>
      <c r="F199" s="12"/>
      <c r="G199" s="16"/>
      <c r="H199" s="16"/>
      <c r="I199" s="15"/>
      <c r="J199" s="16"/>
      <c r="K199" s="16"/>
      <c r="L199" s="17"/>
      <c r="M199" s="18"/>
      <c r="N199" s="18"/>
      <c r="O199" s="20"/>
      <c r="P199" s="21"/>
      <c r="Q199" s="21"/>
      <c r="R199" s="22"/>
      <c r="S199" s="21"/>
      <c r="T199" s="21"/>
      <c r="U199" s="22"/>
      <c r="V199" s="23"/>
      <c r="W199" s="23"/>
      <c r="X199" s="24"/>
      <c r="Y199" s="25">
        <f t="shared" ref="Y199:Y262" si="16">ROUND(I193-U199-X199,2)</f>
        <v>0</v>
      </c>
      <c r="Z199" s="25">
        <f t="shared" si="15"/>
        <v>0</v>
      </c>
      <c r="AA199" s="26"/>
      <c r="AB199" s="26"/>
      <c r="AC199" s="26"/>
      <c r="AD199" s="26"/>
      <c r="AE199" s="27"/>
      <c r="AF199" s="26"/>
      <c r="AG199" s="26"/>
      <c r="AH199" s="26"/>
      <c r="AI199" s="26"/>
      <c r="AJ199" s="26"/>
      <c r="AK199" s="26"/>
    </row>
    <row r="200" spans="1:37" s="10" customFormat="1" ht="25" customHeight="1" x14ac:dyDescent="0.25">
      <c r="A200" s="11">
        <v>199</v>
      </c>
      <c r="B200" s="12" t="str">
        <f t="shared" si="14"/>
        <v>000-000</v>
      </c>
      <c r="C200" s="12"/>
      <c r="D200" s="12"/>
      <c r="E200" s="12"/>
      <c r="F200" s="12"/>
      <c r="G200" s="16"/>
      <c r="H200" s="16"/>
      <c r="I200" s="15"/>
      <c r="J200" s="16"/>
      <c r="K200" s="16"/>
      <c r="L200" s="17"/>
      <c r="M200" s="18"/>
      <c r="N200" s="18"/>
      <c r="O200" s="20"/>
      <c r="P200" s="21"/>
      <c r="Q200" s="21"/>
      <c r="R200" s="22"/>
      <c r="S200" s="21"/>
      <c r="T200" s="21"/>
      <c r="U200" s="22"/>
      <c r="V200" s="23"/>
      <c r="W200" s="23"/>
      <c r="X200" s="24"/>
      <c r="Y200" s="25">
        <f t="shared" si="16"/>
        <v>0</v>
      </c>
      <c r="Z200" s="25">
        <f t="shared" si="15"/>
        <v>0</v>
      </c>
      <c r="AA200" s="26"/>
      <c r="AB200" s="26"/>
      <c r="AC200" s="26"/>
      <c r="AD200" s="26"/>
      <c r="AE200" s="27"/>
      <c r="AF200" s="26"/>
      <c r="AG200" s="26"/>
      <c r="AH200" s="26"/>
      <c r="AI200" s="26"/>
      <c r="AJ200" s="26"/>
      <c r="AK200" s="26"/>
    </row>
    <row r="201" spans="1:37" s="10" customFormat="1" ht="25" customHeight="1" x14ac:dyDescent="0.25">
      <c r="A201" s="11">
        <v>200</v>
      </c>
      <c r="B201" s="12" t="str">
        <f t="shared" si="14"/>
        <v>000-000</v>
      </c>
      <c r="C201" s="12"/>
      <c r="D201" s="12"/>
      <c r="E201" s="12"/>
      <c r="F201" s="12"/>
      <c r="G201" s="16"/>
      <c r="H201" s="16"/>
      <c r="I201" s="15"/>
      <c r="J201" s="16"/>
      <c r="K201" s="16"/>
      <c r="L201" s="17"/>
      <c r="M201" s="18"/>
      <c r="N201" s="18"/>
      <c r="O201" s="20"/>
      <c r="P201" s="21"/>
      <c r="Q201" s="21"/>
      <c r="R201" s="22"/>
      <c r="S201" s="21"/>
      <c r="T201" s="21"/>
      <c r="U201" s="22"/>
      <c r="V201" s="23"/>
      <c r="W201" s="23"/>
      <c r="X201" s="24"/>
      <c r="Y201" s="25">
        <f t="shared" si="16"/>
        <v>0</v>
      </c>
      <c r="Z201" s="25">
        <f t="shared" si="15"/>
        <v>0</v>
      </c>
      <c r="AA201" s="26"/>
      <c r="AB201" s="26"/>
      <c r="AC201" s="26"/>
      <c r="AD201" s="26"/>
      <c r="AE201" s="27"/>
      <c r="AF201" s="26"/>
      <c r="AG201" s="26"/>
      <c r="AH201" s="26"/>
      <c r="AI201" s="26"/>
      <c r="AJ201" s="26"/>
      <c r="AK201" s="26"/>
    </row>
    <row r="202" spans="1:37" s="10" customFormat="1" ht="25" customHeight="1" x14ac:dyDescent="0.25">
      <c r="A202" s="11">
        <v>201</v>
      </c>
      <c r="B202" s="12" t="str">
        <f t="shared" si="14"/>
        <v>000-000</v>
      </c>
      <c r="C202" s="12"/>
      <c r="D202" s="12"/>
      <c r="E202" s="12"/>
      <c r="F202" s="12"/>
      <c r="G202" s="16"/>
      <c r="H202" s="16"/>
      <c r="I202" s="15"/>
      <c r="J202" s="16"/>
      <c r="K202" s="16"/>
      <c r="L202" s="17"/>
      <c r="M202" s="18"/>
      <c r="N202" s="19"/>
      <c r="O202" s="20"/>
      <c r="P202" s="21"/>
      <c r="Q202" s="21"/>
      <c r="R202" s="22"/>
      <c r="S202" s="21"/>
      <c r="T202" s="21"/>
      <c r="U202" s="22"/>
      <c r="V202" s="23"/>
      <c r="W202" s="23"/>
      <c r="X202" s="24"/>
      <c r="Y202" s="25">
        <f t="shared" si="16"/>
        <v>0</v>
      </c>
      <c r="Z202" s="25">
        <f t="shared" si="15"/>
        <v>0</v>
      </c>
      <c r="AA202" s="26"/>
      <c r="AB202" s="26"/>
      <c r="AC202" s="26"/>
      <c r="AD202" s="26"/>
      <c r="AE202" s="27"/>
      <c r="AF202" s="26"/>
      <c r="AG202" s="26"/>
      <c r="AH202" s="26"/>
      <c r="AI202" s="26"/>
      <c r="AJ202" s="26"/>
      <c r="AK202" s="26"/>
    </row>
    <row r="203" spans="1:37" s="10" customFormat="1" ht="25" customHeight="1" x14ac:dyDescent="0.25">
      <c r="A203" s="11">
        <v>202</v>
      </c>
      <c r="B203" s="12" t="str">
        <f t="shared" si="14"/>
        <v>000-000</v>
      </c>
      <c r="C203" s="12"/>
      <c r="D203" s="12"/>
      <c r="E203" s="12"/>
      <c r="F203" s="12"/>
      <c r="G203" s="16"/>
      <c r="H203" s="16"/>
      <c r="I203" s="15"/>
      <c r="J203" s="16"/>
      <c r="K203" s="16"/>
      <c r="L203" s="17"/>
      <c r="M203" s="18"/>
      <c r="N203" s="19"/>
      <c r="O203" s="20"/>
      <c r="P203" s="21"/>
      <c r="Q203" s="21"/>
      <c r="R203" s="22"/>
      <c r="S203" s="21"/>
      <c r="T203" s="21"/>
      <c r="U203" s="22"/>
      <c r="V203" s="23"/>
      <c r="W203" s="23"/>
      <c r="X203" s="24"/>
      <c r="Y203" s="25">
        <f t="shared" si="16"/>
        <v>0</v>
      </c>
      <c r="Z203" s="25">
        <f t="shared" si="15"/>
        <v>0</v>
      </c>
      <c r="AA203" s="26"/>
      <c r="AB203" s="26"/>
      <c r="AC203" s="26"/>
      <c r="AD203" s="26"/>
      <c r="AE203" s="27"/>
      <c r="AF203" s="26"/>
      <c r="AG203" s="26"/>
      <c r="AH203" s="26"/>
      <c r="AI203" s="26"/>
      <c r="AJ203" s="26"/>
      <c r="AK203" s="26"/>
    </row>
    <row r="204" spans="1:37" s="10" customFormat="1" ht="25" customHeight="1" x14ac:dyDescent="0.25">
      <c r="A204" s="11">
        <v>203</v>
      </c>
      <c r="B204" s="12" t="str">
        <f t="shared" si="14"/>
        <v>000-000</v>
      </c>
      <c r="C204" s="12"/>
      <c r="D204" s="12"/>
      <c r="E204" s="12"/>
      <c r="F204" s="12"/>
      <c r="G204" s="16"/>
      <c r="H204" s="16"/>
      <c r="I204" s="15"/>
      <c r="J204" s="16"/>
      <c r="K204" s="16"/>
      <c r="L204" s="17"/>
      <c r="M204" s="18"/>
      <c r="N204" s="19"/>
      <c r="O204" s="20"/>
      <c r="P204" s="21"/>
      <c r="Q204" s="21"/>
      <c r="R204" s="22"/>
      <c r="S204" s="21"/>
      <c r="T204" s="21"/>
      <c r="U204" s="22"/>
      <c r="V204" s="23"/>
      <c r="W204" s="23"/>
      <c r="X204" s="24"/>
      <c r="Y204" s="25">
        <f t="shared" si="16"/>
        <v>0</v>
      </c>
      <c r="Z204" s="25">
        <f t="shared" si="15"/>
        <v>0</v>
      </c>
      <c r="AA204" s="26"/>
      <c r="AB204" s="26"/>
      <c r="AC204" s="26"/>
      <c r="AD204" s="26"/>
      <c r="AE204" s="27"/>
      <c r="AF204" s="26"/>
      <c r="AG204" s="26"/>
      <c r="AH204" s="26"/>
      <c r="AI204" s="26"/>
      <c r="AJ204" s="26"/>
      <c r="AK204" s="26"/>
    </row>
    <row r="205" spans="1:37" s="10" customFormat="1" ht="25" customHeight="1" x14ac:dyDescent="0.25">
      <c r="A205" s="11">
        <v>204</v>
      </c>
      <c r="B205" s="12" t="str">
        <f t="shared" si="14"/>
        <v>000-000</v>
      </c>
      <c r="C205" s="12"/>
      <c r="D205" s="12"/>
      <c r="E205" s="12"/>
      <c r="F205" s="12"/>
      <c r="G205" s="16"/>
      <c r="H205" s="16"/>
      <c r="I205" s="15"/>
      <c r="J205" s="16"/>
      <c r="K205" s="16"/>
      <c r="L205" s="17"/>
      <c r="M205" s="18"/>
      <c r="N205" s="19"/>
      <c r="O205" s="20"/>
      <c r="P205" s="21"/>
      <c r="Q205" s="21"/>
      <c r="R205" s="22"/>
      <c r="S205" s="21"/>
      <c r="T205" s="21"/>
      <c r="U205" s="22"/>
      <c r="V205" s="23"/>
      <c r="W205" s="23"/>
      <c r="X205" s="24"/>
      <c r="Y205" s="25">
        <f t="shared" si="16"/>
        <v>0</v>
      </c>
      <c r="Z205" s="25">
        <f t="shared" si="15"/>
        <v>0</v>
      </c>
      <c r="AA205" s="26"/>
      <c r="AB205" s="26"/>
      <c r="AC205" s="26"/>
      <c r="AD205" s="26"/>
      <c r="AE205" s="27"/>
      <c r="AF205" s="26"/>
      <c r="AG205" s="26"/>
      <c r="AH205" s="26"/>
      <c r="AI205" s="26"/>
      <c r="AJ205" s="26"/>
      <c r="AK205" s="26"/>
    </row>
    <row r="206" spans="1:37" s="10" customFormat="1" ht="25" customHeight="1" x14ac:dyDescent="0.25">
      <c r="A206" s="11">
        <v>205</v>
      </c>
      <c r="B206" s="12" t="str">
        <f t="shared" si="14"/>
        <v>000-000</v>
      </c>
      <c r="C206" s="12"/>
      <c r="D206" s="12"/>
      <c r="E206" s="12"/>
      <c r="F206" s="12"/>
      <c r="G206" s="16"/>
      <c r="H206" s="16"/>
      <c r="I206" s="15"/>
      <c r="J206" s="16"/>
      <c r="K206" s="16"/>
      <c r="L206" s="17"/>
      <c r="M206" s="18"/>
      <c r="N206" s="18"/>
      <c r="O206" s="20"/>
      <c r="P206" s="21"/>
      <c r="Q206" s="21"/>
      <c r="R206" s="22"/>
      <c r="S206" s="21"/>
      <c r="T206" s="21"/>
      <c r="U206" s="22"/>
      <c r="V206" s="23"/>
      <c r="W206" s="23"/>
      <c r="X206" s="24"/>
      <c r="Y206" s="25">
        <f t="shared" si="16"/>
        <v>0</v>
      </c>
      <c r="Z206" s="25">
        <f t="shared" si="15"/>
        <v>0</v>
      </c>
      <c r="AA206" s="26"/>
      <c r="AB206" s="26"/>
      <c r="AC206" s="26"/>
      <c r="AD206" s="26"/>
      <c r="AE206" s="27"/>
      <c r="AF206" s="26"/>
      <c r="AG206" s="26"/>
      <c r="AH206" s="26"/>
      <c r="AI206" s="26"/>
      <c r="AJ206" s="26"/>
      <c r="AK206" s="26"/>
    </row>
    <row r="207" spans="1:37" s="10" customFormat="1" ht="25" customHeight="1" x14ac:dyDescent="0.25">
      <c r="A207" s="11">
        <v>206</v>
      </c>
      <c r="B207" s="12" t="str">
        <f t="shared" si="14"/>
        <v>000-000</v>
      </c>
      <c r="C207" s="12"/>
      <c r="D207" s="12"/>
      <c r="E207" s="12"/>
      <c r="F207" s="12"/>
      <c r="G207" s="16"/>
      <c r="H207" s="16"/>
      <c r="I207" s="15"/>
      <c r="J207" s="16"/>
      <c r="K207" s="16"/>
      <c r="L207" s="17"/>
      <c r="M207" s="18"/>
      <c r="N207" s="18"/>
      <c r="O207" s="20"/>
      <c r="P207" s="21"/>
      <c r="Q207" s="21"/>
      <c r="R207" s="22"/>
      <c r="S207" s="21"/>
      <c r="T207" s="21"/>
      <c r="U207" s="22"/>
      <c r="V207" s="23"/>
      <c r="W207" s="23"/>
      <c r="X207" s="24"/>
      <c r="Y207" s="25">
        <f t="shared" si="16"/>
        <v>0</v>
      </c>
      <c r="Z207" s="25">
        <f t="shared" si="15"/>
        <v>0</v>
      </c>
      <c r="AA207" s="26"/>
      <c r="AB207" s="26"/>
      <c r="AC207" s="26"/>
      <c r="AD207" s="26"/>
      <c r="AE207" s="27"/>
      <c r="AF207" s="26"/>
      <c r="AG207" s="26"/>
      <c r="AH207" s="26"/>
      <c r="AI207" s="26"/>
      <c r="AJ207" s="26"/>
      <c r="AK207" s="26"/>
    </row>
    <row r="208" spans="1:37" s="10" customFormat="1" ht="25" customHeight="1" x14ac:dyDescent="0.25">
      <c r="A208" s="11">
        <v>207</v>
      </c>
      <c r="B208" s="12" t="str">
        <f t="shared" si="14"/>
        <v>000-000</v>
      </c>
      <c r="C208" s="12"/>
      <c r="D208" s="12"/>
      <c r="E208" s="12"/>
      <c r="F208" s="12"/>
      <c r="G208" s="16"/>
      <c r="H208" s="16"/>
      <c r="I208" s="15"/>
      <c r="J208" s="16"/>
      <c r="K208" s="16"/>
      <c r="L208" s="17"/>
      <c r="M208" s="18"/>
      <c r="N208" s="18"/>
      <c r="O208" s="20"/>
      <c r="P208" s="21"/>
      <c r="Q208" s="21"/>
      <c r="R208" s="22"/>
      <c r="S208" s="21"/>
      <c r="T208" s="21"/>
      <c r="U208" s="22"/>
      <c r="V208" s="23"/>
      <c r="W208" s="23"/>
      <c r="X208" s="24"/>
      <c r="Y208" s="25">
        <f t="shared" si="16"/>
        <v>0</v>
      </c>
      <c r="Z208" s="25">
        <f t="shared" si="15"/>
        <v>0</v>
      </c>
      <c r="AA208" s="26"/>
      <c r="AB208" s="26"/>
      <c r="AC208" s="26"/>
      <c r="AD208" s="26"/>
      <c r="AE208" s="27"/>
      <c r="AF208" s="26"/>
      <c r="AG208" s="26"/>
      <c r="AH208" s="26"/>
      <c r="AI208" s="26"/>
      <c r="AJ208" s="26"/>
      <c r="AK208" s="26"/>
    </row>
    <row r="209" spans="1:37" s="10" customFormat="1" ht="25" customHeight="1" x14ac:dyDescent="0.25">
      <c r="A209" s="11">
        <v>208</v>
      </c>
      <c r="B209" s="12" t="str">
        <f t="shared" si="14"/>
        <v>000-000</v>
      </c>
      <c r="C209" s="12"/>
      <c r="D209" s="12"/>
      <c r="E209" s="12"/>
      <c r="F209" s="12"/>
      <c r="G209" s="16"/>
      <c r="H209" s="16"/>
      <c r="I209" s="15"/>
      <c r="J209" s="16"/>
      <c r="K209" s="16"/>
      <c r="L209" s="17"/>
      <c r="M209" s="18"/>
      <c r="N209" s="18"/>
      <c r="O209" s="20"/>
      <c r="P209" s="21"/>
      <c r="Q209" s="21"/>
      <c r="R209" s="22"/>
      <c r="S209" s="21"/>
      <c r="T209" s="21"/>
      <c r="U209" s="22"/>
      <c r="V209" s="23"/>
      <c r="W209" s="23"/>
      <c r="X209" s="24"/>
      <c r="Y209" s="25">
        <f t="shared" si="16"/>
        <v>0</v>
      </c>
      <c r="Z209" s="25">
        <f t="shared" si="15"/>
        <v>0</v>
      </c>
      <c r="AA209" s="26"/>
      <c r="AB209" s="26"/>
      <c r="AC209" s="26"/>
      <c r="AD209" s="26"/>
      <c r="AE209" s="27"/>
      <c r="AF209" s="26"/>
      <c r="AG209" s="26"/>
      <c r="AH209" s="26"/>
      <c r="AI209" s="26"/>
      <c r="AJ209" s="26"/>
      <c r="AK209" s="26"/>
    </row>
    <row r="210" spans="1:37" s="10" customFormat="1" ht="25" customHeight="1" x14ac:dyDescent="0.25">
      <c r="A210" s="11">
        <v>209</v>
      </c>
      <c r="B210" s="12" t="str">
        <f t="shared" si="14"/>
        <v>000-000</v>
      </c>
      <c r="C210" s="12"/>
      <c r="D210" s="12"/>
      <c r="E210" s="12"/>
      <c r="F210" s="12"/>
      <c r="G210" s="16"/>
      <c r="H210" s="16"/>
      <c r="I210" s="15"/>
      <c r="J210" s="16"/>
      <c r="K210" s="16"/>
      <c r="L210" s="17"/>
      <c r="M210" s="18"/>
      <c r="N210" s="18"/>
      <c r="O210" s="20"/>
      <c r="P210" s="21"/>
      <c r="Q210" s="21"/>
      <c r="R210" s="22"/>
      <c r="S210" s="21"/>
      <c r="T210" s="21"/>
      <c r="U210" s="22"/>
      <c r="V210" s="23"/>
      <c r="W210" s="23"/>
      <c r="X210" s="24"/>
      <c r="Y210" s="25">
        <f t="shared" si="16"/>
        <v>0</v>
      </c>
      <c r="Z210" s="25">
        <f t="shared" si="15"/>
        <v>0</v>
      </c>
      <c r="AA210" s="26"/>
      <c r="AB210" s="26"/>
      <c r="AC210" s="26"/>
      <c r="AD210" s="26"/>
      <c r="AE210" s="27"/>
      <c r="AF210" s="26"/>
      <c r="AG210" s="26"/>
      <c r="AH210" s="26"/>
      <c r="AI210" s="26"/>
      <c r="AJ210" s="26"/>
      <c r="AK210" s="26"/>
    </row>
    <row r="211" spans="1:37" s="10" customFormat="1" ht="25" customHeight="1" x14ac:dyDescent="0.25">
      <c r="A211" s="11">
        <v>210</v>
      </c>
      <c r="B211" s="12" t="str">
        <f t="shared" si="14"/>
        <v>000-000</v>
      </c>
      <c r="C211" s="12"/>
      <c r="D211" s="12"/>
      <c r="E211" s="12"/>
      <c r="F211" s="12"/>
      <c r="G211" s="16"/>
      <c r="H211" s="16"/>
      <c r="I211" s="15"/>
      <c r="J211" s="16"/>
      <c r="K211" s="16"/>
      <c r="L211" s="17"/>
      <c r="M211" s="18"/>
      <c r="N211" s="18"/>
      <c r="O211" s="20"/>
      <c r="P211" s="21"/>
      <c r="Q211" s="21"/>
      <c r="R211" s="22"/>
      <c r="S211" s="21"/>
      <c r="T211" s="21"/>
      <c r="U211" s="22"/>
      <c r="V211" s="23"/>
      <c r="W211" s="23"/>
      <c r="X211" s="24"/>
      <c r="Y211" s="25">
        <f t="shared" si="16"/>
        <v>0</v>
      </c>
      <c r="Z211" s="25">
        <f t="shared" si="15"/>
        <v>0</v>
      </c>
      <c r="AA211" s="26"/>
      <c r="AB211" s="26"/>
      <c r="AC211" s="26"/>
      <c r="AD211" s="26"/>
      <c r="AE211" s="27"/>
      <c r="AF211" s="26"/>
      <c r="AG211" s="26"/>
      <c r="AH211" s="26"/>
      <c r="AI211" s="26"/>
      <c r="AJ211" s="26"/>
      <c r="AK211" s="26"/>
    </row>
    <row r="212" spans="1:37" s="10" customFormat="1" ht="25" customHeight="1" x14ac:dyDescent="0.25">
      <c r="A212" s="11">
        <v>211</v>
      </c>
      <c r="B212" s="12" t="str">
        <f t="shared" si="14"/>
        <v>000-000</v>
      </c>
      <c r="C212" s="12"/>
      <c r="D212" s="12"/>
      <c r="E212" s="12"/>
      <c r="F212" s="12"/>
      <c r="G212" s="16"/>
      <c r="H212" s="16"/>
      <c r="I212" s="15"/>
      <c r="J212" s="16"/>
      <c r="K212" s="16"/>
      <c r="L212" s="17"/>
      <c r="M212" s="18"/>
      <c r="N212" s="18"/>
      <c r="O212" s="20"/>
      <c r="P212" s="21"/>
      <c r="Q212" s="21"/>
      <c r="R212" s="22"/>
      <c r="S212" s="21"/>
      <c r="T212" s="21"/>
      <c r="U212" s="22"/>
      <c r="V212" s="23"/>
      <c r="W212" s="23"/>
      <c r="X212" s="24"/>
      <c r="Y212" s="25">
        <f t="shared" si="16"/>
        <v>0</v>
      </c>
      <c r="Z212" s="25">
        <f t="shared" si="15"/>
        <v>0</v>
      </c>
      <c r="AA212" s="26"/>
      <c r="AB212" s="26"/>
      <c r="AC212" s="26"/>
      <c r="AD212" s="26"/>
      <c r="AE212" s="27"/>
      <c r="AF212" s="26"/>
      <c r="AG212" s="26"/>
      <c r="AH212" s="26"/>
      <c r="AI212" s="26"/>
      <c r="AJ212" s="26"/>
      <c r="AK212" s="26"/>
    </row>
    <row r="213" spans="1:37" s="10" customFormat="1" ht="25" customHeight="1" x14ac:dyDescent="0.25">
      <c r="A213" s="11">
        <v>212</v>
      </c>
      <c r="B213" s="12" t="str">
        <f t="shared" si="14"/>
        <v>000-000</v>
      </c>
      <c r="C213" s="12"/>
      <c r="D213" s="12"/>
      <c r="E213" s="12"/>
      <c r="F213" s="12"/>
      <c r="G213" s="16"/>
      <c r="H213" s="16"/>
      <c r="I213" s="15"/>
      <c r="J213" s="16"/>
      <c r="K213" s="16"/>
      <c r="L213" s="17"/>
      <c r="M213" s="18"/>
      <c r="N213" s="18"/>
      <c r="O213" s="20"/>
      <c r="P213" s="21"/>
      <c r="Q213" s="21"/>
      <c r="R213" s="22"/>
      <c r="S213" s="21"/>
      <c r="T213" s="21"/>
      <c r="U213" s="22"/>
      <c r="V213" s="23"/>
      <c r="W213" s="23"/>
      <c r="X213" s="24"/>
      <c r="Y213" s="25">
        <f t="shared" si="16"/>
        <v>0</v>
      </c>
      <c r="Z213" s="25">
        <f t="shared" si="15"/>
        <v>0</v>
      </c>
      <c r="AA213" s="26"/>
      <c r="AB213" s="26"/>
      <c r="AC213" s="26"/>
      <c r="AD213" s="26"/>
      <c r="AE213" s="27"/>
      <c r="AF213" s="26"/>
      <c r="AG213" s="26"/>
      <c r="AH213" s="26"/>
      <c r="AI213" s="26"/>
      <c r="AJ213" s="26"/>
      <c r="AK213" s="26"/>
    </row>
    <row r="214" spans="1:37" s="10" customFormat="1" ht="25" customHeight="1" x14ac:dyDescent="0.25">
      <c r="A214" s="11">
        <v>213</v>
      </c>
      <c r="B214" s="12" t="str">
        <f t="shared" si="14"/>
        <v>000-000</v>
      </c>
      <c r="C214" s="12"/>
      <c r="D214" s="12"/>
      <c r="E214" s="12"/>
      <c r="F214" s="12"/>
      <c r="G214" s="16"/>
      <c r="H214" s="16"/>
      <c r="I214" s="15"/>
      <c r="J214" s="16"/>
      <c r="K214" s="16"/>
      <c r="L214" s="17"/>
      <c r="M214" s="18"/>
      <c r="N214" s="18"/>
      <c r="O214" s="20"/>
      <c r="P214" s="21"/>
      <c r="Q214" s="21"/>
      <c r="R214" s="22"/>
      <c r="S214" s="21"/>
      <c r="T214" s="21"/>
      <c r="U214" s="22"/>
      <c r="V214" s="23"/>
      <c r="W214" s="23"/>
      <c r="X214" s="24"/>
      <c r="Y214" s="25">
        <f t="shared" si="16"/>
        <v>0</v>
      </c>
      <c r="Z214" s="25">
        <f t="shared" si="15"/>
        <v>0</v>
      </c>
      <c r="AA214" s="26"/>
      <c r="AB214" s="26"/>
      <c r="AC214" s="26"/>
      <c r="AD214" s="26"/>
      <c r="AE214" s="27"/>
      <c r="AF214" s="26"/>
      <c r="AG214" s="26"/>
      <c r="AH214" s="26"/>
      <c r="AI214" s="26"/>
      <c r="AJ214" s="26"/>
      <c r="AK214" s="26"/>
    </row>
    <row r="215" spans="1:37" s="10" customFormat="1" ht="25" customHeight="1" x14ac:dyDescent="0.25">
      <c r="A215" s="11">
        <v>214</v>
      </c>
      <c r="B215" s="12" t="str">
        <f t="shared" si="14"/>
        <v>000-000</v>
      </c>
      <c r="C215" s="12"/>
      <c r="D215" s="12"/>
      <c r="E215" s="12"/>
      <c r="F215" s="12"/>
      <c r="G215" s="16"/>
      <c r="H215" s="16"/>
      <c r="I215" s="15"/>
      <c r="J215" s="16"/>
      <c r="K215" s="16"/>
      <c r="L215" s="17"/>
      <c r="M215" s="18"/>
      <c r="N215" s="19"/>
      <c r="O215" s="20"/>
      <c r="P215" s="21"/>
      <c r="Q215" s="21"/>
      <c r="R215" s="22"/>
      <c r="S215" s="21"/>
      <c r="T215" s="21"/>
      <c r="U215" s="22"/>
      <c r="V215" s="23"/>
      <c r="W215" s="23"/>
      <c r="X215" s="24"/>
      <c r="Y215" s="25">
        <f t="shared" si="16"/>
        <v>0</v>
      </c>
      <c r="Z215" s="25">
        <f t="shared" si="15"/>
        <v>0</v>
      </c>
      <c r="AA215" s="26"/>
      <c r="AB215" s="26"/>
      <c r="AC215" s="26"/>
      <c r="AD215" s="26"/>
      <c r="AE215" s="27"/>
      <c r="AF215" s="26"/>
      <c r="AG215" s="26"/>
      <c r="AH215" s="26"/>
      <c r="AI215" s="26"/>
      <c r="AJ215" s="26"/>
      <c r="AK215" s="26"/>
    </row>
    <row r="216" spans="1:37" s="10" customFormat="1" ht="25" customHeight="1" x14ac:dyDescent="0.25">
      <c r="A216" s="11">
        <v>215</v>
      </c>
      <c r="B216" s="12" t="str">
        <f t="shared" si="14"/>
        <v>000-000</v>
      </c>
      <c r="C216" s="12"/>
      <c r="D216" s="12"/>
      <c r="E216" s="12"/>
      <c r="F216" s="12"/>
      <c r="G216" s="16"/>
      <c r="H216" s="16"/>
      <c r="I216" s="15"/>
      <c r="J216" s="16"/>
      <c r="K216" s="16"/>
      <c r="L216" s="17"/>
      <c r="M216" s="18"/>
      <c r="N216" s="19"/>
      <c r="O216" s="20"/>
      <c r="P216" s="21"/>
      <c r="Q216" s="21"/>
      <c r="R216" s="22"/>
      <c r="S216" s="21"/>
      <c r="T216" s="21"/>
      <c r="U216" s="22"/>
      <c r="V216" s="23"/>
      <c r="W216" s="23"/>
      <c r="X216" s="24"/>
      <c r="Y216" s="25">
        <f t="shared" si="16"/>
        <v>0</v>
      </c>
      <c r="Z216" s="25">
        <f t="shared" si="15"/>
        <v>0</v>
      </c>
      <c r="AA216" s="26"/>
      <c r="AB216" s="26"/>
      <c r="AC216" s="26"/>
      <c r="AD216" s="26"/>
      <c r="AE216" s="27"/>
      <c r="AF216" s="26"/>
      <c r="AG216" s="26"/>
      <c r="AH216" s="26"/>
      <c r="AI216" s="26"/>
      <c r="AJ216" s="26"/>
      <c r="AK216" s="26"/>
    </row>
    <row r="217" spans="1:37" s="10" customFormat="1" ht="25" customHeight="1" x14ac:dyDescent="0.25">
      <c r="A217" s="11">
        <v>216</v>
      </c>
      <c r="B217" s="12" t="str">
        <f t="shared" si="14"/>
        <v>000-000</v>
      </c>
      <c r="C217" s="12"/>
      <c r="D217" s="12"/>
      <c r="E217" s="12"/>
      <c r="F217" s="12"/>
      <c r="G217" s="16"/>
      <c r="H217" s="16"/>
      <c r="I217" s="15"/>
      <c r="J217" s="16"/>
      <c r="K217" s="16"/>
      <c r="L217" s="17"/>
      <c r="M217" s="18"/>
      <c r="N217" s="18"/>
      <c r="O217" s="20"/>
      <c r="P217" s="21"/>
      <c r="Q217" s="21"/>
      <c r="R217" s="22"/>
      <c r="S217" s="21"/>
      <c r="T217" s="21"/>
      <c r="U217" s="22"/>
      <c r="V217" s="23"/>
      <c r="W217" s="23"/>
      <c r="X217" s="24"/>
      <c r="Y217" s="25">
        <f t="shared" si="16"/>
        <v>0</v>
      </c>
      <c r="Z217" s="25">
        <f t="shared" si="15"/>
        <v>0</v>
      </c>
      <c r="AA217" s="26"/>
      <c r="AB217" s="26"/>
      <c r="AC217" s="26"/>
      <c r="AD217" s="26"/>
      <c r="AE217" s="27"/>
      <c r="AF217" s="26"/>
      <c r="AG217" s="26"/>
      <c r="AH217" s="26"/>
      <c r="AI217" s="26"/>
      <c r="AJ217" s="26"/>
      <c r="AK217" s="26"/>
    </row>
    <row r="218" spans="1:37" s="10" customFormat="1" ht="25" customHeight="1" x14ac:dyDescent="0.25">
      <c r="A218" s="11">
        <v>217</v>
      </c>
      <c r="B218" s="12" t="str">
        <f t="shared" si="14"/>
        <v>000-000</v>
      </c>
      <c r="C218" s="12"/>
      <c r="D218" s="12"/>
      <c r="E218" s="12"/>
      <c r="F218" s="12"/>
      <c r="G218" s="16"/>
      <c r="H218" s="16"/>
      <c r="I218" s="15"/>
      <c r="J218" s="16"/>
      <c r="K218" s="16"/>
      <c r="L218" s="17"/>
      <c r="M218" s="18"/>
      <c r="N218" s="18"/>
      <c r="O218" s="20"/>
      <c r="P218" s="21"/>
      <c r="Q218" s="21"/>
      <c r="R218" s="22"/>
      <c r="S218" s="21"/>
      <c r="T218" s="21"/>
      <c r="U218" s="22"/>
      <c r="V218" s="23"/>
      <c r="W218" s="23"/>
      <c r="X218" s="24"/>
      <c r="Y218" s="25">
        <f t="shared" si="16"/>
        <v>0</v>
      </c>
      <c r="Z218" s="25">
        <f t="shared" si="15"/>
        <v>0</v>
      </c>
      <c r="AA218" s="26"/>
      <c r="AB218" s="26"/>
      <c r="AC218" s="26"/>
      <c r="AD218" s="26"/>
      <c r="AE218" s="27"/>
      <c r="AF218" s="26"/>
      <c r="AG218" s="26"/>
      <c r="AH218" s="26"/>
      <c r="AI218" s="26"/>
      <c r="AJ218" s="26"/>
      <c r="AK218" s="26"/>
    </row>
    <row r="219" spans="1:37" s="10" customFormat="1" ht="25" customHeight="1" x14ac:dyDescent="0.25">
      <c r="A219" s="11">
        <v>218</v>
      </c>
      <c r="B219" s="12" t="str">
        <f t="shared" si="14"/>
        <v>000-000</v>
      </c>
      <c r="C219" s="12"/>
      <c r="D219" s="12"/>
      <c r="E219" s="12"/>
      <c r="F219" s="12"/>
      <c r="G219" s="16"/>
      <c r="H219" s="16"/>
      <c r="I219" s="15"/>
      <c r="J219" s="16"/>
      <c r="K219" s="16"/>
      <c r="L219" s="17"/>
      <c r="M219" s="18"/>
      <c r="N219" s="18"/>
      <c r="O219" s="20"/>
      <c r="P219" s="21"/>
      <c r="Q219" s="21"/>
      <c r="R219" s="22"/>
      <c r="S219" s="21"/>
      <c r="T219" s="21"/>
      <c r="U219" s="22"/>
      <c r="V219" s="23"/>
      <c r="W219" s="23"/>
      <c r="X219" s="24"/>
      <c r="Y219" s="25">
        <f t="shared" si="16"/>
        <v>0</v>
      </c>
      <c r="Z219" s="25">
        <f t="shared" si="15"/>
        <v>0</v>
      </c>
      <c r="AA219" s="26"/>
      <c r="AB219" s="26"/>
      <c r="AC219" s="26"/>
      <c r="AD219" s="26"/>
      <c r="AE219" s="27"/>
      <c r="AF219" s="26"/>
      <c r="AG219" s="26"/>
      <c r="AH219" s="26"/>
      <c r="AI219" s="26"/>
      <c r="AJ219" s="26"/>
      <c r="AK219" s="26"/>
    </row>
    <row r="220" spans="1:37" s="10" customFormat="1" ht="25" customHeight="1" x14ac:dyDescent="0.25">
      <c r="A220" s="11">
        <v>219</v>
      </c>
      <c r="B220" s="12" t="str">
        <f t="shared" si="14"/>
        <v>000-000</v>
      </c>
      <c r="C220" s="12"/>
      <c r="D220" s="12"/>
      <c r="E220" s="12"/>
      <c r="F220" s="12"/>
      <c r="G220" s="16"/>
      <c r="H220" s="16"/>
      <c r="I220" s="15"/>
      <c r="J220" s="16"/>
      <c r="K220" s="16"/>
      <c r="L220" s="17"/>
      <c r="M220" s="18"/>
      <c r="N220" s="18"/>
      <c r="O220" s="20"/>
      <c r="P220" s="21"/>
      <c r="Q220" s="21"/>
      <c r="R220" s="22"/>
      <c r="S220" s="21"/>
      <c r="T220" s="21"/>
      <c r="U220" s="22"/>
      <c r="V220" s="23"/>
      <c r="W220" s="23"/>
      <c r="X220" s="24"/>
      <c r="Y220" s="25">
        <f t="shared" si="16"/>
        <v>0</v>
      </c>
      <c r="Z220" s="25">
        <f t="shared" si="15"/>
        <v>0</v>
      </c>
      <c r="AA220" s="26"/>
      <c r="AB220" s="26"/>
      <c r="AC220" s="26"/>
      <c r="AD220" s="26"/>
      <c r="AE220" s="27"/>
      <c r="AF220" s="26"/>
      <c r="AG220" s="26"/>
      <c r="AH220" s="26"/>
      <c r="AI220" s="26"/>
      <c r="AJ220" s="26"/>
      <c r="AK220" s="26"/>
    </row>
    <row r="221" spans="1:37" s="10" customFormat="1" ht="25" customHeight="1" x14ac:dyDescent="0.25">
      <c r="A221" s="11">
        <v>220</v>
      </c>
      <c r="B221" s="12" t="str">
        <f t="shared" si="14"/>
        <v>000-000</v>
      </c>
      <c r="C221" s="12"/>
      <c r="D221" s="12"/>
      <c r="E221" s="12"/>
      <c r="F221" s="12"/>
      <c r="G221" s="16"/>
      <c r="H221" s="16"/>
      <c r="I221" s="15"/>
      <c r="J221" s="16"/>
      <c r="K221" s="16"/>
      <c r="L221" s="17"/>
      <c r="M221" s="18"/>
      <c r="N221" s="18"/>
      <c r="O221" s="20"/>
      <c r="P221" s="21"/>
      <c r="Q221" s="21"/>
      <c r="R221" s="22"/>
      <c r="S221" s="21"/>
      <c r="T221" s="21"/>
      <c r="U221" s="22"/>
      <c r="V221" s="23"/>
      <c r="W221" s="23"/>
      <c r="X221" s="24"/>
      <c r="Y221" s="25">
        <f t="shared" si="16"/>
        <v>0</v>
      </c>
      <c r="Z221" s="25">
        <f t="shared" si="15"/>
        <v>0</v>
      </c>
      <c r="AA221" s="26"/>
      <c r="AB221" s="26"/>
      <c r="AC221" s="26"/>
      <c r="AD221" s="26"/>
      <c r="AE221" s="27"/>
      <c r="AF221" s="26"/>
      <c r="AG221" s="26"/>
      <c r="AH221" s="26"/>
      <c r="AI221" s="26"/>
      <c r="AJ221" s="26"/>
      <c r="AK221" s="26"/>
    </row>
    <row r="222" spans="1:37" s="10" customFormat="1" ht="25" customHeight="1" x14ac:dyDescent="0.25">
      <c r="A222" s="11">
        <v>221</v>
      </c>
      <c r="B222" s="12" t="str">
        <f t="shared" si="14"/>
        <v>000-000</v>
      </c>
      <c r="C222" s="12"/>
      <c r="D222" s="12"/>
      <c r="E222" s="12"/>
      <c r="F222" s="12"/>
      <c r="G222" s="16"/>
      <c r="H222" s="16"/>
      <c r="I222" s="15"/>
      <c r="J222" s="16"/>
      <c r="K222" s="16"/>
      <c r="L222" s="17"/>
      <c r="M222" s="18"/>
      <c r="N222" s="18"/>
      <c r="O222" s="20"/>
      <c r="P222" s="21"/>
      <c r="Q222" s="21"/>
      <c r="R222" s="22"/>
      <c r="S222" s="21"/>
      <c r="T222" s="21"/>
      <c r="U222" s="22"/>
      <c r="V222" s="23"/>
      <c r="W222" s="23"/>
      <c r="X222" s="24"/>
      <c r="Y222" s="25">
        <f t="shared" si="16"/>
        <v>0</v>
      </c>
      <c r="Z222" s="25">
        <f t="shared" si="15"/>
        <v>0</v>
      </c>
      <c r="AA222" s="26"/>
      <c r="AB222" s="26"/>
      <c r="AC222" s="26"/>
      <c r="AD222" s="26"/>
      <c r="AE222" s="27"/>
      <c r="AF222" s="26"/>
      <c r="AG222" s="26"/>
      <c r="AH222" s="26"/>
      <c r="AI222" s="26"/>
      <c r="AJ222" s="26"/>
      <c r="AK222" s="26"/>
    </row>
    <row r="223" spans="1:37" s="10" customFormat="1" ht="25" customHeight="1" x14ac:dyDescent="0.25">
      <c r="A223" s="11">
        <v>222</v>
      </c>
      <c r="B223" s="12" t="str">
        <f t="shared" si="14"/>
        <v>000-000</v>
      </c>
      <c r="C223" s="12"/>
      <c r="D223" s="12"/>
      <c r="E223" s="12"/>
      <c r="F223" s="12"/>
      <c r="G223" s="16"/>
      <c r="H223" s="16"/>
      <c r="I223" s="15"/>
      <c r="J223" s="16"/>
      <c r="K223" s="16"/>
      <c r="L223" s="17"/>
      <c r="M223" s="18"/>
      <c r="N223" s="18"/>
      <c r="O223" s="20"/>
      <c r="P223" s="21"/>
      <c r="Q223" s="21"/>
      <c r="R223" s="22"/>
      <c r="S223" s="21"/>
      <c r="T223" s="21"/>
      <c r="U223" s="22"/>
      <c r="V223" s="23"/>
      <c r="W223" s="23"/>
      <c r="X223" s="24"/>
      <c r="Y223" s="25">
        <f t="shared" si="16"/>
        <v>0</v>
      </c>
      <c r="Z223" s="25">
        <f t="shared" si="15"/>
        <v>0</v>
      </c>
      <c r="AA223" s="26"/>
      <c r="AB223" s="26"/>
      <c r="AC223" s="26"/>
      <c r="AD223" s="26"/>
      <c r="AE223" s="27"/>
      <c r="AF223" s="26"/>
      <c r="AG223" s="26"/>
      <c r="AH223" s="26"/>
      <c r="AI223" s="26"/>
      <c r="AJ223" s="26"/>
      <c r="AK223" s="26"/>
    </row>
    <row r="224" spans="1:37" s="10" customFormat="1" ht="25" customHeight="1" x14ac:dyDescent="0.25">
      <c r="A224" s="11">
        <v>223</v>
      </c>
      <c r="B224" s="12" t="str">
        <f t="shared" si="14"/>
        <v>000-000</v>
      </c>
      <c r="C224" s="12"/>
      <c r="D224" s="12"/>
      <c r="E224" s="12"/>
      <c r="F224" s="12"/>
      <c r="G224" s="16"/>
      <c r="H224" s="16"/>
      <c r="I224" s="15"/>
      <c r="J224" s="16"/>
      <c r="K224" s="16"/>
      <c r="L224" s="17"/>
      <c r="M224" s="18"/>
      <c r="N224" s="18"/>
      <c r="O224" s="20"/>
      <c r="P224" s="21"/>
      <c r="Q224" s="21"/>
      <c r="R224" s="22"/>
      <c r="S224" s="21"/>
      <c r="T224" s="21"/>
      <c r="U224" s="22"/>
      <c r="V224" s="23"/>
      <c r="W224" s="23"/>
      <c r="X224" s="24"/>
      <c r="Y224" s="25">
        <f t="shared" si="16"/>
        <v>0</v>
      </c>
      <c r="Z224" s="25">
        <f t="shared" si="15"/>
        <v>0</v>
      </c>
      <c r="AA224" s="26"/>
      <c r="AB224" s="26"/>
      <c r="AC224" s="26"/>
      <c r="AD224" s="26"/>
      <c r="AE224" s="27"/>
      <c r="AF224" s="26"/>
      <c r="AG224" s="26"/>
      <c r="AH224" s="26"/>
      <c r="AI224" s="26"/>
      <c r="AJ224" s="26"/>
      <c r="AK224" s="26"/>
    </row>
    <row r="225" spans="1:37" s="10" customFormat="1" ht="25" customHeight="1" x14ac:dyDescent="0.25">
      <c r="A225" s="11">
        <v>224</v>
      </c>
      <c r="B225" s="12" t="str">
        <f t="shared" si="14"/>
        <v>000-000</v>
      </c>
      <c r="C225" s="12"/>
      <c r="D225" s="12"/>
      <c r="E225" s="12"/>
      <c r="F225" s="12"/>
      <c r="G225" s="16"/>
      <c r="H225" s="16"/>
      <c r="I225" s="15"/>
      <c r="J225" s="16"/>
      <c r="K225" s="16"/>
      <c r="L225" s="17"/>
      <c r="M225" s="18"/>
      <c r="N225" s="18"/>
      <c r="O225" s="20"/>
      <c r="P225" s="21"/>
      <c r="Q225" s="21"/>
      <c r="R225" s="22"/>
      <c r="S225" s="21"/>
      <c r="T225" s="21"/>
      <c r="U225" s="22"/>
      <c r="V225" s="23"/>
      <c r="W225" s="23"/>
      <c r="X225" s="24"/>
      <c r="Y225" s="25">
        <f t="shared" si="16"/>
        <v>0</v>
      </c>
      <c r="Z225" s="25">
        <f t="shared" si="15"/>
        <v>0</v>
      </c>
      <c r="AA225" s="26"/>
      <c r="AB225" s="26"/>
      <c r="AC225" s="26"/>
      <c r="AD225" s="26"/>
      <c r="AE225" s="27"/>
      <c r="AF225" s="26"/>
      <c r="AG225" s="26"/>
      <c r="AH225" s="26"/>
      <c r="AI225" s="26"/>
      <c r="AJ225" s="26"/>
      <c r="AK225" s="26"/>
    </row>
    <row r="226" spans="1:37" s="10" customFormat="1" ht="25" customHeight="1" x14ac:dyDescent="0.25">
      <c r="A226" s="11">
        <v>225</v>
      </c>
      <c r="B226" s="12" t="str">
        <f t="shared" si="14"/>
        <v>000-000</v>
      </c>
      <c r="C226" s="12"/>
      <c r="D226" s="12"/>
      <c r="E226" s="12"/>
      <c r="F226" s="12"/>
      <c r="G226" s="16"/>
      <c r="H226" s="16"/>
      <c r="I226" s="15"/>
      <c r="J226" s="16"/>
      <c r="K226" s="16"/>
      <c r="L226" s="17"/>
      <c r="M226" s="18"/>
      <c r="N226" s="19"/>
      <c r="O226" s="20"/>
      <c r="P226" s="21"/>
      <c r="Q226" s="21"/>
      <c r="R226" s="22"/>
      <c r="S226" s="21"/>
      <c r="T226" s="21"/>
      <c r="U226" s="22"/>
      <c r="V226" s="23"/>
      <c r="W226" s="23"/>
      <c r="X226" s="24"/>
      <c r="Y226" s="25">
        <f t="shared" si="16"/>
        <v>0</v>
      </c>
      <c r="Z226" s="25">
        <f t="shared" si="15"/>
        <v>0</v>
      </c>
      <c r="AA226" s="26"/>
      <c r="AB226" s="26"/>
      <c r="AC226" s="26"/>
      <c r="AD226" s="26"/>
      <c r="AE226" s="27"/>
      <c r="AF226" s="26"/>
      <c r="AG226" s="26"/>
      <c r="AH226" s="26"/>
      <c r="AI226" s="26"/>
      <c r="AJ226" s="26"/>
      <c r="AK226" s="26"/>
    </row>
    <row r="227" spans="1:37" s="10" customFormat="1" ht="25" customHeight="1" x14ac:dyDescent="0.25">
      <c r="A227" s="11">
        <v>226</v>
      </c>
      <c r="B227" s="12" t="str">
        <f t="shared" si="14"/>
        <v>000-000</v>
      </c>
      <c r="C227" s="12"/>
      <c r="D227" s="12"/>
      <c r="E227" s="12"/>
      <c r="F227" s="12"/>
      <c r="G227" s="16"/>
      <c r="H227" s="16"/>
      <c r="I227" s="15"/>
      <c r="J227" s="16"/>
      <c r="K227" s="16"/>
      <c r="L227" s="17"/>
      <c r="M227" s="18"/>
      <c r="N227" s="19"/>
      <c r="O227" s="20"/>
      <c r="P227" s="21"/>
      <c r="Q227" s="21"/>
      <c r="R227" s="22"/>
      <c r="S227" s="21"/>
      <c r="T227" s="21"/>
      <c r="U227" s="22"/>
      <c r="V227" s="23"/>
      <c r="W227" s="23"/>
      <c r="X227" s="24"/>
      <c r="Y227" s="25">
        <f t="shared" si="16"/>
        <v>0</v>
      </c>
      <c r="Z227" s="25">
        <f t="shared" si="15"/>
        <v>0</v>
      </c>
      <c r="AA227" s="26"/>
      <c r="AB227" s="26"/>
      <c r="AC227" s="26"/>
      <c r="AD227" s="26"/>
      <c r="AE227" s="27"/>
      <c r="AF227" s="26"/>
      <c r="AG227" s="26"/>
      <c r="AH227" s="26"/>
      <c r="AI227" s="26"/>
      <c r="AJ227" s="26"/>
      <c r="AK227" s="26"/>
    </row>
    <row r="228" spans="1:37" s="10" customFormat="1" ht="25" customHeight="1" x14ac:dyDescent="0.25">
      <c r="A228" s="11">
        <v>227</v>
      </c>
      <c r="B228" s="12" t="str">
        <f t="shared" si="14"/>
        <v>000-000</v>
      </c>
      <c r="C228" s="12"/>
      <c r="D228" s="12"/>
      <c r="E228" s="12"/>
      <c r="F228" s="12"/>
      <c r="G228" s="16"/>
      <c r="H228" s="16"/>
      <c r="I228" s="15"/>
      <c r="J228" s="16"/>
      <c r="K228" s="16"/>
      <c r="L228" s="17"/>
      <c r="M228" s="18"/>
      <c r="N228" s="18"/>
      <c r="O228" s="20"/>
      <c r="P228" s="21"/>
      <c r="Q228" s="21"/>
      <c r="R228" s="22"/>
      <c r="S228" s="21"/>
      <c r="T228" s="21"/>
      <c r="U228" s="22"/>
      <c r="V228" s="23"/>
      <c r="W228" s="23"/>
      <c r="X228" s="24"/>
      <c r="Y228" s="25">
        <f t="shared" si="16"/>
        <v>0</v>
      </c>
      <c r="Z228" s="25">
        <f t="shared" si="15"/>
        <v>0</v>
      </c>
      <c r="AA228" s="26"/>
      <c r="AB228" s="26"/>
      <c r="AC228" s="26"/>
      <c r="AD228" s="26"/>
      <c r="AE228" s="27"/>
      <c r="AF228" s="26"/>
      <c r="AG228" s="26"/>
      <c r="AH228" s="26"/>
      <c r="AI228" s="26"/>
      <c r="AJ228" s="26"/>
      <c r="AK228" s="26"/>
    </row>
    <row r="229" spans="1:37" s="10" customFormat="1" ht="25" customHeight="1" x14ac:dyDescent="0.25">
      <c r="A229" s="11">
        <v>228</v>
      </c>
      <c r="B229" s="12" t="str">
        <f t="shared" si="14"/>
        <v>000-000</v>
      </c>
      <c r="C229" s="12"/>
      <c r="D229" s="12"/>
      <c r="E229" s="12"/>
      <c r="F229" s="12"/>
      <c r="G229" s="16"/>
      <c r="H229" s="16"/>
      <c r="I229" s="15"/>
      <c r="J229" s="16"/>
      <c r="K229" s="16"/>
      <c r="L229" s="17"/>
      <c r="M229" s="18"/>
      <c r="N229" s="18"/>
      <c r="O229" s="20"/>
      <c r="P229" s="21"/>
      <c r="Q229" s="21"/>
      <c r="R229" s="22"/>
      <c r="S229" s="21"/>
      <c r="T229" s="21"/>
      <c r="U229" s="22"/>
      <c r="V229" s="23"/>
      <c r="W229" s="23"/>
      <c r="X229" s="24"/>
      <c r="Y229" s="25">
        <f t="shared" si="16"/>
        <v>0</v>
      </c>
      <c r="Z229" s="25">
        <f t="shared" si="15"/>
        <v>0</v>
      </c>
      <c r="AA229" s="26"/>
      <c r="AB229" s="26"/>
      <c r="AC229" s="26"/>
      <c r="AD229" s="26"/>
      <c r="AE229" s="27"/>
      <c r="AF229" s="26"/>
      <c r="AG229" s="26"/>
      <c r="AH229" s="26"/>
      <c r="AI229" s="26"/>
      <c r="AJ229" s="26"/>
      <c r="AK229" s="26"/>
    </row>
    <row r="230" spans="1:37" s="10" customFormat="1" ht="25" customHeight="1" x14ac:dyDescent="0.25">
      <c r="A230" s="11">
        <v>229</v>
      </c>
      <c r="B230" s="12" t="str">
        <f t="shared" ref="B230:B293" si="17">TEXT(C230,"000")&amp;"-"&amp;TEXT(E230,"000")</f>
        <v>000-000</v>
      </c>
      <c r="C230" s="12"/>
      <c r="D230" s="12"/>
      <c r="E230" s="12"/>
      <c r="F230" s="12"/>
      <c r="G230" s="16"/>
      <c r="H230" s="16"/>
      <c r="I230" s="15"/>
      <c r="J230" s="16"/>
      <c r="K230" s="16"/>
      <c r="L230" s="17"/>
      <c r="M230" s="18"/>
      <c r="N230" s="18"/>
      <c r="O230" s="20"/>
      <c r="P230" s="21"/>
      <c r="Q230" s="21"/>
      <c r="R230" s="22"/>
      <c r="S230" s="21"/>
      <c r="T230" s="21"/>
      <c r="U230" s="22"/>
      <c r="V230" s="23"/>
      <c r="W230" s="23"/>
      <c r="X230" s="24"/>
      <c r="Y230" s="25">
        <f t="shared" si="16"/>
        <v>0</v>
      </c>
      <c r="Z230" s="25">
        <f t="shared" si="15"/>
        <v>0</v>
      </c>
      <c r="AA230" s="26"/>
      <c r="AB230" s="26"/>
      <c r="AC230" s="26"/>
      <c r="AD230" s="26"/>
      <c r="AE230" s="27"/>
      <c r="AF230" s="26"/>
      <c r="AG230" s="26"/>
      <c r="AH230" s="26"/>
      <c r="AI230" s="26"/>
      <c r="AJ230" s="26"/>
      <c r="AK230" s="26"/>
    </row>
    <row r="231" spans="1:37" s="10" customFormat="1" ht="25" customHeight="1" x14ac:dyDescent="0.25">
      <c r="A231" s="11">
        <v>230</v>
      </c>
      <c r="B231" s="12" t="str">
        <f t="shared" si="17"/>
        <v>000-000</v>
      </c>
      <c r="C231" s="12"/>
      <c r="D231" s="12"/>
      <c r="E231" s="12"/>
      <c r="F231" s="12"/>
      <c r="G231" s="16"/>
      <c r="H231" s="16"/>
      <c r="I231" s="15"/>
      <c r="J231" s="16"/>
      <c r="K231" s="16"/>
      <c r="L231" s="17"/>
      <c r="M231" s="18"/>
      <c r="N231" s="18"/>
      <c r="O231" s="20"/>
      <c r="P231" s="21"/>
      <c r="Q231" s="21"/>
      <c r="R231" s="22"/>
      <c r="S231" s="21"/>
      <c r="T231" s="21"/>
      <c r="U231" s="22"/>
      <c r="V231" s="23"/>
      <c r="W231" s="23"/>
      <c r="X231" s="24"/>
      <c r="Y231" s="25">
        <f t="shared" si="16"/>
        <v>0</v>
      </c>
      <c r="Z231" s="25">
        <f t="shared" si="15"/>
        <v>0</v>
      </c>
      <c r="AA231" s="26"/>
      <c r="AB231" s="26"/>
      <c r="AC231" s="26"/>
      <c r="AD231" s="26"/>
      <c r="AE231" s="27"/>
      <c r="AF231" s="26"/>
      <c r="AG231" s="26"/>
      <c r="AH231" s="26"/>
      <c r="AI231" s="26"/>
      <c r="AJ231" s="26"/>
      <c r="AK231" s="26"/>
    </row>
    <row r="232" spans="1:37" s="10" customFormat="1" ht="25" customHeight="1" x14ac:dyDescent="0.25">
      <c r="A232" s="11">
        <v>231</v>
      </c>
      <c r="B232" s="12" t="str">
        <f t="shared" si="17"/>
        <v>000-000</v>
      </c>
      <c r="C232" s="12"/>
      <c r="D232" s="12"/>
      <c r="E232" s="12"/>
      <c r="F232" s="12"/>
      <c r="G232" s="16"/>
      <c r="H232" s="16"/>
      <c r="I232" s="15"/>
      <c r="J232" s="16"/>
      <c r="K232" s="16"/>
      <c r="L232" s="17"/>
      <c r="M232" s="18"/>
      <c r="N232" s="18"/>
      <c r="O232" s="20"/>
      <c r="P232" s="21"/>
      <c r="Q232" s="21"/>
      <c r="R232" s="22"/>
      <c r="S232" s="21"/>
      <c r="T232" s="21"/>
      <c r="U232" s="22"/>
      <c r="V232" s="23"/>
      <c r="W232" s="23"/>
      <c r="X232" s="24"/>
      <c r="Y232" s="25">
        <f t="shared" si="16"/>
        <v>0</v>
      </c>
      <c r="Z232" s="25">
        <f t="shared" si="15"/>
        <v>0</v>
      </c>
      <c r="AA232" s="26"/>
      <c r="AB232" s="26"/>
      <c r="AC232" s="26"/>
      <c r="AD232" s="26"/>
      <c r="AE232" s="27"/>
      <c r="AF232" s="26"/>
      <c r="AG232" s="26"/>
      <c r="AH232" s="26"/>
      <c r="AI232" s="26"/>
      <c r="AJ232" s="26"/>
      <c r="AK232" s="26"/>
    </row>
    <row r="233" spans="1:37" s="10" customFormat="1" ht="25" customHeight="1" x14ac:dyDescent="0.25">
      <c r="A233" s="11">
        <v>232</v>
      </c>
      <c r="B233" s="12" t="str">
        <f t="shared" si="17"/>
        <v>000-000</v>
      </c>
      <c r="C233" s="12"/>
      <c r="D233" s="12"/>
      <c r="E233" s="12"/>
      <c r="F233" s="12"/>
      <c r="G233" s="16"/>
      <c r="H233" s="16"/>
      <c r="I233" s="15"/>
      <c r="J233" s="16"/>
      <c r="K233" s="16"/>
      <c r="L233" s="17"/>
      <c r="M233" s="18"/>
      <c r="N233" s="18"/>
      <c r="O233" s="20"/>
      <c r="P233" s="21"/>
      <c r="Q233" s="21"/>
      <c r="R233" s="22"/>
      <c r="S233" s="21"/>
      <c r="T233" s="21"/>
      <c r="U233" s="22"/>
      <c r="V233" s="23"/>
      <c r="W233" s="23"/>
      <c r="X233" s="24"/>
      <c r="Y233" s="25">
        <f t="shared" si="16"/>
        <v>0</v>
      </c>
      <c r="Z233" s="25">
        <f t="shared" si="15"/>
        <v>0</v>
      </c>
      <c r="AA233" s="26"/>
      <c r="AB233" s="26"/>
      <c r="AC233" s="26"/>
      <c r="AD233" s="26"/>
      <c r="AE233" s="27"/>
      <c r="AF233" s="26"/>
      <c r="AG233" s="26"/>
      <c r="AH233" s="26"/>
      <c r="AI233" s="26"/>
      <c r="AJ233" s="26"/>
      <c r="AK233" s="26"/>
    </row>
    <row r="234" spans="1:37" s="10" customFormat="1" ht="25" customHeight="1" x14ac:dyDescent="0.25">
      <c r="A234" s="11">
        <v>233</v>
      </c>
      <c r="B234" s="12" t="str">
        <f t="shared" si="17"/>
        <v>000-000</v>
      </c>
      <c r="C234" s="12"/>
      <c r="D234" s="12"/>
      <c r="E234" s="12"/>
      <c r="F234" s="12"/>
      <c r="G234" s="16"/>
      <c r="H234" s="16"/>
      <c r="I234" s="15"/>
      <c r="J234" s="16"/>
      <c r="K234" s="16"/>
      <c r="L234" s="17"/>
      <c r="M234" s="18"/>
      <c r="N234" s="18"/>
      <c r="O234" s="20"/>
      <c r="P234" s="21"/>
      <c r="Q234" s="21"/>
      <c r="R234" s="22"/>
      <c r="S234" s="21"/>
      <c r="T234" s="21"/>
      <c r="U234" s="22"/>
      <c r="V234" s="23"/>
      <c r="W234" s="23"/>
      <c r="X234" s="24"/>
      <c r="Y234" s="25">
        <f t="shared" si="16"/>
        <v>0</v>
      </c>
      <c r="Z234" s="25">
        <f t="shared" si="15"/>
        <v>0</v>
      </c>
      <c r="AA234" s="26"/>
      <c r="AB234" s="26"/>
      <c r="AC234" s="26"/>
      <c r="AD234" s="26"/>
      <c r="AE234" s="27"/>
      <c r="AF234" s="26"/>
      <c r="AG234" s="26"/>
      <c r="AH234" s="26"/>
      <c r="AI234" s="26"/>
      <c r="AJ234" s="26"/>
      <c r="AK234" s="26"/>
    </row>
    <row r="235" spans="1:37" s="10" customFormat="1" ht="25" customHeight="1" x14ac:dyDescent="0.25">
      <c r="A235" s="11">
        <v>234</v>
      </c>
      <c r="B235" s="12" t="str">
        <f t="shared" si="17"/>
        <v>000-000</v>
      </c>
      <c r="C235" s="12"/>
      <c r="D235" s="12"/>
      <c r="E235" s="12"/>
      <c r="F235" s="12"/>
      <c r="G235" s="16"/>
      <c r="H235" s="16"/>
      <c r="I235" s="15"/>
      <c r="J235" s="16"/>
      <c r="K235" s="16"/>
      <c r="L235" s="17"/>
      <c r="M235" s="18"/>
      <c r="N235" s="18"/>
      <c r="O235" s="20"/>
      <c r="P235" s="21"/>
      <c r="Q235" s="21"/>
      <c r="R235" s="22"/>
      <c r="S235" s="21"/>
      <c r="T235" s="21"/>
      <c r="U235" s="22"/>
      <c r="V235" s="23"/>
      <c r="W235" s="23"/>
      <c r="X235" s="24"/>
      <c r="Y235" s="25">
        <f t="shared" si="16"/>
        <v>0</v>
      </c>
      <c r="Z235" s="25">
        <f t="shared" si="15"/>
        <v>0</v>
      </c>
      <c r="AA235" s="26"/>
      <c r="AB235" s="26"/>
      <c r="AC235" s="26"/>
      <c r="AD235" s="26"/>
      <c r="AE235" s="27"/>
      <c r="AF235" s="26"/>
      <c r="AG235" s="26"/>
      <c r="AH235" s="26"/>
      <c r="AI235" s="26"/>
      <c r="AJ235" s="26"/>
      <c r="AK235" s="26"/>
    </row>
    <row r="236" spans="1:37" s="10" customFormat="1" ht="25" customHeight="1" x14ac:dyDescent="0.25">
      <c r="A236" s="11">
        <v>235</v>
      </c>
      <c r="B236" s="12" t="str">
        <f t="shared" si="17"/>
        <v>000-000</v>
      </c>
      <c r="C236" s="12"/>
      <c r="D236" s="12"/>
      <c r="E236" s="12"/>
      <c r="F236" s="12"/>
      <c r="G236" s="16"/>
      <c r="H236" s="16"/>
      <c r="I236" s="15"/>
      <c r="J236" s="16"/>
      <c r="K236" s="16"/>
      <c r="L236" s="17"/>
      <c r="M236" s="18"/>
      <c r="N236" s="18"/>
      <c r="O236" s="20"/>
      <c r="P236" s="21"/>
      <c r="Q236" s="21"/>
      <c r="R236" s="22"/>
      <c r="S236" s="21"/>
      <c r="T236" s="21"/>
      <c r="U236" s="22"/>
      <c r="V236" s="23"/>
      <c r="W236" s="23"/>
      <c r="X236" s="24"/>
      <c r="Y236" s="25">
        <f t="shared" si="16"/>
        <v>0</v>
      </c>
      <c r="Z236" s="25">
        <f t="shared" si="15"/>
        <v>0</v>
      </c>
      <c r="AA236" s="26"/>
      <c r="AB236" s="26"/>
      <c r="AC236" s="26"/>
      <c r="AD236" s="26"/>
      <c r="AE236" s="27"/>
      <c r="AF236" s="26"/>
      <c r="AG236" s="26"/>
      <c r="AH236" s="26"/>
      <c r="AI236" s="26"/>
      <c r="AJ236" s="26"/>
      <c r="AK236" s="26"/>
    </row>
    <row r="237" spans="1:37" s="10" customFormat="1" ht="25" customHeight="1" x14ac:dyDescent="0.25">
      <c r="A237" s="11">
        <v>236</v>
      </c>
      <c r="B237" s="12" t="str">
        <f t="shared" si="17"/>
        <v>000-000</v>
      </c>
      <c r="C237" s="12"/>
      <c r="D237" s="12"/>
      <c r="E237" s="12"/>
      <c r="F237" s="12"/>
      <c r="G237" s="16"/>
      <c r="H237" s="16"/>
      <c r="I237" s="15"/>
      <c r="J237" s="16"/>
      <c r="K237" s="16"/>
      <c r="L237" s="17"/>
      <c r="M237" s="18"/>
      <c r="N237" s="19"/>
      <c r="O237" s="20"/>
      <c r="P237" s="21"/>
      <c r="Q237" s="21"/>
      <c r="R237" s="22"/>
      <c r="S237" s="21"/>
      <c r="T237" s="21"/>
      <c r="U237" s="22"/>
      <c r="V237" s="23"/>
      <c r="W237" s="23"/>
      <c r="X237" s="24"/>
      <c r="Y237" s="25">
        <f t="shared" si="16"/>
        <v>0</v>
      </c>
      <c r="Z237" s="25">
        <f t="shared" si="15"/>
        <v>0</v>
      </c>
      <c r="AA237" s="26"/>
      <c r="AB237" s="26"/>
      <c r="AC237" s="26"/>
      <c r="AD237" s="26"/>
      <c r="AE237" s="27"/>
      <c r="AF237" s="26"/>
      <c r="AG237" s="26"/>
      <c r="AH237" s="26"/>
      <c r="AI237" s="26"/>
      <c r="AJ237" s="26"/>
      <c r="AK237" s="26"/>
    </row>
    <row r="238" spans="1:37" s="10" customFormat="1" ht="25" customHeight="1" x14ac:dyDescent="0.25">
      <c r="A238" s="11">
        <v>237</v>
      </c>
      <c r="B238" s="12" t="str">
        <f t="shared" si="17"/>
        <v>000-000</v>
      </c>
      <c r="C238" s="12"/>
      <c r="D238" s="12"/>
      <c r="E238" s="12"/>
      <c r="F238" s="12"/>
      <c r="G238" s="16"/>
      <c r="H238" s="16"/>
      <c r="I238" s="15"/>
      <c r="J238" s="16"/>
      <c r="K238" s="16"/>
      <c r="L238" s="17"/>
      <c r="M238" s="18"/>
      <c r="N238" s="19"/>
      <c r="O238" s="20"/>
      <c r="P238" s="21"/>
      <c r="Q238" s="21"/>
      <c r="R238" s="22"/>
      <c r="S238" s="21"/>
      <c r="T238" s="21"/>
      <c r="U238" s="22"/>
      <c r="V238" s="23"/>
      <c r="W238" s="23"/>
      <c r="X238" s="24"/>
      <c r="Y238" s="25">
        <f t="shared" si="16"/>
        <v>0</v>
      </c>
      <c r="Z238" s="25">
        <f t="shared" si="15"/>
        <v>0</v>
      </c>
      <c r="AA238" s="26"/>
      <c r="AB238" s="26"/>
      <c r="AC238" s="26"/>
      <c r="AD238" s="26"/>
      <c r="AE238" s="27"/>
      <c r="AF238" s="26"/>
      <c r="AG238" s="26"/>
      <c r="AH238" s="26"/>
      <c r="AI238" s="26"/>
      <c r="AJ238" s="26"/>
      <c r="AK238" s="26"/>
    </row>
    <row r="239" spans="1:37" s="10" customFormat="1" ht="25" customHeight="1" x14ac:dyDescent="0.25">
      <c r="A239" s="11">
        <v>238</v>
      </c>
      <c r="B239" s="12" t="str">
        <f t="shared" si="17"/>
        <v>000-000</v>
      </c>
      <c r="C239" s="12"/>
      <c r="D239" s="12"/>
      <c r="E239" s="12"/>
      <c r="F239" s="12"/>
      <c r="G239" s="16"/>
      <c r="H239" s="16"/>
      <c r="I239" s="15"/>
      <c r="J239" s="16"/>
      <c r="K239" s="16"/>
      <c r="L239" s="17"/>
      <c r="M239" s="18"/>
      <c r="N239" s="18"/>
      <c r="O239" s="20"/>
      <c r="P239" s="21"/>
      <c r="Q239" s="21"/>
      <c r="R239" s="22"/>
      <c r="S239" s="21"/>
      <c r="T239" s="21"/>
      <c r="U239" s="22"/>
      <c r="V239" s="23"/>
      <c r="W239" s="23"/>
      <c r="X239" s="24"/>
      <c r="Y239" s="25">
        <f t="shared" si="16"/>
        <v>0</v>
      </c>
      <c r="Z239" s="25">
        <f t="shared" si="15"/>
        <v>0</v>
      </c>
      <c r="AA239" s="26"/>
      <c r="AB239" s="26"/>
      <c r="AC239" s="26"/>
      <c r="AD239" s="26"/>
      <c r="AE239" s="27"/>
      <c r="AF239" s="26"/>
      <c r="AG239" s="26"/>
      <c r="AH239" s="26"/>
      <c r="AI239" s="26"/>
      <c r="AJ239" s="26"/>
      <c r="AK239" s="26"/>
    </row>
    <row r="240" spans="1:37" s="10" customFormat="1" ht="25" customHeight="1" x14ac:dyDescent="0.25">
      <c r="A240" s="11">
        <v>239</v>
      </c>
      <c r="B240" s="12" t="str">
        <f t="shared" si="17"/>
        <v>000-000</v>
      </c>
      <c r="C240" s="12"/>
      <c r="D240" s="12"/>
      <c r="E240" s="12"/>
      <c r="F240" s="12"/>
      <c r="G240" s="16"/>
      <c r="H240" s="16"/>
      <c r="I240" s="15"/>
      <c r="J240" s="16"/>
      <c r="K240" s="16"/>
      <c r="L240" s="17"/>
      <c r="M240" s="18"/>
      <c r="N240" s="18"/>
      <c r="O240" s="20"/>
      <c r="P240" s="21"/>
      <c r="Q240" s="21"/>
      <c r="R240" s="22"/>
      <c r="S240" s="21"/>
      <c r="T240" s="21"/>
      <c r="U240" s="22"/>
      <c r="V240" s="23"/>
      <c r="W240" s="23"/>
      <c r="X240" s="24"/>
      <c r="Y240" s="25">
        <f t="shared" si="16"/>
        <v>0</v>
      </c>
      <c r="Z240" s="25">
        <f t="shared" si="15"/>
        <v>0</v>
      </c>
      <c r="AA240" s="26"/>
      <c r="AB240" s="26"/>
      <c r="AC240" s="26"/>
      <c r="AD240" s="26"/>
      <c r="AE240" s="27"/>
      <c r="AF240" s="26"/>
      <c r="AG240" s="26"/>
      <c r="AH240" s="26"/>
      <c r="AI240" s="26"/>
      <c r="AJ240" s="26"/>
      <c r="AK240" s="26"/>
    </row>
    <row r="241" spans="1:37" s="10" customFormat="1" ht="25" customHeight="1" x14ac:dyDescent="0.25">
      <c r="A241" s="11">
        <v>240</v>
      </c>
      <c r="B241" s="12" t="str">
        <f t="shared" si="17"/>
        <v>000-000</v>
      </c>
      <c r="C241" s="12"/>
      <c r="D241" s="12"/>
      <c r="E241" s="12"/>
      <c r="F241" s="12"/>
      <c r="G241" s="16"/>
      <c r="H241" s="16"/>
      <c r="I241" s="15"/>
      <c r="J241" s="16"/>
      <c r="K241" s="16"/>
      <c r="L241" s="17"/>
      <c r="M241" s="18"/>
      <c r="N241" s="18"/>
      <c r="O241" s="20"/>
      <c r="P241" s="21"/>
      <c r="Q241" s="21"/>
      <c r="R241" s="22"/>
      <c r="S241" s="21"/>
      <c r="T241" s="21"/>
      <c r="U241" s="22"/>
      <c r="V241" s="23"/>
      <c r="W241" s="23"/>
      <c r="X241" s="24"/>
      <c r="Y241" s="25">
        <f t="shared" si="16"/>
        <v>0</v>
      </c>
      <c r="Z241" s="25">
        <f t="shared" si="15"/>
        <v>0</v>
      </c>
      <c r="AA241" s="26"/>
      <c r="AB241" s="26"/>
      <c r="AC241" s="26"/>
      <c r="AD241" s="26"/>
      <c r="AE241" s="27"/>
      <c r="AF241" s="26"/>
      <c r="AG241" s="26"/>
      <c r="AH241" s="26"/>
      <c r="AI241" s="26"/>
      <c r="AJ241" s="26"/>
      <c r="AK241" s="26"/>
    </row>
    <row r="242" spans="1:37" s="10" customFormat="1" ht="25" customHeight="1" x14ac:dyDescent="0.25">
      <c r="A242" s="11">
        <v>241</v>
      </c>
      <c r="B242" s="12" t="str">
        <f t="shared" si="17"/>
        <v>000-000</v>
      </c>
      <c r="C242" s="12"/>
      <c r="D242" s="12"/>
      <c r="E242" s="12"/>
      <c r="F242" s="12"/>
      <c r="G242" s="16"/>
      <c r="H242" s="16"/>
      <c r="I242" s="15"/>
      <c r="J242" s="16"/>
      <c r="K242" s="16"/>
      <c r="L242" s="17"/>
      <c r="M242" s="18"/>
      <c r="N242" s="18"/>
      <c r="O242" s="20"/>
      <c r="P242" s="21"/>
      <c r="Q242" s="21"/>
      <c r="R242" s="22"/>
      <c r="S242" s="21"/>
      <c r="T242" s="21"/>
      <c r="U242" s="22"/>
      <c r="V242" s="23"/>
      <c r="W242" s="23"/>
      <c r="X242" s="24"/>
      <c r="Y242" s="25">
        <f t="shared" si="16"/>
        <v>0</v>
      </c>
      <c r="Z242" s="25">
        <f t="shared" si="15"/>
        <v>0</v>
      </c>
      <c r="AA242" s="26"/>
      <c r="AB242" s="26"/>
      <c r="AC242" s="26"/>
      <c r="AD242" s="26"/>
      <c r="AE242" s="27"/>
      <c r="AF242" s="26"/>
      <c r="AG242" s="26"/>
      <c r="AH242" s="26"/>
      <c r="AI242" s="26"/>
      <c r="AJ242" s="26"/>
      <c r="AK242" s="26"/>
    </row>
    <row r="243" spans="1:37" s="10" customFormat="1" ht="25" customHeight="1" x14ac:dyDescent="0.25">
      <c r="A243" s="11">
        <v>242</v>
      </c>
      <c r="B243" s="12" t="str">
        <f t="shared" si="17"/>
        <v>000-000</v>
      </c>
      <c r="C243" s="12"/>
      <c r="D243" s="12"/>
      <c r="E243" s="12"/>
      <c r="F243" s="12"/>
      <c r="G243" s="16"/>
      <c r="H243" s="16"/>
      <c r="I243" s="15"/>
      <c r="J243" s="16"/>
      <c r="K243" s="16"/>
      <c r="L243" s="17"/>
      <c r="M243" s="18"/>
      <c r="N243" s="18"/>
      <c r="O243" s="20"/>
      <c r="P243" s="21"/>
      <c r="Q243" s="21"/>
      <c r="R243" s="22"/>
      <c r="S243" s="21"/>
      <c r="T243" s="21"/>
      <c r="U243" s="22"/>
      <c r="V243" s="23"/>
      <c r="W243" s="23"/>
      <c r="X243" s="24"/>
      <c r="Y243" s="25">
        <f t="shared" si="16"/>
        <v>0</v>
      </c>
      <c r="Z243" s="25">
        <f t="shared" si="15"/>
        <v>0</v>
      </c>
      <c r="AA243" s="26"/>
      <c r="AB243" s="26"/>
      <c r="AC243" s="26"/>
      <c r="AD243" s="26"/>
      <c r="AE243" s="27"/>
      <c r="AF243" s="26"/>
      <c r="AG243" s="26"/>
      <c r="AH243" s="26"/>
      <c r="AI243" s="26"/>
      <c r="AJ243" s="26"/>
      <c r="AK243" s="26"/>
    </row>
    <row r="244" spans="1:37" s="10" customFormat="1" ht="25" customHeight="1" x14ac:dyDescent="0.25">
      <c r="A244" s="11">
        <v>243</v>
      </c>
      <c r="B244" s="12" t="str">
        <f t="shared" si="17"/>
        <v>000-000</v>
      </c>
      <c r="C244" s="12"/>
      <c r="D244" s="12"/>
      <c r="E244" s="12"/>
      <c r="F244" s="12"/>
      <c r="G244" s="16"/>
      <c r="H244" s="16"/>
      <c r="I244" s="15"/>
      <c r="J244" s="16"/>
      <c r="K244" s="16"/>
      <c r="L244" s="17"/>
      <c r="M244" s="18"/>
      <c r="N244" s="18"/>
      <c r="O244" s="20"/>
      <c r="P244" s="21"/>
      <c r="Q244" s="21"/>
      <c r="R244" s="22"/>
      <c r="S244" s="21"/>
      <c r="T244" s="21"/>
      <c r="U244" s="22"/>
      <c r="V244" s="23"/>
      <c r="W244" s="23"/>
      <c r="X244" s="24"/>
      <c r="Y244" s="25">
        <f t="shared" si="16"/>
        <v>0</v>
      </c>
      <c r="Z244" s="25">
        <f t="shared" si="15"/>
        <v>0</v>
      </c>
      <c r="AA244" s="26"/>
      <c r="AB244" s="26"/>
      <c r="AC244" s="26"/>
      <c r="AD244" s="26"/>
      <c r="AE244" s="27"/>
      <c r="AF244" s="26"/>
      <c r="AG244" s="26"/>
      <c r="AH244" s="26"/>
      <c r="AI244" s="26"/>
      <c r="AJ244" s="26"/>
      <c r="AK244" s="26"/>
    </row>
    <row r="245" spans="1:37" s="10" customFormat="1" ht="25" customHeight="1" x14ac:dyDescent="0.25">
      <c r="A245" s="11">
        <v>244</v>
      </c>
      <c r="B245" s="12" t="str">
        <f t="shared" si="17"/>
        <v>000-000</v>
      </c>
      <c r="C245" s="12"/>
      <c r="D245" s="12"/>
      <c r="E245" s="12"/>
      <c r="F245" s="12"/>
      <c r="G245" s="16"/>
      <c r="H245" s="16"/>
      <c r="I245" s="15"/>
      <c r="J245" s="16"/>
      <c r="K245" s="16"/>
      <c r="L245" s="17"/>
      <c r="M245" s="18"/>
      <c r="N245" s="18"/>
      <c r="O245" s="20"/>
      <c r="P245" s="21"/>
      <c r="Q245" s="21"/>
      <c r="R245" s="22"/>
      <c r="S245" s="21"/>
      <c r="T245" s="21"/>
      <c r="U245" s="22"/>
      <c r="V245" s="23"/>
      <c r="W245" s="23"/>
      <c r="X245" s="24"/>
      <c r="Y245" s="25">
        <f t="shared" si="16"/>
        <v>0</v>
      </c>
      <c r="Z245" s="25">
        <f t="shared" si="15"/>
        <v>0</v>
      </c>
      <c r="AA245" s="26"/>
      <c r="AB245" s="26"/>
      <c r="AC245" s="26"/>
      <c r="AD245" s="26"/>
      <c r="AE245" s="27"/>
      <c r="AF245" s="26"/>
      <c r="AG245" s="26"/>
      <c r="AH245" s="26"/>
      <c r="AI245" s="26"/>
      <c r="AJ245" s="26"/>
      <c r="AK245" s="26"/>
    </row>
    <row r="246" spans="1:37" s="10" customFormat="1" ht="25" customHeight="1" x14ac:dyDescent="0.25">
      <c r="A246" s="11">
        <v>245</v>
      </c>
      <c r="B246" s="12" t="str">
        <f t="shared" si="17"/>
        <v>000-000</v>
      </c>
      <c r="C246" s="12"/>
      <c r="D246" s="12"/>
      <c r="E246" s="12"/>
      <c r="F246" s="12"/>
      <c r="G246" s="16"/>
      <c r="H246" s="16"/>
      <c r="I246" s="15"/>
      <c r="J246" s="16"/>
      <c r="K246" s="16"/>
      <c r="L246" s="17"/>
      <c r="M246" s="18"/>
      <c r="N246" s="18"/>
      <c r="O246" s="20"/>
      <c r="P246" s="21"/>
      <c r="Q246" s="21"/>
      <c r="R246" s="22"/>
      <c r="S246" s="21"/>
      <c r="T246" s="21"/>
      <c r="U246" s="22"/>
      <c r="V246" s="23"/>
      <c r="W246" s="23"/>
      <c r="X246" s="24"/>
      <c r="Y246" s="25">
        <f t="shared" si="16"/>
        <v>0</v>
      </c>
      <c r="Z246" s="25">
        <f t="shared" si="15"/>
        <v>0</v>
      </c>
      <c r="AA246" s="26"/>
      <c r="AB246" s="26"/>
      <c r="AC246" s="26"/>
      <c r="AD246" s="26"/>
      <c r="AE246" s="27"/>
      <c r="AF246" s="26"/>
      <c r="AG246" s="26"/>
      <c r="AH246" s="26"/>
      <c r="AI246" s="26"/>
      <c r="AJ246" s="26"/>
      <c r="AK246" s="26"/>
    </row>
    <row r="247" spans="1:37" s="10" customFormat="1" ht="25" customHeight="1" x14ac:dyDescent="0.25">
      <c r="A247" s="11">
        <v>246</v>
      </c>
      <c r="B247" s="12" t="str">
        <f t="shared" si="17"/>
        <v>000-000</v>
      </c>
      <c r="C247" s="12"/>
      <c r="D247" s="12"/>
      <c r="E247" s="12"/>
      <c r="F247" s="12"/>
      <c r="G247" s="16"/>
      <c r="H247" s="16"/>
      <c r="I247" s="15"/>
      <c r="J247" s="16"/>
      <c r="K247" s="16"/>
      <c r="L247" s="17"/>
      <c r="M247" s="18"/>
      <c r="N247" s="18"/>
      <c r="O247" s="20"/>
      <c r="P247" s="21"/>
      <c r="Q247" s="21"/>
      <c r="R247" s="22"/>
      <c r="S247" s="21"/>
      <c r="T247" s="21"/>
      <c r="U247" s="22"/>
      <c r="V247" s="23"/>
      <c r="W247" s="23"/>
      <c r="X247" s="24"/>
      <c r="Y247" s="25">
        <f t="shared" si="16"/>
        <v>0</v>
      </c>
      <c r="Z247" s="25">
        <f t="shared" si="15"/>
        <v>0</v>
      </c>
      <c r="AA247" s="26"/>
      <c r="AB247" s="26"/>
      <c r="AC247" s="26"/>
      <c r="AD247" s="26"/>
      <c r="AE247" s="27"/>
      <c r="AF247" s="26"/>
      <c r="AG247" s="26"/>
      <c r="AH247" s="26"/>
      <c r="AI247" s="26"/>
      <c r="AJ247" s="26"/>
      <c r="AK247" s="26"/>
    </row>
    <row r="248" spans="1:37" s="10" customFormat="1" ht="25" customHeight="1" x14ac:dyDescent="0.25">
      <c r="A248" s="11">
        <v>247</v>
      </c>
      <c r="B248" s="12" t="str">
        <f t="shared" si="17"/>
        <v>000-000</v>
      </c>
      <c r="C248" s="12"/>
      <c r="D248" s="12"/>
      <c r="E248" s="12"/>
      <c r="F248" s="12"/>
      <c r="G248" s="16"/>
      <c r="H248" s="16"/>
      <c r="I248" s="15"/>
      <c r="J248" s="16"/>
      <c r="K248" s="16"/>
      <c r="L248" s="17"/>
      <c r="M248" s="18"/>
      <c r="N248" s="19"/>
      <c r="O248" s="20"/>
      <c r="P248" s="21"/>
      <c r="Q248" s="21"/>
      <c r="R248" s="22"/>
      <c r="S248" s="21"/>
      <c r="T248" s="21"/>
      <c r="U248" s="22"/>
      <c r="V248" s="23"/>
      <c r="W248" s="23"/>
      <c r="X248" s="24"/>
      <c r="Y248" s="25">
        <f t="shared" si="16"/>
        <v>0</v>
      </c>
      <c r="Z248" s="25">
        <f t="shared" si="15"/>
        <v>0</v>
      </c>
      <c r="AA248" s="26"/>
      <c r="AB248" s="26"/>
      <c r="AC248" s="26"/>
      <c r="AD248" s="26"/>
      <c r="AE248" s="27"/>
      <c r="AF248" s="26"/>
      <c r="AG248" s="26"/>
      <c r="AH248" s="26"/>
      <c r="AI248" s="26"/>
      <c r="AJ248" s="26"/>
      <c r="AK248" s="26"/>
    </row>
    <row r="249" spans="1:37" s="10" customFormat="1" ht="25" customHeight="1" x14ac:dyDescent="0.25">
      <c r="A249" s="11">
        <v>248</v>
      </c>
      <c r="B249" s="12" t="str">
        <f t="shared" si="17"/>
        <v>000-000</v>
      </c>
      <c r="C249" s="12"/>
      <c r="D249" s="12"/>
      <c r="E249" s="12"/>
      <c r="F249" s="12"/>
      <c r="G249" s="16"/>
      <c r="H249" s="16"/>
      <c r="I249" s="15"/>
      <c r="J249" s="16"/>
      <c r="K249" s="16"/>
      <c r="L249" s="17"/>
      <c r="M249" s="18"/>
      <c r="N249" s="19"/>
      <c r="O249" s="20"/>
      <c r="P249" s="21"/>
      <c r="Q249" s="21"/>
      <c r="R249" s="22"/>
      <c r="S249" s="21"/>
      <c r="T249" s="21"/>
      <c r="U249" s="22"/>
      <c r="V249" s="23"/>
      <c r="W249" s="23"/>
      <c r="X249" s="24"/>
      <c r="Y249" s="25">
        <f t="shared" si="16"/>
        <v>0</v>
      </c>
      <c r="Z249" s="25">
        <f t="shared" si="15"/>
        <v>0</v>
      </c>
      <c r="AA249" s="26"/>
      <c r="AB249" s="26"/>
      <c r="AC249" s="26"/>
      <c r="AD249" s="26"/>
      <c r="AE249" s="27"/>
      <c r="AF249" s="26"/>
      <c r="AG249" s="26"/>
      <c r="AH249" s="26"/>
      <c r="AI249" s="26"/>
      <c r="AJ249" s="26"/>
      <c r="AK249" s="26"/>
    </row>
    <row r="250" spans="1:37" s="10" customFormat="1" ht="25" customHeight="1" x14ac:dyDescent="0.25">
      <c r="A250" s="11">
        <v>249</v>
      </c>
      <c r="B250" s="12" t="str">
        <f t="shared" si="17"/>
        <v>000-000</v>
      </c>
      <c r="C250" s="12"/>
      <c r="D250" s="12"/>
      <c r="E250" s="12"/>
      <c r="F250" s="12"/>
      <c r="G250" s="16"/>
      <c r="H250" s="16"/>
      <c r="I250" s="15"/>
      <c r="J250" s="16"/>
      <c r="K250" s="16"/>
      <c r="L250" s="17"/>
      <c r="M250" s="18"/>
      <c r="N250" s="18"/>
      <c r="O250" s="20"/>
      <c r="P250" s="21"/>
      <c r="Q250" s="21"/>
      <c r="R250" s="22"/>
      <c r="S250" s="21"/>
      <c r="T250" s="21"/>
      <c r="U250" s="22"/>
      <c r="V250" s="23"/>
      <c r="W250" s="23"/>
      <c r="X250" s="24"/>
      <c r="Y250" s="25">
        <f t="shared" si="16"/>
        <v>0</v>
      </c>
      <c r="Z250" s="25">
        <f t="shared" si="15"/>
        <v>0</v>
      </c>
      <c r="AA250" s="26"/>
      <c r="AB250" s="26"/>
      <c r="AC250" s="26"/>
      <c r="AD250" s="26"/>
      <c r="AE250" s="27"/>
      <c r="AF250" s="26"/>
      <c r="AG250" s="26"/>
      <c r="AH250" s="26"/>
      <c r="AI250" s="26"/>
      <c r="AJ250" s="26"/>
      <c r="AK250" s="26"/>
    </row>
    <row r="251" spans="1:37" s="10" customFormat="1" ht="25" customHeight="1" x14ac:dyDescent="0.25">
      <c r="A251" s="11">
        <v>250</v>
      </c>
      <c r="B251" s="12" t="str">
        <f t="shared" si="17"/>
        <v>000-000</v>
      </c>
      <c r="C251" s="12"/>
      <c r="D251" s="12"/>
      <c r="E251" s="12"/>
      <c r="F251" s="12"/>
      <c r="G251" s="16"/>
      <c r="H251" s="16"/>
      <c r="I251" s="15"/>
      <c r="J251" s="16"/>
      <c r="K251" s="16"/>
      <c r="L251" s="17"/>
      <c r="M251" s="18"/>
      <c r="N251" s="18"/>
      <c r="O251" s="20"/>
      <c r="P251" s="21"/>
      <c r="Q251" s="21"/>
      <c r="R251" s="22"/>
      <c r="S251" s="21"/>
      <c r="T251" s="21"/>
      <c r="U251" s="22"/>
      <c r="V251" s="23"/>
      <c r="W251" s="23"/>
      <c r="X251" s="24"/>
      <c r="Y251" s="25">
        <f t="shared" si="16"/>
        <v>0</v>
      </c>
      <c r="Z251" s="25">
        <f t="shared" si="15"/>
        <v>0</v>
      </c>
      <c r="AA251" s="26"/>
      <c r="AB251" s="26"/>
      <c r="AC251" s="26"/>
      <c r="AD251" s="26"/>
      <c r="AE251" s="27"/>
      <c r="AF251" s="26"/>
      <c r="AG251" s="26"/>
      <c r="AH251" s="26"/>
      <c r="AI251" s="26"/>
      <c r="AJ251" s="26"/>
      <c r="AK251" s="26"/>
    </row>
    <row r="252" spans="1:37" s="10" customFormat="1" ht="25" customHeight="1" x14ac:dyDescent="0.25">
      <c r="A252" s="11">
        <v>251</v>
      </c>
      <c r="B252" s="12" t="str">
        <f t="shared" si="17"/>
        <v>000-000</v>
      </c>
      <c r="C252" s="12"/>
      <c r="D252" s="12"/>
      <c r="E252" s="12"/>
      <c r="F252" s="12"/>
      <c r="G252" s="16"/>
      <c r="H252" s="16"/>
      <c r="I252" s="15"/>
      <c r="J252" s="16"/>
      <c r="K252" s="16"/>
      <c r="L252" s="17"/>
      <c r="M252" s="18"/>
      <c r="N252" s="18"/>
      <c r="O252" s="20"/>
      <c r="P252" s="21"/>
      <c r="Q252" s="21"/>
      <c r="R252" s="22"/>
      <c r="S252" s="21"/>
      <c r="T252" s="21"/>
      <c r="U252" s="22"/>
      <c r="V252" s="23"/>
      <c r="W252" s="23"/>
      <c r="X252" s="24"/>
      <c r="Y252" s="25">
        <f t="shared" si="16"/>
        <v>0</v>
      </c>
      <c r="Z252" s="25">
        <f t="shared" si="15"/>
        <v>0</v>
      </c>
      <c r="AA252" s="26"/>
      <c r="AB252" s="26"/>
      <c r="AC252" s="26"/>
      <c r="AD252" s="26"/>
      <c r="AE252" s="27"/>
      <c r="AF252" s="26"/>
      <c r="AG252" s="26"/>
      <c r="AH252" s="26"/>
      <c r="AI252" s="26"/>
      <c r="AJ252" s="26"/>
      <c r="AK252" s="26"/>
    </row>
    <row r="253" spans="1:37" s="10" customFormat="1" ht="25" customHeight="1" x14ac:dyDescent="0.25">
      <c r="A253" s="11">
        <v>252</v>
      </c>
      <c r="B253" s="12" t="str">
        <f t="shared" si="17"/>
        <v>000-000</v>
      </c>
      <c r="C253" s="12"/>
      <c r="D253" s="12"/>
      <c r="E253" s="12"/>
      <c r="F253" s="12"/>
      <c r="G253" s="16"/>
      <c r="H253" s="16"/>
      <c r="I253" s="15"/>
      <c r="J253" s="16"/>
      <c r="K253" s="16"/>
      <c r="L253" s="17"/>
      <c r="M253" s="18"/>
      <c r="N253" s="18"/>
      <c r="O253" s="20"/>
      <c r="P253" s="21"/>
      <c r="Q253" s="21"/>
      <c r="R253" s="22"/>
      <c r="S253" s="21"/>
      <c r="T253" s="21"/>
      <c r="U253" s="22"/>
      <c r="V253" s="23"/>
      <c r="W253" s="23"/>
      <c r="X253" s="24"/>
      <c r="Y253" s="25">
        <f t="shared" si="16"/>
        <v>0</v>
      </c>
      <c r="Z253" s="25">
        <f t="shared" si="15"/>
        <v>0</v>
      </c>
      <c r="AA253" s="26"/>
      <c r="AB253" s="26"/>
      <c r="AC253" s="26"/>
      <c r="AD253" s="26"/>
      <c r="AE253" s="27"/>
      <c r="AF253" s="26"/>
      <c r="AG253" s="26"/>
      <c r="AH253" s="26"/>
      <c r="AI253" s="26"/>
      <c r="AJ253" s="26"/>
      <c r="AK253" s="26"/>
    </row>
    <row r="254" spans="1:37" s="10" customFormat="1" ht="25" customHeight="1" x14ac:dyDescent="0.25">
      <c r="A254" s="11">
        <v>253</v>
      </c>
      <c r="B254" s="12" t="str">
        <f t="shared" si="17"/>
        <v>000-000</v>
      </c>
      <c r="C254" s="12"/>
      <c r="D254" s="12"/>
      <c r="E254" s="12"/>
      <c r="F254" s="12"/>
      <c r="G254" s="16"/>
      <c r="H254" s="16"/>
      <c r="I254" s="15"/>
      <c r="J254" s="16"/>
      <c r="K254" s="16"/>
      <c r="L254" s="17"/>
      <c r="M254" s="18"/>
      <c r="N254" s="18"/>
      <c r="O254" s="20"/>
      <c r="P254" s="21"/>
      <c r="Q254" s="21"/>
      <c r="R254" s="22"/>
      <c r="S254" s="21"/>
      <c r="T254" s="21"/>
      <c r="U254" s="22"/>
      <c r="V254" s="23"/>
      <c r="W254" s="23"/>
      <c r="X254" s="24"/>
      <c r="Y254" s="25">
        <f t="shared" si="16"/>
        <v>0</v>
      </c>
      <c r="Z254" s="25">
        <f t="shared" si="15"/>
        <v>0</v>
      </c>
      <c r="AA254" s="26"/>
      <c r="AB254" s="26"/>
      <c r="AC254" s="26"/>
      <c r="AD254" s="26"/>
      <c r="AE254" s="27"/>
      <c r="AF254" s="26"/>
      <c r="AG254" s="26"/>
      <c r="AH254" s="26"/>
      <c r="AI254" s="26"/>
      <c r="AJ254" s="26"/>
      <c r="AK254" s="26"/>
    </row>
    <row r="255" spans="1:37" s="10" customFormat="1" ht="25" customHeight="1" x14ac:dyDescent="0.25">
      <c r="A255" s="11">
        <v>254</v>
      </c>
      <c r="B255" s="12" t="str">
        <f t="shared" si="17"/>
        <v>000-000</v>
      </c>
      <c r="C255" s="12"/>
      <c r="D255" s="12"/>
      <c r="E255" s="12"/>
      <c r="F255" s="12"/>
      <c r="G255" s="16"/>
      <c r="H255" s="16"/>
      <c r="I255" s="15"/>
      <c r="J255" s="16"/>
      <c r="K255" s="16"/>
      <c r="L255" s="17"/>
      <c r="M255" s="18"/>
      <c r="N255" s="18"/>
      <c r="O255" s="20"/>
      <c r="P255" s="21"/>
      <c r="Q255" s="21"/>
      <c r="R255" s="22"/>
      <c r="S255" s="21"/>
      <c r="T255" s="21"/>
      <c r="U255" s="22"/>
      <c r="V255" s="23"/>
      <c r="W255" s="23"/>
      <c r="X255" s="24"/>
      <c r="Y255" s="25">
        <f t="shared" si="16"/>
        <v>0</v>
      </c>
      <c r="Z255" s="25">
        <f t="shared" si="15"/>
        <v>0</v>
      </c>
      <c r="AA255" s="26"/>
      <c r="AB255" s="26"/>
      <c r="AC255" s="26"/>
      <c r="AD255" s="26"/>
      <c r="AE255" s="27"/>
      <c r="AF255" s="26"/>
      <c r="AG255" s="26"/>
      <c r="AH255" s="26"/>
      <c r="AI255" s="26"/>
      <c r="AJ255" s="26"/>
      <c r="AK255" s="26"/>
    </row>
    <row r="256" spans="1:37" s="10" customFormat="1" ht="25" customHeight="1" x14ac:dyDescent="0.25">
      <c r="A256" s="11">
        <v>255</v>
      </c>
      <c r="B256" s="12" t="str">
        <f t="shared" si="17"/>
        <v>000-000</v>
      </c>
      <c r="C256" s="12"/>
      <c r="D256" s="12"/>
      <c r="E256" s="12"/>
      <c r="F256" s="12"/>
      <c r="G256" s="16"/>
      <c r="H256" s="16"/>
      <c r="I256" s="15"/>
      <c r="J256" s="16"/>
      <c r="K256" s="16"/>
      <c r="L256" s="17"/>
      <c r="M256" s="18"/>
      <c r="N256" s="18"/>
      <c r="O256" s="20"/>
      <c r="P256" s="21"/>
      <c r="Q256" s="21"/>
      <c r="R256" s="22"/>
      <c r="S256" s="21"/>
      <c r="T256" s="21"/>
      <c r="U256" s="22"/>
      <c r="V256" s="23"/>
      <c r="W256" s="23"/>
      <c r="X256" s="24"/>
      <c r="Y256" s="25">
        <f t="shared" si="16"/>
        <v>0</v>
      </c>
      <c r="Z256" s="25">
        <f t="shared" si="15"/>
        <v>0</v>
      </c>
      <c r="AA256" s="26"/>
      <c r="AB256" s="26"/>
      <c r="AC256" s="26"/>
      <c r="AD256" s="26"/>
      <c r="AE256" s="27"/>
      <c r="AF256" s="26"/>
      <c r="AG256" s="26"/>
      <c r="AH256" s="26"/>
      <c r="AI256" s="26"/>
      <c r="AJ256" s="26"/>
      <c r="AK256" s="26"/>
    </row>
    <row r="257" spans="1:37" s="10" customFormat="1" ht="25" customHeight="1" x14ac:dyDescent="0.25">
      <c r="A257" s="11">
        <v>256</v>
      </c>
      <c r="B257" s="12" t="str">
        <f t="shared" si="17"/>
        <v>000-000</v>
      </c>
      <c r="C257" s="12"/>
      <c r="D257" s="12"/>
      <c r="E257" s="12"/>
      <c r="F257" s="12"/>
      <c r="G257" s="16"/>
      <c r="H257" s="16"/>
      <c r="I257" s="15"/>
      <c r="J257" s="16"/>
      <c r="K257" s="16"/>
      <c r="L257" s="17"/>
      <c r="M257" s="18"/>
      <c r="N257" s="18"/>
      <c r="O257" s="20"/>
      <c r="P257" s="21"/>
      <c r="Q257" s="21"/>
      <c r="R257" s="22"/>
      <c r="S257" s="21"/>
      <c r="T257" s="21"/>
      <c r="U257" s="22"/>
      <c r="V257" s="23"/>
      <c r="W257" s="23"/>
      <c r="X257" s="24"/>
      <c r="Y257" s="25">
        <f t="shared" si="16"/>
        <v>0</v>
      </c>
      <c r="Z257" s="25">
        <f t="shared" si="15"/>
        <v>0</v>
      </c>
      <c r="AA257" s="26"/>
      <c r="AB257" s="26"/>
      <c r="AC257" s="26"/>
      <c r="AD257" s="26"/>
      <c r="AE257" s="27"/>
      <c r="AF257" s="26"/>
      <c r="AG257" s="26"/>
      <c r="AH257" s="26"/>
      <c r="AI257" s="26"/>
      <c r="AJ257" s="26"/>
      <c r="AK257" s="26"/>
    </row>
    <row r="258" spans="1:37" s="10" customFormat="1" ht="25" customHeight="1" x14ac:dyDescent="0.25">
      <c r="A258" s="11">
        <v>257</v>
      </c>
      <c r="B258" s="12" t="str">
        <f t="shared" si="17"/>
        <v>000-000</v>
      </c>
      <c r="C258" s="12"/>
      <c r="D258" s="12"/>
      <c r="E258" s="12"/>
      <c r="F258" s="12"/>
      <c r="G258" s="16"/>
      <c r="H258" s="16"/>
      <c r="I258" s="15"/>
      <c r="J258" s="16"/>
      <c r="K258" s="16"/>
      <c r="L258" s="17"/>
      <c r="M258" s="18"/>
      <c r="N258" s="18"/>
      <c r="O258" s="20"/>
      <c r="P258" s="21"/>
      <c r="Q258" s="21"/>
      <c r="R258" s="22"/>
      <c r="S258" s="21"/>
      <c r="T258" s="21"/>
      <c r="U258" s="22"/>
      <c r="V258" s="23"/>
      <c r="W258" s="23"/>
      <c r="X258" s="24"/>
      <c r="Y258" s="25">
        <f t="shared" si="16"/>
        <v>0</v>
      </c>
      <c r="Z258" s="25">
        <f t="shared" ref="Z258:Z321" si="18">ROUND(L257+O258-R258,2)</f>
        <v>0</v>
      </c>
      <c r="AA258" s="26"/>
      <c r="AB258" s="26"/>
      <c r="AC258" s="26"/>
      <c r="AD258" s="26"/>
      <c r="AE258" s="27"/>
      <c r="AF258" s="26"/>
      <c r="AG258" s="26"/>
      <c r="AH258" s="26"/>
      <c r="AI258" s="26"/>
      <c r="AJ258" s="26"/>
      <c r="AK258" s="26"/>
    </row>
    <row r="259" spans="1:37" s="10" customFormat="1" ht="25" customHeight="1" x14ac:dyDescent="0.25">
      <c r="A259" s="11">
        <v>258</v>
      </c>
      <c r="B259" s="12" t="str">
        <f t="shared" si="17"/>
        <v>000-000</v>
      </c>
      <c r="C259" s="12"/>
      <c r="D259" s="12"/>
      <c r="E259" s="12"/>
      <c r="F259" s="12"/>
      <c r="G259" s="16"/>
      <c r="H259" s="16"/>
      <c r="I259" s="15"/>
      <c r="J259" s="16"/>
      <c r="K259" s="16"/>
      <c r="L259" s="17"/>
      <c r="M259" s="18"/>
      <c r="N259" s="19"/>
      <c r="O259" s="20"/>
      <c r="P259" s="21"/>
      <c r="Q259" s="21"/>
      <c r="R259" s="22"/>
      <c r="S259" s="21"/>
      <c r="T259" s="21"/>
      <c r="U259" s="22"/>
      <c r="V259" s="23"/>
      <c r="W259" s="23"/>
      <c r="X259" s="24"/>
      <c r="Y259" s="25">
        <f t="shared" si="16"/>
        <v>0</v>
      </c>
      <c r="Z259" s="25">
        <f t="shared" si="18"/>
        <v>0</v>
      </c>
      <c r="AA259" s="26"/>
      <c r="AB259" s="26"/>
      <c r="AC259" s="26"/>
      <c r="AD259" s="26"/>
      <c r="AE259" s="27"/>
      <c r="AF259" s="26"/>
      <c r="AG259" s="26"/>
      <c r="AH259" s="26"/>
      <c r="AI259" s="26"/>
      <c r="AJ259" s="26"/>
      <c r="AK259" s="26"/>
    </row>
    <row r="260" spans="1:37" s="10" customFormat="1" ht="25" customHeight="1" x14ac:dyDescent="0.25">
      <c r="A260" s="11">
        <v>259</v>
      </c>
      <c r="B260" s="12" t="str">
        <f t="shared" si="17"/>
        <v>000-000</v>
      </c>
      <c r="C260" s="12"/>
      <c r="D260" s="12"/>
      <c r="E260" s="12"/>
      <c r="F260" s="12"/>
      <c r="G260" s="16"/>
      <c r="H260" s="16"/>
      <c r="I260" s="15"/>
      <c r="J260" s="16"/>
      <c r="K260" s="16"/>
      <c r="L260" s="17"/>
      <c r="M260" s="18"/>
      <c r="N260" s="19"/>
      <c r="O260" s="20"/>
      <c r="P260" s="21"/>
      <c r="Q260" s="21"/>
      <c r="R260" s="22"/>
      <c r="S260" s="21"/>
      <c r="T260" s="21"/>
      <c r="U260" s="22"/>
      <c r="V260" s="23"/>
      <c r="W260" s="23"/>
      <c r="X260" s="24"/>
      <c r="Y260" s="25">
        <f t="shared" si="16"/>
        <v>0</v>
      </c>
      <c r="Z260" s="25">
        <f t="shared" si="18"/>
        <v>0</v>
      </c>
      <c r="AA260" s="26"/>
      <c r="AB260" s="26"/>
      <c r="AC260" s="26"/>
      <c r="AD260" s="26"/>
      <c r="AE260" s="27"/>
      <c r="AF260" s="26"/>
      <c r="AG260" s="26"/>
      <c r="AH260" s="26"/>
      <c r="AI260" s="26"/>
      <c r="AJ260" s="26"/>
      <c r="AK260" s="26"/>
    </row>
    <row r="261" spans="1:37" s="10" customFormat="1" ht="25" customHeight="1" x14ac:dyDescent="0.25">
      <c r="A261" s="11">
        <v>260</v>
      </c>
      <c r="B261" s="12" t="str">
        <f t="shared" si="17"/>
        <v>000-000</v>
      </c>
      <c r="C261" s="12"/>
      <c r="D261" s="12"/>
      <c r="E261" s="12"/>
      <c r="F261" s="12"/>
      <c r="G261" s="16"/>
      <c r="H261" s="16"/>
      <c r="I261" s="15"/>
      <c r="J261" s="16"/>
      <c r="K261" s="16"/>
      <c r="L261" s="17"/>
      <c r="M261" s="18"/>
      <c r="N261" s="18"/>
      <c r="O261" s="20"/>
      <c r="P261" s="21"/>
      <c r="Q261" s="21"/>
      <c r="R261" s="22"/>
      <c r="S261" s="21"/>
      <c r="T261" s="21"/>
      <c r="U261" s="22"/>
      <c r="V261" s="23"/>
      <c r="W261" s="23"/>
      <c r="X261" s="24"/>
      <c r="Y261" s="25">
        <f t="shared" si="16"/>
        <v>0</v>
      </c>
      <c r="Z261" s="25">
        <f t="shared" si="18"/>
        <v>0</v>
      </c>
      <c r="AA261" s="26"/>
      <c r="AB261" s="26"/>
      <c r="AC261" s="26"/>
      <c r="AD261" s="26"/>
      <c r="AE261" s="27"/>
      <c r="AF261" s="26"/>
      <c r="AG261" s="26"/>
      <c r="AH261" s="26"/>
      <c r="AI261" s="26"/>
      <c r="AJ261" s="26"/>
      <c r="AK261" s="26"/>
    </row>
    <row r="262" spans="1:37" s="10" customFormat="1" ht="25" customHeight="1" x14ac:dyDescent="0.25">
      <c r="A262" s="11">
        <v>261</v>
      </c>
      <c r="B262" s="12" t="str">
        <f t="shared" si="17"/>
        <v>000-000</v>
      </c>
      <c r="C262" s="12"/>
      <c r="D262" s="12"/>
      <c r="E262" s="12"/>
      <c r="F262" s="12"/>
      <c r="G262" s="16"/>
      <c r="H262" s="16"/>
      <c r="I262" s="15"/>
      <c r="J262" s="16"/>
      <c r="K262" s="16"/>
      <c r="L262" s="17"/>
      <c r="M262" s="18"/>
      <c r="N262" s="18"/>
      <c r="O262" s="20"/>
      <c r="P262" s="21"/>
      <c r="Q262" s="21"/>
      <c r="R262" s="22"/>
      <c r="S262" s="21"/>
      <c r="T262" s="21"/>
      <c r="U262" s="22"/>
      <c r="V262" s="23"/>
      <c r="W262" s="23"/>
      <c r="X262" s="24"/>
      <c r="Y262" s="25">
        <f t="shared" si="16"/>
        <v>0</v>
      </c>
      <c r="Z262" s="25">
        <f t="shared" si="18"/>
        <v>0</v>
      </c>
      <c r="AA262" s="26"/>
      <c r="AB262" s="26"/>
      <c r="AC262" s="26"/>
      <c r="AD262" s="26"/>
      <c r="AE262" s="27"/>
      <c r="AF262" s="26"/>
      <c r="AG262" s="26"/>
      <c r="AH262" s="26"/>
      <c r="AI262" s="26"/>
      <c r="AJ262" s="26"/>
      <c r="AK262" s="26"/>
    </row>
    <row r="263" spans="1:37" s="10" customFormat="1" ht="25" customHeight="1" x14ac:dyDescent="0.25">
      <c r="A263" s="11">
        <v>262</v>
      </c>
      <c r="B263" s="12" t="str">
        <f t="shared" si="17"/>
        <v>000-000</v>
      </c>
      <c r="C263" s="12"/>
      <c r="D263" s="12"/>
      <c r="E263" s="12"/>
      <c r="F263" s="12"/>
      <c r="G263" s="16"/>
      <c r="H263" s="16"/>
      <c r="I263" s="15"/>
      <c r="J263" s="16"/>
      <c r="K263" s="16"/>
      <c r="L263" s="17"/>
      <c r="M263" s="18"/>
      <c r="N263" s="18"/>
      <c r="O263" s="20"/>
      <c r="P263" s="21"/>
      <c r="Q263" s="21"/>
      <c r="R263" s="22"/>
      <c r="S263" s="21"/>
      <c r="T263" s="21"/>
      <c r="U263" s="22"/>
      <c r="V263" s="23"/>
      <c r="W263" s="23"/>
      <c r="X263" s="24"/>
      <c r="Y263" s="25">
        <f t="shared" ref="Y263:Y326" si="19">ROUND(I257-U263-X263,2)</f>
        <v>0</v>
      </c>
      <c r="Z263" s="25">
        <f t="shared" si="18"/>
        <v>0</v>
      </c>
      <c r="AA263" s="26"/>
      <c r="AB263" s="26"/>
      <c r="AC263" s="26"/>
      <c r="AD263" s="26"/>
      <c r="AE263" s="27"/>
      <c r="AF263" s="26"/>
      <c r="AG263" s="26"/>
      <c r="AH263" s="26"/>
      <c r="AI263" s="26"/>
      <c r="AJ263" s="26"/>
      <c r="AK263" s="26"/>
    </row>
    <row r="264" spans="1:37" s="10" customFormat="1" ht="25" customHeight="1" x14ac:dyDescent="0.25">
      <c r="A264" s="11">
        <v>263</v>
      </c>
      <c r="B264" s="12" t="str">
        <f t="shared" si="17"/>
        <v>000-000</v>
      </c>
      <c r="C264" s="12"/>
      <c r="D264" s="12"/>
      <c r="E264" s="12"/>
      <c r="F264" s="12"/>
      <c r="G264" s="16"/>
      <c r="H264" s="16"/>
      <c r="I264" s="15"/>
      <c r="J264" s="16"/>
      <c r="K264" s="16"/>
      <c r="L264" s="17"/>
      <c r="M264" s="18"/>
      <c r="N264" s="18"/>
      <c r="O264" s="20"/>
      <c r="P264" s="21"/>
      <c r="Q264" s="21"/>
      <c r="R264" s="22"/>
      <c r="S264" s="21"/>
      <c r="T264" s="21"/>
      <c r="U264" s="22"/>
      <c r="V264" s="23"/>
      <c r="W264" s="23"/>
      <c r="X264" s="24"/>
      <c r="Y264" s="25">
        <f t="shared" si="19"/>
        <v>0</v>
      </c>
      <c r="Z264" s="25">
        <f t="shared" si="18"/>
        <v>0</v>
      </c>
      <c r="AA264" s="26"/>
      <c r="AB264" s="26"/>
      <c r="AC264" s="26"/>
      <c r="AD264" s="26"/>
      <c r="AE264" s="27"/>
      <c r="AF264" s="26"/>
      <c r="AG264" s="26"/>
      <c r="AH264" s="26"/>
      <c r="AI264" s="26"/>
      <c r="AJ264" s="26"/>
      <c r="AK264" s="26"/>
    </row>
    <row r="265" spans="1:37" s="10" customFormat="1" ht="25" customHeight="1" x14ac:dyDescent="0.25">
      <c r="A265" s="11">
        <v>264</v>
      </c>
      <c r="B265" s="12" t="str">
        <f t="shared" si="17"/>
        <v>000-000</v>
      </c>
      <c r="C265" s="12"/>
      <c r="D265" s="12"/>
      <c r="E265" s="12"/>
      <c r="F265" s="12"/>
      <c r="G265" s="16"/>
      <c r="H265" s="16"/>
      <c r="I265" s="15"/>
      <c r="J265" s="16"/>
      <c r="K265" s="16"/>
      <c r="L265" s="17"/>
      <c r="M265" s="18"/>
      <c r="N265" s="18"/>
      <c r="O265" s="20"/>
      <c r="P265" s="21"/>
      <c r="Q265" s="21"/>
      <c r="R265" s="22"/>
      <c r="S265" s="21"/>
      <c r="T265" s="21"/>
      <c r="U265" s="22"/>
      <c r="V265" s="23"/>
      <c r="W265" s="23"/>
      <c r="X265" s="24"/>
      <c r="Y265" s="25">
        <f t="shared" si="19"/>
        <v>0</v>
      </c>
      <c r="Z265" s="25">
        <f t="shared" si="18"/>
        <v>0</v>
      </c>
      <c r="AA265" s="26"/>
      <c r="AB265" s="26"/>
      <c r="AC265" s="26"/>
      <c r="AD265" s="26"/>
      <c r="AE265" s="27"/>
      <c r="AF265" s="26"/>
      <c r="AG265" s="26"/>
      <c r="AH265" s="26"/>
      <c r="AI265" s="26"/>
      <c r="AJ265" s="26"/>
      <c r="AK265" s="26"/>
    </row>
    <row r="266" spans="1:37" s="10" customFormat="1" ht="25" customHeight="1" x14ac:dyDescent="0.25">
      <c r="A266" s="11">
        <v>265</v>
      </c>
      <c r="B266" s="12" t="str">
        <f t="shared" si="17"/>
        <v>000-000</v>
      </c>
      <c r="C266" s="12"/>
      <c r="D266" s="12"/>
      <c r="E266" s="12"/>
      <c r="F266" s="12"/>
      <c r="G266" s="16"/>
      <c r="H266" s="16"/>
      <c r="I266" s="15"/>
      <c r="J266" s="16"/>
      <c r="K266" s="16"/>
      <c r="L266" s="17"/>
      <c r="M266" s="18"/>
      <c r="N266" s="18"/>
      <c r="O266" s="20"/>
      <c r="P266" s="21"/>
      <c r="Q266" s="21"/>
      <c r="R266" s="22"/>
      <c r="S266" s="21"/>
      <c r="T266" s="21"/>
      <c r="U266" s="22"/>
      <c r="V266" s="23"/>
      <c r="W266" s="23"/>
      <c r="X266" s="24"/>
      <c r="Y266" s="25">
        <f t="shared" si="19"/>
        <v>0</v>
      </c>
      <c r="Z266" s="25">
        <f t="shared" si="18"/>
        <v>0</v>
      </c>
      <c r="AA266" s="26"/>
      <c r="AB266" s="26"/>
      <c r="AC266" s="26"/>
      <c r="AD266" s="26"/>
      <c r="AE266" s="27"/>
      <c r="AF266" s="26"/>
      <c r="AG266" s="26"/>
      <c r="AH266" s="26"/>
      <c r="AI266" s="26"/>
      <c r="AJ266" s="26"/>
      <c r="AK266" s="26"/>
    </row>
    <row r="267" spans="1:37" s="10" customFormat="1" ht="25" customHeight="1" x14ac:dyDescent="0.25">
      <c r="A267" s="11">
        <v>266</v>
      </c>
      <c r="B267" s="12" t="str">
        <f t="shared" si="17"/>
        <v>000-000</v>
      </c>
      <c r="C267" s="12"/>
      <c r="D267" s="12"/>
      <c r="E267" s="12"/>
      <c r="F267" s="12"/>
      <c r="G267" s="16"/>
      <c r="H267" s="16"/>
      <c r="I267" s="15"/>
      <c r="J267" s="16"/>
      <c r="K267" s="16"/>
      <c r="L267" s="17"/>
      <c r="M267" s="18"/>
      <c r="N267" s="18"/>
      <c r="O267" s="20"/>
      <c r="P267" s="21"/>
      <c r="Q267" s="21"/>
      <c r="R267" s="22"/>
      <c r="S267" s="21"/>
      <c r="T267" s="21"/>
      <c r="U267" s="22"/>
      <c r="V267" s="23"/>
      <c r="W267" s="23"/>
      <c r="X267" s="24"/>
      <c r="Y267" s="25">
        <f t="shared" si="19"/>
        <v>0</v>
      </c>
      <c r="Z267" s="25">
        <f t="shared" si="18"/>
        <v>0</v>
      </c>
      <c r="AA267" s="26"/>
      <c r="AB267" s="26"/>
      <c r="AC267" s="26"/>
      <c r="AD267" s="26"/>
      <c r="AE267" s="27"/>
      <c r="AF267" s="26"/>
      <c r="AG267" s="26"/>
      <c r="AH267" s="26"/>
      <c r="AI267" s="26"/>
      <c r="AJ267" s="26"/>
      <c r="AK267" s="26"/>
    </row>
    <row r="268" spans="1:37" s="10" customFormat="1" ht="25" customHeight="1" x14ac:dyDescent="0.25">
      <c r="A268" s="11">
        <v>267</v>
      </c>
      <c r="B268" s="12" t="str">
        <f t="shared" si="17"/>
        <v>000-000</v>
      </c>
      <c r="C268" s="12"/>
      <c r="D268" s="12"/>
      <c r="E268" s="12"/>
      <c r="F268" s="12"/>
      <c r="G268" s="16"/>
      <c r="H268" s="16"/>
      <c r="I268" s="15"/>
      <c r="J268" s="16"/>
      <c r="K268" s="16"/>
      <c r="L268" s="17"/>
      <c r="M268" s="18"/>
      <c r="N268" s="18"/>
      <c r="O268" s="20"/>
      <c r="P268" s="21"/>
      <c r="Q268" s="21"/>
      <c r="R268" s="22"/>
      <c r="S268" s="21"/>
      <c r="T268" s="21"/>
      <c r="U268" s="22"/>
      <c r="V268" s="23"/>
      <c r="W268" s="23"/>
      <c r="X268" s="24"/>
      <c r="Y268" s="25">
        <f t="shared" si="19"/>
        <v>0</v>
      </c>
      <c r="Z268" s="25">
        <f t="shared" si="18"/>
        <v>0</v>
      </c>
      <c r="AA268" s="26"/>
      <c r="AB268" s="26"/>
      <c r="AC268" s="26"/>
      <c r="AD268" s="26"/>
      <c r="AE268" s="27"/>
      <c r="AF268" s="26"/>
      <c r="AG268" s="26"/>
      <c r="AH268" s="26"/>
      <c r="AI268" s="26"/>
      <c r="AJ268" s="26"/>
      <c r="AK268" s="26"/>
    </row>
    <row r="269" spans="1:37" s="10" customFormat="1" ht="25" customHeight="1" x14ac:dyDescent="0.25">
      <c r="A269" s="11">
        <v>268</v>
      </c>
      <c r="B269" s="12" t="str">
        <f t="shared" si="17"/>
        <v>000-000</v>
      </c>
      <c r="C269" s="12"/>
      <c r="D269" s="12"/>
      <c r="E269" s="12"/>
      <c r="F269" s="12"/>
      <c r="G269" s="16"/>
      <c r="H269" s="16"/>
      <c r="I269" s="15"/>
      <c r="J269" s="16"/>
      <c r="K269" s="16"/>
      <c r="L269" s="17"/>
      <c r="M269" s="18"/>
      <c r="N269" s="18"/>
      <c r="O269" s="20"/>
      <c r="P269" s="21"/>
      <c r="Q269" s="21"/>
      <c r="R269" s="22"/>
      <c r="S269" s="21"/>
      <c r="T269" s="21"/>
      <c r="U269" s="22"/>
      <c r="V269" s="23"/>
      <c r="W269" s="23"/>
      <c r="X269" s="24"/>
      <c r="Y269" s="25">
        <f t="shared" si="19"/>
        <v>0</v>
      </c>
      <c r="Z269" s="25">
        <f t="shared" si="18"/>
        <v>0</v>
      </c>
      <c r="AA269" s="26"/>
      <c r="AB269" s="26"/>
      <c r="AC269" s="26"/>
      <c r="AD269" s="26"/>
      <c r="AE269" s="27"/>
      <c r="AF269" s="26"/>
      <c r="AG269" s="26"/>
      <c r="AH269" s="26"/>
      <c r="AI269" s="26"/>
      <c r="AJ269" s="26"/>
      <c r="AK269" s="26"/>
    </row>
    <row r="270" spans="1:37" s="10" customFormat="1" ht="25" customHeight="1" x14ac:dyDescent="0.25">
      <c r="A270" s="11">
        <v>269</v>
      </c>
      <c r="B270" s="12" t="str">
        <f t="shared" si="17"/>
        <v>000-000</v>
      </c>
      <c r="C270" s="12"/>
      <c r="D270" s="12"/>
      <c r="E270" s="12"/>
      <c r="F270" s="12"/>
      <c r="G270" s="16"/>
      <c r="H270" s="16"/>
      <c r="I270" s="15"/>
      <c r="J270" s="16"/>
      <c r="K270" s="16"/>
      <c r="L270" s="17"/>
      <c r="M270" s="18"/>
      <c r="N270" s="19"/>
      <c r="O270" s="20"/>
      <c r="P270" s="21"/>
      <c r="Q270" s="21"/>
      <c r="R270" s="22"/>
      <c r="S270" s="21"/>
      <c r="T270" s="21"/>
      <c r="U270" s="22"/>
      <c r="V270" s="23"/>
      <c r="W270" s="23"/>
      <c r="X270" s="24"/>
      <c r="Y270" s="25">
        <f t="shared" si="19"/>
        <v>0</v>
      </c>
      <c r="Z270" s="25">
        <f t="shared" si="18"/>
        <v>0</v>
      </c>
      <c r="AA270" s="26"/>
      <c r="AB270" s="26"/>
      <c r="AC270" s="26"/>
      <c r="AD270" s="26"/>
      <c r="AE270" s="27"/>
      <c r="AF270" s="26"/>
      <c r="AG270" s="26"/>
      <c r="AH270" s="26"/>
      <c r="AI270" s="26"/>
      <c r="AJ270" s="26"/>
      <c r="AK270" s="26"/>
    </row>
    <row r="271" spans="1:37" s="10" customFormat="1" ht="25" customHeight="1" x14ac:dyDescent="0.25">
      <c r="A271" s="11">
        <v>270</v>
      </c>
      <c r="B271" s="12" t="str">
        <f t="shared" si="17"/>
        <v>000-000</v>
      </c>
      <c r="C271" s="12"/>
      <c r="D271" s="12"/>
      <c r="E271" s="12"/>
      <c r="F271" s="12"/>
      <c r="G271" s="16"/>
      <c r="H271" s="16"/>
      <c r="I271" s="15"/>
      <c r="J271" s="16"/>
      <c r="K271" s="16"/>
      <c r="L271" s="17"/>
      <c r="M271" s="18"/>
      <c r="N271" s="19"/>
      <c r="O271" s="20"/>
      <c r="P271" s="21"/>
      <c r="Q271" s="21"/>
      <c r="R271" s="22"/>
      <c r="S271" s="21"/>
      <c r="T271" s="21"/>
      <c r="U271" s="22"/>
      <c r="V271" s="23"/>
      <c r="W271" s="23"/>
      <c r="X271" s="24"/>
      <c r="Y271" s="25">
        <f t="shared" si="19"/>
        <v>0</v>
      </c>
      <c r="Z271" s="25">
        <f t="shared" si="18"/>
        <v>0</v>
      </c>
      <c r="AA271" s="26"/>
      <c r="AB271" s="26"/>
      <c r="AC271" s="26"/>
      <c r="AD271" s="26"/>
      <c r="AE271" s="27"/>
      <c r="AF271" s="26"/>
      <c r="AG271" s="26"/>
      <c r="AH271" s="26"/>
      <c r="AI271" s="26"/>
      <c r="AJ271" s="26"/>
      <c r="AK271" s="26"/>
    </row>
    <row r="272" spans="1:37" s="10" customFormat="1" ht="25" customHeight="1" x14ac:dyDescent="0.25">
      <c r="A272" s="11">
        <v>271</v>
      </c>
      <c r="B272" s="12" t="str">
        <f t="shared" si="17"/>
        <v>000-000</v>
      </c>
      <c r="C272" s="12"/>
      <c r="D272" s="12"/>
      <c r="E272" s="12"/>
      <c r="F272" s="12"/>
      <c r="G272" s="16"/>
      <c r="H272" s="16"/>
      <c r="I272" s="15"/>
      <c r="J272" s="16"/>
      <c r="K272" s="16"/>
      <c r="L272" s="17"/>
      <c r="M272" s="18"/>
      <c r="N272" s="18"/>
      <c r="O272" s="20"/>
      <c r="P272" s="21"/>
      <c r="Q272" s="21"/>
      <c r="R272" s="22"/>
      <c r="S272" s="21"/>
      <c r="T272" s="21"/>
      <c r="U272" s="22"/>
      <c r="V272" s="23"/>
      <c r="W272" s="23"/>
      <c r="X272" s="24"/>
      <c r="Y272" s="25">
        <f t="shared" si="19"/>
        <v>0</v>
      </c>
      <c r="Z272" s="25">
        <f t="shared" si="18"/>
        <v>0</v>
      </c>
      <c r="AA272" s="26"/>
      <c r="AB272" s="26"/>
      <c r="AC272" s="26"/>
      <c r="AD272" s="26"/>
      <c r="AE272" s="27"/>
      <c r="AF272" s="26"/>
      <c r="AG272" s="26"/>
      <c r="AH272" s="26"/>
      <c r="AI272" s="26"/>
      <c r="AJ272" s="26"/>
      <c r="AK272" s="26"/>
    </row>
    <row r="273" spans="1:37" s="10" customFormat="1" ht="25" customHeight="1" x14ac:dyDescent="0.25">
      <c r="A273" s="11">
        <v>272</v>
      </c>
      <c r="B273" s="12" t="str">
        <f t="shared" si="17"/>
        <v>000-000</v>
      </c>
      <c r="C273" s="12"/>
      <c r="D273" s="12"/>
      <c r="E273" s="12"/>
      <c r="F273" s="12"/>
      <c r="G273" s="16"/>
      <c r="H273" s="16"/>
      <c r="I273" s="15"/>
      <c r="J273" s="16"/>
      <c r="K273" s="16"/>
      <c r="L273" s="17"/>
      <c r="M273" s="18"/>
      <c r="N273" s="18"/>
      <c r="O273" s="20"/>
      <c r="P273" s="21"/>
      <c r="Q273" s="21"/>
      <c r="R273" s="22"/>
      <c r="S273" s="21"/>
      <c r="T273" s="21"/>
      <c r="U273" s="22"/>
      <c r="V273" s="23"/>
      <c r="W273" s="23"/>
      <c r="X273" s="24"/>
      <c r="Y273" s="25">
        <f t="shared" si="19"/>
        <v>0</v>
      </c>
      <c r="Z273" s="25">
        <f t="shared" si="18"/>
        <v>0</v>
      </c>
      <c r="AA273" s="26"/>
      <c r="AB273" s="26"/>
      <c r="AC273" s="26"/>
      <c r="AD273" s="26"/>
      <c r="AE273" s="27"/>
      <c r="AF273" s="26"/>
      <c r="AG273" s="26"/>
      <c r="AH273" s="26"/>
      <c r="AI273" s="26"/>
      <c r="AJ273" s="26"/>
      <c r="AK273" s="26"/>
    </row>
    <row r="274" spans="1:37" s="10" customFormat="1" ht="25" customHeight="1" x14ac:dyDescent="0.25">
      <c r="A274" s="11">
        <v>273</v>
      </c>
      <c r="B274" s="12" t="str">
        <f t="shared" si="17"/>
        <v>000-000</v>
      </c>
      <c r="C274" s="12"/>
      <c r="D274" s="12"/>
      <c r="E274" s="12"/>
      <c r="F274" s="12"/>
      <c r="G274" s="16"/>
      <c r="H274" s="16"/>
      <c r="I274" s="15"/>
      <c r="J274" s="16"/>
      <c r="K274" s="16"/>
      <c r="L274" s="17"/>
      <c r="M274" s="18"/>
      <c r="N274" s="18"/>
      <c r="O274" s="20"/>
      <c r="P274" s="21"/>
      <c r="Q274" s="21"/>
      <c r="R274" s="22"/>
      <c r="S274" s="21"/>
      <c r="T274" s="21"/>
      <c r="U274" s="22"/>
      <c r="V274" s="23"/>
      <c r="W274" s="23"/>
      <c r="X274" s="24"/>
      <c r="Y274" s="25">
        <f t="shared" si="19"/>
        <v>0</v>
      </c>
      <c r="Z274" s="25">
        <f t="shared" si="18"/>
        <v>0</v>
      </c>
      <c r="AA274" s="26"/>
      <c r="AB274" s="26"/>
      <c r="AC274" s="26"/>
      <c r="AD274" s="26"/>
      <c r="AE274" s="27"/>
      <c r="AF274" s="26"/>
      <c r="AG274" s="26"/>
      <c r="AH274" s="26"/>
      <c r="AI274" s="26"/>
      <c r="AJ274" s="26"/>
      <c r="AK274" s="26"/>
    </row>
    <row r="275" spans="1:37" s="10" customFormat="1" ht="25" customHeight="1" x14ac:dyDescent="0.25">
      <c r="A275" s="11">
        <v>274</v>
      </c>
      <c r="B275" s="12" t="str">
        <f t="shared" si="17"/>
        <v>000-000</v>
      </c>
      <c r="C275" s="12"/>
      <c r="D275" s="12"/>
      <c r="E275" s="12"/>
      <c r="F275" s="12"/>
      <c r="G275" s="16"/>
      <c r="H275" s="16"/>
      <c r="I275" s="15"/>
      <c r="J275" s="16"/>
      <c r="K275" s="16"/>
      <c r="L275" s="17"/>
      <c r="M275" s="18"/>
      <c r="N275" s="18"/>
      <c r="O275" s="20"/>
      <c r="P275" s="21"/>
      <c r="Q275" s="21"/>
      <c r="R275" s="22"/>
      <c r="S275" s="21"/>
      <c r="T275" s="21"/>
      <c r="U275" s="22"/>
      <c r="V275" s="23"/>
      <c r="W275" s="23"/>
      <c r="X275" s="24"/>
      <c r="Y275" s="25">
        <f t="shared" si="19"/>
        <v>0</v>
      </c>
      <c r="Z275" s="25">
        <f t="shared" si="18"/>
        <v>0</v>
      </c>
      <c r="AA275" s="26"/>
      <c r="AB275" s="26"/>
      <c r="AC275" s="26"/>
      <c r="AD275" s="26"/>
      <c r="AE275" s="27"/>
      <c r="AF275" s="26"/>
      <c r="AG275" s="26"/>
      <c r="AH275" s="26"/>
      <c r="AI275" s="26"/>
      <c r="AJ275" s="26"/>
      <c r="AK275" s="26"/>
    </row>
    <row r="276" spans="1:37" s="10" customFormat="1" ht="25" customHeight="1" x14ac:dyDescent="0.25">
      <c r="A276" s="11">
        <v>275</v>
      </c>
      <c r="B276" s="12" t="str">
        <f t="shared" si="17"/>
        <v>000-000</v>
      </c>
      <c r="C276" s="12"/>
      <c r="D276" s="12"/>
      <c r="E276" s="12"/>
      <c r="F276" s="12"/>
      <c r="G276" s="16"/>
      <c r="H276" s="16"/>
      <c r="I276" s="15"/>
      <c r="J276" s="16"/>
      <c r="K276" s="16"/>
      <c r="L276" s="17"/>
      <c r="M276" s="18"/>
      <c r="N276" s="18"/>
      <c r="O276" s="20"/>
      <c r="P276" s="21"/>
      <c r="Q276" s="21"/>
      <c r="R276" s="22"/>
      <c r="S276" s="21"/>
      <c r="T276" s="21"/>
      <c r="U276" s="22"/>
      <c r="V276" s="23"/>
      <c r="W276" s="23"/>
      <c r="X276" s="24"/>
      <c r="Y276" s="25">
        <f t="shared" si="19"/>
        <v>0</v>
      </c>
      <c r="Z276" s="25">
        <f t="shared" si="18"/>
        <v>0</v>
      </c>
      <c r="AA276" s="26"/>
      <c r="AB276" s="26"/>
      <c r="AC276" s="26"/>
      <c r="AD276" s="26"/>
      <c r="AE276" s="27"/>
      <c r="AF276" s="26"/>
      <c r="AG276" s="26"/>
      <c r="AH276" s="26"/>
      <c r="AI276" s="26"/>
      <c r="AJ276" s="26"/>
      <c r="AK276" s="26"/>
    </row>
    <row r="277" spans="1:37" s="10" customFormat="1" ht="25" customHeight="1" x14ac:dyDescent="0.25">
      <c r="A277" s="11">
        <v>276</v>
      </c>
      <c r="B277" s="12" t="str">
        <f t="shared" si="17"/>
        <v>000-000</v>
      </c>
      <c r="C277" s="12"/>
      <c r="D277" s="12"/>
      <c r="E277" s="12"/>
      <c r="F277" s="12"/>
      <c r="G277" s="16"/>
      <c r="H277" s="16"/>
      <c r="I277" s="15"/>
      <c r="J277" s="16"/>
      <c r="K277" s="16"/>
      <c r="L277" s="17"/>
      <c r="M277" s="18"/>
      <c r="N277" s="18"/>
      <c r="O277" s="20"/>
      <c r="P277" s="21"/>
      <c r="Q277" s="21"/>
      <c r="R277" s="22"/>
      <c r="S277" s="21"/>
      <c r="T277" s="21"/>
      <c r="U277" s="22"/>
      <c r="V277" s="23"/>
      <c r="W277" s="23"/>
      <c r="X277" s="24"/>
      <c r="Y277" s="25">
        <f t="shared" si="19"/>
        <v>0</v>
      </c>
      <c r="Z277" s="25">
        <f t="shared" si="18"/>
        <v>0</v>
      </c>
      <c r="AA277" s="26"/>
      <c r="AB277" s="26"/>
      <c r="AC277" s="26"/>
      <c r="AD277" s="26"/>
      <c r="AE277" s="27"/>
      <c r="AF277" s="26"/>
      <c r="AG277" s="26"/>
      <c r="AH277" s="26"/>
      <c r="AI277" s="26"/>
      <c r="AJ277" s="26"/>
      <c r="AK277" s="26"/>
    </row>
    <row r="278" spans="1:37" s="10" customFormat="1" ht="25" customHeight="1" x14ac:dyDescent="0.25">
      <c r="A278" s="11">
        <v>277</v>
      </c>
      <c r="B278" s="12" t="str">
        <f t="shared" si="17"/>
        <v>000-000</v>
      </c>
      <c r="C278" s="12"/>
      <c r="D278" s="12"/>
      <c r="E278" s="12"/>
      <c r="F278" s="12"/>
      <c r="G278" s="16"/>
      <c r="H278" s="16"/>
      <c r="I278" s="15"/>
      <c r="J278" s="16"/>
      <c r="K278" s="16"/>
      <c r="L278" s="17"/>
      <c r="M278" s="18"/>
      <c r="N278" s="18"/>
      <c r="O278" s="20"/>
      <c r="P278" s="21"/>
      <c r="Q278" s="21"/>
      <c r="R278" s="22"/>
      <c r="S278" s="21"/>
      <c r="T278" s="21"/>
      <c r="U278" s="22"/>
      <c r="V278" s="23"/>
      <c r="W278" s="23"/>
      <c r="X278" s="24"/>
      <c r="Y278" s="25">
        <f t="shared" si="19"/>
        <v>0</v>
      </c>
      <c r="Z278" s="25">
        <f t="shared" si="18"/>
        <v>0</v>
      </c>
      <c r="AA278" s="26"/>
      <c r="AB278" s="26"/>
      <c r="AC278" s="26"/>
      <c r="AD278" s="26"/>
      <c r="AE278" s="27"/>
      <c r="AF278" s="26"/>
      <c r="AG278" s="26"/>
      <c r="AH278" s="26"/>
      <c r="AI278" s="26"/>
      <c r="AJ278" s="26"/>
      <c r="AK278" s="26"/>
    </row>
    <row r="279" spans="1:37" s="10" customFormat="1" ht="25" customHeight="1" x14ac:dyDescent="0.25">
      <c r="A279" s="11">
        <v>278</v>
      </c>
      <c r="B279" s="12" t="str">
        <f t="shared" si="17"/>
        <v>000-000</v>
      </c>
      <c r="C279" s="12"/>
      <c r="D279" s="12"/>
      <c r="E279" s="12"/>
      <c r="F279" s="12"/>
      <c r="G279" s="16"/>
      <c r="H279" s="16"/>
      <c r="I279" s="15"/>
      <c r="J279" s="16"/>
      <c r="K279" s="16"/>
      <c r="L279" s="17"/>
      <c r="M279" s="18"/>
      <c r="N279" s="18"/>
      <c r="O279" s="20"/>
      <c r="P279" s="21"/>
      <c r="Q279" s="21"/>
      <c r="R279" s="22"/>
      <c r="S279" s="21"/>
      <c r="T279" s="21"/>
      <c r="U279" s="22"/>
      <c r="V279" s="23"/>
      <c r="W279" s="23"/>
      <c r="X279" s="24"/>
      <c r="Y279" s="25">
        <f t="shared" si="19"/>
        <v>0</v>
      </c>
      <c r="Z279" s="25">
        <f t="shared" si="18"/>
        <v>0</v>
      </c>
      <c r="AA279" s="26"/>
      <c r="AB279" s="26"/>
      <c r="AC279" s="26"/>
      <c r="AD279" s="26"/>
      <c r="AE279" s="27"/>
      <c r="AF279" s="26"/>
      <c r="AG279" s="26"/>
      <c r="AH279" s="26"/>
      <c r="AI279" s="26"/>
      <c r="AJ279" s="26"/>
      <c r="AK279" s="26"/>
    </row>
    <row r="280" spans="1:37" s="10" customFormat="1" ht="25" customHeight="1" x14ac:dyDescent="0.25">
      <c r="A280" s="11">
        <v>279</v>
      </c>
      <c r="B280" s="12" t="str">
        <f t="shared" si="17"/>
        <v>000-000</v>
      </c>
      <c r="C280" s="12"/>
      <c r="D280" s="12"/>
      <c r="E280" s="12"/>
      <c r="F280" s="12"/>
      <c r="G280" s="16"/>
      <c r="H280" s="16"/>
      <c r="I280" s="15"/>
      <c r="J280" s="16"/>
      <c r="K280" s="16"/>
      <c r="L280" s="17"/>
      <c r="M280" s="18"/>
      <c r="N280" s="18"/>
      <c r="O280" s="20"/>
      <c r="P280" s="21"/>
      <c r="Q280" s="21"/>
      <c r="R280" s="22"/>
      <c r="S280" s="21"/>
      <c r="T280" s="21"/>
      <c r="U280" s="22"/>
      <c r="V280" s="23"/>
      <c r="W280" s="23"/>
      <c r="X280" s="24"/>
      <c r="Y280" s="25">
        <f t="shared" si="19"/>
        <v>0</v>
      </c>
      <c r="Z280" s="25">
        <f t="shared" si="18"/>
        <v>0</v>
      </c>
      <c r="AA280" s="26"/>
      <c r="AB280" s="26"/>
      <c r="AC280" s="26"/>
      <c r="AD280" s="26"/>
      <c r="AE280" s="27"/>
      <c r="AF280" s="26"/>
      <c r="AG280" s="26"/>
      <c r="AH280" s="26"/>
      <c r="AI280" s="26"/>
      <c r="AJ280" s="26"/>
      <c r="AK280" s="26"/>
    </row>
    <row r="281" spans="1:37" s="10" customFormat="1" ht="25" customHeight="1" x14ac:dyDescent="0.25">
      <c r="A281" s="11">
        <v>280</v>
      </c>
      <c r="B281" s="12" t="str">
        <f t="shared" si="17"/>
        <v>000-000</v>
      </c>
      <c r="C281" s="12"/>
      <c r="D281" s="12"/>
      <c r="E281" s="12"/>
      <c r="F281" s="12"/>
      <c r="G281" s="16"/>
      <c r="H281" s="16"/>
      <c r="I281" s="15"/>
      <c r="J281" s="16"/>
      <c r="K281" s="16"/>
      <c r="L281" s="17"/>
      <c r="M281" s="18"/>
      <c r="N281" s="19"/>
      <c r="O281" s="20"/>
      <c r="P281" s="21"/>
      <c r="Q281" s="21"/>
      <c r="R281" s="22"/>
      <c r="S281" s="21"/>
      <c r="T281" s="21"/>
      <c r="U281" s="22"/>
      <c r="V281" s="23"/>
      <c r="W281" s="23"/>
      <c r="X281" s="24"/>
      <c r="Y281" s="25">
        <f t="shared" si="19"/>
        <v>0</v>
      </c>
      <c r="Z281" s="25">
        <f t="shared" si="18"/>
        <v>0</v>
      </c>
      <c r="AA281" s="26"/>
      <c r="AB281" s="26"/>
      <c r="AC281" s="26"/>
      <c r="AD281" s="26"/>
      <c r="AE281" s="27"/>
      <c r="AF281" s="26"/>
      <c r="AG281" s="26"/>
      <c r="AH281" s="26"/>
      <c r="AI281" s="26"/>
      <c r="AJ281" s="26"/>
      <c r="AK281" s="26"/>
    </row>
    <row r="282" spans="1:37" s="10" customFormat="1" ht="25" customHeight="1" x14ac:dyDescent="0.25">
      <c r="A282" s="11">
        <v>281</v>
      </c>
      <c r="B282" s="12" t="str">
        <f t="shared" si="17"/>
        <v>000-000</v>
      </c>
      <c r="C282" s="12"/>
      <c r="D282" s="12"/>
      <c r="E282" s="12"/>
      <c r="F282" s="12"/>
      <c r="G282" s="16"/>
      <c r="H282" s="16"/>
      <c r="I282" s="15"/>
      <c r="J282" s="16"/>
      <c r="K282" s="16"/>
      <c r="L282" s="17"/>
      <c r="M282" s="18"/>
      <c r="N282" s="19"/>
      <c r="O282" s="20"/>
      <c r="P282" s="21"/>
      <c r="Q282" s="21"/>
      <c r="R282" s="22"/>
      <c r="S282" s="21"/>
      <c r="T282" s="21"/>
      <c r="U282" s="22"/>
      <c r="V282" s="23"/>
      <c r="W282" s="23"/>
      <c r="X282" s="24"/>
      <c r="Y282" s="25">
        <f t="shared" si="19"/>
        <v>0</v>
      </c>
      <c r="Z282" s="25">
        <f t="shared" si="18"/>
        <v>0</v>
      </c>
      <c r="AA282" s="26"/>
      <c r="AB282" s="26"/>
      <c r="AC282" s="26"/>
      <c r="AD282" s="26"/>
      <c r="AE282" s="27"/>
      <c r="AF282" s="26"/>
      <c r="AG282" s="26"/>
      <c r="AH282" s="26"/>
      <c r="AI282" s="26"/>
      <c r="AJ282" s="26"/>
      <c r="AK282" s="26"/>
    </row>
    <row r="283" spans="1:37" s="10" customFormat="1" ht="25" customHeight="1" x14ac:dyDescent="0.25">
      <c r="A283" s="11">
        <v>282</v>
      </c>
      <c r="B283" s="12" t="str">
        <f t="shared" si="17"/>
        <v>000-000</v>
      </c>
      <c r="C283" s="12"/>
      <c r="D283" s="12"/>
      <c r="E283" s="12"/>
      <c r="F283" s="12"/>
      <c r="G283" s="16"/>
      <c r="H283" s="16"/>
      <c r="I283" s="15"/>
      <c r="J283" s="16"/>
      <c r="K283" s="16"/>
      <c r="L283" s="17"/>
      <c r="M283" s="18"/>
      <c r="N283" s="18"/>
      <c r="O283" s="20"/>
      <c r="P283" s="21"/>
      <c r="Q283" s="21"/>
      <c r="R283" s="22"/>
      <c r="S283" s="21"/>
      <c r="T283" s="21"/>
      <c r="U283" s="22"/>
      <c r="V283" s="23"/>
      <c r="W283" s="23"/>
      <c r="X283" s="24"/>
      <c r="Y283" s="25">
        <f t="shared" si="19"/>
        <v>0</v>
      </c>
      <c r="Z283" s="25">
        <f t="shared" si="18"/>
        <v>0</v>
      </c>
      <c r="AA283" s="26"/>
      <c r="AB283" s="26"/>
      <c r="AC283" s="26"/>
      <c r="AD283" s="26"/>
      <c r="AE283" s="27"/>
      <c r="AF283" s="26"/>
      <c r="AG283" s="26"/>
      <c r="AH283" s="26"/>
      <c r="AI283" s="26"/>
      <c r="AJ283" s="26"/>
      <c r="AK283" s="26"/>
    </row>
    <row r="284" spans="1:37" s="10" customFormat="1" ht="25" customHeight="1" x14ac:dyDescent="0.25">
      <c r="A284" s="11">
        <v>283</v>
      </c>
      <c r="B284" s="12" t="str">
        <f t="shared" si="17"/>
        <v>000-000</v>
      </c>
      <c r="C284" s="12"/>
      <c r="D284" s="12"/>
      <c r="E284" s="12"/>
      <c r="F284" s="12"/>
      <c r="G284" s="16"/>
      <c r="H284" s="16"/>
      <c r="I284" s="15"/>
      <c r="J284" s="16"/>
      <c r="K284" s="16"/>
      <c r="L284" s="17"/>
      <c r="M284" s="18"/>
      <c r="N284" s="18"/>
      <c r="O284" s="20"/>
      <c r="P284" s="21"/>
      <c r="Q284" s="21"/>
      <c r="R284" s="22"/>
      <c r="S284" s="21"/>
      <c r="T284" s="21"/>
      <c r="U284" s="22"/>
      <c r="V284" s="23"/>
      <c r="W284" s="23"/>
      <c r="X284" s="24"/>
      <c r="Y284" s="25">
        <f t="shared" si="19"/>
        <v>0</v>
      </c>
      <c r="Z284" s="25">
        <f t="shared" si="18"/>
        <v>0</v>
      </c>
      <c r="AA284" s="26"/>
      <c r="AB284" s="26"/>
      <c r="AC284" s="26"/>
      <c r="AD284" s="26"/>
      <c r="AE284" s="27"/>
      <c r="AF284" s="26"/>
      <c r="AG284" s="26"/>
      <c r="AH284" s="26"/>
      <c r="AI284" s="26"/>
      <c r="AJ284" s="26"/>
      <c r="AK284" s="26"/>
    </row>
    <row r="285" spans="1:37" s="10" customFormat="1" ht="25" customHeight="1" x14ac:dyDescent="0.25">
      <c r="A285" s="11">
        <v>284</v>
      </c>
      <c r="B285" s="12" t="str">
        <f t="shared" si="17"/>
        <v>000-000</v>
      </c>
      <c r="C285" s="12"/>
      <c r="D285" s="12"/>
      <c r="E285" s="12"/>
      <c r="F285" s="12"/>
      <c r="G285" s="16"/>
      <c r="H285" s="16"/>
      <c r="I285" s="15"/>
      <c r="J285" s="16"/>
      <c r="K285" s="16"/>
      <c r="L285" s="17"/>
      <c r="M285" s="18"/>
      <c r="N285" s="18"/>
      <c r="O285" s="20"/>
      <c r="P285" s="21"/>
      <c r="Q285" s="21"/>
      <c r="R285" s="22"/>
      <c r="S285" s="21"/>
      <c r="T285" s="21"/>
      <c r="U285" s="22"/>
      <c r="V285" s="23"/>
      <c r="W285" s="23"/>
      <c r="X285" s="24"/>
      <c r="Y285" s="25">
        <f t="shared" si="19"/>
        <v>0</v>
      </c>
      <c r="Z285" s="25">
        <f t="shared" si="18"/>
        <v>0</v>
      </c>
      <c r="AA285" s="26"/>
      <c r="AB285" s="26"/>
      <c r="AC285" s="26"/>
      <c r="AD285" s="26"/>
      <c r="AE285" s="27"/>
      <c r="AF285" s="26"/>
      <c r="AG285" s="26"/>
      <c r="AH285" s="26"/>
      <c r="AI285" s="26"/>
      <c r="AJ285" s="26"/>
      <c r="AK285" s="26"/>
    </row>
    <row r="286" spans="1:37" s="10" customFormat="1" ht="25" customHeight="1" x14ac:dyDescent="0.25">
      <c r="A286" s="11">
        <v>285</v>
      </c>
      <c r="B286" s="12" t="str">
        <f t="shared" si="17"/>
        <v>000-000</v>
      </c>
      <c r="C286" s="12"/>
      <c r="D286" s="12"/>
      <c r="E286" s="12"/>
      <c r="F286" s="12"/>
      <c r="G286" s="16"/>
      <c r="H286" s="16"/>
      <c r="I286" s="15"/>
      <c r="J286" s="16"/>
      <c r="K286" s="16"/>
      <c r="L286" s="17"/>
      <c r="M286" s="18"/>
      <c r="N286" s="18"/>
      <c r="O286" s="20"/>
      <c r="P286" s="21"/>
      <c r="Q286" s="21"/>
      <c r="R286" s="22"/>
      <c r="S286" s="21"/>
      <c r="T286" s="21"/>
      <c r="U286" s="22"/>
      <c r="V286" s="23"/>
      <c r="W286" s="23"/>
      <c r="X286" s="24"/>
      <c r="Y286" s="25">
        <f t="shared" si="19"/>
        <v>0</v>
      </c>
      <c r="Z286" s="25">
        <f t="shared" si="18"/>
        <v>0</v>
      </c>
      <c r="AA286" s="26"/>
      <c r="AB286" s="26"/>
      <c r="AC286" s="26"/>
      <c r="AD286" s="26"/>
      <c r="AE286" s="27"/>
      <c r="AF286" s="26"/>
      <c r="AG286" s="26"/>
      <c r="AH286" s="26"/>
      <c r="AI286" s="26"/>
      <c r="AJ286" s="26"/>
      <c r="AK286" s="26"/>
    </row>
    <row r="287" spans="1:37" s="10" customFormat="1" ht="25" customHeight="1" x14ac:dyDescent="0.25">
      <c r="A287" s="11">
        <v>286</v>
      </c>
      <c r="B287" s="12" t="str">
        <f t="shared" si="17"/>
        <v>000-000</v>
      </c>
      <c r="C287" s="12"/>
      <c r="D287" s="12"/>
      <c r="E287" s="12"/>
      <c r="F287" s="12"/>
      <c r="G287" s="16"/>
      <c r="H287" s="16"/>
      <c r="I287" s="15"/>
      <c r="J287" s="16"/>
      <c r="K287" s="16"/>
      <c r="L287" s="17"/>
      <c r="M287" s="18"/>
      <c r="N287" s="18"/>
      <c r="O287" s="20"/>
      <c r="P287" s="21"/>
      <c r="Q287" s="21"/>
      <c r="R287" s="22"/>
      <c r="S287" s="21"/>
      <c r="T287" s="21"/>
      <c r="U287" s="22"/>
      <c r="V287" s="23"/>
      <c r="W287" s="23"/>
      <c r="X287" s="24"/>
      <c r="Y287" s="25">
        <f t="shared" si="19"/>
        <v>0</v>
      </c>
      <c r="Z287" s="25">
        <f t="shared" si="18"/>
        <v>0</v>
      </c>
      <c r="AA287" s="26"/>
      <c r="AB287" s="26"/>
      <c r="AC287" s="26"/>
      <c r="AD287" s="26"/>
      <c r="AE287" s="27"/>
      <c r="AF287" s="26"/>
      <c r="AG287" s="26"/>
      <c r="AH287" s="26"/>
      <c r="AI287" s="26"/>
      <c r="AJ287" s="26"/>
      <c r="AK287" s="26"/>
    </row>
    <row r="288" spans="1:37" s="10" customFormat="1" ht="25" customHeight="1" x14ac:dyDescent="0.25">
      <c r="A288" s="11">
        <v>287</v>
      </c>
      <c r="B288" s="12" t="str">
        <f t="shared" si="17"/>
        <v>000-000</v>
      </c>
      <c r="C288" s="12"/>
      <c r="D288" s="12"/>
      <c r="E288" s="12"/>
      <c r="F288" s="12"/>
      <c r="G288" s="16"/>
      <c r="H288" s="16"/>
      <c r="I288" s="15"/>
      <c r="J288" s="16"/>
      <c r="K288" s="16"/>
      <c r="L288" s="17"/>
      <c r="M288" s="18"/>
      <c r="N288" s="18"/>
      <c r="O288" s="20"/>
      <c r="P288" s="21"/>
      <c r="Q288" s="21"/>
      <c r="R288" s="22"/>
      <c r="S288" s="21"/>
      <c r="T288" s="21"/>
      <c r="U288" s="22"/>
      <c r="V288" s="23"/>
      <c r="W288" s="23"/>
      <c r="X288" s="24"/>
      <c r="Y288" s="25">
        <f t="shared" si="19"/>
        <v>0</v>
      </c>
      <c r="Z288" s="25">
        <f t="shared" si="18"/>
        <v>0</v>
      </c>
      <c r="AA288" s="26"/>
      <c r="AB288" s="26"/>
      <c r="AC288" s="26"/>
      <c r="AD288" s="26"/>
      <c r="AE288" s="27"/>
      <c r="AF288" s="26"/>
      <c r="AG288" s="26"/>
      <c r="AH288" s="26"/>
      <c r="AI288" s="26"/>
      <c r="AJ288" s="26"/>
      <c r="AK288" s="26"/>
    </row>
    <row r="289" spans="1:37" s="10" customFormat="1" ht="25" customHeight="1" x14ac:dyDescent="0.25">
      <c r="A289" s="11">
        <v>288</v>
      </c>
      <c r="B289" s="12" t="str">
        <f t="shared" si="17"/>
        <v>000-000</v>
      </c>
      <c r="C289" s="12"/>
      <c r="D289" s="12"/>
      <c r="E289" s="12"/>
      <c r="F289" s="12"/>
      <c r="G289" s="16"/>
      <c r="H289" s="16"/>
      <c r="I289" s="15"/>
      <c r="J289" s="16"/>
      <c r="K289" s="16"/>
      <c r="L289" s="17"/>
      <c r="M289" s="18"/>
      <c r="N289" s="18"/>
      <c r="O289" s="20"/>
      <c r="P289" s="21"/>
      <c r="Q289" s="21"/>
      <c r="R289" s="22"/>
      <c r="S289" s="21"/>
      <c r="T289" s="21"/>
      <c r="U289" s="22"/>
      <c r="V289" s="23"/>
      <c r="W289" s="23"/>
      <c r="X289" s="24"/>
      <c r="Y289" s="25">
        <f t="shared" si="19"/>
        <v>0</v>
      </c>
      <c r="Z289" s="25">
        <f t="shared" si="18"/>
        <v>0</v>
      </c>
      <c r="AA289" s="26"/>
      <c r="AB289" s="26"/>
      <c r="AC289" s="26"/>
      <c r="AD289" s="26"/>
      <c r="AE289" s="27"/>
      <c r="AF289" s="26"/>
      <c r="AG289" s="26"/>
      <c r="AH289" s="26"/>
      <c r="AI289" s="26"/>
      <c r="AJ289" s="26"/>
      <c r="AK289" s="26"/>
    </row>
    <row r="290" spans="1:37" s="10" customFormat="1" ht="25" customHeight="1" x14ac:dyDescent="0.25">
      <c r="A290" s="11">
        <v>289</v>
      </c>
      <c r="B290" s="12" t="str">
        <f t="shared" si="17"/>
        <v>000-000</v>
      </c>
      <c r="C290" s="12"/>
      <c r="D290" s="12"/>
      <c r="E290" s="12"/>
      <c r="F290" s="12"/>
      <c r="G290" s="16"/>
      <c r="H290" s="16"/>
      <c r="I290" s="15"/>
      <c r="J290" s="16"/>
      <c r="K290" s="16"/>
      <c r="L290" s="17"/>
      <c r="M290" s="18"/>
      <c r="N290" s="18"/>
      <c r="O290" s="20"/>
      <c r="P290" s="21"/>
      <c r="Q290" s="21"/>
      <c r="R290" s="22"/>
      <c r="S290" s="21"/>
      <c r="T290" s="21"/>
      <c r="U290" s="22"/>
      <c r="V290" s="23"/>
      <c r="W290" s="23"/>
      <c r="X290" s="24"/>
      <c r="Y290" s="25">
        <f t="shared" si="19"/>
        <v>0</v>
      </c>
      <c r="Z290" s="25">
        <f t="shared" si="18"/>
        <v>0</v>
      </c>
      <c r="AA290" s="26"/>
      <c r="AB290" s="26"/>
      <c r="AC290" s="26"/>
      <c r="AD290" s="26"/>
      <c r="AE290" s="27"/>
      <c r="AF290" s="26"/>
      <c r="AG290" s="26"/>
      <c r="AH290" s="26"/>
      <c r="AI290" s="26"/>
      <c r="AJ290" s="26"/>
      <c r="AK290" s="26"/>
    </row>
    <row r="291" spans="1:37" s="10" customFormat="1" ht="25" customHeight="1" x14ac:dyDescent="0.25">
      <c r="A291" s="11">
        <v>290</v>
      </c>
      <c r="B291" s="12" t="str">
        <f t="shared" si="17"/>
        <v>000-000</v>
      </c>
      <c r="C291" s="12"/>
      <c r="D291" s="12"/>
      <c r="E291" s="12"/>
      <c r="F291" s="12"/>
      <c r="G291" s="16"/>
      <c r="H291" s="16"/>
      <c r="I291" s="15"/>
      <c r="J291" s="16"/>
      <c r="K291" s="16"/>
      <c r="L291" s="17"/>
      <c r="M291" s="18"/>
      <c r="N291" s="18"/>
      <c r="O291" s="20"/>
      <c r="P291" s="21"/>
      <c r="Q291" s="21"/>
      <c r="R291" s="22"/>
      <c r="S291" s="21"/>
      <c r="T291" s="21"/>
      <c r="U291" s="22"/>
      <c r="V291" s="23"/>
      <c r="W291" s="23"/>
      <c r="X291" s="24"/>
      <c r="Y291" s="25">
        <f t="shared" si="19"/>
        <v>0</v>
      </c>
      <c r="Z291" s="25">
        <f t="shared" si="18"/>
        <v>0</v>
      </c>
      <c r="AA291" s="26"/>
      <c r="AB291" s="26"/>
      <c r="AC291" s="26"/>
      <c r="AD291" s="26"/>
      <c r="AE291" s="27"/>
      <c r="AF291" s="26"/>
      <c r="AG291" s="26"/>
      <c r="AH291" s="26"/>
      <c r="AI291" s="26"/>
      <c r="AJ291" s="26"/>
      <c r="AK291" s="26"/>
    </row>
    <row r="292" spans="1:37" s="10" customFormat="1" ht="25" customHeight="1" x14ac:dyDescent="0.25">
      <c r="A292" s="11">
        <v>291</v>
      </c>
      <c r="B292" s="12" t="str">
        <f t="shared" si="17"/>
        <v>000-000</v>
      </c>
      <c r="C292" s="12"/>
      <c r="D292" s="12"/>
      <c r="E292" s="12"/>
      <c r="F292" s="12"/>
      <c r="G292" s="16"/>
      <c r="H292" s="16"/>
      <c r="I292" s="15"/>
      <c r="J292" s="16"/>
      <c r="K292" s="16"/>
      <c r="L292" s="17"/>
      <c r="M292" s="18"/>
      <c r="N292" s="19"/>
      <c r="O292" s="20"/>
      <c r="P292" s="21"/>
      <c r="Q292" s="21"/>
      <c r="R292" s="22"/>
      <c r="S292" s="21"/>
      <c r="T292" s="21"/>
      <c r="U292" s="22"/>
      <c r="V292" s="23"/>
      <c r="W292" s="23"/>
      <c r="X292" s="24"/>
      <c r="Y292" s="25">
        <f t="shared" si="19"/>
        <v>0</v>
      </c>
      <c r="Z292" s="25">
        <f t="shared" si="18"/>
        <v>0</v>
      </c>
      <c r="AA292" s="26"/>
      <c r="AB292" s="26"/>
      <c r="AC292" s="26"/>
      <c r="AD292" s="26"/>
      <c r="AE292" s="27"/>
      <c r="AF292" s="26"/>
      <c r="AG292" s="26"/>
      <c r="AH292" s="26"/>
      <c r="AI292" s="26"/>
      <c r="AJ292" s="26"/>
      <c r="AK292" s="26"/>
    </row>
    <row r="293" spans="1:37" s="10" customFormat="1" ht="25" customHeight="1" x14ac:dyDescent="0.25">
      <c r="A293" s="11">
        <v>292</v>
      </c>
      <c r="B293" s="12" t="str">
        <f t="shared" si="17"/>
        <v>000-000</v>
      </c>
      <c r="C293" s="12"/>
      <c r="D293" s="12"/>
      <c r="E293" s="12"/>
      <c r="F293" s="12"/>
      <c r="G293" s="16"/>
      <c r="H293" s="16"/>
      <c r="I293" s="15"/>
      <c r="J293" s="16"/>
      <c r="K293" s="16"/>
      <c r="L293" s="17"/>
      <c r="M293" s="18"/>
      <c r="N293" s="19"/>
      <c r="O293" s="20"/>
      <c r="P293" s="21"/>
      <c r="Q293" s="21"/>
      <c r="R293" s="22"/>
      <c r="S293" s="21"/>
      <c r="T293" s="21"/>
      <c r="U293" s="22"/>
      <c r="V293" s="23"/>
      <c r="W293" s="23"/>
      <c r="X293" s="24"/>
      <c r="Y293" s="25">
        <f t="shared" si="19"/>
        <v>0</v>
      </c>
      <c r="Z293" s="25">
        <f t="shared" si="18"/>
        <v>0</v>
      </c>
      <c r="AA293" s="26"/>
      <c r="AB293" s="26"/>
      <c r="AC293" s="26"/>
      <c r="AD293" s="26"/>
      <c r="AE293" s="27"/>
      <c r="AF293" s="26"/>
      <c r="AG293" s="26"/>
      <c r="AH293" s="26"/>
      <c r="AI293" s="26"/>
      <c r="AJ293" s="26"/>
      <c r="AK293" s="26"/>
    </row>
    <row r="294" spans="1:37" s="10" customFormat="1" ht="25" customHeight="1" x14ac:dyDescent="0.25">
      <c r="A294" s="11">
        <v>293</v>
      </c>
      <c r="B294" s="12" t="str">
        <f t="shared" ref="B294:B357" si="20">TEXT(C294,"000")&amp;"-"&amp;TEXT(E294,"000")</f>
        <v>000-000</v>
      </c>
      <c r="C294" s="12"/>
      <c r="D294" s="12"/>
      <c r="E294" s="12"/>
      <c r="F294" s="12"/>
      <c r="G294" s="16"/>
      <c r="H294" s="16"/>
      <c r="I294" s="15"/>
      <c r="J294" s="16"/>
      <c r="K294" s="16"/>
      <c r="L294" s="17"/>
      <c r="M294" s="18"/>
      <c r="N294" s="18"/>
      <c r="O294" s="20"/>
      <c r="P294" s="21"/>
      <c r="Q294" s="21"/>
      <c r="R294" s="22"/>
      <c r="S294" s="21"/>
      <c r="T294" s="21"/>
      <c r="U294" s="22"/>
      <c r="V294" s="23"/>
      <c r="W294" s="23"/>
      <c r="X294" s="24"/>
      <c r="Y294" s="25">
        <f t="shared" si="19"/>
        <v>0</v>
      </c>
      <c r="Z294" s="25">
        <f t="shared" si="18"/>
        <v>0</v>
      </c>
      <c r="AA294" s="26"/>
      <c r="AB294" s="26"/>
      <c r="AC294" s="26"/>
      <c r="AD294" s="26"/>
      <c r="AE294" s="27"/>
      <c r="AF294" s="26"/>
      <c r="AG294" s="26"/>
      <c r="AH294" s="26"/>
      <c r="AI294" s="26"/>
      <c r="AJ294" s="26"/>
      <c r="AK294" s="26"/>
    </row>
    <row r="295" spans="1:37" s="10" customFormat="1" ht="25" customHeight="1" x14ac:dyDescent="0.25">
      <c r="A295" s="11">
        <v>294</v>
      </c>
      <c r="B295" s="12" t="str">
        <f t="shared" si="20"/>
        <v>000-000</v>
      </c>
      <c r="C295" s="12"/>
      <c r="D295" s="12"/>
      <c r="E295" s="12"/>
      <c r="F295" s="12"/>
      <c r="G295" s="16"/>
      <c r="H295" s="16"/>
      <c r="I295" s="15"/>
      <c r="J295" s="16"/>
      <c r="K295" s="16"/>
      <c r="L295" s="17"/>
      <c r="M295" s="18"/>
      <c r="N295" s="18"/>
      <c r="O295" s="20"/>
      <c r="P295" s="21"/>
      <c r="Q295" s="21"/>
      <c r="R295" s="22"/>
      <c r="S295" s="21"/>
      <c r="T295" s="21"/>
      <c r="U295" s="22"/>
      <c r="V295" s="23"/>
      <c r="W295" s="23"/>
      <c r="X295" s="24"/>
      <c r="Y295" s="25">
        <f t="shared" si="19"/>
        <v>0</v>
      </c>
      <c r="Z295" s="25">
        <f t="shared" si="18"/>
        <v>0</v>
      </c>
      <c r="AA295" s="26"/>
      <c r="AB295" s="26"/>
      <c r="AC295" s="26"/>
      <c r="AD295" s="26"/>
      <c r="AE295" s="27"/>
      <c r="AF295" s="26"/>
      <c r="AG295" s="26"/>
      <c r="AH295" s="26"/>
      <c r="AI295" s="26"/>
      <c r="AJ295" s="26"/>
      <c r="AK295" s="26"/>
    </row>
    <row r="296" spans="1:37" s="10" customFormat="1" ht="25" customHeight="1" x14ac:dyDescent="0.25">
      <c r="A296" s="11">
        <v>295</v>
      </c>
      <c r="B296" s="12" t="str">
        <f t="shared" si="20"/>
        <v>000-000</v>
      </c>
      <c r="C296" s="12"/>
      <c r="D296" s="12"/>
      <c r="E296" s="12"/>
      <c r="F296" s="12"/>
      <c r="G296" s="16"/>
      <c r="H296" s="16"/>
      <c r="I296" s="15"/>
      <c r="J296" s="16"/>
      <c r="K296" s="16"/>
      <c r="L296" s="17"/>
      <c r="M296" s="18"/>
      <c r="N296" s="18"/>
      <c r="O296" s="20"/>
      <c r="P296" s="21"/>
      <c r="Q296" s="21"/>
      <c r="R296" s="22"/>
      <c r="S296" s="21"/>
      <c r="T296" s="21"/>
      <c r="U296" s="22"/>
      <c r="V296" s="23"/>
      <c r="W296" s="23"/>
      <c r="X296" s="24"/>
      <c r="Y296" s="25">
        <f t="shared" si="19"/>
        <v>0</v>
      </c>
      <c r="Z296" s="25">
        <f t="shared" si="18"/>
        <v>0</v>
      </c>
      <c r="AA296" s="26"/>
      <c r="AB296" s="26"/>
      <c r="AC296" s="26"/>
      <c r="AD296" s="26"/>
      <c r="AE296" s="27"/>
      <c r="AF296" s="26"/>
      <c r="AG296" s="26"/>
      <c r="AH296" s="26"/>
      <c r="AI296" s="26"/>
      <c r="AJ296" s="26"/>
      <c r="AK296" s="26"/>
    </row>
    <row r="297" spans="1:37" s="10" customFormat="1" ht="25" customHeight="1" x14ac:dyDescent="0.25">
      <c r="A297" s="11">
        <v>296</v>
      </c>
      <c r="B297" s="12" t="str">
        <f t="shared" si="20"/>
        <v>000-000</v>
      </c>
      <c r="C297" s="12"/>
      <c r="D297" s="12"/>
      <c r="E297" s="12"/>
      <c r="F297" s="12"/>
      <c r="G297" s="16"/>
      <c r="H297" s="16"/>
      <c r="I297" s="15"/>
      <c r="J297" s="16"/>
      <c r="K297" s="16"/>
      <c r="L297" s="17"/>
      <c r="M297" s="18"/>
      <c r="N297" s="18"/>
      <c r="O297" s="20"/>
      <c r="P297" s="21"/>
      <c r="Q297" s="21"/>
      <c r="R297" s="22"/>
      <c r="S297" s="21"/>
      <c r="T297" s="21"/>
      <c r="U297" s="22"/>
      <c r="V297" s="23"/>
      <c r="W297" s="23"/>
      <c r="X297" s="24"/>
      <c r="Y297" s="25">
        <f t="shared" si="19"/>
        <v>0</v>
      </c>
      <c r="Z297" s="25">
        <f t="shared" si="18"/>
        <v>0</v>
      </c>
      <c r="AA297" s="26"/>
      <c r="AB297" s="26"/>
      <c r="AC297" s="26"/>
      <c r="AD297" s="26"/>
      <c r="AE297" s="27"/>
      <c r="AF297" s="26"/>
      <c r="AG297" s="26"/>
      <c r="AH297" s="26"/>
      <c r="AI297" s="26"/>
      <c r="AJ297" s="26"/>
      <c r="AK297" s="26"/>
    </row>
    <row r="298" spans="1:37" s="10" customFormat="1" ht="25" customHeight="1" x14ac:dyDescent="0.25">
      <c r="A298" s="11">
        <v>297</v>
      </c>
      <c r="B298" s="12" t="str">
        <f t="shared" si="20"/>
        <v>000-000</v>
      </c>
      <c r="C298" s="12"/>
      <c r="D298" s="12"/>
      <c r="E298" s="12"/>
      <c r="F298" s="12"/>
      <c r="G298" s="16"/>
      <c r="H298" s="16"/>
      <c r="I298" s="15"/>
      <c r="J298" s="16"/>
      <c r="K298" s="16"/>
      <c r="L298" s="17"/>
      <c r="M298" s="18"/>
      <c r="N298" s="18"/>
      <c r="O298" s="20"/>
      <c r="P298" s="21"/>
      <c r="Q298" s="21"/>
      <c r="R298" s="22"/>
      <c r="S298" s="21"/>
      <c r="T298" s="21"/>
      <c r="U298" s="22"/>
      <c r="V298" s="23"/>
      <c r="W298" s="23"/>
      <c r="X298" s="24"/>
      <c r="Y298" s="25">
        <f t="shared" si="19"/>
        <v>0</v>
      </c>
      <c r="Z298" s="25">
        <f t="shared" si="18"/>
        <v>0</v>
      </c>
      <c r="AA298" s="26"/>
      <c r="AB298" s="26"/>
      <c r="AC298" s="26"/>
      <c r="AD298" s="26"/>
      <c r="AE298" s="27"/>
      <c r="AF298" s="26"/>
      <c r="AG298" s="26"/>
      <c r="AH298" s="26"/>
      <c r="AI298" s="26"/>
      <c r="AJ298" s="26"/>
      <c r="AK298" s="26"/>
    </row>
    <row r="299" spans="1:37" s="10" customFormat="1" ht="25" customHeight="1" x14ac:dyDescent="0.25">
      <c r="A299" s="11">
        <v>298</v>
      </c>
      <c r="B299" s="12" t="str">
        <f t="shared" si="20"/>
        <v>000-000</v>
      </c>
      <c r="C299" s="12"/>
      <c r="D299" s="12"/>
      <c r="E299" s="12"/>
      <c r="F299" s="12"/>
      <c r="G299" s="16"/>
      <c r="H299" s="16"/>
      <c r="I299" s="15"/>
      <c r="J299" s="16"/>
      <c r="K299" s="16"/>
      <c r="L299" s="17"/>
      <c r="M299" s="18"/>
      <c r="N299" s="18"/>
      <c r="O299" s="20"/>
      <c r="P299" s="21"/>
      <c r="Q299" s="21"/>
      <c r="R299" s="22"/>
      <c r="S299" s="21"/>
      <c r="T299" s="21"/>
      <c r="U299" s="22"/>
      <c r="V299" s="23"/>
      <c r="W299" s="23"/>
      <c r="X299" s="24"/>
      <c r="Y299" s="25">
        <f t="shared" si="19"/>
        <v>0</v>
      </c>
      <c r="Z299" s="25">
        <f t="shared" si="18"/>
        <v>0</v>
      </c>
      <c r="AA299" s="26"/>
      <c r="AB299" s="26"/>
      <c r="AC299" s="26"/>
      <c r="AD299" s="26"/>
      <c r="AE299" s="27"/>
      <c r="AF299" s="26"/>
      <c r="AG299" s="26"/>
      <c r="AH299" s="26"/>
      <c r="AI299" s="26"/>
      <c r="AJ299" s="26"/>
      <c r="AK299" s="26"/>
    </row>
    <row r="300" spans="1:37" s="10" customFormat="1" ht="25" customHeight="1" x14ac:dyDescent="0.25">
      <c r="A300" s="11">
        <v>299</v>
      </c>
      <c r="B300" s="12" t="str">
        <f t="shared" si="20"/>
        <v>000-000</v>
      </c>
      <c r="C300" s="12"/>
      <c r="D300" s="12"/>
      <c r="E300" s="12"/>
      <c r="F300" s="12"/>
      <c r="G300" s="16"/>
      <c r="H300" s="16"/>
      <c r="I300" s="15"/>
      <c r="J300" s="16"/>
      <c r="K300" s="16"/>
      <c r="L300" s="17"/>
      <c r="M300" s="18"/>
      <c r="N300" s="18"/>
      <c r="O300" s="20"/>
      <c r="P300" s="21"/>
      <c r="Q300" s="21"/>
      <c r="R300" s="22"/>
      <c r="S300" s="21"/>
      <c r="T300" s="21"/>
      <c r="U300" s="22"/>
      <c r="V300" s="23"/>
      <c r="W300" s="23"/>
      <c r="X300" s="24"/>
      <c r="Y300" s="25">
        <f t="shared" si="19"/>
        <v>0</v>
      </c>
      <c r="Z300" s="25">
        <f t="shared" si="18"/>
        <v>0</v>
      </c>
      <c r="AA300" s="26"/>
      <c r="AB300" s="26"/>
      <c r="AC300" s="26"/>
      <c r="AD300" s="26"/>
      <c r="AE300" s="27"/>
      <c r="AF300" s="26"/>
      <c r="AG300" s="26"/>
      <c r="AH300" s="26"/>
      <c r="AI300" s="26"/>
      <c r="AJ300" s="26"/>
      <c r="AK300" s="26"/>
    </row>
    <row r="301" spans="1:37" s="10" customFormat="1" ht="25" customHeight="1" x14ac:dyDescent="0.25">
      <c r="A301" s="11">
        <v>300</v>
      </c>
      <c r="B301" s="12" t="str">
        <f t="shared" si="20"/>
        <v>000-000</v>
      </c>
      <c r="C301" s="12"/>
      <c r="D301" s="12"/>
      <c r="E301" s="12"/>
      <c r="F301" s="12"/>
      <c r="G301" s="16"/>
      <c r="H301" s="16"/>
      <c r="I301" s="15"/>
      <c r="J301" s="16"/>
      <c r="K301" s="16"/>
      <c r="L301" s="17"/>
      <c r="M301" s="18"/>
      <c r="N301" s="18"/>
      <c r="O301" s="20"/>
      <c r="P301" s="21"/>
      <c r="Q301" s="21"/>
      <c r="R301" s="22"/>
      <c r="S301" s="21"/>
      <c r="T301" s="21"/>
      <c r="U301" s="22"/>
      <c r="V301" s="23"/>
      <c r="W301" s="23"/>
      <c r="X301" s="24"/>
      <c r="Y301" s="25">
        <f t="shared" si="19"/>
        <v>0</v>
      </c>
      <c r="Z301" s="25">
        <f t="shared" si="18"/>
        <v>0</v>
      </c>
      <c r="AA301" s="26"/>
      <c r="AB301" s="26"/>
      <c r="AC301" s="26"/>
      <c r="AD301" s="26"/>
      <c r="AE301" s="27"/>
      <c r="AF301" s="26"/>
      <c r="AG301" s="26"/>
      <c r="AH301" s="26"/>
      <c r="AI301" s="26"/>
      <c r="AJ301" s="26"/>
      <c r="AK301" s="26"/>
    </row>
    <row r="302" spans="1:37" s="10" customFormat="1" ht="25" customHeight="1" x14ac:dyDescent="0.25">
      <c r="A302" s="11">
        <v>301</v>
      </c>
      <c r="B302" s="12" t="str">
        <f t="shared" si="20"/>
        <v>000-000</v>
      </c>
      <c r="C302" s="12"/>
      <c r="D302" s="12"/>
      <c r="E302" s="12"/>
      <c r="F302" s="12"/>
      <c r="G302" s="16"/>
      <c r="H302" s="16"/>
      <c r="I302" s="15"/>
      <c r="J302" s="16"/>
      <c r="K302" s="16"/>
      <c r="L302" s="17"/>
      <c r="M302" s="18"/>
      <c r="N302" s="18"/>
      <c r="O302" s="20"/>
      <c r="P302" s="21"/>
      <c r="Q302" s="21"/>
      <c r="R302" s="22"/>
      <c r="S302" s="21"/>
      <c r="T302" s="21"/>
      <c r="U302" s="22"/>
      <c r="V302" s="23"/>
      <c r="W302" s="23"/>
      <c r="X302" s="24"/>
      <c r="Y302" s="25">
        <f t="shared" si="19"/>
        <v>0</v>
      </c>
      <c r="Z302" s="25">
        <f t="shared" si="18"/>
        <v>0</v>
      </c>
      <c r="AA302" s="26"/>
      <c r="AB302" s="26"/>
      <c r="AC302" s="26"/>
      <c r="AD302" s="26"/>
      <c r="AE302" s="27"/>
      <c r="AF302" s="26"/>
      <c r="AG302" s="26"/>
      <c r="AH302" s="26"/>
      <c r="AI302" s="26"/>
      <c r="AJ302" s="26"/>
      <c r="AK302" s="26"/>
    </row>
    <row r="303" spans="1:37" s="10" customFormat="1" ht="25" customHeight="1" x14ac:dyDescent="0.25">
      <c r="A303" s="11">
        <v>302</v>
      </c>
      <c r="B303" s="12" t="str">
        <f t="shared" si="20"/>
        <v>000-000</v>
      </c>
      <c r="C303" s="12"/>
      <c r="D303" s="12"/>
      <c r="E303" s="12"/>
      <c r="F303" s="12"/>
      <c r="G303" s="16"/>
      <c r="H303" s="16"/>
      <c r="I303" s="15"/>
      <c r="J303" s="16"/>
      <c r="K303" s="16"/>
      <c r="L303" s="17"/>
      <c r="M303" s="18"/>
      <c r="N303" s="19"/>
      <c r="O303" s="20"/>
      <c r="P303" s="21"/>
      <c r="Q303" s="21"/>
      <c r="R303" s="22"/>
      <c r="S303" s="21"/>
      <c r="T303" s="21"/>
      <c r="U303" s="22"/>
      <c r="V303" s="23"/>
      <c r="W303" s="23"/>
      <c r="X303" s="24"/>
      <c r="Y303" s="25">
        <f t="shared" si="19"/>
        <v>0</v>
      </c>
      <c r="Z303" s="25">
        <f t="shared" si="18"/>
        <v>0</v>
      </c>
      <c r="AA303" s="26"/>
      <c r="AB303" s="26"/>
      <c r="AC303" s="26"/>
      <c r="AD303" s="26"/>
      <c r="AE303" s="27"/>
      <c r="AF303" s="26"/>
      <c r="AG303" s="26"/>
      <c r="AH303" s="26"/>
      <c r="AI303" s="26"/>
      <c r="AJ303" s="26"/>
      <c r="AK303" s="26"/>
    </row>
    <row r="304" spans="1:37" s="10" customFormat="1" ht="25" customHeight="1" x14ac:dyDescent="0.25">
      <c r="A304" s="11">
        <v>303</v>
      </c>
      <c r="B304" s="12" t="str">
        <f t="shared" si="20"/>
        <v>000-000</v>
      </c>
      <c r="C304" s="12"/>
      <c r="D304" s="12"/>
      <c r="E304" s="12"/>
      <c r="F304" s="12"/>
      <c r="G304" s="16"/>
      <c r="H304" s="16"/>
      <c r="I304" s="15"/>
      <c r="J304" s="16"/>
      <c r="K304" s="16"/>
      <c r="L304" s="17"/>
      <c r="M304" s="18"/>
      <c r="N304" s="19"/>
      <c r="O304" s="20"/>
      <c r="P304" s="21"/>
      <c r="Q304" s="21"/>
      <c r="R304" s="22"/>
      <c r="S304" s="21"/>
      <c r="T304" s="21"/>
      <c r="U304" s="22"/>
      <c r="V304" s="23"/>
      <c r="W304" s="23"/>
      <c r="X304" s="24"/>
      <c r="Y304" s="25">
        <f t="shared" si="19"/>
        <v>0</v>
      </c>
      <c r="Z304" s="25">
        <f t="shared" si="18"/>
        <v>0</v>
      </c>
      <c r="AA304" s="26"/>
      <c r="AB304" s="26"/>
      <c r="AC304" s="26"/>
      <c r="AD304" s="26"/>
      <c r="AE304" s="27"/>
      <c r="AF304" s="26"/>
      <c r="AG304" s="26"/>
      <c r="AH304" s="26"/>
      <c r="AI304" s="26"/>
      <c r="AJ304" s="26"/>
      <c r="AK304" s="26"/>
    </row>
    <row r="305" spans="1:37" s="10" customFormat="1" ht="25" customHeight="1" x14ac:dyDescent="0.25">
      <c r="A305" s="11">
        <v>304</v>
      </c>
      <c r="B305" s="12" t="str">
        <f t="shared" si="20"/>
        <v>000-000</v>
      </c>
      <c r="C305" s="12"/>
      <c r="D305" s="12"/>
      <c r="E305" s="12"/>
      <c r="F305" s="12"/>
      <c r="G305" s="16"/>
      <c r="H305" s="16"/>
      <c r="I305" s="15"/>
      <c r="J305" s="16"/>
      <c r="K305" s="16"/>
      <c r="L305" s="17"/>
      <c r="M305" s="18"/>
      <c r="N305" s="18"/>
      <c r="O305" s="20"/>
      <c r="P305" s="21"/>
      <c r="Q305" s="21"/>
      <c r="R305" s="22"/>
      <c r="S305" s="21"/>
      <c r="T305" s="21"/>
      <c r="U305" s="22"/>
      <c r="V305" s="23"/>
      <c r="W305" s="23"/>
      <c r="X305" s="24"/>
      <c r="Y305" s="25">
        <f t="shared" si="19"/>
        <v>0</v>
      </c>
      <c r="Z305" s="25">
        <f t="shared" si="18"/>
        <v>0</v>
      </c>
      <c r="AA305" s="26"/>
      <c r="AB305" s="26"/>
      <c r="AC305" s="26"/>
      <c r="AD305" s="26"/>
      <c r="AE305" s="27"/>
      <c r="AF305" s="26"/>
      <c r="AG305" s="26"/>
      <c r="AH305" s="26"/>
      <c r="AI305" s="26"/>
      <c r="AJ305" s="26"/>
      <c r="AK305" s="26"/>
    </row>
    <row r="306" spans="1:37" s="10" customFormat="1" ht="25" customHeight="1" x14ac:dyDescent="0.25">
      <c r="A306" s="11">
        <v>305</v>
      </c>
      <c r="B306" s="12" t="str">
        <f t="shared" si="20"/>
        <v>000-000</v>
      </c>
      <c r="C306" s="12"/>
      <c r="D306" s="12"/>
      <c r="E306" s="12"/>
      <c r="F306" s="12"/>
      <c r="G306" s="16"/>
      <c r="H306" s="16"/>
      <c r="I306" s="15"/>
      <c r="J306" s="16"/>
      <c r="K306" s="16"/>
      <c r="L306" s="17"/>
      <c r="M306" s="18"/>
      <c r="N306" s="18"/>
      <c r="O306" s="20"/>
      <c r="P306" s="21"/>
      <c r="Q306" s="21"/>
      <c r="R306" s="22"/>
      <c r="S306" s="21"/>
      <c r="T306" s="21"/>
      <c r="U306" s="22"/>
      <c r="V306" s="23"/>
      <c r="W306" s="23"/>
      <c r="X306" s="24"/>
      <c r="Y306" s="25">
        <f t="shared" si="19"/>
        <v>0</v>
      </c>
      <c r="Z306" s="25">
        <f t="shared" si="18"/>
        <v>0</v>
      </c>
      <c r="AA306" s="26"/>
      <c r="AB306" s="26"/>
      <c r="AC306" s="26"/>
      <c r="AD306" s="26"/>
      <c r="AE306" s="27"/>
      <c r="AF306" s="26"/>
      <c r="AG306" s="26"/>
      <c r="AH306" s="26"/>
      <c r="AI306" s="26"/>
      <c r="AJ306" s="26"/>
      <c r="AK306" s="26"/>
    </row>
    <row r="307" spans="1:37" s="10" customFormat="1" ht="25" customHeight="1" x14ac:dyDescent="0.25">
      <c r="A307" s="11">
        <v>306</v>
      </c>
      <c r="B307" s="12" t="str">
        <f t="shared" si="20"/>
        <v>000-000</v>
      </c>
      <c r="C307" s="12"/>
      <c r="D307" s="12"/>
      <c r="E307" s="12"/>
      <c r="F307" s="12"/>
      <c r="G307" s="16"/>
      <c r="H307" s="16"/>
      <c r="I307" s="15"/>
      <c r="J307" s="16"/>
      <c r="K307" s="16"/>
      <c r="L307" s="17"/>
      <c r="M307" s="18"/>
      <c r="N307" s="18"/>
      <c r="O307" s="20"/>
      <c r="P307" s="21"/>
      <c r="Q307" s="21"/>
      <c r="R307" s="22"/>
      <c r="S307" s="21"/>
      <c r="T307" s="21"/>
      <c r="U307" s="22"/>
      <c r="V307" s="23"/>
      <c r="W307" s="23"/>
      <c r="X307" s="24"/>
      <c r="Y307" s="25">
        <f t="shared" si="19"/>
        <v>0</v>
      </c>
      <c r="Z307" s="25">
        <f t="shared" si="18"/>
        <v>0</v>
      </c>
      <c r="AA307" s="26"/>
      <c r="AB307" s="26"/>
      <c r="AC307" s="26"/>
      <c r="AD307" s="26"/>
      <c r="AE307" s="27"/>
      <c r="AF307" s="26"/>
      <c r="AG307" s="26"/>
      <c r="AH307" s="26"/>
      <c r="AI307" s="26"/>
      <c r="AJ307" s="26"/>
      <c r="AK307" s="26"/>
    </row>
    <row r="308" spans="1:37" s="10" customFormat="1" ht="25" customHeight="1" x14ac:dyDescent="0.25">
      <c r="A308" s="11">
        <v>307</v>
      </c>
      <c r="B308" s="12" t="str">
        <f t="shared" si="20"/>
        <v>000-000</v>
      </c>
      <c r="C308" s="12"/>
      <c r="D308" s="12"/>
      <c r="E308" s="12"/>
      <c r="F308" s="12"/>
      <c r="G308" s="16"/>
      <c r="H308" s="16"/>
      <c r="I308" s="15"/>
      <c r="J308" s="16"/>
      <c r="K308" s="16"/>
      <c r="L308" s="17"/>
      <c r="M308" s="18"/>
      <c r="N308" s="18"/>
      <c r="O308" s="20"/>
      <c r="P308" s="21"/>
      <c r="Q308" s="21"/>
      <c r="R308" s="22"/>
      <c r="S308" s="21"/>
      <c r="T308" s="21"/>
      <c r="U308" s="22"/>
      <c r="V308" s="23"/>
      <c r="W308" s="23"/>
      <c r="X308" s="24"/>
      <c r="Y308" s="25">
        <f t="shared" si="19"/>
        <v>0</v>
      </c>
      <c r="Z308" s="25">
        <f t="shared" si="18"/>
        <v>0</v>
      </c>
      <c r="AA308" s="26"/>
      <c r="AB308" s="26"/>
      <c r="AC308" s="26"/>
      <c r="AD308" s="26"/>
      <c r="AE308" s="27"/>
      <c r="AF308" s="26"/>
      <c r="AG308" s="26"/>
      <c r="AH308" s="26"/>
      <c r="AI308" s="26"/>
      <c r="AJ308" s="26"/>
      <c r="AK308" s="26"/>
    </row>
    <row r="309" spans="1:37" s="10" customFormat="1" ht="25" customHeight="1" x14ac:dyDescent="0.25">
      <c r="A309" s="11">
        <v>308</v>
      </c>
      <c r="B309" s="12" t="str">
        <f t="shared" si="20"/>
        <v>000-000</v>
      </c>
      <c r="C309" s="12"/>
      <c r="D309" s="12"/>
      <c r="E309" s="12"/>
      <c r="F309" s="12"/>
      <c r="G309" s="16"/>
      <c r="H309" s="16"/>
      <c r="I309" s="15"/>
      <c r="J309" s="16"/>
      <c r="K309" s="16"/>
      <c r="L309" s="17"/>
      <c r="M309" s="18"/>
      <c r="N309" s="18"/>
      <c r="O309" s="20"/>
      <c r="P309" s="21"/>
      <c r="Q309" s="21"/>
      <c r="R309" s="22"/>
      <c r="S309" s="21"/>
      <c r="T309" s="21"/>
      <c r="U309" s="22"/>
      <c r="V309" s="23"/>
      <c r="W309" s="23"/>
      <c r="X309" s="24"/>
      <c r="Y309" s="25">
        <f t="shared" si="19"/>
        <v>0</v>
      </c>
      <c r="Z309" s="25">
        <f t="shared" si="18"/>
        <v>0</v>
      </c>
      <c r="AA309" s="26"/>
      <c r="AB309" s="26"/>
      <c r="AC309" s="26"/>
      <c r="AD309" s="26"/>
      <c r="AE309" s="27"/>
      <c r="AF309" s="26"/>
      <c r="AG309" s="26"/>
      <c r="AH309" s="26"/>
      <c r="AI309" s="26"/>
      <c r="AJ309" s="26"/>
      <c r="AK309" s="26"/>
    </row>
    <row r="310" spans="1:37" s="10" customFormat="1" ht="25" customHeight="1" x14ac:dyDescent="0.25">
      <c r="A310" s="11">
        <v>309</v>
      </c>
      <c r="B310" s="12" t="str">
        <f t="shared" si="20"/>
        <v>000-000</v>
      </c>
      <c r="C310" s="12"/>
      <c r="D310" s="12"/>
      <c r="E310" s="12"/>
      <c r="F310" s="12"/>
      <c r="G310" s="16"/>
      <c r="H310" s="16"/>
      <c r="I310" s="15"/>
      <c r="J310" s="16"/>
      <c r="K310" s="16"/>
      <c r="L310" s="17"/>
      <c r="M310" s="18"/>
      <c r="N310" s="18"/>
      <c r="O310" s="20"/>
      <c r="P310" s="21"/>
      <c r="Q310" s="21"/>
      <c r="R310" s="22"/>
      <c r="S310" s="21"/>
      <c r="T310" s="21"/>
      <c r="U310" s="22"/>
      <c r="V310" s="23"/>
      <c r="W310" s="23"/>
      <c r="X310" s="24"/>
      <c r="Y310" s="25">
        <f t="shared" si="19"/>
        <v>0</v>
      </c>
      <c r="Z310" s="25">
        <f t="shared" si="18"/>
        <v>0</v>
      </c>
      <c r="AA310" s="26"/>
      <c r="AB310" s="26"/>
      <c r="AC310" s="26"/>
      <c r="AD310" s="26"/>
      <c r="AE310" s="27"/>
      <c r="AF310" s="26"/>
      <c r="AG310" s="26"/>
      <c r="AH310" s="26"/>
      <c r="AI310" s="26"/>
      <c r="AJ310" s="26"/>
      <c r="AK310" s="26"/>
    </row>
    <row r="311" spans="1:37" s="10" customFormat="1" ht="25" customHeight="1" x14ac:dyDescent="0.25">
      <c r="A311" s="11">
        <v>310</v>
      </c>
      <c r="B311" s="12" t="str">
        <f t="shared" si="20"/>
        <v>000-000</v>
      </c>
      <c r="C311" s="12"/>
      <c r="D311" s="12"/>
      <c r="E311" s="12"/>
      <c r="F311" s="12"/>
      <c r="G311" s="16"/>
      <c r="H311" s="16"/>
      <c r="I311" s="15"/>
      <c r="J311" s="16"/>
      <c r="K311" s="16"/>
      <c r="L311" s="17"/>
      <c r="M311" s="18"/>
      <c r="N311" s="18"/>
      <c r="O311" s="20"/>
      <c r="P311" s="21"/>
      <c r="Q311" s="21"/>
      <c r="R311" s="22"/>
      <c r="S311" s="21"/>
      <c r="T311" s="21"/>
      <c r="U311" s="22"/>
      <c r="V311" s="23"/>
      <c r="W311" s="23"/>
      <c r="X311" s="24"/>
      <c r="Y311" s="25">
        <f t="shared" si="19"/>
        <v>0</v>
      </c>
      <c r="Z311" s="25">
        <f t="shared" si="18"/>
        <v>0</v>
      </c>
      <c r="AA311" s="26"/>
      <c r="AB311" s="26"/>
      <c r="AC311" s="26"/>
      <c r="AD311" s="26"/>
      <c r="AE311" s="27"/>
      <c r="AF311" s="26"/>
      <c r="AG311" s="26"/>
      <c r="AH311" s="26"/>
      <c r="AI311" s="26"/>
      <c r="AJ311" s="26"/>
      <c r="AK311" s="26"/>
    </row>
    <row r="312" spans="1:37" s="10" customFormat="1" ht="25" customHeight="1" x14ac:dyDescent="0.25">
      <c r="A312" s="11">
        <v>311</v>
      </c>
      <c r="B312" s="12" t="str">
        <f t="shared" si="20"/>
        <v>000-000</v>
      </c>
      <c r="C312" s="12"/>
      <c r="D312" s="12"/>
      <c r="E312" s="12"/>
      <c r="F312" s="12"/>
      <c r="G312" s="16"/>
      <c r="H312" s="16"/>
      <c r="I312" s="15"/>
      <c r="J312" s="16"/>
      <c r="K312" s="16"/>
      <c r="L312" s="17"/>
      <c r="M312" s="18"/>
      <c r="N312" s="18"/>
      <c r="O312" s="20"/>
      <c r="P312" s="21"/>
      <c r="Q312" s="21"/>
      <c r="R312" s="22"/>
      <c r="S312" s="21"/>
      <c r="T312" s="21"/>
      <c r="U312" s="22"/>
      <c r="V312" s="23"/>
      <c r="W312" s="23"/>
      <c r="X312" s="24"/>
      <c r="Y312" s="25">
        <f t="shared" si="19"/>
        <v>0</v>
      </c>
      <c r="Z312" s="25">
        <f t="shared" si="18"/>
        <v>0</v>
      </c>
      <c r="AA312" s="26"/>
      <c r="AB312" s="26"/>
      <c r="AC312" s="26"/>
      <c r="AD312" s="26"/>
      <c r="AE312" s="27"/>
      <c r="AF312" s="26"/>
      <c r="AG312" s="26"/>
      <c r="AH312" s="26"/>
      <c r="AI312" s="26"/>
      <c r="AJ312" s="26"/>
      <c r="AK312" s="26"/>
    </row>
    <row r="313" spans="1:37" s="10" customFormat="1" ht="25" customHeight="1" x14ac:dyDescent="0.25">
      <c r="A313" s="11">
        <v>312</v>
      </c>
      <c r="B313" s="12" t="str">
        <f t="shared" si="20"/>
        <v>000-000</v>
      </c>
      <c r="C313" s="12"/>
      <c r="D313" s="12"/>
      <c r="E313" s="12"/>
      <c r="F313" s="12"/>
      <c r="G313" s="16"/>
      <c r="H313" s="16"/>
      <c r="I313" s="15"/>
      <c r="J313" s="16"/>
      <c r="K313" s="16"/>
      <c r="L313" s="17"/>
      <c r="M313" s="18"/>
      <c r="N313" s="18"/>
      <c r="O313" s="20"/>
      <c r="P313" s="21"/>
      <c r="Q313" s="21"/>
      <c r="R313" s="22"/>
      <c r="S313" s="21"/>
      <c r="T313" s="21"/>
      <c r="U313" s="22"/>
      <c r="V313" s="23"/>
      <c r="W313" s="23"/>
      <c r="X313" s="24"/>
      <c r="Y313" s="25">
        <f t="shared" si="19"/>
        <v>0</v>
      </c>
      <c r="Z313" s="25">
        <f t="shared" si="18"/>
        <v>0</v>
      </c>
      <c r="AA313" s="26"/>
      <c r="AB313" s="26"/>
      <c r="AC313" s="26"/>
      <c r="AD313" s="26"/>
      <c r="AE313" s="27"/>
      <c r="AF313" s="26"/>
      <c r="AG313" s="26"/>
      <c r="AH313" s="26"/>
      <c r="AI313" s="26"/>
      <c r="AJ313" s="26"/>
      <c r="AK313" s="26"/>
    </row>
    <row r="314" spans="1:37" s="10" customFormat="1" ht="25" customHeight="1" x14ac:dyDescent="0.25">
      <c r="A314" s="11">
        <v>313</v>
      </c>
      <c r="B314" s="12" t="str">
        <f t="shared" si="20"/>
        <v>000-000</v>
      </c>
      <c r="C314" s="12"/>
      <c r="D314" s="12"/>
      <c r="E314" s="12"/>
      <c r="F314" s="12"/>
      <c r="G314" s="16"/>
      <c r="H314" s="16"/>
      <c r="I314" s="15"/>
      <c r="J314" s="16"/>
      <c r="K314" s="16"/>
      <c r="L314" s="17"/>
      <c r="M314" s="18"/>
      <c r="N314" s="19"/>
      <c r="O314" s="20"/>
      <c r="P314" s="21"/>
      <c r="Q314" s="21"/>
      <c r="R314" s="22"/>
      <c r="S314" s="21"/>
      <c r="T314" s="21"/>
      <c r="U314" s="22"/>
      <c r="V314" s="23"/>
      <c r="W314" s="23"/>
      <c r="X314" s="24"/>
      <c r="Y314" s="25">
        <f t="shared" si="19"/>
        <v>0</v>
      </c>
      <c r="Z314" s="25">
        <f t="shared" si="18"/>
        <v>0</v>
      </c>
      <c r="AA314" s="26"/>
      <c r="AB314" s="26"/>
      <c r="AC314" s="26"/>
      <c r="AD314" s="26"/>
      <c r="AE314" s="27"/>
      <c r="AF314" s="26"/>
      <c r="AG314" s="26"/>
      <c r="AH314" s="26"/>
      <c r="AI314" s="26"/>
      <c r="AJ314" s="26"/>
      <c r="AK314" s="26"/>
    </row>
    <row r="315" spans="1:37" s="10" customFormat="1" ht="25" customHeight="1" x14ac:dyDescent="0.25">
      <c r="A315" s="11">
        <v>314</v>
      </c>
      <c r="B315" s="12" t="str">
        <f t="shared" si="20"/>
        <v>000-000</v>
      </c>
      <c r="C315" s="12"/>
      <c r="D315" s="12"/>
      <c r="E315" s="12"/>
      <c r="F315" s="12"/>
      <c r="G315" s="16"/>
      <c r="H315" s="16"/>
      <c r="I315" s="15"/>
      <c r="J315" s="16"/>
      <c r="K315" s="16"/>
      <c r="L315" s="17"/>
      <c r="M315" s="18"/>
      <c r="N315" s="19"/>
      <c r="O315" s="20"/>
      <c r="P315" s="21"/>
      <c r="Q315" s="21"/>
      <c r="R315" s="22"/>
      <c r="S315" s="21"/>
      <c r="T315" s="21"/>
      <c r="U315" s="22"/>
      <c r="V315" s="23"/>
      <c r="W315" s="23"/>
      <c r="X315" s="24"/>
      <c r="Y315" s="25">
        <f t="shared" si="19"/>
        <v>0</v>
      </c>
      <c r="Z315" s="25">
        <f t="shared" si="18"/>
        <v>0</v>
      </c>
      <c r="AA315" s="26"/>
      <c r="AB315" s="26"/>
      <c r="AC315" s="26"/>
      <c r="AD315" s="26"/>
      <c r="AE315" s="27"/>
      <c r="AF315" s="26"/>
      <c r="AG315" s="26"/>
      <c r="AH315" s="26"/>
      <c r="AI315" s="26"/>
      <c r="AJ315" s="26"/>
      <c r="AK315" s="26"/>
    </row>
    <row r="316" spans="1:37" s="10" customFormat="1" ht="25" customHeight="1" x14ac:dyDescent="0.25">
      <c r="A316" s="11">
        <v>315</v>
      </c>
      <c r="B316" s="12" t="str">
        <f t="shared" si="20"/>
        <v>000-000</v>
      </c>
      <c r="C316" s="12"/>
      <c r="D316" s="12"/>
      <c r="E316" s="12"/>
      <c r="F316" s="12"/>
      <c r="G316" s="16"/>
      <c r="H316" s="16"/>
      <c r="I316" s="15"/>
      <c r="J316" s="16"/>
      <c r="K316" s="16"/>
      <c r="L316" s="17"/>
      <c r="M316" s="18"/>
      <c r="N316" s="18"/>
      <c r="O316" s="20"/>
      <c r="P316" s="21"/>
      <c r="Q316" s="21"/>
      <c r="R316" s="22"/>
      <c r="S316" s="21"/>
      <c r="T316" s="21"/>
      <c r="U316" s="22"/>
      <c r="V316" s="23"/>
      <c r="W316" s="23"/>
      <c r="X316" s="24"/>
      <c r="Y316" s="25">
        <f t="shared" si="19"/>
        <v>0</v>
      </c>
      <c r="Z316" s="25">
        <f t="shared" si="18"/>
        <v>0</v>
      </c>
      <c r="AA316" s="26"/>
      <c r="AB316" s="26"/>
      <c r="AC316" s="26"/>
      <c r="AD316" s="26"/>
      <c r="AE316" s="27"/>
      <c r="AF316" s="26"/>
      <c r="AG316" s="26"/>
      <c r="AH316" s="26"/>
      <c r="AI316" s="26"/>
      <c r="AJ316" s="26"/>
      <c r="AK316" s="26"/>
    </row>
    <row r="317" spans="1:37" s="10" customFormat="1" ht="25" customHeight="1" x14ac:dyDescent="0.25">
      <c r="A317" s="11">
        <v>316</v>
      </c>
      <c r="B317" s="12" t="str">
        <f t="shared" si="20"/>
        <v>000-000</v>
      </c>
      <c r="C317" s="12"/>
      <c r="D317" s="12"/>
      <c r="E317" s="12"/>
      <c r="F317" s="12"/>
      <c r="G317" s="16"/>
      <c r="H317" s="16"/>
      <c r="I317" s="15"/>
      <c r="J317" s="16"/>
      <c r="K317" s="16"/>
      <c r="L317" s="17"/>
      <c r="M317" s="18"/>
      <c r="N317" s="18"/>
      <c r="O317" s="20"/>
      <c r="P317" s="21"/>
      <c r="Q317" s="21"/>
      <c r="R317" s="22"/>
      <c r="S317" s="21"/>
      <c r="T317" s="21"/>
      <c r="U317" s="22"/>
      <c r="V317" s="23"/>
      <c r="W317" s="23"/>
      <c r="X317" s="24"/>
      <c r="Y317" s="25">
        <f t="shared" si="19"/>
        <v>0</v>
      </c>
      <c r="Z317" s="25">
        <f t="shared" si="18"/>
        <v>0</v>
      </c>
      <c r="AA317" s="26"/>
      <c r="AB317" s="26"/>
      <c r="AC317" s="26"/>
      <c r="AD317" s="26"/>
      <c r="AE317" s="27"/>
      <c r="AF317" s="26"/>
      <c r="AG317" s="26"/>
      <c r="AH317" s="26"/>
      <c r="AI317" s="26"/>
      <c r="AJ317" s="26"/>
      <c r="AK317" s="26"/>
    </row>
    <row r="318" spans="1:37" s="10" customFormat="1" ht="25" customHeight="1" x14ac:dyDescent="0.25">
      <c r="A318" s="11">
        <v>317</v>
      </c>
      <c r="B318" s="12" t="str">
        <f t="shared" si="20"/>
        <v>000-000</v>
      </c>
      <c r="C318" s="12"/>
      <c r="D318" s="12"/>
      <c r="E318" s="12"/>
      <c r="F318" s="12"/>
      <c r="G318" s="16"/>
      <c r="H318" s="16"/>
      <c r="I318" s="15"/>
      <c r="J318" s="16"/>
      <c r="K318" s="16"/>
      <c r="L318" s="17"/>
      <c r="M318" s="18"/>
      <c r="N318" s="18"/>
      <c r="O318" s="20"/>
      <c r="P318" s="21"/>
      <c r="Q318" s="21"/>
      <c r="R318" s="22"/>
      <c r="S318" s="21"/>
      <c r="T318" s="21"/>
      <c r="U318" s="22"/>
      <c r="V318" s="23"/>
      <c r="W318" s="23"/>
      <c r="X318" s="24"/>
      <c r="Y318" s="25">
        <f t="shared" si="19"/>
        <v>0</v>
      </c>
      <c r="Z318" s="25">
        <f t="shared" si="18"/>
        <v>0</v>
      </c>
      <c r="AA318" s="26"/>
      <c r="AB318" s="26"/>
      <c r="AC318" s="26"/>
      <c r="AD318" s="26"/>
      <c r="AE318" s="27"/>
      <c r="AF318" s="26"/>
      <c r="AG318" s="26"/>
      <c r="AH318" s="26"/>
      <c r="AI318" s="26"/>
      <c r="AJ318" s="26"/>
      <c r="AK318" s="26"/>
    </row>
    <row r="319" spans="1:37" s="10" customFormat="1" ht="25" customHeight="1" x14ac:dyDescent="0.25">
      <c r="A319" s="11">
        <v>318</v>
      </c>
      <c r="B319" s="12" t="str">
        <f t="shared" si="20"/>
        <v>000-000</v>
      </c>
      <c r="C319" s="12"/>
      <c r="D319" s="12"/>
      <c r="E319" s="12"/>
      <c r="F319" s="12"/>
      <c r="G319" s="16"/>
      <c r="H319" s="16"/>
      <c r="I319" s="15"/>
      <c r="J319" s="16"/>
      <c r="K319" s="16"/>
      <c r="L319" s="17"/>
      <c r="M319" s="18"/>
      <c r="N319" s="18"/>
      <c r="O319" s="20"/>
      <c r="P319" s="21"/>
      <c r="Q319" s="21"/>
      <c r="R319" s="22"/>
      <c r="S319" s="21"/>
      <c r="T319" s="21"/>
      <c r="U319" s="22"/>
      <c r="V319" s="23"/>
      <c r="W319" s="23"/>
      <c r="X319" s="24"/>
      <c r="Y319" s="25">
        <f t="shared" si="19"/>
        <v>0</v>
      </c>
      <c r="Z319" s="25">
        <f t="shared" si="18"/>
        <v>0</v>
      </c>
      <c r="AA319" s="26"/>
      <c r="AB319" s="26"/>
      <c r="AC319" s="26"/>
      <c r="AD319" s="26"/>
      <c r="AE319" s="27"/>
      <c r="AF319" s="26"/>
      <c r="AG319" s="26"/>
      <c r="AH319" s="26"/>
      <c r="AI319" s="26"/>
      <c r="AJ319" s="26"/>
      <c r="AK319" s="26"/>
    </row>
    <row r="320" spans="1:37" s="10" customFormat="1" ht="25" customHeight="1" x14ac:dyDescent="0.25">
      <c r="A320" s="11">
        <v>319</v>
      </c>
      <c r="B320" s="12" t="str">
        <f t="shared" si="20"/>
        <v>000-000</v>
      </c>
      <c r="C320" s="12"/>
      <c r="D320" s="12"/>
      <c r="E320" s="12"/>
      <c r="F320" s="12"/>
      <c r="G320" s="16"/>
      <c r="H320" s="16"/>
      <c r="I320" s="15"/>
      <c r="J320" s="16"/>
      <c r="K320" s="16"/>
      <c r="L320" s="17"/>
      <c r="M320" s="18"/>
      <c r="N320" s="18"/>
      <c r="O320" s="20"/>
      <c r="P320" s="21"/>
      <c r="Q320" s="21"/>
      <c r="R320" s="22"/>
      <c r="S320" s="21"/>
      <c r="T320" s="21"/>
      <c r="U320" s="22"/>
      <c r="V320" s="23"/>
      <c r="W320" s="23"/>
      <c r="X320" s="24"/>
      <c r="Y320" s="25">
        <f t="shared" si="19"/>
        <v>0</v>
      </c>
      <c r="Z320" s="25">
        <f t="shared" si="18"/>
        <v>0</v>
      </c>
      <c r="AA320" s="26"/>
      <c r="AB320" s="26"/>
      <c r="AC320" s="26"/>
      <c r="AD320" s="26"/>
      <c r="AE320" s="27"/>
      <c r="AF320" s="26"/>
      <c r="AG320" s="26"/>
      <c r="AH320" s="26"/>
      <c r="AI320" s="26"/>
      <c r="AJ320" s="26"/>
      <c r="AK320" s="26"/>
    </row>
    <row r="321" spans="1:37" s="10" customFormat="1" ht="25" customHeight="1" x14ac:dyDescent="0.25">
      <c r="A321" s="11">
        <v>320</v>
      </c>
      <c r="B321" s="12" t="str">
        <f t="shared" si="20"/>
        <v>000-000</v>
      </c>
      <c r="C321" s="12"/>
      <c r="D321" s="12"/>
      <c r="E321" s="12"/>
      <c r="F321" s="12"/>
      <c r="G321" s="16"/>
      <c r="H321" s="16"/>
      <c r="I321" s="15"/>
      <c r="J321" s="16"/>
      <c r="K321" s="16"/>
      <c r="L321" s="17"/>
      <c r="M321" s="18"/>
      <c r="N321" s="18"/>
      <c r="O321" s="20"/>
      <c r="P321" s="21"/>
      <c r="Q321" s="21"/>
      <c r="R321" s="22"/>
      <c r="S321" s="21"/>
      <c r="T321" s="21"/>
      <c r="U321" s="22"/>
      <c r="V321" s="23"/>
      <c r="W321" s="23"/>
      <c r="X321" s="24"/>
      <c r="Y321" s="25">
        <f t="shared" si="19"/>
        <v>0</v>
      </c>
      <c r="Z321" s="25">
        <f t="shared" si="18"/>
        <v>0</v>
      </c>
      <c r="AA321" s="26"/>
      <c r="AB321" s="26"/>
      <c r="AC321" s="26"/>
      <c r="AD321" s="26"/>
      <c r="AE321" s="27"/>
      <c r="AF321" s="26"/>
      <c r="AG321" s="26"/>
      <c r="AH321" s="26"/>
      <c r="AI321" s="26"/>
      <c r="AJ321" s="26"/>
      <c r="AK321" s="26"/>
    </row>
    <row r="322" spans="1:37" s="10" customFormat="1" ht="25" customHeight="1" x14ac:dyDescent="0.25">
      <c r="A322" s="11">
        <v>321</v>
      </c>
      <c r="B322" s="12" t="str">
        <f t="shared" si="20"/>
        <v>000-000</v>
      </c>
      <c r="C322" s="12"/>
      <c r="D322" s="12"/>
      <c r="E322" s="12"/>
      <c r="F322" s="12"/>
      <c r="G322" s="16"/>
      <c r="H322" s="16"/>
      <c r="I322" s="15"/>
      <c r="J322" s="16"/>
      <c r="K322" s="16"/>
      <c r="L322" s="17"/>
      <c r="M322" s="18"/>
      <c r="N322" s="18"/>
      <c r="O322" s="20"/>
      <c r="P322" s="21"/>
      <c r="Q322" s="21"/>
      <c r="R322" s="22"/>
      <c r="S322" s="21"/>
      <c r="T322" s="21"/>
      <c r="U322" s="22"/>
      <c r="V322" s="23"/>
      <c r="W322" s="23"/>
      <c r="X322" s="24"/>
      <c r="Y322" s="25">
        <f t="shared" si="19"/>
        <v>0</v>
      </c>
      <c r="Z322" s="25">
        <f t="shared" ref="Z322:Z385" si="21">ROUND(L321+O322-R322,2)</f>
        <v>0</v>
      </c>
      <c r="AA322" s="26"/>
      <c r="AB322" s="26"/>
      <c r="AC322" s="26"/>
      <c r="AD322" s="26"/>
      <c r="AE322" s="27"/>
      <c r="AF322" s="26"/>
      <c r="AG322" s="26"/>
      <c r="AH322" s="26"/>
      <c r="AI322" s="26"/>
      <c r="AJ322" s="26"/>
      <c r="AK322" s="26"/>
    </row>
    <row r="323" spans="1:37" s="10" customFormat="1" ht="25" customHeight="1" x14ac:dyDescent="0.25">
      <c r="A323" s="11">
        <v>322</v>
      </c>
      <c r="B323" s="12" t="str">
        <f t="shared" si="20"/>
        <v>000-000</v>
      </c>
      <c r="C323" s="12"/>
      <c r="D323" s="12"/>
      <c r="E323" s="12"/>
      <c r="F323" s="12"/>
      <c r="G323" s="16"/>
      <c r="H323" s="16"/>
      <c r="I323" s="15"/>
      <c r="J323" s="16"/>
      <c r="K323" s="16"/>
      <c r="L323" s="17"/>
      <c r="M323" s="18"/>
      <c r="N323" s="18"/>
      <c r="O323" s="20"/>
      <c r="P323" s="21"/>
      <c r="Q323" s="21"/>
      <c r="R323" s="22"/>
      <c r="S323" s="21"/>
      <c r="T323" s="21"/>
      <c r="U323" s="22"/>
      <c r="V323" s="23"/>
      <c r="W323" s="23"/>
      <c r="X323" s="24"/>
      <c r="Y323" s="25">
        <f t="shared" si="19"/>
        <v>0</v>
      </c>
      <c r="Z323" s="25">
        <f t="shared" si="21"/>
        <v>0</v>
      </c>
      <c r="AA323" s="26"/>
      <c r="AB323" s="26"/>
      <c r="AC323" s="26"/>
      <c r="AD323" s="26"/>
      <c r="AE323" s="27"/>
      <c r="AF323" s="26"/>
      <c r="AG323" s="26"/>
      <c r="AH323" s="26"/>
      <c r="AI323" s="26"/>
      <c r="AJ323" s="26"/>
      <c r="AK323" s="26"/>
    </row>
    <row r="324" spans="1:37" s="10" customFormat="1" ht="25" customHeight="1" x14ac:dyDescent="0.25">
      <c r="A324" s="11">
        <v>323</v>
      </c>
      <c r="B324" s="12" t="str">
        <f t="shared" si="20"/>
        <v>000-000</v>
      </c>
      <c r="C324" s="12"/>
      <c r="D324" s="12"/>
      <c r="E324" s="12"/>
      <c r="F324" s="12"/>
      <c r="G324" s="16"/>
      <c r="H324" s="16"/>
      <c r="I324" s="15"/>
      <c r="J324" s="16"/>
      <c r="K324" s="16"/>
      <c r="L324" s="17"/>
      <c r="M324" s="18"/>
      <c r="N324" s="18"/>
      <c r="O324" s="20"/>
      <c r="P324" s="21"/>
      <c r="Q324" s="21"/>
      <c r="R324" s="22"/>
      <c r="S324" s="21"/>
      <c r="T324" s="21"/>
      <c r="U324" s="22"/>
      <c r="V324" s="23"/>
      <c r="W324" s="23"/>
      <c r="X324" s="24"/>
      <c r="Y324" s="25">
        <f t="shared" si="19"/>
        <v>0</v>
      </c>
      <c r="Z324" s="25">
        <f t="shared" si="21"/>
        <v>0</v>
      </c>
      <c r="AA324" s="26"/>
      <c r="AB324" s="26"/>
      <c r="AC324" s="26"/>
      <c r="AD324" s="26"/>
      <c r="AE324" s="27"/>
      <c r="AF324" s="26"/>
      <c r="AG324" s="26"/>
      <c r="AH324" s="26"/>
      <c r="AI324" s="26"/>
      <c r="AJ324" s="26"/>
      <c r="AK324" s="26"/>
    </row>
    <row r="325" spans="1:37" s="10" customFormat="1" ht="25" customHeight="1" x14ac:dyDescent="0.25">
      <c r="A325" s="11">
        <v>324</v>
      </c>
      <c r="B325" s="12" t="str">
        <f t="shared" si="20"/>
        <v>000-000</v>
      </c>
      <c r="C325" s="12"/>
      <c r="D325" s="12"/>
      <c r="E325" s="12"/>
      <c r="F325" s="12"/>
      <c r="G325" s="16"/>
      <c r="H325" s="16"/>
      <c r="I325" s="15"/>
      <c r="J325" s="16"/>
      <c r="K325" s="16"/>
      <c r="L325" s="17"/>
      <c r="M325" s="18"/>
      <c r="N325" s="19"/>
      <c r="O325" s="20"/>
      <c r="P325" s="21"/>
      <c r="Q325" s="21"/>
      <c r="R325" s="22"/>
      <c r="S325" s="21"/>
      <c r="T325" s="21"/>
      <c r="U325" s="22"/>
      <c r="V325" s="23"/>
      <c r="W325" s="23"/>
      <c r="X325" s="24"/>
      <c r="Y325" s="25">
        <f t="shared" si="19"/>
        <v>0</v>
      </c>
      <c r="Z325" s="25">
        <f t="shared" si="21"/>
        <v>0</v>
      </c>
      <c r="AA325" s="26"/>
      <c r="AB325" s="26"/>
      <c r="AC325" s="26"/>
      <c r="AD325" s="26"/>
      <c r="AE325" s="27"/>
      <c r="AF325" s="26"/>
      <c r="AG325" s="26"/>
      <c r="AH325" s="26"/>
      <c r="AI325" s="26"/>
      <c r="AJ325" s="26"/>
      <c r="AK325" s="26"/>
    </row>
    <row r="326" spans="1:37" s="10" customFormat="1" ht="25" customHeight="1" x14ac:dyDescent="0.25">
      <c r="A326" s="11">
        <v>325</v>
      </c>
      <c r="B326" s="12" t="str">
        <f t="shared" si="20"/>
        <v>000-000</v>
      </c>
      <c r="C326" s="12"/>
      <c r="D326" s="12"/>
      <c r="E326" s="12"/>
      <c r="F326" s="12"/>
      <c r="G326" s="16"/>
      <c r="H326" s="16"/>
      <c r="I326" s="15"/>
      <c r="J326" s="16"/>
      <c r="K326" s="16"/>
      <c r="L326" s="17"/>
      <c r="M326" s="18"/>
      <c r="N326" s="19"/>
      <c r="O326" s="20"/>
      <c r="P326" s="21"/>
      <c r="Q326" s="21"/>
      <c r="R326" s="22"/>
      <c r="S326" s="21"/>
      <c r="T326" s="21"/>
      <c r="U326" s="22"/>
      <c r="V326" s="23"/>
      <c r="W326" s="23"/>
      <c r="X326" s="24"/>
      <c r="Y326" s="25">
        <f t="shared" si="19"/>
        <v>0</v>
      </c>
      <c r="Z326" s="25">
        <f t="shared" si="21"/>
        <v>0</v>
      </c>
      <c r="AA326" s="26"/>
      <c r="AB326" s="26"/>
      <c r="AC326" s="26"/>
      <c r="AD326" s="26"/>
      <c r="AE326" s="27"/>
      <c r="AF326" s="26"/>
      <c r="AG326" s="26"/>
      <c r="AH326" s="26"/>
      <c r="AI326" s="26"/>
      <c r="AJ326" s="26"/>
      <c r="AK326" s="26"/>
    </row>
    <row r="327" spans="1:37" s="10" customFormat="1" ht="25" customHeight="1" x14ac:dyDescent="0.25">
      <c r="A327" s="11">
        <v>326</v>
      </c>
      <c r="B327" s="12" t="str">
        <f t="shared" si="20"/>
        <v>000-000</v>
      </c>
      <c r="C327" s="12"/>
      <c r="D327" s="12"/>
      <c r="E327" s="12"/>
      <c r="F327" s="12"/>
      <c r="G327" s="16"/>
      <c r="H327" s="16"/>
      <c r="I327" s="15"/>
      <c r="J327" s="16"/>
      <c r="K327" s="16"/>
      <c r="L327" s="17"/>
      <c r="M327" s="18"/>
      <c r="N327" s="18"/>
      <c r="O327" s="20"/>
      <c r="P327" s="21"/>
      <c r="Q327" s="21"/>
      <c r="R327" s="22"/>
      <c r="S327" s="21"/>
      <c r="T327" s="21"/>
      <c r="U327" s="22"/>
      <c r="V327" s="23"/>
      <c r="W327" s="23"/>
      <c r="X327" s="24"/>
      <c r="Y327" s="25">
        <f t="shared" ref="Y327:Y390" si="22">ROUND(I321-U327-X327,2)</f>
        <v>0</v>
      </c>
      <c r="Z327" s="25">
        <f t="shared" si="21"/>
        <v>0</v>
      </c>
      <c r="AA327" s="26"/>
      <c r="AB327" s="26"/>
      <c r="AC327" s="26"/>
      <c r="AD327" s="26"/>
      <c r="AE327" s="27"/>
      <c r="AF327" s="26"/>
      <c r="AG327" s="26"/>
      <c r="AH327" s="26"/>
      <c r="AI327" s="26"/>
      <c r="AJ327" s="26"/>
      <c r="AK327" s="26"/>
    </row>
    <row r="328" spans="1:37" s="10" customFormat="1" ht="25" customHeight="1" x14ac:dyDescent="0.25">
      <c r="A328" s="11">
        <v>327</v>
      </c>
      <c r="B328" s="12" t="str">
        <f t="shared" si="20"/>
        <v>000-000</v>
      </c>
      <c r="C328" s="12"/>
      <c r="D328" s="12"/>
      <c r="E328" s="12"/>
      <c r="F328" s="12"/>
      <c r="G328" s="16"/>
      <c r="H328" s="16"/>
      <c r="I328" s="15"/>
      <c r="J328" s="16"/>
      <c r="K328" s="16"/>
      <c r="L328" s="17"/>
      <c r="M328" s="18"/>
      <c r="N328" s="18"/>
      <c r="O328" s="20"/>
      <c r="P328" s="21"/>
      <c r="Q328" s="21"/>
      <c r="R328" s="22"/>
      <c r="S328" s="21"/>
      <c r="T328" s="21"/>
      <c r="U328" s="22"/>
      <c r="V328" s="23"/>
      <c r="W328" s="23"/>
      <c r="X328" s="24"/>
      <c r="Y328" s="25">
        <f t="shared" si="22"/>
        <v>0</v>
      </c>
      <c r="Z328" s="25">
        <f t="shared" si="21"/>
        <v>0</v>
      </c>
      <c r="AA328" s="26"/>
      <c r="AB328" s="26"/>
      <c r="AC328" s="26"/>
      <c r="AD328" s="26"/>
      <c r="AE328" s="27"/>
      <c r="AF328" s="26"/>
      <c r="AG328" s="26"/>
      <c r="AH328" s="26"/>
      <c r="AI328" s="26"/>
      <c r="AJ328" s="26"/>
      <c r="AK328" s="26"/>
    </row>
    <row r="329" spans="1:37" s="10" customFormat="1" ht="25" customHeight="1" x14ac:dyDescent="0.25">
      <c r="A329" s="11">
        <v>328</v>
      </c>
      <c r="B329" s="12" t="str">
        <f t="shared" si="20"/>
        <v>000-000</v>
      </c>
      <c r="C329" s="12"/>
      <c r="D329" s="12"/>
      <c r="E329" s="12"/>
      <c r="F329" s="12"/>
      <c r="G329" s="16"/>
      <c r="H329" s="16"/>
      <c r="I329" s="15"/>
      <c r="J329" s="16"/>
      <c r="K329" s="16"/>
      <c r="L329" s="17"/>
      <c r="M329" s="18"/>
      <c r="N329" s="18"/>
      <c r="O329" s="20"/>
      <c r="P329" s="21"/>
      <c r="Q329" s="21"/>
      <c r="R329" s="22"/>
      <c r="S329" s="21"/>
      <c r="T329" s="21"/>
      <c r="U329" s="22"/>
      <c r="V329" s="23"/>
      <c r="W329" s="23"/>
      <c r="X329" s="24"/>
      <c r="Y329" s="25">
        <f t="shared" si="22"/>
        <v>0</v>
      </c>
      <c r="Z329" s="25">
        <f t="shared" si="21"/>
        <v>0</v>
      </c>
      <c r="AA329" s="26"/>
      <c r="AB329" s="26"/>
      <c r="AC329" s="26"/>
      <c r="AD329" s="26"/>
      <c r="AE329" s="27"/>
      <c r="AF329" s="26"/>
      <c r="AG329" s="26"/>
      <c r="AH329" s="26"/>
      <c r="AI329" s="26"/>
      <c r="AJ329" s="26"/>
      <c r="AK329" s="26"/>
    </row>
    <row r="330" spans="1:37" s="10" customFormat="1" ht="25" customHeight="1" x14ac:dyDescent="0.25">
      <c r="A330" s="11">
        <v>329</v>
      </c>
      <c r="B330" s="12" t="str">
        <f t="shared" si="20"/>
        <v>000-000</v>
      </c>
      <c r="C330" s="12"/>
      <c r="D330" s="12"/>
      <c r="E330" s="12"/>
      <c r="F330" s="12"/>
      <c r="G330" s="16"/>
      <c r="H330" s="16"/>
      <c r="I330" s="15"/>
      <c r="J330" s="16"/>
      <c r="K330" s="16"/>
      <c r="L330" s="17"/>
      <c r="M330" s="18"/>
      <c r="N330" s="18"/>
      <c r="O330" s="20"/>
      <c r="P330" s="21"/>
      <c r="Q330" s="21"/>
      <c r="R330" s="22"/>
      <c r="S330" s="21"/>
      <c r="T330" s="21"/>
      <c r="U330" s="22"/>
      <c r="V330" s="23"/>
      <c r="W330" s="23"/>
      <c r="X330" s="24"/>
      <c r="Y330" s="25">
        <f t="shared" si="22"/>
        <v>0</v>
      </c>
      <c r="Z330" s="25">
        <f t="shared" si="21"/>
        <v>0</v>
      </c>
      <c r="AA330" s="26"/>
      <c r="AB330" s="26"/>
      <c r="AC330" s="26"/>
      <c r="AD330" s="26"/>
      <c r="AE330" s="27"/>
      <c r="AF330" s="26"/>
      <c r="AG330" s="26"/>
      <c r="AH330" s="26"/>
      <c r="AI330" s="26"/>
      <c r="AJ330" s="26"/>
      <c r="AK330" s="26"/>
    </row>
    <row r="331" spans="1:37" s="10" customFormat="1" ht="25" customHeight="1" x14ac:dyDescent="0.25">
      <c r="A331" s="11">
        <v>330</v>
      </c>
      <c r="B331" s="12" t="str">
        <f t="shared" si="20"/>
        <v>000-000</v>
      </c>
      <c r="C331" s="12"/>
      <c r="D331" s="12"/>
      <c r="E331" s="12"/>
      <c r="F331" s="12"/>
      <c r="G331" s="16"/>
      <c r="H331" s="16"/>
      <c r="I331" s="15"/>
      <c r="J331" s="16"/>
      <c r="K331" s="16"/>
      <c r="L331" s="17"/>
      <c r="M331" s="18"/>
      <c r="N331" s="18"/>
      <c r="O331" s="20"/>
      <c r="P331" s="21"/>
      <c r="Q331" s="21"/>
      <c r="R331" s="22"/>
      <c r="S331" s="21"/>
      <c r="T331" s="21"/>
      <c r="U331" s="22"/>
      <c r="V331" s="23"/>
      <c r="W331" s="23"/>
      <c r="X331" s="24"/>
      <c r="Y331" s="25">
        <f t="shared" si="22"/>
        <v>0</v>
      </c>
      <c r="Z331" s="25">
        <f t="shared" si="21"/>
        <v>0</v>
      </c>
      <c r="AA331" s="26"/>
      <c r="AB331" s="26"/>
      <c r="AC331" s="26"/>
      <c r="AD331" s="26"/>
      <c r="AE331" s="27"/>
      <c r="AF331" s="26"/>
      <c r="AG331" s="26"/>
      <c r="AH331" s="26"/>
      <c r="AI331" s="26"/>
      <c r="AJ331" s="26"/>
      <c r="AK331" s="26"/>
    </row>
    <row r="332" spans="1:37" s="10" customFormat="1" ht="25" customHeight="1" x14ac:dyDescent="0.25">
      <c r="A332" s="11">
        <v>331</v>
      </c>
      <c r="B332" s="12" t="str">
        <f t="shared" si="20"/>
        <v>000-000</v>
      </c>
      <c r="C332" s="12"/>
      <c r="D332" s="12"/>
      <c r="E332" s="12"/>
      <c r="F332" s="12"/>
      <c r="G332" s="16"/>
      <c r="H332" s="16"/>
      <c r="I332" s="15"/>
      <c r="J332" s="16"/>
      <c r="K332" s="16"/>
      <c r="L332" s="17"/>
      <c r="M332" s="18"/>
      <c r="N332" s="18"/>
      <c r="O332" s="20"/>
      <c r="P332" s="21"/>
      <c r="Q332" s="21"/>
      <c r="R332" s="22"/>
      <c r="S332" s="21"/>
      <c r="T332" s="21"/>
      <c r="U332" s="22"/>
      <c r="V332" s="23"/>
      <c r="W332" s="23"/>
      <c r="X332" s="24"/>
      <c r="Y332" s="25">
        <f t="shared" si="22"/>
        <v>0</v>
      </c>
      <c r="Z332" s="25">
        <f t="shared" si="21"/>
        <v>0</v>
      </c>
      <c r="AA332" s="26"/>
      <c r="AB332" s="26"/>
      <c r="AC332" s="26"/>
      <c r="AD332" s="26"/>
      <c r="AE332" s="27"/>
      <c r="AF332" s="26"/>
      <c r="AG332" s="26"/>
      <c r="AH332" s="26"/>
      <c r="AI332" s="26"/>
      <c r="AJ332" s="26"/>
      <c r="AK332" s="26"/>
    </row>
    <row r="333" spans="1:37" s="10" customFormat="1" ht="25" customHeight="1" x14ac:dyDescent="0.25">
      <c r="A333" s="11">
        <v>332</v>
      </c>
      <c r="B333" s="12" t="str">
        <f t="shared" si="20"/>
        <v>000-000</v>
      </c>
      <c r="C333" s="12"/>
      <c r="D333" s="12"/>
      <c r="E333" s="12"/>
      <c r="F333" s="12"/>
      <c r="G333" s="16"/>
      <c r="H333" s="16"/>
      <c r="I333" s="15"/>
      <c r="J333" s="16"/>
      <c r="K333" s="16"/>
      <c r="L333" s="17"/>
      <c r="M333" s="18"/>
      <c r="N333" s="18"/>
      <c r="O333" s="20"/>
      <c r="P333" s="21"/>
      <c r="Q333" s="21"/>
      <c r="R333" s="22"/>
      <c r="S333" s="21"/>
      <c r="T333" s="21"/>
      <c r="U333" s="22"/>
      <c r="V333" s="23"/>
      <c r="W333" s="23"/>
      <c r="X333" s="24"/>
      <c r="Y333" s="25">
        <f t="shared" si="22"/>
        <v>0</v>
      </c>
      <c r="Z333" s="25">
        <f t="shared" si="21"/>
        <v>0</v>
      </c>
      <c r="AA333" s="26"/>
      <c r="AB333" s="26"/>
      <c r="AC333" s="26"/>
      <c r="AD333" s="26"/>
      <c r="AE333" s="27"/>
      <c r="AF333" s="26"/>
      <c r="AG333" s="26"/>
      <c r="AH333" s="26"/>
      <c r="AI333" s="26"/>
      <c r="AJ333" s="26"/>
      <c r="AK333" s="26"/>
    </row>
    <row r="334" spans="1:37" s="10" customFormat="1" ht="25" customHeight="1" x14ac:dyDescent="0.25">
      <c r="A334" s="11">
        <v>333</v>
      </c>
      <c r="B334" s="12" t="str">
        <f t="shared" si="20"/>
        <v>000-000</v>
      </c>
      <c r="C334" s="12"/>
      <c r="D334" s="12"/>
      <c r="E334" s="12"/>
      <c r="F334" s="12"/>
      <c r="G334" s="16"/>
      <c r="H334" s="16"/>
      <c r="I334" s="15"/>
      <c r="J334" s="16"/>
      <c r="K334" s="16"/>
      <c r="L334" s="17"/>
      <c r="M334" s="18"/>
      <c r="N334" s="18"/>
      <c r="O334" s="20"/>
      <c r="P334" s="21"/>
      <c r="Q334" s="21"/>
      <c r="R334" s="22"/>
      <c r="S334" s="21"/>
      <c r="T334" s="21"/>
      <c r="U334" s="22"/>
      <c r="V334" s="23"/>
      <c r="W334" s="23"/>
      <c r="X334" s="24"/>
      <c r="Y334" s="25">
        <f t="shared" si="22"/>
        <v>0</v>
      </c>
      <c r="Z334" s="25">
        <f t="shared" si="21"/>
        <v>0</v>
      </c>
      <c r="AA334" s="26"/>
      <c r="AB334" s="26"/>
      <c r="AC334" s="26"/>
      <c r="AD334" s="26"/>
      <c r="AE334" s="27"/>
      <c r="AF334" s="26"/>
      <c r="AG334" s="26"/>
      <c r="AH334" s="26"/>
      <c r="AI334" s="26"/>
      <c r="AJ334" s="26"/>
      <c r="AK334" s="26"/>
    </row>
    <row r="335" spans="1:37" s="10" customFormat="1" ht="25" customHeight="1" x14ac:dyDescent="0.25">
      <c r="A335" s="11">
        <v>334</v>
      </c>
      <c r="B335" s="12" t="str">
        <f t="shared" si="20"/>
        <v>000-000</v>
      </c>
      <c r="C335" s="12"/>
      <c r="D335" s="12"/>
      <c r="E335" s="12"/>
      <c r="F335" s="12"/>
      <c r="G335" s="16"/>
      <c r="H335" s="16"/>
      <c r="I335" s="15"/>
      <c r="J335" s="16"/>
      <c r="K335" s="16"/>
      <c r="L335" s="17"/>
      <c r="M335" s="18"/>
      <c r="N335" s="18"/>
      <c r="O335" s="20"/>
      <c r="P335" s="21"/>
      <c r="Q335" s="21"/>
      <c r="R335" s="22"/>
      <c r="S335" s="21"/>
      <c r="T335" s="21"/>
      <c r="U335" s="22"/>
      <c r="V335" s="23"/>
      <c r="W335" s="23"/>
      <c r="X335" s="24"/>
      <c r="Y335" s="25">
        <f t="shared" si="22"/>
        <v>0</v>
      </c>
      <c r="Z335" s="25">
        <f t="shared" si="21"/>
        <v>0</v>
      </c>
      <c r="AA335" s="26"/>
      <c r="AB335" s="26"/>
      <c r="AC335" s="26"/>
      <c r="AD335" s="26"/>
      <c r="AE335" s="27"/>
      <c r="AF335" s="26"/>
      <c r="AG335" s="26"/>
      <c r="AH335" s="26"/>
      <c r="AI335" s="26"/>
      <c r="AJ335" s="26"/>
      <c r="AK335" s="26"/>
    </row>
    <row r="336" spans="1:37" s="10" customFormat="1" ht="25" customHeight="1" x14ac:dyDescent="0.25">
      <c r="A336" s="11">
        <v>335</v>
      </c>
      <c r="B336" s="12" t="str">
        <f t="shared" si="20"/>
        <v>000-000</v>
      </c>
      <c r="C336" s="12"/>
      <c r="D336" s="12"/>
      <c r="E336" s="12"/>
      <c r="F336" s="12"/>
      <c r="G336" s="16"/>
      <c r="H336" s="16"/>
      <c r="I336" s="15"/>
      <c r="J336" s="16"/>
      <c r="K336" s="16"/>
      <c r="L336" s="17"/>
      <c r="M336" s="18"/>
      <c r="N336" s="19"/>
      <c r="O336" s="20"/>
      <c r="P336" s="21"/>
      <c r="Q336" s="21"/>
      <c r="R336" s="22"/>
      <c r="S336" s="21"/>
      <c r="T336" s="21"/>
      <c r="U336" s="22"/>
      <c r="V336" s="23"/>
      <c r="W336" s="23"/>
      <c r="X336" s="24"/>
      <c r="Y336" s="25">
        <f t="shared" si="22"/>
        <v>0</v>
      </c>
      <c r="Z336" s="25">
        <f t="shared" si="21"/>
        <v>0</v>
      </c>
      <c r="AA336" s="26"/>
      <c r="AB336" s="26"/>
      <c r="AC336" s="26"/>
      <c r="AD336" s="26"/>
      <c r="AE336" s="27"/>
      <c r="AF336" s="26"/>
      <c r="AG336" s="26"/>
      <c r="AH336" s="26"/>
      <c r="AI336" s="26"/>
      <c r="AJ336" s="26"/>
      <c r="AK336" s="26"/>
    </row>
    <row r="337" spans="1:37" s="10" customFormat="1" ht="25" customHeight="1" x14ac:dyDescent="0.25">
      <c r="A337" s="11">
        <v>336</v>
      </c>
      <c r="B337" s="12" t="str">
        <f t="shared" si="20"/>
        <v>000-000</v>
      </c>
      <c r="C337" s="12"/>
      <c r="D337" s="12"/>
      <c r="E337" s="12"/>
      <c r="F337" s="12"/>
      <c r="G337" s="16"/>
      <c r="H337" s="16"/>
      <c r="I337" s="15"/>
      <c r="J337" s="16"/>
      <c r="K337" s="16"/>
      <c r="L337" s="17"/>
      <c r="M337" s="18"/>
      <c r="N337" s="19"/>
      <c r="O337" s="20"/>
      <c r="P337" s="21"/>
      <c r="Q337" s="21"/>
      <c r="R337" s="22"/>
      <c r="S337" s="21"/>
      <c r="T337" s="21"/>
      <c r="U337" s="22"/>
      <c r="V337" s="23"/>
      <c r="W337" s="23"/>
      <c r="X337" s="24"/>
      <c r="Y337" s="25">
        <f t="shared" si="22"/>
        <v>0</v>
      </c>
      <c r="Z337" s="25">
        <f t="shared" si="21"/>
        <v>0</v>
      </c>
      <c r="AA337" s="26"/>
      <c r="AB337" s="26"/>
      <c r="AC337" s="26"/>
      <c r="AD337" s="26"/>
      <c r="AE337" s="27"/>
      <c r="AF337" s="26"/>
      <c r="AG337" s="26"/>
      <c r="AH337" s="26"/>
      <c r="AI337" s="26"/>
      <c r="AJ337" s="26"/>
      <c r="AK337" s="26"/>
    </row>
    <row r="338" spans="1:37" s="10" customFormat="1" ht="25" customHeight="1" x14ac:dyDescent="0.25">
      <c r="A338" s="11">
        <v>337</v>
      </c>
      <c r="B338" s="12" t="str">
        <f t="shared" si="20"/>
        <v>000-000</v>
      </c>
      <c r="C338" s="12"/>
      <c r="D338" s="12"/>
      <c r="E338" s="12"/>
      <c r="F338" s="12"/>
      <c r="G338" s="16"/>
      <c r="H338" s="16"/>
      <c r="I338" s="15"/>
      <c r="J338" s="16"/>
      <c r="K338" s="16"/>
      <c r="L338" s="17"/>
      <c r="M338" s="18"/>
      <c r="N338" s="18"/>
      <c r="O338" s="20"/>
      <c r="P338" s="21"/>
      <c r="Q338" s="21"/>
      <c r="R338" s="22"/>
      <c r="S338" s="21"/>
      <c r="T338" s="21"/>
      <c r="U338" s="22"/>
      <c r="V338" s="23"/>
      <c r="W338" s="23"/>
      <c r="X338" s="24"/>
      <c r="Y338" s="25">
        <f t="shared" si="22"/>
        <v>0</v>
      </c>
      <c r="Z338" s="25">
        <f t="shared" si="21"/>
        <v>0</v>
      </c>
      <c r="AA338" s="26"/>
      <c r="AB338" s="26"/>
      <c r="AC338" s="26"/>
      <c r="AD338" s="26"/>
      <c r="AE338" s="27"/>
      <c r="AF338" s="26"/>
      <c r="AG338" s="26"/>
      <c r="AH338" s="26"/>
      <c r="AI338" s="26"/>
      <c r="AJ338" s="26"/>
      <c r="AK338" s="26"/>
    </row>
    <row r="339" spans="1:37" s="10" customFormat="1" ht="25" customHeight="1" x14ac:dyDescent="0.25">
      <c r="A339" s="11">
        <v>338</v>
      </c>
      <c r="B339" s="12" t="str">
        <f t="shared" si="20"/>
        <v>000-000</v>
      </c>
      <c r="C339" s="12"/>
      <c r="D339" s="12"/>
      <c r="E339" s="12"/>
      <c r="F339" s="12"/>
      <c r="G339" s="16"/>
      <c r="H339" s="16"/>
      <c r="I339" s="15"/>
      <c r="J339" s="16"/>
      <c r="K339" s="16"/>
      <c r="L339" s="17"/>
      <c r="M339" s="18"/>
      <c r="N339" s="18"/>
      <c r="O339" s="20"/>
      <c r="P339" s="21"/>
      <c r="Q339" s="21"/>
      <c r="R339" s="22"/>
      <c r="S339" s="21"/>
      <c r="T339" s="21"/>
      <c r="U339" s="22"/>
      <c r="V339" s="23"/>
      <c r="W339" s="23"/>
      <c r="X339" s="24"/>
      <c r="Y339" s="25">
        <f t="shared" si="22"/>
        <v>0</v>
      </c>
      <c r="Z339" s="25">
        <f t="shared" si="21"/>
        <v>0</v>
      </c>
      <c r="AA339" s="26"/>
      <c r="AB339" s="26"/>
      <c r="AC339" s="26"/>
      <c r="AD339" s="26"/>
      <c r="AE339" s="27"/>
      <c r="AF339" s="26"/>
      <c r="AG339" s="26"/>
      <c r="AH339" s="26"/>
      <c r="AI339" s="26"/>
      <c r="AJ339" s="26"/>
      <c r="AK339" s="26"/>
    </row>
    <row r="340" spans="1:37" s="10" customFormat="1" ht="25" customHeight="1" x14ac:dyDescent="0.25">
      <c r="A340" s="11">
        <v>339</v>
      </c>
      <c r="B340" s="12" t="str">
        <f t="shared" si="20"/>
        <v>000-000</v>
      </c>
      <c r="C340" s="12"/>
      <c r="D340" s="12"/>
      <c r="E340" s="12"/>
      <c r="F340" s="12"/>
      <c r="G340" s="16"/>
      <c r="H340" s="16"/>
      <c r="I340" s="15"/>
      <c r="J340" s="16"/>
      <c r="K340" s="16"/>
      <c r="L340" s="17"/>
      <c r="M340" s="18"/>
      <c r="N340" s="18"/>
      <c r="O340" s="20"/>
      <c r="P340" s="21"/>
      <c r="Q340" s="21"/>
      <c r="R340" s="22"/>
      <c r="S340" s="21"/>
      <c r="T340" s="21"/>
      <c r="U340" s="22"/>
      <c r="V340" s="23"/>
      <c r="W340" s="23"/>
      <c r="X340" s="24"/>
      <c r="Y340" s="25">
        <f t="shared" si="22"/>
        <v>0</v>
      </c>
      <c r="Z340" s="25">
        <f t="shared" si="21"/>
        <v>0</v>
      </c>
      <c r="AA340" s="26"/>
      <c r="AB340" s="26"/>
      <c r="AC340" s="26"/>
      <c r="AD340" s="26"/>
      <c r="AE340" s="27"/>
      <c r="AF340" s="26"/>
      <c r="AG340" s="26"/>
      <c r="AH340" s="26"/>
      <c r="AI340" s="26"/>
      <c r="AJ340" s="26"/>
      <c r="AK340" s="26"/>
    </row>
    <row r="341" spans="1:37" s="10" customFormat="1" ht="25" customHeight="1" x14ac:dyDescent="0.25">
      <c r="A341" s="11">
        <v>340</v>
      </c>
      <c r="B341" s="12" t="str">
        <f t="shared" si="20"/>
        <v>000-000</v>
      </c>
      <c r="C341" s="12"/>
      <c r="D341" s="12"/>
      <c r="E341" s="12"/>
      <c r="F341" s="12"/>
      <c r="G341" s="16"/>
      <c r="H341" s="16"/>
      <c r="I341" s="15"/>
      <c r="J341" s="16"/>
      <c r="K341" s="16"/>
      <c r="L341" s="17"/>
      <c r="M341" s="18"/>
      <c r="N341" s="18"/>
      <c r="O341" s="20"/>
      <c r="P341" s="21"/>
      <c r="Q341" s="21"/>
      <c r="R341" s="22"/>
      <c r="S341" s="21"/>
      <c r="T341" s="21"/>
      <c r="U341" s="22"/>
      <c r="V341" s="23"/>
      <c r="W341" s="23"/>
      <c r="X341" s="24"/>
      <c r="Y341" s="25">
        <f t="shared" si="22"/>
        <v>0</v>
      </c>
      <c r="Z341" s="25">
        <f t="shared" si="21"/>
        <v>0</v>
      </c>
      <c r="AA341" s="26"/>
      <c r="AB341" s="26"/>
      <c r="AC341" s="26"/>
      <c r="AD341" s="26"/>
      <c r="AE341" s="27"/>
      <c r="AF341" s="26"/>
      <c r="AG341" s="26"/>
      <c r="AH341" s="26"/>
      <c r="AI341" s="26"/>
      <c r="AJ341" s="26"/>
      <c r="AK341" s="26"/>
    </row>
    <row r="342" spans="1:37" s="10" customFormat="1" ht="25" customHeight="1" x14ac:dyDescent="0.25">
      <c r="A342" s="11">
        <v>341</v>
      </c>
      <c r="B342" s="12" t="str">
        <f t="shared" si="20"/>
        <v>000-000</v>
      </c>
      <c r="C342" s="12"/>
      <c r="D342" s="12"/>
      <c r="E342" s="12"/>
      <c r="F342" s="12"/>
      <c r="G342" s="16"/>
      <c r="H342" s="16"/>
      <c r="I342" s="15"/>
      <c r="J342" s="16"/>
      <c r="K342" s="16"/>
      <c r="L342" s="17"/>
      <c r="M342" s="18"/>
      <c r="N342" s="18"/>
      <c r="O342" s="20"/>
      <c r="P342" s="21"/>
      <c r="Q342" s="21"/>
      <c r="R342" s="22"/>
      <c r="S342" s="21"/>
      <c r="T342" s="21"/>
      <c r="U342" s="22"/>
      <c r="V342" s="23"/>
      <c r="W342" s="23"/>
      <c r="X342" s="24"/>
      <c r="Y342" s="25">
        <f t="shared" si="22"/>
        <v>0</v>
      </c>
      <c r="Z342" s="25">
        <f t="shared" si="21"/>
        <v>0</v>
      </c>
      <c r="AA342" s="26"/>
      <c r="AB342" s="26"/>
      <c r="AC342" s="26"/>
      <c r="AD342" s="26"/>
      <c r="AE342" s="27"/>
      <c r="AF342" s="26"/>
      <c r="AG342" s="26"/>
      <c r="AH342" s="26"/>
      <c r="AI342" s="26"/>
      <c r="AJ342" s="26"/>
      <c r="AK342" s="26"/>
    </row>
    <row r="343" spans="1:37" s="10" customFormat="1" ht="25" customHeight="1" x14ac:dyDescent="0.25">
      <c r="A343" s="11">
        <v>342</v>
      </c>
      <c r="B343" s="12" t="str">
        <f t="shared" si="20"/>
        <v>000-000</v>
      </c>
      <c r="C343" s="12"/>
      <c r="D343" s="12"/>
      <c r="E343" s="12"/>
      <c r="F343" s="12"/>
      <c r="G343" s="16"/>
      <c r="H343" s="16"/>
      <c r="I343" s="15"/>
      <c r="J343" s="16"/>
      <c r="K343" s="16"/>
      <c r="L343" s="17"/>
      <c r="M343" s="18"/>
      <c r="N343" s="18"/>
      <c r="O343" s="20"/>
      <c r="P343" s="21"/>
      <c r="Q343" s="21"/>
      <c r="R343" s="22"/>
      <c r="S343" s="21"/>
      <c r="T343" s="21"/>
      <c r="U343" s="22"/>
      <c r="V343" s="23"/>
      <c r="W343" s="23"/>
      <c r="X343" s="24"/>
      <c r="Y343" s="25">
        <f t="shared" si="22"/>
        <v>0</v>
      </c>
      <c r="Z343" s="25">
        <f t="shared" si="21"/>
        <v>0</v>
      </c>
      <c r="AA343" s="26"/>
      <c r="AB343" s="26"/>
      <c r="AC343" s="26"/>
      <c r="AD343" s="26"/>
      <c r="AE343" s="27"/>
      <c r="AF343" s="26"/>
      <c r="AG343" s="26"/>
      <c r="AH343" s="26"/>
      <c r="AI343" s="26"/>
      <c r="AJ343" s="26"/>
      <c r="AK343" s="26"/>
    </row>
    <row r="344" spans="1:37" s="10" customFormat="1" ht="25" customHeight="1" x14ac:dyDescent="0.25">
      <c r="A344" s="11">
        <v>343</v>
      </c>
      <c r="B344" s="12" t="str">
        <f t="shared" si="20"/>
        <v>000-000</v>
      </c>
      <c r="C344" s="12"/>
      <c r="D344" s="12"/>
      <c r="E344" s="12"/>
      <c r="F344" s="12"/>
      <c r="G344" s="16"/>
      <c r="H344" s="16"/>
      <c r="I344" s="15"/>
      <c r="J344" s="16"/>
      <c r="K344" s="16"/>
      <c r="L344" s="17"/>
      <c r="M344" s="18"/>
      <c r="N344" s="18"/>
      <c r="O344" s="20"/>
      <c r="P344" s="21"/>
      <c r="Q344" s="21"/>
      <c r="R344" s="22"/>
      <c r="S344" s="21"/>
      <c r="T344" s="21"/>
      <c r="U344" s="22"/>
      <c r="V344" s="23"/>
      <c r="W344" s="23"/>
      <c r="X344" s="24"/>
      <c r="Y344" s="25">
        <f t="shared" si="22"/>
        <v>0</v>
      </c>
      <c r="Z344" s="25">
        <f t="shared" si="21"/>
        <v>0</v>
      </c>
      <c r="AA344" s="26"/>
      <c r="AB344" s="26"/>
      <c r="AC344" s="26"/>
      <c r="AD344" s="26"/>
      <c r="AE344" s="27"/>
      <c r="AF344" s="26"/>
      <c r="AG344" s="26"/>
      <c r="AH344" s="26"/>
      <c r="AI344" s="26"/>
      <c r="AJ344" s="26"/>
      <c r="AK344" s="26"/>
    </row>
    <row r="345" spans="1:37" s="10" customFormat="1" ht="25" customHeight="1" x14ac:dyDescent="0.25">
      <c r="A345" s="11">
        <v>344</v>
      </c>
      <c r="B345" s="12" t="str">
        <f t="shared" si="20"/>
        <v>000-000</v>
      </c>
      <c r="C345" s="12"/>
      <c r="D345" s="12"/>
      <c r="E345" s="12"/>
      <c r="F345" s="12"/>
      <c r="G345" s="16"/>
      <c r="H345" s="16"/>
      <c r="I345" s="15"/>
      <c r="J345" s="16"/>
      <c r="K345" s="16"/>
      <c r="L345" s="17"/>
      <c r="M345" s="18"/>
      <c r="N345" s="18"/>
      <c r="O345" s="20"/>
      <c r="P345" s="21"/>
      <c r="Q345" s="21"/>
      <c r="R345" s="22"/>
      <c r="S345" s="21"/>
      <c r="T345" s="21"/>
      <c r="U345" s="22"/>
      <c r="V345" s="23"/>
      <c r="W345" s="23"/>
      <c r="X345" s="24"/>
      <c r="Y345" s="25">
        <f t="shared" si="22"/>
        <v>0</v>
      </c>
      <c r="Z345" s="25">
        <f t="shared" si="21"/>
        <v>0</v>
      </c>
      <c r="AA345" s="26"/>
      <c r="AB345" s="26"/>
      <c r="AC345" s="26"/>
      <c r="AD345" s="26"/>
      <c r="AE345" s="27"/>
      <c r="AF345" s="26"/>
      <c r="AG345" s="26"/>
      <c r="AH345" s="26"/>
      <c r="AI345" s="26"/>
      <c r="AJ345" s="26"/>
      <c r="AK345" s="26"/>
    </row>
    <row r="346" spans="1:37" s="10" customFormat="1" ht="25" customHeight="1" x14ac:dyDescent="0.25">
      <c r="A346" s="11">
        <v>345</v>
      </c>
      <c r="B346" s="12" t="str">
        <f t="shared" si="20"/>
        <v>000-000</v>
      </c>
      <c r="C346" s="12"/>
      <c r="D346" s="12"/>
      <c r="E346" s="12"/>
      <c r="F346" s="12"/>
      <c r="G346" s="16"/>
      <c r="H346" s="16"/>
      <c r="I346" s="15"/>
      <c r="J346" s="16"/>
      <c r="K346" s="16"/>
      <c r="L346" s="17"/>
      <c r="M346" s="18"/>
      <c r="N346" s="18"/>
      <c r="O346" s="20"/>
      <c r="P346" s="21"/>
      <c r="Q346" s="21"/>
      <c r="R346" s="22"/>
      <c r="S346" s="21"/>
      <c r="T346" s="21"/>
      <c r="U346" s="22"/>
      <c r="V346" s="23"/>
      <c r="W346" s="23"/>
      <c r="X346" s="24"/>
      <c r="Y346" s="25">
        <f t="shared" si="22"/>
        <v>0</v>
      </c>
      <c r="Z346" s="25">
        <f t="shared" si="21"/>
        <v>0</v>
      </c>
      <c r="AA346" s="26"/>
      <c r="AB346" s="26"/>
      <c r="AC346" s="26"/>
      <c r="AD346" s="26"/>
      <c r="AE346" s="27"/>
      <c r="AF346" s="26"/>
      <c r="AG346" s="26"/>
      <c r="AH346" s="26"/>
      <c r="AI346" s="26"/>
      <c r="AJ346" s="26"/>
      <c r="AK346" s="26"/>
    </row>
    <row r="347" spans="1:37" s="10" customFormat="1" ht="25" customHeight="1" x14ac:dyDescent="0.25">
      <c r="A347" s="11">
        <v>346</v>
      </c>
      <c r="B347" s="12" t="str">
        <f t="shared" si="20"/>
        <v>000-000</v>
      </c>
      <c r="C347" s="12"/>
      <c r="D347" s="12"/>
      <c r="E347" s="12"/>
      <c r="F347" s="12"/>
      <c r="G347" s="16"/>
      <c r="H347" s="16"/>
      <c r="I347" s="15"/>
      <c r="J347" s="16"/>
      <c r="K347" s="16"/>
      <c r="L347" s="17"/>
      <c r="M347" s="18"/>
      <c r="N347" s="19"/>
      <c r="O347" s="20"/>
      <c r="P347" s="21"/>
      <c r="Q347" s="21"/>
      <c r="R347" s="22"/>
      <c r="S347" s="21"/>
      <c r="T347" s="21"/>
      <c r="U347" s="22"/>
      <c r="V347" s="23"/>
      <c r="W347" s="23"/>
      <c r="X347" s="24"/>
      <c r="Y347" s="25">
        <f t="shared" si="22"/>
        <v>0</v>
      </c>
      <c r="Z347" s="25">
        <f t="shared" si="21"/>
        <v>0</v>
      </c>
      <c r="AA347" s="26"/>
      <c r="AB347" s="26"/>
      <c r="AC347" s="26"/>
      <c r="AD347" s="26"/>
      <c r="AE347" s="27"/>
      <c r="AF347" s="26"/>
      <c r="AG347" s="26"/>
      <c r="AH347" s="26"/>
      <c r="AI347" s="26"/>
      <c r="AJ347" s="26"/>
      <c r="AK347" s="26"/>
    </row>
    <row r="348" spans="1:37" s="10" customFormat="1" ht="25" customHeight="1" x14ac:dyDescent="0.25">
      <c r="A348" s="11">
        <v>347</v>
      </c>
      <c r="B348" s="12" t="str">
        <f t="shared" si="20"/>
        <v>000-000</v>
      </c>
      <c r="C348" s="12"/>
      <c r="D348" s="12"/>
      <c r="E348" s="12"/>
      <c r="F348" s="12"/>
      <c r="G348" s="16"/>
      <c r="H348" s="16"/>
      <c r="I348" s="15"/>
      <c r="J348" s="16"/>
      <c r="K348" s="16"/>
      <c r="L348" s="17"/>
      <c r="M348" s="18"/>
      <c r="N348" s="19"/>
      <c r="O348" s="20"/>
      <c r="P348" s="21"/>
      <c r="Q348" s="21"/>
      <c r="R348" s="22"/>
      <c r="S348" s="21"/>
      <c r="T348" s="21"/>
      <c r="U348" s="22"/>
      <c r="V348" s="23"/>
      <c r="W348" s="23"/>
      <c r="X348" s="24"/>
      <c r="Y348" s="25">
        <f t="shared" si="22"/>
        <v>0</v>
      </c>
      <c r="Z348" s="25">
        <f t="shared" si="21"/>
        <v>0</v>
      </c>
      <c r="AA348" s="26"/>
      <c r="AB348" s="26"/>
      <c r="AC348" s="26"/>
      <c r="AD348" s="26"/>
      <c r="AE348" s="27"/>
      <c r="AF348" s="26"/>
      <c r="AG348" s="26"/>
      <c r="AH348" s="26"/>
      <c r="AI348" s="26"/>
      <c r="AJ348" s="26"/>
      <c r="AK348" s="26"/>
    </row>
    <row r="349" spans="1:37" s="10" customFormat="1" ht="25" customHeight="1" x14ac:dyDescent="0.25">
      <c r="A349" s="11">
        <v>348</v>
      </c>
      <c r="B349" s="12" t="str">
        <f t="shared" si="20"/>
        <v>000-000</v>
      </c>
      <c r="C349" s="12"/>
      <c r="D349" s="12"/>
      <c r="E349" s="12"/>
      <c r="F349" s="12"/>
      <c r="G349" s="16"/>
      <c r="H349" s="16"/>
      <c r="I349" s="15"/>
      <c r="J349" s="16"/>
      <c r="K349" s="16"/>
      <c r="L349" s="17"/>
      <c r="M349" s="18"/>
      <c r="N349" s="18"/>
      <c r="O349" s="20"/>
      <c r="P349" s="21"/>
      <c r="Q349" s="21"/>
      <c r="R349" s="22"/>
      <c r="S349" s="21"/>
      <c r="T349" s="21"/>
      <c r="U349" s="22"/>
      <c r="V349" s="23"/>
      <c r="W349" s="23"/>
      <c r="X349" s="24"/>
      <c r="Y349" s="25">
        <f t="shared" si="22"/>
        <v>0</v>
      </c>
      <c r="Z349" s="25">
        <f t="shared" si="21"/>
        <v>0</v>
      </c>
      <c r="AA349" s="26"/>
      <c r="AB349" s="26"/>
      <c r="AC349" s="26"/>
      <c r="AD349" s="26"/>
      <c r="AE349" s="27"/>
      <c r="AF349" s="26"/>
      <c r="AG349" s="26"/>
      <c r="AH349" s="26"/>
      <c r="AI349" s="26"/>
      <c r="AJ349" s="26"/>
      <c r="AK349" s="26"/>
    </row>
    <row r="350" spans="1:37" s="10" customFormat="1" ht="25" customHeight="1" x14ac:dyDescent="0.25">
      <c r="A350" s="11">
        <v>349</v>
      </c>
      <c r="B350" s="12" t="str">
        <f t="shared" si="20"/>
        <v>000-000</v>
      </c>
      <c r="C350" s="12"/>
      <c r="D350" s="12"/>
      <c r="E350" s="12"/>
      <c r="F350" s="12"/>
      <c r="G350" s="16"/>
      <c r="H350" s="16"/>
      <c r="I350" s="15"/>
      <c r="J350" s="16"/>
      <c r="K350" s="16"/>
      <c r="L350" s="17"/>
      <c r="M350" s="18"/>
      <c r="N350" s="18"/>
      <c r="O350" s="20"/>
      <c r="P350" s="21"/>
      <c r="Q350" s="21"/>
      <c r="R350" s="22"/>
      <c r="S350" s="21"/>
      <c r="T350" s="21"/>
      <c r="U350" s="22"/>
      <c r="V350" s="23"/>
      <c r="W350" s="23"/>
      <c r="X350" s="24"/>
      <c r="Y350" s="25">
        <f t="shared" si="22"/>
        <v>0</v>
      </c>
      <c r="Z350" s="25">
        <f t="shared" si="21"/>
        <v>0</v>
      </c>
      <c r="AA350" s="26"/>
      <c r="AB350" s="26"/>
      <c r="AC350" s="26"/>
      <c r="AD350" s="26"/>
      <c r="AE350" s="27"/>
      <c r="AF350" s="26"/>
      <c r="AG350" s="26"/>
      <c r="AH350" s="26"/>
      <c r="AI350" s="26"/>
      <c r="AJ350" s="26"/>
      <c r="AK350" s="26"/>
    </row>
    <row r="351" spans="1:37" s="10" customFormat="1" ht="25" customHeight="1" x14ac:dyDescent="0.25">
      <c r="A351" s="11">
        <v>350</v>
      </c>
      <c r="B351" s="12" t="str">
        <f t="shared" si="20"/>
        <v>000-000</v>
      </c>
      <c r="C351" s="12"/>
      <c r="D351" s="12"/>
      <c r="E351" s="12"/>
      <c r="F351" s="12"/>
      <c r="G351" s="16"/>
      <c r="H351" s="16"/>
      <c r="I351" s="15"/>
      <c r="J351" s="16"/>
      <c r="K351" s="16"/>
      <c r="L351" s="17"/>
      <c r="M351" s="18"/>
      <c r="N351" s="18"/>
      <c r="O351" s="20"/>
      <c r="P351" s="21"/>
      <c r="Q351" s="21"/>
      <c r="R351" s="22"/>
      <c r="S351" s="21"/>
      <c r="T351" s="21"/>
      <c r="U351" s="22"/>
      <c r="V351" s="23"/>
      <c r="W351" s="23"/>
      <c r="X351" s="24"/>
      <c r="Y351" s="25">
        <f t="shared" si="22"/>
        <v>0</v>
      </c>
      <c r="Z351" s="25">
        <f t="shared" si="21"/>
        <v>0</v>
      </c>
      <c r="AA351" s="26"/>
      <c r="AB351" s="26"/>
      <c r="AC351" s="26"/>
      <c r="AD351" s="26"/>
      <c r="AE351" s="27"/>
      <c r="AF351" s="26"/>
      <c r="AG351" s="26"/>
      <c r="AH351" s="26"/>
      <c r="AI351" s="26"/>
      <c r="AJ351" s="26"/>
      <c r="AK351" s="26"/>
    </row>
    <row r="352" spans="1:37" s="10" customFormat="1" ht="25" customHeight="1" x14ac:dyDescent="0.25">
      <c r="A352" s="11">
        <v>351</v>
      </c>
      <c r="B352" s="12" t="str">
        <f t="shared" si="20"/>
        <v>000-000</v>
      </c>
      <c r="C352" s="12"/>
      <c r="D352" s="12"/>
      <c r="E352" s="12"/>
      <c r="F352" s="12"/>
      <c r="G352" s="16"/>
      <c r="H352" s="16"/>
      <c r="I352" s="15"/>
      <c r="J352" s="16"/>
      <c r="K352" s="16"/>
      <c r="L352" s="17"/>
      <c r="M352" s="18"/>
      <c r="N352" s="18"/>
      <c r="O352" s="20"/>
      <c r="P352" s="21"/>
      <c r="Q352" s="21"/>
      <c r="R352" s="22"/>
      <c r="S352" s="21"/>
      <c r="T352" s="21"/>
      <c r="U352" s="22"/>
      <c r="V352" s="23"/>
      <c r="W352" s="23"/>
      <c r="X352" s="24"/>
      <c r="Y352" s="25">
        <f t="shared" si="22"/>
        <v>0</v>
      </c>
      <c r="Z352" s="25">
        <f t="shared" si="21"/>
        <v>0</v>
      </c>
      <c r="AA352" s="26"/>
      <c r="AB352" s="26"/>
      <c r="AC352" s="26"/>
      <c r="AD352" s="26"/>
      <c r="AE352" s="27"/>
      <c r="AF352" s="26"/>
      <c r="AG352" s="26"/>
      <c r="AH352" s="26"/>
      <c r="AI352" s="26"/>
      <c r="AJ352" s="26"/>
      <c r="AK352" s="26"/>
    </row>
    <row r="353" spans="1:37" s="10" customFormat="1" ht="25" customHeight="1" x14ac:dyDescent="0.25">
      <c r="A353" s="11">
        <v>352</v>
      </c>
      <c r="B353" s="12" t="str">
        <f t="shared" si="20"/>
        <v>000-000</v>
      </c>
      <c r="C353" s="12"/>
      <c r="D353" s="12"/>
      <c r="E353" s="12"/>
      <c r="F353" s="12"/>
      <c r="G353" s="16"/>
      <c r="H353" s="16"/>
      <c r="I353" s="15"/>
      <c r="J353" s="16"/>
      <c r="K353" s="16"/>
      <c r="L353" s="17"/>
      <c r="M353" s="18"/>
      <c r="N353" s="18"/>
      <c r="O353" s="20"/>
      <c r="P353" s="21"/>
      <c r="Q353" s="21"/>
      <c r="R353" s="22"/>
      <c r="S353" s="21"/>
      <c r="T353" s="21"/>
      <c r="U353" s="22"/>
      <c r="V353" s="23"/>
      <c r="W353" s="23"/>
      <c r="X353" s="24"/>
      <c r="Y353" s="25">
        <f t="shared" si="22"/>
        <v>0</v>
      </c>
      <c r="Z353" s="25">
        <f t="shared" si="21"/>
        <v>0</v>
      </c>
      <c r="AA353" s="26"/>
      <c r="AB353" s="26"/>
      <c r="AC353" s="26"/>
      <c r="AD353" s="26"/>
      <c r="AE353" s="27"/>
      <c r="AF353" s="26"/>
      <c r="AG353" s="26"/>
      <c r="AH353" s="26"/>
      <c r="AI353" s="26"/>
      <c r="AJ353" s="26"/>
      <c r="AK353" s="26"/>
    </row>
    <row r="354" spans="1:37" s="10" customFormat="1" ht="25" customHeight="1" x14ac:dyDescent="0.25">
      <c r="A354" s="11">
        <v>353</v>
      </c>
      <c r="B354" s="12" t="str">
        <f t="shared" si="20"/>
        <v>000-000</v>
      </c>
      <c r="C354" s="12"/>
      <c r="D354" s="12"/>
      <c r="E354" s="12"/>
      <c r="F354" s="12"/>
      <c r="G354" s="16"/>
      <c r="H354" s="16"/>
      <c r="I354" s="15"/>
      <c r="J354" s="16"/>
      <c r="K354" s="16"/>
      <c r="L354" s="17"/>
      <c r="M354" s="18"/>
      <c r="N354" s="18"/>
      <c r="O354" s="20"/>
      <c r="P354" s="21"/>
      <c r="Q354" s="21"/>
      <c r="R354" s="22"/>
      <c r="S354" s="21"/>
      <c r="T354" s="21"/>
      <c r="U354" s="22"/>
      <c r="V354" s="23"/>
      <c r="W354" s="23"/>
      <c r="X354" s="24"/>
      <c r="Y354" s="25">
        <f t="shared" si="22"/>
        <v>0</v>
      </c>
      <c r="Z354" s="25">
        <f t="shared" si="21"/>
        <v>0</v>
      </c>
      <c r="AA354" s="26"/>
      <c r="AB354" s="26"/>
      <c r="AC354" s="26"/>
      <c r="AD354" s="26"/>
      <c r="AE354" s="27"/>
      <c r="AF354" s="26"/>
      <c r="AG354" s="26"/>
      <c r="AH354" s="26"/>
      <c r="AI354" s="26"/>
      <c r="AJ354" s="26"/>
      <c r="AK354" s="26"/>
    </row>
    <row r="355" spans="1:37" s="10" customFormat="1" ht="25" customHeight="1" x14ac:dyDescent="0.25">
      <c r="A355" s="11">
        <v>354</v>
      </c>
      <c r="B355" s="12" t="str">
        <f t="shared" si="20"/>
        <v>000-000</v>
      </c>
      <c r="C355" s="12"/>
      <c r="D355" s="12"/>
      <c r="E355" s="12"/>
      <c r="F355" s="12"/>
      <c r="G355" s="16"/>
      <c r="H355" s="16"/>
      <c r="I355" s="15"/>
      <c r="J355" s="16"/>
      <c r="K355" s="16"/>
      <c r="L355" s="17"/>
      <c r="M355" s="18"/>
      <c r="N355" s="18"/>
      <c r="O355" s="20"/>
      <c r="P355" s="21"/>
      <c r="Q355" s="21"/>
      <c r="R355" s="22"/>
      <c r="S355" s="21"/>
      <c r="T355" s="21"/>
      <c r="U355" s="22"/>
      <c r="V355" s="23"/>
      <c r="W355" s="23"/>
      <c r="X355" s="24"/>
      <c r="Y355" s="25">
        <f t="shared" si="22"/>
        <v>0</v>
      </c>
      <c r="Z355" s="25">
        <f t="shared" si="21"/>
        <v>0</v>
      </c>
      <c r="AA355" s="26"/>
      <c r="AB355" s="26"/>
      <c r="AC355" s="26"/>
      <c r="AD355" s="26"/>
      <c r="AE355" s="27"/>
      <c r="AF355" s="26"/>
      <c r="AG355" s="26"/>
      <c r="AH355" s="26"/>
      <c r="AI355" s="26"/>
      <c r="AJ355" s="26"/>
      <c r="AK355" s="26"/>
    </row>
    <row r="356" spans="1:37" s="10" customFormat="1" ht="25" customHeight="1" x14ac:dyDescent="0.25">
      <c r="A356" s="11">
        <v>355</v>
      </c>
      <c r="B356" s="12" t="str">
        <f t="shared" si="20"/>
        <v>000-000</v>
      </c>
      <c r="C356" s="12"/>
      <c r="D356" s="12"/>
      <c r="E356" s="12"/>
      <c r="F356" s="12"/>
      <c r="G356" s="16"/>
      <c r="H356" s="16"/>
      <c r="I356" s="15"/>
      <c r="J356" s="16"/>
      <c r="K356" s="16"/>
      <c r="L356" s="17"/>
      <c r="M356" s="18"/>
      <c r="N356" s="18"/>
      <c r="O356" s="20"/>
      <c r="P356" s="21"/>
      <c r="Q356" s="21"/>
      <c r="R356" s="22"/>
      <c r="S356" s="21"/>
      <c r="T356" s="21"/>
      <c r="U356" s="22"/>
      <c r="V356" s="23"/>
      <c r="W356" s="23"/>
      <c r="X356" s="24"/>
      <c r="Y356" s="25">
        <f t="shared" si="22"/>
        <v>0</v>
      </c>
      <c r="Z356" s="25">
        <f t="shared" si="21"/>
        <v>0</v>
      </c>
      <c r="AA356" s="26"/>
      <c r="AB356" s="26"/>
      <c r="AC356" s="26"/>
      <c r="AD356" s="26"/>
      <c r="AE356" s="27"/>
      <c r="AF356" s="26"/>
      <c r="AG356" s="26"/>
      <c r="AH356" s="26"/>
      <c r="AI356" s="26"/>
      <c r="AJ356" s="26"/>
      <c r="AK356" s="26"/>
    </row>
    <row r="357" spans="1:37" s="10" customFormat="1" ht="25" customHeight="1" x14ac:dyDescent="0.25">
      <c r="A357" s="11">
        <v>356</v>
      </c>
      <c r="B357" s="12" t="str">
        <f t="shared" si="20"/>
        <v>000-000</v>
      </c>
      <c r="C357" s="12"/>
      <c r="D357" s="12"/>
      <c r="E357" s="12"/>
      <c r="F357" s="12"/>
      <c r="G357" s="16"/>
      <c r="H357" s="16"/>
      <c r="I357" s="15"/>
      <c r="J357" s="16"/>
      <c r="K357" s="16"/>
      <c r="L357" s="17"/>
      <c r="M357" s="18"/>
      <c r="N357" s="18"/>
      <c r="O357" s="20"/>
      <c r="P357" s="21"/>
      <c r="Q357" s="21"/>
      <c r="R357" s="22"/>
      <c r="S357" s="21"/>
      <c r="T357" s="21"/>
      <c r="U357" s="22"/>
      <c r="V357" s="23"/>
      <c r="W357" s="23"/>
      <c r="X357" s="24"/>
      <c r="Y357" s="25">
        <f t="shared" si="22"/>
        <v>0</v>
      </c>
      <c r="Z357" s="25">
        <f t="shared" si="21"/>
        <v>0</v>
      </c>
      <c r="AA357" s="26"/>
      <c r="AB357" s="26"/>
      <c r="AC357" s="26"/>
      <c r="AD357" s="26"/>
      <c r="AE357" s="27"/>
      <c r="AF357" s="26"/>
      <c r="AG357" s="26"/>
      <c r="AH357" s="26"/>
      <c r="AI357" s="26"/>
      <c r="AJ357" s="26"/>
      <c r="AK357" s="26"/>
    </row>
    <row r="358" spans="1:37" s="10" customFormat="1" ht="25" customHeight="1" x14ac:dyDescent="0.25">
      <c r="A358" s="11">
        <v>357</v>
      </c>
      <c r="B358" s="12" t="str">
        <f t="shared" ref="B358:B395" si="23">TEXT(C358,"000")&amp;"-"&amp;TEXT(E358,"000")</f>
        <v>000-000</v>
      </c>
      <c r="C358" s="12"/>
      <c r="D358" s="12"/>
      <c r="E358" s="12"/>
      <c r="F358" s="12"/>
      <c r="G358" s="16"/>
      <c r="H358" s="16"/>
      <c r="I358" s="15"/>
      <c r="J358" s="16"/>
      <c r="K358" s="16"/>
      <c r="L358" s="17"/>
      <c r="M358" s="18"/>
      <c r="N358" s="19"/>
      <c r="O358" s="20"/>
      <c r="P358" s="21"/>
      <c r="Q358" s="21"/>
      <c r="R358" s="22"/>
      <c r="S358" s="21"/>
      <c r="T358" s="21"/>
      <c r="U358" s="22"/>
      <c r="V358" s="23"/>
      <c r="W358" s="23"/>
      <c r="X358" s="24"/>
      <c r="Y358" s="25">
        <f t="shared" si="22"/>
        <v>0</v>
      </c>
      <c r="Z358" s="25">
        <f t="shared" si="21"/>
        <v>0</v>
      </c>
      <c r="AA358" s="26"/>
      <c r="AB358" s="26"/>
      <c r="AC358" s="26"/>
      <c r="AD358" s="26"/>
      <c r="AE358" s="27"/>
      <c r="AF358" s="26"/>
      <c r="AG358" s="26"/>
      <c r="AH358" s="26"/>
      <c r="AI358" s="26"/>
      <c r="AJ358" s="26"/>
      <c r="AK358" s="26"/>
    </row>
    <row r="359" spans="1:37" s="10" customFormat="1" ht="25" customHeight="1" x14ac:dyDescent="0.25">
      <c r="A359" s="11">
        <v>358</v>
      </c>
      <c r="B359" s="12" t="str">
        <f t="shared" si="23"/>
        <v>000-000</v>
      </c>
      <c r="C359" s="12"/>
      <c r="D359" s="12"/>
      <c r="E359" s="12"/>
      <c r="F359" s="12"/>
      <c r="G359" s="16"/>
      <c r="H359" s="16"/>
      <c r="I359" s="15"/>
      <c r="J359" s="16"/>
      <c r="K359" s="16"/>
      <c r="L359" s="17"/>
      <c r="M359" s="18"/>
      <c r="N359" s="19"/>
      <c r="O359" s="20"/>
      <c r="P359" s="21"/>
      <c r="Q359" s="21"/>
      <c r="R359" s="22"/>
      <c r="S359" s="21"/>
      <c r="T359" s="21"/>
      <c r="U359" s="22"/>
      <c r="V359" s="23"/>
      <c r="W359" s="23"/>
      <c r="X359" s="24"/>
      <c r="Y359" s="25">
        <f t="shared" si="22"/>
        <v>0</v>
      </c>
      <c r="Z359" s="25">
        <f t="shared" si="21"/>
        <v>0</v>
      </c>
      <c r="AA359" s="26"/>
      <c r="AB359" s="26"/>
      <c r="AC359" s="26"/>
      <c r="AD359" s="26"/>
      <c r="AE359" s="27"/>
      <c r="AF359" s="26"/>
      <c r="AG359" s="26"/>
      <c r="AH359" s="26"/>
      <c r="AI359" s="26"/>
      <c r="AJ359" s="26"/>
      <c r="AK359" s="26"/>
    </row>
    <row r="360" spans="1:37" s="10" customFormat="1" ht="25" customHeight="1" x14ac:dyDescent="0.25">
      <c r="A360" s="11">
        <v>359</v>
      </c>
      <c r="B360" s="12" t="str">
        <f t="shared" si="23"/>
        <v>000-000</v>
      </c>
      <c r="C360" s="12"/>
      <c r="D360" s="12"/>
      <c r="E360" s="12"/>
      <c r="F360" s="12"/>
      <c r="G360" s="16"/>
      <c r="H360" s="16"/>
      <c r="I360" s="15"/>
      <c r="J360" s="16"/>
      <c r="K360" s="16"/>
      <c r="L360" s="17"/>
      <c r="M360" s="18"/>
      <c r="N360" s="18"/>
      <c r="O360" s="20"/>
      <c r="P360" s="21"/>
      <c r="Q360" s="21"/>
      <c r="R360" s="22"/>
      <c r="S360" s="21"/>
      <c r="T360" s="21"/>
      <c r="U360" s="22"/>
      <c r="V360" s="23"/>
      <c r="W360" s="23"/>
      <c r="X360" s="24"/>
      <c r="Y360" s="25">
        <f t="shared" si="22"/>
        <v>0</v>
      </c>
      <c r="Z360" s="25">
        <f t="shared" si="21"/>
        <v>0</v>
      </c>
      <c r="AA360" s="26"/>
      <c r="AB360" s="26"/>
      <c r="AC360" s="26"/>
      <c r="AD360" s="26"/>
      <c r="AE360" s="27"/>
      <c r="AF360" s="26"/>
      <c r="AG360" s="26"/>
      <c r="AH360" s="26"/>
      <c r="AI360" s="26"/>
      <c r="AJ360" s="26"/>
      <c r="AK360" s="26"/>
    </row>
    <row r="361" spans="1:37" s="10" customFormat="1" ht="25" customHeight="1" x14ac:dyDescent="0.25">
      <c r="A361" s="11">
        <v>360</v>
      </c>
      <c r="B361" s="12" t="str">
        <f t="shared" si="23"/>
        <v>000-000</v>
      </c>
      <c r="C361" s="12"/>
      <c r="D361" s="12"/>
      <c r="E361" s="12"/>
      <c r="F361" s="12"/>
      <c r="G361" s="16"/>
      <c r="H361" s="16"/>
      <c r="I361" s="15"/>
      <c r="J361" s="16"/>
      <c r="K361" s="16"/>
      <c r="L361" s="17"/>
      <c r="M361" s="18"/>
      <c r="N361" s="18"/>
      <c r="O361" s="20"/>
      <c r="P361" s="21"/>
      <c r="Q361" s="21"/>
      <c r="R361" s="22"/>
      <c r="S361" s="21"/>
      <c r="T361" s="21"/>
      <c r="U361" s="22"/>
      <c r="V361" s="23"/>
      <c r="W361" s="23"/>
      <c r="X361" s="24"/>
      <c r="Y361" s="25">
        <f t="shared" si="22"/>
        <v>0</v>
      </c>
      <c r="Z361" s="25">
        <f t="shared" si="21"/>
        <v>0</v>
      </c>
      <c r="AA361" s="26"/>
      <c r="AB361" s="26"/>
      <c r="AC361" s="26"/>
      <c r="AD361" s="26"/>
      <c r="AE361" s="27"/>
      <c r="AF361" s="26"/>
      <c r="AG361" s="26"/>
      <c r="AH361" s="26"/>
      <c r="AI361" s="26"/>
      <c r="AJ361" s="26"/>
      <c r="AK361" s="26"/>
    </row>
    <row r="362" spans="1:37" s="10" customFormat="1" ht="25" customHeight="1" x14ac:dyDescent="0.25">
      <c r="A362" s="11">
        <v>361</v>
      </c>
      <c r="B362" s="12" t="str">
        <f t="shared" si="23"/>
        <v>000-000</v>
      </c>
      <c r="C362" s="12"/>
      <c r="D362" s="12"/>
      <c r="E362" s="12"/>
      <c r="F362" s="12"/>
      <c r="G362" s="16"/>
      <c r="H362" s="16"/>
      <c r="I362" s="15"/>
      <c r="J362" s="16"/>
      <c r="K362" s="16"/>
      <c r="L362" s="17"/>
      <c r="M362" s="18"/>
      <c r="N362" s="18"/>
      <c r="O362" s="20"/>
      <c r="P362" s="21"/>
      <c r="Q362" s="21"/>
      <c r="R362" s="22"/>
      <c r="S362" s="21"/>
      <c r="T362" s="21"/>
      <c r="U362" s="22"/>
      <c r="V362" s="23"/>
      <c r="W362" s="23"/>
      <c r="X362" s="24"/>
      <c r="Y362" s="25">
        <f t="shared" si="22"/>
        <v>0</v>
      </c>
      <c r="Z362" s="25">
        <f t="shared" si="21"/>
        <v>0</v>
      </c>
      <c r="AA362" s="26"/>
      <c r="AB362" s="26"/>
      <c r="AC362" s="26"/>
      <c r="AD362" s="26"/>
      <c r="AE362" s="27"/>
      <c r="AF362" s="26"/>
      <c r="AG362" s="26"/>
      <c r="AH362" s="26"/>
      <c r="AI362" s="26"/>
      <c r="AJ362" s="26"/>
      <c r="AK362" s="26"/>
    </row>
    <row r="363" spans="1:37" s="10" customFormat="1" ht="25" customHeight="1" x14ac:dyDescent="0.25">
      <c r="A363" s="11">
        <v>362</v>
      </c>
      <c r="B363" s="12" t="str">
        <f t="shared" si="23"/>
        <v>000-000</v>
      </c>
      <c r="C363" s="12"/>
      <c r="D363" s="12"/>
      <c r="E363" s="12"/>
      <c r="F363" s="12"/>
      <c r="G363" s="16"/>
      <c r="H363" s="16"/>
      <c r="I363" s="15"/>
      <c r="J363" s="16"/>
      <c r="K363" s="16"/>
      <c r="L363" s="17"/>
      <c r="M363" s="18"/>
      <c r="N363" s="18"/>
      <c r="O363" s="20"/>
      <c r="P363" s="21"/>
      <c r="Q363" s="21"/>
      <c r="R363" s="22"/>
      <c r="S363" s="21"/>
      <c r="T363" s="21"/>
      <c r="U363" s="22"/>
      <c r="V363" s="23"/>
      <c r="W363" s="23"/>
      <c r="X363" s="24"/>
      <c r="Y363" s="25">
        <f t="shared" si="22"/>
        <v>0</v>
      </c>
      <c r="Z363" s="25">
        <f t="shared" si="21"/>
        <v>0</v>
      </c>
      <c r="AA363" s="26"/>
      <c r="AB363" s="26"/>
      <c r="AC363" s="26"/>
      <c r="AD363" s="26"/>
      <c r="AE363" s="27"/>
      <c r="AF363" s="26"/>
      <c r="AG363" s="26"/>
      <c r="AH363" s="26"/>
      <c r="AI363" s="26"/>
      <c r="AJ363" s="26"/>
      <c r="AK363" s="26"/>
    </row>
    <row r="364" spans="1:37" s="10" customFormat="1" ht="25" customHeight="1" x14ac:dyDescent="0.25">
      <c r="A364" s="11">
        <v>363</v>
      </c>
      <c r="B364" s="12" t="str">
        <f t="shared" si="23"/>
        <v>000-000</v>
      </c>
      <c r="C364" s="12"/>
      <c r="D364" s="12"/>
      <c r="E364" s="12"/>
      <c r="F364" s="12"/>
      <c r="G364" s="16"/>
      <c r="H364" s="16"/>
      <c r="I364" s="15"/>
      <c r="J364" s="16"/>
      <c r="K364" s="16"/>
      <c r="L364" s="17"/>
      <c r="M364" s="18"/>
      <c r="N364" s="18"/>
      <c r="O364" s="20"/>
      <c r="P364" s="21"/>
      <c r="Q364" s="21"/>
      <c r="R364" s="22"/>
      <c r="S364" s="21"/>
      <c r="T364" s="21"/>
      <c r="U364" s="22"/>
      <c r="V364" s="23"/>
      <c r="W364" s="23"/>
      <c r="X364" s="24"/>
      <c r="Y364" s="25">
        <f t="shared" si="22"/>
        <v>0</v>
      </c>
      <c r="Z364" s="25">
        <f t="shared" si="21"/>
        <v>0</v>
      </c>
      <c r="AA364" s="26"/>
      <c r="AB364" s="26"/>
      <c r="AC364" s="26"/>
      <c r="AD364" s="26"/>
      <c r="AE364" s="27"/>
      <c r="AF364" s="26"/>
      <c r="AG364" s="26"/>
      <c r="AH364" s="26"/>
      <c r="AI364" s="26"/>
      <c r="AJ364" s="26"/>
      <c r="AK364" s="26"/>
    </row>
    <row r="365" spans="1:37" s="10" customFormat="1" ht="25" customHeight="1" x14ac:dyDescent="0.25">
      <c r="A365" s="11">
        <v>364</v>
      </c>
      <c r="B365" s="12" t="str">
        <f t="shared" si="23"/>
        <v>000-000</v>
      </c>
      <c r="C365" s="12"/>
      <c r="D365" s="12"/>
      <c r="E365" s="12"/>
      <c r="F365" s="12"/>
      <c r="G365" s="16"/>
      <c r="H365" s="16"/>
      <c r="I365" s="15"/>
      <c r="J365" s="16"/>
      <c r="K365" s="16"/>
      <c r="L365" s="17"/>
      <c r="M365" s="18"/>
      <c r="N365" s="18"/>
      <c r="O365" s="20"/>
      <c r="P365" s="21"/>
      <c r="Q365" s="21"/>
      <c r="R365" s="22"/>
      <c r="S365" s="21"/>
      <c r="T365" s="21"/>
      <c r="U365" s="22"/>
      <c r="V365" s="23"/>
      <c r="W365" s="23"/>
      <c r="X365" s="24"/>
      <c r="Y365" s="25">
        <f t="shared" si="22"/>
        <v>0</v>
      </c>
      <c r="Z365" s="25">
        <f t="shared" si="21"/>
        <v>0</v>
      </c>
      <c r="AA365" s="26"/>
      <c r="AB365" s="26"/>
      <c r="AC365" s="26"/>
      <c r="AD365" s="26"/>
      <c r="AE365" s="27"/>
      <c r="AF365" s="26"/>
      <c r="AG365" s="26"/>
      <c r="AH365" s="26"/>
      <c r="AI365" s="26"/>
      <c r="AJ365" s="26"/>
      <c r="AK365" s="26"/>
    </row>
    <row r="366" spans="1:37" s="10" customFormat="1" ht="25" customHeight="1" x14ac:dyDescent="0.25">
      <c r="A366" s="11">
        <v>365</v>
      </c>
      <c r="B366" s="12" t="str">
        <f t="shared" si="23"/>
        <v>000-000</v>
      </c>
      <c r="C366" s="12"/>
      <c r="D366" s="12"/>
      <c r="E366" s="12"/>
      <c r="F366" s="12"/>
      <c r="G366" s="16"/>
      <c r="H366" s="16"/>
      <c r="I366" s="15"/>
      <c r="J366" s="16"/>
      <c r="K366" s="16"/>
      <c r="L366" s="17"/>
      <c r="M366" s="18"/>
      <c r="N366" s="18"/>
      <c r="O366" s="20"/>
      <c r="P366" s="21"/>
      <c r="Q366" s="21"/>
      <c r="R366" s="22"/>
      <c r="S366" s="21"/>
      <c r="T366" s="21"/>
      <c r="U366" s="22"/>
      <c r="V366" s="23"/>
      <c r="W366" s="23"/>
      <c r="X366" s="24"/>
      <c r="Y366" s="25">
        <f t="shared" si="22"/>
        <v>0</v>
      </c>
      <c r="Z366" s="25">
        <f t="shared" si="21"/>
        <v>0</v>
      </c>
      <c r="AA366" s="26"/>
      <c r="AB366" s="26"/>
      <c r="AC366" s="26"/>
      <c r="AD366" s="26"/>
      <c r="AE366" s="27"/>
      <c r="AF366" s="26"/>
      <c r="AG366" s="26"/>
      <c r="AH366" s="26"/>
      <c r="AI366" s="26"/>
      <c r="AJ366" s="26"/>
      <c r="AK366" s="26"/>
    </row>
    <row r="367" spans="1:37" s="10" customFormat="1" ht="25" customHeight="1" x14ac:dyDescent="0.25">
      <c r="A367" s="11">
        <v>366</v>
      </c>
      <c r="B367" s="12" t="str">
        <f t="shared" si="23"/>
        <v>000-000</v>
      </c>
      <c r="C367" s="12"/>
      <c r="D367" s="12"/>
      <c r="E367" s="12"/>
      <c r="F367" s="12"/>
      <c r="G367" s="16"/>
      <c r="H367" s="16"/>
      <c r="I367" s="15"/>
      <c r="J367" s="16"/>
      <c r="K367" s="16"/>
      <c r="L367" s="17"/>
      <c r="M367" s="18"/>
      <c r="N367" s="18"/>
      <c r="O367" s="20"/>
      <c r="P367" s="21"/>
      <c r="Q367" s="21"/>
      <c r="R367" s="22"/>
      <c r="S367" s="21"/>
      <c r="T367" s="21"/>
      <c r="U367" s="22"/>
      <c r="V367" s="23"/>
      <c r="W367" s="23"/>
      <c r="X367" s="24"/>
      <c r="Y367" s="25">
        <f t="shared" si="22"/>
        <v>0</v>
      </c>
      <c r="Z367" s="25">
        <f t="shared" si="21"/>
        <v>0</v>
      </c>
      <c r="AA367" s="26"/>
      <c r="AB367" s="26"/>
      <c r="AC367" s="26"/>
      <c r="AD367" s="26"/>
      <c r="AE367" s="27"/>
      <c r="AF367" s="26"/>
      <c r="AG367" s="26"/>
      <c r="AH367" s="26"/>
      <c r="AI367" s="26"/>
      <c r="AJ367" s="26"/>
      <c r="AK367" s="26"/>
    </row>
    <row r="368" spans="1:37" s="10" customFormat="1" ht="25" customHeight="1" x14ac:dyDescent="0.25">
      <c r="A368" s="11">
        <v>367</v>
      </c>
      <c r="B368" s="12" t="str">
        <f t="shared" si="23"/>
        <v>000-000</v>
      </c>
      <c r="C368" s="12"/>
      <c r="D368" s="12"/>
      <c r="E368" s="12"/>
      <c r="F368" s="12"/>
      <c r="G368" s="16"/>
      <c r="H368" s="16"/>
      <c r="I368" s="15"/>
      <c r="J368" s="16"/>
      <c r="K368" s="16"/>
      <c r="L368" s="17"/>
      <c r="M368" s="18"/>
      <c r="N368" s="18"/>
      <c r="O368" s="20"/>
      <c r="P368" s="21"/>
      <c r="Q368" s="21"/>
      <c r="R368" s="22"/>
      <c r="S368" s="21"/>
      <c r="T368" s="21"/>
      <c r="U368" s="22"/>
      <c r="V368" s="23"/>
      <c r="W368" s="23"/>
      <c r="X368" s="24"/>
      <c r="Y368" s="25">
        <f t="shared" si="22"/>
        <v>0</v>
      </c>
      <c r="Z368" s="25">
        <f t="shared" si="21"/>
        <v>0</v>
      </c>
      <c r="AA368" s="26"/>
      <c r="AB368" s="26"/>
      <c r="AC368" s="26"/>
      <c r="AD368" s="26"/>
      <c r="AE368" s="27"/>
      <c r="AF368" s="26"/>
      <c r="AG368" s="26"/>
      <c r="AH368" s="26"/>
      <c r="AI368" s="26"/>
      <c r="AJ368" s="26"/>
      <c r="AK368" s="26"/>
    </row>
    <row r="369" spans="1:37" s="10" customFormat="1" ht="25" customHeight="1" x14ac:dyDescent="0.25">
      <c r="A369" s="11">
        <v>368</v>
      </c>
      <c r="B369" s="12" t="str">
        <f t="shared" si="23"/>
        <v>000-000</v>
      </c>
      <c r="C369" s="12"/>
      <c r="D369" s="12"/>
      <c r="E369" s="12"/>
      <c r="F369" s="12"/>
      <c r="G369" s="16"/>
      <c r="H369" s="16"/>
      <c r="I369" s="15"/>
      <c r="J369" s="16"/>
      <c r="K369" s="16"/>
      <c r="L369" s="17"/>
      <c r="M369" s="18"/>
      <c r="N369" s="19"/>
      <c r="O369" s="20"/>
      <c r="P369" s="21"/>
      <c r="Q369" s="21"/>
      <c r="R369" s="22"/>
      <c r="S369" s="21"/>
      <c r="T369" s="21"/>
      <c r="U369" s="22"/>
      <c r="V369" s="23"/>
      <c r="W369" s="23"/>
      <c r="X369" s="24"/>
      <c r="Y369" s="25">
        <f t="shared" si="22"/>
        <v>0</v>
      </c>
      <c r="Z369" s="25">
        <f t="shared" si="21"/>
        <v>0</v>
      </c>
      <c r="AA369" s="26"/>
      <c r="AB369" s="26"/>
      <c r="AC369" s="26"/>
      <c r="AD369" s="26"/>
      <c r="AE369" s="27"/>
      <c r="AF369" s="26"/>
      <c r="AG369" s="26"/>
      <c r="AH369" s="26"/>
      <c r="AI369" s="26"/>
      <c r="AJ369" s="26"/>
      <c r="AK369" s="26"/>
    </row>
    <row r="370" spans="1:37" s="10" customFormat="1" ht="25" customHeight="1" x14ac:dyDescent="0.25">
      <c r="A370" s="11">
        <v>369</v>
      </c>
      <c r="B370" s="12" t="str">
        <f t="shared" si="23"/>
        <v>000-000</v>
      </c>
      <c r="C370" s="12"/>
      <c r="D370" s="12"/>
      <c r="E370" s="12"/>
      <c r="F370" s="12"/>
      <c r="G370" s="16"/>
      <c r="H370" s="16"/>
      <c r="I370" s="15"/>
      <c r="J370" s="16"/>
      <c r="K370" s="16"/>
      <c r="L370" s="17"/>
      <c r="M370" s="18"/>
      <c r="N370" s="19"/>
      <c r="O370" s="20"/>
      <c r="P370" s="21"/>
      <c r="Q370" s="21"/>
      <c r="R370" s="22"/>
      <c r="S370" s="21"/>
      <c r="T370" s="21"/>
      <c r="U370" s="22"/>
      <c r="V370" s="23"/>
      <c r="W370" s="23"/>
      <c r="X370" s="24"/>
      <c r="Y370" s="25">
        <f t="shared" si="22"/>
        <v>0</v>
      </c>
      <c r="Z370" s="25">
        <f t="shared" si="21"/>
        <v>0</v>
      </c>
      <c r="AA370" s="26"/>
      <c r="AB370" s="26"/>
      <c r="AC370" s="26"/>
      <c r="AD370" s="26"/>
      <c r="AE370" s="27"/>
      <c r="AF370" s="26"/>
      <c r="AG370" s="26"/>
      <c r="AH370" s="26"/>
      <c r="AI370" s="26"/>
      <c r="AJ370" s="26"/>
      <c r="AK370" s="26"/>
    </row>
    <row r="371" spans="1:37" s="10" customFormat="1" ht="25" customHeight="1" x14ac:dyDescent="0.25">
      <c r="A371" s="11">
        <v>370</v>
      </c>
      <c r="B371" s="12" t="str">
        <f t="shared" si="23"/>
        <v>000-000</v>
      </c>
      <c r="C371" s="12"/>
      <c r="D371" s="12"/>
      <c r="E371" s="12"/>
      <c r="F371" s="12"/>
      <c r="G371" s="16"/>
      <c r="H371" s="16"/>
      <c r="I371" s="15"/>
      <c r="J371" s="16"/>
      <c r="K371" s="16"/>
      <c r="L371" s="17"/>
      <c r="M371" s="18"/>
      <c r="N371" s="18"/>
      <c r="O371" s="20"/>
      <c r="P371" s="21"/>
      <c r="Q371" s="21"/>
      <c r="R371" s="22"/>
      <c r="S371" s="21"/>
      <c r="T371" s="21"/>
      <c r="U371" s="22"/>
      <c r="V371" s="23"/>
      <c r="W371" s="23"/>
      <c r="X371" s="24"/>
      <c r="Y371" s="25">
        <f t="shared" si="22"/>
        <v>0</v>
      </c>
      <c r="Z371" s="25">
        <f t="shared" si="21"/>
        <v>0</v>
      </c>
      <c r="AA371" s="26"/>
      <c r="AB371" s="26"/>
      <c r="AC371" s="26"/>
      <c r="AD371" s="26"/>
      <c r="AE371" s="27"/>
      <c r="AF371" s="26"/>
      <c r="AG371" s="26"/>
      <c r="AH371" s="26"/>
      <c r="AI371" s="26"/>
      <c r="AJ371" s="26"/>
      <c r="AK371" s="26"/>
    </row>
    <row r="372" spans="1:37" s="10" customFormat="1" ht="25" customHeight="1" x14ac:dyDescent="0.25">
      <c r="A372" s="11">
        <v>371</v>
      </c>
      <c r="B372" s="12" t="str">
        <f t="shared" si="23"/>
        <v>000-000</v>
      </c>
      <c r="C372" s="12"/>
      <c r="D372" s="12"/>
      <c r="E372" s="12"/>
      <c r="F372" s="12"/>
      <c r="G372" s="16"/>
      <c r="H372" s="16"/>
      <c r="I372" s="15"/>
      <c r="J372" s="16"/>
      <c r="K372" s="16"/>
      <c r="L372" s="17"/>
      <c r="M372" s="18"/>
      <c r="N372" s="18"/>
      <c r="O372" s="20"/>
      <c r="P372" s="21"/>
      <c r="Q372" s="21"/>
      <c r="R372" s="22"/>
      <c r="S372" s="21"/>
      <c r="T372" s="21"/>
      <c r="U372" s="22"/>
      <c r="V372" s="23"/>
      <c r="W372" s="23"/>
      <c r="X372" s="24"/>
      <c r="Y372" s="25">
        <f t="shared" si="22"/>
        <v>0</v>
      </c>
      <c r="Z372" s="25">
        <f t="shared" si="21"/>
        <v>0</v>
      </c>
      <c r="AA372" s="26"/>
      <c r="AB372" s="26"/>
      <c r="AC372" s="26"/>
      <c r="AD372" s="26"/>
      <c r="AE372" s="27"/>
      <c r="AF372" s="26"/>
      <c r="AG372" s="26"/>
      <c r="AH372" s="26"/>
      <c r="AI372" s="26"/>
      <c r="AJ372" s="26"/>
      <c r="AK372" s="26"/>
    </row>
    <row r="373" spans="1:37" s="10" customFormat="1" ht="25" customHeight="1" x14ac:dyDescent="0.25">
      <c r="A373" s="11">
        <v>372</v>
      </c>
      <c r="B373" s="12" t="str">
        <f t="shared" si="23"/>
        <v>000-000</v>
      </c>
      <c r="C373" s="12"/>
      <c r="D373" s="12"/>
      <c r="E373" s="12"/>
      <c r="F373" s="12"/>
      <c r="G373" s="16"/>
      <c r="H373" s="16"/>
      <c r="I373" s="15"/>
      <c r="J373" s="16"/>
      <c r="K373" s="16"/>
      <c r="L373" s="17"/>
      <c r="M373" s="18"/>
      <c r="N373" s="18"/>
      <c r="O373" s="20"/>
      <c r="P373" s="21"/>
      <c r="Q373" s="21"/>
      <c r="R373" s="22"/>
      <c r="S373" s="21"/>
      <c r="T373" s="21"/>
      <c r="U373" s="22"/>
      <c r="V373" s="23"/>
      <c r="W373" s="23"/>
      <c r="X373" s="24"/>
      <c r="Y373" s="25">
        <f t="shared" si="22"/>
        <v>0</v>
      </c>
      <c r="Z373" s="25">
        <f t="shared" si="21"/>
        <v>0</v>
      </c>
      <c r="AA373" s="26"/>
      <c r="AB373" s="26"/>
      <c r="AC373" s="26"/>
      <c r="AD373" s="26"/>
      <c r="AE373" s="27"/>
      <c r="AF373" s="26"/>
      <c r="AG373" s="26"/>
      <c r="AH373" s="26"/>
      <c r="AI373" s="26"/>
      <c r="AJ373" s="26"/>
      <c r="AK373" s="26"/>
    </row>
    <row r="374" spans="1:37" s="10" customFormat="1" ht="25" customHeight="1" x14ac:dyDescent="0.25">
      <c r="A374" s="11">
        <v>373</v>
      </c>
      <c r="B374" s="12" t="str">
        <f t="shared" si="23"/>
        <v>000-000</v>
      </c>
      <c r="C374" s="12"/>
      <c r="D374" s="12"/>
      <c r="E374" s="12"/>
      <c r="F374" s="12"/>
      <c r="G374" s="16"/>
      <c r="H374" s="16"/>
      <c r="I374" s="15"/>
      <c r="J374" s="16"/>
      <c r="K374" s="16"/>
      <c r="L374" s="17"/>
      <c r="M374" s="18"/>
      <c r="N374" s="18"/>
      <c r="O374" s="20"/>
      <c r="P374" s="21"/>
      <c r="Q374" s="21"/>
      <c r="R374" s="22"/>
      <c r="S374" s="21"/>
      <c r="T374" s="21"/>
      <c r="U374" s="22"/>
      <c r="V374" s="23"/>
      <c r="W374" s="23"/>
      <c r="X374" s="24"/>
      <c r="Y374" s="25">
        <f t="shared" si="22"/>
        <v>0</v>
      </c>
      <c r="Z374" s="25">
        <f t="shared" si="21"/>
        <v>0</v>
      </c>
      <c r="AA374" s="26"/>
      <c r="AB374" s="26"/>
      <c r="AC374" s="26"/>
      <c r="AD374" s="26"/>
      <c r="AE374" s="27"/>
      <c r="AF374" s="26"/>
      <c r="AG374" s="26"/>
      <c r="AH374" s="26"/>
      <c r="AI374" s="26"/>
      <c r="AJ374" s="26"/>
      <c r="AK374" s="26"/>
    </row>
    <row r="375" spans="1:37" s="10" customFormat="1" ht="25" customHeight="1" x14ac:dyDescent="0.25">
      <c r="A375" s="11">
        <v>374</v>
      </c>
      <c r="B375" s="12" t="str">
        <f t="shared" si="23"/>
        <v>000-000</v>
      </c>
      <c r="C375" s="12"/>
      <c r="D375" s="12"/>
      <c r="E375" s="12"/>
      <c r="F375" s="12"/>
      <c r="G375" s="16"/>
      <c r="H375" s="16"/>
      <c r="I375" s="15"/>
      <c r="J375" s="16"/>
      <c r="K375" s="16"/>
      <c r="L375" s="17"/>
      <c r="M375" s="18"/>
      <c r="N375" s="18"/>
      <c r="O375" s="20"/>
      <c r="P375" s="21"/>
      <c r="Q375" s="21"/>
      <c r="R375" s="22"/>
      <c r="S375" s="21"/>
      <c r="T375" s="21"/>
      <c r="U375" s="22"/>
      <c r="V375" s="23"/>
      <c r="W375" s="23"/>
      <c r="X375" s="24"/>
      <c r="Y375" s="25">
        <f t="shared" si="22"/>
        <v>0</v>
      </c>
      <c r="Z375" s="25">
        <f t="shared" si="21"/>
        <v>0</v>
      </c>
      <c r="AA375" s="26"/>
      <c r="AB375" s="26"/>
      <c r="AC375" s="26"/>
      <c r="AD375" s="26"/>
      <c r="AE375" s="27"/>
      <c r="AF375" s="26"/>
      <c r="AG375" s="26"/>
      <c r="AH375" s="26"/>
      <c r="AI375" s="26"/>
      <c r="AJ375" s="26"/>
      <c r="AK375" s="26"/>
    </row>
    <row r="376" spans="1:37" s="10" customFormat="1" ht="25" customHeight="1" x14ac:dyDescent="0.25">
      <c r="A376" s="11">
        <v>375</v>
      </c>
      <c r="B376" s="12" t="str">
        <f t="shared" si="23"/>
        <v>000-000</v>
      </c>
      <c r="C376" s="12"/>
      <c r="D376" s="12"/>
      <c r="E376" s="12"/>
      <c r="F376" s="12"/>
      <c r="G376" s="16"/>
      <c r="H376" s="16"/>
      <c r="I376" s="15"/>
      <c r="J376" s="16"/>
      <c r="K376" s="16"/>
      <c r="L376" s="17"/>
      <c r="M376" s="18"/>
      <c r="N376" s="18"/>
      <c r="O376" s="20"/>
      <c r="P376" s="21"/>
      <c r="Q376" s="21"/>
      <c r="R376" s="22"/>
      <c r="S376" s="21"/>
      <c r="T376" s="21"/>
      <c r="U376" s="22"/>
      <c r="V376" s="23"/>
      <c r="W376" s="23"/>
      <c r="X376" s="24"/>
      <c r="Y376" s="25">
        <f t="shared" si="22"/>
        <v>0</v>
      </c>
      <c r="Z376" s="25">
        <f t="shared" si="21"/>
        <v>0</v>
      </c>
      <c r="AA376" s="26"/>
      <c r="AB376" s="26"/>
      <c r="AC376" s="26"/>
      <c r="AD376" s="26"/>
      <c r="AE376" s="27"/>
      <c r="AF376" s="26"/>
      <c r="AG376" s="26"/>
      <c r="AH376" s="26"/>
      <c r="AI376" s="26"/>
      <c r="AJ376" s="26"/>
      <c r="AK376" s="26"/>
    </row>
    <row r="377" spans="1:37" s="10" customFormat="1" ht="25" customHeight="1" x14ac:dyDescent="0.25">
      <c r="A377" s="11">
        <v>376</v>
      </c>
      <c r="B377" s="12" t="str">
        <f t="shared" si="23"/>
        <v>000-000</v>
      </c>
      <c r="C377" s="12"/>
      <c r="D377" s="12"/>
      <c r="E377" s="12"/>
      <c r="F377" s="12"/>
      <c r="G377" s="16"/>
      <c r="H377" s="16"/>
      <c r="I377" s="15"/>
      <c r="J377" s="16"/>
      <c r="K377" s="16"/>
      <c r="L377" s="17"/>
      <c r="M377" s="18"/>
      <c r="N377" s="18"/>
      <c r="O377" s="20"/>
      <c r="P377" s="21"/>
      <c r="Q377" s="21"/>
      <c r="R377" s="22"/>
      <c r="S377" s="21"/>
      <c r="T377" s="21"/>
      <c r="U377" s="22"/>
      <c r="V377" s="23"/>
      <c r="W377" s="23"/>
      <c r="X377" s="24"/>
      <c r="Y377" s="25">
        <f t="shared" si="22"/>
        <v>0</v>
      </c>
      <c r="Z377" s="25">
        <f t="shared" si="21"/>
        <v>0</v>
      </c>
      <c r="AA377" s="26"/>
      <c r="AB377" s="26"/>
      <c r="AC377" s="26"/>
      <c r="AD377" s="26"/>
      <c r="AE377" s="27"/>
      <c r="AF377" s="26"/>
      <c r="AG377" s="26"/>
      <c r="AH377" s="26"/>
      <c r="AI377" s="26"/>
      <c r="AJ377" s="26"/>
      <c r="AK377" s="26"/>
    </row>
    <row r="378" spans="1:37" s="10" customFormat="1" ht="25" customHeight="1" x14ac:dyDescent="0.25">
      <c r="A378" s="11">
        <v>377</v>
      </c>
      <c r="B378" s="12" t="str">
        <f t="shared" si="23"/>
        <v>000-000</v>
      </c>
      <c r="C378" s="12"/>
      <c r="D378" s="12"/>
      <c r="E378" s="12"/>
      <c r="F378" s="12"/>
      <c r="G378" s="16"/>
      <c r="H378" s="16"/>
      <c r="I378" s="15"/>
      <c r="J378" s="16"/>
      <c r="K378" s="16"/>
      <c r="L378" s="17"/>
      <c r="M378" s="18"/>
      <c r="N378" s="18"/>
      <c r="O378" s="20"/>
      <c r="P378" s="21"/>
      <c r="Q378" s="21"/>
      <c r="R378" s="22"/>
      <c r="S378" s="21"/>
      <c r="T378" s="21"/>
      <c r="U378" s="22"/>
      <c r="V378" s="23"/>
      <c r="W378" s="23"/>
      <c r="X378" s="24"/>
      <c r="Y378" s="25">
        <f t="shared" si="22"/>
        <v>0</v>
      </c>
      <c r="Z378" s="25">
        <f t="shared" si="21"/>
        <v>0</v>
      </c>
      <c r="AA378" s="26"/>
      <c r="AB378" s="26"/>
      <c r="AC378" s="26"/>
      <c r="AD378" s="26"/>
      <c r="AE378" s="27"/>
      <c r="AF378" s="26"/>
      <c r="AG378" s="26"/>
      <c r="AH378" s="26"/>
      <c r="AI378" s="26"/>
      <c r="AJ378" s="26"/>
      <c r="AK378" s="26"/>
    </row>
    <row r="379" spans="1:37" s="10" customFormat="1" ht="25" customHeight="1" x14ac:dyDescent="0.25">
      <c r="A379" s="11">
        <v>378</v>
      </c>
      <c r="B379" s="12" t="str">
        <f t="shared" si="23"/>
        <v>000-000</v>
      </c>
      <c r="C379" s="12"/>
      <c r="D379" s="12"/>
      <c r="E379" s="12"/>
      <c r="F379" s="12"/>
      <c r="G379" s="16"/>
      <c r="H379" s="16"/>
      <c r="I379" s="15"/>
      <c r="J379" s="16"/>
      <c r="K379" s="16"/>
      <c r="L379" s="17"/>
      <c r="M379" s="18"/>
      <c r="N379" s="18"/>
      <c r="O379" s="20"/>
      <c r="P379" s="21"/>
      <c r="Q379" s="21"/>
      <c r="R379" s="22"/>
      <c r="S379" s="21"/>
      <c r="T379" s="21"/>
      <c r="U379" s="22"/>
      <c r="V379" s="23"/>
      <c r="W379" s="23"/>
      <c r="X379" s="24"/>
      <c r="Y379" s="25">
        <f t="shared" si="22"/>
        <v>0</v>
      </c>
      <c r="Z379" s="25">
        <f t="shared" si="21"/>
        <v>0</v>
      </c>
      <c r="AA379" s="26"/>
      <c r="AB379" s="26"/>
      <c r="AC379" s="26"/>
      <c r="AD379" s="26"/>
      <c r="AE379" s="27"/>
      <c r="AF379" s="26"/>
      <c r="AG379" s="26"/>
      <c r="AH379" s="26"/>
      <c r="AI379" s="26"/>
      <c r="AJ379" s="26"/>
      <c r="AK379" s="26"/>
    </row>
    <row r="380" spans="1:37" s="10" customFormat="1" ht="25" customHeight="1" x14ac:dyDescent="0.25">
      <c r="A380" s="11">
        <v>379</v>
      </c>
      <c r="B380" s="12" t="str">
        <f t="shared" si="23"/>
        <v>000-000</v>
      </c>
      <c r="C380" s="12"/>
      <c r="D380" s="12"/>
      <c r="E380" s="12"/>
      <c r="F380" s="12"/>
      <c r="G380" s="16"/>
      <c r="H380" s="16"/>
      <c r="I380" s="15"/>
      <c r="J380" s="16"/>
      <c r="K380" s="16"/>
      <c r="L380" s="17"/>
      <c r="M380" s="18"/>
      <c r="N380" s="19"/>
      <c r="O380" s="20"/>
      <c r="P380" s="21"/>
      <c r="Q380" s="21"/>
      <c r="R380" s="22"/>
      <c r="S380" s="21"/>
      <c r="T380" s="21"/>
      <c r="U380" s="22"/>
      <c r="V380" s="23"/>
      <c r="W380" s="23"/>
      <c r="X380" s="24"/>
      <c r="Y380" s="25">
        <f t="shared" si="22"/>
        <v>0</v>
      </c>
      <c r="Z380" s="25">
        <f t="shared" si="21"/>
        <v>0</v>
      </c>
      <c r="AA380" s="26"/>
      <c r="AB380" s="26"/>
      <c r="AC380" s="26"/>
      <c r="AD380" s="26"/>
      <c r="AE380" s="27"/>
      <c r="AF380" s="26"/>
      <c r="AG380" s="26"/>
      <c r="AH380" s="26"/>
      <c r="AI380" s="26"/>
      <c r="AJ380" s="26"/>
      <c r="AK380" s="26"/>
    </row>
    <row r="381" spans="1:37" s="10" customFormat="1" ht="25" customHeight="1" x14ac:dyDescent="0.25">
      <c r="A381" s="11">
        <v>380</v>
      </c>
      <c r="B381" s="12" t="str">
        <f t="shared" si="23"/>
        <v>000-000</v>
      </c>
      <c r="C381" s="12"/>
      <c r="D381" s="12"/>
      <c r="E381" s="12"/>
      <c r="F381" s="12"/>
      <c r="G381" s="16"/>
      <c r="H381" s="16"/>
      <c r="I381" s="15"/>
      <c r="J381" s="16"/>
      <c r="K381" s="16"/>
      <c r="L381" s="17"/>
      <c r="M381" s="18"/>
      <c r="N381" s="19"/>
      <c r="O381" s="20"/>
      <c r="P381" s="21"/>
      <c r="Q381" s="21"/>
      <c r="R381" s="22"/>
      <c r="S381" s="21"/>
      <c r="T381" s="21"/>
      <c r="U381" s="22"/>
      <c r="V381" s="23"/>
      <c r="W381" s="23"/>
      <c r="X381" s="24"/>
      <c r="Y381" s="25">
        <f t="shared" si="22"/>
        <v>0</v>
      </c>
      <c r="Z381" s="25">
        <f t="shared" si="21"/>
        <v>0</v>
      </c>
      <c r="AA381" s="26"/>
      <c r="AB381" s="26"/>
      <c r="AC381" s="26"/>
      <c r="AD381" s="26"/>
      <c r="AE381" s="27"/>
      <c r="AF381" s="26"/>
      <c r="AG381" s="26"/>
      <c r="AH381" s="26"/>
      <c r="AI381" s="26"/>
      <c r="AJ381" s="26"/>
      <c r="AK381" s="26"/>
    </row>
    <row r="382" spans="1:37" s="10" customFormat="1" ht="25" customHeight="1" x14ac:dyDescent="0.25">
      <c r="A382" s="11">
        <v>381</v>
      </c>
      <c r="B382" s="12" t="str">
        <f t="shared" si="23"/>
        <v>000-000</v>
      </c>
      <c r="C382" s="12"/>
      <c r="D382" s="12"/>
      <c r="E382" s="12"/>
      <c r="F382" s="12"/>
      <c r="G382" s="16"/>
      <c r="H382" s="16"/>
      <c r="I382" s="15"/>
      <c r="J382" s="16"/>
      <c r="K382" s="16"/>
      <c r="L382" s="17"/>
      <c r="M382" s="18"/>
      <c r="N382" s="18"/>
      <c r="O382" s="20"/>
      <c r="P382" s="21"/>
      <c r="Q382" s="21"/>
      <c r="R382" s="22"/>
      <c r="S382" s="21"/>
      <c r="T382" s="21"/>
      <c r="U382" s="22"/>
      <c r="V382" s="23"/>
      <c r="W382" s="23"/>
      <c r="X382" s="24"/>
      <c r="Y382" s="25">
        <f t="shared" si="22"/>
        <v>0</v>
      </c>
      <c r="Z382" s="25">
        <f t="shared" si="21"/>
        <v>0</v>
      </c>
      <c r="AA382" s="26"/>
      <c r="AB382" s="26"/>
      <c r="AC382" s="26"/>
      <c r="AD382" s="26"/>
      <c r="AE382" s="27"/>
      <c r="AF382" s="26"/>
      <c r="AG382" s="26"/>
      <c r="AH382" s="26"/>
      <c r="AI382" s="26"/>
      <c r="AJ382" s="26"/>
      <c r="AK382" s="26"/>
    </row>
    <row r="383" spans="1:37" s="10" customFormat="1" ht="25" customHeight="1" x14ac:dyDescent="0.25">
      <c r="A383" s="11">
        <v>382</v>
      </c>
      <c r="B383" s="12" t="str">
        <f t="shared" si="23"/>
        <v>000-000</v>
      </c>
      <c r="C383" s="12"/>
      <c r="D383" s="12"/>
      <c r="E383" s="12"/>
      <c r="F383" s="12"/>
      <c r="G383" s="16"/>
      <c r="H383" s="16"/>
      <c r="I383" s="15"/>
      <c r="J383" s="16"/>
      <c r="K383" s="16"/>
      <c r="L383" s="17"/>
      <c r="M383" s="18"/>
      <c r="N383" s="18"/>
      <c r="O383" s="20"/>
      <c r="P383" s="21"/>
      <c r="Q383" s="21"/>
      <c r="R383" s="22"/>
      <c r="S383" s="21"/>
      <c r="T383" s="21"/>
      <c r="U383" s="22"/>
      <c r="V383" s="23"/>
      <c r="W383" s="23"/>
      <c r="X383" s="24"/>
      <c r="Y383" s="25">
        <f t="shared" si="22"/>
        <v>0</v>
      </c>
      <c r="Z383" s="25">
        <f t="shared" si="21"/>
        <v>0</v>
      </c>
      <c r="AA383" s="26"/>
      <c r="AB383" s="26"/>
      <c r="AC383" s="26"/>
      <c r="AD383" s="26"/>
      <c r="AE383" s="27"/>
      <c r="AF383" s="26"/>
      <c r="AG383" s="26"/>
      <c r="AH383" s="26"/>
      <c r="AI383" s="26"/>
      <c r="AJ383" s="26"/>
      <c r="AK383" s="26"/>
    </row>
    <row r="384" spans="1:37" s="10" customFormat="1" ht="25" customHeight="1" x14ac:dyDescent="0.25">
      <c r="A384" s="11">
        <v>383</v>
      </c>
      <c r="B384" s="12" t="str">
        <f t="shared" si="23"/>
        <v>000-000</v>
      </c>
      <c r="C384" s="12"/>
      <c r="D384" s="12"/>
      <c r="E384" s="12"/>
      <c r="F384" s="12"/>
      <c r="G384" s="16"/>
      <c r="H384" s="16"/>
      <c r="I384" s="15"/>
      <c r="J384" s="16"/>
      <c r="K384" s="16"/>
      <c r="L384" s="17"/>
      <c r="M384" s="18"/>
      <c r="N384" s="18"/>
      <c r="O384" s="20"/>
      <c r="P384" s="21"/>
      <c r="Q384" s="21"/>
      <c r="R384" s="22"/>
      <c r="S384" s="21"/>
      <c r="T384" s="21"/>
      <c r="U384" s="22"/>
      <c r="V384" s="23"/>
      <c r="W384" s="23"/>
      <c r="X384" s="24"/>
      <c r="Y384" s="25">
        <f t="shared" si="22"/>
        <v>0</v>
      </c>
      <c r="Z384" s="25">
        <f t="shared" si="21"/>
        <v>0</v>
      </c>
      <c r="AA384" s="26"/>
      <c r="AB384" s="26"/>
      <c r="AC384" s="26"/>
      <c r="AD384" s="26"/>
      <c r="AE384" s="27"/>
      <c r="AF384" s="26"/>
      <c r="AG384" s="26"/>
      <c r="AH384" s="26"/>
      <c r="AI384" s="26"/>
      <c r="AJ384" s="26"/>
      <c r="AK384" s="26"/>
    </row>
    <row r="385" spans="1:37" s="10" customFormat="1" ht="25" customHeight="1" x14ac:dyDescent="0.25">
      <c r="A385" s="11">
        <v>384</v>
      </c>
      <c r="B385" s="12" t="str">
        <f t="shared" si="23"/>
        <v>000-000</v>
      </c>
      <c r="C385" s="12"/>
      <c r="D385" s="12"/>
      <c r="E385" s="12"/>
      <c r="F385" s="12"/>
      <c r="G385" s="16"/>
      <c r="H385" s="16"/>
      <c r="I385" s="15"/>
      <c r="J385" s="16"/>
      <c r="K385" s="16"/>
      <c r="L385" s="17"/>
      <c r="M385" s="18"/>
      <c r="N385" s="18"/>
      <c r="O385" s="20"/>
      <c r="P385" s="21"/>
      <c r="Q385" s="21"/>
      <c r="R385" s="22"/>
      <c r="S385" s="21"/>
      <c r="T385" s="21"/>
      <c r="U385" s="22"/>
      <c r="V385" s="23"/>
      <c r="W385" s="23"/>
      <c r="X385" s="24"/>
      <c r="Y385" s="25">
        <f t="shared" si="22"/>
        <v>0</v>
      </c>
      <c r="Z385" s="25">
        <f t="shared" si="21"/>
        <v>0</v>
      </c>
      <c r="AA385" s="26"/>
      <c r="AB385" s="26"/>
      <c r="AC385" s="26"/>
      <c r="AD385" s="26"/>
      <c r="AE385" s="27"/>
      <c r="AF385" s="26"/>
      <c r="AG385" s="26"/>
      <c r="AH385" s="26"/>
      <c r="AI385" s="26"/>
      <c r="AJ385" s="26"/>
      <c r="AK385" s="26"/>
    </row>
    <row r="386" spans="1:37" s="10" customFormat="1" ht="25" customHeight="1" x14ac:dyDescent="0.25">
      <c r="A386" s="11">
        <v>385</v>
      </c>
      <c r="B386" s="12" t="str">
        <f t="shared" si="23"/>
        <v>000-000</v>
      </c>
      <c r="C386" s="12"/>
      <c r="D386" s="12"/>
      <c r="E386" s="12"/>
      <c r="F386" s="12"/>
      <c r="G386" s="16"/>
      <c r="H386" s="16"/>
      <c r="I386" s="15"/>
      <c r="J386" s="16"/>
      <c r="K386" s="16"/>
      <c r="L386" s="17"/>
      <c r="M386" s="18"/>
      <c r="N386" s="18"/>
      <c r="O386" s="20"/>
      <c r="P386" s="21"/>
      <c r="Q386" s="21"/>
      <c r="R386" s="22"/>
      <c r="S386" s="21"/>
      <c r="T386" s="21"/>
      <c r="U386" s="22"/>
      <c r="V386" s="23"/>
      <c r="W386" s="23"/>
      <c r="X386" s="24"/>
      <c r="Y386" s="25">
        <f t="shared" si="22"/>
        <v>0</v>
      </c>
      <c r="Z386" s="25">
        <f t="shared" ref="Z386:Z401" si="24">ROUND(L385+O386-R386,2)</f>
        <v>0</v>
      </c>
      <c r="AA386" s="26"/>
      <c r="AB386" s="26"/>
      <c r="AC386" s="26"/>
      <c r="AD386" s="26"/>
      <c r="AE386" s="27"/>
      <c r="AF386" s="26"/>
      <c r="AG386" s="26"/>
      <c r="AH386" s="26"/>
      <c r="AI386" s="26"/>
      <c r="AJ386" s="26"/>
      <c r="AK386" s="26"/>
    </row>
    <row r="387" spans="1:37" s="10" customFormat="1" ht="25" customHeight="1" x14ac:dyDescent="0.25">
      <c r="A387" s="11">
        <v>386</v>
      </c>
      <c r="B387" s="12" t="str">
        <f t="shared" si="23"/>
        <v>000-000</v>
      </c>
      <c r="C387" s="12"/>
      <c r="D387" s="12"/>
      <c r="E387" s="12"/>
      <c r="F387" s="12"/>
      <c r="G387" s="16"/>
      <c r="H387" s="16"/>
      <c r="I387" s="15"/>
      <c r="J387" s="16"/>
      <c r="K387" s="16"/>
      <c r="L387" s="17"/>
      <c r="M387" s="18"/>
      <c r="N387" s="18"/>
      <c r="O387" s="20"/>
      <c r="P387" s="21"/>
      <c r="Q387" s="21"/>
      <c r="R387" s="22"/>
      <c r="S387" s="21"/>
      <c r="T387" s="21"/>
      <c r="U387" s="22"/>
      <c r="V387" s="23"/>
      <c r="W387" s="23"/>
      <c r="X387" s="24"/>
      <c r="Y387" s="25">
        <f t="shared" si="22"/>
        <v>0</v>
      </c>
      <c r="Z387" s="25">
        <f t="shared" si="24"/>
        <v>0</v>
      </c>
      <c r="AA387" s="26"/>
      <c r="AB387" s="26"/>
      <c r="AC387" s="26"/>
      <c r="AD387" s="26"/>
      <c r="AE387" s="27"/>
      <c r="AF387" s="26"/>
      <c r="AG387" s="26"/>
      <c r="AH387" s="26"/>
      <c r="AI387" s="26"/>
      <c r="AJ387" s="26"/>
      <c r="AK387" s="26"/>
    </row>
    <row r="388" spans="1:37" s="10" customFormat="1" ht="25" customHeight="1" x14ac:dyDescent="0.25">
      <c r="A388" s="11">
        <v>387</v>
      </c>
      <c r="B388" s="12" t="str">
        <f t="shared" si="23"/>
        <v>000-000</v>
      </c>
      <c r="C388" s="12"/>
      <c r="D388" s="12"/>
      <c r="E388" s="12"/>
      <c r="F388" s="12"/>
      <c r="G388" s="16"/>
      <c r="H388" s="16"/>
      <c r="I388" s="15"/>
      <c r="J388" s="16"/>
      <c r="K388" s="16"/>
      <c r="L388" s="17"/>
      <c r="M388" s="18"/>
      <c r="N388" s="18"/>
      <c r="O388" s="20"/>
      <c r="P388" s="21"/>
      <c r="Q388" s="21"/>
      <c r="R388" s="22"/>
      <c r="S388" s="21"/>
      <c r="T388" s="21"/>
      <c r="U388" s="22"/>
      <c r="V388" s="23"/>
      <c r="W388" s="23"/>
      <c r="X388" s="24"/>
      <c r="Y388" s="25">
        <f t="shared" si="22"/>
        <v>0</v>
      </c>
      <c r="Z388" s="25">
        <f t="shared" si="24"/>
        <v>0</v>
      </c>
      <c r="AA388" s="26"/>
      <c r="AB388" s="26"/>
      <c r="AC388" s="26"/>
      <c r="AD388" s="26"/>
      <c r="AE388" s="27"/>
      <c r="AF388" s="26"/>
      <c r="AG388" s="26"/>
      <c r="AH388" s="26"/>
      <c r="AI388" s="26"/>
      <c r="AJ388" s="26"/>
      <c r="AK388" s="26"/>
    </row>
    <row r="389" spans="1:37" s="10" customFormat="1" ht="25" customHeight="1" x14ac:dyDescent="0.25">
      <c r="A389" s="11">
        <v>388</v>
      </c>
      <c r="B389" s="12" t="str">
        <f t="shared" si="23"/>
        <v>000-000</v>
      </c>
      <c r="C389" s="12"/>
      <c r="D389" s="12"/>
      <c r="E389" s="12"/>
      <c r="F389" s="12"/>
      <c r="G389" s="16"/>
      <c r="H389" s="16"/>
      <c r="I389" s="15"/>
      <c r="J389" s="16"/>
      <c r="K389" s="16"/>
      <c r="L389" s="17"/>
      <c r="M389" s="18"/>
      <c r="N389" s="18"/>
      <c r="O389" s="20"/>
      <c r="P389" s="21"/>
      <c r="Q389" s="21"/>
      <c r="R389" s="22"/>
      <c r="S389" s="21"/>
      <c r="T389" s="21"/>
      <c r="U389" s="22"/>
      <c r="V389" s="23"/>
      <c r="W389" s="23"/>
      <c r="X389" s="24"/>
      <c r="Y389" s="25">
        <f t="shared" si="22"/>
        <v>0</v>
      </c>
      <c r="Z389" s="25">
        <f t="shared" si="24"/>
        <v>0</v>
      </c>
      <c r="AA389" s="26"/>
      <c r="AB389" s="26"/>
      <c r="AC389" s="26"/>
      <c r="AD389" s="26"/>
      <c r="AE389" s="27"/>
      <c r="AF389" s="26"/>
      <c r="AG389" s="26"/>
      <c r="AH389" s="26"/>
      <c r="AI389" s="26"/>
      <c r="AJ389" s="26"/>
      <c r="AK389" s="26"/>
    </row>
    <row r="390" spans="1:37" s="10" customFormat="1" ht="25" customHeight="1" x14ac:dyDescent="0.25">
      <c r="A390" s="11">
        <v>389</v>
      </c>
      <c r="B390" s="12" t="str">
        <f t="shared" si="23"/>
        <v>000-000</v>
      </c>
      <c r="C390" s="12"/>
      <c r="D390" s="12"/>
      <c r="E390" s="12"/>
      <c r="F390" s="12"/>
      <c r="G390" s="16"/>
      <c r="H390" s="16"/>
      <c r="I390" s="15"/>
      <c r="J390" s="16"/>
      <c r="K390" s="16"/>
      <c r="L390" s="17"/>
      <c r="M390" s="18"/>
      <c r="N390" s="18"/>
      <c r="O390" s="20"/>
      <c r="P390" s="21"/>
      <c r="Q390" s="21"/>
      <c r="R390" s="22"/>
      <c r="S390" s="21"/>
      <c r="T390" s="21"/>
      <c r="U390" s="22"/>
      <c r="V390" s="23"/>
      <c r="W390" s="23"/>
      <c r="X390" s="24"/>
      <c r="Y390" s="25">
        <f t="shared" si="22"/>
        <v>0</v>
      </c>
      <c r="Z390" s="25">
        <f t="shared" si="24"/>
        <v>0</v>
      </c>
      <c r="AA390" s="26"/>
      <c r="AB390" s="26"/>
      <c r="AC390" s="26"/>
      <c r="AD390" s="26"/>
      <c r="AE390" s="27"/>
      <c r="AF390" s="26"/>
      <c r="AG390" s="26"/>
      <c r="AH390" s="26"/>
      <c r="AI390" s="26"/>
      <c r="AJ390" s="26"/>
      <c r="AK390" s="26"/>
    </row>
    <row r="391" spans="1:37" s="10" customFormat="1" ht="25" customHeight="1" x14ac:dyDescent="0.25">
      <c r="A391" s="11">
        <v>390</v>
      </c>
      <c r="B391" s="12" t="str">
        <f t="shared" si="23"/>
        <v>000-000</v>
      </c>
      <c r="C391" s="12"/>
      <c r="D391" s="12"/>
      <c r="E391" s="12"/>
      <c r="F391" s="12"/>
      <c r="G391" s="16"/>
      <c r="H391" s="16"/>
      <c r="I391" s="15"/>
      <c r="J391" s="16"/>
      <c r="K391" s="16"/>
      <c r="L391" s="17"/>
      <c r="M391" s="18"/>
      <c r="N391" s="19"/>
      <c r="O391" s="20"/>
      <c r="P391" s="21"/>
      <c r="Q391" s="21"/>
      <c r="R391" s="22"/>
      <c r="S391" s="21"/>
      <c r="T391" s="21"/>
      <c r="U391" s="22"/>
      <c r="V391" s="23"/>
      <c r="W391" s="23"/>
      <c r="X391" s="24"/>
      <c r="Y391" s="25">
        <f t="shared" ref="Y391:Y401" si="25">ROUND(I385-U391-X391,2)</f>
        <v>0</v>
      </c>
      <c r="Z391" s="25">
        <f t="shared" si="24"/>
        <v>0</v>
      </c>
      <c r="AA391" s="26"/>
      <c r="AB391" s="26"/>
      <c r="AC391" s="26"/>
      <c r="AD391" s="26"/>
      <c r="AE391" s="27"/>
      <c r="AF391" s="26"/>
      <c r="AG391" s="26"/>
      <c r="AH391" s="26"/>
      <c r="AI391" s="26"/>
      <c r="AJ391" s="26"/>
      <c r="AK391" s="26"/>
    </row>
    <row r="392" spans="1:37" s="10" customFormat="1" ht="25" customHeight="1" x14ac:dyDescent="0.25">
      <c r="A392" s="11">
        <v>391</v>
      </c>
      <c r="B392" s="12" t="str">
        <f t="shared" si="23"/>
        <v>000-000</v>
      </c>
      <c r="C392" s="12"/>
      <c r="D392" s="12"/>
      <c r="E392" s="12"/>
      <c r="F392" s="12"/>
      <c r="G392" s="16"/>
      <c r="H392" s="16"/>
      <c r="I392" s="15"/>
      <c r="J392" s="16"/>
      <c r="K392" s="16"/>
      <c r="L392" s="17"/>
      <c r="M392" s="18"/>
      <c r="N392" s="19"/>
      <c r="O392" s="20"/>
      <c r="P392" s="21"/>
      <c r="Q392" s="21"/>
      <c r="R392" s="22"/>
      <c r="S392" s="21"/>
      <c r="T392" s="21"/>
      <c r="U392" s="22"/>
      <c r="V392" s="23"/>
      <c r="W392" s="23"/>
      <c r="X392" s="24"/>
      <c r="Y392" s="25">
        <f t="shared" si="25"/>
        <v>0</v>
      </c>
      <c r="Z392" s="25">
        <f t="shared" si="24"/>
        <v>0</v>
      </c>
      <c r="AA392" s="26"/>
      <c r="AB392" s="26"/>
      <c r="AC392" s="26"/>
      <c r="AD392" s="26"/>
      <c r="AE392" s="27"/>
      <c r="AF392" s="26"/>
      <c r="AG392" s="26"/>
      <c r="AH392" s="26"/>
      <c r="AI392" s="26"/>
      <c r="AJ392" s="26"/>
      <c r="AK392" s="26"/>
    </row>
    <row r="393" spans="1:37" s="10" customFormat="1" ht="25" customHeight="1" x14ac:dyDescent="0.25">
      <c r="A393" s="11">
        <v>392</v>
      </c>
      <c r="B393" s="12" t="str">
        <f t="shared" si="23"/>
        <v>000-000</v>
      </c>
      <c r="C393" s="12"/>
      <c r="D393" s="12"/>
      <c r="E393" s="12"/>
      <c r="F393" s="12"/>
      <c r="G393" s="16"/>
      <c r="H393" s="16"/>
      <c r="I393" s="15"/>
      <c r="J393" s="16"/>
      <c r="K393" s="16"/>
      <c r="L393" s="17"/>
      <c r="M393" s="18"/>
      <c r="N393" s="18"/>
      <c r="O393" s="20"/>
      <c r="P393" s="21"/>
      <c r="Q393" s="21"/>
      <c r="R393" s="22"/>
      <c r="S393" s="21"/>
      <c r="T393" s="21"/>
      <c r="U393" s="22"/>
      <c r="V393" s="23"/>
      <c r="W393" s="23"/>
      <c r="X393" s="24"/>
      <c r="Y393" s="25">
        <f t="shared" si="25"/>
        <v>0</v>
      </c>
      <c r="Z393" s="25">
        <f t="shared" si="24"/>
        <v>0</v>
      </c>
      <c r="AA393" s="26"/>
      <c r="AB393" s="26"/>
      <c r="AC393" s="26"/>
      <c r="AD393" s="26"/>
      <c r="AE393" s="27"/>
      <c r="AF393" s="26"/>
      <c r="AG393" s="26"/>
      <c r="AH393" s="26"/>
      <c r="AI393" s="26"/>
      <c r="AJ393" s="26"/>
      <c r="AK393" s="26"/>
    </row>
    <row r="394" spans="1:37" s="10" customFormat="1" ht="25" customHeight="1" x14ac:dyDescent="0.25">
      <c r="A394" s="11">
        <v>393</v>
      </c>
      <c r="B394" s="12" t="str">
        <f t="shared" si="23"/>
        <v>000-000</v>
      </c>
      <c r="C394" s="12"/>
      <c r="D394" s="12"/>
      <c r="E394" s="12"/>
      <c r="F394" s="12"/>
      <c r="G394" s="16"/>
      <c r="H394" s="16"/>
      <c r="I394" s="15"/>
      <c r="J394" s="16"/>
      <c r="K394" s="16"/>
      <c r="L394" s="17"/>
      <c r="M394" s="18"/>
      <c r="N394" s="18"/>
      <c r="O394" s="20"/>
      <c r="P394" s="21"/>
      <c r="Q394" s="21"/>
      <c r="R394" s="22"/>
      <c r="S394" s="21"/>
      <c r="T394" s="21"/>
      <c r="U394" s="22"/>
      <c r="V394" s="23"/>
      <c r="W394" s="23"/>
      <c r="X394" s="24"/>
      <c r="Y394" s="25">
        <f t="shared" si="25"/>
        <v>0</v>
      </c>
      <c r="Z394" s="25">
        <f t="shared" si="24"/>
        <v>0</v>
      </c>
      <c r="AA394" s="26"/>
      <c r="AB394" s="26"/>
      <c r="AC394" s="26"/>
      <c r="AD394" s="26"/>
      <c r="AE394" s="27"/>
      <c r="AF394" s="26"/>
      <c r="AG394" s="26"/>
      <c r="AH394" s="26"/>
      <c r="AI394" s="26"/>
      <c r="AJ394" s="26"/>
      <c r="AK394" s="26"/>
    </row>
    <row r="395" spans="1:37" s="10" customFormat="1" ht="25" customHeight="1" x14ac:dyDescent="0.25">
      <c r="A395" s="11">
        <v>394</v>
      </c>
      <c r="B395" s="12" t="str">
        <f t="shared" si="23"/>
        <v>000-000</v>
      </c>
      <c r="C395" s="12"/>
      <c r="D395" s="12"/>
      <c r="E395" s="12"/>
      <c r="F395" s="12"/>
      <c r="G395" s="16"/>
      <c r="H395" s="16"/>
      <c r="I395" s="15"/>
      <c r="J395" s="16"/>
      <c r="K395" s="16"/>
      <c r="L395" s="17"/>
      <c r="M395" s="18"/>
      <c r="N395" s="18"/>
      <c r="O395" s="20"/>
      <c r="P395" s="21"/>
      <c r="Q395" s="21"/>
      <c r="R395" s="22"/>
      <c r="S395" s="21"/>
      <c r="T395" s="21"/>
      <c r="U395" s="22"/>
      <c r="V395" s="23"/>
      <c r="W395" s="23"/>
      <c r="X395" s="24"/>
      <c r="Y395" s="25">
        <f t="shared" si="25"/>
        <v>0</v>
      </c>
      <c r="Z395" s="25">
        <f t="shared" si="24"/>
        <v>0</v>
      </c>
      <c r="AA395" s="26"/>
      <c r="AB395" s="26"/>
      <c r="AC395" s="26"/>
      <c r="AD395" s="26"/>
      <c r="AE395" s="27"/>
      <c r="AF395" s="26"/>
      <c r="AG395" s="26"/>
      <c r="AH395" s="26"/>
      <c r="AI395" s="26"/>
      <c r="AJ395" s="26"/>
      <c r="AK395" s="26"/>
    </row>
    <row r="396" spans="1:37" s="10" customFormat="1" ht="25" customHeight="1" x14ac:dyDescent="0.25">
      <c r="A396" s="11">
        <v>395</v>
      </c>
      <c r="B396" s="1" t="s">
        <v>70</v>
      </c>
      <c r="C396" s="1"/>
      <c r="D396" s="29"/>
      <c r="E396" s="2"/>
      <c r="F396" s="2"/>
      <c r="G396" s="2"/>
      <c r="H396" s="31"/>
      <c r="I396" s="32"/>
      <c r="J396" s="16"/>
      <c r="K396" s="16"/>
      <c r="L396" s="17"/>
      <c r="M396" s="18"/>
      <c r="N396" s="18"/>
      <c r="O396" s="20"/>
      <c r="P396" s="21"/>
      <c r="Q396" s="21"/>
      <c r="R396" s="22"/>
      <c r="S396" s="21"/>
      <c r="T396" s="21"/>
      <c r="U396" s="22"/>
      <c r="V396" s="23"/>
      <c r="W396" s="23"/>
      <c r="X396" s="24"/>
      <c r="Y396" s="25">
        <f t="shared" si="25"/>
        <v>0</v>
      </c>
      <c r="Z396" s="25">
        <f t="shared" si="24"/>
        <v>0</v>
      </c>
      <c r="AA396" s="26"/>
      <c r="AB396" s="26"/>
      <c r="AC396" s="26"/>
      <c r="AD396" s="26"/>
      <c r="AE396" s="27"/>
      <c r="AF396" s="26"/>
      <c r="AG396" s="26"/>
      <c r="AH396" s="26"/>
      <c r="AI396" s="26"/>
      <c r="AJ396" s="26"/>
      <c r="AK396" s="26"/>
    </row>
    <row r="397" spans="1:37" s="10" customFormat="1" ht="25" customHeight="1" x14ac:dyDescent="0.25">
      <c r="A397" s="11">
        <v>396</v>
      </c>
      <c r="B397" s="2" t="s">
        <v>635</v>
      </c>
      <c r="C397" s="2"/>
      <c r="D397" s="2"/>
      <c r="E397" s="2"/>
      <c r="F397" s="2"/>
      <c r="G397" s="2"/>
      <c r="H397" s="31"/>
      <c r="I397" s="32"/>
      <c r="J397" s="16"/>
      <c r="K397" s="16"/>
      <c r="L397" s="17"/>
      <c r="M397" s="18"/>
      <c r="N397" s="18"/>
      <c r="O397" s="20"/>
      <c r="P397" s="21"/>
      <c r="Q397" s="21"/>
      <c r="R397" s="22"/>
      <c r="S397" s="21"/>
      <c r="T397" s="21"/>
      <c r="U397" s="22"/>
      <c r="V397" s="23"/>
      <c r="W397" s="23"/>
      <c r="X397" s="24"/>
      <c r="Y397" s="25">
        <f t="shared" si="25"/>
        <v>0</v>
      </c>
      <c r="Z397" s="25">
        <f t="shared" si="24"/>
        <v>0</v>
      </c>
      <c r="AA397" s="26"/>
      <c r="AB397" s="26"/>
      <c r="AC397" s="26"/>
      <c r="AD397" s="26"/>
      <c r="AE397" s="27"/>
      <c r="AF397" s="26"/>
      <c r="AG397" s="26"/>
      <c r="AH397" s="26"/>
      <c r="AI397" s="26"/>
      <c r="AJ397" s="26"/>
      <c r="AK397" s="26"/>
    </row>
    <row r="398" spans="1:37" s="10" customFormat="1" ht="25" customHeight="1" x14ac:dyDescent="0.25">
      <c r="A398" s="11">
        <v>397</v>
      </c>
      <c r="B398" s="30" t="s">
        <v>636</v>
      </c>
      <c r="C398" s="30"/>
      <c r="D398" s="2"/>
      <c r="E398" s="2"/>
      <c r="F398" s="2"/>
      <c r="G398" s="2"/>
      <c r="H398" s="31"/>
      <c r="I398" s="32"/>
      <c r="J398" s="16"/>
      <c r="K398" s="16"/>
      <c r="L398" s="17"/>
      <c r="M398" s="18"/>
      <c r="N398" s="18"/>
      <c r="O398" s="20"/>
      <c r="P398" s="21"/>
      <c r="Q398" s="21"/>
      <c r="R398" s="22"/>
      <c r="S398" s="21"/>
      <c r="T398" s="21"/>
      <c r="U398" s="22"/>
      <c r="V398" s="23"/>
      <c r="W398" s="23"/>
      <c r="X398" s="24"/>
      <c r="Y398" s="25">
        <f t="shared" si="25"/>
        <v>0</v>
      </c>
      <c r="Z398" s="25">
        <f t="shared" si="24"/>
        <v>0</v>
      </c>
      <c r="AA398" s="26"/>
      <c r="AB398" s="26"/>
      <c r="AC398" s="26"/>
      <c r="AD398" s="26"/>
      <c r="AE398" s="27"/>
      <c r="AF398" s="26"/>
      <c r="AG398" s="26"/>
      <c r="AH398" s="26"/>
      <c r="AI398" s="26"/>
      <c r="AJ398" s="26"/>
      <c r="AK398" s="26"/>
    </row>
    <row r="399" spans="1:37" s="10" customFormat="1" ht="25" customHeight="1" x14ac:dyDescent="0.25">
      <c r="A399" s="11">
        <v>398</v>
      </c>
      <c r="B399" s="30" t="s">
        <v>637</v>
      </c>
      <c r="C399" s="30"/>
      <c r="D399" s="2"/>
      <c r="E399" s="2"/>
      <c r="F399" s="2"/>
      <c r="G399" s="2"/>
      <c r="H399" s="31"/>
      <c r="I399" s="32"/>
      <c r="J399" s="16"/>
      <c r="K399" s="16"/>
      <c r="L399" s="17"/>
      <c r="M399" s="18"/>
      <c r="N399" s="18"/>
      <c r="O399" s="20"/>
      <c r="P399" s="21"/>
      <c r="Q399" s="21"/>
      <c r="R399" s="22"/>
      <c r="S399" s="21"/>
      <c r="T399" s="21"/>
      <c r="U399" s="22"/>
      <c r="V399" s="23"/>
      <c r="W399" s="23"/>
      <c r="X399" s="24"/>
      <c r="Y399" s="25">
        <f t="shared" si="25"/>
        <v>0</v>
      </c>
      <c r="Z399" s="25">
        <f t="shared" si="24"/>
        <v>0</v>
      </c>
      <c r="AA399" s="26"/>
      <c r="AB399" s="26"/>
      <c r="AC399" s="26"/>
      <c r="AD399" s="26"/>
      <c r="AE399" s="27"/>
      <c r="AF399" s="26"/>
      <c r="AG399" s="26"/>
      <c r="AH399" s="26"/>
      <c r="AI399" s="26"/>
      <c r="AJ399" s="26"/>
      <c r="AK399" s="26"/>
    </row>
    <row r="400" spans="1:37" s="10" customFormat="1" ht="25" customHeight="1" x14ac:dyDescent="0.25">
      <c r="A400" s="11">
        <v>399</v>
      </c>
      <c r="B400" s="2" t="s">
        <v>638</v>
      </c>
      <c r="C400" s="2"/>
      <c r="D400" s="2"/>
      <c r="E400" s="2"/>
      <c r="F400" s="2"/>
      <c r="G400" s="2"/>
      <c r="H400" s="31"/>
      <c r="I400" s="32"/>
      <c r="J400" s="16"/>
      <c r="K400" s="16"/>
      <c r="L400" s="17"/>
      <c r="M400" s="18"/>
      <c r="N400" s="18"/>
      <c r="O400" s="20"/>
      <c r="P400" s="21"/>
      <c r="Q400" s="21"/>
      <c r="R400" s="22"/>
      <c r="S400" s="21"/>
      <c r="T400" s="21"/>
      <c r="U400" s="22"/>
      <c r="V400" s="23"/>
      <c r="W400" s="23"/>
      <c r="X400" s="24"/>
      <c r="Y400" s="25">
        <f t="shared" si="25"/>
        <v>0</v>
      </c>
      <c r="Z400" s="25">
        <f t="shared" si="24"/>
        <v>0</v>
      </c>
      <c r="AA400" s="26"/>
      <c r="AB400" s="26"/>
      <c r="AC400" s="26"/>
      <c r="AD400" s="26"/>
      <c r="AE400" s="27"/>
      <c r="AF400" s="26"/>
      <c r="AG400" s="26"/>
      <c r="AH400" s="26"/>
      <c r="AI400" s="26"/>
      <c r="AJ400" s="26"/>
      <c r="AK400" s="26"/>
    </row>
    <row r="401" spans="1:37" s="10" customFormat="1" ht="25" customHeight="1" x14ac:dyDescent="0.25">
      <c r="A401" s="11">
        <v>400</v>
      </c>
      <c r="B401" s="30" t="s">
        <v>639</v>
      </c>
      <c r="C401" s="30"/>
      <c r="D401" s="2"/>
      <c r="E401" s="2"/>
      <c r="F401" s="2"/>
      <c r="G401" s="2"/>
      <c r="H401" s="31"/>
      <c r="I401" s="32"/>
      <c r="J401" s="2"/>
      <c r="K401" s="31"/>
      <c r="L401" s="32"/>
      <c r="M401" s="18"/>
      <c r="N401" s="18"/>
      <c r="O401" s="20"/>
      <c r="P401" s="21"/>
      <c r="Q401" s="21"/>
      <c r="R401" s="22"/>
      <c r="S401" s="21"/>
      <c r="T401" s="21"/>
      <c r="U401" s="22"/>
      <c r="V401" s="23"/>
      <c r="W401" s="23"/>
      <c r="X401" s="24"/>
      <c r="Y401" s="25">
        <f t="shared" si="25"/>
        <v>0</v>
      </c>
      <c r="Z401" s="25">
        <f t="shared" si="24"/>
        <v>0</v>
      </c>
      <c r="AA401" s="26"/>
      <c r="AB401" s="26"/>
      <c r="AC401" s="26"/>
      <c r="AD401" s="26"/>
      <c r="AE401" s="27"/>
      <c r="AF401" s="26"/>
      <c r="AG401" s="26"/>
      <c r="AH401" s="26"/>
      <c r="AI401" s="26"/>
      <c r="AJ401" s="26"/>
      <c r="AK401" s="26"/>
    </row>
    <row r="402" spans="1:37" ht="16.5" customHeight="1" x14ac:dyDescent="0.25">
      <c r="B402" s="2" t="s">
        <v>640</v>
      </c>
    </row>
    <row r="403" spans="1:37" ht="15.75" customHeight="1" x14ac:dyDescent="0.25"/>
  </sheetData>
  <sheetProtection insertColumns="0"/>
  <autoFilter ref="A3:AK402" xr:uid="{00000000-0009-0000-0000-000011000000}"/>
  <phoneticPr fontId="23" type="noConversion"/>
  <dataValidations count="3">
    <dataValidation type="list" allowBlank="1" showInputMessage="1" showErrorMessage="1" sqref="C65:C74 E65:E74" xr:uid="{00000000-0002-0000-1100-000000000000}">
      <formula1>#REF!</formula1>
    </dataValidation>
    <dataValidation type="list" allowBlank="1" showInputMessage="1" showErrorMessage="1" sqref="D4:D164 D166:D395 F4:F395" xr:uid="{00000000-0002-0000-1100-000001000000}">
      <formula1>INDIRECT("_"&amp;C4)</formula1>
    </dataValidation>
    <dataValidation type="list" allowBlank="1" showInputMessage="1" showErrorMessage="1" sqref="E165" xr:uid="{00000000-0002-0000-1100-000002000000}">
      <formula1>INDIRECT("_"&amp;C165)</formula1>
    </dataValidation>
  </dataValidations>
  <printOptions horizontalCentered="1"/>
  <pageMargins left="0.18" right="0.16" top="0.98425196850393704" bottom="0.98425196850393704" header="0.511811023622047" footer="0.511811023622047"/>
  <pageSetup paperSize="9" scale="39" orientation="landscape" r:id="rId1"/>
  <headerFooter alignWithMargins="0"/>
  <colBreaks count="1" manualBreakCount="1">
    <brk id="24" max="1048575" man="1"/>
  </colBreak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100-000003000000}">
          <x14:formula1>
            <xm:f>'C:\Users\chizh\Desktop\关联交易表\[02-关联交易等事项统计表-虎头公司.xlsx]Sheet2'!#REF!</xm:f>
          </x14:formula1>
          <xm:sqref>C4:C24 C75:C395 E4:E24 E75:E164 E166:E395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4"/>
  <sheetViews>
    <sheetView workbookViewId="0">
      <selection activeCell="H33" sqref="H33"/>
    </sheetView>
  </sheetViews>
  <sheetFormatPr defaultRowHeight="12.5" x14ac:dyDescent="0.25"/>
  <sheetData>
    <row r="1" spans="1:2" ht="13" x14ac:dyDescent="0.25">
      <c r="A1" s="317" t="s">
        <v>681</v>
      </c>
      <c r="B1" s="317" t="s">
        <v>682</v>
      </c>
    </row>
    <row r="2" spans="1:2" ht="13" x14ac:dyDescent="0.25">
      <c r="A2" s="317" t="s">
        <v>683</v>
      </c>
      <c r="B2" s="317" t="s">
        <v>684</v>
      </c>
    </row>
    <row r="3" spans="1:2" ht="13" x14ac:dyDescent="0.25">
      <c r="A3" s="317" t="s">
        <v>685</v>
      </c>
      <c r="B3" s="317" t="s">
        <v>686</v>
      </c>
    </row>
    <row r="4" spans="1:2" ht="13" x14ac:dyDescent="0.25">
      <c r="A4" s="317" t="s">
        <v>687</v>
      </c>
      <c r="B4" s="317" t="s">
        <v>686</v>
      </c>
    </row>
  </sheetData>
  <phoneticPr fontId="2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查找V1</vt:lpstr>
      <vt:lpstr>抵消V1</vt:lpstr>
      <vt:lpstr>汇总表 </vt:lpstr>
      <vt:lpstr>工作表-列表</vt:lpstr>
      <vt:lpstr>02-关联交易等事项统计表-集团总部-2内部关联交易</vt:lpstr>
      <vt:lpstr>02-关联交易等事项统计表-轻出公司-2内部关联交易</vt:lpstr>
      <vt:lpstr>02-关联交易等事项统计表-三角公司-2内部关联交易</vt:lpstr>
      <vt:lpstr>02-关联交易等事项统计表-双鱼-2内部关联交易</vt:lpstr>
      <vt:lpstr>02-关联交易等事项统计表-现代-2内部关联交易</vt:lpstr>
      <vt:lpstr>02-关联交易等事项统计表-新仕诚公司-2内部关联交易</vt:lpstr>
      <vt:lpstr>02-关联交易等事项统计表-资产公司-2内部关联交易</vt:lpstr>
      <vt:lpstr>奥宝板块关联交易等事项统计表2021年-2内部关联交易</vt:lpstr>
      <vt:lpstr>2内部关联交易</vt:lpstr>
      <vt:lpstr>2内部关联交易-1</vt:lpstr>
      <vt:lpstr>02-关联交易等事项统计表-百花公司-2内部关联交易</vt:lpstr>
      <vt:lpstr>02-关联交易等事项统计表-大新文创-2内部关联交易</vt:lpstr>
      <vt:lpstr>02-关联交易等事项统计表-纺织公司-2内部关联交易</vt:lpstr>
      <vt:lpstr>02-关联交易等事项统计表-虎头公司-2内部关联交易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迟兆澜</cp:lastModifiedBy>
  <dcterms:modified xsi:type="dcterms:W3CDTF">2022-07-23T02:55:36Z</dcterms:modified>
  <cp:category/>
</cp:coreProperties>
</file>